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Stocks" sheetId="2" r:id="rId5"/>
    <sheet state="visible" name="S var_es_delta_normal" sheetId="3" r:id="rId6"/>
    <sheet state="visible" name="VaR and ES" sheetId="4" r:id="rId7"/>
    <sheet state="visible" name="VaR 110+ ES 110" sheetId="5" r:id="rId8"/>
    <sheet state="visible" name="Backtesting" sheetId="6" r:id="rId9"/>
    <sheet state="visible" name="VaR1+ES+realized r" sheetId="7" r:id="rId10"/>
    <sheet state="visible" name="Bonds" sheetId="8" r:id="rId11"/>
    <sheet state="visible" name="Yield curve" sheetId="9" r:id="rId12"/>
    <sheet state="visible" name="Bond 1" sheetId="10" r:id="rId13"/>
    <sheet state="visible" name="Bond 3" sheetId="11" r:id="rId14"/>
    <sheet state="visible" name="Bond 5" sheetId="12" r:id="rId15"/>
    <sheet state="visible" name="Bond 10" sheetId="13" r:id="rId16"/>
    <sheet state="visible" name="Bond 20" sheetId="14" r:id="rId17"/>
    <sheet state="visible" name="Bond prt VaR+ES" sheetId="15" r:id="rId18"/>
  </sheets>
  <definedNames>
    <definedName hidden="1" localSheetId="1" name="_xlnm._FilterDatabase">Stocks!$A$4:$M$528</definedName>
    <definedName hidden="1" localSheetId="3" name="_xlnm._FilterDatabase">'VaR and ES'!$A$26:$U$531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510">
      <text>
        <t xml:space="preserve">Пользователь:
means of stock log returns</t>
      </text>
    </comment>
    <comment authorId="0" ref="A511">
      <text>
        <t xml:space="preserve">Пользователь:
standard deviations of stock log returns</t>
      </text>
    </comment>
  </commentList>
</comments>
</file>

<file path=xl/comments2.xml><?xml version="1.0" encoding="utf-8"?>
<comments xmlns:r="http://schemas.openxmlformats.org/officeDocument/2006/relationships" xmlns="http://schemas.openxmlformats.org/spreadsheetml/2006/main">
  <authors>
    <author/>
  </authors>
  <commentList>
    <comment authorId="0" ref="A3">
      <text>
        <t xml:space="preserve">As stocks have equal share in our portfolio, the weight for each stock is equal to 1/6.</t>
      </text>
    </comment>
    <comment authorId="0" ref="A11">
      <text>
        <t xml:space="preserve">Confidence level for VaR and ES</t>
      </text>
    </comment>
  </commentList>
</comments>
</file>

<file path=xl/comments3.xml><?xml version="1.0" encoding="utf-8"?>
<comments xmlns:r="http://schemas.openxmlformats.org/officeDocument/2006/relationships" xmlns="http://schemas.openxmlformats.org/spreadsheetml/2006/main">
  <authors>
    <author/>
  </authors>
  <commentList>
    <comment authorId="0" ref="F16">
      <text>
        <t xml:space="preserve">Cumulative probabilities indicate the probability of reaching a specified number of breakdowns</t>
      </text>
    </comment>
    <comment authorId="0" ref="B18">
      <text>
        <t xml:space="preserve">According to the cumulative probability of reaching 5 failers the observed subportfolio of stocks should be monitored</t>
      </text>
    </comment>
  </commentList>
</comments>
</file>

<file path=xl/comments4.xml><?xml version="1.0" encoding="utf-8"?>
<comments xmlns:r="http://schemas.openxmlformats.org/officeDocument/2006/relationships" xmlns="http://schemas.openxmlformats.org/spreadsheetml/2006/main">
  <authors>
    <author/>
  </authors>
  <commentList>
    <comment authorId="0" ref="A3">
      <text>
        <t xml:space="preserve">As stocks have equal share in our portfolio, the weight for each stock is equal to 1/6.</t>
      </text>
    </comment>
    <comment authorId="0" ref="A11">
      <text>
        <t xml:space="preserve">Confidence level for VaR and ES</t>
      </text>
    </comment>
  </commentList>
</comments>
</file>

<file path=xl/sharedStrings.xml><?xml version="1.0" encoding="utf-8"?>
<sst xmlns="http://schemas.openxmlformats.org/spreadsheetml/2006/main" count="344" uniqueCount="203">
  <si>
    <t>Sheet name</t>
  </si>
  <si>
    <t>Overview</t>
  </si>
  <si>
    <t>Вопросы</t>
  </si>
  <si>
    <t>We have chosen stocks of Tesla Inc., Intel Inc., Apple, Netflix and Microsoft for our portfolio. We analise distribution of stocks log returns and correlation of returns in subportfolio.</t>
  </si>
  <si>
    <t>Cov of 1 day log returns</t>
  </si>
  <si>
    <t>Stocks</t>
  </si>
  <si>
    <t>weights</t>
  </si>
  <si>
    <t>The first sheet shows data on 6 stocks pricing and exchange rate. The domestic currency is rubble and the foreign currency is dollar USA. There are calculations of log returns and arythmetical returns of stocks as well as analysis of data distribution, covariance, and correlation of stocks in the subportfolio.</t>
  </si>
  <si>
    <t>Log-returns of stocks and exchange rate</t>
  </si>
  <si>
    <t>S var_es_delta_normal</t>
  </si>
  <si>
    <t>Arithmetic returns of stocks</t>
  </si>
  <si>
    <t>The second sheet consists of calculations of subportfolio standard deviation, VaR and ES (+Dumb test).</t>
  </si>
  <si>
    <t>Date</t>
  </si>
  <si>
    <t>VaR and ES</t>
  </si>
  <si>
    <t>Tesla</t>
  </si>
  <si>
    <t>Intel</t>
  </si>
  <si>
    <t>Apple</t>
  </si>
  <si>
    <t>Netflix</t>
  </si>
  <si>
    <t>Microsoft</t>
  </si>
  <si>
    <t>In the third sheet we conduct calculations of 1-day and 10-day VaR and ES for each day of the last year of the data period for stocks and exchange rate by two methods: widening approach and rolling window, with the use of multinomial normal model.</t>
  </si>
  <si>
    <t>USD/RUS</t>
  </si>
  <si>
    <t>r tesla</t>
  </si>
  <si>
    <t>r intel</t>
  </si>
  <si>
    <t>r apple</t>
  </si>
  <si>
    <t>r netflix</t>
  </si>
  <si>
    <t>r microsoft</t>
  </si>
  <si>
    <t>r usd/rus</t>
  </si>
  <si>
    <t>VaR 1/10 + ES 1/10</t>
  </si>
  <si>
    <t>This sheet represents a visualization of estimates of 1-day and 10-day VaR and 1-day and 10-day ES.</t>
  </si>
  <si>
    <t>Var1+ES+realized r</t>
  </si>
  <si>
    <t>This sheet represents a visualization of realized returns, 1-day ES and VAR of subportfolio.</t>
  </si>
  <si>
    <t>Backtesting</t>
  </si>
  <si>
    <t>In this sheet we conduct a Binomial coverage test for VaR failures and provide conclusion.</t>
  </si>
  <si>
    <t>Корректно ли мы проинтерпретировали результаты теста?</t>
  </si>
  <si>
    <t>Bonds</t>
  </si>
  <si>
    <t xml:space="preserve">This sheet represents calculations of zero-coupon rates and daily zero-coupons increments.                                                                                                                                                     </t>
  </si>
  <si>
    <t>Правильно ли мы поняли, что q_shift необходимое для расчета VaR для каждой облигации является одинаковым для каждой облигации и считается на основе всех имеющихся данных о бескупонных ставках? Или необходимо считать его для каждой облигации с учетом разных сроков до погашения?</t>
  </si>
  <si>
    <t>Yield curve</t>
  </si>
  <si>
    <t>This sheet represents yield curves of bonds in subportfolio.</t>
  </si>
  <si>
    <t>Bond 1 - Bond 20</t>
  </si>
  <si>
    <t>These sheets represent calculations of coupon-bearing bond value, duration, return and 1/10-day VaR for each day of period.</t>
  </si>
  <si>
    <t>1. Как мы должны использовать rolling window/widening подходы для подсчета VaR для облигаций?
2. Нужно ли здесь вычислять какое кол-во бондов мы купили (если мы тратим 70млн на облигации, по 14млн в каждый и где сколько облигаций)? Как это используется?
3. Предполагает ли single-factor approximation построения портфеля таким же способом, как и для multinomial normal model? И, в целом, как корректно построить портфель из облигаций и оценить его VaR и ES: брать посчитанные приросты бескупонных ставок, по ним строить VaR, но оценивать относительно чего, арифметических доходностей (B_{t}/B_{t-1} - 1)? 
4. Нужно ли находить Bond Return как: -D*Yield(=spot rate) Change? Если да, то нужно ли Yield Change дисконтировать с помощью 1/(1+у)? И, например, аналогично лог-доходностям, записывать их в портфель для подсчета VaR?
5. Не уверены, как правильно посчитать ES для каждой облигации, так как не нашли формулу в лекции.</t>
  </si>
  <si>
    <t>Bond prt VaR + ES (черновик, скорее всего неверно)</t>
  </si>
  <si>
    <t>In the third sheet we conduct calculations of 1-day and 10-day VaR and ES for each day of the last year of the data period for bonds by two methods: widening approach and rolling window, with the use of multinomial normal model(?).</t>
  </si>
  <si>
    <t>Общие вопросы</t>
  </si>
  <si>
    <t>Что подразумевает под собой stock portfolio (domestic)? Необходимо с помощью валютного курса перевести доходность акций в рубли и заново провести расчеты для необходимых показателей?</t>
  </si>
  <si>
    <t>Portfolio</t>
  </si>
  <si>
    <t>Значение разбивки портфеля на 30% акциям и 70% облигациям в один портфель означает лишь изменение весов акций и облигаций? например, вес одного стока будет 0,167*0,3?</t>
  </si>
  <si>
    <t xml:space="preserve">Отдельные баллы за currency засчитываются за счет чего: их присутствие в качестве 6 стока или отдельная статистика (подсчет среднего, сигмы, VaR конкретно для currency)? </t>
  </si>
  <si>
    <t>var</t>
  </si>
  <si>
    <t>sigma</t>
  </si>
  <si>
    <t>α</t>
  </si>
  <si>
    <r>
      <t>-q_α=q_(1-</t>
    </r>
    <r>
      <rPr>
        <rFont val="Calibri"/>
        <color theme="1"/>
        <sz val="11.0"/>
      </rPr>
      <t>α) for N(0,1)</t>
    </r>
  </si>
  <si>
    <r>
      <t>ES_</t>
    </r>
    <r>
      <rPr>
        <rFont val="Calibri"/>
        <color theme="1"/>
        <sz val="11.0"/>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</si>
  <si>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</si>
  <si>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</si>
  <si>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</si>
  <si>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</si>
  <si>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</si>
  <si>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</si>
  <si>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</si>
  <si>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</si>
  <si>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</si>
  <si>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</si>
  <si>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</si>
  <si>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</si>
  <si>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</si>
  <si>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We assume that stocks in the portfolio are uniformly distributed</t>
  </si>
  <si>
    <t>Portfolio structure</t>
  </si>
  <si>
    <t>Why we do what we do</t>
  </si>
  <si>
    <t xml:space="preserve">We calculate VaR and ES for 1 and 10 days using 1 day log returns with no use of any overlapping data. As a consequence, none recalibratio napproach is needed. 
To choose data update approach we decided to use both of them in order to calculate VaR 1 day. As a result, the number of hit indicators is higher for calculation with rolling window approach, so it is underestimate the risk in comparison with widening approach. That is why we decided to use widening approach in further calculations.
We apply multinomial normal model  to the estimation of 1-day and 10-day Value-at-Risk (VaR) and Expected Shortfall (ES) for each day of the last year.                                                </t>
  </si>
  <si>
    <t>Currency
(USD/RUS)</t>
  </si>
  <si>
    <t>For calculation of 10-day VaR and 10-day ES we assume
1. 10-day stock log-returns (as well as portfolio's) are still normal.
2.  simga_10days =sigma_1day*sqrt(10) - independence of returns</t>
  </si>
  <si>
    <t>These calculations are essential for backtest (sheet "Backtesting"). It takes value 1 when realised return of portfolio is lower than VaR.</t>
  </si>
  <si>
    <t>To calculate 10-day VaR for each day of the last year we use an assumption that 10-day VaR = 1-day VaR * sqrt(10) (1-day VaR is calculated on the base of widening approach).</t>
  </si>
  <si>
    <t>Here we calculate 1-day ES based on widening approach. To calculate today ES we take into account all available historical data.</t>
  </si>
  <si>
    <t>Here we calculate 1-day ES based on rolling-window approach using last 251 days data.</t>
  </si>
  <si>
    <t>To calculate 10-day ES for each day of the last year we use an assumption that 10-day ES = 1-day ES * sqrt(10) (1-day ES is calculated on the base on widening approach).</t>
  </si>
  <si>
    <t>To calculate realized subportfolio returns we multiply stocks and exchange rate arithmetic returns by their weights in subportfolio. Then we sum them.</t>
  </si>
  <si>
    <t>Here we calculate 1-day VaR based on widening approach. To calculate today VaR we take into account all available historical data.</t>
  </si>
  <si>
    <t>Here we calculate 1-day VaR based on rolling-window approach using last 251 days data.</t>
  </si>
  <si>
    <t>1-day log returns</t>
  </si>
  <si>
    <t>1-day arithmetic returns</t>
  </si>
  <si>
    <t>VAR 1d (widening ap)</t>
  </si>
  <si>
    <t>Hit indicator</t>
  </si>
  <si>
    <t>VAR 1d (window)</t>
  </si>
  <si>
    <t>VaR 10d</t>
  </si>
  <si>
    <t>ES 1d (widening ap)</t>
  </si>
  <si>
    <t>ES 1d (window)</t>
  </si>
  <si>
    <t xml:space="preserve">ES 10d </t>
  </si>
  <si>
    <t>r subportfolio</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</si>
  <si>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</si>
  <si>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</si>
  <si>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</si>
  <si>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</si>
  <si>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</si>
  <si>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</si>
  <si>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</si>
  <si>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H0:  VaR is successful at 5% level</t>
  </si>
  <si>
    <t>Now</t>
  </si>
  <si>
    <t>Standard (Binomial) Coverage Test</t>
  </si>
  <si>
    <t xml:space="preserve">Hit, number </t>
  </si>
  <si>
    <t>Probabilty to get hit number up to observed one</t>
  </si>
  <si>
    <t>Interpretation</t>
  </si>
  <si>
    <t>VaR 1day widening approach 252</t>
  </si>
  <si>
    <t>Probability is lower than 1-ε=0.95, therefore, we reject H_0 that VaR is a successful measure.</t>
  </si>
  <si>
    <t>VaR 1day rolling-window approach 252</t>
  </si>
  <si>
    <t>Probability is higher than 1-ε=0.95, therefore, we do not reject H_0 that VaR is a successful measure.</t>
  </si>
  <si>
    <t>Conclusion:</t>
  </si>
  <si>
    <t>Some advantages of widening approach are flexibility and determination of the joint probability distribution of the market variables. However, it does not easily allow volatility updating schemes. Moreover, in quiet data periods this approach underestimates risks, while in volatile data periods it overestimates it.
VaR based on widening approach is conservative approach, and due to higher estimates it prevents some VaR and ES failures in our sample. However, backtest for quality of our estimates showed that the true number of hits is higher, and probability of getting the observed number of hits is lower than we expect. Therefore, these estimates of VaR are not quite appropriate for our subportfolio. At the same time VaR based on rolling-window approach has passed the coverage test as the probability of getting the observed number of hits is higher (almost equal) than the the critical level. However, using VaR based on this approach we get higher number of hits (that's why the probability is high), hense this estimator is not so successful.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</si>
  <si>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</si>
  <si>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All used approaches have their own advantages and disadvantages, there is no perfect risk estimator. To get more accurate estimates we should imply more complicated risk estimators.</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</si>
  <si>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</si>
  <si>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</si>
  <si>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</si>
  <si>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</si>
  <si>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</si>
  <si>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</si>
  <si>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r>
      <t xml:space="preserve">daily zero-coupons increments </t>
    </r>
    <r>
      <rPr/>
      <t>(are used to discount payments due after a specified period)</t>
    </r>
  </si>
  <si>
    <t>r1</t>
  </si>
  <si>
    <t>r2</t>
  </si>
  <si>
    <t>r3</t>
  </si>
  <si>
    <t>r4</t>
  </si>
  <si>
    <t>r5</t>
  </si>
  <si>
    <t>r6</t>
  </si>
  <si>
    <t>r7</t>
  </si>
  <si>
    <t>r8</t>
  </si>
  <si>
    <t>r9</t>
  </si>
  <si>
    <t>r10</t>
  </si>
  <si>
    <t>r11</t>
  </si>
  <si>
    <t>r12</t>
  </si>
  <si>
    <t>r13</t>
  </si>
  <si>
    <t>r14</t>
  </si>
  <si>
    <t>r15</t>
  </si>
  <si>
    <t>r16</t>
  </si>
  <si>
    <t>r17</t>
  </si>
  <si>
    <t>r18</t>
  </si>
  <si>
    <t>r19</t>
  </si>
  <si>
    <t>r20</t>
  </si>
  <si>
    <t>Max increment, h</t>
  </si>
  <si>
    <t>Normal Distribution of h</t>
  </si>
  <si>
    <t>m, Mean (h)</t>
  </si>
  <si>
    <t xml:space="preserve"> is definitely nonzero.</t>
  </si>
  <si>
    <t>σ, Sigma (h)</t>
  </si>
  <si>
    <t>q_99% for h</t>
  </si>
  <si>
    <t>q^h_99%=(m+σq_99%)</t>
  </si>
  <si>
    <t>mu</t>
  </si>
  <si>
    <t xml:space="preserve">T-test for equality of the true mean to zero
</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</si>
  <si>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</si>
  <si>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</si>
  <si>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</si>
  <si>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</si>
  <si>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Autocorrelation in data, VaR, and ES</t>
  </si>
  <si>
    <t>autocorr_1day_lag</t>
  </si>
  <si>
    <t>VaR1%_1day</t>
  </si>
  <si>
    <t>VaR1%_10day</t>
  </si>
  <si>
    <t>ES1%_1day</t>
  </si>
  <si>
    <t>ES10%_1day</t>
  </si>
  <si>
    <t>Other features of data distribution in samples</t>
  </si>
  <si>
    <t>min</t>
  </si>
  <si>
    <t>max</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</si>
  <si>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</si>
  <si>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</si>
  <si>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</si>
  <si>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</si>
  <si>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</si>
  <si>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</si>
  <si>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</si>
  <si>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</si>
  <si>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</si>
  <si>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</si>
  <si>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</si>
  <si>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</si>
  <si>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</si>
  <si>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</si>
  <si>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</si>
  <si>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Maturity, in years</t>
  </si>
  <si>
    <t>Coupon, % per year</t>
  </si>
  <si>
    <t>Pay. frequency, times per year</t>
  </si>
  <si>
    <t>Face value</t>
  </si>
  <si>
    <t>100</t>
  </si>
  <si>
    <t>Cashflow number</t>
  </si>
  <si>
    <t>Terms (s_i), in years</t>
  </si>
  <si>
    <t>Unamortized face value up to payment</t>
  </si>
  <si>
    <t>Is calculated as Bond Return = - Duration x 1/(1+y) x Yield Change</t>
  </si>
  <si>
    <t>Coupon</t>
  </si>
  <si>
    <t>Cashflow</t>
  </si>
  <si>
    <t>measures the sensitivity of the bond price to changes in yields</t>
  </si>
  <si>
    <t>Pricing Date</t>
  </si>
  <si>
    <t>Discount factors, d_t</t>
  </si>
  <si>
    <t>Bond value, B_t</t>
  </si>
  <si>
    <t>Duration Fisher-Weil DFW (sensitivity to parallel curve shift)</t>
  </si>
  <si>
    <t>Bond Return</t>
  </si>
  <si>
    <t>1-day VaR</t>
  </si>
  <si>
    <t>10-day VaR</t>
  </si>
  <si>
    <t>Duration Fisher-Weil DFW</t>
  </si>
  <si>
    <t xml:space="preserve">Duration Fisher-Weil DFW </t>
  </si>
  <si>
    <t>We assume that investments in bonds in the portfolio are equally distributed.</t>
  </si>
  <si>
    <t>1 year bond</t>
  </si>
  <si>
    <t>3 year bond</t>
  </si>
  <si>
    <t>5 year bond</t>
  </si>
  <si>
    <t>10 year bond</t>
  </si>
  <si>
    <t>Zero-coupon increments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</si>
</sst>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0.0000%"/>
    <numFmt numFmtId="166" formatCode="0.000%"/>
    <numFmt numFmtId="167" formatCode="0.0%"/>
    <numFmt numFmtId="168" formatCode="d\.m\.yyyy"/>
    <numFmt numFmtId="169" formatCode="#,##0.00000"/>
    <numFmt numFmtId="170" formatCode="0.00000000"/>
    <numFmt numFmtId="171" formatCode="d.m"/>
    <numFmt numFmtId="172" formatCode="#,##0.0"/>
  </numFmts>
  <fonts count="25">
    <font>
      <sz val="10.0"/>
      <color rgb="FF000000"/>
      <name val="Arial"/>
    </font>
    <font>
      <sz val="10.0"/>
      <color rgb="FFFFFFFF"/>
      <name val="Arial"/>
    </font>
    <font>
      <sz val="10.0"/>
      <color rgb="FFFF0000"/>
      <name val="Arial"/>
    </font>
    <font>
      <color rgb="FFFFFFFF"/>
      <name val="Arial"/>
    </font>
    <font>
      <color theme="1"/>
      <name val="Arial"/>
    </font>
    <font/>
    <font>
      <sz val="10.0"/>
      <color theme="1"/>
      <name val="Arial"/>
    </font>
    <font>
      <b/>
      <sz val="11.0"/>
      <color rgb="FF000000"/>
      <name val="Arial"/>
    </font>
    <font>
      <b/>
      <sz val="11.0"/>
      <color rgb="FFFF0000"/>
      <name val="Calibri"/>
    </font>
    <font>
      <sz val="11.0"/>
      <color rgb="FF000000"/>
      <name val="Arial"/>
    </font>
    <font>
      <b/>
      <sz val="10.0"/>
      <color rgb="FF000000"/>
      <name val="Arial"/>
    </font>
    <font>
      <b/>
      <color theme="1"/>
      <name val="Arial"/>
    </font>
    <font>
      <sz val="9.0"/>
      <color theme="1"/>
      <name val="Arial"/>
    </font>
    <font>
      <sz val="9.0"/>
    </font>
    <font>
      <sz val="9.0"/>
      <color rgb="FF000000"/>
      <name val="Arial"/>
    </font>
    <font>
      <sz val="9.0"/>
      <color rgb="FF000000"/>
      <name val="Roboto"/>
    </font>
    <font>
      <sz val="11.0"/>
      <color rgb="FF000000"/>
      <name val="Calibri"/>
    </font>
    <font>
      <sz val="11.0"/>
      <color rgb="FF0070C0"/>
      <name val="Calibri"/>
    </font>
    <font>
      <b/>
      <sz val="11.0"/>
      <color rgb="FF000000"/>
      <name val="Calibri"/>
    </font>
    <font>
      <b/>
    </font>
    <font>
      <b/>
      <sz val="9.0"/>
      <color theme="1"/>
      <name val="Arial"/>
    </font>
    <font>
      <b/>
      <sz val="10.0"/>
      <color theme="1"/>
      <name val="Arial"/>
    </font>
    <font>
      <b/>
      <sz val="9.0"/>
      <name val="Arial"/>
    </font>
    <font>
      <sz val="9.0"/>
      <name val="Arial"/>
    </font>
    <font>
      <sz val="10.0"/>
      <name val="Arial"/>
    </font>
  </fonts>
  <fills count="21">
    <fill>
      <patternFill patternType="none"/>
    </fill>
    <fill>
      <patternFill patternType="lightGray"/>
    </fill>
    <fill>
      <patternFill patternType="solid">
        <fgColor rgb="FFA6E3B6"/>
        <bgColor rgb="FFA6E3B6"/>
      </patternFill>
    </fill>
    <fill>
      <patternFill patternType="solid">
        <fgColor rgb="FFFF0000"/>
        <bgColor rgb="FFFF0000"/>
      </patternFill>
    </fill>
    <fill>
      <patternFill patternType="solid">
        <fgColor rgb="FFEA9999"/>
        <bgColor rgb="FFEA9999"/>
      </patternFill>
    </fill>
    <fill>
      <patternFill patternType="solid">
        <fgColor rgb="FFB4E4E8"/>
        <bgColor rgb="FFB4E4E8"/>
      </patternFill>
    </fill>
    <fill>
      <patternFill patternType="solid">
        <fgColor rgb="FFFEF1CC"/>
        <bgColor rgb="FFFEF1CC"/>
      </patternFill>
    </fill>
    <fill>
      <patternFill patternType="solid">
        <fgColor theme="9"/>
        <bgColor theme="9"/>
      </patternFill>
    </fill>
    <fill>
      <patternFill patternType="solid">
        <fgColor rgb="FFD9F1F3"/>
        <bgColor rgb="FFD9F1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F9CB9C"/>
        <bgColor rgb="FFF9CB9C"/>
      </patternFill>
    </fill>
    <fill>
      <patternFill patternType="solid">
        <fgColor rgb="FFF4CCCC"/>
        <bgColor rgb="FFF4CCCC"/>
      </patternFill>
    </fill>
    <fill>
      <patternFill patternType="solid">
        <fgColor rgb="FFC9DAF8"/>
        <bgColor rgb="FFC9DAF8"/>
      </patternFill>
    </fill>
    <fill>
      <patternFill patternType="solid">
        <fgColor rgb="FFB6D7A8"/>
        <bgColor rgb="FFB6D7A8"/>
      </patternFill>
    </fill>
    <fill>
      <patternFill patternType="solid">
        <fgColor rgb="FFD0E0E3"/>
        <bgColor rgb="FFD0E0E3"/>
      </patternFill>
    </fill>
  </fills>
  <borders count="4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right style="thin">
        <color rgb="FF000000"/>
      </right>
      <top style="thin">
        <color rgb="FF000000"/>
      </top>
      <bottom/>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left/>
      <right style="thin">
        <color rgb="FF000000"/>
      </right>
      <top/>
      <bottom/>
    </border>
    <border>
      <bottom style="thin">
        <color rgb="FF000000"/>
      </bottom>
    </border>
    <border>
      <right style="thin">
        <color rgb="FF000000"/>
      </right>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bottom/>
    </border>
    <border>
      <right/>
      <top/>
      <bottom/>
    </border>
    <border>
      <left/>
      <right style="medium">
        <color rgb="FF000000"/>
      </right>
      <top/>
      <bottom/>
    </border>
    <border>
      <left style="medium">
        <color rgb="FF000000"/>
      </left>
      <top/>
      <bottom style="medium">
        <color rgb="FF000000"/>
      </bottom>
    </border>
    <border>
      <right/>
      <top/>
      <bottom style="medium">
        <color rgb="FF000000"/>
      </bottom>
    </border>
    <border>
      <left/>
      <right style="medium">
        <color rgb="FF000000"/>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top/>
      <bottom/>
    </border>
    <border>
      <left style="medium">
        <color rgb="FF000000"/>
      </left>
      <right/>
      <top/>
      <bottom style="medium">
        <color rgb="FF000000"/>
      </bottom>
    </border>
    <border>
      <left/>
      <right/>
      <top/>
      <bottom style="medium">
        <color rgb="FF000000"/>
      </bottom>
    </border>
    <border>
      <left style="thin">
        <color rgb="FF000000"/>
      </lef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bottom/>
    </border>
    <border>
      <left/>
      <right style="thin">
        <color rgb="FF000000"/>
      </right>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bottom style="thin">
        <color rgb="FF000000"/>
      </bottom>
    </border>
    <border>
      <bottom style="medium">
        <color rgb="FF000000"/>
      </bottom>
    </border>
    <border>
      <right style="medium">
        <color rgb="FF000000"/>
      </right>
      <bottom style="medium">
        <color rgb="FF000000"/>
      </bottom>
    </border>
    <border>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292">
    <xf borderId="0" fillId="0" fontId="0" numFmtId="0" xfId="0" applyAlignment="1" applyFont="1">
      <alignment readingOrder="0" shrinkToFit="0" vertical="bottom" wrapText="0"/>
    </xf>
    <xf borderId="1" fillId="2" fontId="0" numFmtId="0" xfId="0" applyBorder="1" applyFill="1" applyFont="1"/>
    <xf borderId="0" fillId="3" fontId="1" numFmtId="0" xfId="0" applyAlignment="1" applyFill="1" applyFont="1">
      <alignment horizontal="center" readingOrder="0"/>
    </xf>
    <xf borderId="0" fillId="0" fontId="0" numFmtId="0" xfId="0" applyFont="1"/>
    <xf borderId="0" fillId="0" fontId="0" numFmtId="0" xfId="0" applyAlignment="1" applyFont="1">
      <alignment horizontal="center"/>
    </xf>
    <xf borderId="1" fillId="2" fontId="0" numFmtId="0" xfId="0" applyAlignment="1" applyBorder="1" applyFont="1">
      <alignment horizontal="left" vertical="center"/>
    </xf>
    <xf borderId="0" fillId="0" fontId="0" numFmtId="0" xfId="0" applyAlignment="1" applyFont="1">
      <alignment readingOrder="0"/>
    </xf>
    <xf borderId="1" fillId="0" fontId="0" numFmtId="0" xfId="0" applyAlignment="1" applyBorder="1" applyFont="1">
      <alignment horizontal="left" readingOrder="0" shrinkToFit="0" vertical="center" wrapText="1"/>
    </xf>
    <xf borderId="0" fillId="0" fontId="2" numFmtId="0" xfId="0" applyFont="1"/>
    <xf borderId="2" fillId="4" fontId="3" numFmtId="0" xfId="0" applyAlignment="1" applyBorder="1" applyFill="1" applyFont="1">
      <alignment shrinkToFit="0" wrapText="1"/>
    </xf>
    <xf borderId="0" fillId="0" fontId="4" numFmtId="0" xfId="0" applyFont="1"/>
    <xf borderId="3" fillId="0" fontId="5" numFmtId="0" xfId="0" applyBorder="1" applyFont="1"/>
    <xf borderId="2" fillId="2" fontId="0" numFmtId="0" xfId="0" applyAlignment="1" applyBorder="1" applyFont="1">
      <alignment horizontal="center" readingOrder="0"/>
    </xf>
    <xf borderId="4" fillId="0" fontId="5" numFmtId="0" xfId="0" applyBorder="1" applyFont="1"/>
    <xf borderId="5" fillId="5" fontId="6" numFmtId="0" xfId="0" applyBorder="1" applyFill="1" applyFont="1"/>
    <xf borderId="1" fillId="2" fontId="0" numFmtId="0" xfId="0" applyAlignment="1" applyBorder="1" applyFont="1">
      <alignment horizontal="left" readingOrder="0" vertical="center"/>
    </xf>
    <xf borderId="6" fillId="5" fontId="6" numFmtId="0" xfId="0" applyBorder="1" applyFont="1"/>
    <xf borderId="5" fillId="5" fontId="0" numFmtId="0" xfId="0" applyBorder="1" applyFont="1"/>
    <xf borderId="2" fillId="4" fontId="3" numFmtId="0" xfId="0" applyAlignment="1" applyBorder="1" applyFont="1">
      <alignment readingOrder="0" shrinkToFit="0" vertical="center" wrapText="1"/>
    </xf>
    <xf borderId="6" fillId="5" fontId="2" numFmtId="0" xfId="0" applyBorder="1" applyFont="1"/>
    <xf borderId="7" fillId="0" fontId="6" numFmtId="164" xfId="0" applyAlignment="1" applyBorder="1" applyFont="1" applyNumberFormat="1">
      <alignment horizontal="right"/>
    </xf>
    <xf borderId="2" fillId="4" fontId="3" numFmtId="0" xfId="0" applyAlignment="1" applyBorder="1" applyFont="1">
      <alignment readingOrder="0" shrinkToFit="0" wrapText="1"/>
    </xf>
    <xf borderId="1" fillId="0" fontId="5" numFmtId="0" xfId="0" applyAlignment="1" applyBorder="1" applyFont="1">
      <alignment horizontal="left" readingOrder="0" shrinkToFit="0" vertical="center" wrapText="1"/>
    </xf>
    <xf borderId="0" fillId="0" fontId="6" numFmtId="0" xfId="0" applyFont="1"/>
    <xf borderId="7" fillId="0" fontId="0" numFmtId="0" xfId="0" applyBorder="1" applyFont="1"/>
    <xf borderId="8" fillId="4" fontId="3" numFmtId="0" xfId="0" applyAlignment="1" applyBorder="1" applyFont="1">
      <alignment readingOrder="0" shrinkToFit="0" vertical="top" wrapText="1"/>
    </xf>
    <xf borderId="5" fillId="6" fontId="0" numFmtId="0" xfId="0" applyBorder="1" applyFill="1" applyFont="1"/>
    <xf borderId="9" fillId="0" fontId="5" numFmtId="0" xfId="0" applyBorder="1" applyFont="1"/>
    <xf borderId="0" fillId="0" fontId="0" numFmtId="165" xfId="0" applyFont="1" applyNumberFormat="1"/>
    <xf borderId="10" fillId="0" fontId="5" numFmtId="0" xfId="0" applyBorder="1" applyFont="1"/>
    <xf borderId="1" fillId="2" fontId="0" numFmtId="0" xfId="0" applyAlignment="1" applyBorder="1" applyFont="1">
      <alignment horizontal="left" readingOrder="0" shrinkToFit="0" vertical="center" wrapText="1"/>
    </xf>
    <xf borderId="11" fillId="0" fontId="5" numFmtId="0" xfId="0" applyBorder="1" applyFont="1"/>
    <xf borderId="12" fillId="6" fontId="2" numFmtId="0" xfId="0" applyBorder="1" applyFont="1"/>
    <xf borderId="13" fillId="0" fontId="5" numFmtId="0" xfId="0" applyBorder="1" applyFont="1"/>
    <xf borderId="14" fillId="0" fontId="5" numFmtId="0" xfId="0" applyBorder="1" applyFont="1"/>
    <xf borderId="2" fillId="3" fontId="3" numFmtId="0" xfId="0" applyAlignment="1" applyBorder="1" applyFont="1">
      <alignment horizontal="center" readingOrder="0"/>
    </xf>
    <xf borderId="0" fillId="0" fontId="0" numFmtId="166" xfId="0" applyFont="1" applyNumberFormat="1"/>
    <xf borderId="2" fillId="0" fontId="4" numFmtId="0" xfId="0" applyAlignment="1" applyBorder="1" applyFont="1">
      <alignment readingOrder="0" shrinkToFit="0" wrapText="1"/>
    </xf>
    <xf borderId="15" fillId="7" fontId="7" numFmtId="0" xfId="0" applyAlignment="1" applyBorder="1" applyFill="1" applyFont="1">
      <alignment horizontal="center"/>
    </xf>
    <xf borderId="16" fillId="0" fontId="5" numFmtId="0" xfId="0" applyBorder="1" applyFont="1"/>
    <xf borderId="17" fillId="0" fontId="5" numFmtId="0" xfId="0" applyBorder="1" applyFont="1"/>
    <xf borderId="7" fillId="0" fontId="0" numFmtId="166" xfId="0" applyBorder="1" applyFont="1" applyNumberFormat="1"/>
    <xf borderId="18" fillId="8" fontId="7" numFmtId="0" xfId="0" applyAlignment="1" applyBorder="1" applyFill="1" applyFont="1">
      <alignment horizontal="center"/>
    </xf>
    <xf borderId="19" fillId="0" fontId="5" numFmtId="0" xfId="0" applyBorder="1" applyFont="1"/>
    <xf borderId="5" fillId="6" fontId="2" numFmtId="166" xfId="0" applyBorder="1" applyFont="1" applyNumberFormat="1"/>
    <xf borderId="20" fillId="8" fontId="0" numFmtId="11" xfId="0" applyBorder="1" applyFont="1" applyNumberFormat="1"/>
    <xf borderId="12" fillId="6" fontId="2" numFmtId="166" xfId="0" applyBorder="1" applyFont="1" applyNumberFormat="1"/>
    <xf borderId="20" fillId="8" fontId="0" numFmtId="0" xfId="0" applyBorder="1" applyFont="1"/>
    <xf borderId="2" fillId="0" fontId="8" numFmtId="0" xfId="0" applyBorder="1" applyFont="1"/>
    <xf borderId="4" fillId="0" fontId="8" numFmtId="9" xfId="0" applyBorder="1" applyFont="1" applyNumberFormat="1"/>
    <xf borderId="18" fillId="8" fontId="9" numFmtId="0" xfId="0" applyAlignment="1" applyBorder="1" applyFont="1">
      <alignment horizontal="center"/>
    </xf>
    <xf borderId="0" fillId="0" fontId="4" numFmtId="166" xfId="0" applyFont="1" applyNumberFormat="1"/>
    <xf borderId="20" fillId="8" fontId="0" numFmtId="166" xfId="0" applyBorder="1" applyFont="1" applyNumberFormat="1"/>
    <xf borderId="21" fillId="8" fontId="7" numFmtId="0" xfId="0" applyAlignment="1" applyBorder="1" applyFont="1">
      <alignment horizontal="center"/>
    </xf>
    <xf borderId="22" fillId="0" fontId="5" numFmtId="0" xfId="0" applyBorder="1" applyFont="1"/>
    <xf borderId="23" fillId="8" fontId="0" numFmtId="166" xfId="0" applyBorder="1" applyFont="1" applyNumberFormat="1"/>
    <xf borderId="0" fillId="0" fontId="4" numFmtId="0" xfId="0" applyAlignment="1" applyFont="1">
      <alignment readingOrder="0" shrinkToFit="0" wrapText="1"/>
    </xf>
    <xf borderId="24" fillId="7" fontId="0" numFmtId="0" xfId="0" applyAlignment="1" applyBorder="1" applyFont="1">
      <alignment horizontal="center"/>
    </xf>
    <xf borderId="25" fillId="0" fontId="5" numFmtId="0" xfId="0" applyBorder="1" applyFont="1"/>
    <xf borderId="26" fillId="0" fontId="5" numFmtId="0" xfId="0" applyBorder="1" applyFont="1"/>
    <xf borderId="27" fillId="8" fontId="0" numFmtId="0" xfId="0" applyBorder="1" applyFont="1"/>
    <xf borderId="5" fillId="8" fontId="0" numFmtId="0" xfId="0" applyBorder="1" applyFont="1"/>
    <xf borderId="5" fillId="8" fontId="0" numFmtId="9" xfId="0" applyBorder="1" applyFont="1" applyNumberFormat="1"/>
    <xf borderId="20" fillId="8" fontId="0" numFmtId="9" xfId="0" applyBorder="1" applyFont="1" applyNumberFormat="1"/>
    <xf borderId="27" fillId="8" fontId="10" numFmtId="0" xfId="0" applyBorder="1" applyFont="1"/>
    <xf borderId="5" fillId="8" fontId="0" numFmtId="167" xfId="0" applyBorder="1" applyFont="1" applyNumberFormat="1"/>
    <xf borderId="20" fillId="8" fontId="0" numFmtId="167" xfId="0" applyBorder="1" applyFont="1" applyNumberFormat="1"/>
    <xf borderId="28" fillId="8" fontId="10" numFmtId="0" xfId="0" applyBorder="1" applyFont="1"/>
    <xf borderId="29" fillId="8" fontId="0" numFmtId="167" xfId="0" applyBorder="1" applyFont="1" applyNumberFormat="1"/>
    <xf borderId="23" fillId="8" fontId="0" numFmtId="167" xfId="0" applyBorder="1" applyFont="1" applyNumberFormat="1"/>
    <xf borderId="0" fillId="0" fontId="10" numFmtId="0" xfId="0" applyAlignment="1" applyFont="1">
      <alignment horizontal="center" readingOrder="0"/>
    </xf>
    <xf borderId="2" fillId="0" fontId="10" numFmtId="0" xfId="0" applyAlignment="1" applyBorder="1" applyFont="1">
      <alignment horizontal="center" readingOrder="0"/>
    </xf>
    <xf borderId="1" fillId="0" fontId="0" numFmtId="167" xfId="0" applyBorder="1" applyFont="1" applyNumberFormat="1"/>
    <xf borderId="1" fillId="0" fontId="4" numFmtId="0" xfId="0" applyAlignment="1" applyBorder="1" applyFont="1">
      <alignment readingOrder="0"/>
    </xf>
    <xf borderId="2" fillId="0" fontId="11" numFmtId="0" xfId="0" applyAlignment="1" applyBorder="1" applyFont="1">
      <alignment horizontal="center" readingOrder="0"/>
    </xf>
    <xf borderId="8" fillId="9" fontId="4" numFmtId="0" xfId="0" applyAlignment="1" applyBorder="1" applyFill="1" applyFont="1">
      <alignment readingOrder="0" shrinkToFit="0" vertical="center" wrapText="1"/>
    </xf>
    <xf borderId="30" fillId="0" fontId="5" numFmtId="0" xfId="0" applyBorder="1" applyFont="1"/>
    <xf borderId="7" fillId="0" fontId="5" numFmtId="0" xfId="0" applyBorder="1" applyFont="1"/>
    <xf borderId="0" fillId="0" fontId="12" numFmtId="0" xfId="0" applyAlignment="1" applyFont="1">
      <alignment readingOrder="0" shrinkToFit="0" wrapText="1"/>
    </xf>
    <xf borderId="8" fillId="10" fontId="12" numFmtId="0" xfId="0" applyAlignment="1" applyBorder="1" applyFill="1" applyFont="1">
      <alignment readingOrder="0" shrinkToFit="0" vertical="center" wrapText="1"/>
    </xf>
    <xf borderId="8" fillId="10" fontId="12" numFmtId="0" xfId="0" applyAlignment="1" applyBorder="1" applyFont="1">
      <alignment readingOrder="0" shrinkToFit="0" wrapText="1"/>
    </xf>
    <xf borderId="0" fillId="0" fontId="13" numFmtId="0" xfId="0" applyAlignment="1" applyFont="1">
      <alignment readingOrder="0" shrinkToFit="0" wrapText="1"/>
    </xf>
    <xf borderId="31" fillId="0" fontId="14" numFmtId="0" xfId="0" applyAlignment="1" applyBorder="1" applyFont="1">
      <alignment readingOrder="0" shrinkToFit="0" wrapText="1"/>
    </xf>
    <xf borderId="31" fillId="11" fontId="15" numFmtId="0" xfId="0" applyAlignment="1" applyBorder="1" applyFill="1" applyFont="1">
      <alignment readingOrder="0" shrinkToFit="0" wrapText="1"/>
    </xf>
    <xf borderId="31" fillId="0" fontId="12" numFmtId="0" xfId="0" applyAlignment="1" applyBorder="1" applyFont="1">
      <alignment readingOrder="0" shrinkToFit="0" wrapText="1"/>
    </xf>
    <xf borderId="32" fillId="0" fontId="5" numFmtId="0" xfId="0" applyBorder="1" applyFont="1"/>
    <xf borderId="2" fillId="0" fontId="10" numFmtId="0" xfId="0" applyAlignment="1" applyBorder="1" applyFont="1">
      <alignment horizontal="center"/>
    </xf>
    <xf borderId="33" fillId="0" fontId="5" numFmtId="0" xfId="0" applyBorder="1" applyFont="1"/>
    <xf borderId="13" fillId="0" fontId="0" numFmtId="0" xfId="0" applyAlignment="1" applyBorder="1" applyFont="1">
      <alignment vertical="center"/>
    </xf>
    <xf borderId="14" fillId="0" fontId="0" numFmtId="0" xfId="0" applyAlignment="1" applyBorder="1" applyFont="1">
      <alignment vertical="center"/>
    </xf>
    <xf borderId="13" fillId="0" fontId="10" numFmtId="0" xfId="0" applyAlignment="1" applyBorder="1" applyFont="1">
      <alignment readingOrder="0" vertical="center"/>
    </xf>
    <xf borderId="14" fillId="0" fontId="10" numFmtId="0" xfId="0" applyAlignment="1" applyBorder="1" applyFont="1">
      <alignment vertical="center"/>
    </xf>
    <xf borderId="3" fillId="0" fontId="10" numFmtId="0" xfId="0" applyAlignment="1" applyBorder="1" applyFont="1">
      <alignment readingOrder="0" vertical="center"/>
    </xf>
    <xf borderId="1" fillId="0" fontId="10" numFmtId="0" xfId="0" applyAlignment="1" applyBorder="1" applyFont="1">
      <alignment readingOrder="0" vertical="center"/>
    </xf>
    <xf borderId="11" fillId="0" fontId="0" numFmtId="0" xfId="0" applyAlignment="1" applyBorder="1" applyFont="1">
      <alignment vertical="center"/>
    </xf>
    <xf borderId="11" fillId="0" fontId="10" numFmtId="0" xfId="0" applyAlignment="1" applyBorder="1" applyFont="1">
      <alignment readingOrder="0" vertical="center"/>
    </xf>
    <xf borderId="34" fillId="8" fontId="0" numFmtId="164" xfId="0" applyBorder="1" applyFont="1" applyNumberFormat="1"/>
    <xf borderId="34" fillId="0" fontId="0" numFmtId="0" xfId="0" applyBorder="1" applyFont="1"/>
    <xf borderId="35" fillId="0" fontId="0" numFmtId="0" xfId="0" applyBorder="1" applyFont="1"/>
    <xf borderId="7" fillId="0" fontId="4" numFmtId="0" xfId="0" applyBorder="1" applyFont="1"/>
    <xf borderId="30" fillId="0" fontId="0" numFmtId="166" xfId="0" applyBorder="1" applyFont="1" applyNumberFormat="1"/>
    <xf borderId="32" fillId="0" fontId="0" numFmtId="166" xfId="0" applyBorder="1" applyFont="1" applyNumberFormat="1"/>
    <xf borderId="5" fillId="8" fontId="0" numFmtId="164" xfId="0" applyBorder="1" applyFont="1" applyNumberFormat="1"/>
    <xf borderId="5" fillId="8" fontId="0" numFmtId="166" xfId="0" applyBorder="1" applyFont="1" applyNumberFormat="1"/>
    <xf borderId="12" fillId="8" fontId="0" numFmtId="166" xfId="0" applyBorder="1" applyFont="1" applyNumberFormat="1"/>
    <xf borderId="0" fillId="9" fontId="6" numFmtId="0" xfId="0" applyAlignment="1" applyFont="1">
      <alignment horizontal="center" readingOrder="0" shrinkToFit="0" wrapText="1"/>
    </xf>
    <xf borderId="2" fillId="12" fontId="11" numFmtId="0" xfId="0" applyAlignment="1" applyBorder="1" applyFill="1" applyFont="1">
      <alignment horizontal="center" readingOrder="0"/>
    </xf>
    <xf borderId="8" fillId="13" fontId="4" numFmtId="0" xfId="0" applyAlignment="1" applyBorder="1" applyFill="1" applyFont="1">
      <alignment readingOrder="0" shrinkToFit="0" wrapText="1"/>
    </xf>
    <xf borderId="36" fillId="14" fontId="16" numFmtId="10" xfId="0" applyBorder="1" applyFill="1" applyFont="1" applyNumberFormat="1"/>
    <xf borderId="37" fillId="14" fontId="16" numFmtId="10" xfId="0" applyBorder="1" applyFont="1" applyNumberFormat="1"/>
    <xf borderId="37" fillId="14" fontId="16" numFmtId="0" xfId="0" applyBorder="1" applyFont="1"/>
    <xf borderId="38" fillId="14" fontId="16" numFmtId="0" xfId="0" applyAlignment="1" applyBorder="1" applyFont="1">
      <alignment readingOrder="0"/>
    </xf>
    <xf borderId="39" fillId="0" fontId="16" numFmtId="10" xfId="0" applyBorder="1" applyFont="1" applyNumberFormat="1"/>
    <xf borderId="13" fillId="0" fontId="16" numFmtId="10" xfId="0" applyBorder="1" applyFont="1" applyNumberFormat="1"/>
    <xf borderId="40" fillId="0" fontId="16" numFmtId="0" xfId="0" applyBorder="1" applyFont="1"/>
    <xf borderId="41" fillId="0" fontId="16" numFmtId="0" xfId="0" applyAlignment="1" applyBorder="1" applyFont="1">
      <alignment readingOrder="0"/>
    </xf>
    <xf borderId="2" fillId="0" fontId="8" numFmtId="10" xfId="0" applyAlignment="1" applyBorder="1" applyFont="1" applyNumberFormat="1">
      <alignment horizontal="center"/>
    </xf>
    <xf borderId="0" fillId="0" fontId="16" numFmtId="0" xfId="0" applyFont="1"/>
    <xf borderId="2" fillId="0" fontId="17" numFmtId="0" xfId="0" applyAlignment="1" applyBorder="1" applyFont="1">
      <alignment horizontal="center"/>
    </xf>
    <xf borderId="14" fillId="0" fontId="17" numFmtId="9" xfId="0" applyBorder="1" applyFont="1" applyNumberFormat="1"/>
    <xf borderId="0" fillId="0" fontId="5" numFmtId="0" xfId="0" applyAlignment="1" applyFont="1">
      <alignment readingOrder="0"/>
    </xf>
    <xf borderId="2" fillId="0" fontId="16" numFmtId="0" xfId="0" applyAlignment="1" applyBorder="1" applyFont="1">
      <alignment horizontal="center"/>
    </xf>
    <xf borderId="42" fillId="15" fontId="16" numFmtId="14" xfId="0" applyBorder="1" applyFill="1" applyFont="1" applyNumberFormat="1"/>
    <xf borderId="0" fillId="0" fontId="16" numFmtId="0" xfId="0" applyAlignment="1" applyFont="1">
      <alignment readingOrder="0"/>
    </xf>
    <xf borderId="2" fillId="0" fontId="18" numFmtId="0" xfId="0" applyAlignment="1" applyBorder="1" applyFont="1">
      <alignment horizontal="center" vertical="center"/>
    </xf>
    <xf borderId="1" fillId="0" fontId="16" numFmtId="14" xfId="0" applyAlignment="1" applyBorder="1" applyFont="1" applyNumberFormat="1">
      <alignment horizontal="center" shrinkToFit="0" vertical="center" wrapText="1"/>
    </xf>
    <xf borderId="2" fillId="0" fontId="16" numFmtId="0" xfId="0" applyAlignment="1" applyBorder="1" applyFont="1">
      <alignment horizontal="center" shrinkToFit="0" vertical="center" wrapText="1"/>
    </xf>
    <xf borderId="2" fillId="0" fontId="0" numFmtId="0" xfId="0" applyAlignment="1" applyBorder="1" applyFont="1">
      <alignment horizontal="center" readingOrder="0" vertical="center"/>
    </xf>
    <xf borderId="0" fillId="0" fontId="5" numFmtId="0" xfId="0" applyAlignment="1" applyFont="1">
      <alignment readingOrder="0" shrinkToFit="0" vertical="center" wrapText="1"/>
    </xf>
    <xf borderId="2" fillId="9" fontId="16" numFmtId="0" xfId="0" applyAlignment="1" applyBorder="1" applyFont="1">
      <alignment horizontal="center" readingOrder="0" shrinkToFit="0" vertical="center" wrapText="1"/>
    </xf>
    <xf borderId="1" fillId="0" fontId="16" numFmtId="0" xfId="0" applyBorder="1" applyFont="1"/>
    <xf borderId="2" fillId="0" fontId="16" numFmtId="10" xfId="0" applyAlignment="1" applyBorder="1" applyFont="1" applyNumberFormat="1">
      <alignment horizontal="center"/>
    </xf>
    <xf borderId="2" fillId="0" fontId="0" numFmtId="0" xfId="0" applyAlignment="1" applyBorder="1" applyFont="1">
      <alignment readingOrder="0" shrinkToFit="0" wrapText="1"/>
    </xf>
    <xf borderId="0" fillId="0" fontId="16" numFmtId="0" xfId="0" applyAlignment="1" applyFont="1">
      <alignment horizontal="center" shrinkToFit="0" wrapText="1"/>
    </xf>
    <xf borderId="2" fillId="16" fontId="16" numFmtId="0" xfId="0" applyAlignment="1" applyBorder="1" applyFill="1" applyFont="1">
      <alignment horizontal="center" readingOrder="0"/>
    </xf>
    <xf borderId="0" fillId="0" fontId="5" numFmtId="0" xfId="0" applyAlignment="1" applyFont="1">
      <alignment shrinkToFit="0" wrapText="1"/>
    </xf>
    <xf borderId="0" fillId="0" fontId="0" numFmtId="0" xfId="0" applyAlignment="1" applyFont="1">
      <alignment readingOrder="0" shrinkToFit="0" wrapText="0"/>
    </xf>
    <xf borderId="0" fillId="0" fontId="19" numFmtId="0" xfId="0" applyAlignment="1" applyFont="1">
      <alignment readingOrder="0"/>
    </xf>
    <xf borderId="0" fillId="0" fontId="6" numFmtId="0" xfId="0" applyAlignment="1" applyFont="1">
      <alignment readingOrder="0" shrinkToFit="0" vertical="center" wrapText="1"/>
    </xf>
    <xf borderId="0" fillId="0" fontId="4" numFmtId="0" xfId="0" applyAlignment="1" applyFont="1">
      <alignment readingOrder="0" vertical="center"/>
    </xf>
    <xf borderId="0" fillId="9" fontId="4" numFmtId="0" xfId="0" applyAlignment="1" applyFont="1">
      <alignment horizontal="center" readingOrder="0" shrinkToFit="0" wrapText="1"/>
    </xf>
    <xf borderId="0" fillId="0" fontId="6" numFmtId="0" xfId="0" applyAlignment="1" applyFont="1">
      <alignment horizontal="left" readingOrder="0"/>
    </xf>
    <xf borderId="0" fillId="0" fontId="20" numFmtId="0" xfId="0" applyAlignment="1" applyFont="1">
      <alignment horizontal="center" readingOrder="0"/>
    </xf>
    <xf borderId="0" fillId="0" fontId="21" numFmtId="0" xfId="0" applyAlignment="1" applyFont="1">
      <alignment horizontal="center"/>
    </xf>
    <xf borderId="0" fillId="9" fontId="12" numFmtId="0" xfId="0" applyAlignment="1" applyFont="1">
      <alignment horizontal="left" readingOrder="0" vertical="center"/>
    </xf>
    <xf borderId="0" fillId="0" fontId="4" numFmtId="0" xfId="0" applyAlignment="1" applyFont="1">
      <alignment readingOrder="0"/>
    </xf>
    <xf borderId="31" fillId="0" fontId="20" numFmtId="0" xfId="0" applyAlignment="1" applyBorder="1" applyFont="1">
      <alignment horizontal="center" readingOrder="0"/>
    </xf>
    <xf borderId="2" fillId="0" fontId="20" numFmtId="0" xfId="0" applyAlignment="1" applyBorder="1" applyFont="1">
      <alignment horizontal="center" readingOrder="0"/>
    </xf>
    <xf borderId="2" fillId="0" fontId="21" numFmtId="0" xfId="0" applyAlignment="1" applyBorder="1" applyFont="1">
      <alignment horizontal="center" readingOrder="0"/>
    </xf>
    <xf borderId="1" fillId="17" fontId="22" numFmtId="0" xfId="0" applyBorder="1" applyFill="1" applyFont="1"/>
    <xf borderId="1" fillId="17" fontId="22" numFmtId="0" xfId="0" applyAlignment="1" applyBorder="1" applyFont="1">
      <alignment readingOrder="0"/>
    </xf>
    <xf borderId="1" fillId="13" fontId="21" numFmtId="0" xfId="0" applyAlignment="1" applyBorder="1" applyFont="1">
      <alignment horizontal="center"/>
    </xf>
    <xf borderId="1" fillId="13" fontId="10" numFmtId="0" xfId="0" applyAlignment="1" applyBorder="1" applyFont="1">
      <alignment readingOrder="0"/>
    </xf>
    <xf borderId="1" fillId="13" fontId="21" numFmtId="0" xfId="0" applyBorder="1" applyFont="1"/>
    <xf borderId="1" fillId="0" fontId="19" numFmtId="0" xfId="0" applyAlignment="1" applyBorder="1" applyFont="1">
      <alignment readingOrder="0"/>
    </xf>
    <xf borderId="0" fillId="0" fontId="23" numFmtId="168" xfId="0" applyAlignment="1" applyFont="1" applyNumberFormat="1">
      <alignment horizontal="right"/>
    </xf>
    <xf borderId="30" fillId="17" fontId="12" numFmtId="2" xfId="0" applyAlignment="1" applyBorder="1" applyFont="1" applyNumberFormat="1">
      <alignment horizontal="right" readingOrder="0"/>
    </xf>
    <xf borderId="0" fillId="17" fontId="13" numFmtId="2" xfId="0" applyAlignment="1" applyFont="1" applyNumberFormat="1">
      <alignment readingOrder="0"/>
    </xf>
    <xf borderId="0" fillId="17" fontId="23" numFmtId="2" xfId="0" applyAlignment="1" applyFont="1" applyNumberFormat="1">
      <alignment horizontal="right"/>
    </xf>
    <xf borderId="0" fillId="17" fontId="12" numFmtId="2" xfId="0" applyAlignment="1" applyFont="1" applyNumberFormat="1">
      <alignment horizontal="right"/>
    </xf>
    <xf borderId="0" fillId="17" fontId="12" numFmtId="2" xfId="0" applyAlignment="1" applyFont="1" applyNumberFormat="1">
      <alignment readingOrder="0"/>
    </xf>
    <xf borderId="7" fillId="17" fontId="23" numFmtId="2" xfId="0" applyAlignment="1" applyBorder="1" applyFont="1" applyNumberFormat="1">
      <alignment horizontal="right"/>
    </xf>
    <xf borderId="0" fillId="13" fontId="6" numFmtId="4" xfId="0" applyFont="1" applyNumberFormat="1"/>
    <xf borderId="7" fillId="0" fontId="4" numFmtId="4" xfId="0" applyBorder="1" applyFont="1" applyNumberFormat="1"/>
    <xf borderId="1" fillId="0" fontId="5" numFmtId="0" xfId="0" applyAlignment="1" applyBorder="1" applyFont="1">
      <alignment readingOrder="0"/>
    </xf>
    <xf borderId="1" fillId="0" fontId="4" numFmtId="4" xfId="0" applyBorder="1" applyFont="1" applyNumberFormat="1"/>
    <xf borderId="30" fillId="17" fontId="12" numFmtId="2" xfId="0" applyAlignment="1" applyBorder="1" applyFont="1" applyNumberFormat="1">
      <alignment horizontal="right"/>
    </xf>
    <xf borderId="7" fillId="17" fontId="12" numFmtId="2" xfId="0" applyAlignment="1" applyBorder="1" applyFont="1" applyNumberFormat="1">
      <alignment horizontal="right"/>
    </xf>
    <xf borderId="1" fillId="0" fontId="4" numFmtId="0" xfId="0" applyBorder="1" applyFont="1"/>
    <xf borderId="0" fillId="0" fontId="23" numFmtId="164" xfId="0" applyAlignment="1" applyFont="1" applyNumberFormat="1">
      <alignment horizontal="right"/>
    </xf>
    <xf borderId="7" fillId="0" fontId="6" numFmtId="168" xfId="0" applyAlignment="1" applyBorder="1" applyFont="1" applyNumberFormat="1">
      <alignment horizontal="right"/>
    </xf>
    <xf borderId="40" fillId="0" fontId="6" numFmtId="0" xfId="0" applyBorder="1" applyFont="1"/>
    <xf borderId="13" fillId="0" fontId="0" numFmtId="166" xfId="0" applyBorder="1" applyFont="1" applyNumberFormat="1"/>
    <xf borderId="14" fillId="0" fontId="0" numFmtId="166" xfId="0" applyBorder="1" applyFont="1" applyNumberFormat="1"/>
    <xf borderId="43" fillId="6" fontId="2" numFmtId="166" xfId="0" applyBorder="1" applyFont="1" applyNumberFormat="1"/>
    <xf borderId="44" fillId="6" fontId="2" numFmtId="166" xfId="0" applyBorder="1" applyFont="1" applyNumberFormat="1"/>
    <xf borderId="45" fillId="6" fontId="2" numFmtId="166" xfId="0" applyBorder="1" applyFont="1" applyNumberFormat="1"/>
    <xf borderId="1" fillId="5" fontId="0" numFmtId="0" xfId="0" applyBorder="1" applyFont="1"/>
    <xf borderId="0" fillId="0" fontId="0" numFmtId="10" xfId="0" applyFont="1" applyNumberFormat="1"/>
    <xf borderId="10" fillId="0" fontId="0" numFmtId="10" xfId="0" applyBorder="1" applyFont="1" applyNumberFormat="1"/>
    <xf borderId="0" fillId="0" fontId="6" numFmtId="10" xfId="0" applyFont="1" applyNumberFormat="1"/>
    <xf borderId="7" fillId="0" fontId="6" numFmtId="10" xfId="0" applyBorder="1" applyFont="1" applyNumberFormat="1"/>
    <xf borderId="2" fillId="18" fontId="0" numFmtId="0" xfId="0" applyAlignment="1" applyBorder="1" applyFill="1" applyFont="1">
      <alignment horizontal="center" readingOrder="0"/>
    </xf>
    <xf borderId="1" fillId="5" fontId="0" numFmtId="0" xfId="0" applyAlignment="1" applyBorder="1" applyFont="1">
      <alignment readingOrder="0"/>
    </xf>
    <xf borderId="31" fillId="5" fontId="0" numFmtId="0" xfId="0" applyAlignment="1" applyBorder="1" applyFont="1">
      <alignment horizontal="left" readingOrder="0" shrinkToFit="0" wrapText="1"/>
    </xf>
    <xf borderId="0" fillId="0" fontId="0" numFmtId="169" xfId="0" applyFont="1" applyNumberFormat="1"/>
    <xf borderId="7" fillId="0" fontId="0" numFmtId="169" xfId="0" applyBorder="1" applyFont="1" applyNumberFormat="1"/>
    <xf borderId="1" fillId="5" fontId="0" numFmtId="0" xfId="0" applyAlignment="1" applyBorder="1" applyFont="1">
      <alignment horizontal="left" readingOrder="0" shrinkToFit="0" vertical="center" wrapText="1"/>
    </xf>
    <xf borderId="9" fillId="0" fontId="0" numFmtId="166" xfId="0" applyBorder="1" applyFont="1" applyNumberFormat="1"/>
    <xf borderId="10" fillId="0" fontId="0" numFmtId="166" xfId="0" applyBorder="1" applyFont="1" applyNumberFormat="1"/>
    <xf borderId="11" fillId="18" fontId="0" numFmtId="0" xfId="0" applyAlignment="1" applyBorder="1" applyFont="1">
      <alignment horizontal="center" readingOrder="0"/>
    </xf>
    <xf borderId="9" fillId="0" fontId="0" numFmtId="10" xfId="0" applyBorder="1" applyFont="1" applyNumberFormat="1"/>
    <xf borderId="7" fillId="0" fontId="0" numFmtId="10" xfId="0" applyBorder="1" applyFont="1" applyNumberFormat="1"/>
    <xf borderId="13" fillId="0" fontId="0" numFmtId="0" xfId="0" applyBorder="1" applyFont="1"/>
    <xf borderId="14" fillId="0" fontId="0" numFmtId="0" xfId="0" applyBorder="1" applyFont="1"/>
    <xf borderId="1" fillId="0" fontId="0" numFmtId="170" xfId="0" applyBorder="1" applyFont="1" applyNumberFormat="1"/>
    <xf borderId="31" fillId="5" fontId="0" numFmtId="0" xfId="0" applyAlignment="1" applyBorder="1" applyFont="1">
      <alignment horizontal="left" readingOrder="0" shrinkToFit="0" vertical="center" wrapText="1"/>
    </xf>
    <xf borderId="1" fillId="0" fontId="0" numFmtId="0" xfId="0" applyBorder="1" applyFont="1"/>
    <xf borderId="0" fillId="0" fontId="22" numFmtId="0" xfId="0" applyAlignment="1" applyFont="1">
      <alignment horizontal="center" readingOrder="0"/>
    </xf>
    <xf borderId="31" fillId="2" fontId="0" numFmtId="0" xfId="0" applyAlignment="1" applyBorder="1" applyFont="1">
      <alignment horizontal="center" readingOrder="0"/>
    </xf>
    <xf borderId="2" fillId="2" fontId="20" numFmtId="0" xfId="0" applyAlignment="1" applyBorder="1" applyFont="1">
      <alignment horizontal="center" readingOrder="0"/>
    </xf>
    <xf borderId="2" fillId="2" fontId="4" numFmtId="0" xfId="0" applyAlignment="1" applyBorder="1" applyFont="1">
      <alignment readingOrder="0"/>
    </xf>
    <xf borderId="1" fillId="2" fontId="22" numFmtId="0" xfId="0" applyAlignment="1" applyBorder="1" applyFont="1">
      <alignment horizontal="center"/>
    </xf>
    <xf borderId="1" fillId="2" fontId="22" numFmtId="0" xfId="0" applyAlignment="1" applyBorder="1" applyFont="1">
      <alignment horizontal="center" readingOrder="0"/>
    </xf>
    <xf borderId="0" fillId="2" fontId="24" numFmtId="168" xfId="0" applyAlignment="1" applyFont="1" applyNumberFormat="1">
      <alignment horizontal="center"/>
    </xf>
    <xf borderId="30" fillId="0" fontId="20" numFmtId="4" xfId="0" applyAlignment="1" applyBorder="1" applyFont="1" applyNumberFormat="1">
      <alignment horizontal="center" readingOrder="0"/>
    </xf>
    <xf borderId="0" fillId="0" fontId="13" numFmtId="4" xfId="0" applyAlignment="1" applyFont="1" applyNumberFormat="1">
      <alignment horizontal="center" readingOrder="0"/>
    </xf>
    <xf borderId="0" fillId="0" fontId="22" numFmtId="4" xfId="0" applyAlignment="1" applyFont="1" applyNumberFormat="1">
      <alignment horizontal="center"/>
    </xf>
    <xf borderId="0" fillId="0" fontId="12" numFmtId="4" xfId="0" applyAlignment="1" applyFont="1" applyNumberFormat="1">
      <alignment horizontal="center"/>
    </xf>
    <xf borderId="0" fillId="0" fontId="12" numFmtId="4" xfId="0" applyAlignment="1" applyFont="1" applyNumberFormat="1">
      <alignment horizontal="center" readingOrder="0"/>
    </xf>
    <xf borderId="7" fillId="0" fontId="22" numFmtId="4" xfId="0" applyAlignment="1" applyBorder="1" applyFont="1" applyNumberFormat="1">
      <alignment horizontal="center"/>
    </xf>
    <xf borderId="30" fillId="0" fontId="20" numFmtId="4" xfId="0" applyAlignment="1" applyBorder="1" applyFont="1" applyNumberFormat="1">
      <alignment horizontal="center"/>
    </xf>
    <xf borderId="0" fillId="0" fontId="20" numFmtId="4" xfId="0" applyAlignment="1" applyFont="1" applyNumberFormat="1">
      <alignment horizontal="center"/>
    </xf>
    <xf borderId="7" fillId="0" fontId="20" numFmtId="4" xfId="0" applyAlignment="1" applyBorder="1" applyFont="1" applyNumberFormat="1">
      <alignment horizontal="center"/>
    </xf>
    <xf borderId="0" fillId="2" fontId="24" numFmtId="164" xfId="0" applyAlignment="1" applyFont="1" applyNumberFormat="1">
      <alignment horizontal="center"/>
    </xf>
    <xf borderId="11" fillId="0" fontId="20" numFmtId="4" xfId="0" applyAlignment="1" applyBorder="1" applyFont="1" applyNumberFormat="1">
      <alignment horizontal="center"/>
    </xf>
    <xf borderId="13" fillId="0" fontId="13" numFmtId="4" xfId="0" applyAlignment="1" applyBorder="1" applyFont="1" applyNumberFormat="1">
      <alignment horizontal="center" readingOrder="0"/>
    </xf>
    <xf borderId="13" fillId="0" fontId="20" numFmtId="4" xfId="0" applyAlignment="1" applyBorder="1" applyFont="1" applyNumberFormat="1">
      <alignment horizontal="center"/>
    </xf>
    <xf borderId="14" fillId="0" fontId="20" numFmtId="4" xfId="0" applyAlignment="1" applyBorder="1" applyFont="1" applyNumberFormat="1">
      <alignment horizontal="center"/>
    </xf>
    <xf borderId="0" fillId="0" fontId="12" numFmtId="0" xfId="0" applyFont="1"/>
    <xf borderId="13" fillId="0" fontId="23" numFmtId="164" xfId="0" applyAlignment="1" applyBorder="1" applyFont="1" applyNumberFormat="1">
      <alignment horizontal="right"/>
    </xf>
    <xf borderId="11" fillId="17" fontId="12" numFmtId="2" xfId="0" applyAlignment="1" applyBorder="1" applyFont="1" applyNumberFormat="1">
      <alignment horizontal="right"/>
    </xf>
    <xf borderId="13" fillId="17" fontId="13" numFmtId="2" xfId="0" applyAlignment="1" applyBorder="1" applyFont="1" applyNumberFormat="1">
      <alignment readingOrder="0"/>
    </xf>
    <xf borderId="13" fillId="17" fontId="12" numFmtId="2" xfId="0" applyAlignment="1" applyBorder="1" applyFont="1" applyNumberFormat="1">
      <alignment horizontal="right"/>
    </xf>
    <xf borderId="13" fillId="17" fontId="12" numFmtId="2" xfId="0" applyAlignment="1" applyBorder="1" applyFont="1" applyNumberFormat="1">
      <alignment readingOrder="0"/>
    </xf>
    <xf borderId="14" fillId="17" fontId="12" numFmtId="2" xfId="0" applyAlignment="1" applyBorder="1" applyFont="1" applyNumberFormat="1">
      <alignment horizontal="right"/>
    </xf>
    <xf borderId="0" fillId="0" fontId="19" numFmtId="0" xfId="0" applyAlignment="1" applyFont="1">
      <alignment horizontal="center" readingOrder="0"/>
    </xf>
    <xf borderId="0" fillId="0" fontId="4" numFmtId="0" xfId="0" applyAlignment="1" applyFont="1">
      <alignment horizontal="center"/>
    </xf>
    <xf borderId="1" fillId="19" fontId="5" numFmtId="0" xfId="0" applyAlignment="1" applyBorder="1" applyFill="1" applyFont="1">
      <alignment horizontal="center"/>
    </xf>
    <xf borderId="1" fillId="0" fontId="5" numFmtId="0" xfId="0" applyAlignment="1" applyBorder="1" applyFont="1">
      <alignment horizontal="center"/>
    </xf>
    <xf borderId="1" fillId="19" fontId="5" numFmtId="0" xfId="0" applyAlignment="1" applyBorder="1" applyFont="1">
      <alignment horizontal="center" readingOrder="0"/>
    </xf>
    <xf borderId="1" fillId="0" fontId="5" numFmtId="10" xfId="0" applyAlignment="1" applyBorder="1" applyFont="1" applyNumberFormat="1">
      <alignment horizontal="center" readingOrder="0"/>
    </xf>
    <xf borderId="1" fillId="0" fontId="5" numFmtId="0" xfId="0" applyAlignment="1" applyBorder="1" applyFont="1">
      <alignment horizontal="center" readingOrder="0"/>
    </xf>
    <xf borderId="1" fillId="0" fontId="5" numFmtId="49" xfId="0" applyAlignment="1" applyBorder="1" applyFont="1" applyNumberFormat="1">
      <alignment horizontal="center" readingOrder="0"/>
    </xf>
    <xf borderId="0" fillId="0" fontId="5" numFmtId="0" xfId="0" applyAlignment="1" applyFont="1">
      <alignment horizontal="center" readingOrder="0"/>
    </xf>
    <xf borderId="0" fillId="0" fontId="5" numFmtId="0" xfId="0" applyAlignment="1" applyFont="1">
      <alignment horizontal="right" readingOrder="0"/>
    </xf>
    <xf borderId="0" fillId="0" fontId="5" numFmtId="171" xfId="0" applyAlignment="1" applyFont="1" applyNumberFormat="1">
      <alignment horizontal="right" readingOrder="0"/>
    </xf>
    <xf borderId="0" fillId="0" fontId="4" numFmtId="0" xfId="0" applyAlignment="1" applyFont="1">
      <alignment horizontal="center" readingOrder="0" shrinkToFit="0" wrapText="1"/>
    </xf>
    <xf borderId="1" fillId="0" fontId="4" numFmtId="49" xfId="0" applyAlignment="1" applyBorder="1" applyFont="1" applyNumberFormat="1">
      <alignment horizontal="center" readingOrder="0"/>
    </xf>
    <xf borderId="1" fillId="0" fontId="4" numFmtId="3" xfId="0" applyAlignment="1" applyBorder="1" applyFont="1" applyNumberFormat="1">
      <alignment horizontal="center" readingOrder="0"/>
    </xf>
    <xf borderId="0" fillId="0" fontId="4" numFmtId="0" xfId="0" applyAlignment="1" applyFont="1">
      <alignment horizontal="center" readingOrder="0"/>
    </xf>
    <xf borderId="1" fillId="20" fontId="5" numFmtId="0" xfId="0" applyAlignment="1" applyBorder="1" applyFill="1" applyFont="1">
      <alignment horizontal="center" readingOrder="0"/>
    </xf>
    <xf borderId="1" fillId="20" fontId="4" numFmtId="0" xfId="0" applyAlignment="1" applyBorder="1" applyFont="1">
      <alignment horizontal="center" readingOrder="0"/>
    </xf>
    <xf borderId="7" fillId="0" fontId="24" numFmtId="168" xfId="0" applyAlignment="1" applyBorder="1" applyFont="1" applyNumberFormat="1">
      <alignment horizontal="center"/>
    </xf>
    <xf borderId="7" fillId="0" fontId="4" numFmtId="0" xfId="0" applyAlignment="1" applyBorder="1" applyFont="1">
      <alignment horizontal="center"/>
    </xf>
    <xf borderId="7" fillId="0" fontId="4" numFmtId="0" xfId="0" applyAlignment="1" applyBorder="1" applyFont="1">
      <alignment horizontal="center" readingOrder="0"/>
    </xf>
    <xf borderId="7" fillId="0" fontId="4" numFmtId="0" xfId="0" applyAlignment="1" applyBorder="1" applyFont="1">
      <alignment horizontal="right" readingOrder="0"/>
    </xf>
    <xf borderId="0" fillId="0" fontId="4" numFmtId="0" xfId="0" applyAlignment="1" applyFont="1">
      <alignment horizontal="right" readingOrder="0"/>
    </xf>
    <xf borderId="7" fillId="0" fontId="24" numFmtId="164" xfId="0" applyAlignment="1" applyBorder="1" applyFont="1" applyNumberFormat="1">
      <alignment horizontal="center"/>
    </xf>
    <xf borderId="0" fillId="0" fontId="11" numFmtId="0" xfId="0" applyAlignment="1" applyFont="1">
      <alignment readingOrder="0"/>
    </xf>
    <xf borderId="1" fillId="19" fontId="5" numFmtId="0" xfId="0" applyBorder="1" applyFont="1"/>
    <xf borderId="1" fillId="19" fontId="5" numFmtId="0" xfId="0" applyAlignment="1" applyBorder="1" applyFont="1">
      <alignment readingOrder="0"/>
    </xf>
    <xf borderId="1" fillId="0" fontId="5" numFmtId="10" xfId="0" applyAlignment="1" applyBorder="1" applyFont="1" applyNumberFormat="1">
      <alignment horizontal="right" readingOrder="0"/>
    </xf>
    <xf borderId="1" fillId="0" fontId="4" numFmtId="0" xfId="0" applyAlignment="1" applyBorder="1" applyFont="1">
      <alignment horizontal="right" readingOrder="0"/>
    </xf>
    <xf borderId="1" fillId="0" fontId="4" numFmtId="49" xfId="0" applyAlignment="1" applyBorder="1" applyFont="1" applyNumberFormat="1">
      <alignment horizontal="right" readingOrder="0"/>
    </xf>
    <xf borderId="1" fillId="0" fontId="5" numFmtId="0" xfId="0" applyAlignment="1" applyBorder="1" applyFont="1">
      <alignment horizontal="right" readingOrder="0"/>
    </xf>
    <xf borderId="1" fillId="0" fontId="5" numFmtId="49" xfId="0" applyAlignment="1" applyBorder="1" applyFont="1" applyNumberFormat="1">
      <alignment horizontal="right" readingOrder="0"/>
    </xf>
    <xf borderId="1" fillId="0" fontId="4" numFmtId="3" xfId="0" applyAlignment="1" applyBorder="1" applyFont="1" applyNumberFormat="1">
      <alignment horizontal="right" readingOrder="0"/>
    </xf>
    <xf borderId="1" fillId="0" fontId="4" numFmtId="49" xfId="0" applyAlignment="1" applyBorder="1" applyFont="1" applyNumberFormat="1">
      <alignment horizontal="right"/>
    </xf>
    <xf borderId="1" fillId="20" fontId="5" numFmtId="0" xfId="0" applyAlignment="1" applyBorder="1" applyFont="1">
      <alignment readingOrder="0"/>
    </xf>
    <xf borderId="2" fillId="20" fontId="4" numFmtId="0" xfId="0" applyAlignment="1" applyBorder="1" applyFont="1">
      <alignment horizontal="center" readingOrder="0"/>
    </xf>
    <xf borderId="7" fillId="0" fontId="24" numFmtId="168" xfId="0" applyAlignment="1" applyBorder="1" applyFont="1" applyNumberFormat="1">
      <alignment horizontal="right"/>
    </xf>
    <xf borderId="7" fillId="0" fontId="24" numFmtId="164" xfId="0" applyAlignment="1" applyBorder="1" applyFont="1" applyNumberFormat="1">
      <alignment horizontal="right"/>
    </xf>
    <xf borderId="14" fillId="0" fontId="24" numFmtId="164" xfId="0" applyAlignment="1" applyBorder="1" applyFont="1" applyNumberFormat="1">
      <alignment horizontal="center"/>
    </xf>
    <xf borderId="14" fillId="0" fontId="4" numFmtId="0" xfId="0" applyAlignment="1" applyBorder="1" applyFont="1">
      <alignment horizontal="center"/>
    </xf>
    <xf borderId="14" fillId="0" fontId="4" numFmtId="0" xfId="0" applyAlignment="1" applyBorder="1" applyFont="1">
      <alignment horizontal="center" readingOrder="0"/>
    </xf>
    <xf borderId="14" fillId="0" fontId="4" numFmtId="0" xfId="0" applyAlignment="1" applyBorder="1" applyFont="1">
      <alignment horizontal="right" readingOrder="0"/>
    </xf>
    <xf borderId="1" fillId="0" fontId="4" numFmtId="172" xfId="0" applyAlignment="1" applyBorder="1" applyFont="1" applyNumberFormat="1">
      <alignment horizontal="right" readingOrder="0"/>
    </xf>
    <xf borderId="14" fillId="0" fontId="24" numFmtId="164" xfId="0" applyAlignment="1" applyBorder="1" applyFont="1" applyNumberFormat="1">
      <alignment horizontal="right"/>
    </xf>
    <xf borderId="13" fillId="0" fontId="4" numFmtId="0" xfId="0" applyBorder="1" applyFont="1"/>
    <xf borderId="14" fillId="0" fontId="4" numFmtId="0" xfId="0" applyBorder="1" applyFont="1"/>
    <xf borderId="1" fillId="0" fontId="4" numFmtId="3" xfId="0" applyBorder="1" applyFont="1" applyNumberFormat="1"/>
    <xf borderId="1" fillId="9" fontId="5" numFmtId="0" xfId="0" applyAlignment="1" applyBorder="1" applyFont="1">
      <alignment readingOrder="0"/>
    </xf>
    <xf borderId="2" fillId="9" fontId="4" numFmtId="0" xfId="0" applyAlignment="1" applyBorder="1" applyFont="1">
      <alignment horizontal="center" readingOrder="0"/>
    </xf>
    <xf borderId="5" fillId="6" fontId="0" numFmtId="164" xfId="0" applyBorder="1" applyFont="1" applyNumberFormat="1"/>
    <xf borderId="5" fillId="6" fontId="0" numFmtId="166" xfId="0" applyBorder="1" applyFont="1" applyNumberFormat="1"/>
    <xf borderId="12" fillId="6" fontId="0" numFmtId="166" xfId="0" applyBorder="1" applyFont="1" applyNumberFormat="1"/>
    <xf borderId="12" fillId="6" fontId="0" numFmtId="0" xfId="0" applyBorder="1" applyFont="1"/>
    <xf borderId="0" fillId="0" fontId="0" numFmtId="164" xfId="0" applyFont="1" applyNumberFormat="1"/>
    <xf borderId="0" fillId="0" fontId="10" numFmtId="0" xfId="0" applyAlignment="1" applyFont="1">
      <alignment horizontal="left" readingOrder="0"/>
    </xf>
    <xf borderId="0" fillId="0" fontId="0" numFmtId="167" xfId="0" applyFont="1" applyNumberFormat="1"/>
    <xf borderId="0" fillId="0" fontId="5" numFmtId="0" xfId="0" applyAlignment="1" applyFont="1">
      <alignment readingOrder="0" shrinkToFit="0" wrapText="1"/>
    </xf>
    <xf borderId="3" fillId="0" fontId="0" numFmtId="0" xfId="0" applyAlignment="1" applyBorder="1" applyFont="1">
      <alignment vertical="center"/>
    </xf>
    <xf borderId="3" fillId="0" fontId="0" numFmtId="0" xfId="0" applyAlignment="1" applyBorder="1" applyFont="1">
      <alignment readingOrder="0" vertical="center"/>
    </xf>
    <xf borderId="4" fillId="0" fontId="0" numFmtId="0" xfId="0" applyAlignment="1" applyBorder="1" applyFont="1">
      <alignment readingOrder="0" vertical="center"/>
    </xf>
    <xf borderId="4" fillId="0" fontId="10" numFmtId="0" xfId="0" applyAlignment="1" applyBorder="1" applyFont="1">
      <alignment vertical="center"/>
    </xf>
    <xf borderId="33" fillId="0" fontId="10" numFmtId="0" xfId="0" applyAlignment="1" applyBorder="1" applyFont="1">
      <alignment readingOrder="0" vertical="center"/>
    </xf>
    <xf borderId="0" fillId="0" fontId="4" numFmtId="10" xfId="0" applyFont="1" applyNumberFormat="1"/>
    <xf borderId="34" fillId="0" fontId="0" numFmtId="10" xfId="0" applyBorder="1" applyFont="1" applyNumberFormat="1"/>
    <xf borderId="7" fillId="0" fontId="4" numFmtId="10" xfId="0" applyAlignment="1" applyBorder="1" applyFont="1" applyNumberFormat="1">
      <alignment readingOrder="0"/>
    </xf>
    <xf borderId="0" fillId="0" fontId="5" numFmtId="49" xfId="0" applyFont="1" applyNumberFormat="1"/>
    <xf borderId="0" fillId="0" fontId="0" numFmtId="49" xfId="0" applyFont="1" applyNumberForma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VaR1/10 and ES1/10</a:t>
            </a:r>
          </a:p>
        </c:rich>
      </c:tx>
      <c:overlay val="0"/>
    </c:title>
    <c:plotArea>
      <c:layout/>
      <c:lineChart>
        <c:ser>
          <c:idx val="0"/>
          <c:order val="0"/>
          <c:tx>
            <c:strRef>
              <c:f>'VaR and ES'!$L$26</c:f>
            </c:strRef>
          </c:tx>
          <c:marker>
            <c:symbol val="none"/>
          </c:marker>
          <c:val>
            <c:numRef>
              <c:f>'VaR and ES'!$L$27:$L$278</c:f>
            </c:numRef>
          </c:val>
          <c:smooth val="0"/>
        </c:ser>
        <c:ser>
          <c:idx val="1"/>
          <c:order val="1"/>
          <c:tx>
            <c:strRef>
              <c:f>'VaR and ES'!$H$26</c:f>
            </c:strRef>
          </c:tx>
          <c:marker>
            <c:symbol val="none"/>
          </c:marker>
          <c:val>
            <c:numRef>
              <c:f>'VaR and ES'!$H$27:$H$278</c:f>
            </c:numRef>
          </c:val>
          <c:smooth val="0"/>
        </c:ser>
        <c:ser>
          <c:idx val="3"/>
          <c:order val="3"/>
          <c:tx>
            <c:strRef>
              <c:f>'VaR and ES'!$M$26</c:f>
            </c:strRef>
          </c:tx>
          <c:marker>
            <c:symbol val="none"/>
          </c:marker>
          <c:val>
            <c:numRef>
              <c:f>'VaR and ES'!$M$27:$M$278</c:f>
            </c:numRef>
          </c:val>
          <c:smooth val="0"/>
        </c:ser>
        <c:axId val="1311897713"/>
        <c:axId val="1547194637"/>
      </c:lineChart>
      <c:catAx>
        <c:axId val="1311897713"/>
        <c:scaling>
          <c:orientation val="minMax"/>
        </c:scaling>
        <c:delete val="0"/>
        <c:axPos val="b"/>
        <c:title>
          <c:tx>
            <c:rich>
              <a:bodyPr/>
              <a:lstStyle/>
              <a:p>
                <a:pPr lvl="0">
                  <a:defRPr b="0">
                    <a:solidFill>
                      <a:srgbClr val="000000"/>
                    </a:solidFill>
                    <a:latin typeface="+mn-lt"/>
                  </a:defRPr>
                </a:pPr>
                <a:r>
                  <a:t/>
                </a:r>
              </a:p>
            </c:rich>
          </c:tx>
          <c:overlay val="0"/>
        </c:title>
        <c:txPr>
          <a:bodyPr/>
          <a:lstStyle/>
          <a:p>
            <a:pPr lvl="0">
              <a:defRPr b="0">
                <a:solidFill>
                  <a:srgbClr val="000000"/>
                </a:solidFill>
                <a:latin typeface="+mn-lt"/>
              </a:defRPr>
            </a:pPr>
          </a:p>
        </c:txPr>
        <c:crossAx val="1547194637"/>
      </c:catAx>
      <c:valAx>
        <c:axId val="1547194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1-day log returns/VaR 10d window</a:t>
                </a:r>
              </a:p>
            </c:rich>
          </c:tx>
          <c:overlay val="0"/>
        </c:title>
        <c:numFmt formatCode="General" sourceLinked="1"/>
        <c:tickLblPos val="nextTo"/>
        <c:spPr>
          <a:ln w="47625">
            <a:noFill/>
          </a:ln>
        </c:spPr>
        <c:txPr>
          <a:bodyPr/>
          <a:lstStyle/>
          <a:p>
            <a:pPr lvl="0">
              <a:defRPr b="0">
                <a:solidFill>
                  <a:srgbClr val="000000"/>
                </a:solidFill>
                <a:latin typeface="+mn-lt"/>
              </a:defRPr>
            </a:pPr>
          </a:p>
        </c:txPr>
        <c:crossAx val="131189771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t>1-day VaR and ES estimates and realized daily returns over the estimation period</a:t>
            </a:r>
          </a:p>
        </c:rich>
      </c:tx>
      <c:overlay val="0"/>
    </c:title>
    <c:plotArea>
      <c:layout/>
      <c:barChart>
        <c:barDir val="col"/>
        <c:grouping val="stacked"/>
        <c:ser>
          <c:idx val="0"/>
          <c:order val="0"/>
          <c:tx>
            <c:strRef>
              <c:f>'VaR and ES'!$V$26</c:f>
            </c:strRef>
          </c:tx>
          <c:spPr>
            <a:solidFill>
              <a:srgbClr val="7030A0"/>
            </a:solidFill>
          </c:spPr>
          <c:val>
            <c:numRef>
              <c:f>'VaR and ES'!$V$27:$V$278</c:f>
            </c:numRef>
          </c:val>
        </c:ser>
        <c:overlap val="100"/>
        <c:axId val="1885380098"/>
        <c:axId val="1136793026"/>
      </c:barChart>
      <c:lineChart>
        <c:ser>
          <c:idx val="1"/>
          <c:order val="1"/>
          <c:tx>
            <c:strRef>
              <c:f>'VaR and ES'!$H$26</c:f>
            </c:strRef>
          </c:tx>
          <c:spPr>
            <a:ln cmpd="sng" w="28575">
              <a:solidFill>
                <a:schemeClr val="accent2"/>
              </a:solidFill>
            </a:ln>
          </c:spPr>
          <c:marker>
            <c:symbol val="none"/>
          </c:marker>
          <c:val>
            <c:numRef>
              <c:f>'VaR and ES'!$H$27:$H$278</c:f>
            </c:numRef>
          </c:val>
          <c:smooth val="0"/>
        </c:ser>
        <c:ser>
          <c:idx val="2"/>
          <c:order val="2"/>
          <c:tx>
            <c:strRef>
              <c:f>'VaR and ES'!$M$26</c:f>
            </c:strRef>
          </c:tx>
          <c:spPr>
            <a:ln cmpd="sng" w="28575">
              <a:solidFill>
                <a:schemeClr val="accent3"/>
              </a:solidFill>
            </a:ln>
          </c:spPr>
          <c:marker>
            <c:symbol val="none"/>
          </c:marker>
          <c:val>
            <c:numRef>
              <c:f>'VaR and ES'!$M$27:$M$278</c:f>
            </c:numRef>
          </c:val>
          <c:smooth val="0"/>
        </c:ser>
        <c:axId val="1885380098"/>
        <c:axId val="1136793026"/>
      </c:lineChart>
      <c:catAx>
        <c:axId val="1885380098"/>
        <c:scaling>
          <c:orientation val="minMax"/>
        </c:scaling>
        <c:delete val="0"/>
        <c:axPos val="b"/>
        <c:title>
          <c:tx>
            <c:rich>
              <a:bodyPr/>
              <a:lstStyle/>
              <a:p>
                <a:pPr lvl="0">
                  <a:defRPr b="0">
                    <a:solidFill>
                      <a:srgbClr val="000000"/>
                    </a:solidFill>
                    <a:latin typeface="+mn-lt"/>
                  </a:defRPr>
                </a:pPr>
                <a:r>
                  <a:t/>
                </a:r>
              </a:p>
            </c:rich>
          </c:tx>
          <c:overlay val="0"/>
        </c:title>
        <c:txPr>
          <a:bodyPr/>
          <a:lstStyle/>
          <a:p>
            <a:pPr lvl="0">
              <a:defRPr b="0" i="0" sz="900">
                <a:solidFill>
                  <a:srgbClr val="000000"/>
                </a:solidFill>
                <a:latin typeface="+mn-lt"/>
              </a:defRPr>
            </a:pPr>
          </a:p>
        </c:txPr>
        <c:crossAx val="1136793026"/>
      </c:catAx>
      <c:valAx>
        <c:axId val="1136793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tickLblPos val="nextTo"/>
        <c:spPr>
          <a:ln w="47625">
            <a:noFill/>
          </a:ln>
        </c:spPr>
        <c:txPr>
          <a:bodyPr/>
          <a:lstStyle/>
          <a:p>
            <a:pPr lvl="0">
              <a:defRPr b="0" i="0" sz="900">
                <a:solidFill>
                  <a:srgbClr val="000000"/>
                </a:solidFill>
                <a:latin typeface="+mn-lt"/>
              </a:defRPr>
            </a:pPr>
          </a:p>
        </c:txPr>
        <c:crossAx val="1885380098"/>
      </c:valAx>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t>Max increment, h</a:t>
            </a:r>
          </a:p>
        </c:rich>
      </c:tx>
      <c:overlay val="0"/>
    </c:title>
    <c:plotArea>
      <c:layout/>
      <c:barChart>
        <c:barDir val="col"/>
        <c:ser>
          <c:idx val="0"/>
          <c:order val="0"/>
          <c:tx>
            <c:strRef>
              <c:f>Bonds!$AP$4</c:f>
            </c:strRef>
          </c:tx>
          <c:spPr>
            <a:solidFill>
              <a:schemeClr val="accent1"/>
            </a:solidFill>
          </c:spPr>
          <c:val>
            <c:numRef>
              <c:f>Bonds!$AP$5:$AP$508</c:f>
            </c:numRef>
          </c:val>
        </c:ser>
        <c:axId val="1457078876"/>
        <c:axId val="887049534"/>
      </c:barChart>
      <c:catAx>
        <c:axId val="1457078876"/>
        <c:scaling>
          <c:orientation val="minMax"/>
        </c:scaling>
        <c:delete val="0"/>
        <c:axPos val="b"/>
        <c:title>
          <c:tx>
            <c:rich>
              <a:bodyPr/>
              <a:lstStyle/>
              <a:p>
                <a:pPr lvl="0">
                  <a:defRPr b="0">
                    <a:solidFill>
                      <a:srgbClr val="000000"/>
                    </a:solidFill>
                    <a:latin typeface="+mn-lt"/>
                  </a:defRPr>
                </a:pPr>
                <a:r>
                  <a:t/>
                </a:r>
              </a:p>
            </c:rich>
          </c:tx>
          <c:overlay val="0"/>
        </c:title>
        <c:txPr>
          <a:bodyPr/>
          <a:lstStyle/>
          <a:p>
            <a:pPr lvl="0">
              <a:defRPr b="0">
                <a:solidFill>
                  <a:srgbClr val="000000"/>
                </a:solidFill>
                <a:latin typeface="+mn-lt"/>
              </a:defRPr>
            </a:pPr>
          </a:p>
        </c:txPr>
        <c:crossAx val="887049534"/>
      </c:catAx>
      <c:valAx>
        <c:axId val="887049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Max increment, h</a:t>
                </a:r>
              </a:p>
            </c:rich>
          </c:tx>
          <c:overlay val="0"/>
        </c:title>
        <c:numFmt formatCode="General" sourceLinked="1"/>
        <c:tickLblPos val="nextTo"/>
        <c:spPr>
          <a:ln w="47625">
            <a:noFill/>
          </a:ln>
        </c:spPr>
        <c:txPr>
          <a:bodyPr/>
          <a:lstStyle/>
          <a:p>
            <a:pPr lvl="0">
              <a:defRPr b="0">
                <a:solidFill>
                  <a:srgbClr val="000000"/>
                </a:solidFill>
                <a:latin typeface="+mn-lt"/>
              </a:defRPr>
            </a:pPr>
          </a:p>
        </c:txPr>
        <c:crossAx val="1457078876"/>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t>Yield curves</a:t>
            </a:r>
          </a:p>
        </c:rich>
      </c:tx>
      <c:overlay val="0"/>
    </c:title>
    <c:plotArea>
      <c:layout/>
      <c:lineChart>
        <c:ser>
          <c:idx val="0"/>
          <c:order val="0"/>
          <c:tx>
            <c:strRef>
              <c:f>'Yield curve'!$B$7</c:f>
            </c:strRef>
          </c:tx>
          <c:marker>
            <c:symbol val="none"/>
          </c:marker>
          <c:cat>
            <c:strRef>
              <c:f>'Yield curve'!$A$7:$A$512</c:f>
            </c:strRef>
          </c:cat>
          <c:val>
            <c:numRef>
              <c:f>'Yield curve'!$B$8:$B$512</c:f>
            </c:numRef>
          </c:val>
          <c:smooth val="0"/>
        </c:ser>
        <c:ser>
          <c:idx val="1"/>
          <c:order val="1"/>
          <c:tx>
            <c:strRef>
              <c:f>'Yield curve'!$D$7</c:f>
            </c:strRef>
          </c:tx>
          <c:marker>
            <c:symbol val="none"/>
          </c:marker>
          <c:cat>
            <c:strRef>
              <c:f>'Yield curve'!$A$7:$A$512</c:f>
            </c:strRef>
          </c:cat>
          <c:val>
            <c:numRef>
              <c:f>'Yield curve'!$D$8:$D$512</c:f>
            </c:numRef>
          </c:val>
          <c:smooth val="0"/>
        </c:ser>
        <c:ser>
          <c:idx val="2"/>
          <c:order val="2"/>
          <c:tx>
            <c:strRef>
              <c:f>'Yield curve'!$F$7</c:f>
            </c:strRef>
          </c:tx>
          <c:marker>
            <c:symbol val="none"/>
          </c:marker>
          <c:cat>
            <c:strRef>
              <c:f>'Yield curve'!$A$7:$A$512</c:f>
            </c:strRef>
          </c:cat>
          <c:val>
            <c:numRef>
              <c:f>'Yield curve'!$F$8:$F$512</c:f>
            </c:numRef>
          </c:val>
          <c:smooth val="0"/>
        </c:ser>
        <c:ser>
          <c:idx val="3"/>
          <c:order val="3"/>
          <c:tx>
            <c:strRef>
              <c:f>'Yield curve'!$K$7</c:f>
            </c:strRef>
          </c:tx>
          <c:marker>
            <c:symbol val="none"/>
          </c:marker>
          <c:cat>
            <c:strRef>
              <c:f>'Yield curve'!$A$7:$A$512</c:f>
            </c:strRef>
          </c:cat>
          <c:val>
            <c:numRef>
              <c:f>'Yield curve'!$K$8:$K$512</c:f>
            </c:numRef>
          </c:val>
          <c:smooth val="0"/>
        </c:ser>
        <c:ser>
          <c:idx val="4"/>
          <c:order val="4"/>
          <c:tx>
            <c:strRef>
              <c:f>'Yield curve'!$U$7</c:f>
            </c:strRef>
          </c:tx>
          <c:marker>
            <c:symbol val="none"/>
          </c:marker>
          <c:cat>
            <c:strRef>
              <c:f>'Yield curve'!$A$7:$A$512</c:f>
            </c:strRef>
          </c:cat>
          <c:val>
            <c:numRef>
              <c:f>'Yield curve'!$U$8:$U$512</c:f>
            </c:numRef>
          </c:val>
          <c:smooth val="0"/>
        </c:ser>
        <c:axId val="96408819"/>
        <c:axId val="664229593"/>
      </c:lineChart>
      <c:catAx>
        <c:axId val="96408819"/>
        <c:scaling>
          <c:orientation val="minMax"/>
        </c:scaling>
        <c:delete val="0"/>
        <c:axPos val="b"/>
        <c:title>
          <c:tx>
            <c:rich>
              <a:bodyPr/>
              <a:lstStyle/>
              <a:p>
                <a:pPr lvl="0">
                  <a:defRPr b="0">
                    <a:solidFill>
                      <a:srgbClr val="000000"/>
                    </a:solidFill>
                    <a:latin typeface="+mn-lt"/>
                  </a:defRPr>
                </a:pPr>
                <a:r>
                  <a:t/>
                </a:r>
              </a:p>
            </c:rich>
          </c:tx>
          <c:overlay val="0"/>
        </c:title>
        <c:txPr>
          <a:bodyPr/>
          <a:lstStyle/>
          <a:p>
            <a:pPr lvl="0">
              <a:defRPr b="0">
                <a:solidFill>
                  <a:srgbClr val="000000"/>
                </a:solidFill>
                <a:latin typeface="+mn-lt"/>
              </a:defRPr>
            </a:pPr>
          </a:p>
        </c:txPr>
        <c:crossAx val="664229593"/>
      </c:catAx>
      <c:valAx>
        <c:axId val="664229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t/>
                </a:r>
              </a:p>
            </c:rich>
          </c:tx>
          <c:overlay val="0"/>
        </c:title>
        <c:numFmt formatCode="General" sourceLinked="1"/>
        <c:tickLblPos val="nextTo"/>
        <c:spPr>
          <a:ln w="47625">
            <a:noFill/>
          </a:ln>
        </c:spPr>
        <c:txPr>
          <a:bodyPr/>
          <a:lstStyle/>
          <a:p>
            <a:pPr lvl="0">
              <a:defRPr b="0">
                <a:solidFill>
                  <a:srgbClr val="000000"/>
                </a:solidFill>
                <a:latin typeface="+mn-lt"/>
              </a:defRPr>
            </a:pPr>
          </a:p>
        </c:txPr>
        <c:crossAx val="96408819"/>
      </c:valAx>
    </c:plotArea>
    <c:legend>
      <c:legendPos val="b"/>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485775</xdr:colOff>
      <xdr:row>16</xdr:row>
      <xdr:rowOff>28575</xdr:rowOff>
    </xdr:from>
    <xdr:ext cx="28575" cy="1333500"/>
    <xdr:grpSp>
      <xdr:nvGrpSpPr>
        <xdr:cNvPr id="2" name="Shape 2" title="Рисунок"/>
        <xdr:cNvGrpSpPr/>
      </xdr:nvGrpSpPr>
      <xdr:grpSpPr>
        <a:xfrm>
          <a:off x="2665175" y="1465350"/>
          <a:ext cx="9900" cy="1317900"/>
          <a:chOff x="2665175" y="1465350"/>
          <a:chExt cx="9900" cy="1317900"/>
        </a:xfrm>
      </xdr:grpSpPr>
      <xdr:cxnSp>
        <xdr:nvCxnSpPr>
          <xdr:cNvPr id="3" name="Shape 3"/>
          <xdr:cNvCxnSpPr/>
        </xdr:nvCxnSpPr>
        <xdr:spPr>
          <a:xfrm>
            <a:off x="2665175" y="1465350"/>
            <a:ext cx="9900" cy="13179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10</xdr:col>
      <xdr:colOff>352425</xdr:colOff>
      <xdr:row>16</xdr:row>
      <xdr:rowOff>38100</xdr:rowOff>
    </xdr:from>
    <xdr:ext cx="47625" cy="1314450"/>
    <xdr:grpSp>
      <xdr:nvGrpSpPr>
        <xdr:cNvPr id="2" name="Shape 2" title="Рисунок"/>
        <xdr:cNvGrpSpPr/>
      </xdr:nvGrpSpPr>
      <xdr:grpSpPr>
        <a:xfrm>
          <a:off x="1888250" y="934300"/>
          <a:ext cx="29400" cy="1298100"/>
          <a:chOff x="1888250" y="934300"/>
          <a:chExt cx="29400" cy="1298100"/>
        </a:xfrm>
      </xdr:grpSpPr>
      <xdr:cxnSp>
        <xdr:nvCxnSpPr>
          <xdr:cNvPr id="4" name="Shape 4"/>
          <xdr:cNvCxnSpPr/>
        </xdr:nvCxnSpPr>
        <xdr:spPr>
          <a:xfrm>
            <a:off x="1888250" y="934300"/>
            <a:ext cx="29400" cy="12981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11</xdr:col>
      <xdr:colOff>1104900</xdr:colOff>
      <xdr:row>15</xdr:row>
      <xdr:rowOff>114300</xdr:rowOff>
    </xdr:from>
    <xdr:ext cx="323850" cy="314325"/>
    <xdr:grpSp>
      <xdr:nvGrpSpPr>
        <xdr:cNvPr id="2" name="Shape 2" title="Рисунок"/>
        <xdr:cNvGrpSpPr/>
      </xdr:nvGrpSpPr>
      <xdr:grpSpPr>
        <a:xfrm>
          <a:off x="2783275" y="1583375"/>
          <a:ext cx="304800" cy="294900"/>
          <a:chOff x="2783275" y="1583375"/>
          <a:chExt cx="304800" cy="294900"/>
        </a:xfrm>
      </xdr:grpSpPr>
      <xdr:cxnSp>
        <xdr:nvCxnSpPr>
          <xdr:cNvPr id="5" name="Shape 5"/>
          <xdr:cNvCxnSpPr/>
        </xdr:nvCxnSpPr>
        <xdr:spPr>
          <a:xfrm flipH="1">
            <a:off x="2783275" y="1583375"/>
            <a:ext cx="304800" cy="2949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oneCellAnchor>
    <xdr:from>
      <xdr:col>14</xdr:col>
      <xdr:colOff>800100</xdr:colOff>
      <xdr:row>15</xdr:row>
      <xdr:rowOff>114300</xdr:rowOff>
    </xdr:from>
    <xdr:ext cx="19050" cy="333375"/>
    <xdr:grpSp>
      <xdr:nvGrpSpPr>
        <xdr:cNvPr id="2" name="Shape 2" title="Рисунок"/>
        <xdr:cNvGrpSpPr/>
      </xdr:nvGrpSpPr>
      <xdr:grpSpPr>
        <a:xfrm>
          <a:off x="3117575" y="1563700"/>
          <a:ext cx="0" cy="314700"/>
          <a:chOff x="3117575" y="1563700"/>
          <a:chExt cx="0" cy="314700"/>
        </a:xfrm>
      </xdr:grpSpPr>
      <xdr:cxnSp>
        <xdr:nvCxnSpPr>
          <xdr:cNvPr id="6" name="Shape 6"/>
          <xdr:cNvCxnSpPr/>
        </xdr:nvCxnSpPr>
        <xdr:spPr>
          <a:xfrm>
            <a:off x="3117575" y="1563700"/>
            <a:ext cx="0" cy="3147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342900</xdr:colOff>
      <xdr:row>5</xdr:row>
      <xdr:rowOff>152400</xdr:rowOff>
    </xdr:from>
    <xdr:ext cx="7648575" cy="473392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190500</xdr:colOff>
      <xdr:row>5</xdr:row>
      <xdr:rowOff>47625</xdr:rowOff>
    </xdr:from>
    <xdr:ext cx="8582025" cy="5210175"/>
    <xdr:graphicFrame>
      <xdr:nvGraphicFramePr>
        <xdr:cNvPr id="2" name="Chart 2"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381000</xdr:colOff>
      <xdr:row>11</xdr:row>
      <xdr:rowOff>0</xdr:rowOff>
    </xdr:from>
    <xdr:ext cx="5715000" cy="3533775"/>
    <xdr:graphicFrame>
      <xdr:nvGraphicFramePr>
        <xdr:cNvPr id="3" name="Chart 3"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28575</xdr:colOff>
      <xdr:row>6</xdr:row>
      <xdr:rowOff>142875</xdr:rowOff>
    </xdr:from>
    <xdr:ext cx="5715000" cy="3533775"/>
    <xdr:graphicFrame>
      <xdr:nvGraphicFramePr>
        <xdr:cNvPr id="4" name="Chart 4"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8.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9.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10.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11.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12.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13.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4.xml.rels><?xml version="1.0" encoding="UTF-8" standalone="yes"?><Relationships xmlns="http://schemas.openxmlformats.org/package/2006/relationships"><Relationship Id="rId190" Type="http://schemas.openxmlformats.org/officeDocument/2006/relationships/hyperlink" Target="https://www.cbr.ru/hd_base/zcyc_params/zcyc/?DateTo=02.05.2017" TargetMode="External"/><Relationship Id="rId194" Type="http://schemas.openxmlformats.org/officeDocument/2006/relationships/hyperlink" Target="https://www.cbr.ru/hd_base/zcyc_params/zcyc/?DateTo=25.04.2017" TargetMode="External"/><Relationship Id="rId193" Type="http://schemas.openxmlformats.org/officeDocument/2006/relationships/hyperlink" Target="https://www.cbr.ru/hd_base/zcyc_params/zcyc/?DateTo=26.04.2017" TargetMode="External"/><Relationship Id="rId192" Type="http://schemas.openxmlformats.org/officeDocument/2006/relationships/hyperlink" Target="https://www.cbr.ru/hd_base/zcyc_params/zcyc/?DateTo=27.04.2017" TargetMode="External"/><Relationship Id="rId191" Type="http://schemas.openxmlformats.org/officeDocument/2006/relationships/hyperlink" Target="https://www.cbr.ru/hd_base/zcyc_params/zcyc/?DateTo=28.04.2017" TargetMode="External"/><Relationship Id="rId187" Type="http://schemas.openxmlformats.org/officeDocument/2006/relationships/hyperlink" Target="https://www.cbr.ru/hd_base/zcyc_params/zcyc/?DateTo=05.05.2017" TargetMode="External"/><Relationship Id="rId186" Type="http://schemas.openxmlformats.org/officeDocument/2006/relationships/hyperlink" Target="https://www.cbr.ru/hd_base/zcyc_params/zcyc/?DateTo=10.05.2017" TargetMode="External"/><Relationship Id="rId185" Type="http://schemas.openxmlformats.org/officeDocument/2006/relationships/hyperlink" Target="https://www.cbr.ru/hd_base/zcyc_params/zcyc/?DateTo=11.05.2017" TargetMode="External"/><Relationship Id="rId184" Type="http://schemas.openxmlformats.org/officeDocument/2006/relationships/hyperlink" Target="https://www.cbr.ru/hd_base/zcyc_params/zcyc/?DateTo=12.05.2017" TargetMode="External"/><Relationship Id="rId189" Type="http://schemas.openxmlformats.org/officeDocument/2006/relationships/hyperlink" Target="https://www.cbr.ru/hd_base/zcyc_params/zcyc/?DateTo=03.05.2017" TargetMode="External"/><Relationship Id="rId188" Type="http://schemas.openxmlformats.org/officeDocument/2006/relationships/hyperlink" Target="https://www.cbr.ru/hd_base/zcyc_params/zcyc/?DateTo=04.05.2017" TargetMode="External"/><Relationship Id="rId183" Type="http://schemas.openxmlformats.org/officeDocument/2006/relationships/hyperlink" Target="https://www.cbr.ru/hd_base/zcyc_params/zcyc/?DateTo=15.05.2017" TargetMode="External"/><Relationship Id="rId182" Type="http://schemas.openxmlformats.org/officeDocument/2006/relationships/hyperlink" Target="https://www.cbr.ru/hd_base/zcyc_params/zcyc/?DateTo=16.05.2017" TargetMode="External"/><Relationship Id="rId181" Type="http://schemas.openxmlformats.org/officeDocument/2006/relationships/hyperlink" Target="https://www.cbr.ru/hd_base/zcyc_params/zcyc/?DateTo=17.05.2017" TargetMode="External"/><Relationship Id="rId180" Type="http://schemas.openxmlformats.org/officeDocument/2006/relationships/hyperlink" Target="https://www.cbr.ru/hd_base/zcyc_params/zcyc/?DateTo=18.05.2017" TargetMode="External"/><Relationship Id="rId176" Type="http://schemas.openxmlformats.org/officeDocument/2006/relationships/hyperlink" Target="https://www.cbr.ru/hd_base/zcyc_params/zcyc/?DateTo=24.05.2017" TargetMode="External"/><Relationship Id="rId297" Type="http://schemas.openxmlformats.org/officeDocument/2006/relationships/hyperlink" Target="https://www.cbr.ru/hd_base/zcyc_params/zcyc/?DateTo=25.11.2016" TargetMode="External"/><Relationship Id="rId175" Type="http://schemas.openxmlformats.org/officeDocument/2006/relationships/hyperlink" Target="https://www.cbr.ru/hd_base/zcyc_params/zcyc/?DateTo=25.05.2017" TargetMode="External"/><Relationship Id="rId296" Type="http://schemas.openxmlformats.org/officeDocument/2006/relationships/hyperlink" Target="https://www.cbr.ru/hd_base/zcyc_params/zcyc/?DateTo=28.11.2016" TargetMode="External"/><Relationship Id="rId174" Type="http://schemas.openxmlformats.org/officeDocument/2006/relationships/hyperlink" Target="https://www.cbr.ru/hd_base/zcyc_params/zcyc/?DateTo=26.05.2017" TargetMode="External"/><Relationship Id="rId295" Type="http://schemas.openxmlformats.org/officeDocument/2006/relationships/hyperlink" Target="https://www.cbr.ru/hd_base/zcyc_params/zcyc/?DateTo=29.11.2016" TargetMode="External"/><Relationship Id="rId173" Type="http://schemas.openxmlformats.org/officeDocument/2006/relationships/hyperlink" Target="https://www.cbr.ru/hd_base/zcyc_params/zcyc/?DateTo=29.05.2017" TargetMode="External"/><Relationship Id="rId294" Type="http://schemas.openxmlformats.org/officeDocument/2006/relationships/hyperlink" Target="https://www.cbr.ru/hd_base/zcyc_params/zcyc/?DateTo=30.11.2016" TargetMode="External"/><Relationship Id="rId179" Type="http://schemas.openxmlformats.org/officeDocument/2006/relationships/hyperlink" Target="https://www.cbr.ru/hd_base/zcyc_params/zcyc/?DateTo=19.05.2017" TargetMode="External"/><Relationship Id="rId178" Type="http://schemas.openxmlformats.org/officeDocument/2006/relationships/hyperlink" Target="https://www.cbr.ru/hd_base/zcyc_params/zcyc/?DateTo=22.05.2017" TargetMode="External"/><Relationship Id="rId299" Type="http://schemas.openxmlformats.org/officeDocument/2006/relationships/hyperlink" Target="https://www.cbr.ru/hd_base/zcyc_params/zcyc/?DateTo=23.11.2016" TargetMode="External"/><Relationship Id="rId177" Type="http://schemas.openxmlformats.org/officeDocument/2006/relationships/hyperlink" Target="https://www.cbr.ru/hd_base/zcyc_params/zcyc/?DateTo=23.05.2017" TargetMode="External"/><Relationship Id="rId298" Type="http://schemas.openxmlformats.org/officeDocument/2006/relationships/hyperlink" Target="https://www.cbr.ru/hd_base/zcyc_params/zcyc/?DateTo=24.11.2016" TargetMode="External"/><Relationship Id="rId198" Type="http://schemas.openxmlformats.org/officeDocument/2006/relationships/hyperlink" Target="https://www.cbr.ru/hd_base/zcyc_params/zcyc/?DateTo=18.04.2017" TargetMode="External"/><Relationship Id="rId197" Type="http://schemas.openxmlformats.org/officeDocument/2006/relationships/hyperlink" Target="https://www.cbr.ru/hd_base/zcyc_params/zcyc/?DateTo=19.04.2017" TargetMode="External"/><Relationship Id="rId196" Type="http://schemas.openxmlformats.org/officeDocument/2006/relationships/hyperlink" Target="https://www.cbr.ru/hd_base/zcyc_params/zcyc/?DateTo=20.04.2017" TargetMode="External"/><Relationship Id="rId195" Type="http://schemas.openxmlformats.org/officeDocument/2006/relationships/hyperlink" Target="https://www.cbr.ru/hd_base/zcyc_params/zcyc/?DateTo=24.04.2017" TargetMode="External"/><Relationship Id="rId199" Type="http://schemas.openxmlformats.org/officeDocument/2006/relationships/hyperlink" Target="https://www.cbr.ru/hd_base/zcyc_params/zcyc/?DateTo=17.04.2017" TargetMode="External"/><Relationship Id="rId150" Type="http://schemas.openxmlformats.org/officeDocument/2006/relationships/hyperlink" Target="https://www.cbr.ru/hd_base/zcyc_params/zcyc/?DateTo=30.06.2017" TargetMode="External"/><Relationship Id="rId271" Type="http://schemas.openxmlformats.org/officeDocument/2006/relationships/hyperlink" Target="https://www.cbr.ru/hd_base/zcyc_params/zcyc/?DateTo=03.01.2017" TargetMode="External"/><Relationship Id="rId392" Type="http://schemas.openxmlformats.org/officeDocument/2006/relationships/hyperlink" Target="https://www.cbr.ru/hd_base/zcyc_params/zcyc/?DateTo=14.07.2016" TargetMode="External"/><Relationship Id="rId270" Type="http://schemas.openxmlformats.org/officeDocument/2006/relationships/hyperlink" Target="https://www.cbr.ru/hd_base/zcyc_params/zcyc/?DateTo=04.01.2017" TargetMode="External"/><Relationship Id="rId391" Type="http://schemas.openxmlformats.org/officeDocument/2006/relationships/hyperlink" Target="https://www.cbr.ru/hd_base/zcyc_params/zcyc/?DateTo=15.07.2016" TargetMode="External"/><Relationship Id="rId390" Type="http://schemas.openxmlformats.org/officeDocument/2006/relationships/hyperlink" Target="https://www.cbr.ru/hd_base/zcyc_params/zcyc/?DateTo=18.07.2016" TargetMode="External"/><Relationship Id="rId1" Type="http://schemas.openxmlformats.org/officeDocument/2006/relationships/hyperlink" Target="https://www.cbr.ru/hd_base/zcyc_params/zcyc/?DateTo=31.01.2018" TargetMode="External"/><Relationship Id="rId2" Type="http://schemas.openxmlformats.org/officeDocument/2006/relationships/hyperlink" Target="https://www.cbr.ru/hd_base/zcyc_params/zcyc/?DateTo=30.01.2018" TargetMode="External"/><Relationship Id="rId3" Type="http://schemas.openxmlformats.org/officeDocument/2006/relationships/hyperlink" Target="https://www.cbr.ru/hd_base/zcyc_params/zcyc/?DateTo=29.01.2018" TargetMode="External"/><Relationship Id="rId149" Type="http://schemas.openxmlformats.org/officeDocument/2006/relationships/hyperlink" Target="https://www.cbr.ru/hd_base/zcyc_params/zcyc/?DateTo=03.07.2017" TargetMode="External"/><Relationship Id="rId4" Type="http://schemas.openxmlformats.org/officeDocument/2006/relationships/hyperlink" Target="https://www.cbr.ru/hd_base/zcyc_params/zcyc/?DateTo=26.01.2018" TargetMode="External"/><Relationship Id="rId148" Type="http://schemas.openxmlformats.org/officeDocument/2006/relationships/hyperlink" Target="https://www.cbr.ru/hd_base/zcyc_params/zcyc/?DateTo=04.07.2017" TargetMode="External"/><Relationship Id="rId269" Type="http://schemas.openxmlformats.org/officeDocument/2006/relationships/hyperlink" Target="https://www.cbr.ru/hd_base/zcyc_params/zcyc/?DateTo=05.01.2017" TargetMode="External"/><Relationship Id="rId9" Type="http://schemas.openxmlformats.org/officeDocument/2006/relationships/hyperlink" Target="https://www.cbr.ru/hd_base/zcyc_params/zcyc/?DateTo=19.01.2018" TargetMode="External"/><Relationship Id="rId143" Type="http://schemas.openxmlformats.org/officeDocument/2006/relationships/hyperlink" Target="https://www.cbr.ru/hd_base/zcyc_params/zcyc/?DateTo=11.07.2017" TargetMode="External"/><Relationship Id="rId264" Type="http://schemas.openxmlformats.org/officeDocument/2006/relationships/hyperlink" Target="https://www.cbr.ru/hd_base/zcyc_params/zcyc/?DateTo=12.01.2017" TargetMode="External"/><Relationship Id="rId385" Type="http://schemas.openxmlformats.org/officeDocument/2006/relationships/hyperlink" Target="https://www.cbr.ru/hd_base/zcyc_params/zcyc/?DateTo=25.07.2016" TargetMode="External"/><Relationship Id="rId142" Type="http://schemas.openxmlformats.org/officeDocument/2006/relationships/hyperlink" Target="https://www.cbr.ru/hd_base/zcyc_params/zcyc/?DateTo=12.07.2017" TargetMode="External"/><Relationship Id="rId263" Type="http://schemas.openxmlformats.org/officeDocument/2006/relationships/hyperlink" Target="https://www.cbr.ru/hd_base/zcyc_params/zcyc/?DateTo=13.01.2017" TargetMode="External"/><Relationship Id="rId384" Type="http://schemas.openxmlformats.org/officeDocument/2006/relationships/hyperlink" Target="https://www.cbr.ru/hd_base/zcyc_params/zcyc/?DateTo=26.07.2016" TargetMode="External"/><Relationship Id="rId141" Type="http://schemas.openxmlformats.org/officeDocument/2006/relationships/hyperlink" Target="https://www.cbr.ru/hd_base/zcyc_params/zcyc/?DateTo=13.07.2017" TargetMode="External"/><Relationship Id="rId262" Type="http://schemas.openxmlformats.org/officeDocument/2006/relationships/hyperlink" Target="https://www.cbr.ru/hd_base/zcyc_params/zcyc/?DateTo=16.01.2017" TargetMode="External"/><Relationship Id="rId383" Type="http://schemas.openxmlformats.org/officeDocument/2006/relationships/hyperlink" Target="https://www.cbr.ru/hd_base/zcyc_params/zcyc/?DateTo=27.07.2016" TargetMode="External"/><Relationship Id="rId140" Type="http://schemas.openxmlformats.org/officeDocument/2006/relationships/hyperlink" Target="https://www.cbr.ru/hd_base/zcyc_params/zcyc/?DateTo=14.07.2017" TargetMode="External"/><Relationship Id="rId261" Type="http://schemas.openxmlformats.org/officeDocument/2006/relationships/hyperlink" Target="https://www.cbr.ru/hd_base/zcyc_params/zcyc/?DateTo=17.01.2017" TargetMode="External"/><Relationship Id="rId382" Type="http://schemas.openxmlformats.org/officeDocument/2006/relationships/hyperlink" Target="https://www.cbr.ru/hd_base/zcyc_params/zcyc/?DateTo=28.07.2016" TargetMode="External"/><Relationship Id="rId5" Type="http://schemas.openxmlformats.org/officeDocument/2006/relationships/hyperlink" Target="https://www.cbr.ru/hd_base/zcyc_params/zcyc/?DateTo=25.01.2018" TargetMode="External"/><Relationship Id="rId147" Type="http://schemas.openxmlformats.org/officeDocument/2006/relationships/hyperlink" Target="https://www.cbr.ru/hd_base/zcyc_params/zcyc/?DateTo=05.07.2017" TargetMode="External"/><Relationship Id="rId268" Type="http://schemas.openxmlformats.org/officeDocument/2006/relationships/hyperlink" Target="https://www.cbr.ru/hd_base/zcyc_params/zcyc/?DateTo=06.01.2017" TargetMode="External"/><Relationship Id="rId389" Type="http://schemas.openxmlformats.org/officeDocument/2006/relationships/hyperlink" Target="https://www.cbr.ru/hd_base/zcyc_params/zcyc/?DateTo=19.07.2016" TargetMode="External"/><Relationship Id="rId6" Type="http://schemas.openxmlformats.org/officeDocument/2006/relationships/hyperlink" Target="https://www.cbr.ru/hd_base/zcyc_params/zcyc/?DateTo=24.01.2018" TargetMode="External"/><Relationship Id="rId146" Type="http://schemas.openxmlformats.org/officeDocument/2006/relationships/hyperlink" Target="https://www.cbr.ru/hd_base/zcyc_params/zcyc/?DateTo=06.07.2017" TargetMode="External"/><Relationship Id="rId267" Type="http://schemas.openxmlformats.org/officeDocument/2006/relationships/hyperlink" Target="https://www.cbr.ru/hd_base/zcyc_params/zcyc/?DateTo=09.01.2017" TargetMode="External"/><Relationship Id="rId388" Type="http://schemas.openxmlformats.org/officeDocument/2006/relationships/hyperlink" Target="https://www.cbr.ru/hd_base/zcyc_params/zcyc/?DateTo=20.07.2016" TargetMode="External"/><Relationship Id="rId7" Type="http://schemas.openxmlformats.org/officeDocument/2006/relationships/hyperlink" Target="https://www.cbr.ru/hd_base/zcyc_params/zcyc/?DateTo=23.01.2018" TargetMode="External"/><Relationship Id="rId145" Type="http://schemas.openxmlformats.org/officeDocument/2006/relationships/hyperlink" Target="https://www.cbr.ru/hd_base/zcyc_params/zcyc/?DateTo=07.07.2017" TargetMode="External"/><Relationship Id="rId266" Type="http://schemas.openxmlformats.org/officeDocument/2006/relationships/hyperlink" Target="https://www.cbr.ru/hd_base/zcyc_params/zcyc/?DateTo=10.01.2017" TargetMode="External"/><Relationship Id="rId387" Type="http://schemas.openxmlformats.org/officeDocument/2006/relationships/hyperlink" Target="https://www.cbr.ru/hd_base/zcyc_params/zcyc/?DateTo=21.07.2016" TargetMode="External"/><Relationship Id="rId8" Type="http://schemas.openxmlformats.org/officeDocument/2006/relationships/hyperlink" Target="https://www.cbr.ru/hd_base/zcyc_params/zcyc/?DateTo=22.01.2018" TargetMode="External"/><Relationship Id="rId144" Type="http://schemas.openxmlformats.org/officeDocument/2006/relationships/hyperlink" Target="https://www.cbr.ru/hd_base/zcyc_params/zcyc/?DateTo=10.07.2017" TargetMode="External"/><Relationship Id="rId265" Type="http://schemas.openxmlformats.org/officeDocument/2006/relationships/hyperlink" Target="https://www.cbr.ru/hd_base/zcyc_params/zcyc/?DateTo=11.01.2017" TargetMode="External"/><Relationship Id="rId386" Type="http://schemas.openxmlformats.org/officeDocument/2006/relationships/hyperlink" Target="https://www.cbr.ru/hd_base/zcyc_params/zcyc/?DateTo=22.07.2016" TargetMode="External"/><Relationship Id="rId260" Type="http://schemas.openxmlformats.org/officeDocument/2006/relationships/hyperlink" Target="https://www.cbr.ru/hd_base/zcyc_params/zcyc/?DateTo=18.01.2017" TargetMode="External"/><Relationship Id="rId381" Type="http://schemas.openxmlformats.org/officeDocument/2006/relationships/hyperlink" Target="https://www.cbr.ru/hd_base/zcyc_params/zcyc/?DateTo=29.07.2016" TargetMode="External"/><Relationship Id="rId380" Type="http://schemas.openxmlformats.org/officeDocument/2006/relationships/hyperlink" Target="https://www.cbr.ru/hd_base/zcyc_params/zcyc/?DateTo=01.08.2016" TargetMode="External"/><Relationship Id="rId139" Type="http://schemas.openxmlformats.org/officeDocument/2006/relationships/hyperlink" Target="https://www.cbr.ru/hd_base/zcyc_params/zcyc/?DateTo=17.07.2017" TargetMode="External"/><Relationship Id="rId138" Type="http://schemas.openxmlformats.org/officeDocument/2006/relationships/hyperlink" Target="https://www.cbr.ru/hd_base/zcyc_params/zcyc/?DateTo=18.07.2017" TargetMode="External"/><Relationship Id="rId259" Type="http://schemas.openxmlformats.org/officeDocument/2006/relationships/hyperlink" Target="https://www.cbr.ru/hd_base/zcyc_params/zcyc/?DateTo=19.01.2017" TargetMode="External"/><Relationship Id="rId137" Type="http://schemas.openxmlformats.org/officeDocument/2006/relationships/hyperlink" Target="https://www.cbr.ru/hd_base/zcyc_params/zcyc/?DateTo=19.07.2017" TargetMode="External"/><Relationship Id="rId258" Type="http://schemas.openxmlformats.org/officeDocument/2006/relationships/hyperlink" Target="https://www.cbr.ru/hd_base/zcyc_params/zcyc/?DateTo=20.01.2017" TargetMode="External"/><Relationship Id="rId379" Type="http://schemas.openxmlformats.org/officeDocument/2006/relationships/hyperlink" Target="https://www.cbr.ru/hd_base/zcyc_params/zcyc/?DateTo=02.08.2016" TargetMode="External"/><Relationship Id="rId132" Type="http://schemas.openxmlformats.org/officeDocument/2006/relationships/hyperlink" Target="https://www.cbr.ru/hd_base/zcyc_params/zcyc/?DateTo=26.07.2017" TargetMode="External"/><Relationship Id="rId253" Type="http://schemas.openxmlformats.org/officeDocument/2006/relationships/hyperlink" Target="https://www.cbr.ru/hd_base/zcyc_params/zcyc/?DateTo=27.01.2017" TargetMode="External"/><Relationship Id="rId374" Type="http://schemas.openxmlformats.org/officeDocument/2006/relationships/hyperlink" Target="https://www.cbr.ru/hd_base/zcyc_params/zcyc/?DateTo=09.08.2016" TargetMode="External"/><Relationship Id="rId495" Type="http://schemas.openxmlformats.org/officeDocument/2006/relationships/hyperlink" Target="https://www.cbr.ru/hd_base/zcyc_params/zcyc/?DateTo=15.02.2016" TargetMode="External"/><Relationship Id="rId131" Type="http://schemas.openxmlformats.org/officeDocument/2006/relationships/hyperlink" Target="https://www.cbr.ru/hd_base/zcyc_params/zcyc/?DateTo=27.07.2017" TargetMode="External"/><Relationship Id="rId252" Type="http://schemas.openxmlformats.org/officeDocument/2006/relationships/hyperlink" Target="https://www.cbr.ru/hd_base/zcyc_params/zcyc/?DateTo=30.01.2017" TargetMode="External"/><Relationship Id="rId373" Type="http://schemas.openxmlformats.org/officeDocument/2006/relationships/hyperlink" Target="https://www.cbr.ru/hd_base/zcyc_params/zcyc/?DateTo=10.08.2016" TargetMode="External"/><Relationship Id="rId494" Type="http://schemas.openxmlformats.org/officeDocument/2006/relationships/hyperlink" Target="https://www.cbr.ru/hd_base/zcyc_params/zcyc/?DateTo=16.02.2016" TargetMode="External"/><Relationship Id="rId130" Type="http://schemas.openxmlformats.org/officeDocument/2006/relationships/hyperlink" Target="https://www.cbr.ru/hd_base/zcyc_params/zcyc/?DateTo=28.07.2017" TargetMode="External"/><Relationship Id="rId251" Type="http://schemas.openxmlformats.org/officeDocument/2006/relationships/hyperlink" Target="https://www.cbr.ru/hd_base/zcyc_params/zcyc/?DateTo=31.01.2017" TargetMode="External"/><Relationship Id="rId372" Type="http://schemas.openxmlformats.org/officeDocument/2006/relationships/hyperlink" Target="https://www.cbr.ru/hd_base/zcyc_params/zcyc/?DateTo=11.08.2016" TargetMode="External"/><Relationship Id="rId493" Type="http://schemas.openxmlformats.org/officeDocument/2006/relationships/hyperlink" Target="https://www.cbr.ru/hd_base/zcyc_params/zcyc/?DateTo=17.02.2016" TargetMode="External"/><Relationship Id="rId250" Type="http://schemas.openxmlformats.org/officeDocument/2006/relationships/hyperlink" Target="https://www.cbr.ru/hd_base/zcyc_params/zcyc/?DateTo=01.02.2017" TargetMode="External"/><Relationship Id="rId371" Type="http://schemas.openxmlformats.org/officeDocument/2006/relationships/hyperlink" Target="https://www.cbr.ru/hd_base/zcyc_params/zcyc/?DateTo=12.08.2016" TargetMode="External"/><Relationship Id="rId492" Type="http://schemas.openxmlformats.org/officeDocument/2006/relationships/hyperlink" Target="https://www.cbr.ru/hd_base/zcyc_params/zcyc/?DateTo=18.02.2016" TargetMode="External"/><Relationship Id="rId136" Type="http://schemas.openxmlformats.org/officeDocument/2006/relationships/hyperlink" Target="https://www.cbr.ru/hd_base/zcyc_params/zcyc/?DateTo=20.07.2017" TargetMode="External"/><Relationship Id="rId257" Type="http://schemas.openxmlformats.org/officeDocument/2006/relationships/hyperlink" Target="https://www.cbr.ru/hd_base/zcyc_params/zcyc/?DateTo=23.01.2017" TargetMode="External"/><Relationship Id="rId378" Type="http://schemas.openxmlformats.org/officeDocument/2006/relationships/hyperlink" Target="https://www.cbr.ru/hd_base/zcyc_params/zcyc/?DateTo=03.08.2016" TargetMode="External"/><Relationship Id="rId499" Type="http://schemas.openxmlformats.org/officeDocument/2006/relationships/hyperlink" Target="https://www.cbr.ru/hd_base/zcyc_params/zcyc/?DateTo=09.02.2016" TargetMode="External"/><Relationship Id="rId135" Type="http://schemas.openxmlformats.org/officeDocument/2006/relationships/hyperlink" Target="https://www.cbr.ru/hd_base/zcyc_params/zcyc/?DateTo=21.07.2017" TargetMode="External"/><Relationship Id="rId256" Type="http://schemas.openxmlformats.org/officeDocument/2006/relationships/hyperlink" Target="https://www.cbr.ru/hd_base/zcyc_params/zcyc/?DateTo=24.01.2017" TargetMode="External"/><Relationship Id="rId377" Type="http://schemas.openxmlformats.org/officeDocument/2006/relationships/hyperlink" Target="https://www.cbr.ru/hd_base/zcyc_params/zcyc/?DateTo=04.08.2016" TargetMode="External"/><Relationship Id="rId498" Type="http://schemas.openxmlformats.org/officeDocument/2006/relationships/hyperlink" Target="https://www.cbr.ru/hd_base/zcyc_params/zcyc/?DateTo=10.02.2016" TargetMode="External"/><Relationship Id="rId134" Type="http://schemas.openxmlformats.org/officeDocument/2006/relationships/hyperlink" Target="https://www.cbr.ru/hd_base/zcyc_params/zcyc/?DateTo=24.07.2017" TargetMode="External"/><Relationship Id="rId255" Type="http://schemas.openxmlformats.org/officeDocument/2006/relationships/hyperlink" Target="https://www.cbr.ru/hd_base/zcyc_params/zcyc/?DateTo=25.01.2017" TargetMode="External"/><Relationship Id="rId376" Type="http://schemas.openxmlformats.org/officeDocument/2006/relationships/hyperlink" Target="https://www.cbr.ru/hd_base/zcyc_params/zcyc/?DateTo=05.08.2016" TargetMode="External"/><Relationship Id="rId497" Type="http://schemas.openxmlformats.org/officeDocument/2006/relationships/hyperlink" Target="https://www.cbr.ru/hd_base/zcyc_params/zcyc/?DateTo=11.02.2016" TargetMode="External"/><Relationship Id="rId133" Type="http://schemas.openxmlformats.org/officeDocument/2006/relationships/hyperlink" Target="https://www.cbr.ru/hd_base/zcyc_params/zcyc/?DateTo=25.07.2017" TargetMode="External"/><Relationship Id="rId254" Type="http://schemas.openxmlformats.org/officeDocument/2006/relationships/hyperlink" Target="https://www.cbr.ru/hd_base/zcyc_params/zcyc/?DateTo=26.01.2017" TargetMode="External"/><Relationship Id="rId375" Type="http://schemas.openxmlformats.org/officeDocument/2006/relationships/hyperlink" Target="https://www.cbr.ru/hd_base/zcyc_params/zcyc/?DateTo=08.08.2016" TargetMode="External"/><Relationship Id="rId496" Type="http://schemas.openxmlformats.org/officeDocument/2006/relationships/hyperlink" Target="https://www.cbr.ru/hd_base/zcyc_params/zcyc/?DateTo=12.02.2016" TargetMode="External"/><Relationship Id="rId172" Type="http://schemas.openxmlformats.org/officeDocument/2006/relationships/hyperlink" Target="https://www.cbr.ru/hd_base/zcyc_params/zcyc/?DateTo=30.05.2017" TargetMode="External"/><Relationship Id="rId293" Type="http://schemas.openxmlformats.org/officeDocument/2006/relationships/hyperlink" Target="https://www.cbr.ru/hd_base/zcyc_params/zcyc/?DateTo=01.12.2016" TargetMode="External"/><Relationship Id="rId171" Type="http://schemas.openxmlformats.org/officeDocument/2006/relationships/hyperlink" Target="https://www.cbr.ru/hd_base/zcyc_params/zcyc/?DateTo=31.05.2017" TargetMode="External"/><Relationship Id="rId292" Type="http://schemas.openxmlformats.org/officeDocument/2006/relationships/hyperlink" Target="https://www.cbr.ru/hd_base/zcyc_params/zcyc/?DateTo=02.12.2016" TargetMode="External"/><Relationship Id="rId170" Type="http://schemas.openxmlformats.org/officeDocument/2006/relationships/hyperlink" Target="https://www.cbr.ru/hd_base/zcyc_params/zcyc/?DateTo=01.06.2017" TargetMode="External"/><Relationship Id="rId291" Type="http://schemas.openxmlformats.org/officeDocument/2006/relationships/hyperlink" Target="https://www.cbr.ru/hd_base/zcyc_params/zcyc/?DateTo=05.12.2016" TargetMode="External"/><Relationship Id="rId290" Type="http://schemas.openxmlformats.org/officeDocument/2006/relationships/hyperlink" Target="https://www.cbr.ru/hd_base/zcyc_params/zcyc/?DateTo=06.12.2016" TargetMode="External"/><Relationship Id="rId165" Type="http://schemas.openxmlformats.org/officeDocument/2006/relationships/hyperlink" Target="https://www.cbr.ru/hd_base/zcyc_params/zcyc/?DateTo=08.06.2017" TargetMode="External"/><Relationship Id="rId286" Type="http://schemas.openxmlformats.org/officeDocument/2006/relationships/hyperlink" Target="https://www.cbr.ru/hd_base/zcyc_params/zcyc/?DateTo=12.12.2016" TargetMode="External"/><Relationship Id="rId164" Type="http://schemas.openxmlformats.org/officeDocument/2006/relationships/hyperlink" Target="https://www.cbr.ru/hd_base/zcyc_params/zcyc/?DateTo=09.06.2017" TargetMode="External"/><Relationship Id="rId285" Type="http://schemas.openxmlformats.org/officeDocument/2006/relationships/hyperlink" Target="https://www.cbr.ru/hd_base/zcyc_params/zcyc/?DateTo=13.12.2016" TargetMode="External"/><Relationship Id="rId163" Type="http://schemas.openxmlformats.org/officeDocument/2006/relationships/hyperlink" Target="https://www.cbr.ru/hd_base/zcyc_params/zcyc/?DateTo=13.06.2017" TargetMode="External"/><Relationship Id="rId284" Type="http://schemas.openxmlformats.org/officeDocument/2006/relationships/hyperlink" Target="https://www.cbr.ru/hd_base/zcyc_params/zcyc/?DateTo=14.12.2016" TargetMode="External"/><Relationship Id="rId162" Type="http://schemas.openxmlformats.org/officeDocument/2006/relationships/hyperlink" Target="https://www.cbr.ru/hd_base/zcyc_params/zcyc/?DateTo=14.06.2017" TargetMode="External"/><Relationship Id="rId283" Type="http://schemas.openxmlformats.org/officeDocument/2006/relationships/hyperlink" Target="https://www.cbr.ru/hd_base/zcyc_params/zcyc/?DateTo=15.12.2016" TargetMode="External"/><Relationship Id="rId169" Type="http://schemas.openxmlformats.org/officeDocument/2006/relationships/hyperlink" Target="https://www.cbr.ru/hd_base/zcyc_params/zcyc/?DateTo=02.06.2017" TargetMode="External"/><Relationship Id="rId168" Type="http://schemas.openxmlformats.org/officeDocument/2006/relationships/hyperlink" Target="https://www.cbr.ru/hd_base/zcyc_params/zcyc/?DateTo=05.06.2017" TargetMode="External"/><Relationship Id="rId289" Type="http://schemas.openxmlformats.org/officeDocument/2006/relationships/hyperlink" Target="https://www.cbr.ru/hd_base/zcyc_params/zcyc/?DateTo=07.12.2016" TargetMode="External"/><Relationship Id="rId167" Type="http://schemas.openxmlformats.org/officeDocument/2006/relationships/hyperlink" Target="https://www.cbr.ru/hd_base/zcyc_params/zcyc/?DateTo=06.06.2017" TargetMode="External"/><Relationship Id="rId288" Type="http://schemas.openxmlformats.org/officeDocument/2006/relationships/hyperlink" Target="https://www.cbr.ru/hd_base/zcyc_params/zcyc/?DateTo=08.12.2016" TargetMode="External"/><Relationship Id="rId166" Type="http://schemas.openxmlformats.org/officeDocument/2006/relationships/hyperlink" Target="https://www.cbr.ru/hd_base/zcyc_params/zcyc/?DateTo=07.06.2017" TargetMode="External"/><Relationship Id="rId287" Type="http://schemas.openxmlformats.org/officeDocument/2006/relationships/hyperlink" Target="https://www.cbr.ru/hd_base/zcyc_params/zcyc/?DateTo=09.12.2016" TargetMode="External"/><Relationship Id="rId161" Type="http://schemas.openxmlformats.org/officeDocument/2006/relationships/hyperlink" Target="https://www.cbr.ru/hd_base/zcyc_params/zcyc/?DateTo=15.06.2017" TargetMode="External"/><Relationship Id="rId282" Type="http://schemas.openxmlformats.org/officeDocument/2006/relationships/hyperlink" Target="https://www.cbr.ru/hd_base/zcyc_params/zcyc/?DateTo=16.12.2016" TargetMode="External"/><Relationship Id="rId160" Type="http://schemas.openxmlformats.org/officeDocument/2006/relationships/hyperlink" Target="https://www.cbr.ru/hd_base/zcyc_params/zcyc/?DateTo=16.06.2017" TargetMode="External"/><Relationship Id="rId281" Type="http://schemas.openxmlformats.org/officeDocument/2006/relationships/hyperlink" Target="https://www.cbr.ru/hd_base/zcyc_params/zcyc/?DateTo=19.12.2016" TargetMode="External"/><Relationship Id="rId280" Type="http://schemas.openxmlformats.org/officeDocument/2006/relationships/hyperlink" Target="https://www.cbr.ru/hd_base/zcyc_params/zcyc/?DateTo=20.12.2016" TargetMode="External"/><Relationship Id="rId159" Type="http://schemas.openxmlformats.org/officeDocument/2006/relationships/hyperlink" Target="https://www.cbr.ru/hd_base/zcyc_params/zcyc/?DateTo=19.06.2017" TargetMode="External"/><Relationship Id="rId154" Type="http://schemas.openxmlformats.org/officeDocument/2006/relationships/hyperlink" Target="https://www.cbr.ru/hd_base/zcyc_params/zcyc/?DateTo=26.06.2017" TargetMode="External"/><Relationship Id="rId275" Type="http://schemas.openxmlformats.org/officeDocument/2006/relationships/hyperlink" Target="https://www.cbr.ru/hd_base/zcyc_params/zcyc/?DateTo=27.12.2016" TargetMode="External"/><Relationship Id="rId396" Type="http://schemas.openxmlformats.org/officeDocument/2006/relationships/hyperlink" Target="https://www.cbr.ru/hd_base/zcyc_params/zcyc/?DateTo=08.07.2016" TargetMode="External"/><Relationship Id="rId153" Type="http://schemas.openxmlformats.org/officeDocument/2006/relationships/hyperlink" Target="https://www.cbr.ru/hd_base/zcyc_params/zcyc/?DateTo=27.06.2017" TargetMode="External"/><Relationship Id="rId274" Type="http://schemas.openxmlformats.org/officeDocument/2006/relationships/hyperlink" Target="https://www.cbr.ru/hd_base/zcyc_params/zcyc/?DateTo=28.12.2016" TargetMode="External"/><Relationship Id="rId395" Type="http://schemas.openxmlformats.org/officeDocument/2006/relationships/hyperlink" Target="https://www.cbr.ru/hd_base/zcyc_params/zcyc/?DateTo=11.07.2016" TargetMode="External"/><Relationship Id="rId152" Type="http://schemas.openxmlformats.org/officeDocument/2006/relationships/hyperlink" Target="https://www.cbr.ru/hd_base/zcyc_params/zcyc/?DateTo=28.06.2017" TargetMode="External"/><Relationship Id="rId273" Type="http://schemas.openxmlformats.org/officeDocument/2006/relationships/hyperlink" Target="https://www.cbr.ru/hd_base/zcyc_params/zcyc/?DateTo=29.12.2016" TargetMode="External"/><Relationship Id="rId394" Type="http://schemas.openxmlformats.org/officeDocument/2006/relationships/hyperlink" Target="https://www.cbr.ru/hd_base/zcyc_params/zcyc/?DateTo=12.07.2016" TargetMode="External"/><Relationship Id="rId151" Type="http://schemas.openxmlformats.org/officeDocument/2006/relationships/hyperlink" Target="https://www.cbr.ru/hd_base/zcyc_params/zcyc/?DateTo=29.06.2017" TargetMode="External"/><Relationship Id="rId272" Type="http://schemas.openxmlformats.org/officeDocument/2006/relationships/hyperlink" Target="https://www.cbr.ru/hd_base/zcyc_params/zcyc/?DateTo=30.12.2016" TargetMode="External"/><Relationship Id="rId393" Type="http://schemas.openxmlformats.org/officeDocument/2006/relationships/hyperlink" Target="https://www.cbr.ru/hd_base/zcyc_params/zcyc/?DateTo=13.07.2016" TargetMode="External"/><Relationship Id="rId158" Type="http://schemas.openxmlformats.org/officeDocument/2006/relationships/hyperlink" Target="https://www.cbr.ru/hd_base/zcyc_params/zcyc/?DateTo=20.06.2017" TargetMode="External"/><Relationship Id="rId279" Type="http://schemas.openxmlformats.org/officeDocument/2006/relationships/hyperlink" Target="https://www.cbr.ru/hd_base/zcyc_params/zcyc/?DateTo=21.12.2016" TargetMode="External"/><Relationship Id="rId157" Type="http://schemas.openxmlformats.org/officeDocument/2006/relationships/hyperlink" Target="https://www.cbr.ru/hd_base/zcyc_params/zcyc/?DateTo=21.06.2017" TargetMode="External"/><Relationship Id="rId278" Type="http://schemas.openxmlformats.org/officeDocument/2006/relationships/hyperlink" Target="https://www.cbr.ru/hd_base/zcyc_params/zcyc/?DateTo=22.12.2016" TargetMode="External"/><Relationship Id="rId399" Type="http://schemas.openxmlformats.org/officeDocument/2006/relationships/hyperlink" Target="https://www.cbr.ru/hd_base/zcyc_params/zcyc/?DateTo=05.07.2016" TargetMode="External"/><Relationship Id="rId156" Type="http://schemas.openxmlformats.org/officeDocument/2006/relationships/hyperlink" Target="https://www.cbr.ru/hd_base/zcyc_params/zcyc/?DateTo=22.06.2017" TargetMode="External"/><Relationship Id="rId277" Type="http://schemas.openxmlformats.org/officeDocument/2006/relationships/hyperlink" Target="https://www.cbr.ru/hd_base/zcyc_params/zcyc/?DateTo=23.12.2016" TargetMode="External"/><Relationship Id="rId398" Type="http://schemas.openxmlformats.org/officeDocument/2006/relationships/hyperlink" Target="https://www.cbr.ru/hd_base/zcyc_params/zcyc/?DateTo=06.07.2016" TargetMode="External"/><Relationship Id="rId155" Type="http://schemas.openxmlformats.org/officeDocument/2006/relationships/hyperlink" Target="https://www.cbr.ru/hd_base/zcyc_params/zcyc/?DateTo=23.06.2017" TargetMode="External"/><Relationship Id="rId276" Type="http://schemas.openxmlformats.org/officeDocument/2006/relationships/hyperlink" Target="https://www.cbr.ru/hd_base/zcyc_params/zcyc/?DateTo=26.12.2016" TargetMode="External"/><Relationship Id="rId397" Type="http://schemas.openxmlformats.org/officeDocument/2006/relationships/hyperlink" Target="https://www.cbr.ru/hd_base/zcyc_params/zcyc/?DateTo=07.07.2016" TargetMode="External"/><Relationship Id="rId40" Type="http://schemas.openxmlformats.org/officeDocument/2006/relationships/hyperlink" Target="https://www.cbr.ru/hd_base/zcyc_params/zcyc/?DateTo=04.12.2017" TargetMode="External"/><Relationship Id="rId42" Type="http://schemas.openxmlformats.org/officeDocument/2006/relationships/hyperlink" Target="https://www.cbr.ru/hd_base/zcyc_params/zcyc/?DateTo=30.11.2017" TargetMode="External"/><Relationship Id="rId41" Type="http://schemas.openxmlformats.org/officeDocument/2006/relationships/hyperlink" Target="https://www.cbr.ru/hd_base/zcyc_params/zcyc/?DateTo=01.12.2017" TargetMode="External"/><Relationship Id="rId44" Type="http://schemas.openxmlformats.org/officeDocument/2006/relationships/hyperlink" Target="https://www.cbr.ru/hd_base/zcyc_params/zcyc/?DateTo=28.11.2017" TargetMode="External"/><Relationship Id="rId43" Type="http://schemas.openxmlformats.org/officeDocument/2006/relationships/hyperlink" Target="https://www.cbr.ru/hd_base/zcyc_params/zcyc/?DateTo=29.11.2017" TargetMode="External"/><Relationship Id="rId46" Type="http://schemas.openxmlformats.org/officeDocument/2006/relationships/hyperlink" Target="https://www.cbr.ru/hd_base/zcyc_params/zcyc/?DateTo=24.11.2017" TargetMode="External"/><Relationship Id="rId45" Type="http://schemas.openxmlformats.org/officeDocument/2006/relationships/hyperlink" Target="https://www.cbr.ru/hd_base/zcyc_params/zcyc/?DateTo=27.11.2017" TargetMode="External"/><Relationship Id="rId503" Type="http://schemas.openxmlformats.org/officeDocument/2006/relationships/hyperlink" Target="https://www.cbr.ru/hd_base/zcyc_params/zcyc/?DateTo=03.02.2016" TargetMode="External"/><Relationship Id="rId502" Type="http://schemas.openxmlformats.org/officeDocument/2006/relationships/hyperlink" Target="https://www.cbr.ru/hd_base/zcyc_params/zcyc/?DateTo=04.02.2016" TargetMode="External"/><Relationship Id="rId501" Type="http://schemas.openxmlformats.org/officeDocument/2006/relationships/hyperlink" Target="https://www.cbr.ru/hd_base/zcyc_params/zcyc/?DateTo=05.02.2016" TargetMode="External"/><Relationship Id="rId500" Type="http://schemas.openxmlformats.org/officeDocument/2006/relationships/hyperlink" Target="https://www.cbr.ru/hd_base/zcyc_params/zcyc/?DateTo=08.02.2016" TargetMode="External"/><Relationship Id="rId506" Type="http://schemas.openxmlformats.org/officeDocument/2006/relationships/drawing" Target="../drawings/drawing14.xml"/><Relationship Id="rId505" Type="http://schemas.openxmlformats.org/officeDocument/2006/relationships/hyperlink" Target="https://www.cbr.ru/hd_base/zcyc_params/zcyc/?DateTo=01.02.2016" TargetMode="External"/><Relationship Id="rId504" Type="http://schemas.openxmlformats.org/officeDocument/2006/relationships/hyperlink" Target="https://www.cbr.ru/hd_base/zcyc_params/zcyc/?DateTo=02.02.2016" TargetMode="External"/><Relationship Id="rId48" Type="http://schemas.openxmlformats.org/officeDocument/2006/relationships/hyperlink" Target="https://www.cbr.ru/hd_base/zcyc_params/zcyc/?DateTo=22.11.2017" TargetMode="External"/><Relationship Id="rId47" Type="http://schemas.openxmlformats.org/officeDocument/2006/relationships/hyperlink" Target="https://www.cbr.ru/hd_base/zcyc_params/zcyc/?DateTo=23.11.2017" TargetMode="External"/><Relationship Id="rId49" Type="http://schemas.openxmlformats.org/officeDocument/2006/relationships/hyperlink" Target="https://www.cbr.ru/hd_base/zcyc_params/zcyc/?DateTo=21.11.2017" TargetMode="External"/><Relationship Id="rId31" Type="http://schemas.openxmlformats.org/officeDocument/2006/relationships/hyperlink" Target="https://www.cbr.ru/hd_base/zcyc_params/zcyc/?DateTo=15.12.2017" TargetMode="External"/><Relationship Id="rId30" Type="http://schemas.openxmlformats.org/officeDocument/2006/relationships/hyperlink" Target="https://www.cbr.ru/hd_base/zcyc_params/zcyc/?DateTo=18.12.2017" TargetMode="External"/><Relationship Id="rId33" Type="http://schemas.openxmlformats.org/officeDocument/2006/relationships/hyperlink" Target="https://www.cbr.ru/hd_base/zcyc_params/zcyc/?DateTo=13.12.2017" TargetMode="External"/><Relationship Id="rId32" Type="http://schemas.openxmlformats.org/officeDocument/2006/relationships/hyperlink" Target="https://www.cbr.ru/hd_base/zcyc_params/zcyc/?DateTo=14.12.2017" TargetMode="External"/><Relationship Id="rId35" Type="http://schemas.openxmlformats.org/officeDocument/2006/relationships/hyperlink" Target="https://www.cbr.ru/hd_base/zcyc_params/zcyc/?DateTo=11.12.2017" TargetMode="External"/><Relationship Id="rId34" Type="http://schemas.openxmlformats.org/officeDocument/2006/relationships/hyperlink" Target="https://www.cbr.ru/hd_base/zcyc_params/zcyc/?DateTo=12.12.2017" TargetMode="External"/><Relationship Id="rId37" Type="http://schemas.openxmlformats.org/officeDocument/2006/relationships/hyperlink" Target="https://www.cbr.ru/hd_base/zcyc_params/zcyc/?DateTo=07.12.2017" TargetMode="External"/><Relationship Id="rId36" Type="http://schemas.openxmlformats.org/officeDocument/2006/relationships/hyperlink" Target="https://www.cbr.ru/hd_base/zcyc_params/zcyc/?DateTo=08.12.2017" TargetMode="External"/><Relationship Id="rId39" Type="http://schemas.openxmlformats.org/officeDocument/2006/relationships/hyperlink" Target="https://www.cbr.ru/hd_base/zcyc_params/zcyc/?DateTo=05.12.2017" TargetMode="External"/><Relationship Id="rId38" Type="http://schemas.openxmlformats.org/officeDocument/2006/relationships/hyperlink" Target="https://www.cbr.ru/hd_base/zcyc_params/zcyc/?DateTo=06.12.2017" TargetMode="External"/><Relationship Id="rId20" Type="http://schemas.openxmlformats.org/officeDocument/2006/relationships/hyperlink" Target="https://www.cbr.ru/hd_base/zcyc_params/zcyc/?DateTo=03.01.2018" TargetMode="External"/><Relationship Id="rId22" Type="http://schemas.openxmlformats.org/officeDocument/2006/relationships/hyperlink" Target="https://www.cbr.ru/hd_base/zcyc_params/zcyc/?DateTo=28.12.2017" TargetMode="External"/><Relationship Id="rId21" Type="http://schemas.openxmlformats.org/officeDocument/2006/relationships/hyperlink" Target="https://www.cbr.ru/hd_base/zcyc_params/zcyc/?DateTo=29.12.2017" TargetMode="External"/><Relationship Id="rId24" Type="http://schemas.openxmlformats.org/officeDocument/2006/relationships/hyperlink" Target="https://www.cbr.ru/hd_base/zcyc_params/zcyc/?DateTo=26.12.2017" TargetMode="External"/><Relationship Id="rId23" Type="http://schemas.openxmlformats.org/officeDocument/2006/relationships/hyperlink" Target="https://www.cbr.ru/hd_base/zcyc_params/zcyc/?DateTo=27.12.2017" TargetMode="External"/><Relationship Id="rId409" Type="http://schemas.openxmlformats.org/officeDocument/2006/relationships/hyperlink" Target="https://www.cbr.ru/hd_base/zcyc_params/zcyc/?DateTo=21.06.2016" TargetMode="External"/><Relationship Id="rId404" Type="http://schemas.openxmlformats.org/officeDocument/2006/relationships/hyperlink" Target="https://www.cbr.ru/hd_base/zcyc_params/zcyc/?DateTo=28.06.2016" TargetMode="External"/><Relationship Id="rId403" Type="http://schemas.openxmlformats.org/officeDocument/2006/relationships/hyperlink" Target="https://www.cbr.ru/hd_base/zcyc_params/zcyc/?DateTo=29.06.2016" TargetMode="External"/><Relationship Id="rId402" Type="http://schemas.openxmlformats.org/officeDocument/2006/relationships/hyperlink" Target="https://www.cbr.ru/hd_base/zcyc_params/zcyc/?DateTo=30.06.2016" TargetMode="External"/><Relationship Id="rId401" Type="http://schemas.openxmlformats.org/officeDocument/2006/relationships/hyperlink" Target="https://www.cbr.ru/hd_base/zcyc_params/zcyc/?DateTo=01.07.2016" TargetMode="External"/><Relationship Id="rId408" Type="http://schemas.openxmlformats.org/officeDocument/2006/relationships/hyperlink" Target="https://www.cbr.ru/hd_base/zcyc_params/zcyc/?DateTo=22.06.2016" TargetMode="External"/><Relationship Id="rId407" Type="http://schemas.openxmlformats.org/officeDocument/2006/relationships/hyperlink" Target="https://www.cbr.ru/hd_base/zcyc_params/zcyc/?DateTo=23.06.2016" TargetMode="External"/><Relationship Id="rId406" Type="http://schemas.openxmlformats.org/officeDocument/2006/relationships/hyperlink" Target="https://www.cbr.ru/hd_base/zcyc_params/zcyc/?DateTo=24.06.2016" TargetMode="External"/><Relationship Id="rId405" Type="http://schemas.openxmlformats.org/officeDocument/2006/relationships/hyperlink" Target="https://www.cbr.ru/hd_base/zcyc_params/zcyc/?DateTo=27.06.2016" TargetMode="External"/><Relationship Id="rId26" Type="http://schemas.openxmlformats.org/officeDocument/2006/relationships/hyperlink" Target="https://www.cbr.ru/hd_base/zcyc_params/zcyc/?DateTo=22.12.2017" TargetMode="External"/><Relationship Id="rId25" Type="http://schemas.openxmlformats.org/officeDocument/2006/relationships/hyperlink" Target="https://www.cbr.ru/hd_base/zcyc_params/zcyc/?DateTo=25.12.2017" TargetMode="External"/><Relationship Id="rId28" Type="http://schemas.openxmlformats.org/officeDocument/2006/relationships/hyperlink" Target="https://www.cbr.ru/hd_base/zcyc_params/zcyc/?DateTo=20.12.2017" TargetMode="External"/><Relationship Id="rId27" Type="http://schemas.openxmlformats.org/officeDocument/2006/relationships/hyperlink" Target="https://www.cbr.ru/hd_base/zcyc_params/zcyc/?DateTo=21.12.2017" TargetMode="External"/><Relationship Id="rId400" Type="http://schemas.openxmlformats.org/officeDocument/2006/relationships/hyperlink" Target="https://www.cbr.ru/hd_base/zcyc_params/zcyc/?DateTo=04.07.2016" TargetMode="External"/><Relationship Id="rId29" Type="http://schemas.openxmlformats.org/officeDocument/2006/relationships/hyperlink" Target="https://www.cbr.ru/hd_base/zcyc_params/zcyc/?DateTo=19.12.2017" TargetMode="External"/><Relationship Id="rId11" Type="http://schemas.openxmlformats.org/officeDocument/2006/relationships/hyperlink" Target="https://www.cbr.ru/hd_base/zcyc_params/zcyc/?DateTo=17.01.2018" TargetMode="External"/><Relationship Id="rId10" Type="http://schemas.openxmlformats.org/officeDocument/2006/relationships/hyperlink" Target="https://www.cbr.ru/hd_base/zcyc_params/zcyc/?DateTo=18.01.2018" TargetMode="External"/><Relationship Id="rId13" Type="http://schemas.openxmlformats.org/officeDocument/2006/relationships/hyperlink" Target="https://www.cbr.ru/hd_base/zcyc_params/zcyc/?DateTo=15.01.2018" TargetMode="External"/><Relationship Id="rId12" Type="http://schemas.openxmlformats.org/officeDocument/2006/relationships/hyperlink" Target="https://www.cbr.ru/hd_base/zcyc_params/zcyc/?DateTo=16.01.2018" TargetMode="External"/><Relationship Id="rId15" Type="http://schemas.openxmlformats.org/officeDocument/2006/relationships/hyperlink" Target="https://www.cbr.ru/hd_base/zcyc_params/zcyc/?DateTo=11.01.2018" TargetMode="External"/><Relationship Id="rId14" Type="http://schemas.openxmlformats.org/officeDocument/2006/relationships/hyperlink" Target="https://www.cbr.ru/hd_base/zcyc_params/zcyc/?DateTo=12.01.2018" TargetMode="External"/><Relationship Id="rId17" Type="http://schemas.openxmlformats.org/officeDocument/2006/relationships/hyperlink" Target="https://www.cbr.ru/hd_base/zcyc_params/zcyc/?DateTo=09.01.2018" TargetMode="External"/><Relationship Id="rId16" Type="http://schemas.openxmlformats.org/officeDocument/2006/relationships/hyperlink" Target="https://www.cbr.ru/hd_base/zcyc_params/zcyc/?DateTo=10.01.2018" TargetMode="External"/><Relationship Id="rId19" Type="http://schemas.openxmlformats.org/officeDocument/2006/relationships/hyperlink" Target="https://www.cbr.ru/hd_base/zcyc_params/zcyc/?DateTo=04.01.2018" TargetMode="External"/><Relationship Id="rId18" Type="http://schemas.openxmlformats.org/officeDocument/2006/relationships/hyperlink" Target="https://www.cbr.ru/hd_base/zcyc_params/zcyc/?DateTo=05.01.2018" TargetMode="External"/><Relationship Id="rId84" Type="http://schemas.openxmlformats.org/officeDocument/2006/relationships/hyperlink" Target="https://www.cbr.ru/hd_base/zcyc_params/zcyc/?DateTo=02.10.2017" TargetMode="External"/><Relationship Id="rId83" Type="http://schemas.openxmlformats.org/officeDocument/2006/relationships/hyperlink" Target="https://www.cbr.ru/hd_base/zcyc_params/zcyc/?DateTo=03.10.2017" TargetMode="External"/><Relationship Id="rId86" Type="http://schemas.openxmlformats.org/officeDocument/2006/relationships/hyperlink" Target="https://www.cbr.ru/hd_base/zcyc_params/zcyc/?DateTo=28.09.2017" TargetMode="External"/><Relationship Id="rId85" Type="http://schemas.openxmlformats.org/officeDocument/2006/relationships/hyperlink" Target="https://www.cbr.ru/hd_base/zcyc_params/zcyc/?DateTo=29.09.2017" TargetMode="External"/><Relationship Id="rId88" Type="http://schemas.openxmlformats.org/officeDocument/2006/relationships/hyperlink" Target="https://www.cbr.ru/hd_base/zcyc_params/zcyc/?DateTo=26.09.2017" TargetMode="External"/><Relationship Id="rId87" Type="http://schemas.openxmlformats.org/officeDocument/2006/relationships/hyperlink" Target="https://www.cbr.ru/hd_base/zcyc_params/zcyc/?DateTo=27.09.2017" TargetMode="External"/><Relationship Id="rId89" Type="http://schemas.openxmlformats.org/officeDocument/2006/relationships/hyperlink" Target="https://www.cbr.ru/hd_base/zcyc_params/zcyc/?DateTo=25.09.2017" TargetMode="External"/><Relationship Id="rId80" Type="http://schemas.openxmlformats.org/officeDocument/2006/relationships/hyperlink" Target="https://www.cbr.ru/hd_base/zcyc_params/zcyc/?DateTo=06.10.2017" TargetMode="External"/><Relationship Id="rId82" Type="http://schemas.openxmlformats.org/officeDocument/2006/relationships/hyperlink" Target="https://www.cbr.ru/hd_base/zcyc_params/zcyc/?DateTo=04.10.2017" TargetMode="External"/><Relationship Id="rId81" Type="http://schemas.openxmlformats.org/officeDocument/2006/relationships/hyperlink" Target="https://www.cbr.ru/hd_base/zcyc_params/zcyc/?DateTo=05.10.2017" TargetMode="External"/><Relationship Id="rId73" Type="http://schemas.openxmlformats.org/officeDocument/2006/relationships/hyperlink" Target="https://www.cbr.ru/hd_base/zcyc_params/zcyc/?DateTo=17.10.2017" TargetMode="External"/><Relationship Id="rId72" Type="http://schemas.openxmlformats.org/officeDocument/2006/relationships/hyperlink" Target="https://www.cbr.ru/hd_base/zcyc_params/zcyc/?DateTo=18.10.2017" TargetMode="External"/><Relationship Id="rId75" Type="http://schemas.openxmlformats.org/officeDocument/2006/relationships/hyperlink" Target="https://www.cbr.ru/hd_base/zcyc_params/zcyc/?DateTo=13.10.2017" TargetMode="External"/><Relationship Id="rId74" Type="http://schemas.openxmlformats.org/officeDocument/2006/relationships/hyperlink" Target="https://www.cbr.ru/hd_base/zcyc_params/zcyc/?DateTo=16.10.2017" TargetMode="External"/><Relationship Id="rId77" Type="http://schemas.openxmlformats.org/officeDocument/2006/relationships/hyperlink" Target="https://www.cbr.ru/hd_base/zcyc_params/zcyc/?DateTo=11.10.2017" TargetMode="External"/><Relationship Id="rId76" Type="http://schemas.openxmlformats.org/officeDocument/2006/relationships/hyperlink" Target="https://www.cbr.ru/hd_base/zcyc_params/zcyc/?DateTo=12.10.2017" TargetMode="External"/><Relationship Id="rId79" Type="http://schemas.openxmlformats.org/officeDocument/2006/relationships/hyperlink" Target="https://www.cbr.ru/hd_base/zcyc_params/zcyc/?DateTo=09.10.2017" TargetMode="External"/><Relationship Id="rId78" Type="http://schemas.openxmlformats.org/officeDocument/2006/relationships/hyperlink" Target="https://www.cbr.ru/hd_base/zcyc_params/zcyc/?DateTo=10.10.2017" TargetMode="External"/><Relationship Id="rId71" Type="http://schemas.openxmlformats.org/officeDocument/2006/relationships/hyperlink" Target="https://www.cbr.ru/hd_base/zcyc_params/zcyc/?DateTo=19.10.2017" TargetMode="External"/><Relationship Id="rId70" Type="http://schemas.openxmlformats.org/officeDocument/2006/relationships/hyperlink" Target="https://www.cbr.ru/hd_base/zcyc_params/zcyc/?DateTo=20.10.2017" TargetMode="External"/><Relationship Id="rId62" Type="http://schemas.openxmlformats.org/officeDocument/2006/relationships/hyperlink" Target="https://www.cbr.ru/hd_base/zcyc_params/zcyc/?DateTo=01.11.2017" TargetMode="External"/><Relationship Id="rId61" Type="http://schemas.openxmlformats.org/officeDocument/2006/relationships/hyperlink" Target="https://www.cbr.ru/hd_base/zcyc_params/zcyc/?DateTo=02.11.2017" TargetMode="External"/><Relationship Id="rId64" Type="http://schemas.openxmlformats.org/officeDocument/2006/relationships/hyperlink" Target="https://www.cbr.ru/hd_base/zcyc_params/zcyc/?DateTo=30.10.2017" TargetMode="External"/><Relationship Id="rId63" Type="http://schemas.openxmlformats.org/officeDocument/2006/relationships/hyperlink" Target="https://www.cbr.ru/hd_base/zcyc_params/zcyc/?DateTo=31.10.2017" TargetMode="External"/><Relationship Id="rId66" Type="http://schemas.openxmlformats.org/officeDocument/2006/relationships/hyperlink" Target="https://www.cbr.ru/hd_base/zcyc_params/zcyc/?DateTo=26.10.2017" TargetMode="External"/><Relationship Id="rId65" Type="http://schemas.openxmlformats.org/officeDocument/2006/relationships/hyperlink" Target="https://www.cbr.ru/hd_base/zcyc_params/zcyc/?DateTo=27.10.2017" TargetMode="External"/><Relationship Id="rId68" Type="http://schemas.openxmlformats.org/officeDocument/2006/relationships/hyperlink" Target="https://www.cbr.ru/hd_base/zcyc_params/zcyc/?DateTo=24.10.2017" TargetMode="External"/><Relationship Id="rId67" Type="http://schemas.openxmlformats.org/officeDocument/2006/relationships/hyperlink" Target="https://www.cbr.ru/hd_base/zcyc_params/zcyc/?DateTo=25.10.2017" TargetMode="External"/><Relationship Id="rId60" Type="http://schemas.openxmlformats.org/officeDocument/2006/relationships/hyperlink" Target="https://www.cbr.ru/hd_base/zcyc_params/zcyc/?DateTo=03.11.2017" TargetMode="External"/><Relationship Id="rId69" Type="http://schemas.openxmlformats.org/officeDocument/2006/relationships/hyperlink" Target="https://www.cbr.ru/hd_base/zcyc_params/zcyc/?DateTo=23.10.2017" TargetMode="External"/><Relationship Id="rId51" Type="http://schemas.openxmlformats.org/officeDocument/2006/relationships/hyperlink" Target="https://www.cbr.ru/hd_base/zcyc_params/zcyc/?DateTo=17.11.2017" TargetMode="External"/><Relationship Id="rId50" Type="http://schemas.openxmlformats.org/officeDocument/2006/relationships/hyperlink" Target="https://www.cbr.ru/hd_base/zcyc_params/zcyc/?DateTo=20.11.2017" TargetMode="External"/><Relationship Id="rId53" Type="http://schemas.openxmlformats.org/officeDocument/2006/relationships/hyperlink" Target="https://www.cbr.ru/hd_base/zcyc_params/zcyc/?DateTo=15.11.2017" TargetMode="External"/><Relationship Id="rId52" Type="http://schemas.openxmlformats.org/officeDocument/2006/relationships/hyperlink" Target="https://www.cbr.ru/hd_base/zcyc_params/zcyc/?DateTo=16.11.2017" TargetMode="External"/><Relationship Id="rId55" Type="http://schemas.openxmlformats.org/officeDocument/2006/relationships/hyperlink" Target="https://www.cbr.ru/hd_base/zcyc_params/zcyc/?DateTo=13.11.2017" TargetMode="External"/><Relationship Id="rId54" Type="http://schemas.openxmlformats.org/officeDocument/2006/relationships/hyperlink" Target="https://www.cbr.ru/hd_base/zcyc_params/zcyc/?DateTo=14.11.2017" TargetMode="External"/><Relationship Id="rId57" Type="http://schemas.openxmlformats.org/officeDocument/2006/relationships/hyperlink" Target="https://www.cbr.ru/hd_base/zcyc_params/zcyc/?DateTo=09.11.2017" TargetMode="External"/><Relationship Id="rId56" Type="http://schemas.openxmlformats.org/officeDocument/2006/relationships/hyperlink" Target="https://www.cbr.ru/hd_base/zcyc_params/zcyc/?DateTo=10.11.2017" TargetMode="External"/><Relationship Id="rId59" Type="http://schemas.openxmlformats.org/officeDocument/2006/relationships/hyperlink" Target="https://www.cbr.ru/hd_base/zcyc_params/zcyc/?DateTo=07.11.2017" TargetMode="External"/><Relationship Id="rId58" Type="http://schemas.openxmlformats.org/officeDocument/2006/relationships/hyperlink" Target="https://www.cbr.ru/hd_base/zcyc_params/zcyc/?DateTo=08.11.2017" TargetMode="External"/><Relationship Id="rId107" Type="http://schemas.openxmlformats.org/officeDocument/2006/relationships/hyperlink" Target="https://www.cbr.ru/hd_base/zcyc_params/zcyc/?DateTo=30.08.2017" TargetMode="External"/><Relationship Id="rId228" Type="http://schemas.openxmlformats.org/officeDocument/2006/relationships/hyperlink" Target="https://www.cbr.ru/hd_base/zcyc_params/zcyc/?DateTo=06.03.2017" TargetMode="External"/><Relationship Id="rId349" Type="http://schemas.openxmlformats.org/officeDocument/2006/relationships/hyperlink" Target="https://www.cbr.ru/hd_base/zcyc_params/zcyc/?DateTo=13.09.2016" TargetMode="External"/><Relationship Id="rId106" Type="http://schemas.openxmlformats.org/officeDocument/2006/relationships/hyperlink" Target="https://www.cbr.ru/hd_base/zcyc_params/zcyc/?DateTo=31.08.2017" TargetMode="External"/><Relationship Id="rId227" Type="http://schemas.openxmlformats.org/officeDocument/2006/relationships/hyperlink" Target="https://www.cbr.ru/hd_base/zcyc_params/zcyc/?DateTo=07.03.2017" TargetMode="External"/><Relationship Id="rId348" Type="http://schemas.openxmlformats.org/officeDocument/2006/relationships/hyperlink" Target="https://www.cbr.ru/hd_base/zcyc_params/zcyc/?DateTo=14.09.2016" TargetMode="External"/><Relationship Id="rId469" Type="http://schemas.openxmlformats.org/officeDocument/2006/relationships/hyperlink" Target="https://www.cbr.ru/hd_base/zcyc_params/zcyc/?DateTo=23.03.2016" TargetMode="External"/><Relationship Id="rId105" Type="http://schemas.openxmlformats.org/officeDocument/2006/relationships/hyperlink" Target="https://www.cbr.ru/hd_base/zcyc_params/zcyc/?DateTo=01.09.2017" TargetMode="External"/><Relationship Id="rId226" Type="http://schemas.openxmlformats.org/officeDocument/2006/relationships/hyperlink" Target="https://www.cbr.ru/hd_base/zcyc_params/zcyc/?DateTo=09.03.2017" TargetMode="External"/><Relationship Id="rId347" Type="http://schemas.openxmlformats.org/officeDocument/2006/relationships/hyperlink" Target="https://www.cbr.ru/hd_base/zcyc_params/zcyc/?DateTo=15.09.2016" TargetMode="External"/><Relationship Id="rId468" Type="http://schemas.openxmlformats.org/officeDocument/2006/relationships/hyperlink" Target="https://www.cbr.ru/hd_base/zcyc_params/zcyc/?DateTo=24.03.2016" TargetMode="External"/><Relationship Id="rId104" Type="http://schemas.openxmlformats.org/officeDocument/2006/relationships/hyperlink" Target="https://www.cbr.ru/hd_base/zcyc_params/zcyc/?DateTo=04.09.2017" TargetMode="External"/><Relationship Id="rId225" Type="http://schemas.openxmlformats.org/officeDocument/2006/relationships/hyperlink" Target="https://www.cbr.ru/hd_base/zcyc_params/zcyc/?DateTo=10.03.2017" TargetMode="External"/><Relationship Id="rId346" Type="http://schemas.openxmlformats.org/officeDocument/2006/relationships/hyperlink" Target="https://www.cbr.ru/hd_base/zcyc_params/zcyc/?DateTo=16.09.2016" TargetMode="External"/><Relationship Id="rId467" Type="http://schemas.openxmlformats.org/officeDocument/2006/relationships/hyperlink" Target="https://www.cbr.ru/hd_base/zcyc_params/zcyc/?DateTo=25.03.2016" TargetMode="External"/><Relationship Id="rId109" Type="http://schemas.openxmlformats.org/officeDocument/2006/relationships/hyperlink" Target="https://www.cbr.ru/hd_base/zcyc_params/zcyc/?DateTo=28.08.2017" TargetMode="External"/><Relationship Id="rId108" Type="http://schemas.openxmlformats.org/officeDocument/2006/relationships/hyperlink" Target="https://www.cbr.ru/hd_base/zcyc_params/zcyc/?DateTo=29.08.2017" TargetMode="External"/><Relationship Id="rId229" Type="http://schemas.openxmlformats.org/officeDocument/2006/relationships/hyperlink" Target="https://www.cbr.ru/hd_base/zcyc_params/zcyc/?DateTo=03.03.2017" TargetMode="External"/><Relationship Id="rId220" Type="http://schemas.openxmlformats.org/officeDocument/2006/relationships/hyperlink" Target="https://www.cbr.ru/hd_base/zcyc_params/zcyc/?DateTo=17.03.2017" TargetMode="External"/><Relationship Id="rId341" Type="http://schemas.openxmlformats.org/officeDocument/2006/relationships/hyperlink" Target="https://www.cbr.ru/hd_base/zcyc_params/zcyc/?DateTo=23.09.2016" TargetMode="External"/><Relationship Id="rId462" Type="http://schemas.openxmlformats.org/officeDocument/2006/relationships/hyperlink" Target="https://www.cbr.ru/hd_base/zcyc_params/zcyc/?DateTo=01.04.2016" TargetMode="External"/><Relationship Id="rId340" Type="http://schemas.openxmlformats.org/officeDocument/2006/relationships/hyperlink" Target="https://www.cbr.ru/hd_base/zcyc_params/zcyc/?DateTo=26.09.2016" TargetMode="External"/><Relationship Id="rId461" Type="http://schemas.openxmlformats.org/officeDocument/2006/relationships/hyperlink" Target="https://www.cbr.ru/hd_base/zcyc_params/zcyc/?DateTo=04.04.2016" TargetMode="External"/><Relationship Id="rId460" Type="http://schemas.openxmlformats.org/officeDocument/2006/relationships/hyperlink" Target="https://www.cbr.ru/hd_base/zcyc_params/zcyc/?DateTo=05.04.2016" TargetMode="External"/><Relationship Id="rId103" Type="http://schemas.openxmlformats.org/officeDocument/2006/relationships/hyperlink" Target="https://www.cbr.ru/hd_base/zcyc_params/zcyc/?DateTo=05.09.2017" TargetMode="External"/><Relationship Id="rId224" Type="http://schemas.openxmlformats.org/officeDocument/2006/relationships/hyperlink" Target="https://www.cbr.ru/hd_base/zcyc_params/zcyc/?DateTo=13.03.2017" TargetMode="External"/><Relationship Id="rId345" Type="http://schemas.openxmlformats.org/officeDocument/2006/relationships/hyperlink" Target="https://www.cbr.ru/hd_base/zcyc_params/zcyc/?DateTo=19.09.2016" TargetMode="External"/><Relationship Id="rId466" Type="http://schemas.openxmlformats.org/officeDocument/2006/relationships/hyperlink" Target="https://www.cbr.ru/hd_base/zcyc_params/zcyc/?DateTo=28.03.2016" TargetMode="External"/><Relationship Id="rId102" Type="http://schemas.openxmlformats.org/officeDocument/2006/relationships/hyperlink" Target="https://www.cbr.ru/hd_base/zcyc_params/zcyc/?DateTo=06.09.2017" TargetMode="External"/><Relationship Id="rId223" Type="http://schemas.openxmlformats.org/officeDocument/2006/relationships/hyperlink" Target="https://www.cbr.ru/hd_base/zcyc_params/zcyc/?DateTo=14.03.2017" TargetMode="External"/><Relationship Id="rId344" Type="http://schemas.openxmlformats.org/officeDocument/2006/relationships/hyperlink" Target="https://www.cbr.ru/hd_base/zcyc_params/zcyc/?DateTo=20.09.2016" TargetMode="External"/><Relationship Id="rId465" Type="http://schemas.openxmlformats.org/officeDocument/2006/relationships/hyperlink" Target="https://www.cbr.ru/hd_base/zcyc_params/zcyc/?DateTo=29.03.2016" TargetMode="External"/><Relationship Id="rId101" Type="http://schemas.openxmlformats.org/officeDocument/2006/relationships/hyperlink" Target="https://www.cbr.ru/hd_base/zcyc_params/zcyc/?DateTo=07.09.2017" TargetMode="External"/><Relationship Id="rId222" Type="http://schemas.openxmlformats.org/officeDocument/2006/relationships/hyperlink" Target="https://www.cbr.ru/hd_base/zcyc_params/zcyc/?DateTo=15.03.2017" TargetMode="External"/><Relationship Id="rId343" Type="http://schemas.openxmlformats.org/officeDocument/2006/relationships/hyperlink" Target="https://www.cbr.ru/hd_base/zcyc_params/zcyc/?DateTo=21.09.2016" TargetMode="External"/><Relationship Id="rId464" Type="http://schemas.openxmlformats.org/officeDocument/2006/relationships/hyperlink" Target="https://www.cbr.ru/hd_base/zcyc_params/zcyc/?DateTo=30.03.2016" TargetMode="External"/><Relationship Id="rId100" Type="http://schemas.openxmlformats.org/officeDocument/2006/relationships/hyperlink" Target="https://www.cbr.ru/hd_base/zcyc_params/zcyc/?DateTo=08.09.2017" TargetMode="External"/><Relationship Id="rId221" Type="http://schemas.openxmlformats.org/officeDocument/2006/relationships/hyperlink" Target="https://www.cbr.ru/hd_base/zcyc_params/zcyc/?DateTo=16.03.2017" TargetMode="External"/><Relationship Id="rId342" Type="http://schemas.openxmlformats.org/officeDocument/2006/relationships/hyperlink" Target="https://www.cbr.ru/hd_base/zcyc_params/zcyc/?DateTo=22.09.2016" TargetMode="External"/><Relationship Id="rId463" Type="http://schemas.openxmlformats.org/officeDocument/2006/relationships/hyperlink" Target="https://www.cbr.ru/hd_base/zcyc_params/zcyc/?DateTo=31.03.2016" TargetMode="External"/><Relationship Id="rId217" Type="http://schemas.openxmlformats.org/officeDocument/2006/relationships/hyperlink" Target="https://www.cbr.ru/hd_base/zcyc_params/zcyc/?DateTo=22.03.2017" TargetMode="External"/><Relationship Id="rId338" Type="http://schemas.openxmlformats.org/officeDocument/2006/relationships/hyperlink" Target="https://www.cbr.ru/hd_base/zcyc_params/zcyc/?DateTo=28.09.2016" TargetMode="External"/><Relationship Id="rId459" Type="http://schemas.openxmlformats.org/officeDocument/2006/relationships/hyperlink" Target="https://www.cbr.ru/hd_base/zcyc_params/zcyc/?DateTo=06.04.2016" TargetMode="External"/><Relationship Id="rId216" Type="http://schemas.openxmlformats.org/officeDocument/2006/relationships/hyperlink" Target="https://www.cbr.ru/hd_base/zcyc_params/zcyc/?DateTo=23.03.2017" TargetMode="External"/><Relationship Id="rId337" Type="http://schemas.openxmlformats.org/officeDocument/2006/relationships/hyperlink" Target="https://www.cbr.ru/hd_base/zcyc_params/zcyc/?DateTo=29.09.2016" TargetMode="External"/><Relationship Id="rId458" Type="http://schemas.openxmlformats.org/officeDocument/2006/relationships/hyperlink" Target="https://www.cbr.ru/hd_base/zcyc_params/zcyc/?DateTo=07.04.2016" TargetMode="External"/><Relationship Id="rId215" Type="http://schemas.openxmlformats.org/officeDocument/2006/relationships/hyperlink" Target="https://www.cbr.ru/hd_base/zcyc_params/zcyc/?DateTo=24.03.2017" TargetMode="External"/><Relationship Id="rId336" Type="http://schemas.openxmlformats.org/officeDocument/2006/relationships/hyperlink" Target="https://www.cbr.ru/hd_base/zcyc_params/zcyc/?DateTo=30.09.2016" TargetMode="External"/><Relationship Id="rId457" Type="http://schemas.openxmlformats.org/officeDocument/2006/relationships/hyperlink" Target="https://www.cbr.ru/hd_base/zcyc_params/zcyc/?DateTo=08.04.2016" TargetMode="External"/><Relationship Id="rId214" Type="http://schemas.openxmlformats.org/officeDocument/2006/relationships/hyperlink" Target="https://www.cbr.ru/hd_base/zcyc_params/zcyc/?DateTo=27.03.2017" TargetMode="External"/><Relationship Id="rId335" Type="http://schemas.openxmlformats.org/officeDocument/2006/relationships/hyperlink" Target="https://www.cbr.ru/hd_base/zcyc_params/zcyc/?DateTo=03.10.2016" TargetMode="External"/><Relationship Id="rId456" Type="http://schemas.openxmlformats.org/officeDocument/2006/relationships/hyperlink" Target="https://www.cbr.ru/hd_base/zcyc_params/zcyc/?DateTo=11.04.2016" TargetMode="External"/><Relationship Id="rId219" Type="http://schemas.openxmlformats.org/officeDocument/2006/relationships/hyperlink" Target="https://www.cbr.ru/hd_base/zcyc_params/zcyc/?DateTo=20.03.2017" TargetMode="External"/><Relationship Id="rId218" Type="http://schemas.openxmlformats.org/officeDocument/2006/relationships/hyperlink" Target="https://www.cbr.ru/hd_base/zcyc_params/zcyc/?DateTo=21.03.2017" TargetMode="External"/><Relationship Id="rId339" Type="http://schemas.openxmlformats.org/officeDocument/2006/relationships/hyperlink" Target="https://www.cbr.ru/hd_base/zcyc_params/zcyc/?DateTo=27.09.2016" TargetMode="External"/><Relationship Id="rId330" Type="http://schemas.openxmlformats.org/officeDocument/2006/relationships/hyperlink" Target="https://www.cbr.ru/hd_base/zcyc_params/zcyc/?DateTo=10.10.2016" TargetMode="External"/><Relationship Id="rId451" Type="http://schemas.openxmlformats.org/officeDocument/2006/relationships/hyperlink" Target="https://www.cbr.ru/hd_base/zcyc_params/zcyc/?DateTo=18.04.2016" TargetMode="External"/><Relationship Id="rId450" Type="http://schemas.openxmlformats.org/officeDocument/2006/relationships/hyperlink" Target="https://www.cbr.ru/hd_base/zcyc_params/zcyc/?DateTo=19.04.2016" TargetMode="External"/><Relationship Id="rId213" Type="http://schemas.openxmlformats.org/officeDocument/2006/relationships/hyperlink" Target="https://www.cbr.ru/hd_base/zcyc_params/zcyc/?DateTo=28.03.2017" TargetMode="External"/><Relationship Id="rId334" Type="http://schemas.openxmlformats.org/officeDocument/2006/relationships/hyperlink" Target="https://www.cbr.ru/hd_base/zcyc_params/zcyc/?DateTo=04.10.2016" TargetMode="External"/><Relationship Id="rId455" Type="http://schemas.openxmlformats.org/officeDocument/2006/relationships/hyperlink" Target="https://www.cbr.ru/hd_base/zcyc_params/zcyc/?DateTo=12.04.2016" TargetMode="External"/><Relationship Id="rId212" Type="http://schemas.openxmlformats.org/officeDocument/2006/relationships/hyperlink" Target="https://www.cbr.ru/hd_base/zcyc_params/zcyc/?DateTo=29.03.2017" TargetMode="External"/><Relationship Id="rId333" Type="http://schemas.openxmlformats.org/officeDocument/2006/relationships/hyperlink" Target="https://www.cbr.ru/hd_base/zcyc_params/zcyc/?DateTo=05.10.2016" TargetMode="External"/><Relationship Id="rId454" Type="http://schemas.openxmlformats.org/officeDocument/2006/relationships/hyperlink" Target="https://www.cbr.ru/hd_base/zcyc_params/zcyc/?DateTo=13.04.2016" TargetMode="External"/><Relationship Id="rId211" Type="http://schemas.openxmlformats.org/officeDocument/2006/relationships/hyperlink" Target="https://www.cbr.ru/hd_base/zcyc_params/zcyc/?DateTo=30.03.2017" TargetMode="External"/><Relationship Id="rId332" Type="http://schemas.openxmlformats.org/officeDocument/2006/relationships/hyperlink" Target="https://www.cbr.ru/hd_base/zcyc_params/zcyc/?DateTo=06.10.2016" TargetMode="External"/><Relationship Id="rId453" Type="http://schemas.openxmlformats.org/officeDocument/2006/relationships/hyperlink" Target="https://www.cbr.ru/hd_base/zcyc_params/zcyc/?DateTo=14.04.2016" TargetMode="External"/><Relationship Id="rId210" Type="http://schemas.openxmlformats.org/officeDocument/2006/relationships/hyperlink" Target="https://www.cbr.ru/hd_base/zcyc_params/zcyc/?DateTo=31.03.2017" TargetMode="External"/><Relationship Id="rId331" Type="http://schemas.openxmlformats.org/officeDocument/2006/relationships/hyperlink" Target="https://www.cbr.ru/hd_base/zcyc_params/zcyc/?DateTo=07.10.2016" TargetMode="External"/><Relationship Id="rId452" Type="http://schemas.openxmlformats.org/officeDocument/2006/relationships/hyperlink" Target="https://www.cbr.ru/hd_base/zcyc_params/zcyc/?DateTo=15.04.2016" TargetMode="External"/><Relationship Id="rId370" Type="http://schemas.openxmlformats.org/officeDocument/2006/relationships/hyperlink" Target="https://www.cbr.ru/hd_base/zcyc_params/zcyc/?DateTo=15.08.2016" TargetMode="External"/><Relationship Id="rId491" Type="http://schemas.openxmlformats.org/officeDocument/2006/relationships/hyperlink" Target="https://www.cbr.ru/hd_base/zcyc_params/zcyc/?DateTo=19.02.2016" TargetMode="External"/><Relationship Id="rId490" Type="http://schemas.openxmlformats.org/officeDocument/2006/relationships/hyperlink" Target="https://www.cbr.ru/hd_base/zcyc_params/zcyc/?DateTo=20.02.2016" TargetMode="External"/><Relationship Id="rId129" Type="http://schemas.openxmlformats.org/officeDocument/2006/relationships/hyperlink" Target="https://www.cbr.ru/hd_base/zcyc_params/zcyc/?DateTo=31.07.2017" TargetMode="External"/><Relationship Id="rId128" Type="http://schemas.openxmlformats.org/officeDocument/2006/relationships/hyperlink" Target="https://www.cbr.ru/hd_base/zcyc_params/zcyc/?DateTo=01.08.2017" TargetMode="External"/><Relationship Id="rId249" Type="http://schemas.openxmlformats.org/officeDocument/2006/relationships/hyperlink" Target="https://www.cbr.ru/hd_base/zcyc_params/zcyc/?DateTo=02.02.2017" TargetMode="External"/><Relationship Id="rId127" Type="http://schemas.openxmlformats.org/officeDocument/2006/relationships/hyperlink" Target="https://www.cbr.ru/hd_base/zcyc_params/zcyc/?DateTo=02.08.2017" TargetMode="External"/><Relationship Id="rId248" Type="http://schemas.openxmlformats.org/officeDocument/2006/relationships/hyperlink" Target="https://www.cbr.ru/hd_base/zcyc_params/zcyc/?DateTo=03.02.2017" TargetMode="External"/><Relationship Id="rId369" Type="http://schemas.openxmlformats.org/officeDocument/2006/relationships/hyperlink" Target="https://www.cbr.ru/hd_base/zcyc_params/zcyc/?DateTo=16.08.2016" TargetMode="External"/><Relationship Id="rId126" Type="http://schemas.openxmlformats.org/officeDocument/2006/relationships/hyperlink" Target="https://www.cbr.ru/hd_base/zcyc_params/zcyc/?DateTo=03.08.2017" TargetMode="External"/><Relationship Id="rId247" Type="http://schemas.openxmlformats.org/officeDocument/2006/relationships/hyperlink" Target="https://www.cbr.ru/hd_base/zcyc_params/zcyc/?DateTo=06.02.2017" TargetMode="External"/><Relationship Id="rId368" Type="http://schemas.openxmlformats.org/officeDocument/2006/relationships/hyperlink" Target="https://www.cbr.ru/hd_base/zcyc_params/zcyc/?DateTo=17.08.2016" TargetMode="External"/><Relationship Id="rId489" Type="http://schemas.openxmlformats.org/officeDocument/2006/relationships/hyperlink" Target="https://www.cbr.ru/hd_base/zcyc_params/zcyc/?DateTo=22.02.2016" TargetMode="External"/><Relationship Id="rId121" Type="http://schemas.openxmlformats.org/officeDocument/2006/relationships/hyperlink" Target="https://www.cbr.ru/hd_base/zcyc_params/zcyc/?DateTo=10.08.2017" TargetMode="External"/><Relationship Id="rId242" Type="http://schemas.openxmlformats.org/officeDocument/2006/relationships/hyperlink" Target="https://www.cbr.ru/hd_base/zcyc_params/zcyc/?DateTo=13.02.2017" TargetMode="External"/><Relationship Id="rId363" Type="http://schemas.openxmlformats.org/officeDocument/2006/relationships/hyperlink" Target="https://www.cbr.ru/hd_base/zcyc_params/zcyc/?DateTo=24.08.2016" TargetMode="External"/><Relationship Id="rId484" Type="http://schemas.openxmlformats.org/officeDocument/2006/relationships/hyperlink" Target="https://www.cbr.ru/hd_base/zcyc_params/zcyc/?DateTo=01.03.2016" TargetMode="External"/><Relationship Id="rId120" Type="http://schemas.openxmlformats.org/officeDocument/2006/relationships/hyperlink" Target="https://www.cbr.ru/hd_base/zcyc_params/zcyc/?DateTo=11.08.2017" TargetMode="External"/><Relationship Id="rId241" Type="http://schemas.openxmlformats.org/officeDocument/2006/relationships/hyperlink" Target="https://www.cbr.ru/hd_base/zcyc_params/zcyc/?DateTo=14.02.2017" TargetMode="External"/><Relationship Id="rId362" Type="http://schemas.openxmlformats.org/officeDocument/2006/relationships/hyperlink" Target="https://www.cbr.ru/hd_base/zcyc_params/zcyc/?DateTo=25.08.2016" TargetMode="External"/><Relationship Id="rId483" Type="http://schemas.openxmlformats.org/officeDocument/2006/relationships/hyperlink" Target="https://www.cbr.ru/hd_base/zcyc_params/zcyc/?DateTo=02.03.2016" TargetMode="External"/><Relationship Id="rId240" Type="http://schemas.openxmlformats.org/officeDocument/2006/relationships/hyperlink" Target="https://www.cbr.ru/hd_base/zcyc_params/zcyc/?DateTo=15.02.2017" TargetMode="External"/><Relationship Id="rId361" Type="http://schemas.openxmlformats.org/officeDocument/2006/relationships/hyperlink" Target="https://www.cbr.ru/hd_base/zcyc_params/zcyc/?DateTo=26.08.2016" TargetMode="External"/><Relationship Id="rId482" Type="http://schemas.openxmlformats.org/officeDocument/2006/relationships/hyperlink" Target="https://www.cbr.ru/hd_base/zcyc_params/zcyc/?DateTo=03.03.2016" TargetMode="External"/><Relationship Id="rId360" Type="http://schemas.openxmlformats.org/officeDocument/2006/relationships/hyperlink" Target="https://www.cbr.ru/hd_base/zcyc_params/zcyc/?DateTo=29.08.2016" TargetMode="External"/><Relationship Id="rId481" Type="http://schemas.openxmlformats.org/officeDocument/2006/relationships/hyperlink" Target="https://www.cbr.ru/hd_base/zcyc_params/zcyc/?DateTo=04.03.2016" TargetMode="External"/><Relationship Id="rId125" Type="http://schemas.openxmlformats.org/officeDocument/2006/relationships/hyperlink" Target="https://www.cbr.ru/hd_base/zcyc_params/zcyc/?DateTo=04.08.2017" TargetMode="External"/><Relationship Id="rId246" Type="http://schemas.openxmlformats.org/officeDocument/2006/relationships/hyperlink" Target="https://www.cbr.ru/hd_base/zcyc_params/zcyc/?DateTo=07.02.2017" TargetMode="External"/><Relationship Id="rId367" Type="http://schemas.openxmlformats.org/officeDocument/2006/relationships/hyperlink" Target="https://www.cbr.ru/hd_base/zcyc_params/zcyc/?DateTo=18.08.2016" TargetMode="External"/><Relationship Id="rId488" Type="http://schemas.openxmlformats.org/officeDocument/2006/relationships/hyperlink" Target="https://www.cbr.ru/hd_base/zcyc_params/zcyc/?DateTo=24.02.2016" TargetMode="External"/><Relationship Id="rId124" Type="http://schemas.openxmlformats.org/officeDocument/2006/relationships/hyperlink" Target="https://www.cbr.ru/hd_base/zcyc_params/zcyc/?DateTo=07.08.2017" TargetMode="External"/><Relationship Id="rId245" Type="http://schemas.openxmlformats.org/officeDocument/2006/relationships/hyperlink" Target="https://www.cbr.ru/hd_base/zcyc_params/zcyc/?DateTo=08.02.2017" TargetMode="External"/><Relationship Id="rId366" Type="http://schemas.openxmlformats.org/officeDocument/2006/relationships/hyperlink" Target="https://www.cbr.ru/hd_base/zcyc_params/zcyc/?DateTo=19.08.2016" TargetMode="External"/><Relationship Id="rId487" Type="http://schemas.openxmlformats.org/officeDocument/2006/relationships/hyperlink" Target="https://www.cbr.ru/hd_base/zcyc_params/zcyc/?DateTo=25.02.2016" TargetMode="External"/><Relationship Id="rId123" Type="http://schemas.openxmlformats.org/officeDocument/2006/relationships/hyperlink" Target="https://www.cbr.ru/hd_base/zcyc_params/zcyc/?DateTo=08.08.2017" TargetMode="External"/><Relationship Id="rId244" Type="http://schemas.openxmlformats.org/officeDocument/2006/relationships/hyperlink" Target="https://www.cbr.ru/hd_base/zcyc_params/zcyc/?DateTo=09.02.2017" TargetMode="External"/><Relationship Id="rId365" Type="http://schemas.openxmlformats.org/officeDocument/2006/relationships/hyperlink" Target="https://www.cbr.ru/hd_base/zcyc_params/zcyc/?DateTo=22.08.2016" TargetMode="External"/><Relationship Id="rId486" Type="http://schemas.openxmlformats.org/officeDocument/2006/relationships/hyperlink" Target="https://www.cbr.ru/hd_base/zcyc_params/zcyc/?DateTo=26.02.2016" TargetMode="External"/><Relationship Id="rId122" Type="http://schemas.openxmlformats.org/officeDocument/2006/relationships/hyperlink" Target="https://www.cbr.ru/hd_base/zcyc_params/zcyc/?DateTo=09.08.2017" TargetMode="External"/><Relationship Id="rId243" Type="http://schemas.openxmlformats.org/officeDocument/2006/relationships/hyperlink" Target="https://www.cbr.ru/hd_base/zcyc_params/zcyc/?DateTo=10.02.2017" TargetMode="External"/><Relationship Id="rId364" Type="http://schemas.openxmlformats.org/officeDocument/2006/relationships/hyperlink" Target="https://www.cbr.ru/hd_base/zcyc_params/zcyc/?DateTo=23.08.2016" TargetMode="External"/><Relationship Id="rId485" Type="http://schemas.openxmlformats.org/officeDocument/2006/relationships/hyperlink" Target="https://www.cbr.ru/hd_base/zcyc_params/zcyc/?DateTo=29.02.2016" TargetMode="External"/><Relationship Id="rId95" Type="http://schemas.openxmlformats.org/officeDocument/2006/relationships/hyperlink" Target="https://www.cbr.ru/hd_base/zcyc_params/zcyc/?DateTo=15.09.2017" TargetMode="External"/><Relationship Id="rId94" Type="http://schemas.openxmlformats.org/officeDocument/2006/relationships/hyperlink" Target="https://www.cbr.ru/hd_base/zcyc_params/zcyc/?DateTo=18.09.2017" TargetMode="External"/><Relationship Id="rId97" Type="http://schemas.openxmlformats.org/officeDocument/2006/relationships/hyperlink" Target="https://www.cbr.ru/hd_base/zcyc_params/zcyc/?DateTo=13.09.2017" TargetMode="External"/><Relationship Id="rId96" Type="http://schemas.openxmlformats.org/officeDocument/2006/relationships/hyperlink" Target="https://www.cbr.ru/hd_base/zcyc_params/zcyc/?DateTo=14.09.2017" TargetMode="External"/><Relationship Id="rId99" Type="http://schemas.openxmlformats.org/officeDocument/2006/relationships/hyperlink" Target="https://www.cbr.ru/hd_base/zcyc_params/zcyc/?DateTo=11.09.2017" TargetMode="External"/><Relationship Id="rId480" Type="http://schemas.openxmlformats.org/officeDocument/2006/relationships/hyperlink" Target="https://www.cbr.ru/hd_base/zcyc_params/zcyc/?DateTo=07.03.2016" TargetMode="External"/><Relationship Id="rId98" Type="http://schemas.openxmlformats.org/officeDocument/2006/relationships/hyperlink" Target="https://www.cbr.ru/hd_base/zcyc_params/zcyc/?DateTo=12.09.2017" TargetMode="External"/><Relationship Id="rId91" Type="http://schemas.openxmlformats.org/officeDocument/2006/relationships/hyperlink" Target="https://www.cbr.ru/hd_base/zcyc_params/zcyc/?DateTo=21.09.2017" TargetMode="External"/><Relationship Id="rId90" Type="http://schemas.openxmlformats.org/officeDocument/2006/relationships/hyperlink" Target="https://www.cbr.ru/hd_base/zcyc_params/zcyc/?DateTo=22.09.2017" TargetMode="External"/><Relationship Id="rId93" Type="http://schemas.openxmlformats.org/officeDocument/2006/relationships/hyperlink" Target="https://www.cbr.ru/hd_base/zcyc_params/zcyc/?DateTo=19.09.2017" TargetMode="External"/><Relationship Id="rId92" Type="http://schemas.openxmlformats.org/officeDocument/2006/relationships/hyperlink" Target="https://www.cbr.ru/hd_base/zcyc_params/zcyc/?DateTo=20.09.2017" TargetMode="External"/><Relationship Id="rId118" Type="http://schemas.openxmlformats.org/officeDocument/2006/relationships/hyperlink" Target="https://www.cbr.ru/hd_base/zcyc_params/zcyc/?DateTo=15.08.2017" TargetMode="External"/><Relationship Id="rId239" Type="http://schemas.openxmlformats.org/officeDocument/2006/relationships/hyperlink" Target="https://www.cbr.ru/hd_base/zcyc_params/zcyc/?DateTo=16.02.2017" TargetMode="External"/><Relationship Id="rId117" Type="http://schemas.openxmlformats.org/officeDocument/2006/relationships/hyperlink" Target="https://www.cbr.ru/hd_base/zcyc_params/zcyc/?DateTo=16.08.2017" TargetMode="External"/><Relationship Id="rId238" Type="http://schemas.openxmlformats.org/officeDocument/2006/relationships/hyperlink" Target="https://www.cbr.ru/hd_base/zcyc_params/zcyc/?DateTo=17.02.2017" TargetMode="External"/><Relationship Id="rId359" Type="http://schemas.openxmlformats.org/officeDocument/2006/relationships/hyperlink" Target="https://www.cbr.ru/hd_base/zcyc_params/zcyc/?DateTo=30.08.2016" TargetMode="External"/><Relationship Id="rId116" Type="http://schemas.openxmlformats.org/officeDocument/2006/relationships/hyperlink" Target="https://www.cbr.ru/hd_base/zcyc_params/zcyc/?DateTo=17.08.2017" TargetMode="External"/><Relationship Id="rId237" Type="http://schemas.openxmlformats.org/officeDocument/2006/relationships/hyperlink" Target="https://www.cbr.ru/hd_base/zcyc_params/zcyc/?DateTo=20.02.2017" TargetMode="External"/><Relationship Id="rId358" Type="http://schemas.openxmlformats.org/officeDocument/2006/relationships/hyperlink" Target="https://www.cbr.ru/hd_base/zcyc_params/zcyc/?DateTo=31.08.2016" TargetMode="External"/><Relationship Id="rId479" Type="http://schemas.openxmlformats.org/officeDocument/2006/relationships/hyperlink" Target="https://www.cbr.ru/hd_base/zcyc_params/zcyc/?DateTo=09.03.2016" TargetMode="External"/><Relationship Id="rId115" Type="http://schemas.openxmlformats.org/officeDocument/2006/relationships/hyperlink" Target="https://www.cbr.ru/hd_base/zcyc_params/zcyc/?DateTo=18.08.2017" TargetMode="External"/><Relationship Id="rId236" Type="http://schemas.openxmlformats.org/officeDocument/2006/relationships/hyperlink" Target="https://www.cbr.ru/hd_base/zcyc_params/zcyc/?DateTo=21.02.2017" TargetMode="External"/><Relationship Id="rId357" Type="http://schemas.openxmlformats.org/officeDocument/2006/relationships/hyperlink" Target="https://www.cbr.ru/hd_base/zcyc_params/zcyc/?DateTo=01.09.2016" TargetMode="External"/><Relationship Id="rId478" Type="http://schemas.openxmlformats.org/officeDocument/2006/relationships/hyperlink" Target="https://www.cbr.ru/hd_base/zcyc_params/zcyc/?DateTo=10.03.2016" TargetMode="External"/><Relationship Id="rId119" Type="http://schemas.openxmlformats.org/officeDocument/2006/relationships/hyperlink" Target="https://www.cbr.ru/hd_base/zcyc_params/zcyc/?DateTo=14.08.2017" TargetMode="External"/><Relationship Id="rId110" Type="http://schemas.openxmlformats.org/officeDocument/2006/relationships/hyperlink" Target="https://www.cbr.ru/hd_base/zcyc_params/zcyc/?DateTo=25.08.2017" TargetMode="External"/><Relationship Id="rId231" Type="http://schemas.openxmlformats.org/officeDocument/2006/relationships/hyperlink" Target="https://www.cbr.ru/hd_base/zcyc_params/zcyc/?DateTo=01.03.2017" TargetMode="External"/><Relationship Id="rId352" Type="http://schemas.openxmlformats.org/officeDocument/2006/relationships/hyperlink" Target="https://www.cbr.ru/hd_base/zcyc_params/zcyc/?DateTo=08.09.2016" TargetMode="External"/><Relationship Id="rId473" Type="http://schemas.openxmlformats.org/officeDocument/2006/relationships/hyperlink" Target="https://www.cbr.ru/hd_base/zcyc_params/zcyc/?DateTo=17.03.2016" TargetMode="External"/><Relationship Id="rId230" Type="http://schemas.openxmlformats.org/officeDocument/2006/relationships/hyperlink" Target="https://www.cbr.ru/hd_base/zcyc_params/zcyc/?DateTo=02.03.2017" TargetMode="External"/><Relationship Id="rId351" Type="http://schemas.openxmlformats.org/officeDocument/2006/relationships/hyperlink" Target="https://www.cbr.ru/hd_base/zcyc_params/zcyc/?DateTo=09.09.2016" TargetMode="External"/><Relationship Id="rId472" Type="http://schemas.openxmlformats.org/officeDocument/2006/relationships/hyperlink" Target="https://www.cbr.ru/hd_base/zcyc_params/zcyc/?DateTo=18.03.2016" TargetMode="External"/><Relationship Id="rId350" Type="http://schemas.openxmlformats.org/officeDocument/2006/relationships/hyperlink" Target="https://www.cbr.ru/hd_base/zcyc_params/zcyc/?DateTo=12.09.2016" TargetMode="External"/><Relationship Id="rId471" Type="http://schemas.openxmlformats.org/officeDocument/2006/relationships/hyperlink" Target="https://www.cbr.ru/hd_base/zcyc_params/zcyc/?DateTo=21.03.2016" TargetMode="External"/><Relationship Id="rId470" Type="http://schemas.openxmlformats.org/officeDocument/2006/relationships/hyperlink" Target="https://www.cbr.ru/hd_base/zcyc_params/zcyc/?DateTo=22.03.2016" TargetMode="External"/><Relationship Id="rId114" Type="http://schemas.openxmlformats.org/officeDocument/2006/relationships/hyperlink" Target="https://www.cbr.ru/hd_base/zcyc_params/zcyc/?DateTo=21.08.2017" TargetMode="External"/><Relationship Id="rId235" Type="http://schemas.openxmlformats.org/officeDocument/2006/relationships/hyperlink" Target="https://www.cbr.ru/hd_base/zcyc_params/zcyc/?DateTo=22.02.2017" TargetMode="External"/><Relationship Id="rId356" Type="http://schemas.openxmlformats.org/officeDocument/2006/relationships/hyperlink" Target="https://www.cbr.ru/hd_base/zcyc_params/zcyc/?DateTo=02.09.2016" TargetMode="External"/><Relationship Id="rId477" Type="http://schemas.openxmlformats.org/officeDocument/2006/relationships/hyperlink" Target="https://www.cbr.ru/hd_base/zcyc_params/zcyc/?DateTo=11.03.2016" TargetMode="External"/><Relationship Id="rId113" Type="http://schemas.openxmlformats.org/officeDocument/2006/relationships/hyperlink" Target="https://www.cbr.ru/hd_base/zcyc_params/zcyc/?DateTo=22.08.2017" TargetMode="External"/><Relationship Id="rId234" Type="http://schemas.openxmlformats.org/officeDocument/2006/relationships/hyperlink" Target="https://www.cbr.ru/hd_base/zcyc_params/zcyc/?DateTo=24.02.2017" TargetMode="External"/><Relationship Id="rId355" Type="http://schemas.openxmlformats.org/officeDocument/2006/relationships/hyperlink" Target="https://www.cbr.ru/hd_base/zcyc_params/zcyc/?DateTo=05.09.2016" TargetMode="External"/><Relationship Id="rId476" Type="http://schemas.openxmlformats.org/officeDocument/2006/relationships/hyperlink" Target="https://www.cbr.ru/hd_base/zcyc_params/zcyc/?DateTo=14.03.2016" TargetMode="External"/><Relationship Id="rId112" Type="http://schemas.openxmlformats.org/officeDocument/2006/relationships/hyperlink" Target="https://www.cbr.ru/hd_base/zcyc_params/zcyc/?DateTo=23.08.2017" TargetMode="External"/><Relationship Id="rId233" Type="http://schemas.openxmlformats.org/officeDocument/2006/relationships/hyperlink" Target="https://www.cbr.ru/hd_base/zcyc_params/zcyc/?DateTo=27.02.2017" TargetMode="External"/><Relationship Id="rId354" Type="http://schemas.openxmlformats.org/officeDocument/2006/relationships/hyperlink" Target="https://www.cbr.ru/hd_base/zcyc_params/zcyc/?DateTo=06.09.2016" TargetMode="External"/><Relationship Id="rId475" Type="http://schemas.openxmlformats.org/officeDocument/2006/relationships/hyperlink" Target="https://www.cbr.ru/hd_base/zcyc_params/zcyc/?DateTo=15.03.2016" TargetMode="External"/><Relationship Id="rId111" Type="http://schemas.openxmlformats.org/officeDocument/2006/relationships/hyperlink" Target="https://www.cbr.ru/hd_base/zcyc_params/zcyc/?DateTo=24.08.2017" TargetMode="External"/><Relationship Id="rId232" Type="http://schemas.openxmlformats.org/officeDocument/2006/relationships/hyperlink" Target="https://www.cbr.ru/hd_base/zcyc_params/zcyc/?DateTo=28.02.2017" TargetMode="External"/><Relationship Id="rId353" Type="http://schemas.openxmlformats.org/officeDocument/2006/relationships/hyperlink" Target="https://www.cbr.ru/hd_base/zcyc_params/zcyc/?DateTo=07.09.2016" TargetMode="External"/><Relationship Id="rId474" Type="http://schemas.openxmlformats.org/officeDocument/2006/relationships/hyperlink" Target="https://www.cbr.ru/hd_base/zcyc_params/zcyc/?DateTo=16.03.2016" TargetMode="External"/><Relationship Id="rId305" Type="http://schemas.openxmlformats.org/officeDocument/2006/relationships/hyperlink" Target="https://www.cbr.ru/hd_base/zcyc_params/zcyc/?DateTo=15.11.2016" TargetMode="External"/><Relationship Id="rId426" Type="http://schemas.openxmlformats.org/officeDocument/2006/relationships/hyperlink" Target="https://www.cbr.ru/hd_base/zcyc_params/zcyc/?DateTo=26.05.2016" TargetMode="External"/><Relationship Id="rId304" Type="http://schemas.openxmlformats.org/officeDocument/2006/relationships/hyperlink" Target="https://www.cbr.ru/hd_base/zcyc_params/zcyc/?DateTo=16.11.2016" TargetMode="External"/><Relationship Id="rId425" Type="http://schemas.openxmlformats.org/officeDocument/2006/relationships/hyperlink" Target="https://www.cbr.ru/hd_base/zcyc_params/zcyc/?DateTo=27.05.2016" TargetMode="External"/><Relationship Id="rId303" Type="http://schemas.openxmlformats.org/officeDocument/2006/relationships/hyperlink" Target="https://www.cbr.ru/hd_base/zcyc_params/zcyc/?DateTo=17.11.2016" TargetMode="External"/><Relationship Id="rId424" Type="http://schemas.openxmlformats.org/officeDocument/2006/relationships/hyperlink" Target="https://www.cbr.ru/hd_base/zcyc_params/zcyc/?DateTo=30.05.2016" TargetMode="External"/><Relationship Id="rId302" Type="http://schemas.openxmlformats.org/officeDocument/2006/relationships/hyperlink" Target="https://www.cbr.ru/hd_base/zcyc_params/zcyc/?DateTo=18.11.2016" TargetMode="External"/><Relationship Id="rId423" Type="http://schemas.openxmlformats.org/officeDocument/2006/relationships/hyperlink" Target="https://www.cbr.ru/hd_base/zcyc_params/zcyc/?DateTo=31.05.2016" TargetMode="External"/><Relationship Id="rId309" Type="http://schemas.openxmlformats.org/officeDocument/2006/relationships/hyperlink" Target="https://www.cbr.ru/hd_base/zcyc_params/zcyc/?DateTo=09.11.2016" TargetMode="External"/><Relationship Id="rId308" Type="http://schemas.openxmlformats.org/officeDocument/2006/relationships/hyperlink" Target="https://www.cbr.ru/hd_base/zcyc_params/zcyc/?DateTo=10.11.2016" TargetMode="External"/><Relationship Id="rId429" Type="http://schemas.openxmlformats.org/officeDocument/2006/relationships/hyperlink" Target="https://www.cbr.ru/hd_base/zcyc_params/zcyc/?DateTo=23.05.2016" TargetMode="External"/><Relationship Id="rId307" Type="http://schemas.openxmlformats.org/officeDocument/2006/relationships/hyperlink" Target="https://www.cbr.ru/hd_base/zcyc_params/zcyc/?DateTo=11.11.2016" TargetMode="External"/><Relationship Id="rId428" Type="http://schemas.openxmlformats.org/officeDocument/2006/relationships/hyperlink" Target="https://www.cbr.ru/hd_base/zcyc_params/zcyc/?DateTo=24.05.2016" TargetMode="External"/><Relationship Id="rId306" Type="http://schemas.openxmlformats.org/officeDocument/2006/relationships/hyperlink" Target="https://www.cbr.ru/hd_base/zcyc_params/zcyc/?DateTo=14.11.2016" TargetMode="External"/><Relationship Id="rId427" Type="http://schemas.openxmlformats.org/officeDocument/2006/relationships/hyperlink" Target="https://www.cbr.ru/hd_base/zcyc_params/zcyc/?DateTo=25.05.2016" TargetMode="External"/><Relationship Id="rId301" Type="http://schemas.openxmlformats.org/officeDocument/2006/relationships/hyperlink" Target="https://www.cbr.ru/hd_base/zcyc_params/zcyc/?DateTo=21.11.2016" TargetMode="External"/><Relationship Id="rId422" Type="http://schemas.openxmlformats.org/officeDocument/2006/relationships/hyperlink" Target="https://www.cbr.ru/hd_base/zcyc_params/zcyc/?DateTo=01.06.2016" TargetMode="External"/><Relationship Id="rId300" Type="http://schemas.openxmlformats.org/officeDocument/2006/relationships/hyperlink" Target="https://www.cbr.ru/hd_base/zcyc_params/zcyc/?DateTo=22.11.2016" TargetMode="External"/><Relationship Id="rId421" Type="http://schemas.openxmlformats.org/officeDocument/2006/relationships/hyperlink" Target="https://www.cbr.ru/hd_base/zcyc_params/zcyc/?DateTo=02.06.2016" TargetMode="External"/><Relationship Id="rId420" Type="http://schemas.openxmlformats.org/officeDocument/2006/relationships/hyperlink" Target="https://www.cbr.ru/hd_base/zcyc_params/zcyc/?DateTo=03.06.2016" TargetMode="External"/><Relationship Id="rId415" Type="http://schemas.openxmlformats.org/officeDocument/2006/relationships/hyperlink" Target="https://www.cbr.ru/hd_base/zcyc_params/zcyc/?DateTo=10.06.2016" TargetMode="External"/><Relationship Id="rId414" Type="http://schemas.openxmlformats.org/officeDocument/2006/relationships/hyperlink" Target="https://www.cbr.ru/hd_base/zcyc_params/zcyc/?DateTo=14.06.2016" TargetMode="External"/><Relationship Id="rId413" Type="http://schemas.openxmlformats.org/officeDocument/2006/relationships/hyperlink" Target="https://www.cbr.ru/hd_base/zcyc_params/zcyc/?DateTo=15.06.2016" TargetMode="External"/><Relationship Id="rId412" Type="http://schemas.openxmlformats.org/officeDocument/2006/relationships/hyperlink" Target="https://www.cbr.ru/hd_base/zcyc_params/zcyc/?DateTo=16.06.2016" TargetMode="External"/><Relationship Id="rId419" Type="http://schemas.openxmlformats.org/officeDocument/2006/relationships/hyperlink" Target="https://www.cbr.ru/hd_base/zcyc_params/zcyc/?DateTo=06.06.2016" TargetMode="External"/><Relationship Id="rId418" Type="http://schemas.openxmlformats.org/officeDocument/2006/relationships/hyperlink" Target="https://www.cbr.ru/hd_base/zcyc_params/zcyc/?DateTo=07.06.2016" TargetMode="External"/><Relationship Id="rId417" Type="http://schemas.openxmlformats.org/officeDocument/2006/relationships/hyperlink" Target="https://www.cbr.ru/hd_base/zcyc_params/zcyc/?DateTo=08.06.2016" TargetMode="External"/><Relationship Id="rId416" Type="http://schemas.openxmlformats.org/officeDocument/2006/relationships/hyperlink" Target="https://www.cbr.ru/hd_base/zcyc_params/zcyc/?DateTo=09.06.2016" TargetMode="External"/><Relationship Id="rId411" Type="http://schemas.openxmlformats.org/officeDocument/2006/relationships/hyperlink" Target="https://www.cbr.ru/hd_base/zcyc_params/zcyc/?DateTo=17.06.2016" TargetMode="External"/><Relationship Id="rId410" Type="http://schemas.openxmlformats.org/officeDocument/2006/relationships/hyperlink" Target="https://www.cbr.ru/hd_base/zcyc_params/zcyc/?DateTo=20.06.2016" TargetMode="External"/><Relationship Id="rId206" Type="http://schemas.openxmlformats.org/officeDocument/2006/relationships/hyperlink" Target="https://www.cbr.ru/hd_base/zcyc_params/zcyc/?DateTo=06.04.2017" TargetMode="External"/><Relationship Id="rId327" Type="http://schemas.openxmlformats.org/officeDocument/2006/relationships/hyperlink" Target="https://www.cbr.ru/hd_base/zcyc_params/zcyc/?DateTo=13.10.2016" TargetMode="External"/><Relationship Id="rId448" Type="http://schemas.openxmlformats.org/officeDocument/2006/relationships/hyperlink" Target="https://www.cbr.ru/hd_base/zcyc_params/zcyc/?DateTo=21.04.2016" TargetMode="External"/><Relationship Id="rId205" Type="http://schemas.openxmlformats.org/officeDocument/2006/relationships/hyperlink" Target="https://www.cbr.ru/hd_base/zcyc_params/zcyc/?DateTo=07.04.2017" TargetMode="External"/><Relationship Id="rId326" Type="http://schemas.openxmlformats.org/officeDocument/2006/relationships/hyperlink" Target="https://www.cbr.ru/hd_base/zcyc_params/zcyc/?DateTo=14.10.2016" TargetMode="External"/><Relationship Id="rId447" Type="http://schemas.openxmlformats.org/officeDocument/2006/relationships/hyperlink" Target="https://www.cbr.ru/hd_base/zcyc_params/zcyc/?DateTo=22.04.2016" TargetMode="External"/><Relationship Id="rId204" Type="http://schemas.openxmlformats.org/officeDocument/2006/relationships/hyperlink" Target="https://www.cbr.ru/hd_base/zcyc_params/zcyc/?DateTo=10.04.2017" TargetMode="External"/><Relationship Id="rId325" Type="http://schemas.openxmlformats.org/officeDocument/2006/relationships/hyperlink" Target="https://www.cbr.ru/hd_base/zcyc_params/zcyc/?DateTo=17.10.2016" TargetMode="External"/><Relationship Id="rId446" Type="http://schemas.openxmlformats.org/officeDocument/2006/relationships/hyperlink" Target="https://www.cbr.ru/hd_base/zcyc_params/zcyc/?DateTo=25.04.2016" TargetMode="External"/><Relationship Id="rId203" Type="http://schemas.openxmlformats.org/officeDocument/2006/relationships/hyperlink" Target="https://www.cbr.ru/hd_base/zcyc_params/zcyc/?DateTo=11.04.2017" TargetMode="External"/><Relationship Id="rId324" Type="http://schemas.openxmlformats.org/officeDocument/2006/relationships/hyperlink" Target="https://www.cbr.ru/hd_base/zcyc_params/zcyc/?DateTo=18.10.2016" TargetMode="External"/><Relationship Id="rId445" Type="http://schemas.openxmlformats.org/officeDocument/2006/relationships/hyperlink" Target="https://www.cbr.ru/hd_base/zcyc_params/zcyc/?DateTo=26.04.2016" TargetMode="External"/><Relationship Id="rId209" Type="http://schemas.openxmlformats.org/officeDocument/2006/relationships/hyperlink" Target="https://www.cbr.ru/hd_base/zcyc_params/zcyc/?DateTo=03.04.2017" TargetMode="External"/><Relationship Id="rId208" Type="http://schemas.openxmlformats.org/officeDocument/2006/relationships/hyperlink" Target="https://www.cbr.ru/hd_base/zcyc_params/zcyc/?DateTo=04.04.2017" TargetMode="External"/><Relationship Id="rId329" Type="http://schemas.openxmlformats.org/officeDocument/2006/relationships/hyperlink" Target="https://www.cbr.ru/hd_base/zcyc_params/zcyc/?DateTo=11.10.2016" TargetMode="External"/><Relationship Id="rId207" Type="http://schemas.openxmlformats.org/officeDocument/2006/relationships/hyperlink" Target="https://www.cbr.ru/hd_base/zcyc_params/zcyc/?DateTo=05.04.2017" TargetMode="External"/><Relationship Id="rId328" Type="http://schemas.openxmlformats.org/officeDocument/2006/relationships/hyperlink" Target="https://www.cbr.ru/hd_base/zcyc_params/zcyc/?DateTo=12.10.2016" TargetMode="External"/><Relationship Id="rId449" Type="http://schemas.openxmlformats.org/officeDocument/2006/relationships/hyperlink" Target="https://www.cbr.ru/hd_base/zcyc_params/zcyc/?DateTo=20.04.2016" TargetMode="External"/><Relationship Id="rId440" Type="http://schemas.openxmlformats.org/officeDocument/2006/relationships/hyperlink" Target="https://www.cbr.ru/hd_base/zcyc_params/zcyc/?DateTo=05.05.2016" TargetMode="External"/><Relationship Id="rId202" Type="http://schemas.openxmlformats.org/officeDocument/2006/relationships/hyperlink" Target="https://www.cbr.ru/hd_base/zcyc_params/zcyc/?DateTo=12.04.2017" TargetMode="External"/><Relationship Id="rId323" Type="http://schemas.openxmlformats.org/officeDocument/2006/relationships/hyperlink" Target="https://www.cbr.ru/hd_base/zcyc_params/zcyc/?DateTo=19.10.2016" TargetMode="External"/><Relationship Id="rId444" Type="http://schemas.openxmlformats.org/officeDocument/2006/relationships/hyperlink" Target="https://www.cbr.ru/hd_base/zcyc_params/zcyc/?DateTo=27.04.2016" TargetMode="External"/><Relationship Id="rId201" Type="http://schemas.openxmlformats.org/officeDocument/2006/relationships/hyperlink" Target="https://www.cbr.ru/hd_base/zcyc_params/zcyc/?DateTo=13.04.2017" TargetMode="External"/><Relationship Id="rId322" Type="http://schemas.openxmlformats.org/officeDocument/2006/relationships/hyperlink" Target="https://www.cbr.ru/hd_base/zcyc_params/zcyc/?DateTo=20.10.2016" TargetMode="External"/><Relationship Id="rId443" Type="http://schemas.openxmlformats.org/officeDocument/2006/relationships/hyperlink" Target="https://www.cbr.ru/hd_base/zcyc_params/zcyc/?DateTo=28.04.2016" TargetMode="External"/><Relationship Id="rId200" Type="http://schemas.openxmlformats.org/officeDocument/2006/relationships/hyperlink" Target="https://www.cbr.ru/hd_base/zcyc_params/zcyc/?DateTo=14.04.2017" TargetMode="External"/><Relationship Id="rId321" Type="http://schemas.openxmlformats.org/officeDocument/2006/relationships/hyperlink" Target="https://www.cbr.ru/hd_base/zcyc_params/zcyc/?DateTo=21.10.2016" TargetMode="External"/><Relationship Id="rId442" Type="http://schemas.openxmlformats.org/officeDocument/2006/relationships/hyperlink" Target="https://www.cbr.ru/hd_base/zcyc_params/zcyc/?DateTo=29.04.2016" TargetMode="External"/><Relationship Id="rId320" Type="http://schemas.openxmlformats.org/officeDocument/2006/relationships/hyperlink" Target="https://www.cbr.ru/hd_base/zcyc_params/zcyc/?DateTo=24.10.2016" TargetMode="External"/><Relationship Id="rId441" Type="http://schemas.openxmlformats.org/officeDocument/2006/relationships/hyperlink" Target="https://www.cbr.ru/hd_base/zcyc_params/zcyc/?DateTo=04.05.2016" TargetMode="External"/><Relationship Id="rId316" Type="http://schemas.openxmlformats.org/officeDocument/2006/relationships/hyperlink" Target="https://www.cbr.ru/hd_base/zcyc_params/zcyc/?DateTo=28.10.2016" TargetMode="External"/><Relationship Id="rId437" Type="http://schemas.openxmlformats.org/officeDocument/2006/relationships/hyperlink" Target="https://www.cbr.ru/hd_base/zcyc_params/zcyc/?DateTo=11.05.2016" TargetMode="External"/><Relationship Id="rId315" Type="http://schemas.openxmlformats.org/officeDocument/2006/relationships/hyperlink" Target="https://www.cbr.ru/hd_base/zcyc_params/zcyc/?DateTo=31.10.2016" TargetMode="External"/><Relationship Id="rId436" Type="http://schemas.openxmlformats.org/officeDocument/2006/relationships/hyperlink" Target="https://www.cbr.ru/hd_base/zcyc_params/zcyc/?DateTo=12.05.2016" TargetMode="External"/><Relationship Id="rId314" Type="http://schemas.openxmlformats.org/officeDocument/2006/relationships/hyperlink" Target="https://www.cbr.ru/hd_base/zcyc_params/zcyc/?DateTo=01.11.2016" TargetMode="External"/><Relationship Id="rId435" Type="http://schemas.openxmlformats.org/officeDocument/2006/relationships/hyperlink" Target="https://www.cbr.ru/hd_base/zcyc_params/zcyc/?DateTo=13.05.2016" TargetMode="External"/><Relationship Id="rId313" Type="http://schemas.openxmlformats.org/officeDocument/2006/relationships/hyperlink" Target="https://www.cbr.ru/hd_base/zcyc_params/zcyc/?DateTo=02.11.2016" TargetMode="External"/><Relationship Id="rId434" Type="http://schemas.openxmlformats.org/officeDocument/2006/relationships/hyperlink" Target="https://www.cbr.ru/hd_base/zcyc_params/zcyc/?DateTo=16.05.2016" TargetMode="External"/><Relationship Id="rId319" Type="http://schemas.openxmlformats.org/officeDocument/2006/relationships/hyperlink" Target="https://www.cbr.ru/hd_base/zcyc_params/zcyc/?DateTo=25.10.2016" TargetMode="External"/><Relationship Id="rId318" Type="http://schemas.openxmlformats.org/officeDocument/2006/relationships/hyperlink" Target="https://www.cbr.ru/hd_base/zcyc_params/zcyc/?DateTo=26.10.2016" TargetMode="External"/><Relationship Id="rId439" Type="http://schemas.openxmlformats.org/officeDocument/2006/relationships/hyperlink" Target="https://www.cbr.ru/hd_base/zcyc_params/zcyc/?DateTo=06.05.2016" TargetMode="External"/><Relationship Id="rId317" Type="http://schemas.openxmlformats.org/officeDocument/2006/relationships/hyperlink" Target="https://www.cbr.ru/hd_base/zcyc_params/zcyc/?DateTo=27.10.2016" TargetMode="External"/><Relationship Id="rId438" Type="http://schemas.openxmlformats.org/officeDocument/2006/relationships/hyperlink" Target="https://www.cbr.ru/hd_base/zcyc_params/zcyc/?DateTo=10.05.2016" TargetMode="External"/><Relationship Id="rId312" Type="http://schemas.openxmlformats.org/officeDocument/2006/relationships/hyperlink" Target="https://www.cbr.ru/hd_base/zcyc_params/zcyc/?DateTo=03.11.2016" TargetMode="External"/><Relationship Id="rId433" Type="http://schemas.openxmlformats.org/officeDocument/2006/relationships/hyperlink" Target="https://www.cbr.ru/hd_base/zcyc_params/zcyc/?DateTo=17.05.2016" TargetMode="External"/><Relationship Id="rId311" Type="http://schemas.openxmlformats.org/officeDocument/2006/relationships/hyperlink" Target="https://www.cbr.ru/hd_base/zcyc_params/zcyc/?DateTo=07.11.2016" TargetMode="External"/><Relationship Id="rId432" Type="http://schemas.openxmlformats.org/officeDocument/2006/relationships/hyperlink" Target="https://www.cbr.ru/hd_base/zcyc_params/zcyc/?DateTo=18.05.2016" TargetMode="External"/><Relationship Id="rId310" Type="http://schemas.openxmlformats.org/officeDocument/2006/relationships/hyperlink" Target="https://www.cbr.ru/hd_base/zcyc_params/zcyc/?DateTo=08.11.2016" TargetMode="External"/><Relationship Id="rId431" Type="http://schemas.openxmlformats.org/officeDocument/2006/relationships/hyperlink" Target="https://www.cbr.ru/hd_base/zcyc_params/zcyc/?DateTo=19.05.2016" TargetMode="External"/><Relationship Id="rId430" Type="http://schemas.openxmlformats.org/officeDocument/2006/relationships/hyperlink" Target="https://www.cbr.ru/hd_base/zcyc_params/zcyc/?DateTo=20.05.2016" TargetMode="Externa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20.0"/>
    <col customWidth="1" min="2" max="2" width="66.29"/>
    <col customWidth="1" min="3" max="26" width="11.43"/>
  </cols>
  <sheetData>
    <row r="1" ht="12.75" customHeight="1">
      <c r="A1" s="1" t="s">
        <v>0</v>
      </c>
      <c r="B1" s="1" t="s">
        <v>1</v>
      </c>
      <c r="C1" s="2" t="s">
        <v>2</v>
      </c>
      <c r="L1" s="3"/>
      <c r="M1" s="3"/>
      <c r="N1" s="3"/>
      <c r="O1" s="3"/>
      <c r="P1" s="3"/>
      <c r="Q1" s="3"/>
      <c r="R1" s="3"/>
      <c r="S1" s="3"/>
      <c r="T1" s="3"/>
      <c r="U1" s="3"/>
      <c r="V1" s="3"/>
      <c r="W1" s="3"/>
      <c r="X1" s="3"/>
      <c r="Y1" s="3"/>
      <c r="Z1" s="3"/>
    </row>
    <row r="2" ht="12.75" customHeight="1">
      <c r="A2" s="5" t="s">
        <v>5</v>
      </c>
      <c r="B2" s="7" t="s">
        <v>7</v>
      </c>
      <c r="C2" s="9"/>
      <c r="D2" s="11"/>
      <c r="E2" s="11"/>
      <c r="F2" s="11"/>
      <c r="G2" s="11"/>
      <c r="H2" s="11"/>
      <c r="I2" s="11"/>
      <c r="J2" s="11"/>
      <c r="K2" s="13"/>
    </row>
    <row r="3" ht="12.75" customHeight="1">
      <c r="A3" s="5" t="s">
        <v>9</v>
      </c>
      <c r="B3" s="7" t="s">
        <v>11</v>
      </c>
      <c r="C3" s="9"/>
      <c r="D3" s="11"/>
      <c r="E3" s="11"/>
      <c r="F3" s="11"/>
      <c r="G3" s="11"/>
      <c r="H3" s="11"/>
      <c r="I3" s="11"/>
      <c r="J3" s="11"/>
      <c r="K3" s="13"/>
    </row>
    <row r="4" ht="12.75" customHeight="1">
      <c r="A4" s="15" t="s">
        <v>13</v>
      </c>
      <c r="B4" s="7" t="s">
        <v>19</v>
      </c>
      <c r="C4" s="9"/>
      <c r="D4" s="11"/>
      <c r="E4" s="11"/>
      <c r="F4" s="11"/>
      <c r="G4" s="11"/>
      <c r="H4" s="11"/>
      <c r="I4" s="11"/>
      <c r="J4" s="11"/>
      <c r="K4" s="13"/>
    </row>
    <row r="5" ht="12.75" customHeight="1">
      <c r="A5" s="15" t="s">
        <v>27</v>
      </c>
      <c r="B5" s="7" t="s">
        <v>28</v>
      </c>
      <c r="C5" s="9"/>
      <c r="D5" s="11"/>
      <c r="E5" s="11"/>
      <c r="F5" s="11"/>
      <c r="G5" s="11"/>
      <c r="H5" s="11"/>
      <c r="I5" s="11"/>
      <c r="J5" s="11"/>
      <c r="K5" s="13"/>
    </row>
    <row r="6" ht="12.75" customHeight="1">
      <c r="A6" s="5" t="s">
        <v>29</v>
      </c>
      <c r="B6" s="7" t="s">
        <v>30</v>
      </c>
      <c r="C6" s="9"/>
      <c r="D6" s="11"/>
      <c r="E6" s="11"/>
      <c r="F6" s="11"/>
      <c r="G6" s="11"/>
      <c r="H6" s="11"/>
      <c r="I6" s="11"/>
      <c r="J6" s="11"/>
      <c r="K6" s="13"/>
    </row>
    <row r="7" ht="12.75" customHeight="1">
      <c r="A7" s="5" t="s">
        <v>31</v>
      </c>
      <c r="B7" s="7" t="s">
        <v>32</v>
      </c>
      <c r="C7" s="18" t="s">
        <v>33</v>
      </c>
      <c r="D7" s="11"/>
      <c r="E7" s="11"/>
      <c r="F7" s="11"/>
      <c r="G7" s="11"/>
      <c r="H7" s="11"/>
      <c r="I7" s="11"/>
      <c r="J7" s="11"/>
      <c r="K7" s="13"/>
    </row>
    <row r="8" ht="12.75" customHeight="1">
      <c r="A8" s="5" t="s">
        <v>34</v>
      </c>
      <c r="B8" s="7" t="s">
        <v>35</v>
      </c>
      <c r="C8" s="21" t="s">
        <v>36</v>
      </c>
      <c r="D8" s="11"/>
      <c r="E8" s="11"/>
      <c r="F8" s="11"/>
      <c r="G8" s="11"/>
      <c r="H8" s="11"/>
      <c r="I8" s="11"/>
      <c r="J8" s="11"/>
      <c r="K8" s="13"/>
    </row>
    <row r="9" ht="12.75" customHeight="1">
      <c r="A9" s="15" t="s">
        <v>37</v>
      </c>
      <c r="B9" s="22" t="s">
        <v>38</v>
      </c>
      <c r="C9" s="9"/>
      <c r="D9" s="11"/>
      <c r="E9" s="11"/>
      <c r="F9" s="11"/>
      <c r="G9" s="11"/>
      <c r="H9" s="11"/>
      <c r="I9" s="11"/>
      <c r="J9" s="11"/>
      <c r="K9" s="13"/>
    </row>
    <row r="10" ht="12.75" customHeight="1">
      <c r="A10" s="5" t="s">
        <v>39</v>
      </c>
      <c r="B10" s="22" t="s">
        <v>40</v>
      </c>
      <c r="C10" s="25" t="s">
        <v>41</v>
      </c>
      <c r="D10" s="27"/>
      <c r="E10" s="27"/>
      <c r="F10" s="27"/>
      <c r="G10" s="27"/>
      <c r="H10" s="27"/>
      <c r="I10" s="27"/>
      <c r="J10" s="27"/>
      <c r="K10" s="29"/>
    </row>
    <row r="11" ht="126.75" customHeight="1">
      <c r="A11" s="30" t="s">
        <v>42</v>
      </c>
      <c r="B11" s="7" t="s">
        <v>43</v>
      </c>
      <c r="C11" s="31"/>
      <c r="D11" s="33"/>
      <c r="E11" s="33"/>
      <c r="F11" s="33"/>
      <c r="G11" s="33"/>
      <c r="H11" s="33"/>
      <c r="I11" s="33"/>
      <c r="J11" s="33"/>
      <c r="K11" s="34"/>
    </row>
    <row r="12" ht="12.75" customHeight="1">
      <c r="A12" s="3"/>
      <c r="C12" s="35" t="s">
        <v>44</v>
      </c>
      <c r="D12" s="11"/>
      <c r="E12" s="11"/>
      <c r="F12" s="11"/>
      <c r="G12" s="11"/>
      <c r="H12" s="11"/>
      <c r="I12" s="11"/>
      <c r="J12" s="11"/>
      <c r="K12" s="13"/>
    </row>
    <row r="13" ht="27.75" customHeight="1">
      <c r="A13" s="3"/>
      <c r="C13" s="37" t="s">
        <v>45</v>
      </c>
      <c r="D13" s="11"/>
      <c r="E13" s="11"/>
      <c r="F13" s="11"/>
      <c r="G13" s="11"/>
      <c r="H13" s="11"/>
      <c r="I13" s="11"/>
      <c r="J13" s="11"/>
      <c r="K13" s="13"/>
    </row>
    <row r="14" ht="30.75" customHeight="1">
      <c r="A14" s="3"/>
      <c r="C14" s="37" t="s">
        <v>47</v>
      </c>
      <c r="D14" s="11"/>
      <c r="E14" s="11"/>
      <c r="F14" s="11"/>
      <c r="G14" s="11"/>
      <c r="H14" s="11"/>
      <c r="I14" s="11"/>
      <c r="J14" s="11"/>
      <c r="K14" s="13"/>
    </row>
    <row r="15" ht="31.5" customHeight="1">
      <c r="A15" s="3"/>
      <c r="C15" s="37" t="s">
        <v>48</v>
      </c>
      <c r="D15" s="11"/>
      <c r="E15" s="11"/>
      <c r="F15" s="11"/>
      <c r="G15" s="11"/>
      <c r="H15" s="11"/>
      <c r="I15" s="11"/>
      <c r="J15" s="11"/>
      <c r="K15" s="13"/>
    </row>
    <row r="16" ht="12.75" customHeight="1">
      <c r="A16" s="3"/>
    </row>
    <row r="17" ht="12.75" customHeight="1">
      <c r="A17" s="3"/>
    </row>
    <row r="18" ht="12.75" customHeight="1">
      <c r="A18" s="3"/>
    </row>
    <row r="19" ht="12.75" customHeight="1">
      <c r="A19" s="3"/>
    </row>
    <row r="20" ht="12.75" customHeight="1">
      <c r="A20" s="3"/>
    </row>
    <row r="21" ht="12.75" customHeight="1">
      <c r="A21" s="3"/>
    </row>
    <row r="22" ht="12.75" customHeight="1">
      <c r="A22" s="3"/>
    </row>
    <row r="23" ht="12.75" customHeight="1">
      <c r="A23" s="3"/>
    </row>
    <row r="24" ht="12.75" customHeight="1">
      <c r="A24" s="3"/>
    </row>
    <row r="25" ht="12.75" customHeight="1">
      <c r="A25" s="3"/>
    </row>
    <row r="26" ht="12.75" customHeight="1">
      <c r="A26" s="3"/>
    </row>
    <row r="27" ht="12.75" customHeight="1">
      <c r="A27" s="3"/>
    </row>
    <row r="28" ht="12.75" customHeight="1">
      <c r="A28" s="3"/>
    </row>
    <row r="29" ht="12.75" customHeight="1">
      <c r="A29" s="3"/>
    </row>
    <row r="30" ht="12.75" customHeight="1">
      <c r="A30" s="3"/>
    </row>
    <row r="31" ht="12.75" customHeight="1">
      <c r="A31" s="3"/>
    </row>
    <row r="32" ht="12.75" customHeight="1">
      <c r="A32" s="3"/>
    </row>
    <row r="33" ht="12.75" customHeight="1">
      <c r="A33" s="3"/>
    </row>
    <row r="34" ht="12.75" customHeight="1">
      <c r="A34" s="3"/>
    </row>
    <row r="35" ht="12.75" customHeight="1">
      <c r="A35" s="3"/>
    </row>
    <row r="36" ht="12.75" customHeight="1">
      <c r="A36" s="3"/>
    </row>
    <row r="37" ht="12.75" customHeight="1">
      <c r="A37" s="3"/>
    </row>
    <row r="38" ht="12.75" customHeight="1">
      <c r="A38" s="3"/>
    </row>
    <row r="39" ht="12.75" customHeight="1">
      <c r="A39" s="3"/>
    </row>
    <row r="40" ht="12.75" customHeight="1">
      <c r="A40" s="3"/>
    </row>
    <row r="41" ht="12.75" customHeight="1">
      <c r="A41" s="3"/>
    </row>
    <row r="42" ht="12.75" customHeight="1">
      <c r="A42" s="3"/>
    </row>
    <row r="43" ht="12.75" customHeight="1">
      <c r="A43" s="3"/>
    </row>
    <row r="44" ht="12.75" customHeight="1">
      <c r="A44" s="3"/>
    </row>
    <row r="45" ht="12.75" customHeight="1">
      <c r="A45" s="3"/>
    </row>
    <row r="46" ht="12.75" customHeight="1">
      <c r="A46" s="3"/>
    </row>
    <row r="47" ht="12.75" customHeight="1">
      <c r="A47" s="3"/>
    </row>
    <row r="48" ht="12.75" customHeight="1">
      <c r="A48" s="3"/>
    </row>
    <row r="49" ht="12.75" customHeight="1">
      <c r="A49" s="3"/>
    </row>
    <row r="50" ht="12.75" customHeight="1">
      <c r="A50" s="3"/>
    </row>
    <row r="51" ht="12.75" customHeight="1">
      <c r="A51" s="3"/>
    </row>
    <row r="52" ht="12.75" customHeight="1">
      <c r="A52" s="3"/>
    </row>
    <row r="53" ht="12.75" customHeight="1">
      <c r="A53" s="3"/>
    </row>
    <row r="54" ht="12.75" customHeight="1">
      <c r="A54" s="3"/>
    </row>
    <row r="55" ht="12.75" customHeight="1">
      <c r="A55" s="3"/>
    </row>
    <row r="56" ht="12.75" customHeight="1">
      <c r="A56" s="3"/>
    </row>
    <row r="57" ht="12.75" customHeight="1">
      <c r="A57" s="3"/>
    </row>
    <row r="58" ht="12.75" customHeight="1">
      <c r="A58" s="3"/>
    </row>
    <row r="59" ht="12.75" customHeight="1">
      <c r="A59" s="3"/>
    </row>
    <row r="60" ht="12.75" customHeight="1">
      <c r="A60" s="3"/>
    </row>
    <row r="61" ht="12.75" customHeight="1">
      <c r="A61" s="3"/>
    </row>
    <row r="62" ht="12.75" customHeight="1">
      <c r="A62" s="3"/>
    </row>
    <row r="63" ht="12.75" customHeight="1">
      <c r="A63" s="3"/>
    </row>
    <row r="64" ht="12.75" customHeight="1">
      <c r="A64" s="3"/>
    </row>
    <row r="65" ht="12.75" customHeight="1">
      <c r="A65" s="3"/>
    </row>
    <row r="66" ht="12.75" customHeight="1">
      <c r="A66" s="3"/>
    </row>
    <row r="67" ht="12.75" customHeight="1">
      <c r="A67" s="3"/>
    </row>
    <row r="68" ht="12.75" customHeight="1">
      <c r="A68" s="3"/>
    </row>
    <row r="69" ht="12.75" customHeight="1">
      <c r="A69" s="3"/>
    </row>
    <row r="70" ht="12.75" customHeight="1">
      <c r="A70" s="3"/>
    </row>
    <row r="71" ht="12.75" customHeight="1">
      <c r="A71" s="3"/>
    </row>
    <row r="72" ht="12.75" customHeight="1">
      <c r="A72" s="3"/>
    </row>
    <row r="73" ht="12.75" customHeight="1">
      <c r="A73" s="3"/>
    </row>
    <row r="74" ht="12.75" customHeight="1">
      <c r="A74" s="3"/>
    </row>
    <row r="75" ht="12.75" customHeight="1">
      <c r="A75" s="3"/>
    </row>
    <row r="76" ht="12.75" customHeight="1">
      <c r="A76" s="3"/>
    </row>
    <row r="77" ht="12.75" customHeight="1">
      <c r="A77" s="3"/>
    </row>
    <row r="78" ht="12.75" customHeight="1">
      <c r="A78" s="3"/>
    </row>
    <row r="79" ht="12.75" customHeight="1">
      <c r="A79" s="3"/>
    </row>
    <row r="80" ht="12.75" customHeight="1">
      <c r="A80" s="3"/>
    </row>
    <row r="81" ht="12.75" customHeight="1">
      <c r="A81" s="3"/>
    </row>
    <row r="82" ht="12.75" customHeight="1">
      <c r="A82" s="3"/>
    </row>
    <row r="83" ht="12.75" customHeight="1">
      <c r="A83" s="3"/>
    </row>
    <row r="84" ht="12.75" customHeight="1">
      <c r="A84" s="3"/>
    </row>
    <row r="85" ht="12.75" customHeight="1">
      <c r="A85" s="3"/>
    </row>
    <row r="86" ht="12.75" customHeight="1">
      <c r="A86" s="3"/>
    </row>
    <row r="87" ht="12.75" customHeight="1">
      <c r="A87" s="3"/>
    </row>
    <row r="88" ht="12.75" customHeight="1">
      <c r="A88" s="3"/>
    </row>
    <row r="89" ht="12.75" customHeight="1">
      <c r="A89" s="3"/>
    </row>
    <row r="90" ht="12.75" customHeight="1">
      <c r="A90" s="3"/>
    </row>
    <row r="91" ht="12.75" customHeight="1">
      <c r="A91" s="3"/>
    </row>
    <row r="92" ht="12.75" customHeight="1">
      <c r="A92" s="3"/>
    </row>
    <row r="93" ht="12.75" customHeight="1">
      <c r="A93" s="3"/>
    </row>
    <row r="94" ht="12.75" customHeight="1">
      <c r="A94" s="3"/>
    </row>
    <row r="95" ht="12.75" customHeight="1">
      <c r="A95" s="3"/>
    </row>
    <row r="96" ht="12.75" customHeight="1">
      <c r="A96" s="3"/>
    </row>
    <row r="97" ht="12.75" customHeight="1">
      <c r="A97" s="3"/>
    </row>
    <row r="98" ht="12.75" customHeight="1">
      <c r="A98" s="3"/>
    </row>
    <row r="99" ht="12.75" customHeight="1">
      <c r="A99" s="3"/>
    </row>
    <row r="100" ht="12.75" customHeight="1">
      <c r="A100" s="3"/>
    </row>
    <row r="101" ht="12.75" customHeight="1">
      <c r="A101" s="3"/>
    </row>
    <row r="102" ht="12.75" customHeight="1">
      <c r="A102" s="3"/>
    </row>
    <row r="103" ht="12.75" customHeight="1">
      <c r="A103" s="3"/>
    </row>
    <row r="104" ht="12.75" customHeight="1">
      <c r="A104" s="3"/>
    </row>
    <row r="105" ht="12.75" customHeight="1">
      <c r="A105" s="3"/>
    </row>
    <row r="106" ht="12.75" customHeight="1">
      <c r="A106" s="3"/>
    </row>
    <row r="107" ht="12.75" customHeight="1">
      <c r="A107" s="3"/>
    </row>
    <row r="108" ht="12.75" customHeight="1">
      <c r="A108" s="3"/>
    </row>
    <row r="109" ht="12.75" customHeight="1">
      <c r="A109" s="3"/>
    </row>
    <row r="110" ht="12.75" customHeight="1">
      <c r="A110" s="3"/>
    </row>
    <row r="111" ht="12.75" customHeight="1">
      <c r="A111" s="3"/>
    </row>
    <row r="112" ht="12.75" customHeight="1">
      <c r="A112" s="3"/>
    </row>
    <row r="113" ht="12.75" customHeight="1">
      <c r="A113" s="3"/>
    </row>
    <row r="114" ht="12.75" customHeight="1">
      <c r="A114" s="3"/>
    </row>
    <row r="115" ht="12.75" customHeight="1">
      <c r="A115" s="3"/>
    </row>
    <row r="116" ht="12.75" customHeight="1">
      <c r="A116" s="3"/>
    </row>
    <row r="117" ht="12.75" customHeight="1">
      <c r="A117" s="3"/>
    </row>
    <row r="118" ht="12.75" customHeight="1">
      <c r="A118" s="3"/>
    </row>
    <row r="119" ht="12.75" customHeight="1">
      <c r="A119" s="3"/>
    </row>
    <row r="120" ht="12.75" customHeight="1">
      <c r="A120" s="3"/>
    </row>
    <row r="121" ht="12.75" customHeight="1">
      <c r="A121" s="3"/>
    </row>
    <row r="122" ht="12.75" customHeight="1">
      <c r="A122" s="3"/>
    </row>
    <row r="123" ht="12.75" customHeight="1">
      <c r="A123" s="3"/>
    </row>
    <row r="124" ht="12.75" customHeight="1">
      <c r="A124" s="3"/>
    </row>
    <row r="125" ht="12.75" customHeight="1">
      <c r="A125" s="3"/>
    </row>
    <row r="126" ht="12.75" customHeight="1">
      <c r="A126" s="3"/>
    </row>
    <row r="127" ht="12.75" customHeight="1">
      <c r="A127" s="3"/>
    </row>
    <row r="128" ht="12.75" customHeight="1">
      <c r="A128" s="3"/>
    </row>
    <row r="129" ht="12.75" customHeight="1">
      <c r="A129" s="3"/>
    </row>
    <row r="130" ht="12.75" customHeight="1">
      <c r="A130" s="3"/>
    </row>
    <row r="131" ht="12.75" customHeight="1">
      <c r="A131" s="3"/>
    </row>
    <row r="132" ht="12.75" customHeight="1">
      <c r="A132" s="3"/>
    </row>
    <row r="133" ht="12.75" customHeight="1">
      <c r="A133" s="3"/>
    </row>
    <row r="134" ht="12.75" customHeight="1">
      <c r="A134" s="3"/>
    </row>
    <row r="135" ht="12.75" customHeight="1">
      <c r="A135" s="3"/>
    </row>
    <row r="136" ht="12.75" customHeight="1">
      <c r="A136" s="3"/>
    </row>
    <row r="137" ht="12.75" customHeight="1">
      <c r="A137" s="3"/>
    </row>
    <row r="138" ht="12.75" customHeight="1">
      <c r="A138" s="3"/>
    </row>
    <row r="139" ht="12.75" customHeight="1">
      <c r="A139" s="3"/>
    </row>
    <row r="140" ht="12.75" customHeight="1">
      <c r="A140" s="3"/>
    </row>
    <row r="141" ht="12.75" customHeight="1">
      <c r="A141" s="3"/>
    </row>
    <row r="142" ht="12.75" customHeight="1">
      <c r="A142" s="3"/>
    </row>
    <row r="143" ht="12.75" customHeight="1">
      <c r="A143" s="3"/>
    </row>
    <row r="144" ht="12.75" customHeight="1">
      <c r="A144" s="3"/>
    </row>
    <row r="145" ht="12.75" customHeight="1">
      <c r="A145" s="3"/>
    </row>
    <row r="146" ht="12.75" customHeight="1">
      <c r="A146" s="3"/>
    </row>
    <row r="147" ht="12.75" customHeight="1">
      <c r="A147" s="3"/>
    </row>
    <row r="148" ht="12.75" customHeight="1">
      <c r="A148" s="3"/>
    </row>
    <row r="149" ht="12.75" customHeight="1">
      <c r="A149" s="3"/>
    </row>
    <row r="150" ht="12.75" customHeight="1">
      <c r="A150" s="3"/>
    </row>
    <row r="151" ht="12.75" customHeight="1">
      <c r="A151" s="3"/>
    </row>
    <row r="152" ht="12.75" customHeight="1">
      <c r="A152" s="3"/>
    </row>
    <row r="153" ht="12.75" customHeight="1">
      <c r="A153" s="3"/>
    </row>
    <row r="154" ht="12.75" customHeight="1">
      <c r="A154" s="3"/>
    </row>
    <row r="155" ht="12.75" customHeight="1">
      <c r="A155" s="3"/>
    </row>
    <row r="156" ht="12.75" customHeight="1">
      <c r="A156" s="3"/>
    </row>
    <row r="157" ht="12.75" customHeight="1">
      <c r="A157" s="3"/>
    </row>
    <row r="158" ht="12.75" customHeight="1">
      <c r="A158" s="3"/>
    </row>
    <row r="159" ht="12.75" customHeight="1">
      <c r="A159" s="3"/>
    </row>
    <row r="160" ht="12.75" customHeight="1">
      <c r="A160" s="3"/>
    </row>
    <row r="161" ht="12.75" customHeight="1">
      <c r="A161" s="3"/>
    </row>
    <row r="162" ht="12.75" customHeight="1">
      <c r="A162" s="3"/>
    </row>
    <row r="163" ht="12.75" customHeight="1">
      <c r="A163" s="3"/>
    </row>
    <row r="164" ht="12.75" customHeight="1">
      <c r="A164" s="3"/>
    </row>
    <row r="165" ht="12.75" customHeight="1">
      <c r="A165" s="3"/>
    </row>
    <row r="166" ht="12.75" customHeight="1">
      <c r="A166" s="3"/>
    </row>
    <row r="167" ht="12.75" customHeight="1">
      <c r="A167" s="3"/>
    </row>
    <row r="168" ht="12.75" customHeight="1">
      <c r="A168" s="3"/>
    </row>
    <row r="169" ht="12.75" customHeight="1">
      <c r="A169" s="3"/>
    </row>
    <row r="170" ht="12.75" customHeight="1">
      <c r="A170" s="3"/>
    </row>
    <row r="171" ht="12.75" customHeight="1">
      <c r="A171" s="3"/>
    </row>
    <row r="172" ht="12.75" customHeight="1">
      <c r="A172" s="3"/>
    </row>
    <row r="173" ht="12.75" customHeight="1">
      <c r="A173" s="3"/>
    </row>
    <row r="174" ht="12.75" customHeight="1">
      <c r="A174" s="3"/>
    </row>
    <row r="175" ht="12.75" customHeight="1">
      <c r="A175" s="3"/>
    </row>
    <row r="176" ht="12.75" customHeight="1">
      <c r="A176" s="3"/>
    </row>
    <row r="177" ht="12.75" customHeight="1">
      <c r="A177" s="3"/>
    </row>
    <row r="178" ht="12.75" customHeight="1">
      <c r="A178" s="3"/>
    </row>
    <row r="179" ht="12.75" customHeight="1">
      <c r="A179" s="3"/>
    </row>
    <row r="180" ht="12.75" customHeight="1">
      <c r="A180" s="3"/>
    </row>
    <row r="181" ht="12.75" customHeight="1">
      <c r="A181" s="3"/>
    </row>
    <row r="182" ht="12.75" customHeight="1">
      <c r="A182" s="3"/>
    </row>
    <row r="183" ht="12.75" customHeight="1">
      <c r="A183" s="3"/>
    </row>
    <row r="184" ht="12.75" customHeight="1">
      <c r="A184" s="3"/>
    </row>
    <row r="185" ht="12.75" customHeight="1">
      <c r="A185" s="3"/>
    </row>
    <row r="186" ht="12.75" customHeight="1">
      <c r="A186" s="3"/>
    </row>
    <row r="187" ht="12.75" customHeight="1">
      <c r="A187" s="3"/>
    </row>
    <row r="188" ht="12.75" customHeight="1">
      <c r="A188" s="3"/>
    </row>
    <row r="189" ht="12.75" customHeight="1">
      <c r="A189" s="3"/>
    </row>
    <row r="190" ht="12.75" customHeight="1">
      <c r="A190" s="3"/>
    </row>
    <row r="191" ht="12.75" customHeight="1">
      <c r="A191" s="3"/>
    </row>
    <row r="192" ht="12.75" customHeight="1">
      <c r="A192" s="3"/>
    </row>
    <row r="193" ht="12.75" customHeight="1">
      <c r="A193" s="3"/>
    </row>
    <row r="194" ht="12.75" customHeight="1">
      <c r="A194" s="3"/>
    </row>
    <row r="195" ht="12.75" customHeight="1">
      <c r="A195" s="3"/>
    </row>
    <row r="196" ht="12.75" customHeight="1">
      <c r="A196" s="3"/>
    </row>
    <row r="197" ht="12.75" customHeight="1">
      <c r="A197" s="3"/>
    </row>
    <row r="198" ht="12.75" customHeight="1">
      <c r="A198" s="3"/>
    </row>
    <row r="199" ht="12.75" customHeight="1">
      <c r="A199" s="3"/>
    </row>
    <row r="200" ht="12.75" customHeight="1">
      <c r="A200" s="3"/>
    </row>
    <row r="201" ht="12.75" customHeight="1">
      <c r="A201" s="3"/>
    </row>
    <row r="202" ht="12.75" customHeight="1">
      <c r="A202" s="3"/>
    </row>
    <row r="203" ht="12.75" customHeight="1">
      <c r="A203" s="3"/>
    </row>
    <row r="204" ht="12.75" customHeight="1">
      <c r="A204" s="3"/>
    </row>
    <row r="205" ht="12.75" customHeight="1">
      <c r="A205" s="3"/>
    </row>
    <row r="206" ht="12.75" customHeight="1">
      <c r="A206" s="3"/>
    </row>
    <row r="207" ht="12.75" customHeight="1">
      <c r="A207" s="3"/>
    </row>
    <row r="208" ht="12.75" customHeight="1">
      <c r="A208" s="3"/>
    </row>
    <row r="209" ht="12.75" customHeight="1">
      <c r="A209" s="3"/>
    </row>
    <row r="210" ht="12.75" customHeight="1">
      <c r="A210" s="3"/>
    </row>
    <row r="211" ht="12.75" customHeight="1">
      <c r="A211" s="3"/>
    </row>
    <row r="212" ht="12.75" customHeight="1">
      <c r="A212" s="3"/>
    </row>
    <row r="213" ht="12.75" customHeight="1">
      <c r="A213" s="3"/>
    </row>
    <row r="214" ht="12.75" customHeight="1">
      <c r="A214" s="3"/>
    </row>
    <row r="215" ht="12.75" customHeight="1">
      <c r="A215" s="3"/>
    </row>
    <row r="216" ht="12.75" customHeight="1">
      <c r="A216" s="3"/>
    </row>
    <row r="217" ht="12.75" customHeight="1">
      <c r="A217" s="3"/>
    </row>
    <row r="218" ht="12.75" customHeight="1">
      <c r="A218" s="3"/>
    </row>
    <row r="219" ht="12.75" customHeight="1">
      <c r="A219" s="3"/>
    </row>
    <row r="220" ht="12.75" customHeight="1">
      <c r="A220" s="3"/>
    </row>
    <row r="221" ht="12.75" customHeight="1">
      <c r="A221" s="3"/>
    </row>
    <row r="222" ht="12.75" customHeight="1">
      <c r="A222" s="3"/>
    </row>
    <row r="223" ht="12.75" customHeight="1">
      <c r="A223" s="3"/>
    </row>
    <row r="224" ht="12.75" customHeight="1">
      <c r="A224" s="3"/>
    </row>
    <row r="225" ht="12.75" customHeight="1">
      <c r="A225" s="3"/>
    </row>
    <row r="226" ht="12.75" customHeight="1">
      <c r="A226" s="3"/>
    </row>
    <row r="227" ht="12.75" customHeight="1">
      <c r="A227" s="3"/>
    </row>
    <row r="228" ht="12.75" customHeight="1">
      <c r="A228" s="3"/>
    </row>
    <row r="229" ht="12.75" customHeight="1">
      <c r="A229" s="3"/>
    </row>
    <row r="230" ht="12.75" customHeight="1">
      <c r="A230" s="3"/>
    </row>
    <row r="231" ht="12.75" customHeight="1">
      <c r="A231" s="3"/>
    </row>
    <row r="232" ht="12.75" customHeight="1">
      <c r="A232" s="3"/>
    </row>
    <row r="233" ht="12.75" customHeight="1">
      <c r="A233" s="3"/>
    </row>
    <row r="234" ht="12.75" customHeight="1">
      <c r="A234" s="3"/>
    </row>
    <row r="235" ht="12.75" customHeight="1">
      <c r="A235" s="3"/>
    </row>
    <row r="236" ht="12.75" customHeight="1">
      <c r="A236" s="3"/>
    </row>
    <row r="237" ht="12.75" customHeight="1">
      <c r="A237" s="3"/>
    </row>
    <row r="238" ht="12.75" customHeight="1">
      <c r="A238" s="3"/>
    </row>
    <row r="239" ht="12.75" customHeight="1">
      <c r="A239" s="3"/>
    </row>
    <row r="240" ht="12.75" customHeight="1">
      <c r="A240" s="3"/>
    </row>
    <row r="241" ht="12.75" customHeight="1">
      <c r="A241" s="3"/>
    </row>
    <row r="242" ht="12.75" customHeight="1">
      <c r="A242" s="3"/>
    </row>
    <row r="243" ht="12.75" customHeight="1">
      <c r="A243" s="3"/>
    </row>
    <row r="244" ht="12.75" customHeight="1">
      <c r="A244" s="3"/>
    </row>
    <row r="245" ht="12.75" customHeight="1">
      <c r="A245" s="3"/>
    </row>
    <row r="246" ht="12.75" customHeight="1">
      <c r="A246" s="3"/>
    </row>
    <row r="247" ht="12.75" customHeight="1">
      <c r="A247" s="3"/>
    </row>
    <row r="248" ht="12.75" customHeight="1">
      <c r="A248" s="3"/>
    </row>
    <row r="249" ht="12.75" customHeight="1">
      <c r="A249" s="3"/>
    </row>
    <row r="250" ht="12.75" customHeight="1">
      <c r="A250" s="3"/>
    </row>
    <row r="251" ht="12.75" customHeight="1">
      <c r="A251" s="3"/>
    </row>
    <row r="252" ht="12.75" customHeight="1">
      <c r="A252" s="3"/>
    </row>
    <row r="253" ht="12.75" customHeight="1">
      <c r="A253" s="3"/>
    </row>
    <row r="254" ht="12.75" customHeight="1">
      <c r="A254" s="3"/>
    </row>
    <row r="255" ht="12.75" customHeight="1">
      <c r="A255" s="3"/>
    </row>
    <row r="256" ht="12.75" customHeight="1">
      <c r="A256" s="3"/>
    </row>
    <row r="257" ht="12.75" customHeight="1">
      <c r="A257" s="3"/>
    </row>
    <row r="258" ht="12.75" customHeight="1">
      <c r="A258" s="3"/>
    </row>
    <row r="259" ht="12.75" customHeight="1">
      <c r="A259" s="3"/>
    </row>
    <row r="260" ht="12.75" customHeight="1">
      <c r="A260" s="3"/>
    </row>
    <row r="261" ht="12.75" customHeight="1">
      <c r="A261" s="3"/>
    </row>
    <row r="262" ht="12.75" customHeight="1">
      <c r="A262" s="3"/>
    </row>
    <row r="263" ht="12.75" customHeight="1">
      <c r="A263" s="3"/>
    </row>
    <row r="264" ht="12.75" customHeight="1">
      <c r="A264" s="3"/>
    </row>
    <row r="265" ht="12.75" customHeight="1">
      <c r="A265" s="3"/>
    </row>
    <row r="266" ht="12.75" customHeight="1">
      <c r="A266" s="3"/>
    </row>
    <row r="267" ht="12.75" customHeight="1">
      <c r="A267" s="3"/>
    </row>
    <row r="268" ht="12.75" customHeight="1">
      <c r="A268" s="3"/>
    </row>
    <row r="269" ht="12.75" customHeight="1">
      <c r="A269" s="3"/>
    </row>
    <row r="270" ht="12.75" customHeight="1">
      <c r="A270" s="3"/>
    </row>
    <row r="271" ht="12.75" customHeight="1">
      <c r="A271" s="3"/>
    </row>
    <row r="272" ht="12.75" customHeight="1">
      <c r="A272" s="3"/>
    </row>
    <row r="273" ht="12.75" customHeight="1">
      <c r="A273" s="3"/>
    </row>
    <row r="274" ht="12.75" customHeight="1">
      <c r="A274" s="3"/>
    </row>
    <row r="275" ht="12.75" customHeight="1">
      <c r="A275" s="3"/>
    </row>
    <row r="276" ht="12.75" customHeight="1">
      <c r="A276" s="3"/>
    </row>
    <row r="277" ht="12.75" customHeight="1">
      <c r="A277" s="3"/>
    </row>
    <row r="278" ht="12.75" customHeight="1">
      <c r="A278" s="3"/>
    </row>
    <row r="279" ht="12.75" customHeight="1">
      <c r="A279" s="3"/>
    </row>
    <row r="280" ht="12.75" customHeight="1">
      <c r="A280" s="3"/>
    </row>
    <row r="281" ht="12.75" customHeight="1">
      <c r="A281" s="3"/>
    </row>
    <row r="282" ht="12.75" customHeight="1">
      <c r="A282" s="3"/>
    </row>
    <row r="283" ht="12.75" customHeight="1">
      <c r="A283" s="3"/>
    </row>
    <row r="284" ht="12.75" customHeight="1">
      <c r="A284" s="3"/>
    </row>
    <row r="285" ht="12.75" customHeight="1">
      <c r="A285" s="3"/>
    </row>
    <row r="286" ht="12.75" customHeight="1">
      <c r="A286" s="3"/>
    </row>
    <row r="287" ht="12.75" customHeight="1">
      <c r="A287" s="3"/>
    </row>
    <row r="288" ht="12.75" customHeight="1">
      <c r="A288" s="3"/>
    </row>
    <row r="289" ht="12.75" customHeight="1">
      <c r="A289" s="3"/>
    </row>
    <row r="290" ht="12.75" customHeight="1">
      <c r="A290" s="3"/>
    </row>
    <row r="291" ht="12.75" customHeight="1">
      <c r="A291" s="3"/>
    </row>
    <row r="292" ht="12.75" customHeight="1">
      <c r="A292" s="3"/>
    </row>
    <row r="293" ht="12.75" customHeight="1">
      <c r="A293" s="3"/>
    </row>
    <row r="294" ht="12.75" customHeight="1">
      <c r="A294" s="3"/>
    </row>
    <row r="295" ht="12.75" customHeight="1">
      <c r="A295" s="3"/>
    </row>
    <row r="296" ht="12.75" customHeight="1">
      <c r="A296" s="3"/>
    </row>
    <row r="297" ht="12.75" customHeight="1">
      <c r="A297" s="3"/>
    </row>
    <row r="298" ht="12.75" customHeight="1">
      <c r="A298" s="3"/>
    </row>
    <row r="299" ht="12.75" customHeight="1">
      <c r="A299" s="3"/>
    </row>
    <row r="300" ht="12.75" customHeight="1">
      <c r="A300" s="3"/>
    </row>
    <row r="301" ht="12.75" customHeight="1">
      <c r="A301" s="3"/>
    </row>
    <row r="302" ht="12.75" customHeight="1">
      <c r="A302" s="3"/>
    </row>
    <row r="303" ht="12.75" customHeight="1">
      <c r="A303" s="3"/>
    </row>
    <row r="304" ht="12.75" customHeight="1">
      <c r="A304" s="3"/>
    </row>
    <row r="305" ht="12.75" customHeight="1">
      <c r="A305" s="3"/>
    </row>
    <row r="306" ht="12.75" customHeight="1">
      <c r="A306" s="3"/>
    </row>
    <row r="307" ht="12.75" customHeight="1">
      <c r="A307" s="3"/>
    </row>
    <row r="308" ht="12.75" customHeight="1">
      <c r="A308" s="3"/>
    </row>
    <row r="309" ht="12.75" customHeight="1">
      <c r="A309" s="3"/>
    </row>
    <row r="310" ht="12.75" customHeight="1">
      <c r="A310" s="3"/>
    </row>
    <row r="311" ht="12.75" customHeight="1">
      <c r="A311" s="3"/>
    </row>
    <row r="312" ht="12.75" customHeight="1">
      <c r="A312" s="3"/>
    </row>
    <row r="313" ht="12.75" customHeight="1">
      <c r="A313" s="3"/>
    </row>
    <row r="314" ht="12.75" customHeight="1">
      <c r="A314" s="3"/>
    </row>
    <row r="315" ht="12.75" customHeight="1">
      <c r="A315" s="3"/>
    </row>
    <row r="316" ht="12.75" customHeight="1">
      <c r="A316" s="3"/>
    </row>
    <row r="317" ht="12.75" customHeight="1">
      <c r="A317" s="3"/>
    </row>
    <row r="318" ht="12.75" customHeight="1">
      <c r="A318" s="3"/>
    </row>
    <row r="319" ht="12.75" customHeight="1">
      <c r="A319" s="3"/>
    </row>
    <row r="320" ht="12.75" customHeight="1">
      <c r="A320" s="3"/>
    </row>
    <row r="321" ht="12.75" customHeight="1">
      <c r="A321" s="3"/>
    </row>
    <row r="322" ht="12.75" customHeight="1">
      <c r="A322" s="3"/>
    </row>
    <row r="323" ht="12.75" customHeight="1">
      <c r="A323" s="3"/>
    </row>
    <row r="324" ht="12.75" customHeight="1">
      <c r="A324" s="3"/>
    </row>
    <row r="325" ht="12.75" customHeight="1">
      <c r="A325" s="3"/>
    </row>
    <row r="326" ht="12.75" customHeight="1">
      <c r="A326" s="3"/>
    </row>
    <row r="327" ht="12.75" customHeight="1">
      <c r="A327" s="3"/>
    </row>
    <row r="328" ht="12.75" customHeight="1">
      <c r="A328" s="3"/>
    </row>
    <row r="329" ht="12.75" customHeight="1">
      <c r="A329" s="3"/>
    </row>
    <row r="330" ht="12.75" customHeight="1">
      <c r="A330" s="3"/>
    </row>
    <row r="331" ht="12.75" customHeight="1">
      <c r="A331" s="3"/>
    </row>
    <row r="332" ht="12.75" customHeight="1">
      <c r="A332" s="3"/>
    </row>
    <row r="333" ht="12.75" customHeight="1">
      <c r="A333" s="3"/>
    </row>
    <row r="334" ht="12.75" customHeight="1">
      <c r="A334" s="3"/>
    </row>
    <row r="335" ht="12.75" customHeight="1">
      <c r="A335" s="3"/>
    </row>
    <row r="336" ht="12.75" customHeight="1">
      <c r="A336" s="3"/>
    </row>
    <row r="337" ht="12.75" customHeight="1">
      <c r="A337" s="3"/>
    </row>
    <row r="338" ht="12.75" customHeight="1">
      <c r="A338" s="3"/>
    </row>
    <row r="339" ht="12.75" customHeight="1">
      <c r="A339" s="3"/>
    </row>
    <row r="340" ht="12.75" customHeight="1">
      <c r="A340" s="3"/>
    </row>
    <row r="341" ht="12.75" customHeight="1">
      <c r="A341" s="3"/>
    </row>
    <row r="342" ht="12.75" customHeight="1">
      <c r="A342" s="3"/>
    </row>
    <row r="343" ht="12.75" customHeight="1">
      <c r="A343" s="3"/>
    </row>
    <row r="344" ht="12.75" customHeight="1">
      <c r="A344" s="3"/>
    </row>
    <row r="345" ht="12.75" customHeight="1">
      <c r="A345" s="3"/>
    </row>
    <row r="346" ht="12.75" customHeight="1">
      <c r="A346" s="3"/>
    </row>
    <row r="347" ht="12.75" customHeight="1">
      <c r="A347" s="3"/>
    </row>
    <row r="348" ht="12.75" customHeight="1">
      <c r="A348" s="3"/>
    </row>
    <row r="349" ht="12.75" customHeight="1">
      <c r="A349" s="3"/>
    </row>
    <row r="350" ht="12.75" customHeight="1">
      <c r="A350" s="3"/>
    </row>
    <row r="351" ht="12.75" customHeight="1">
      <c r="A351" s="3"/>
    </row>
    <row r="352" ht="12.75" customHeight="1">
      <c r="A352" s="3"/>
    </row>
    <row r="353" ht="12.75" customHeight="1">
      <c r="A353" s="3"/>
    </row>
    <row r="354" ht="12.75" customHeight="1">
      <c r="A354" s="3"/>
    </row>
    <row r="355" ht="12.75" customHeight="1">
      <c r="A355" s="3"/>
    </row>
    <row r="356" ht="12.75" customHeight="1">
      <c r="A356" s="3"/>
    </row>
    <row r="357" ht="12.75" customHeight="1">
      <c r="A357" s="3"/>
    </row>
    <row r="358" ht="12.75" customHeight="1">
      <c r="A358" s="3"/>
    </row>
    <row r="359" ht="12.75" customHeight="1">
      <c r="A359" s="3"/>
    </row>
    <row r="360" ht="12.75" customHeight="1">
      <c r="A360" s="3"/>
    </row>
    <row r="361" ht="12.75" customHeight="1">
      <c r="A361" s="3"/>
    </row>
    <row r="362" ht="12.75" customHeight="1">
      <c r="A362" s="3"/>
    </row>
    <row r="363" ht="12.75" customHeight="1">
      <c r="A363" s="3"/>
    </row>
    <row r="364" ht="12.75" customHeight="1">
      <c r="A364" s="3"/>
    </row>
    <row r="365" ht="12.75" customHeight="1">
      <c r="A365" s="3"/>
    </row>
    <row r="366" ht="12.75" customHeight="1">
      <c r="A366" s="3"/>
    </row>
    <row r="367" ht="12.75" customHeight="1">
      <c r="A367" s="3"/>
    </row>
    <row r="368" ht="12.75" customHeight="1">
      <c r="A368" s="3"/>
    </row>
    <row r="369" ht="12.75" customHeight="1">
      <c r="A369" s="3"/>
    </row>
    <row r="370" ht="12.75" customHeight="1">
      <c r="A370" s="3"/>
    </row>
    <row r="371" ht="12.75" customHeight="1">
      <c r="A371" s="3"/>
    </row>
    <row r="372" ht="12.75" customHeight="1">
      <c r="A372" s="3"/>
    </row>
    <row r="373" ht="12.75" customHeight="1">
      <c r="A373" s="3"/>
    </row>
    <row r="374" ht="12.75" customHeight="1">
      <c r="A374" s="3"/>
    </row>
    <row r="375" ht="12.75" customHeight="1">
      <c r="A375" s="3"/>
    </row>
    <row r="376" ht="12.75" customHeight="1">
      <c r="A376" s="3"/>
    </row>
    <row r="377" ht="12.75" customHeight="1">
      <c r="A377" s="3"/>
    </row>
    <row r="378" ht="12.75" customHeight="1">
      <c r="A378" s="3"/>
    </row>
    <row r="379" ht="12.75" customHeight="1">
      <c r="A379" s="3"/>
    </row>
    <row r="380" ht="12.75" customHeight="1">
      <c r="A380" s="3"/>
    </row>
    <row r="381" ht="12.75" customHeight="1">
      <c r="A381" s="3"/>
    </row>
    <row r="382" ht="12.75" customHeight="1">
      <c r="A382" s="3"/>
    </row>
    <row r="383" ht="12.75" customHeight="1">
      <c r="A383" s="3"/>
    </row>
    <row r="384" ht="12.75" customHeight="1">
      <c r="A384" s="3"/>
    </row>
    <row r="385" ht="12.75" customHeight="1">
      <c r="A385" s="3"/>
    </row>
    <row r="386" ht="12.75" customHeight="1">
      <c r="A386" s="3"/>
    </row>
    <row r="387" ht="12.75" customHeight="1">
      <c r="A387" s="3"/>
    </row>
    <row r="388" ht="12.75" customHeight="1">
      <c r="A388" s="3"/>
    </row>
    <row r="389" ht="12.75" customHeight="1">
      <c r="A389" s="3"/>
    </row>
    <row r="390" ht="12.75" customHeight="1">
      <c r="A390" s="3"/>
    </row>
    <row r="391" ht="12.75" customHeight="1">
      <c r="A391" s="3"/>
    </row>
    <row r="392" ht="12.75" customHeight="1">
      <c r="A392" s="3"/>
    </row>
    <row r="393" ht="12.75" customHeight="1">
      <c r="A393" s="3"/>
    </row>
    <row r="394" ht="12.75" customHeight="1">
      <c r="A394" s="3"/>
    </row>
    <row r="395" ht="12.75" customHeight="1">
      <c r="A395" s="3"/>
    </row>
    <row r="396" ht="12.75" customHeight="1">
      <c r="A396" s="3"/>
    </row>
    <row r="397" ht="12.75" customHeight="1">
      <c r="A397" s="3"/>
    </row>
    <row r="398" ht="12.75" customHeight="1">
      <c r="A398" s="3"/>
    </row>
    <row r="399" ht="12.75" customHeight="1">
      <c r="A399" s="3"/>
    </row>
    <row r="400" ht="12.75" customHeight="1">
      <c r="A400" s="3"/>
    </row>
    <row r="401" ht="12.75" customHeight="1">
      <c r="A401" s="3"/>
    </row>
    <row r="402" ht="12.75" customHeight="1">
      <c r="A402" s="3"/>
    </row>
    <row r="403" ht="12.75" customHeight="1">
      <c r="A403" s="3"/>
    </row>
    <row r="404" ht="12.75" customHeight="1">
      <c r="A404" s="3"/>
    </row>
    <row r="405" ht="12.75" customHeight="1">
      <c r="A405" s="3"/>
    </row>
    <row r="406" ht="12.75" customHeight="1">
      <c r="A406" s="3"/>
    </row>
    <row r="407" ht="12.75" customHeight="1">
      <c r="A407" s="3"/>
    </row>
    <row r="408" ht="12.75" customHeight="1">
      <c r="A408" s="3"/>
    </row>
    <row r="409" ht="12.75" customHeight="1">
      <c r="A409" s="3"/>
    </row>
    <row r="410" ht="12.75" customHeight="1">
      <c r="A410" s="3"/>
    </row>
    <row r="411" ht="12.75" customHeight="1">
      <c r="A411" s="3"/>
    </row>
    <row r="412" ht="12.75" customHeight="1">
      <c r="A412" s="3"/>
    </row>
    <row r="413" ht="12.75" customHeight="1">
      <c r="A413" s="3"/>
    </row>
    <row r="414" ht="12.75" customHeight="1">
      <c r="A414" s="3"/>
    </row>
    <row r="415" ht="12.75" customHeight="1">
      <c r="A415" s="3"/>
    </row>
    <row r="416" ht="12.75" customHeight="1">
      <c r="A416" s="3"/>
    </row>
    <row r="417" ht="12.75" customHeight="1">
      <c r="A417" s="3"/>
    </row>
    <row r="418" ht="12.75" customHeight="1">
      <c r="A418" s="3"/>
    </row>
    <row r="419" ht="12.75" customHeight="1">
      <c r="A419" s="3"/>
    </row>
    <row r="420" ht="12.75" customHeight="1">
      <c r="A420" s="3"/>
    </row>
    <row r="421" ht="12.75" customHeight="1">
      <c r="A421" s="3"/>
    </row>
    <row r="422" ht="12.75" customHeight="1">
      <c r="A422" s="3"/>
    </row>
    <row r="423" ht="12.75" customHeight="1">
      <c r="A423" s="3"/>
    </row>
    <row r="424" ht="12.75" customHeight="1">
      <c r="A424" s="3"/>
    </row>
    <row r="425" ht="12.75" customHeight="1">
      <c r="A425" s="3"/>
    </row>
    <row r="426" ht="12.75" customHeight="1">
      <c r="A426" s="3"/>
    </row>
    <row r="427" ht="12.75" customHeight="1">
      <c r="A427" s="3"/>
    </row>
    <row r="428" ht="12.75" customHeight="1">
      <c r="A428" s="3"/>
    </row>
    <row r="429" ht="12.75" customHeight="1">
      <c r="A429" s="3"/>
    </row>
    <row r="430" ht="12.75" customHeight="1">
      <c r="A430" s="3"/>
    </row>
    <row r="431" ht="12.75" customHeight="1">
      <c r="A431" s="3"/>
    </row>
    <row r="432" ht="12.75" customHeight="1">
      <c r="A432" s="3"/>
    </row>
    <row r="433" ht="12.75" customHeight="1">
      <c r="A433" s="3"/>
    </row>
    <row r="434" ht="12.75" customHeight="1">
      <c r="A434" s="3"/>
    </row>
    <row r="435" ht="12.75" customHeight="1">
      <c r="A435" s="3"/>
    </row>
    <row r="436" ht="12.75" customHeight="1">
      <c r="A436" s="3"/>
    </row>
    <row r="437" ht="12.75" customHeight="1">
      <c r="A437" s="3"/>
    </row>
    <row r="438" ht="12.75" customHeight="1">
      <c r="A438" s="3"/>
    </row>
    <row r="439" ht="12.75" customHeight="1">
      <c r="A439" s="3"/>
    </row>
    <row r="440" ht="12.75" customHeight="1">
      <c r="A440" s="3"/>
    </row>
    <row r="441" ht="12.75" customHeight="1">
      <c r="A441" s="3"/>
    </row>
    <row r="442" ht="12.75" customHeight="1">
      <c r="A442" s="3"/>
    </row>
    <row r="443" ht="12.75" customHeight="1">
      <c r="A443" s="3"/>
    </row>
    <row r="444" ht="12.75" customHeight="1">
      <c r="A444" s="3"/>
    </row>
    <row r="445" ht="12.75" customHeight="1">
      <c r="A445" s="3"/>
    </row>
    <row r="446" ht="12.75" customHeight="1">
      <c r="A446" s="3"/>
    </row>
    <row r="447" ht="12.75" customHeight="1">
      <c r="A447" s="3"/>
    </row>
    <row r="448" ht="12.75" customHeight="1">
      <c r="A448" s="3"/>
    </row>
    <row r="449" ht="12.75" customHeight="1">
      <c r="A449" s="3"/>
    </row>
    <row r="450" ht="12.75" customHeight="1">
      <c r="A450" s="3"/>
    </row>
    <row r="451" ht="12.75" customHeight="1">
      <c r="A451" s="3"/>
    </row>
    <row r="452" ht="12.75" customHeight="1">
      <c r="A452" s="3"/>
    </row>
    <row r="453" ht="12.75" customHeight="1">
      <c r="A453" s="3"/>
    </row>
    <row r="454" ht="12.75" customHeight="1">
      <c r="A454" s="3"/>
    </row>
    <row r="455" ht="12.75" customHeight="1">
      <c r="A455" s="3"/>
    </row>
    <row r="456" ht="12.75" customHeight="1">
      <c r="A456" s="3"/>
    </row>
    <row r="457" ht="12.75" customHeight="1">
      <c r="A457" s="3"/>
    </row>
    <row r="458" ht="12.75" customHeight="1">
      <c r="A458" s="3"/>
    </row>
    <row r="459" ht="12.75" customHeight="1">
      <c r="A459" s="3"/>
    </row>
    <row r="460" ht="12.75" customHeight="1">
      <c r="A460" s="3"/>
    </row>
    <row r="461" ht="12.75" customHeight="1">
      <c r="A461" s="3"/>
    </row>
    <row r="462" ht="12.75" customHeight="1">
      <c r="A462" s="3"/>
    </row>
    <row r="463" ht="12.75" customHeight="1">
      <c r="A463" s="3"/>
    </row>
    <row r="464" ht="12.75" customHeight="1">
      <c r="A464" s="3"/>
    </row>
    <row r="465" ht="12.75" customHeight="1">
      <c r="A465" s="3"/>
    </row>
    <row r="466" ht="12.75" customHeight="1">
      <c r="A466" s="3"/>
    </row>
    <row r="467" ht="12.75" customHeight="1">
      <c r="A467" s="3"/>
    </row>
    <row r="468" ht="12.75" customHeight="1">
      <c r="A468" s="3"/>
    </row>
    <row r="469" ht="12.75" customHeight="1">
      <c r="A469" s="3"/>
    </row>
    <row r="470" ht="12.75" customHeight="1">
      <c r="A470" s="3"/>
    </row>
    <row r="471" ht="12.75" customHeight="1">
      <c r="A471" s="3"/>
    </row>
    <row r="472" ht="12.75" customHeight="1">
      <c r="A472" s="3"/>
    </row>
    <row r="473" ht="12.75" customHeight="1">
      <c r="A473" s="3"/>
    </row>
    <row r="474" ht="12.75" customHeight="1">
      <c r="A474" s="3"/>
    </row>
    <row r="475" ht="12.75" customHeight="1">
      <c r="A475" s="3"/>
    </row>
    <row r="476" ht="12.75" customHeight="1">
      <c r="A476" s="3"/>
    </row>
    <row r="477" ht="12.75" customHeight="1">
      <c r="A477" s="3"/>
    </row>
    <row r="478" ht="12.75" customHeight="1">
      <c r="A478" s="3"/>
    </row>
    <row r="479" ht="12.75" customHeight="1">
      <c r="A479" s="3"/>
    </row>
    <row r="480" ht="12.75" customHeight="1">
      <c r="A480" s="3"/>
    </row>
    <row r="481" ht="12.75" customHeight="1">
      <c r="A481" s="3"/>
    </row>
    <row r="482" ht="12.75" customHeight="1">
      <c r="A482" s="3"/>
    </row>
    <row r="483" ht="12.75" customHeight="1">
      <c r="A483" s="3"/>
    </row>
    <row r="484" ht="12.75" customHeight="1">
      <c r="A484" s="3"/>
    </row>
    <row r="485" ht="12.75" customHeight="1">
      <c r="A485" s="3"/>
    </row>
    <row r="486" ht="12.75" customHeight="1">
      <c r="A486" s="3"/>
    </row>
    <row r="487" ht="12.75" customHeight="1">
      <c r="A487" s="3"/>
    </row>
    <row r="488" ht="12.75" customHeight="1">
      <c r="A488" s="3"/>
    </row>
    <row r="489" ht="12.75" customHeight="1">
      <c r="A489" s="3"/>
    </row>
    <row r="490" ht="12.75" customHeight="1">
      <c r="A490" s="3"/>
    </row>
    <row r="491" ht="12.75" customHeight="1">
      <c r="A491" s="3"/>
    </row>
    <row r="492" ht="12.75" customHeight="1">
      <c r="A492" s="3"/>
    </row>
    <row r="493" ht="12.75" customHeight="1">
      <c r="A493" s="3"/>
    </row>
    <row r="494" ht="12.75" customHeight="1">
      <c r="A494" s="3"/>
    </row>
    <row r="495" ht="12.75" customHeight="1">
      <c r="A495" s="3"/>
    </row>
    <row r="496" ht="12.75" customHeight="1">
      <c r="A496" s="3"/>
    </row>
    <row r="497" ht="12.75" customHeight="1">
      <c r="A497" s="3"/>
    </row>
    <row r="498" ht="12.75" customHeight="1">
      <c r="A498" s="3"/>
    </row>
    <row r="499" ht="12.75" customHeight="1">
      <c r="A499" s="3"/>
    </row>
    <row r="500" ht="12.75" customHeight="1">
      <c r="A500" s="3"/>
    </row>
    <row r="501" ht="12.75" customHeight="1">
      <c r="A501" s="3"/>
    </row>
    <row r="502" ht="12.75" customHeight="1">
      <c r="A502" s="3"/>
    </row>
    <row r="503" ht="12.75" customHeight="1">
      <c r="A503" s="3"/>
    </row>
    <row r="504" ht="12.75" customHeight="1">
      <c r="A504" s="3"/>
    </row>
    <row r="505" ht="12.75" customHeight="1">
      <c r="A505" s="3"/>
    </row>
    <row r="506" ht="12.75" customHeight="1">
      <c r="A506" s="3"/>
    </row>
    <row r="507" ht="12.75" customHeight="1">
      <c r="A507" s="3"/>
    </row>
    <row r="508" ht="12.75" customHeight="1">
      <c r="A508" s="3"/>
    </row>
    <row r="509" ht="12.75" customHeight="1">
      <c r="A509" s="3"/>
    </row>
    <row r="510" ht="12.75" customHeight="1">
      <c r="A510" s="3"/>
    </row>
    <row r="511" ht="12.75" customHeight="1">
      <c r="A511" s="3"/>
    </row>
    <row r="512" ht="12.75" customHeight="1">
      <c r="A512" s="3"/>
    </row>
    <row r="513" ht="12.75" customHeight="1">
      <c r="A513" s="3"/>
    </row>
    <row r="514" ht="12.75" customHeight="1">
      <c r="A514" s="3"/>
    </row>
    <row r="515" ht="12.75" customHeight="1">
      <c r="A515" s="3"/>
    </row>
    <row r="516" ht="12.75" customHeight="1">
      <c r="A516" s="3"/>
    </row>
    <row r="517" ht="12.75" customHeight="1">
      <c r="A517" s="3"/>
    </row>
    <row r="518" ht="12.75" customHeight="1">
      <c r="A518" s="3"/>
    </row>
    <row r="519" ht="12.75" customHeight="1">
      <c r="A519" s="3"/>
    </row>
    <row r="520" ht="12.75" customHeight="1">
      <c r="A520" s="3"/>
    </row>
    <row r="521" ht="12.75" customHeight="1">
      <c r="A521" s="3"/>
    </row>
    <row r="522" ht="12.75" customHeight="1">
      <c r="A522" s="3"/>
    </row>
    <row r="523" ht="12.75" customHeight="1">
      <c r="A523" s="3"/>
    </row>
    <row r="524" ht="12.75" customHeight="1">
      <c r="A524" s="3"/>
    </row>
    <row r="525" ht="12.75" customHeight="1">
      <c r="A525" s="3"/>
    </row>
    <row r="526" ht="12.75" customHeight="1">
      <c r="A526" s="3"/>
    </row>
    <row r="527" ht="12.75" customHeight="1">
      <c r="A527" s="3"/>
    </row>
    <row r="528" ht="12.75" customHeight="1">
      <c r="A528" s="3"/>
    </row>
    <row r="529" ht="12.75" customHeight="1">
      <c r="A529" s="3"/>
    </row>
    <row r="530" ht="12.75" customHeight="1">
      <c r="A530" s="3"/>
    </row>
    <row r="531" ht="12.75" customHeight="1">
      <c r="A531" s="3"/>
    </row>
    <row r="532" ht="12.75" customHeight="1">
      <c r="A532" s="3"/>
    </row>
    <row r="533" ht="12.75" customHeight="1">
      <c r="A533" s="3"/>
    </row>
    <row r="534" ht="12.75" customHeight="1">
      <c r="A534" s="3"/>
    </row>
    <row r="535" ht="12.75" customHeight="1">
      <c r="A535" s="3"/>
    </row>
    <row r="536" ht="12.75" customHeight="1">
      <c r="A536" s="3"/>
    </row>
    <row r="537" ht="12.75" customHeight="1">
      <c r="A537" s="3"/>
    </row>
    <row r="538" ht="12.75" customHeight="1">
      <c r="A538" s="3"/>
    </row>
    <row r="539" ht="12.75" customHeight="1">
      <c r="A539" s="3"/>
    </row>
    <row r="540" ht="12.75" customHeight="1">
      <c r="A540" s="3"/>
    </row>
    <row r="541" ht="12.75" customHeight="1">
      <c r="A541" s="3"/>
    </row>
    <row r="542" ht="12.75" customHeight="1">
      <c r="A542" s="3"/>
    </row>
    <row r="543" ht="12.75" customHeight="1">
      <c r="A543" s="3"/>
    </row>
    <row r="544" ht="12.75" customHeight="1">
      <c r="A544" s="3"/>
    </row>
    <row r="545" ht="12.75" customHeight="1">
      <c r="A545" s="3"/>
    </row>
    <row r="546" ht="12.75" customHeight="1">
      <c r="A546" s="3"/>
    </row>
    <row r="547" ht="12.75" customHeight="1">
      <c r="A547" s="3"/>
    </row>
    <row r="548" ht="12.75" customHeight="1">
      <c r="A548" s="3"/>
    </row>
    <row r="549" ht="12.75" customHeight="1">
      <c r="A549" s="3"/>
    </row>
    <row r="550" ht="12.75" customHeight="1">
      <c r="A550" s="3"/>
    </row>
    <row r="551" ht="12.75" customHeight="1">
      <c r="A551" s="3"/>
    </row>
    <row r="552" ht="12.75" customHeight="1">
      <c r="A552" s="3"/>
    </row>
    <row r="553" ht="12.75" customHeight="1">
      <c r="A553" s="3"/>
    </row>
    <row r="554" ht="12.75" customHeight="1">
      <c r="A554" s="3"/>
    </row>
    <row r="555" ht="12.75" customHeight="1">
      <c r="A555" s="3"/>
    </row>
    <row r="556" ht="12.75" customHeight="1">
      <c r="A556" s="3"/>
    </row>
    <row r="557" ht="12.75" customHeight="1">
      <c r="A557" s="3"/>
    </row>
    <row r="558" ht="12.75" customHeight="1">
      <c r="A558" s="3"/>
    </row>
    <row r="559" ht="12.75" customHeight="1">
      <c r="A559" s="3"/>
    </row>
    <row r="560" ht="12.75" customHeight="1">
      <c r="A560" s="3"/>
    </row>
    <row r="561" ht="12.75" customHeight="1">
      <c r="A561" s="3"/>
    </row>
    <row r="562" ht="12.75" customHeight="1">
      <c r="A562" s="3"/>
    </row>
    <row r="563" ht="12.75" customHeight="1">
      <c r="A563" s="3"/>
    </row>
    <row r="564" ht="12.75" customHeight="1">
      <c r="A564" s="3"/>
    </row>
    <row r="565" ht="12.75" customHeight="1">
      <c r="A565" s="3"/>
    </row>
    <row r="566" ht="12.75" customHeight="1">
      <c r="A566" s="3"/>
    </row>
    <row r="567" ht="12.75" customHeight="1">
      <c r="A567" s="3"/>
    </row>
    <row r="568" ht="12.75" customHeight="1">
      <c r="A568" s="3"/>
    </row>
    <row r="569" ht="12.75" customHeight="1">
      <c r="A569" s="3"/>
    </row>
    <row r="570" ht="12.75" customHeight="1">
      <c r="A570" s="3"/>
    </row>
    <row r="571" ht="12.75" customHeight="1">
      <c r="A571" s="3"/>
    </row>
    <row r="572" ht="12.75" customHeight="1">
      <c r="A572" s="3"/>
    </row>
    <row r="573" ht="12.75" customHeight="1">
      <c r="A573" s="3"/>
    </row>
    <row r="574" ht="12.75" customHeight="1">
      <c r="A574" s="3"/>
    </row>
    <row r="575" ht="12.75" customHeight="1">
      <c r="A575" s="3"/>
    </row>
    <row r="576" ht="12.75" customHeight="1">
      <c r="A576" s="3"/>
    </row>
    <row r="577" ht="12.75" customHeight="1">
      <c r="A577" s="3"/>
    </row>
    <row r="578" ht="12.75" customHeight="1">
      <c r="A578" s="3"/>
    </row>
    <row r="579" ht="12.75" customHeight="1">
      <c r="A579" s="3"/>
    </row>
    <row r="580" ht="12.75" customHeight="1">
      <c r="A580" s="3"/>
    </row>
    <row r="581" ht="12.75" customHeight="1">
      <c r="A581" s="3"/>
    </row>
    <row r="582" ht="12.75" customHeight="1">
      <c r="A582" s="3"/>
    </row>
    <row r="583" ht="12.75" customHeight="1">
      <c r="A583" s="3"/>
    </row>
    <row r="584" ht="12.75" customHeight="1">
      <c r="A584" s="3"/>
    </row>
    <row r="585" ht="12.75" customHeight="1">
      <c r="A585" s="3"/>
    </row>
    <row r="586" ht="12.75" customHeight="1">
      <c r="A586" s="3"/>
    </row>
    <row r="587" ht="12.75" customHeight="1">
      <c r="A587" s="3"/>
    </row>
    <row r="588" ht="12.75" customHeight="1">
      <c r="A588" s="3"/>
    </row>
    <row r="589" ht="12.75" customHeight="1">
      <c r="A589" s="3"/>
    </row>
    <row r="590" ht="12.75" customHeight="1">
      <c r="A590" s="3"/>
    </row>
    <row r="591" ht="12.75" customHeight="1">
      <c r="A591" s="3"/>
    </row>
    <row r="592" ht="12.75" customHeight="1">
      <c r="A592" s="3"/>
    </row>
    <row r="593" ht="12.75" customHeight="1">
      <c r="A593" s="3"/>
    </row>
    <row r="594" ht="12.75" customHeight="1">
      <c r="A594" s="3"/>
    </row>
    <row r="595" ht="12.75" customHeight="1">
      <c r="A595" s="3"/>
    </row>
    <row r="596" ht="12.75" customHeight="1">
      <c r="A596" s="3"/>
    </row>
    <row r="597" ht="12.75" customHeight="1">
      <c r="A597" s="3"/>
    </row>
    <row r="598" ht="12.75" customHeight="1">
      <c r="A598" s="3"/>
    </row>
    <row r="599" ht="12.75" customHeight="1">
      <c r="A599" s="3"/>
    </row>
    <row r="600" ht="12.75" customHeight="1">
      <c r="A600" s="3"/>
    </row>
    <row r="601" ht="12.75" customHeight="1">
      <c r="A601" s="3"/>
    </row>
    <row r="602" ht="12.75" customHeight="1">
      <c r="A602" s="3"/>
    </row>
    <row r="603" ht="12.75" customHeight="1">
      <c r="A603" s="3"/>
    </row>
    <row r="604" ht="12.75" customHeight="1">
      <c r="A604" s="3"/>
    </row>
    <row r="605" ht="12.75" customHeight="1">
      <c r="A605" s="3"/>
    </row>
    <row r="606" ht="12.75" customHeight="1">
      <c r="A606" s="3"/>
    </row>
    <row r="607" ht="12.75" customHeight="1">
      <c r="A607" s="3"/>
    </row>
    <row r="608" ht="12.75" customHeight="1">
      <c r="A608" s="3"/>
    </row>
    <row r="609" ht="12.75" customHeight="1">
      <c r="A609" s="3"/>
    </row>
    <row r="610" ht="12.75" customHeight="1">
      <c r="A610" s="3"/>
    </row>
    <row r="611" ht="12.75" customHeight="1">
      <c r="A611" s="3"/>
    </row>
    <row r="612" ht="12.75" customHeight="1">
      <c r="A612" s="3"/>
    </row>
    <row r="613" ht="12.75" customHeight="1">
      <c r="A613" s="3"/>
    </row>
    <row r="614" ht="12.75" customHeight="1">
      <c r="A614" s="3"/>
    </row>
    <row r="615" ht="12.75" customHeight="1">
      <c r="A615" s="3"/>
    </row>
    <row r="616" ht="12.75" customHeight="1">
      <c r="A616" s="3"/>
    </row>
    <row r="617" ht="12.75" customHeight="1">
      <c r="A617" s="3"/>
    </row>
    <row r="618" ht="12.75" customHeight="1">
      <c r="A618" s="3"/>
    </row>
    <row r="619" ht="12.75" customHeight="1">
      <c r="A619" s="3"/>
    </row>
    <row r="620" ht="12.75" customHeight="1">
      <c r="A620" s="3"/>
    </row>
    <row r="621" ht="12.75" customHeight="1">
      <c r="A621" s="3"/>
    </row>
    <row r="622" ht="12.75" customHeight="1">
      <c r="A622" s="3"/>
    </row>
    <row r="623" ht="12.75" customHeight="1">
      <c r="A623" s="3"/>
    </row>
    <row r="624" ht="12.75" customHeight="1">
      <c r="A624" s="3"/>
    </row>
    <row r="625" ht="12.75" customHeight="1">
      <c r="A625" s="3"/>
    </row>
    <row r="626" ht="12.75" customHeight="1">
      <c r="A626" s="3"/>
    </row>
    <row r="627" ht="12.75" customHeight="1">
      <c r="A627" s="3"/>
    </row>
    <row r="628" ht="12.75" customHeight="1">
      <c r="A628" s="3"/>
    </row>
    <row r="629" ht="12.75" customHeight="1">
      <c r="A629" s="3"/>
    </row>
    <row r="630" ht="12.75" customHeight="1">
      <c r="A630" s="3"/>
    </row>
    <row r="631" ht="12.75" customHeight="1">
      <c r="A631" s="3"/>
    </row>
    <row r="632" ht="12.75" customHeight="1">
      <c r="A632" s="3"/>
    </row>
    <row r="633" ht="12.75" customHeight="1">
      <c r="A633" s="3"/>
    </row>
    <row r="634" ht="12.75" customHeight="1">
      <c r="A634" s="3"/>
    </row>
    <row r="635" ht="12.75" customHeight="1">
      <c r="A635" s="3"/>
    </row>
    <row r="636" ht="12.75" customHeight="1">
      <c r="A636" s="3"/>
    </row>
    <row r="637" ht="12.75" customHeight="1">
      <c r="A637" s="3"/>
    </row>
    <row r="638" ht="12.75" customHeight="1">
      <c r="A638" s="3"/>
    </row>
    <row r="639" ht="12.75" customHeight="1">
      <c r="A639" s="3"/>
    </row>
    <row r="640" ht="12.75" customHeight="1">
      <c r="A640" s="3"/>
    </row>
    <row r="641" ht="12.75" customHeight="1">
      <c r="A641" s="3"/>
    </row>
    <row r="642" ht="12.75" customHeight="1">
      <c r="A642" s="3"/>
    </row>
    <row r="643" ht="12.75" customHeight="1">
      <c r="A643" s="3"/>
    </row>
    <row r="644" ht="12.75" customHeight="1">
      <c r="A644" s="3"/>
    </row>
    <row r="645" ht="12.75" customHeight="1">
      <c r="A645" s="3"/>
    </row>
    <row r="646" ht="12.75" customHeight="1">
      <c r="A646" s="3"/>
    </row>
    <row r="647" ht="12.75" customHeight="1">
      <c r="A647" s="3"/>
    </row>
    <row r="648" ht="12.75" customHeight="1">
      <c r="A648" s="3"/>
    </row>
    <row r="649" ht="12.75" customHeight="1">
      <c r="A649" s="3"/>
    </row>
    <row r="650" ht="12.75" customHeight="1">
      <c r="A650" s="3"/>
    </row>
    <row r="651" ht="12.75" customHeight="1">
      <c r="A651" s="3"/>
    </row>
    <row r="652" ht="12.75" customHeight="1">
      <c r="A652" s="3"/>
    </row>
    <row r="653" ht="12.75" customHeight="1">
      <c r="A653" s="3"/>
    </row>
    <row r="654" ht="12.75" customHeight="1">
      <c r="A654" s="3"/>
    </row>
    <row r="655" ht="12.75" customHeight="1">
      <c r="A655" s="3"/>
    </row>
    <row r="656" ht="12.75" customHeight="1">
      <c r="A656" s="3"/>
    </row>
    <row r="657" ht="12.75" customHeight="1">
      <c r="A657" s="3"/>
    </row>
    <row r="658" ht="12.75" customHeight="1">
      <c r="A658" s="3"/>
    </row>
    <row r="659" ht="12.75" customHeight="1">
      <c r="A659" s="3"/>
    </row>
    <row r="660" ht="12.75" customHeight="1">
      <c r="A660" s="3"/>
    </row>
    <row r="661" ht="12.75" customHeight="1">
      <c r="A661" s="3"/>
    </row>
    <row r="662" ht="12.75" customHeight="1">
      <c r="A662" s="3"/>
    </row>
    <row r="663" ht="12.75" customHeight="1">
      <c r="A663" s="3"/>
    </row>
    <row r="664" ht="12.75" customHeight="1">
      <c r="A664" s="3"/>
    </row>
    <row r="665" ht="12.75" customHeight="1">
      <c r="A665" s="3"/>
    </row>
    <row r="666" ht="12.75" customHeight="1">
      <c r="A666" s="3"/>
    </row>
    <row r="667" ht="12.75" customHeight="1">
      <c r="A667" s="3"/>
    </row>
    <row r="668" ht="12.75" customHeight="1">
      <c r="A668" s="3"/>
    </row>
    <row r="669" ht="12.75" customHeight="1">
      <c r="A669" s="3"/>
    </row>
    <row r="670" ht="12.75" customHeight="1">
      <c r="A670" s="3"/>
    </row>
    <row r="671" ht="12.75" customHeight="1">
      <c r="A671" s="3"/>
    </row>
    <row r="672" ht="12.75" customHeight="1">
      <c r="A672" s="3"/>
    </row>
    <row r="673" ht="12.75" customHeight="1">
      <c r="A673" s="3"/>
    </row>
    <row r="674" ht="12.75" customHeight="1">
      <c r="A674" s="3"/>
    </row>
    <row r="675" ht="12.75" customHeight="1">
      <c r="A675" s="3"/>
    </row>
    <row r="676" ht="12.75" customHeight="1">
      <c r="A676" s="3"/>
    </row>
    <row r="677" ht="12.75" customHeight="1">
      <c r="A677" s="3"/>
    </row>
    <row r="678" ht="12.75" customHeight="1">
      <c r="A678" s="3"/>
    </row>
    <row r="679" ht="12.75" customHeight="1">
      <c r="A679" s="3"/>
    </row>
    <row r="680" ht="12.75" customHeight="1">
      <c r="A680" s="3"/>
    </row>
    <row r="681" ht="12.75" customHeight="1">
      <c r="A681" s="3"/>
    </row>
    <row r="682" ht="12.75" customHeight="1">
      <c r="A682" s="3"/>
    </row>
    <row r="683" ht="12.75" customHeight="1">
      <c r="A683" s="3"/>
    </row>
    <row r="684" ht="12.75" customHeight="1">
      <c r="A684" s="3"/>
    </row>
    <row r="685" ht="12.75" customHeight="1">
      <c r="A685" s="3"/>
    </row>
    <row r="686" ht="12.75" customHeight="1">
      <c r="A686" s="3"/>
    </row>
    <row r="687" ht="12.75" customHeight="1">
      <c r="A687" s="3"/>
    </row>
    <row r="688" ht="12.75" customHeight="1">
      <c r="A688" s="3"/>
    </row>
    <row r="689" ht="12.75" customHeight="1">
      <c r="A689" s="3"/>
    </row>
    <row r="690" ht="12.75" customHeight="1">
      <c r="A690" s="3"/>
    </row>
    <row r="691" ht="12.75" customHeight="1">
      <c r="A691" s="3"/>
    </row>
    <row r="692" ht="12.75" customHeight="1">
      <c r="A692" s="3"/>
    </row>
    <row r="693" ht="12.75" customHeight="1">
      <c r="A693" s="3"/>
    </row>
    <row r="694" ht="12.75" customHeight="1">
      <c r="A694" s="3"/>
    </row>
    <row r="695" ht="12.75" customHeight="1">
      <c r="A695" s="3"/>
    </row>
    <row r="696" ht="12.75" customHeight="1">
      <c r="A696" s="3"/>
    </row>
    <row r="697" ht="12.75" customHeight="1">
      <c r="A697" s="3"/>
    </row>
    <row r="698" ht="12.75" customHeight="1">
      <c r="A698" s="3"/>
    </row>
    <row r="699" ht="12.75" customHeight="1">
      <c r="A699" s="3"/>
    </row>
    <row r="700" ht="12.75" customHeight="1">
      <c r="A700" s="3"/>
    </row>
    <row r="701" ht="12.75" customHeight="1">
      <c r="A701" s="3"/>
    </row>
    <row r="702" ht="12.75" customHeight="1">
      <c r="A702" s="3"/>
    </row>
    <row r="703" ht="12.75" customHeight="1">
      <c r="A703" s="3"/>
    </row>
    <row r="704" ht="12.75" customHeight="1">
      <c r="A704" s="3"/>
    </row>
    <row r="705" ht="12.75" customHeight="1">
      <c r="A705" s="3"/>
    </row>
    <row r="706" ht="12.75" customHeight="1">
      <c r="A706" s="3"/>
    </row>
    <row r="707" ht="12.75" customHeight="1">
      <c r="A707" s="3"/>
    </row>
    <row r="708" ht="12.75" customHeight="1">
      <c r="A708" s="3"/>
    </row>
    <row r="709" ht="12.75" customHeight="1">
      <c r="A709" s="3"/>
    </row>
    <row r="710" ht="12.75" customHeight="1">
      <c r="A710" s="3"/>
    </row>
    <row r="711" ht="12.75" customHeight="1">
      <c r="A711" s="3"/>
    </row>
    <row r="712" ht="12.75" customHeight="1">
      <c r="A712" s="3"/>
    </row>
    <row r="713" ht="12.75" customHeight="1">
      <c r="A713" s="3"/>
    </row>
    <row r="714" ht="12.75" customHeight="1">
      <c r="A714" s="3"/>
    </row>
    <row r="715" ht="12.75" customHeight="1">
      <c r="A715" s="3"/>
    </row>
    <row r="716" ht="12.75" customHeight="1">
      <c r="A716" s="3"/>
    </row>
    <row r="717" ht="12.75" customHeight="1">
      <c r="A717" s="3"/>
    </row>
    <row r="718" ht="12.75" customHeight="1">
      <c r="A718" s="3"/>
    </row>
    <row r="719" ht="12.75" customHeight="1">
      <c r="A719" s="3"/>
    </row>
    <row r="720" ht="12.75" customHeight="1">
      <c r="A720" s="3"/>
    </row>
    <row r="721" ht="12.75" customHeight="1">
      <c r="A721" s="3"/>
    </row>
    <row r="722" ht="12.75" customHeight="1">
      <c r="A722" s="3"/>
    </row>
    <row r="723" ht="12.75" customHeight="1">
      <c r="A723" s="3"/>
    </row>
    <row r="724" ht="12.75" customHeight="1">
      <c r="A724" s="3"/>
    </row>
    <row r="725" ht="12.75" customHeight="1">
      <c r="A725" s="3"/>
    </row>
    <row r="726" ht="12.75" customHeight="1">
      <c r="A726" s="3"/>
    </row>
    <row r="727" ht="12.75" customHeight="1">
      <c r="A727" s="3"/>
    </row>
    <row r="728" ht="12.75" customHeight="1">
      <c r="A728" s="3"/>
    </row>
    <row r="729" ht="12.75" customHeight="1">
      <c r="A729" s="3"/>
    </row>
    <row r="730" ht="12.75" customHeight="1">
      <c r="A730" s="3"/>
    </row>
    <row r="731" ht="12.75" customHeight="1">
      <c r="A731" s="3"/>
    </row>
    <row r="732" ht="12.75" customHeight="1">
      <c r="A732" s="3"/>
    </row>
    <row r="733" ht="12.75" customHeight="1">
      <c r="A733" s="3"/>
    </row>
    <row r="734" ht="12.75" customHeight="1">
      <c r="A734" s="3"/>
    </row>
    <row r="735" ht="12.75" customHeight="1">
      <c r="A735" s="3"/>
    </row>
    <row r="736" ht="12.75" customHeight="1">
      <c r="A736" s="3"/>
    </row>
    <row r="737" ht="12.75" customHeight="1">
      <c r="A737" s="3"/>
    </row>
    <row r="738" ht="12.75" customHeight="1">
      <c r="A738" s="3"/>
    </row>
    <row r="739" ht="12.75" customHeight="1">
      <c r="A739" s="3"/>
    </row>
    <row r="740" ht="12.75" customHeight="1">
      <c r="A740" s="3"/>
    </row>
    <row r="741" ht="12.75" customHeight="1">
      <c r="A741" s="3"/>
    </row>
    <row r="742" ht="12.75" customHeight="1">
      <c r="A742" s="3"/>
    </row>
    <row r="743" ht="12.75" customHeight="1">
      <c r="A743" s="3"/>
    </row>
    <row r="744" ht="12.75" customHeight="1">
      <c r="A744" s="3"/>
    </row>
    <row r="745" ht="12.75" customHeight="1">
      <c r="A745" s="3"/>
    </row>
    <row r="746" ht="12.75" customHeight="1">
      <c r="A746" s="3"/>
    </row>
    <row r="747" ht="12.75" customHeight="1">
      <c r="A747" s="3"/>
    </row>
    <row r="748" ht="12.75" customHeight="1">
      <c r="A748" s="3"/>
    </row>
    <row r="749" ht="12.75" customHeight="1">
      <c r="A749" s="3"/>
    </row>
    <row r="750" ht="12.75" customHeight="1">
      <c r="A750" s="3"/>
    </row>
    <row r="751" ht="12.75" customHeight="1">
      <c r="A751" s="3"/>
    </row>
    <row r="752" ht="12.75" customHeight="1">
      <c r="A752" s="3"/>
    </row>
    <row r="753" ht="12.75" customHeight="1">
      <c r="A753" s="3"/>
    </row>
    <row r="754" ht="12.75" customHeight="1">
      <c r="A754" s="3"/>
    </row>
    <row r="755" ht="12.75" customHeight="1">
      <c r="A755" s="3"/>
    </row>
    <row r="756" ht="12.75" customHeight="1">
      <c r="A756" s="3"/>
    </row>
    <row r="757" ht="12.75" customHeight="1">
      <c r="A757" s="3"/>
    </row>
    <row r="758" ht="12.75" customHeight="1">
      <c r="A758" s="3"/>
    </row>
    <row r="759" ht="12.75" customHeight="1">
      <c r="A759" s="3"/>
    </row>
    <row r="760" ht="12.75" customHeight="1">
      <c r="A760" s="3"/>
    </row>
    <row r="761" ht="12.75" customHeight="1">
      <c r="A761" s="3"/>
    </row>
    <row r="762" ht="12.75" customHeight="1">
      <c r="A762" s="3"/>
    </row>
    <row r="763" ht="12.75" customHeight="1">
      <c r="A763" s="3"/>
    </row>
    <row r="764" ht="12.75" customHeight="1">
      <c r="A764" s="3"/>
    </row>
    <row r="765" ht="12.75" customHeight="1">
      <c r="A765" s="3"/>
    </row>
    <row r="766" ht="12.75" customHeight="1">
      <c r="A766" s="3"/>
    </row>
    <row r="767" ht="12.75" customHeight="1">
      <c r="A767" s="3"/>
    </row>
    <row r="768" ht="12.75" customHeight="1">
      <c r="A768" s="3"/>
    </row>
    <row r="769" ht="12.75" customHeight="1">
      <c r="A769" s="3"/>
    </row>
    <row r="770" ht="12.75" customHeight="1">
      <c r="A770" s="3"/>
    </row>
    <row r="771" ht="12.75" customHeight="1">
      <c r="A771" s="3"/>
    </row>
    <row r="772" ht="12.75" customHeight="1">
      <c r="A772" s="3"/>
    </row>
    <row r="773" ht="12.75" customHeight="1">
      <c r="A773" s="3"/>
    </row>
    <row r="774" ht="12.75" customHeight="1">
      <c r="A774" s="3"/>
    </row>
    <row r="775" ht="12.75" customHeight="1">
      <c r="A775" s="3"/>
    </row>
    <row r="776" ht="12.75" customHeight="1">
      <c r="A776" s="3"/>
    </row>
    <row r="777" ht="12.75" customHeight="1">
      <c r="A777" s="3"/>
    </row>
    <row r="778" ht="12.75" customHeight="1">
      <c r="A778" s="3"/>
    </row>
    <row r="779" ht="12.75" customHeight="1">
      <c r="A779" s="3"/>
    </row>
    <row r="780" ht="12.75" customHeight="1">
      <c r="A780" s="3"/>
    </row>
    <row r="781" ht="12.75" customHeight="1">
      <c r="A781" s="3"/>
    </row>
    <row r="782" ht="12.75" customHeight="1">
      <c r="A782" s="3"/>
    </row>
    <row r="783" ht="12.75" customHeight="1">
      <c r="A783" s="3"/>
    </row>
    <row r="784" ht="12.75" customHeight="1">
      <c r="A784" s="3"/>
    </row>
    <row r="785" ht="12.75" customHeight="1">
      <c r="A785" s="3"/>
    </row>
    <row r="786" ht="12.75" customHeight="1">
      <c r="A786" s="3"/>
    </row>
    <row r="787" ht="12.75" customHeight="1">
      <c r="A787" s="3"/>
    </row>
    <row r="788" ht="12.75" customHeight="1">
      <c r="A788" s="3"/>
    </row>
    <row r="789" ht="12.75" customHeight="1">
      <c r="A789" s="3"/>
    </row>
    <row r="790" ht="12.75" customHeight="1">
      <c r="A790" s="3"/>
    </row>
    <row r="791" ht="12.75" customHeight="1">
      <c r="A791" s="3"/>
    </row>
    <row r="792" ht="12.75" customHeight="1">
      <c r="A792" s="3"/>
    </row>
    <row r="793" ht="12.75" customHeight="1">
      <c r="A793" s="3"/>
    </row>
    <row r="794" ht="12.75" customHeight="1">
      <c r="A794" s="3"/>
    </row>
    <row r="795" ht="12.75" customHeight="1">
      <c r="A795" s="3"/>
    </row>
    <row r="796" ht="12.75" customHeight="1">
      <c r="A796" s="3"/>
    </row>
    <row r="797" ht="12.75" customHeight="1">
      <c r="A797" s="3"/>
    </row>
    <row r="798" ht="12.75" customHeight="1">
      <c r="A798" s="3"/>
    </row>
    <row r="799" ht="12.75" customHeight="1">
      <c r="A799" s="3"/>
    </row>
    <row r="800" ht="12.75" customHeight="1">
      <c r="A800" s="3"/>
    </row>
    <row r="801" ht="12.75" customHeight="1">
      <c r="A801" s="3"/>
    </row>
    <row r="802" ht="12.75" customHeight="1">
      <c r="A802" s="3"/>
    </row>
    <row r="803" ht="12.75" customHeight="1">
      <c r="A803" s="3"/>
    </row>
    <row r="804" ht="12.75" customHeight="1">
      <c r="A804" s="3"/>
    </row>
    <row r="805" ht="12.75" customHeight="1">
      <c r="A805" s="3"/>
    </row>
    <row r="806" ht="12.75" customHeight="1">
      <c r="A806" s="3"/>
    </row>
    <row r="807" ht="12.75" customHeight="1">
      <c r="A807" s="3"/>
    </row>
    <row r="808" ht="12.75" customHeight="1">
      <c r="A808" s="3"/>
    </row>
    <row r="809" ht="12.75" customHeight="1">
      <c r="A809" s="3"/>
    </row>
    <row r="810" ht="12.75" customHeight="1">
      <c r="A810" s="3"/>
    </row>
    <row r="811" ht="12.75" customHeight="1">
      <c r="A811" s="3"/>
    </row>
    <row r="812" ht="12.75" customHeight="1">
      <c r="A812" s="3"/>
    </row>
    <row r="813" ht="12.75" customHeight="1">
      <c r="A813" s="3"/>
    </row>
    <row r="814" ht="12.75" customHeight="1">
      <c r="A814" s="3"/>
    </row>
    <row r="815" ht="12.75" customHeight="1">
      <c r="A815" s="3"/>
    </row>
    <row r="816" ht="12.75" customHeight="1">
      <c r="A816" s="3"/>
    </row>
    <row r="817" ht="12.75" customHeight="1">
      <c r="A817" s="3"/>
    </row>
    <row r="818" ht="12.75" customHeight="1">
      <c r="A818" s="3"/>
    </row>
    <row r="819" ht="12.75" customHeight="1">
      <c r="A819" s="3"/>
    </row>
    <row r="820" ht="12.75" customHeight="1">
      <c r="A820" s="3"/>
    </row>
    <row r="821" ht="12.75" customHeight="1">
      <c r="A821" s="3"/>
    </row>
    <row r="822" ht="12.75" customHeight="1">
      <c r="A822" s="3"/>
    </row>
    <row r="823" ht="12.75" customHeight="1">
      <c r="A823" s="3"/>
    </row>
    <row r="824" ht="12.75" customHeight="1">
      <c r="A824" s="3"/>
    </row>
    <row r="825" ht="12.75" customHeight="1">
      <c r="A825" s="3"/>
    </row>
    <row r="826" ht="12.75" customHeight="1">
      <c r="A826" s="3"/>
    </row>
    <row r="827" ht="12.75" customHeight="1">
      <c r="A827" s="3"/>
    </row>
    <row r="828" ht="12.75" customHeight="1">
      <c r="A828" s="3"/>
    </row>
    <row r="829" ht="12.75" customHeight="1">
      <c r="A829" s="3"/>
    </row>
    <row r="830" ht="12.75" customHeight="1">
      <c r="A830" s="3"/>
    </row>
    <row r="831" ht="12.75" customHeight="1">
      <c r="A831" s="3"/>
    </row>
    <row r="832" ht="12.75" customHeight="1">
      <c r="A832" s="3"/>
    </row>
    <row r="833" ht="12.75" customHeight="1">
      <c r="A833" s="3"/>
    </row>
    <row r="834" ht="12.75" customHeight="1">
      <c r="A834" s="3"/>
    </row>
    <row r="835" ht="12.75" customHeight="1">
      <c r="A835" s="3"/>
    </row>
    <row r="836" ht="12.75" customHeight="1">
      <c r="A836" s="3"/>
    </row>
    <row r="837" ht="12.75" customHeight="1">
      <c r="A837" s="3"/>
    </row>
    <row r="838" ht="12.75" customHeight="1">
      <c r="A838" s="3"/>
    </row>
    <row r="839" ht="12.75" customHeight="1">
      <c r="A839" s="3"/>
    </row>
    <row r="840" ht="12.75" customHeight="1">
      <c r="A840" s="3"/>
    </row>
    <row r="841" ht="12.75" customHeight="1">
      <c r="A841" s="3"/>
    </row>
    <row r="842" ht="12.75" customHeight="1">
      <c r="A842" s="3"/>
    </row>
    <row r="843" ht="12.75" customHeight="1">
      <c r="A843" s="3"/>
    </row>
    <row r="844" ht="12.75" customHeight="1">
      <c r="A844" s="3"/>
    </row>
    <row r="845" ht="12.75" customHeight="1">
      <c r="A845" s="3"/>
    </row>
    <row r="846" ht="12.75" customHeight="1">
      <c r="A846" s="3"/>
    </row>
    <row r="847" ht="12.75" customHeight="1">
      <c r="A847" s="3"/>
    </row>
    <row r="848" ht="12.75" customHeight="1">
      <c r="A848" s="3"/>
    </row>
    <row r="849" ht="12.75" customHeight="1">
      <c r="A849" s="3"/>
    </row>
    <row r="850" ht="12.75" customHeight="1">
      <c r="A850" s="3"/>
    </row>
    <row r="851" ht="12.75" customHeight="1">
      <c r="A851" s="3"/>
    </row>
    <row r="852" ht="12.75" customHeight="1">
      <c r="A852" s="3"/>
    </row>
    <row r="853" ht="12.75" customHeight="1">
      <c r="A853" s="3"/>
    </row>
    <row r="854" ht="12.75" customHeight="1">
      <c r="A854" s="3"/>
    </row>
    <row r="855" ht="12.75" customHeight="1">
      <c r="A855" s="3"/>
    </row>
    <row r="856" ht="12.75" customHeight="1">
      <c r="A856" s="3"/>
    </row>
    <row r="857" ht="12.75" customHeight="1">
      <c r="A857" s="3"/>
    </row>
    <row r="858" ht="12.75" customHeight="1">
      <c r="A858" s="3"/>
    </row>
    <row r="859" ht="12.75" customHeight="1">
      <c r="A859" s="3"/>
    </row>
    <row r="860" ht="12.75" customHeight="1">
      <c r="A860" s="3"/>
    </row>
    <row r="861" ht="12.75" customHeight="1">
      <c r="A861" s="3"/>
    </row>
    <row r="862" ht="12.75" customHeight="1">
      <c r="A862" s="3"/>
    </row>
    <row r="863" ht="12.75" customHeight="1">
      <c r="A863" s="3"/>
    </row>
    <row r="864" ht="12.75" customHeight="1">
      <c r="A864" s="3"/>
    </row>
    <row r="865" ht="12.75" customHeight="1">
      <c r="A865" s="3"/>
    </row>
    <row r="866" ht="12.75" customHeight="1">
      <c r="A866" s="3"/>
    </row>
    <row r="867" ht="12.75" customHeight="1">
      <c r="A867" s="3"/>
    </row>
    <row r="868" ht="12.75" customHeight="1">
      <c r="A868" s="3"/>
    </row>
    <row r="869" ht="12.75" customHeight="1">
      <c r="A869" s="3"/>
    </row>
    <row r="870" ht="12.75" customHeight="1">
      <c r="A870" s="3"/>
    </row>
    <row r="871" ht="12.75" customHeight="1">
      <c r="A871" s="3"/>
    </row>
    <row r="872" ht="12.75" customHeight="1">
      <c r="A872" s="3"/>
    </row>
    <row r="873" ht="12.75" customHeight="1">
      <c r="A873" s="3"/>
    </row>
    <row r="874" ht="12.75" customHeight="1">
      <c r="A874" s="3"/>
    </row>
    <row r="875" ht="12.75" customHeight="1">
      <c r="A875" s="3"/>
    </row>
    <row r="876" ht="12.75" customHeight="1">
      <c r="A876" s="3"/>
    </row>
    <row r="877" ht="12.75" customHeight="1">
      <c r="A877" s="3"/>
    </row>
    <row r="878" ht="12.75" customHeight="1">
      <c r="A878" s="3"/>
    </row>
    <row r="879" ht="12.75" customHeight="1">
      <c r="A879" s="3"/>
    </row>
    <row r="880" ht="12.75" customHeight="1">
      <c r="A880" s="3"/>
    </row>
    <row r="881" ht="12.75" customHeight="1">
      <c r="A881" s="3"/>
    </row>
    <row r="882" ht="12.75" customHeight="1">
      <c r="A882" s="3"/>
    </row>
    <row r="883" ht="12.75" customHeight="1">
      <c r="A883" s="3"/>
    </row>
    <row r="884" ht="12.75" customHeight="1">
      <c r="A884" s="3"/>
    </row>
    <row r="885" ht="12.75" customHeight="1">
      <c r="A885" s="3"/>
    </row>
    <row r="886" ht="12.75" customHeight="1">
      <c r="A886" s="3"/>
    </row>
    <row r="887" ht="12.75" customHeight="1">
      <c r="A887" s="3"/>
    </row>
    <row r="888" ht="12.75" customHeight="1">
      <c r="A888" s="3"/>
    </row>
    <row r="889" ht="12.75" customHeight="1">
      <c r="A889" s="3"/>
    </row>
    <row r="890" ht="12.75" customHeight="1">
      <c r="A890" s="3"/>
    </row>
    <row r="891" ht="12.75" customHeight="1">
      <c r="A891" s="3"/>
    </row>
    <row r="892" ht="12.75" customHeight="1">
      <c r="A892" s="3"/>
    </row>
    <row r="893" ht="12.75" customHeight="1">
      <c r="A893" s="3"/>
    </row>
    <row r="894" ht="12.75" customHeight="1">
      <c r="A894" s="3"/>
    </row>
    <row r="895" ht="12.75" customHeight="1">
      <c r="A895" s="3"/>
    </row>
    <row r="896" ht="12.75" customHeight="1">
      <c r="A896" s="3"/>
    </row>
    <row r="897" ht="12.75" customHeight="1">
      <c r="A897" s="3"/>
    </row>
    <row r="898" ht="12.75" customHeight="1">
      <c r="A898" s="3"/>
    </row>
    <row r="899" ht="12.75" customHeight="1">
      <c r="A899" s="3"/>
    </row>
    <row r="900" ht="12.75" customHeight="1">
      <c r="A900" s="3"/>
    </row>
    <row r="901" ht="12.75" customHeight="1">
      <c r="A901" s="3"/>
    </row>
    <row r="902" ht="12.75" customHeight="1">
      <c r="A902" s="3"/>
    </row>
    <row r="903" ht="12.75" customHeight="1">
      <c r="A903" s="3"/>
    </row>
    <row r="904" ht="12.75" customHeight="1">
      <c r="A904" s="3"/>
    </row>
    <row r="905" ht="12.75" customHeight="1">
      <c r="A905" s="3"/>
    </row>
    <row r="906" ht="12.75" customHeight="1">
      <c r="A906" s="3"/>
    </row>
    <row r="907" ht="12.75" customHeight="1">
      <c r="A907" s="3"/>
    </row>
    <row r="908" ht="12.75" customHeight="1">
      <c r="A908" s="3"/>
    </row>
    <row r="909" ht="12.75" customHeight="1">
      <c r="A909" s="3"/>
    </row>
    <row r="910" ht="12.75" customHeight="1">
      <c r="A910" s="3"/>
    </row>
    <row r="911" ht="12.75" customHeight="1">
      <c r="A911" s="3"/>
    </row>
    <row r="912" ht="12.75" customHeight="1">
      <c r="A912" s="3"/>
    </row>
    <row r="913" ht="12.75" customHeight="1">
      <c r="A913" s="3"/>
    </row>
    <row r="914" ht="12.75" customHeight="1">
      <c r="A914" s="3"/>
    </row>
    <row r="915" ht="12.75" customHeight="1">
      <c r="A915" s="3"/>
    </row>
    <row r="916" ht="12.75" customHeight="1">
      <c r="A916" s="3"/>
    </row>
    <row r="917" ht="12.75" customHeight="1">
      <c r="A917" s="3"/>
    </row>
    <row r="918" ht="12.75" customHeight="1">
      <c r="A918" s="3"/>
    </row>
    <row r="919" ht="12.75" customHeight="1">
      <c r="A919" s="3"/>
    </row>
    <row r="920" ht="12.75" customHeight="1">
      <c r="A920" s="3"/>
    </row>
    <row r="921" ht="12.75" customHeight="1">
      <c r="A921" s="3"/>
    </row>
    <row r="922" ht="12.75" customHeight="1">
      <c r="A922" s="3"/>
    </row>
    <row r="923" ht="12.75" customHeight="1">
      <c r="A923" s="3"/>
    </row>
    <row r="924" ht="12.75" customHeight="1">
      <c r="A924" s="3"/>
    </row>
    <row r="925" ht="12.75" customHeight="1">
      <c r="A925" s="3"/>
    </row>
    <row r="926" ht="12.75" customHeight="1">
      <c r="A926" s="3"/>
    </row>
    <row r="927" ht="12.75" customHeight="1">
      <c r="A927" s="3"/>
    </row>
    <row r="928" ht="12.75" customHeight="1">
      <c r="A928" s="3"/>
    </row>
    <row r="929" ht="12.75" customHeight="1">
      <c r="A929" s="3"/>
    </row>
    <row r="930" ht="12.75" customHeight="1">
      <c r="A930" s="3"/>
    </row>
    <row r="931" ht="12.75" customHeight="1">
      <c r="A931" s="3"/>
    </row>
    <row r="932" ht="12.75" customHeight="1">
      <c r="A932" s="3"/>
    </row>
    <row r="933" ht="12.75" customHeight="1">
      <c r="A933" s="3"/>
    </row>
    <row r="934" ht="12.75" customHeight="1">
      <c r="A934" s="3"/>
    </row>
    <row r="935" ht="12.75" customHeight="1">
      <c r="A935" s="3"/>
    </row>
    <row r="936" ht="12.75" customHeight="1">
      <c r="A936" s="3"/>
    </row>
    <row r="937" ht="12.75" customHeight="1">
      <c r="A937" s="3"/>
    </row>
    <row r="938" ht="12.75" customHeight="1">
      <c r="A938" s="3"/>
    </row>
    <row r="939" ht="12.75" customHeight="1">
      <c r="A939" s="3"/>
    </row>
    <row r="940" ht="12.75" customHeight="1">
      <c r="A940" s="3"/>
    </row>
    <row r="941" ht="12.75" customHeight="1">
      <c r="A941" s="3"/>
    </row>
    <row r="942" ht="12.75" customHeight="1">
      <c r="A942" s="3"/>
    </row>
    <row r="943" ht="12.75" customHeight="1">
      <c r="A943" s="3"/>
    </row>
    <row r="944" ht="12.75" customHeight="1">
      <c r="A944" s="3"/>
    </row>
    <row r="945" ht="12.75" customHeight="1">
      <c r="A945" s="3"/>
    </row>
    <row r="946" ht="12.75" customHeight="1">
      <c r="A946" s="3"/>
    </row>
    <row r="947" ht="12.75" customHeight="1">
      <c r="A947" s="3"/>
    </row>
    <row r="948" ht="12.75" customHeight="1">
      <c r="A948" s="3"/>
    </row>
    <row r="949" ht="12.75" customHeight="1">
      <c r="A949" s="3"/>
    </row>
    <row r="950" ht="12.75" customHeight="1">
      <c r="A950" s="3"/>
    </row>
    <row r="951" ht="12.75" customHeight="1">
      <c r="A951" s="3"/>
    </row>
    <row r="952" ht="12.75" customHeight="1">
      <c r="A952" s="3"/>
    </row>
    <row r="953" ht="12.75" customHeight="1">
      <c r="A953" s="3"/>
    </row>
    <row r="954" ht="12.75" customHeight="1">
      <c r="A954" s="3"/>
    </row>
    <row r="955" ht="12.75" customHeight="1">
      <c r="A955" s="3"/>
    </row>
    <row r="956" ht="12.75" customHeight="1">
      <c r="A956" s="3"/>
    </row>
    <row r="957" ht="12.75" customHeight="1">
      <c r="A957" s="3"/>
    </row>
    <row r="958" ht="12.75" customHeight="1">
      <c r="A958" s="3"/>
    </row>
    <row r="959" ht="12.75" customHeight="1">
      <c r="A959" s="3"/>
    </row>
    <row r="960" ht="12.75" customHeight="1">
      <c r="A960" s="3"/>
    </row>
    <row r="961" ht="12.75" customHeight="1">
      <c r="A961" s="3"/>
    </row>
    <row r="962" ht="12.75" customHeight="1">
      <c r="A962" s="3"/>
    </row>
    <row r="963" ht="12.75" customHeight="1">
      <c r="A963" s="3"/>
    </row>
    <row r="964" ht="12.75" customHeight="1">
      <c r="A964" s="3"/>
    </row>
    <row r="965" ht="12.75" customHeight="1">
      <c r="A965" s="3"/>
    </row>
    <row r="966" ht="12.75" customHeight="1">
      <c r="A966" s="3"/>
    </row>
    <row r="967" ht="12.75" customHeight="1">
      <c r="A967" s="3"/>
    </row>
    <row r="968" ht="12.75" customHeight="1">
      <c r="A968" s="3"/>
    </row>
    <row r="969" ht="12.75" customHeight="1">
      <c r="A969" s="3"/>
    </row>
    <row r="970" ht="12.75" customHeight="1">
      <c r="A970" s="3"/>
    </row>
    <row r="971" ht="12.75" customHeight="1">
      <c r="A971" s="3"/>
    </row>
    <row r="972" ht="12.75" customHeight="1">
      <c r="A972" s="3"/>
    </row>
    <row r="973" ht="12.75" customHeight="1">
      <c r="A973" s="3"/>
    </row>
    <row r="974" ht="12.75" customHeight="1">
      <c r="A974" s="3"/>
    </row>
    <row r="975" ht="12.75" customHeight="1">
      <c r="A975" s="3"/>
    </row>
    <row r="976" ht="12.75" customHeight="1">
      <c r="A976" s="3"/>
    </row>
    <row r="977" ht="12.75" customHeight="1">
      <c r="A977" s="3"/>
    </row>
    <row r="978" ht="12.75" customHeight="1">
      <c r="A978" s="3"/>
    </row>
    <row r="979" ht="12.75" customHeight="1">
      <c r="A979" s="3"/>
    </row>
    <row r="980" ht="12.75" customHeight="1">
      <c r="A980" s="3"/>
    </row>
    <row r="981" ht="12.75" customHeight="1">
      <c r="A981" s="3"/>
    </row>
    <row r="982" ht="12.75" customHeight="1">
      <c r="A982" s="3"/>
    </row>
    <row r="983" ht="12.75" customHeight="1">
      <c r="A983" s="3"/>
    </row>
    <row r="984" ht="12.75" customHeight="1">
      <c r="A984" s="3"/>
    </row>
    <row r="985" ht="12.75" customHeight="1">
      <c r="A985" s="3"/>
    </row>
    <row r="986" ht="12.75" customHeight="1">
      <c r="A986" s="3"/>
    </row>
    <row r="987" ht="12.75" customHeight="1">
      <c r="A987" s="3"/>
    </row>
    <row r="988" ht="12.75" customHeight="1">
      <c r="A988" s="3"/>
    </row>
    <row r="989" ht="12.75" customHeight="1">
      <c r="A989" s="3"/>
    </row>
    <row r="990" ht="12.75" customHeight="1">
      <c r="A990" s="3"/>
    </row>
    <row r="991" ht="12.75" customHeight="1">
      <c r="A991" s="3"/>
    </row>
    <row r="992" ht="12.75" customHeight="1">
      <c r="A992" s="3"/>
    </row>
    <row r="993" ht="12.75" customHeight="1">
      <c r="A993" s="3"/>
    </row>
    <row r="994" ht="12.75" customHeight="1">
      <c r="A994" s="3"/>
    </row>
    <row r="995" ht="12.75" customHeight="1">
      <c r="A995" s="3"/>
    </row>
    <row r="996" ht="12.75" customHeight="1">
      <c r="A996" s="3"/>
    </row>
    <row r="997" ht="12.75" customHeight="1">
      <c r="A997" s="3"/>
    </row>
    <row r="998" ht="12.75" customHeight="1">
      <c r="A998" s="3"/>
    </row>
    <row r="999" ht="12.75" customHeight="1">
      <c r="A999" s="3"/>
    </row>
    <row r="1000" ht="12.75" customHeight="1">
      <c r="A1000" s="3"/>
    </row>
    <row r="1001" ht="12.75" customHeight="1">
      <c r="A1001" s="3"/>
    </row>
    <row r="1002" ht="12.75" customHeight="1">
      <c r="A1002" s="3"/>
    </row>
    <row r="1003" ht="12.75" customHeight="1">
      <c r="A1003" s="3"/>
    </row>
  </sheetData>
  <mergeCells count="14">
    <mergeCell ref="C8:K8"/>
    <mergeCell ref="C7:K7"/>
    <mergeCell ref="C9:K9"/>
    <mergeCell ref="C12:K12"/>
    <mergeCell ref="C13:K13"/>
    <mergeCell ref="C14:K14"/>
    <mergeCell ref="C15:K15"/>
    <mergeCell ref="C1:K1"/>
    <mergeCell ref="C6:K6"/>
    <mergeCell ref="C5:K5"/>
    <mergeCell ref="C4:K4"/>
    <mergeCell ref="C3:K3"/>
    <mergeCell ref="C2:K2"/>
    <mergeCell ref="C10:K1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21.0"/>
    <col customWidth="1" hidden="1" min="2" max="2" width="11.14"/>
    <col customWidth="1" hidden="1" min="3" max="3" width="0.29"/>
    <col customWidth="1" hidden="1" min="4" max="4" width="13.14"/>
    <col customWidth="1" min="5" max="5" width="0.29"/>
    <col customWidth="1" hidden="1" min="6" max="6" width="13.0"/>
    <col customWidth="1" min="7" max="7" width="0.14"/>
    <col customWidth="1" min="8" max="8" width="13.71"/>
    <col customWidth="1" min="14" max="14" width="25.0"/>
    <col customWidth="1" min="19" max="19" width="14.43"/>
  </cols>
  <sheetData>
    <row r="1" ht="15.75" customHeight="1">
      <c r="A1" s="6" t="s">
        <v>3</v>
      </c>
      <c r="B1" s="3"/>
      <c r="C1" s="3"/>
      <c r="D1" s="3"/>
      <c r="E1" s="3"/>
      <c r="F1" s="3"/>
      <c r="G1" s="3"/>
      <c r="H1" s="3"/>
      <c r="I1" s="3"/>
      <c r="J1" s="3"/>
      <c r="K1" s="3"/>
      <c r="L1" s="3"/>
      <c r="M1" s="3"/>
      <c r="N1" s="3"/>
      <c r="O1" s="3"/>
      <c r="P1" s="3"/>
      <c r="Q1" s="3"/>
      <c r="R1" s="3"/>
      <c r="S1" s="8"/>
      <c r="T1" s="3"/>
      <c r="U1" s="3"/>
      <c r="V1" s="3"/>
      <c r="W1" s="3"/>
      <c r="X1" s="3"/>
      <c r="Y1" s="3"/>
      <c r="Z1" s="3"/>
    </row>
    <row r="2" ht="15.75" customHeight="1">
      <c r="A2" s="3"/>
      <c r="B2" s="3"/>
      <c r="C2" s="3"/>
      <c r="D2" s="3"/>
      <c r="E2" s="3"/>
      <c r="F2" s="3"/>
      <c r="G2" s="3"/>
      <c r="H2" s="3"/>
      <c r="I2" s="3"/>
      <c r="J2" s="3"/>
      <c r="K2" s="3"/>
      <c r="L2" s="3"/>
      <c r="M2" s="3"/>
      <c r="N2" s="3"/>
      <c r="O2" s="3"/>
      <c r="P2" s="3"/>
      <c r="Q2" s="3"/>
      <c r="R2" s="3"/>
      <c r="S2" s="8"/>
      <c r="T2" s="3"/>
      <c r="U2" s="3"/>
      <c r="V2" s="3"/>
      <c r="W2" s="3"/>
      <c r="X2" s="3"/>
      <c r="Y2" s="3"/>
      <c r="Z2" s="3"/>
    </row>
    <row r="3" ht="15.75" customHeight="1">
      <c r="A3" s="3"/>
      <c r="B3" s="3"/>
      <c r="C3" s="3"/>
      <c r="D3" s="3"/>
      <c r="E3" s="3"/>
      <c r="F3" s="3"/>
      <c r="G3" s="3"/>
      <c r="H3" s="12" t="s">
        <v>8</v>
      </c>
      <c r="I3" s="11"/>
      <c r="J3" s="11"/>
      <c r="K3" s="11"/>
      <c r="L3" s="11"/>
      <c r="M3" s="13"/>
      <c r="N3" s="12" t="s">
        <v>10</v>
      </c>
      <c r="O3" s="11"/>
      <c r="P3" s="11"/>
      <c r="Q3" s="11"/>
      <c r="R3" s="11"/>
      <c r="S3" s="13"/>
      <c r="T3" s="3"/>
      <c r="U3" s="3"/>
      <c r="V3" s="3"/>
      <c r="W3" s="3"/>
      <c r="X3" s="3"/>
      <c r="Y3" s="3"/>
      <c r="Z3" s="3"/>
    </row>
    <row r="4" ht="15.75" customHeight="1">
      <c r="A4" s="14" t="s">
        <v>12</v>
      </c>
      <c r="B4" s="14" t="s">
        <v>14</v>
      </c>
      <c r="C4" s="14" t="s">
        <v>15</v>
      </c>
      <c r="D4" s="14" t="s">
        <v>16</v>
      </c>
      <c r="E4" s="14" t="s">
        <v>17</v>
      </c>
      <c r="F4" s="14" t="s">
        <v>18</v>
      </c>
      <c r="G4" s="14" t="s">
        <v>20</v>
      </c>
      <c r="H4" s="14" t="s">
        <v>21</v>
      </c>
      <c r="I4" s="14" t="s">
        <v>22</v>
      </c>
      <c r="J4" s="14" t="s">
        <v>23</v>
      </c>
      <c r="K4" s="14" t="s">
        <v>24</v>
      </c>
      <c r="L4" s="14" t="s">
        <v>25</v>
      </c>
      <c r="M4" s="16" t="s">
        <v>26</v>
      </c>
      <c r="N4" s="17" t="str">
        <f t="shared" ref="N4:S4" si="1">H4</f>
        <v>r tesla</v>
      </c>
      <c r="O4" s="17" t="str">
        <f t="shared" si="1"/>
        <v>r intel</v>
      </c>
      <c r="P4" s="17" t="str">
        <f t="shared" si="1"/>
        <v>r apple</v>
      </c>
      <c r="Q4" s="17" t="str">
        <f t="shared" si="1"/>
        <v>r netflix</v>
      </c>
      <c r="R4" s="17" t="str">
        <f t="shared" si="1"/>
        <v>r microsoft</v>
      </c>
      <c r="S4" s="19" t="str">
        <f t="shared" si="1"/>
        <v>r usd/rus</v>
      </c>
      <c r="U4" s="3"/>
      <c r="V4" s="3"/>
    </row>
    <row r="5" ht="15.75" customHeight="1">
      <c r="A5" s="20">
        <v>42401.0</v>
      </c>
      <c r="B5" s="23">
        <v>196.940002</v>
      </c>
      <c r="C5" s="23">
        <v>27.477997</v>
      </c>
      <c r="D5" s="23">
        <v>89.897827</v>
      </c>
      <c r="E5" s="23">
        <v>94.089996</v>
      </c>
      <c r="F5" s="23">
        <v>50.316063</v>
      </c>
      <c r="G5" s="23">
        <v>76.3081</v>
      </c>
      <c r="H5" s="3"/>
      <c r="I5" s="3"/>
      <c r="J5" s="3"/>
      <c r="K5" s="3"/>
      <c r="L5" s="3"/>
      <c r="M5" s="24"/>
      <c r="N5" s="26"/>
      <c r="O5" s="26"/>
      <c r="P5" s="26"/>
      <c r="Q5" s="26"/>
      <c r="R5" s="26"/>
      <c r="S5" s="32"/>
    </row>
    <row r="6" ht="15.75" customHeight="1">
      <c r="A6" s="20">
        <v>42402.0</v>
      </c>
      <c r="B6" s="23">
        <v>182.779999</v>
      </c>
      <c r="C6" s="23">
        <v>26.568604</v>
      </c>
      <c r="D6" s="23">
        <v>88.079926</v>
      </c>
      <c r="E6" s="23">
        <v>91.489998</v>
      </c>
      <c r="F6" s="23">
        <v>48.743404</v>
      </c>
      <c r="G6" s="23">
        <v>78.894</v>
      </c>
      <c r="H6" s="36">
        <f t="shared" ref="H6:M6" si="2">LN(B6/B5)</f>
        <v>-0.0746158856</v>
      </c>
      <c r="I6" s="36">
        <f t="shared" si="2"/>
        <v>-0.03365535739</v>
      </c>
      <c r="J6" s="36">
        <f t="shared" si="2"/>
        <v>-0.02042911762</v>
      </c>
      <c r="K6" s="36">
        <f t="shared" si="2"/>
        <v>-0.02802207368</v>
      </c>
      <c r="L6" s="36">
        <f t="shared" si="2"/>
        <v>-0.03175448434</v>
      </c>
      <c r="M6" s="41">
        <f t="shared" si="2"/>
        <v>0.03332608678</v>
      </c>
      <c r="N6" s="44">
        <f t="shared" ref="N6:S6" si="3">(B6-B5)/B5</f>
        <v>-0.07190008559</v>
      </c>
      <c r="O6" s="44">
        <f t="shared" si="3"/>
        <v>-0.03309531623</v>
      </c>
      <c r="P6" s="44">
        <f t="shared" si="3"/>
        <v>-0.02022185698</v>
      </c>
      <c r="Q6" s="44">
        <f t="shared" si="3"/>
        <v>-0.02763309715</v>
      </c>
      <c r="R6" s="44">
        <f t="shared" si="3"/>
        <v>-0.03125560519</v>
      </c>
      <c r="S6" s="46">
        <f t="shared" si="3"/>
        <v>0.03388762137</v>
      </c>
      <c r="U6" s="3"/>
      <c r="X6" s="51">
        <f t="array" ref="X6:X11">TRANSPOSE(H6:M6)</f>
        <v>-0.0746158856</v>
      </c>
    </row>
    <row r="7" ht="15.75" customHeight="1">
      <c r="A7" s="20">
        <v>42403.0</v>
      </c>
      <c r="B7" s="23">
        <v>173.479996</v>
      </c>
      <c r="C7" s="23">
        <v>26.388729</v>
      </c>
      <c r="D7" s="23">
        <v>89.823242</v>
      </c>
      <c r="E7" s="23">
        <v>90.739998</v>
      </c>
      <c r="F7" s="23">
        <v>47.97086</v>
      </c>
      <c r="G7" s="23">
        <v>78.563</v>
      </c>
      <c r="H7" s="36">
        <f t="shared" ref="H7:M7" si="4">LN(B7/B6)</f>
        <v>-0.05222094246</v>
      </c>
      <c r="I7" s="36">
        <f t="shared" si="4"/>
        <v>-0.00679323076</v>
      </c>
      <c r="J7" s="36">
        <f t="shared" si="4"/>
        <v>0.01959910915</v>
      </c>
      <c r="K7" s="36">
        <f t="shared" si="4"/>
        <v>-0.008231402636</v>
      </c>
      <c r="L7" s="36">
        <f t="shared" si="4"/>
        <v>-0.0159761425</v>
      </c>
      <c r="M7" s="41">
        <f t="shared" si="4"/>
        <v>-0.004204328643</v>
      </c>
      <c r="N7" s="44">
        <f t="shared" ref="N7:S7" si="5">(B7-B6)/B6</f>
        <v>-0.05088085705</v>
      </c>
      <c r="O7" s="44">
        <f t="shared" si="5"/>
        <v>-0.006770208928</v>
      </c>
      <c r="P7" s="44">
        <f t="shared" si="5"/>
        <v>0.01979243261</v>
      </c>
      <c r="Q7" s="44">
        <f t="shared" si="5"/>
        <v>-0.008197617405</v>
      </c>
      <c r="R7" s="44">
        <f t="shared" si="5"/>
        <v>-0.01584920085</v>
      </c>
      <c r="S7" s="46">
        <f t="shared" si="5"/>
        <v>-0.004195502827</v>
      </c>
      <c r="U7" s="3"/>
      <c r="X7" s="36">
        <v>-0.03365535739123932</v>
      </c>
    </row>
    <row r="8" ht="15.75" customHeight="1">
      <c r="A8" s="20">
        <v>42404.0</v>
      </c>
      <c r="B8" s="23">
        <v>175.330002</v>
      </c>
      <c r="C8" s="23">
        <v>26.775471</v>
      </c>
      <c r="D8" s="23">
        <v>90.544991</v>
      </c>
      <c r="E8" s="23">
        <v>89.709999</v>
      </c>
      <c r="F8" s="23">
        <v>47.823719</v>
      </c>
      <c r="G8" s="23">
        <v>76.4313</v>
      </c>
      <c r="H8" s="36">
        <f t="shared" ref="H8:M8" si="6">LN(B8/B7)</f>
        <v>0.01060762798</v>
      </c>
      <c r="I8" s="36">
        <f t="shared" si="6"/>
        <v>0.01454922004</v>
      </c>
      <c r="J8" s="36">
        <f t="shared" si="6"/>
        <v>0.008003103876</v>
      </c>
      <c r="K8" s="36">
        <f t="shared" si="6"/>
        <v>-0.01141601777</v>
      </c>
      <c r="L8" s="36">
        <f t="shared" si="6"/>
        <v>-0.003072013411</v>
      </c>
      <c r="M8" s="41">
        <f t="shared" si="6"/>
        <v>-0.02750855255</v>
      </c>
      <c r="N8" s="44">
        <f t="shared" ref="N8:S8" si="7">(B8-B7)/B7</f>
        <v>0.01066408833</v>
      </c>
      <c r="O8" s="44">
        <f t="shared" si="7"/>
        <v>0.01465557511</v>
      </c>
      <c r="P8" s="44">
        <f t="shared" si="7"/>
        <v>0.008035214316</v>
      </c>
      <c r="Q8" s="44">
        <f t="shared" si="7"/>
        <v>-0.0113511023</v>
      </c>
      <c r="R8" s="44">
        <f t="shared" si="7"/>
        <v>-0.003067299606</v>
      </c>
      <c r="S8" s="46">
        <f t="shared" si="7"/>
        <v>-0.02713363797</v>
      </c>
      <c r="U8" s="3"/>
      <c r="X8" s="36">
        <v>-0.020429117615248772</v>
      </c>
    </row>
    <row r="9" ht="15.75" customHeight="1">
      <c r="A9" s="20">
        <v>42405.0</v>
      </c>
      <c r="B9" s="23">
        <v>162.600006</v>
      </c>
      <c r="C9" s="23">
        <v>26.118896</v>
      </c>
      <c r="D9" s="23">
        <v>88.126694</v>
      </c>
      <c r="E9" s="23">
        <v>82.790001</v>
      </c>
      <c r="F9" s="23">
        <v>46.131496</v>
      </c>
      <c r="G9" s="23">
        <v>77.1327</v>
      </c>
      <c r="H9" s="36">
        <f t="shared" ref="H9:M9" si="8">LN(B9/B8)</f>
        <v>-0.07537668988</v>
      </c>
      <c r="I9" s="36">
        <f t="shared" si="8"/>
        <v>-0.02482717016</v>
      </c>
      <c r="J9" s="36">
        <f t="shared" si="8"/>
        <v>-0.02707138165</v>
      </c>
      <c r="K9" s="36">
        <f t="shared" si="8"/>
        <v>-0.08027494119</v>
      </c>
      <c r="L9" s="36">
        <f t="shared" si="8"/>
        <v>-0.03602580268</v>
      </c>
      <c r="M9" s="41">
        <f t="shared" si="8"/>
        <v>0.00913501703</v>
      </c>
      <c r="N9" s="44">
        <f t="shared" ref="N9:S9" si="9">(B9-B8)/B8</f>
        <v>-0.07260591944</v>
      </c>
      <c r="O9" s="44">
        <f t="shared" si="9"/>
        <v>-0.02452151075</v>
      </c>
      <c r="P9" s="44">
        <f t="shared" si="9"/>
        <v>-0.02670823613</v>
      </c>
      <c r="Q9" s="44">
        <f t="shared" si="9"/>
        <v>-0.07713742144</v>
      </c>
      <c r="R9" s="44">
        <f t="shared" si="9"/>
        <v>-0.0353845965</v>
      </c>
      <c r="S9" s="46">
        <f t="shared" si="9"/>
        <v>0.009176868639</v>
      </c>
      <c r="U9" s="3"/>
      <c r="X9" s="36">
        <v>-0.028022073675054302</v>
      </c>
    </row>
    <row r="10" ht="15.75" customHeight="1">
      <c r="A10" s="20">
        <v>42408.0</v>
      </c>
      <c r="B10" s="23">
        <v>147.990005</v>
      </c>
      <c r="C10" s="23">
        <v>25.92103</v>
      </c>
      <c r="D10" s="23">
        <v>89.054657</v>
      </c>
      <c r="E10" s="23">
        <v>83.32</v>
      </c>
      <c r="F10" s="23">
        <v>45.441711</v>
      </c>
      <c r="G10" s="23">
        <v>77.3314</v>
      </c>
      <c r="H10" s="36">
        <f t="shared" ref="H10:M10" si="10">LN(B10/B9)</f>
        <v>-0.09414849631</v>
      </c>
      <c r="I10" s="36">
        <f t="shared" si="10"/>
        <v>-0.007604428704</v>
      </c>
      <c r="J10" s="36">
        <f t="shared" si="10"/>
        <v>0.01047482119</v>
      </c>
      <c r="K10" s="36">
        <f t="shared" si="10"/>
        <v>0.006381323163</v>
      </c>
      <c r="L10" s="36">
        <f t="shared" si="10"/>
        <v>-0.01506549938</v>
      </c>
      <c r="M10" s="41">
        <f t="shared" si="10"/>
        <v>0.002572767518</v>
      </c>
      <c r="N10" s="44">
        <f t="shared" ref="N10:S10" si="11">(B10-B9)/B9</f>
        <v>-0.08985240136</v>
      </c>
      <c r="O10" s="44">
        <f t="shared" si="11"/>
        <v>-0.007575588187</v>
      </c>
      <c r="P10" s="44">
        <f t="shared" si="11"/>
        <v>0.01052987418</v>
      </c>
      <c r="Q10" s="44">
        <f t="shared" si="11"/>
        <v>0.006401727184</v>
      </c>
      <c r="R10" s="44">
        <f t="shared" si="11"/>
        <v>-0.0149525825</v>
      </c>
      <c r="S10" s="46">
        <f t="shared" si="11"/>
        <v>0.002576079925</v>
      </c>
      <c r="U10" s="3"/>
      <c r="X10" s="36">
        <v>-0.03175448433711748</v>
      </c>
    </row>
    <row r="11" ht="15.75" customHeight="1">
      <c r="A11" s="20">
        <v>42409.0</v>
      </c>
      <c r="B11" s="23">
        <v>148.25</v>
      </c>
      <c r="C11" s="23">
        <v>25.912035</v>
      </c>
      <c r="D11" s="23">
        <v>89.035904</v>
      </c>
      <c r="E11" s="23">
        <v>86.129997</v>
      </c>
      <c r="F11" s="23">
        <v>45.322163</v>
      </c>
      <c r="G11" s="23">
        <v>78.7364</v>
      </c>
      <c r="H11" s="36">
        <f t="shared" ref="H11:M11" si="12">LN(B11/B10)</f>
        <v>0.001755300178</v>
      </c>
      <c r="I11" s="36">
        <f t="shared" si="12"/>
        <v>-0.0003470757552</v>
      </c>
      <c r="J11" s="36">
        <f t="shared" si="12"/>
        <v>-0.0002106007187</v>
      </c>
      <c r="K11" s="36">
        <f t="shared" si="12"/>
        <v>0.03316913158</v>
      </c>
      <c r="L11" s="36">
        <f t="shared" si="12"/>
        <v>-0.00263426546</v>
      </c>
      <c r="M11" s="41">
        <f t="shared" si="12"/>
        <v>0.01800548169</v>
      </c>
      <c r="N11" s="44">
        <f t="shared" ref="N11:S11" si="13">(B11-B10)/B10</f>
        <v>0.001756841619</v>
      </c>
      <c r="O11" s="44">
        <f t="shared" si="13"/>
        <v>-0.0003470155314</v>
      </c>
      <c r="P11" s="44">
        <f t="shared" si="13"/>
        <v>-0.0002105785439</v>
      </c>
      <c r="Q11" s="44">
        <f t="shared" si="13"/>
        <v>0.03372536006</v>
      </c>
      <c r="R11" s="44">
        <f t="shared" si="13"/>
        <v>-0.002630798827</v>
      </c>
      <c r="S11" s="46">
        <f t="shared" si="13"/>
        <v>0.01816855766</v>
      </c>
      <c r="U11" s="3"/>
      <c r="X11" s="36">
        <v>0.03332608678183771</v>
      </c>
    </row>
    <row r="12" ht="15.75" customHeight="1">
      <c r="A12" s="20">
        <v>42410.0</v>
      </c>
      <c r="B12" s="23">
        <v>143.669998</v>
      </c>
      <c r="C12" s="23">
        <v>25.390375</v>
      </c>
      <c r="D12" s="23">
        <v>88.361023</v>
      </c>
      <c r="E12" s="23">
        <v>88.449997</v>
      </c>
      <c r="F12" s="23">
        <v>45.717632</v>
      </c>
      <c r="G12" s="23">
        <v>78.7701</v>
      </c>
      <c r="H12" s="36">
        <f t="shared" ref="H12:M12" si="14">LN(B12/B11)</f>
        <v>-0.03138104878</v>
      </c>
      <c r="I12" s="36">
        <f t="shared" si="14"/>
        <v>-0.02033736739</v>
      </c>
      <c r="J12" s="36">
        <f t="shared" si="14"/>
        <v>-0.00760874799</v>
      </c>
      <c r="K12" s="36">
        <f t="shared" si="14"/>
        <v>0.02657963872</v>
      </c>
      <c r="L12" s="36">
        <f t="shared" si="14"/>
        <v>0.008687881766</v>
      </c>
      <c r="M12" s="41">
        <f t="shared" si="14"/>
        <v>0.0004279188543</v>
      </c>
      <c r="N12" s="44">
        <f t="shared" ref="N12:S12" si="15">(B12-B11)/B11</f>
        <v>-0.03089377403</v>
      </c>
      <c r="O12" s="44">
        <f t="shared" si="15"/>
        <v>-0.02013195799</v>
      </c>
      <c r="P12" s="44">
        <f t="shared" si="15"/>
        <v>-0.007579874744</v>
      </c>
      <c r="Q12" s="44">
        <f t="shared" si="15"/>
        <v>0.02693602787</v>
      </c>
      <c r="R12" s="44">
        <f t="shared" si="15"/>
        <v>0.008725730941</v>
      </c>
      <c r="S12" s="46">
        <f t="shared" si="15"/>
        <v>0.0004280104247</v>
      </c>
      <c r="U12" s="3"/>
    </row>
    <row r="13" ht="15.75" customHeight="1">
      <c r="A13" s="20">
        <v>42411.0</v>
      </c>
      <c r="B13" s="23">
        <v>150.470001</v>
      </c>
      <c r="C13" s="23">
        <v>25.381382</v>
      </c>
      <c r="D13" s="23">
        <v>87.826744</v>
      </c>
      <c r="E13" s="23">
        <v>86.349998</v>
      </c>
      <c r="F13" s="23">
        <v>45.699234</v>
      </c>
      <c r="G13" s="23">
        <v>79.7347</v>
      </c>
      <c r="H13" s="36">
        <f t="shared" ref="H13:M13" si="16">LN(B13/B12)</f>
        <v>0.04624474631</v>
      </c>
      <c r="I13" s="36">
        <f t="shared" si="16"/>
        <v>-0.0003542520734</v>
      </c>
      <c r="J13" s="36">
        <f t="shared" si="16"/>
        <v>-0.006064900496</v>
      </c>
      <c r="K13" s="36">
        <f t="shared" si="16"/>
        <v>-0.02402860526</v>
      </c>
      <c r="L13" s="36">
        <f t="shared" si="16"/>
        <v>-0.0004025077878</v>
      </c>
      <c r="M13" s="41">
        <f t="shared" si="16"/>
        <v>0.0121713905</v>
      </c>
      <c r="N13" s="44">
        <f t="shared" ref="N13:S13" si="17">(B13-B12)/B12</f>
        <v>0.04733070992</v>
      </c>
      <c r="O13" s="44">
        <f t="shared" si="17"/>
        <v>-0.0003541893336</v>
      </c>
      <c r="P13" s="44">
        <f t="shared" si="17"/>
        <v>-0.006046546111</v>
      </c>
      <c r="Q13" s="44">
        <f t="shared" si="17"/>
        <v>-0.02374221675</v>
      </c>
      <c r="R13" s="44">
        <f t="shared" si="17"/>
        <v>-0.0004024267924</v>
      </c>
      <c r="S13" s="46">
        <f t="shared" si="17"/>
        <v>0.0122457633</v>
      </c>
      <c r="U13" s="3"/>
    </row>
    <row r="14" ht="15.75" customHeight="1">
      <c r="A14" s="20">
        <v>42412.0</v>
      </c>
      <c r="B14" s="23">
        <v>151.039993</v>
      </c>
      <c r="C14" s="23">
        <v>25.759134</v>
      </c>
      <c r="D14" s="23">
        <v>88.098572</v>
      </c>
      <c r="E14" s="23">
        <v>87.400002</v>
      </c>
      <c r="F14" s="23">
        <v>46.444187</v>
      </c>
      <c r="G14" s="23">
        <v>79.2274</v>
      </c>
      <c r="H14" s="36">
        <f t="shared" ref="H14:M14" si="18">LN(B14/B13)</f>
        <v>0.003780920635</v>
      </c>
      <c r="I14" s="36">
        <f t="shared" si="18"/>
        <v>0.01477336953</v>
      </c>
      <c r="J14" s="36">
        <f t="shared" si="18"/>
        <v>0.003090268331</v>
      </c>
      <c r="K14" s="36">
        <f t="shared" si="18"/>
        <v>0.01208652411</v>
      </c>
      <c r="L14" s="36">
        <f t="shared" si="18"/>
        <v>0.01616977584</v>
      </c>
      <c r="M14" s="41">
        <f t="shared" si="18"/>
        <v>-0.006382675144</v>
      </c>
      <c r="N14" s="44">
        <f t="shared" ref="N14:S14" si="19">(B14-B13)/B13</f>
        <v>0.003788077332</v>
      </c>
      <c r="O14" s="44">
        <f t="shared" si="19"/>
        <v>0.01488303513</v>
      </c>
      <c r="P14" s="44">
        <f t="shared" si="19"/>
        <v>0.003095048132</v>
      </c>
      <c r="Q14" s="44">
        <f t="shared" si="19"/>
        <v>0.01215986131</v>
      </c>
      <c r="R14" s="44">
        <f t="shared" si="19"/>
        <v>0.01630121415</v>
      </c>
      <c r="S14" s="46">
        <f t="shared" si="19"/>
        <v>-0.00636234914</v>
      </c>
      <c r="U14" s="3"/>
    </row>
    <row r="15" ht="15.75" customHeight="1">
      <c r="A15" s="20">
        <v>42416.0</v>
      </c>
      <c r="B15" s="23">
        <v>155.169998</v>
      </c>
      <c r="C15" s="23">
        <v>25.885057</v>
      </c>
      <c r="D15" s="23">
        <v>90.582466</v>
      </c>
      <c r="E15" s="23">
        <v>89.050003</v>
      </c>
      <c r="F15" s="23">
        <v>47.324162</v>
      </c>
      <c r="G15" s="23">
        <v>77.5435</v>
      </c>
      <c r="H15" s="36">
        <f t="shared" ref="H15:M15" si="20">LN(B15/B14)</f>
        <v>0.02697662115</v>
      </c>
      <c r="I15" s="36">
        <f t="shared" si="20"/>
        <v>0.00487656974</v>
      </c>
      <c r="J15" s="36">
        <f t="shared" si="20"/>
        <v>0.02780433835</v>
      </c>
      <c r="K15" s="36">
        <f t="shared" si="20"/>
        <v>0.01870273788</v>
      </c>
      <c r="L15" s="36">
        <f t="shared" si="20"/>
        <v>0.01876967748</v>
      </c>
      <c r="M15" s="41">
        <f t="shared" si="20"/>
        <v>-0.02148312937</v>
      </c>
      <c r="N15" s="44">
        <f t="shared" ref="N15:S15" si="21">(B15-B14)/B14</f>
        <v>0.02734378437</v>
      </c>
      <c r="O15" s="44">
        <f t="shared" si="21"/>
        <v>0.004888479558</v>
      </c>
      <c r="P15" s="44">
        <f t="shared" si="21"/>
        <v>0.02819448651</v>
      </c>
      <c r="Q15" s="44">
        <f t="shared" si="21"/>
        <v>0.01887872955</v>
      </c>
      <c r="R15" s="44">
        <f t="shared" si="21"/>
        <v>0.01894693517</v>
      </c>
      <c r="S15" s="46">
        <f t="shared" si="21"/>
        <v>-0.02125401061</v>
      </c>
      <c r="U15" s="3"/>
    </row>
    <row r="16" ht="15.75" customHeight="1">
      <c r="A16" s="20">
        <v>42417.0</v>
      </c>
      <c r="B16" s="23">
        <v>168.679993</v>
      </c>
      <c r="C16" s="23">
        <v>26.505646</v>
      </c>
      <c r="D16" s="23">
        <v>91.969711</v>
      </c>
      <c r="E16" s="23">
        <v>94.760002</v>
      </c>
      <c r="F16" s="23">
        <v>48.556126</v>
      </c>
      <c r="G16" s="23">
        <v>77.1285</v>
      </c>
      <c r="H16" s="36">
        <f t="shared" ref="H16:M16" si="22">LN(B16/B15)</f>
        <v>0.08348211017</v>
      </c>
      <c r="I16" s="36">
        <f t="shared" si="22"/>
        <v>0.0236919145</v>
      </c>
      <c r="J16" s="36">
        <f t="shared" si="22"/>
        <v>0.01519863227</v>
      </c>
      <c r="K16" s="36">
        <f t="shared" si="22"/>
        <v>0.06214935697</v>
      </c>
      <c r="L16" s="36">
        <f t="shared" si="22"/>
        <v>0.02569937638</v>
      </c>
      <c r="M16" s="41">
        <f t="shared" si="22"/>
        <v>-0.005366207146</v>
      </c>
      <c r="N16" s="44">
        <f t="shared" ref="N16:S16" si="23">(B16-B15)/B15</f>
        <v>0.0870657677</v>
      </c>
      <c r="O16" s="44">
        <f t="shared" si="23"/>
        <v>0.02397479751</v>
      </c>
      <c r="P16" s="44">
        <f t="shared" si="23"/>
        <v>0.01531471886</v>
      </c>
      <c r="Q16" s="44">
        <f t="shared" si="23"/>
        <v>0.06412126679</v>
      </c>
      <c r="R16" s="44">
        <f t="shared" si="23"/>
        <v>0.02603245251</v>
      </c>
      <c r="S16" s="46">
        <f t="shared" si="23"/>
        <v>-0.005351834777</v>
      </c>
      <c r="U16" s="3"/>
    </row>
    <row r="17" ht="15.75" customHeight="1">
      <c r="A17" s="20">
        <v>42418.0</v>
      </c>
      <c r="B17" s="23">
        <v>166.770004</v>
      </c>
      <c r="C17" s="23">
        <v>26.460676</v>
      </c>
      <c r="D17" s="23">
        <v>90.226288</v>
      </c>
      <c r="E17" s="23">
        <v>90.489998</v>
      </c>
      <c r="F17" s="23">
        <v>48.343075</v>
      </c>
      <c r="G17" s="23">
        <v>76.6775</v>
      </c>
      <c r="H17" s="36">
        <f t="shared" ref="H17:M17" si="24">LN(B17/B16)</f>
        <v>-0.01138774576</v>
      </c>
      <c r="I17" s="36">
        <f t="shared" si="24"/>
        <v>-0.001698060545</v>
      </c>
      <c r="J17" s="36">
        <f t="shared" si="24"/>
        <v>-0.01913846873</v>
      </c>
      <c r="K17" s="36">
        <f t="shared" si="24"/>
        <v>-0.04610807514</v>
      </c>
      <c r="L17" s="36">
        <f t="shared" si="24"/>
        <v>-0.004397380806</v>
      </c>
      <c r="M17" s="41">
        <f t="shared" si="24"/>
        <v>-0.005864547451</v>
      </c>
      <c r="N17" s="44">
        <f t="shared" ref="N17:S17" si="25">(B17-B16)/B16</f>
        <v>-0.01132315081</v>
      </c>
      <c r="O17" s="44">
        <f t="shared" si="25"/>
        <v>-0.001696619656</v>
      </c>
      <c r="P17" s="44">
        <f t="shared" si="25"/>
        <v>-0.01895649101</v>
      </c>
      <c r="Q17" s="44">
        <f t="shared" si="25"/>
        <v>-0.04506124852</v>
      </c>
      <c r="R17" s="44">
        <f t="shared" si="25"/>
        <v>-0.004387726484</v>
      </c>
      <c r="S17" s="46">
        <f t="shared" si="25"/>
        <v>-0.00584738456</v>
      </c>
      <c r="U17" s="3"/>
    </row>
    <row r="18" ht="15.75" customHeight="1">
      <c r="A18" s="20">
        <v>42419.0</v>
      </c>
      <c r="B18" s="23">
        <v>166.580002</v>
      </c>
      <c r="C18" s="23">
        <v>25.822086</v>
      </c>
      <c r="D18" s="23">
        <v>90.020073</v>
      </c>
      <c r="E18" s="23">
        <v>89.230003</v>
      </c>
      <c r="F18" s="23">
        <v>48.00034</v>
      </c>
      <c r="G18" s="23">
        <v>75.4839</v>
      </c>
      <c r="H18" s="36">
        <f t="shared" ref="H18:M18" si="26">LN(B18/B17)</f>
        <v>-0.001139955105</v>
      </c>
      <c r="I18" s="36">
        <f t="shared" si="26"/>
        <v>-0.02442953412</v>
      </c>
      <c r="J18" s="36">
        <f t="shared" si="26"/>
        <v>-0.002288147054</v>
      </c>
      <c r="K18" s="36">
        <f t="shared" si="26"/>
        <v>-0.01402198573</v>
      </c>
      <c r="L18" s="36">
        <f t="shared" si="26"/>
        <v>-0.007114890952</v>
      </c>
      <c r="M18" s="41">
        <f t="shared" si="26"/>
        <v>-0.01568892614</v>
      </c>
      <c r="N18" s="44">
        <f t="shared" ref="N18:S18" si="27">(B18-B17)/B17</f>
        <v>-0.001139305603</v>
      </c>
      <c r="O18" s="44">
        <f t="shared" si="27"/>
        <v>-0.02413354821</v>
      </c>
      <c r="P18" s="44">
        <f t="shared" si="27"/>
        <v>-0.002285531241</v>
      </c>
      <c r="Q18" s="44">
        <f t="shared" si="27"/>
        <v>-0.01392413557</v>
      </c>
      <c r="R18" s="44">
        <f t="shared" si="27"/>
        <v>-0.007089640036</v>
      </c>
      <c r="S18" s="46">
        <f t="shared" si="27"/>
        <v>-0.01556649604</v>
      </c>
      <c r="U18" s="3"/>
    </row>
    <row r="19" ht="15.75" customHeight="1">
      <c r="A19" s="20">
        <v>42422.0</v>
      </c>
      <c r="B19" s="23">
        <v>177.740005</v>
      </c>
      <c r="C19" s="23">
        <v>26.397717</v>
      </c>
      <c r="D19" s="23">
        <v>90.807411</v>
      </c>
      <c r="E19" s="23">
        <v>91.93</v>
      </c>
      <c r="F19" s="23">
        <v>48.769173</v>
      </c>
      <c r="G19" s="23">
        <v>76.8459</v>
      </c>
      <c r="H19" s="36">
        <f t="shared" ref="H19:M19" si="28">LN(B19/B18)</f>
        <v>0.06484614993</v>
      </c>
      <c r="I19" s="36">
        <f t="shared" si="28"/>
        <v>0.0220473569</v>
      </c>
      <c r="J19" s="36">
        <f t="shared" si="28"/>
        <v>0.008708222424</v>
      </c>
      <c r="K19" s="36">
        <f t="shared" si="28"/>
        <v>0.02981007834</v>
      </c>
      <c r="L19" s="36">
        <f t="shared" si="28"/>
        <v>0.01589031822</v>
      </c>
      <c r="M19" s="41">
        <f t="shared" si="28"/>
        <v>0.0178827294</v>
      </c>
      <c r="N19" s="44">
        <f t="shared" ref="N19:S19" si="29">(B19-B18)/B18</f>
        <v>0.06699485452</v>
      </c>
      <c r="O19" s="44">
        <f t="shared" si="29"/>
        <v>0.02229219591</v>
      </c>
      <c r="P19" s="44">
        <f t="shared" si="29"/>
        <v>0.008746249295</v>
      </c>
      <c r="Q19" s="44">
        <f t="shared" si="29"/>
        <v>0.0302588469</v>
      </c>
      <c r="R19" s="44">
        <f t="shared" si="29"/>
        <v>0.01601724071</v>
      </c>
      <c r="S19" s="46">
        <f t="shared" si="29"/>
        <v>0.0180435828</v>
      </c>
      <c r="U19" s="3"/>
    </row>
    <row r="20" ht="15.75" customHeight="1">
      <c r="A20" s="20">
        <v>42423.0</v>
      </c>
      <c r="B20" s="23">
        <v>177.210007</v>
      </c>
      <c r="C20" s="23">
        <v>25.90304</v>
      </c>
      <c r="D20" s="23">
        <v>88.754677</v>
      </c>
      <c r="E20" s="23">
        <v>89.120003</v>
      </c>
      <c r="F20" s="23">
        <v>47.407524</v>
      </c>
      <c r="G20" s="23">
        <v>76.889</v>
      </c>
      <c r="H20" s="36">
        <f t="shared" ref="H20:M20" si="30">LN(B20/B19)</f>
        <v>-0.002986326953</v>
      </c>
      <c r="I20" s="36">
        <f t="shared" si="30"/>
        <v>-0.01891719281</v>
      </c>
      <c r="J20" s="36">
        <f t="shared" si="30"/>
        <v>-0.02286477566</v>
      </c>
      <c r="K20" s="36">
        <f t="shared" si="30"/>
        <v>-0.03104360803</v>
      </c>
      <c r="L20" s="36">
        <f t="shared" si="30"/>
        <v>-0.02831746215</v>
      </c>
      <c r="M20" s="41">
        <f t="shared" si="30"/>
        <v>0.0005607054889</v>
      </c>
      <c r="N20" s="44">
        <f t="shared" ref="N20:S20" si="31">(B20-B19)/B19</f>
        <v>-0.002981872314</v>
      </c>
      <c r="O20" s="44">
        <f t="shared" si="31"/>
        <v>-0.01873938568</v>
      </c>
      <c r="P20" s="44">
        <f t="shared" si="31"/>
        <v>-0.02260535762</v>
      </c>
      <c r="Q20" s="44">
        <f t="shared" si="31"/>
        <v>-0.03056670293</v>
      </c>
      <c r="R20" s="44">
        <f t="shared" si="31"/>
        <v>-0.02792028071</v>
      </c>
      <c r="S20" s="46">
        <f t="shared" si="31"/>
        <v>0.0005608627136</v>
      </c>
      <c r="U20" s="3"/>
    </row>
    <row r="21" ht="15.75" customHeight="1">
      <c r="A21" s="20">
        <v>42424.0</v>
      </c>
      <c r="B21" s="23">
        <v>179.0</v>
      </c>
      <c r="C21" s="23">
        <v>26.253813</v>
      </c>
      <c r="D21" s="23">
        <v>90.076309</v>
      </c>
      <c r="E21" s="23">
        <v>91.610001</v>
      </c>
      <c r="F21" s="23">
        <v>47.574257</v>
      </c>
      <c r="G21" s="23">
        <v>75.7346</v>
      </c>
      <c r="H21" s="36">
        <f t="shared" ref="H21:M21" si="32">LN(B21/B20)</f>
        <v>0.01005029635</v>
      </c>
      <c r="I21" s="36">
        <f t="shared" si="32"/>
        <v>0.0134508993</v>
      </c>
      <c r="J21" s="36">
        <f t="shared" si="32"/>
        <v>0.0147810633</v>
      </c>
      <c r="K21" s="36">
        <f t="shared" si="32"/>
        <v>0.0275566371</v>
      </c>
      <c r="L21" s="36">
        <f t="shared" si="32"/>
        <v>0.003510845333</v>
      </c>
      <c r="M21" s="41">
        <f t="shared" si="32"/>
        <v>-0.01512769998</v>
      </c>
      <c r="N21" s="44">
        <f t="shared" ref="N21:S21" si="33">(B21-B20)/B20</f>
        <v>0.0101009702</v>
      </c>
      <c r="O21" s="44">
        <f t="shared" si="33"/>
        <v>0.01354176961</v>
      </c>
      <c r="P21" s="44">
        <f t="shared" si="33"/>
        <v>0.01489084344</v>
      </c>
      <c r="Q21" s="44">
        <f t="shared" si="33"/>
        <v>0.02793983299</v>
      </c>
      <c r="R21" s="44">
        <f t="shared" si="33"/>
        <v>0.003517015569</v>
      </c>
      <c r="S21" s="46">
        <f t="shared" si="33"/>
        <v>-0.01501385114</v>
      </c>
      <c r="U21" s="3"/>
    </row>
    <row r="22" ht="15.75" customHeight="1">
      <c r="A22" s="20">
        <v>42425.0</v>
      </c>
      <c r="B22" s="23">
        <v>187.429993</v>
      </c>
      <c r="C22" s="23">
        <v>26.640562</v>
      </c>
      <c r="D22" s="23">
        <v>90.694946</v>
      </c>
      <c r="E22" s="23">
        <v>94.529999</v>
      </c>
      <c r="F22" s="23">
        <v>48.25972</v>
      </c>
      <c r="G22" s="23">
        <v>76.8479</v>
      </c>
      <c r="H22" s="36">
        <f t="shared" ref="H22:M22" si="34">LN(B22/B21)</f>
        <v>0.04601959918</v>
      </c>
      <c r="I22" s="36">
        <f t="shared" si="34"/>
        <v>0.01462370591</v>
      </c>
      <c r="J22" s="36">
        <f t="shared" si="34"/>
        <v>0.006844444545</v>
      </c>
      <c r="K22" s="36">
        <f t="shared" si="34"/>
        <v>0.03137678692</v>
      </c>
      <c r="L22" s="36">
        <f t="shared" si="34"/>
        <v>0.01430546266</v>
      </c>
      <c r="M22" s="41">
        <f t="shared" si="34"/>
        <v>0.01459302026</v>
      </c>
      <c r="N22" s="44">
        <f t="shared" ref="N22:S22" si="35">(B22-B21)/B21</f>
        <v>0.04709493296</v>
      </c>
      <c r="O22" s="44">
        <f t="shared" si="35"/>
        <v>0.01473115543</v>
      </c>
      <c r="P22" s="44">
        <f t="shared" si="35"/>
        <v>0.006867921287</v>
      </c>
      <c r="Q22" s="44">
        <f t="shared" si="35"/>
        <v>0.03187422736</v>
      </c>
      <c r="R22" s="44">
        <f t="shared" si="35"/>
        <v>0.01440827547</v>
      </c>
      <c r="S22" s="46">
        <f t="shared" si="35"/>
        <v>0.01470001822</v>
      </c>
      <c r="U22" s="3"/>
    </row>
    <row r="23" ht="15.75" customHeight="1">
      <c r="A23" s="20">
        <v>42426.0</v>
      </c>
      <c r="B23" s="23">
        <v>190.339996</v>
      </c>
      <c r="C23" s="23">
        <v>26.80245</v>
      </c>
      <c r="D23" s="23">
        <v>90.835548</v>
      </c>
      <c r="E23" s="23">
        <v>94.790001</v>
      </c>
      <c r="F23" s="23">
        <v>47.518673</v>
      </c>
      <c r="G23" s="23">
        <v>76.0919</v>
      </c>
      <c r="H23" s="36">
        <f t="shared" ref="H23:M23" si="36">LN(B23/B22)</f>
        <v>0.01540652061</v>
      </c>
      <c r="I23" s="36">
        <f t="shared" si="36"/>
        <v>0.006058359703</v>
      </c>
      <c r="J23" s="36">
        <f t="shared" si="36"/>
        <v>0.001549073382</v>
      </c>
      <c r="K23" s="36">
        <f t="shared" si="36"/>
        <v>0.002746695156</v>
      </c>
      <c r="L23" s="36">
        <f t="shared" si="36"/>
        <v>-0.01547450869</v>
      </c>
      <c r="M23" s="41">
        <f t="shared" si="36"/>
        <v>-0.009886323345</v>
      </c>
      <c r="N23" s="44">
        <f t="shared" ref="N23:S23" si="37">(B23-B22)/B22</f>
        <v>0.01552581288</v>
      </c>
      <c r="O23" s="44">
        <f t="shared" si="37"/>
        <v>0.006076748681</v>
      </c>
      <c r="P23" s="44">
        <f t="shared" si="37"/>
        <v>0.001550273816</v>
      </c>
      <c r="Q23" s="44">
        <f t="shared" si="37"/>
        <v>0.002750470779</v>
      </c>
      <c r="R23" s="44">
        <f t="shared" si="37"/>
        <v>-0.01535539369</v>
      </c>
      <c r="S23" s="46">
        <f t="shared" si="37"/>
        <v>-0.0098376143</v>
      </c>
      <c r="U23" s="3"/>
    </row>
    <row r="24" ht="15.75" customHeight="1">
      <c r="A24" s="20">
        <v>42429.0</v>
      </c>
      <c r="B24" s="23">
        <v>191.929993</v>
      </c>
      <c r="C24" s="23">
        <v>26.613575</v>
      </c>
      <c r="D24" s="23">
        <v>90.629341</v>
      </c>
      <c r="E24" s="23">
        <v>93.410004</v>
      </c>
      <c r="F24" s="23">
        <v>47.129642</v>
      </c>
      <c r="G24" s="23">
        <v>75.1691</v>
      </c>
      <c r="H24" s="36">
        <f t="shared" ref="H24:M24" si="38">LN(B24/B23)</f>
        <v>0.008318760117</v>
      </c>
      <c r="I24" s="36">
        <f t="shared" si="38"/>
        <v>-0.007071877294</v>
      </c>
      <c r="J24" s="36">
        <f t="shared" si="38"/>
        <v>-0.002272694072</v>
      </c>
      <c r="K24" s="36">
        <f t="shared" si="38"/>
        <v>-0.01466548031</v>
      </c>
      <c r="L24" s="36">
        <f t="shared" si="38"/>
        <v>-0.008220604685</v>
      </c>
      <c r="M24" s="41">
        <f t="shared" si="38"/>
        <v>-0.01220157805</v>
      </c>
      <c r="N24" s="44">
        <f t="shared" ref="N24:S24" si="39">(B24-B23)/B23</f>
        <v>0.008353457147</v>
      </c>
      <c r="O24" s="44">
        <f t="shared" si="39"/>
        <v>-0.007046930411</v>
      </c>
      <c r="P24" s="44">
        <f t="shared" si="39"/>
        <v>-0.002270113458</v>
      </c>
      <c r="Q24" s="44">
        <f t="shared" si="39"/>
        <v>-0.01455846593</v>
      </c>
      <c r="R24" s="44">
        <f t="shared" si="39"/>
        <v>-0.008186907913</v>
      </c>
      <c r="S24" s="46">
        <f t="shared" si="39"/>
        <v>-0.01212744063</v>
      </c>
      <c r="U24" s="3"/>
    </row>
    <row r="25" ht="15.75" customHeight="1">
      <c r="A25" s="20">
        <v>42430.0</v>
      </c>
      <c r="B25" s="23">
        <v>186.350006</v>
      </c>
      <c r="C25" s="23">
        <v>27.315117</v>
      </c>
      <c r="D25" s="23">
        <v>94.228645</v>
      </c>
      <c r="E25" s="23">
        <v>98.300003</v>
      </c>
      <c r="F25" s="23">
        <v>48.704338</v>
      </c>
      <c r="G25" s="23">
        <v>75.7749</v>
      </c>
      <c r="H25" s="36">
        <f t="shared" ref="H25:M25" si="40">LN(B25/B24)</f>
        <v>-0.02950402762</v>
      </c>
      <c r="I25" s="36">
        <f t="shared" si="40"/>
        <v>0.02601886124</v>
      </c>
      <c r="J25" s="36">
        <f t="shared" si="40"/>
        <v>0.03894620969</v>
      </c>
      <c r="K25" s="36">
        <f t="shared" si="40"/>
        <v>0.05102560897</v>
      </c>
      <c r="L25" s="36">
        <f t="shared" si="40"/>
        <v>0.0328659572</v>
      </c>
      <c r="M25" s="41">
        <f t="shared" si="40"/>
        <v>0.00802686099</v>
      </c>
      <c r="N25" s="44">
        <f t="shared" ref="N25:S25" si="41">(B25-B24)/B24</f>
        <v>-0.02907303289</v>
      </c>
      <c r="O25" s="44">
        <f t="shared" si="41"/>
        <v>0.02636030672</v>
      </c>
      <c r="P25" s="44">
        <f t="shared" si="41"/>
        <v>0.03971455558</v>
      </c>
      <c r="Q25" s="44">
        <f t="shared" si="41"/>
        <v>0.05234984253</v>
      </c>
      <c r="R25" s="44">
        <f t="shared" si="41"/>
        <v>0.03341200852</v>
      </c>
      <c r="S25" s="46">
        <f t="shared" si="41"/>
        <v>0.008059162608</v>
      </c>
      <c r="U25" s="3"/>
    </row>
    <row r="26" ht="15.75" customHeight="1">
      <c r="A26" s="20">
        <v>42431.0</v>
      </c>
      <c r="B26" s="23">
        <v>188.339996</v>
      </c>
      <c r="C26" s="23">
        <v>27.468018</v>
      </c>
      <c r="D26" s="23">
        <v>94.434853</v>
      </c>
      <c r="E26" s="23">
        <v>97.610001</v>
      </c>
      <c r="F26" s="23">
        <v>49.047066</v>
      </c>
      <c r="G26" s="23">
        <v>73.8916</v>
      </c>
      <c r="H26" s="36">
        <f t="shared" ref="H26:M26" si="42">LN(B26/B25)</f>
        <v>0.01062216072</v>
      </c>
      <c r="I26" s="36">
        <f t="shared" si="42"/>
        <v>0.005582060867</v>
      </c>
      <c r="J26" s="36">
        <f t="shared" si="42"/>
        <v>0.002185988114</v>
      </c>
      <c r="K26" s="36">
        <f t="shared" si="42"/>
        <v>-0.00704410024</v>
      </c>
      <c r="L26" s="36">
        <f t="shared" si="42"/>
        <v>0.007012265612</v>
      </c>
      <c r="M26" s="41">
        <f t="shared" si="42"/>
        <v>-0.02516794887</v>
      </c>
      <c r="N26" s="44">
        <f t="shared" ref="N26:S26" si="43">(B26-B25)/B25</f>
        <v>0.01067877615</v>
      </c>
      <c r="O26" s="44">
        <f t="shared" si="43"/>
        <v>0.005597669598</v>
      </c>
      <c r="P26" s="44">
        <f t="shared" si="43"/>
        <v>0.002188379128</v>
      </c>
      <c r="Q26" s="44">
        <f t="shared" si="43"/>
        <v>-0.007019348718</v>
      </c>
      <c r="R26" s="44">
        <f t="shared" si="43"/>
        <v>0.007036909115</v>
      </c>
      <c r="S26" s="46">
        <f t="shared" si="43"/>
        <v>-0.02485387642</v>
      </c>
      <c r="U26" s="3"/>
    </row>
    <row r="27" ht="15.75" customHeight="1">
      <c r="A27" s="20">
        <v>42432.0</v>
      </c>
      <c r="B27" s="23">
        <v>195.740005</v>
      </c>
      <c r="C27" s="23">
        <v>27.503994</v>
      </c>
      <c r="D27" s="23">
        <v>95.137848</v>
      </c>
      <c r="E27" s="23">
        <v>97.93</v>
      </c>
      <c r="F27" s="23">
        <v>48.491283</v>
      </c>
      <c r="G27" s="23">
        <v>73.7378</v>
      </c>
      <c r="H27" s="36">
        <f t="shared" ref="H27:M27" si="44">LN(B27/B26)</f>
        <v>0.0385384547</v>
      </c>
      <c r="I27" s="36">
        <f t="shared" si="44"/>
        <v>0.001308884424</v>
      </c>
      <c r="J27" s="36">
        <f t="shared" si="44"/>
        <v>0.00741666093</v>
      </c>
      <c r="K27" s="36">
        <f t="shared" si="44"/>
        <v>0.003272980301</v>
      </c>
      <c r="L27" s="36">
        <f t="shared" si="44"/>
        <v>-0.01139631788</v>
      </c>
      <c r="M27" s="41">
        <f t="shared" si="44"/>
        <v>-0.002083596569</v>
      </c>
      <c r="N27" s="44">
        <f t="shared" ref="N27:S27" si="45">(B27-B26)/B26</f>
        <v>0.0392906932</v>
      </c>
      <c r="O27" s="44">
        <f t="shared" si="45"/>
        <v>0.001309741387</v>
      </c>
      <c r="P27" s="44">
        <f t="shared" si="45"/>
        <v>0.007444232481</v>
      </c>
      <c r="Q27" s="44">
        <f t="shared" si="45"/>
        <v>0.003278342349</v>
      </c>
      <c r="R27" s="44">
        <f t="shared" si="45"/>
        <v>-0.01133162583</v>
      </c>
      <c r="S27" s="46">
        <f t="shared" si="45"/>
        <v>-0.002081427388</v>
      </c>
      <c r="U27" s="3"/>
    </row>
    <row r="28" ht="15.75" customHeight="1">
      <c r="A28" s="20">
        <v>42433.0</v>
      </c>
      <c r="B28" s="23">
        <v>201.039993</v>
      </c>
      <c r="C28" s="23">
        <v>27.548958</v>
      </c>
      <c r="D28" s="23">
        <v>96.553185</v>
      </c>
      <c r="E28" s="23">
        <v>101.580002</v>
      </c>
      <c r="F28" s="23">
        <v>48.19487</v>
      </c>
      <c r="G28" s="23">
        <v>73.6363</v>
      </c>
      <c r="H28" s="36">
        <f t="shared" ref="H28:M28" si="46">LN(B28/B27)</f>
        <v>0.02671658487</v>
      </c>
      <c r="I28" s="36">
        <f t="shared" si="46"/>
        <v>0.001633482252</v>
      </c>
      <c r="J28" s="36">
        <f t="shared" si="46"/>
        <v>0.01476712497</v>
      </c>
      <c r="K28" s="36">
        <f t="shared" si="46"/>
        <v>0.03659374733</v>
      </c>
      <c r="L28" s="36">
        <f t="shared" si="46"/>
        <v>-0.006131465974</v>
      </c>
      <c r="M28" s="41">
        <f t="shared" si="46"/>
        <v>-0.001377447137</v>
      </c>
      <c r="N28" s="44">
        <f t="shared" ref="N28:S28" si="47">(B28-B27)/B27</f>
        <v>0.02707667245</v>
      </c>
      <c r="O28" s="44">
        <f t="shared" si="47"/>
        <v>0.001634817111</v>
      </c>
      <c r="P28" s="44">
        <f t="shared" si="47"/>
        <v>0.01487669765</v>
      </c>
      <c r="Q28" s="44">
        <f t="shared" si="47"/>
        <v>0.0372715409</v>
      </c>
      <c r="R28" s="44">
        <f t="shared" si="47"/>
        <v>-0.006112706896</v>
      </c>
      <c r="S28" s="46">
        <f t="shared" si="47"/>
        <v>-0.001376498892</v>
      </c>
      <c r="U28" s="3"/>
    </row>
    <row r="29" ht="15.75" customHeight="1">
      <c r="A29" s="20">
        <v>42436.0</v>
      </c>
      <c r="B29" s="23">
        <v>205.289993</v>
      </c>
      <c r="C29" s="23">
        <v>27.827782</v>
      </c>
      <c r="D29" s="23">
        <v>95.484657</v>
      </c>
      <c r="E29" s="23">
        <v>95.489998</v>
      </c>
      <c r="F29" s="23">
        <v>47.268581</v>
      </c>
      <c r="G29" s="23">
        <v>72.8472</v>
      </c>
      <c r="H29" s="36">
        <f t="shared" ref="H29:M29" si="48">LN(B29/B28)</f>
        <v>0.02091972112</v>
      </c>
      <c r="I29" s="36">
        <f t="shared" si="48"/>
        <v>0.01007016145</v>
      </c>
      <c r="J29" s="36">
        <f t="shared" si="48"/>
        <v>-0.01112842153</v>
      </c>
      <c r="K29" s="36">
        <f t="shared" si="48"/>
        <v>-0.06182517604</v>
      </c>
      <c r="L29" s="36">
        <f t="shared" si="48"/>
        <v>-0.01940675854</v>
      </c>
      <c r="M29" s="41">
        <f t="shared" si="48"/>
        <v>-0.01077401391</v>
      </c>
      <c r="N29" s="44">
        <f t="shared" ref="N29:S29" si="49">(B29-B28)/B28</f>
        <v>0.02114007236</v>
      </c>
      <c r="O29" s="44">
        <f t="shared" si="49"/>
        <v>0.01012103616</v>
      </c>
      <c r="P29" s="44">
        <f t="shared" si="49"/>
        <v>-0.0110667297</v>
      </c>
      <c r="Q29" s="44">
        <f t="shared" si="49"/>
        <v>-0.0599527848</v>
      </c>
      <c r="R29" s="44">
        <f t="shared" si="49"/>
        <v>-0.01921965969</v>
      </c>
      <c r="S29" s="46">
        <f t="shared" si="49"/>
        <v>-0.0107161821</v>
      </c>
      <c r="U29" s="3"/>
    </row>
    <row r="30" ht="15.75" customHeight="1">
      <c r="A30" s="20">
        <v>42437.0</v>
      </c>
      <c r="B30" s="23">
        <v>202.600006</v>
      </c>
      <c r="C30" s="23">
        <v>27.486</v>
      </c>
      <c r="D30" s="23">
        <v>94.697304</v>
      </c>
      <c r="E30" s="23">
        <v>96.230003</v>
      </c>
      <c r="F30" s="23">
        <v>47.84288</v>
      </c>
      <c r="G30" s="23">
        <v>71.7818</v>
      </c>
      <c r="H30" s="36">
        <f t="shared" ref="H30:M30" si="50">LN(B30/B29)</f>
        <v>-0.0131899581</v>
      </c>
      <c r="I30" s="36">
        <f t="shared" si="50"/>
        <v>-0.01235809006</v>
      </c>
      <c r="J30" s="36">
        <f t="shared" si="50"/>
        <v>-0.008280043956</v>
      </c>
      <c r="K30" s="36">
        <f t="shared" si="50"/>
        <v>0.007719681526</v>
      </c>
      <c r="L30" s="36">
        <f t="shared" si="50"/>
        <v>0.01207648318</v>
      </c>
      <c r="M30" s="41">
        <f t="shared" si="50"/>
        <v>-0.01473313473</v>
      </c>
      <c r="N30" s="44">
        <f t="shared" ref="N30:S30" si="51">(B30-B29)/B29</f>
        <v>-0.0131033518</v>
      </c>
      <c r="O30" s="44">
        <f t="shared" si="51"/>
        <v>-0.01228204246</v>
      </c>
      <c r="P30" s="44">
        <f t="shared" si="51"/>
        <v>-0.008245858808</v>
      </c>
      <c r="Q30" s="44">
        <f t="shared" si="51"/>
        <v>0.00774955509</v>
      </c>
      <c r="R30" s="44">
        <f t="shared" si="51"/>
        <v>0.01214969834</v>
      </c>
      <c r="S30" s="46">
        <f t="shared" si="51"/>
        <v>-0.01462513316</v>
      </c>
      <c r="U30" s="3"/>
    </row>
    <row r="31" ht="15.75" customHeight="1">
      <c r="A31" s="20">
        <v>42438.0</v>
      </c>
      <c r="B31" s="23">
        <v>208.720001</v>
      </c>
      <c r="C31" s="23">
        <v>27.764822</v>
      </c>
      <c r="D31" s="23">
        <v>94.781654</v>
      </c>
      <c r="E31" s="23">
        <v>98.0</v>
      </c>
      <c r="F31" s="23">
        <v>48.945175</v>
      </c>
      <c r="G31" s="23">
        <v>71.8475</v>
      </c>
      <c r="H31" s="36">
        <f t="shared" ref="H31:M31" si="52">LN(B31/B30)</f>
        <v>0.02976002419</v>
      </c>
      <c r="I31" s="36">
        <f t="shared" si="52"/>
        <v>0.01009303959</v>
      </c>
      <c r="J31" s="36">
        <f t="shared" si="52"/>
        <v>0.0008903363884</v>
      </c>
      <c r="K31" s="36">
        <f t="shared" si="52"/>
        <v>0.01822628813</v>
      </c>
      <c r="L31" s="36">
        <f t="shared" si="52"/>
        <v>0.02277848565</v>
      </c>
      <c r="M31" s="41">
        <f t="shared" si="52"/>
        <v>0.0009148551804</v>
      </c>
      <c r="N31" s="44">
        <f t="shared" ref="N31:S31" si="53">(B31-B30)/B30</f>
        <v>0.03020727946</v>
      </c>
      <c r="O31" s="44">
        <f t="shared" si="53"/>
        <v>0.01014414611</v>
      </c>
      <c r="P31" s="44">
        <f t="shared" si="53"/>
        <v>0.0008907328555</v>
      </c>
      <c r="Q31" s="44">
        <f t="shared" si="53"/>
        <v>0.01839340065</v>
      </c>
      <c r="R31" s="44">
        <f t="shared" si="53"/>
        <v>0.02303989643</v>
      </c>
      <c r="S31" s="46">
        <f t="shared" si="53"/>
        <v>0.0009152737881</v>
      </c>
      <c r="U31" s="3"/>
    </row>
    <row r="32" ht="15.75" customHeight="1">
      <c r="A32" s="20">
        <v>42439.0</v>
      </c>
      <c r="B32" s="23">
        <v>205.179993</v>
      </c>
      <c r="C32" s="23">
        <v>28.106596</v>
      </c>
      <c r="D32" s="23">
        <v>94.828529</v>
      </c>
      <c r="E32" s="23">
        <v>97.360001</v>
      </c>
      <c r="F32" s="23">
        <v>48.213406</v>
      </c>
      <c r="G32" s="23">
        <v>70.8216</v>
      </c>
      <c r="H32" s="36">
        <f t="shared" ref="H32:M32" si="54">LN(B32/B31)</f>
        <v>-0.01710603708</v>
      </c>
      <c r="I32" s="36">
        <f t="shared" si="54"/>
        <v>0.01223445817</v>
      </c>
      <c r="J32" s="36">
        <f t="shared" si="54"/>
        <v>0.0004944354803</v>
      </c>
      <c r="K32" s="36">
        <f t="shared" si="54"/>
        <v>-0.00655201972</v>
      </c>
      <c r="L32" s="36">
        <f t="shared" si="54"/>
        <v>-0.01506367898</v>
      </c>
      <c r="M32" s="41">
        <f t="shared" si="54"/>
        <v>-0.01438177829</v>
      </c>
      <c r="N32" s="44">
        <f t="shared" ref="N32:S32" si="55">(B32-B31)/B31</f>
        <v>-0.01696055952</v>
      </c>
      <c r="O32" s="44">
        <f t="shared" si="55"/>
        <v>0.0123096053</v>
      </c>
      <c r="P32" s="44">
        <f t="shared" si="55"/>
        <v>0.0004945577337</v>
      </c>
      <c r="Q32" s="44">
        <f t="shared" si="55"/>
        <v>-0.006530602041</v>
      </c>
      <c r="R32" s="44">
        <f t="shared" si="55"/>
        <v>-0.01495078933</v>
      </c>
      <c r="S32" s="46">
        <f t="shared" si="55"/>
        <v>-0.01427885452</v>
      </c>
      <c r="U32" s="3"/>
    </row>
    <row r="33" ht="15.75" customHeight="1">
      <c r="A33" s="20">
        <v>42440.0</v>
      </c>
      <c r="B33" s="23">
        <v>207.5</v>
      </c>
      <c r="C33" s="23">
        <v>28.565302</v>
      </c>
      <c r="D33" s="23">
        <v>95.850197</v>
      </c>
      <c r="E33" s="23">
        <v>97.660004</v>
      </c>
      <c r="F33" s="23">
        <v>49.158211</v>
      </c>
      <c r="G33" s="23">
        <v>69.9887</v>
      </c>
      <c r="H33" s="36">
        <f t="shared" ref="H33:M33" si="56">LN(B33/B32)</f>
        <v>0.01124373113</v>
      </c>
      <c r="I33" s="36">
        <f t="shared" si="56"/>
        <v>0.01618848261</v>
      </c>
      <c r="J33" s="36">
        <f t="shared" si="56"/>
        <v>0.01071622198</v>
      </c>
      <c r="K33" s="36">
        <f t="shared" si="56"/>
        <v>0.003076640642</v>
      </c>
      <c r="L33" s="36">
        <f t="shared" si="56"/>
        <v>0.0194067775</v>
      </c>
      <c r="M33" s="41">
        <f t="shared" si="56"/>
        <v>-0.01183023847</v>
      </c>
      <c r="N33" s="44">
        <f t="shared" ref="N33:S33" si="57">(B33-B32)/B32</f>
        <v>0.01130717945</v>
      </c>
      <c r="O33" s="44">
        <f t="shared" si="57"/>
        <v>0.01632022604</v>
      </c>
      <c r="P33" s="44">
        <f t="shared" si="57"/>
        <v>0.01077384634</v>
      </c>
      <c r="Q33" s="44">
        <f t="shared" si="57"/>
        <v>0.003081378358</v>
      </c>
      <c r="R33" s="44">
        <f t="shared" si="57"/>
        <v>0.01959631311</v>
      </c>
      <c r="S33" s="46">
        <f t="shared" si="57"/>
        <v>-0.01176053633</v>
      </c>
      <c r="U33" s="3"/>
    </row>
    <row r="34" ht="15.75" customHeight="1">
      <c r="A34" s="20">
        <v>42443.0</v>
      </c>
      <c r="B34" s="23">
        <v>215.149994</v>
      </c>
      <c r="C34" s="23">
        <v>28.268492</v>
      </c>
      <c r="D34" s="23">
        <v>96.09391</v>
      </c>
      <c r="E34" s="23">
        <v>98.129997</v>
      </c>
      <c r="F34" s="23">
        <v>49.250839</v>
      </c>
      <c r="G34" s="23">
        <v>70.4092</v>
      </c>
      <c r="H34" s="36">
        <f t="shared" ref="H34:M34" si="58">LN(B34/B33)</f>
        <v>0.03620409173</v>
      </c>
      <c r="I34" s="36">
        <f t="shared" si="58"/>
        <v>-0.01044493698</v>
      </c>
      <c r="J34" s="36">
        <f t="shared" si="58"/>
        <v>0.002539417696</v>
      </c>
      <c r="K34" s="36">
        <f t="shared" si="58"/>
        <v>0.004801000055</v>
      </c>
      <c r="L34" s="36">
        <f t="shared" si="58"/>
        <v>0.001882510345</v>
      </c>
      <c r="M34" s="41">
        <f t="shared" si="58"/>
        <v>0.005990135997</v>
      </c>
      <c r="N34" s="44">
        <f t="shared" ref="N34:S34" si="59">(B34-B33)/B33</f>
        <v>0.03686744096</v>
      </c>
      <c r="O34" s="44">
        <f t="shared" si="59"/>
        <v>-0.01039057805</v>
      </c>
      <c r="P34" s="44">
        <f t="shared" si="59"/>
        <v>0.002542644748</v>
      </c>
      <c r="Q34" s="44">
        <f t="shared" si="59"/>
        <v>0.004812543321</v>
      </c>
      <c r="R34" s="44">
        <f t="shared" si="59"/>
        <v>0.00188428338</v>
      </c>
      <c r="S34" s="46">
        <f t="shared" si="59"/>
        <v>0.006008112738</v>
      </c>
      <c r="U34" s="3"/>
    </row>
    <row r="35" ht="15.75" customHeight="1">
      <c r="A35" s="20">
        <v>42444.0</v>
      </c>
      <c r="B35" s="23">
        <v>218.339996</v>
      </c>
      <c r="C35" s="23">
        <v>28.466358</v>
      </c>
      <c r="D35" s="23">
        <v>98.02478</v>
      </c>
      <c r="E35" s="23">
        <v>97.860001</v>
      </c>
      <c r="F35" s="23">
        <v>49.639877</v>
      </c>
      <c r="G35" s="23">
        <v>70.9006</v>
      </c>
      <c r="H35" s="36">
        <f t="shared" ref="H35:M35" si="60">LN(B35/B34)</f>
        <v>0.01471803113</v>
      </c>
      <c r="I35" s="36">
        <f t="shared" si="60"/>
        <v>0.00697514146</v>
      </c>
      <c r="J35" s="36">
        <f t="shared" si="60"/>
        <v>0.01989436137</v>
      </c>
      <c r="K35" s="36">
        <f t="shared" si="60"/>
        <v>-0.002755203567</v>
      </c>
      <c r="L35" s="36">
        <f t="shared" si="60"/>
        <v>0.007868079487</v>
      </c>
      <c r="M35" s="41">
        <f t="shared" si="60"/>
        <v>0.006954959682</v>
      </c>
      <c r="N35" s="44">
        <f t="shared" ref="N35:S35" si="61">(B35-B34)/B34</f>
        <v>0.01482687469</v>
      </c>
      <c r="O35" s="44">
        <f t="shared" si="61"/>
        <v>0.006999524418</v>
      </c>
      <c r="P35" s="44">
        <f t="shared" si="61"/>
        <v>0.02009357305</v>
      </c>
      <c r="Q35" s="44">
        <f t="shared" si="61"/>
        <v>-0.002751411477</v>
      </c>
      <c r="R35" s="44">
        <f t="shared" si="61"/>
        <v>0.007899114165</v>
      </c>
      <c r="S35" s="46">
        <f t="shared" si="61"/>
        <v>0.006979201582</v>
      </c>
      <c r="U35" s="3"/>
    </row>
    <row r="36" ht="15.75" customHeight="1">
      <c r="A36" s="20">
        <v>42445.0</v>
      </c>
      <c r="B36" s="23">
        <v>221.929993</v>
      </c>
      <c r="C36" s="23">
        <v>28.502337</v>
      </c>
      <c r="D36" s="23">
        <v>99.32766</v>
      </c>
      <c r="E36" s="23">
        <v>99.349998</v>
      </c>
      <c r="F36" s="23">
        <v>50.343864</v>
      </c>
      <c r="G36" s="23">
        <v>70.6476</v>
      </c>
      <c r="H36" s="36">
        <f t="shared" ref="H36:M36" si="62">LN(B36/B35)</f>
        <v>0.01630852276</v>
      </c>
      <c r="I36" s="36">
        <f t="shared" si="62"/>
        <v>0.001263114936</v>
      </c>
      <c r="J36" s="36">
        <f t="shared" si="62"/>
        <v>0.01320377826</v>
      </c>
      <c r="K36" s="36">
        <f t="shared" si="62"/>
        <v>0.01511105279</v>
      </c>
      <c r="L36" s="36">
        <f t="shared" si="62"/>
        <v>0.01408226231</v>
      </c>
      <c r="M36" s="41">
        <f t="shared" si="62"/>
        <v>-0.003574757848</v>
      </c>
      <c r="N36" s="44">
        <f t="shared" ref="N36:S36" si="63">(B36-B35)/B35</f>
        <v>0.0164422326</v>
      </c>
      <c r="O36" s="44">
        <f t="shared" si="63"/>
        <v>0.001263913002</v>
      </c>
      <c r="P36" s="44">
        <f t="shared" si="63"/>
        <v>0.01329133307</v>
      </c>
      <c r="Q36" s="44">
        <f t="shared" si="63"/>
        <v>0.01522580201</v>
      </c>
      <c r="R36" s="44">
        <f t="shared" si="63"/>
        <v>0.01418188446</v>
      </c>
      <c r="S36" s="46">
        <f t="shared" si="63"/>
        <v>-0.003568376008</v>
      </c>
      <c r="U36" s="3"/>
    </row>
    <row r="37" ht="15.75" customHeight="1">
      <c r="A37" s="20">
        <v>42446.0</v>
      </c>
      <c r="B37" s="23">
        <v>226.380005</v>
      </c>
      <c r="C37" s="23">
        <v>28.763166</v>
      </c>
      <c r="D37" s="23">
        <v>99.168297</v>
      </c>
      <c r="E37" s="23">
        <v>99.720001</v>
      </c>
      <c r="F37" s="23">
        <v>50.631012</v>
      </c>
      <c r="G37" s="23">
        <v>68.4004</v>
      </c>
      <c r="H37" s="36">
        <f t="shared" ref="H37:M37" si="64">LN(B37/B36)</f>
        <v>0.01985304</v>
      </c>
      <c r="I37" s="36">
        <f t="shared" si="64"/>
        <v>0.009109526331</v>
      </c>
      <c r="J37" s="36">
        <f t="shared" si="64"/>
        <v>-0.001605705594</v>
      </c>
      <c r="K37" s="36">
        <f t="shared" si="64"/>
        <v>0.003717319816</v>
      </c>
      <c r="L37" s="36">
        <f t="shared" si="64"/>
        <v>0.005687529125</v>
      </c>
      <c r="M37" s="41">
        <f t="shared" si="64"/>
        <v>-0.03232546571</v>
      </c>
      <c r="N37" s="44">
        <f t="shared" ref="N37:S37" si="65">(B37-B36)/B36</f>
        <v>0.02005142225</v>
      </c>
      <c r="O37" s="44">
        <f t="shared" si="65"/>
        <v>0.009151144343</v>
      </c>
      <c r="P37" s="44">
        <f t="shared" si="65"/>
        <v>-0.001604417138</v>
      </c>
      <c r="Q37" s="44">
        <f t="shared" si="65"/>
        <v>0.003724237619</v>
      </c>
      <c r="R37" s="44">
        <f t="shared" si="65"/>
        <v>0.005703733825</v>
      </c>
      <c r="S37" s="46">
        <f t="shared" si="65"/>
        <v>-0.03180858232</v>
      </c>
      <c r="U37" s="3"/>
    </row>
    <row r="38" ht="15.75" customHeight="1">
      <c r="A38" s="20">
        <v>42447.0</v>
      </c>
      <c r="B38" s="23">
        <v>232.740005</v>
      </c>
      <c r="C38" s="23">
        <v>29.39275</v>
      </c>
      <c r="D38" s="23">
        <v>99.280777</v>
      </c>
      <c r="E38" s="23">
        <v>101.120003</v>
      </c>
      <c r="F38" s="23">
        <v>49.547253</v>
      </c>
      <c r="G38" s="23">
        <v>68.0288</v>
      </c>
      <c r="H38" s="36">
        <f t="shared" ref="H38:M38" si="66">LN(B38/B37)</f>
        <v>0.02770694687</v>
      </c>
      <c r="I38" s="36">
        <f t="shared" si="66"/>
        <v>0.02165243505</v>
      </c>
      <c r="J38" s="36">
        <f t="shared" si="66"/>
        <v>0.001133590697</v>
      </c>
      <c r="K38" s="36">
        <f t="shared" si="66"/>
        <v>0.01394169138</v>
      </c>
      <c r="L38" s="36">
        <f t="shared" si="66"/>
        <v>-0.02163745364</v>
      </c>
      <c r="M38" s="41">
        <f t="shared" si="66"/>
        <v>-0.00544752764</v>
      </c>
      <c r="N38" s="44">
        <f t="shared" ref="N38:S38" si="67">(B38-B37)/B37</f>
        <v>0.028094354</v>
      </c>
      <c r="O38" s="44">
        <f t="shared" si="67"/>
        <v>0.0218885501</v>
      </c>
      <c r="P38" s="44">
        <f t="shared" si="67"/>
        <v>0.001134233454</v>
      </c>
      <c r="Q38" s="44">
        <f t="shared" si="67"/>
        <v>0.01403932998</v>
      </c>
      <c r="R38" s="44">
        <f t="shared" si="67"/>
        <v>-0.02140504322</v>
      </c>
      <c r="S38" s="46">
        <f t="shared" si="67"/>
        <v>-0.005432716768</v>
      </c>
      <c r="U38" s="3"/>
    </row>
    <row r="39" ht="15.75" customHeight="1">
      <c r="A39" s="20">
        <v>42450.0</v>
      </c>
      <c r="B39" s="23">
        <v>238.320007</v>
      </c>
      <c r="C39" s="23">
        <v>29.086954</v>
      </c>
      <c r="D39" s="23">
        <v>99.271408</v>
      </c>
      <c r="E39" s="23">
        <v>101.059998</v>
      </c>
      <c r="F39" s="23">
        <v>49.88998</v>
      </c>
      <c r="G39" s="23">
        <v>68.2436</v>
      </c>
      <c r="H39" s="36">
        <f t="shared" ref="H39:M39" si="68">LN(B39/B38)</f>
        <v>0.02369236561</v>
      </c>
      <c r="I39" s="36">
        <f t="shared" si="68"/>
        <v>-0.01045828779</v>
      </c>
      <c r="J39" s="36">
        <f t="shared" si="68"/>
        <v>-0.00009437317456</v>
      </c>
      <c r="K39" s="36">
        <f t="shared" si="68"/>
        <v>-0.0005935799927</v>
      </c>
      <c r="L39" s="36">
        <f t="shared" si="68"/>
        <v>0.006893360702</v>
      </c>
      <c r="M39" s="41">
        <f t="shared" si="68"/>
        <v>0.00315251185</v>
      </c>
      <c r="N39" s="44">
        <f t="shared" ref="N39:S39" si="69">(B39-B38)/B38</f>
        <v>0.02397525943</v>
      </c>
      <c r="O39" s="44">
        <f t="shared" si="69"/>
        <v>-0.01040379005</v>
      </c>
      <c r="P39" s="44">
        <f t="shared" si="69"/>
        <v>-0.00009436872155</v>
      </c>
      <c r="Q39" s="44">
        <f t="shared" si="69"/>
        <v>-0.000593403859</v>
      </c>
      <c r="R39" s="44">
        <f t="shared" si="69"/>
        <v>0.006917174601</v>
      </c>
      <c r="S39" s="46">
        <f t="shared" si="69"/>
        <v>0.003157486241</v>
      </c>
      <c r="U39" s="3"/>
    </row>
    <row r="40" ht="15.75" customHeight="1">
      <c r="A40" s="20">
        <v>42451.0</v>
      </c>
      <c r="B40" s="23">
        <v>234.240005</v>
      </c>
      <c r="C40" s="23">
        <v>29.06897</v>
      </c>
      <c r="D40" s="23">
        <v>100.030655</v>
      </c>
      <c r="E40" s="23">
        <v>99.839996</v>
      </c>
      <c r="F40" s="23">
        <v>50.084503</v>
      </c>
      <c r="G40" s="23">
        <v>67.7658</v>
      </c>
      <c r="H40" s="36">
        <f t="shared" ref="H40:M40" si="70">LN(B40/B39)</f>
        <v>-0.01726808566</v>
      </c>
      <c r="I40" s="36">
        <f t="shared" si="70"/>
        <v>-0.000618475276</v>
      </c>
      <c r="J40" s="36">
        <f t="shared" si="70"/>
        <v>0.00761909497</v>
      </c>
      <c r="K40" s="36">
        <f t="shared" si="70"/>
        <v>-0.01214551552</v>
      </c>
      <c r="L40" s="36">
        <f t="shared" si="70"/>
        <v>0.003891457893</v>
      </c>
      <c r="M40" s="41">
        <f t="shared" si="70"/>
        <v>-0.007026013872</v>
      </c>
      <c r="N40" s="44">
        <f t="shared" ref="N40:S40" si="71">(B40-B39)/B39</f>
        <v>-0.01711984676</v>
      </c>
      <c r="O40" s="44">
        <f t="shared" si="71"/>
        <v>-0.0006182840596</v>
      </c>
      <c r="P40" s="44">
        <f t="shared" si="71"/>
        <v>0.007648194131</v>
      </c>
      <c r="Q40" s="44">
        <f t="shared" si="71"/>
        <v>-0.01207205644</v>
      </c>
      <c r="R40" s="44">
        <f t="shared" si="71"/>
        <v>0.003899039446</v>
      </c>
      <c r="S40" s="46">
        <f t="shared" si="71"/>
        <v>-0.007001389141</v>
      </c>
      <c r="U40" s="3"/>
    </row>
    <row r="41" ht="15.75" customHeight="1">
      <c r="A41" s="20">
        <v>42452.0</v>
      </c>
      <c r="B41" s="23">
        <v>222.580002</v>
      </c>
      <c r="C41" s="23">
        <v>28.781158</v>
      </c>
      <c r="D41" s="23">
        <v>99.477623</v>
      </c>
      <c r="E41" s="23">
        <v>99.589996</v>
      </c>
      <c r="F41" s="23">
        <v>49.991879</v>
      </c>
      <c r="G41" s="23">
        <v>67.8973</v>
      </c>
      <c r="H41" s="36">
        <f t="shared" ref="H41:M41" si="72">LN(B41/B40)</f>
        <v>-0.05105965559</v>
      </c>
      <c r="I41" s="36">
        <f t="shared" si="72"/>
        <v>-0.009950345302</v>
      </c>
      <c r="J41" s="36">
        <f t="shared" si="72"/>
        <v>-0.005543964612</v>
      </c>
      <c r="K41" s="36">
        <f t="shared" si="72"/>
        <v>-0.002507146778</v>
      </c>
      <c r="L41" s="36">
        <f t="shared" si="72"/>
        <v>-0.001851066647</v>
      </c>
      <c r="M41" s="41">
        <f t="shared" si="72"/>
        <v>0.001938626512</v>
      </c>
      <c r="N41" s="44">
        <f t="shared" ref="N41:S41" si="73">(B41-B40)/B40</f>
        <v>-0.04977801721</v>
      </c>
      <c r="O41" s="44">
        <f t="shared" si="73"/>
        <v>-0.009901004404</v>
      </c>
      <c r="P41" s="44">
        <f t="shared" si="73"/>
        <v>-0.0055286252</v>
      </c>
      <c r="Q41" s="44">
        <f t="shared" si="73"/>
        <v>-0.002504006511</v>
      </c>
      <c r="R41" s="44">
        <f t="shared" si="73"/>
        <v>-0.00184935448</v>
      </c>
      <c r="S41" s="46">
        <f t="shared" si="73"/>
        <v>0.001940506863</v>
      </c>
      <c r="U41" s="3"/>
    </row>
    <row r="42" ht="15.75" customHeight="1">
      <c r="A42" s="20">
        <v>42453.0</v>
      </c>
      <c r="B42" s="23">
        <v>227.75</v>
      </c>
      <c r="C42" s="23">
        <v>28.673225</v>
      </c>
      <c r="D42" s="23">
        <v>99.046455</v>
      </c>
      <c r="E42" s="23">
        <v>98.360001</v>
      </c>
      <c r="F42" s="23">
        <v>50.214188</v>
      </c>
      <c r="G42" s="23">
        <v>69.1757</v>
      </c>
      <c r="H42" s="36">
        <f t="shared" ref="H42:M42" si="74">LN(B42/B41)</f>
        <v>0.02296193961</v>
      </c>
      <c r="I42" s="36">
        <f t="shared" si="74"/>
        <v>-0.003757176436</v>
      </c>
      <c r="J42" s="36">
        <f t="shared" si="74"/>
        <v>-0.004343741901</v>
      </c>
      <c r="K42" s="36">
        <f t="shared" si="74"/>
        <v>-0.01242749026</v>
      </c>
      <c r="L42" s="36">
        <f t="shared" si="74"/>
        <v>0.004437044011</v>
      </c>
      <c r="M42" s="41">
        <f t="shared" si="74"/>
        <v>0.01865337547</v>
      </c>
      <c r="N42" s="44">
        <f t="shared" ref="N42:S42" si="75">(B42-B41)/B41</f>
        <v>0.02322759436</v>
      </c>
      <c r="O42" s="44">
        <f t="shared" si="75"/>
        <v>-0.00375012708</v>
      </c>
      <c r="P42" s="44">
        <f t="shared" si="75"/>
        <v>-0.004334321499</v>
      </c>
      <c r="Q42" s="44">
        <f t="shared" si="75"/>
        <v>-0.0123505879</v>
      </c>
      <c r="R42" s="44">
        <f t="shared" si="75"/>
        <v>0.004446902266</v>
      </c>
      <c r="S42" s="46">
        <f t="shared" si="75"/>
        <v>0.01882843648</v>
      </c>
      <c r="U42" s="3"/>
    </row>
    <row r="43" ht="15.75" customHeight="1">
      <c r="A43" s="20">
        <v>42457.0</v>
      </c>
      <c r="B43" s="23">
        <v>230.259995</v>
      </c>
      <c r="C43" s="23">
        <v>28.691214</v>
      </c>
      <c r="D43" s="23">
        <v>98.59655</v>
      </c>
      <c r="E43" s="23">
        <v>101.209999</v>
      </c>
      <c r="F43" s="23">
        <v>49.593563</v>
      </c>
      <c r="G43" s="23">
        <v>68.2033</v>
      </c>
      <c r="H43" s="36">
        <f t="shared" ref="H43:M43" si="76">LN(B43/B42)</f>
        <v>0.01096054739</v>
      </c>
      <c r="I43" s="36">
        <f t="shared" si="76"/>
        <v>0.0006271830041</v>
      </c>
      <c r="J43" s="36">
        <f t="shared" si="76"/>
        <v>-0.004552711361</v>
      </c>
      <c r="K43" s="36">
        <f t="shared" si="76"/>
        <v>0.02856332881</v>
      </c>
      <c r="L43" s="36">
        <f t="shared" si="76"/>
        <v>-0.01243656916</v>
      </c>
      <c r="M43" s="41">
        <f t="shared" si="76"/>
        <v>-0.01415669411</v>
      </c>
      <c r="N43" s="44">
        <f t="shared" ref="N43:S43" si="77">(B43-B42)/B42</f>
        <v>0.01102083425</v>
      </c>
      <c r="O43" s="44">
        <f t="shared" si="77"/>
        <v>0.0006273797245</v>
      </c>
      <c r="P43" s="44">
        <f t="shared" si="77"/>
        <v>-0.00454236348</v>
      </c>
      <c r="Q43" s="44">
        <f t="shared" si="77"/>
        <v>0.02897517254</v>
      </c>
      <c r="R43" s="44">
        <f t="shared" si="77"/>
        <v>-0.01235955463</v>
      </c>
      <c r="S43" s="46">
        <f t="shared" si="77"/>
        <v>-0.01405695931</v>
      </c>
      <c r="U43" s="3"/>
    </row>
    <row r="44" ht="15.75" customHeight="1">
      <c r="A44" s="20">
        <v>42458.0</v>
      </c>
      <c r="B44" s="23">
        <v>230.130005</v>
      </c>
      <c r="C44" s="23">
        <v>29.122932</v>
      </c>
      <c r="D44" s="23">
        <v>100.930466</v>
      </c>
      <c r="E44" s="23">
        <v>104.129997</v>
      </c>
      <c r="F44" s="23">
        <v>50.677326</v>
      </c>
      <c r="G44" s="23">
        <v>68.0503</v>
      </c>
      <c r="H44" s="36">
        <f t="shared" ref="H44:M44" si="78">LN(B44/B43)</f>
        <v>-0.0005646951648</v>
      </c>
      <c r="I44" s="36">
        <f t="shared" si="78"/>
        <v>0.01493496158</v>
      </c>
      <c r="J44" s="36">
        <f t="shared" si="78"/>
        <v>0.02339555316</v>
      </c>
      <c r="K44" s="36">
        <f t="shared" si="78"/>
        <v>0.02844253341</v>
      </c>
      <c r="L44" s="36">
        <f t="shared" si="78"/>
        <v>0.02161754455</v>
      </c>
      <c r="M44" s="41">
        <f t="shared" si="78"/>
        <v>-0.002245813165</v>
      </c>
      <c r="N44" s="44">
        <f t="shared" ref="N44:S44" si="79">(B44-B43)/B43</f>
        <v>-0.0005645357545</v>
      </c>
      <c r="O44" s="44">
        <f t="shared" si="79"/>
        <v>0.01504704541</v>
      </c>
      <c r="P44" s="44">
        <f t="shared" si="79"/>
        <v>0.02367137593</v>
      </c>
      <c r="Q44" s="44">
        <f t="shared" si="79"/>
        <v>0.02885088459</v>
      </c>
      <c r="R44" s="44">
        <f t="shared" si="79"/>
        <v>0.02185289651</v>
      </c>
      <c r="S44" s="46">
        <f t="shared" si="79"/>
        <v>-0.002243293213</v>
      </c>
      <c r="U44" s="3"/>
    </row>
    <row r="45" ht="15.75" customHeight="1">
      <c r="A45" s="20">
        <v>42459.0</v>
      </c>
      <c r="B45" s="23">
        <v>226.889999</v>
      </c>
      <c r="C45" s="23">
        <v>29.419737</v>
      </c>
      <c r="D45" s="23">
        <v>102.692619</v>
      </c>
      <c r="E45" s="23">
        <v>102.190002</v>
      </c>
      <c r="F45" s="23">
        <v>50.992271</v>
      </c>
      <c r="G45" s="23">
        <v>68.7183</v>
      </c>
      <c r="H45" s="36">
        <f t="shared" ref="H45:M45" si="80">LN(B45/B44)</f>
        <v>-0.01417907424</v>
      </c>
      <c r="I45" s="36">
        <f t="shared" si="80"/>
        <v>0.01013987056</v>
      </c>
      <c r="J45" s="36">
        <f t="shared" si="80"/>
        <v>0.01730842053</v>
      </c>
      <c r="K45" s="36">
        <f t="shared" si="80"/>
        <v>-0.01880624454</v>
      </c>
      <c r="L45" s="36">
        <f t="shared" si="80"/>
        <v>0.00619548059</v>
      </c>
      <c r="M45" s="41">
        <f t="shared" si="80"/>
        <v>0.009768401692</v>
      </c>
      <c r="N45" s="44">
        <f t="shared" ref="N45:S45" si="81">(B45-B44)/B44</f>
        <v>-0.01407902459</v>
      </c>
      <c r="O45" s="44">
        <f t="shared" si="81"/>
        <v>0.01019145325</v>
      </c>
      <c r="P45" s="44">
        <f t="shared" si="81"/>
        <v>0.0174590792</v>
      </c>
      <c r="Q45" s="44">
        <f t="shared" si="81"/>
        <v>-0.01863051048</v>
      </c>
      <c r="R45" s="44">
        <f t="shared" si="81"/>
        <v>0.006214712276</v>
      </c>
      <c r="S45" s="46">
        <f t="shared" si="81"/>
        <v>0.00981626826</v>
      </c>
      <c r="U45" s="3"/>
    </row>
    <row r="46" ht="15.75" customHeight="1">
      <c r="A46" s="20">
        <v>42460.0</v>
      </c>
      <c r="B46" s="23">
        <v>229.770004</v>
      </c>
      <c r="C46" s="23">
        <v>29.095947</v>
      </c>
      <c r="D46" s="23">
        <v>102.158356</v>
      </c>
      <c r="E46" s="23">
        <v>102.230003</v>
      </c>
      <c r="F46" s="23">
        <v>51.158993</v>
      </c>
      <c r="G46" s="23">
        <v>67.59</v>
      </c>
      <c r="H46" s="36">
        <f t="shared" ref="H46:M46" si="82">LN(B46/B45)</f>
        <v>0.01261351187</v>
      </c>
      <c r="I46" s="36">
        <f t="shared" si="82"/>
        <v>-0.01106688951</v>
      </c>
      <c r="J46" s="36">
        <f t="shared" si="82"/>
        <v>-0.005216125638</v>
      </c>
      <c r="K46" s="36">
        <f t="shared" si="82"/>
        <v>0.000391360919</v>
      </c>
      <c r="L46" s="36">
        <f t="shared" si="82"/>
        <v>0.003264220951</v>
      </c>
      <c r="M46" s="41">
        <f t="shared" si="82"/>
        <v>-0.01655549619</v>
      </c>
      <c r="N46" s="44">
        <f t="shared" ref="N46:S46" si="83">(B46-B45)/B45</f>
        <v>0.01269339774</v>
      </c>
      <c r="O46" s="44">
        <f t="shared" si="83"/>
        <v>-0.01100587677</v>
      </c>
      <c r="P46" s="44">
        <f t="shared" si="83"/>
        <v>-0.005202545277</v>
      </c>
      <c r="Q46" s="44">
        <f t="shared" si="83"/>
        <v>0.0003914375107</v>
      </c>
      <c r="R46" s="44">
        <f t="shared" si="83"/>
        <v>0.003269554321</v>
      </c>
      <c r="S46" s="46">
        <f t="shared" si="83"/>
        <v>-0.01641920711</v>
      </c>
      <c r="U46" s="3"/>
    </row>
    <row r="47" ht="15.75" customHeight="1">
      <c r="A47" s="20">
        <v>42461.0</v>
      </c>
      <c r="B47" s="23">
        <v>237.589996</v>
      </c>
      <c r="C47" s="23">
        <v>29.185894</v>
      </c>
      <c r="D47" s="23">
        <v>103.095665</v>
      </c>
      <c r="E47" s="23">
        <v>105.699997</v>
      </c>
      <c r="F47" s="23">
        <v>51.473946</v>
      </c>
      <c r="G47" s="23">
        <v>67.298</v>
      </c>
      <c r="H47" s="36">
        <f t="shared" ref="H47:M47" si="84">LN(B47/B46)</f>
        <v>0.03346765623</v>
      </c>
      <c r="I47" s="36">
        <f t="shared" si="84"/>
        <v>0.003086624234</v>
      </c>
      <c r="J47" s="36">
        <f t="shared" si="84"/>
        <v>0.009133224391</v>
      </c>
      <c r="K47" s="36">
        <f t="shared" si="84"/>
        <v>0.03337965838</v>
      </c>
      <c r="L47" s="36">
        <f t="shared" si="84"/>
        <v>0.006137483574</v>
      </c>
      <c r="M47" s="41">
        <f t="shared" si="84"/>
        <v>-0.004329524585</v>
      </c>
      <c r="N47" s="44">
        <f t="shared" ref="N47:S47" si="85">(B47-B46)/B46</f>
        <v>0.03403399862</v>
      </c>
      <c r="O47" s="44">
        <f t="shared" si="85"/>
        <v>0.003091392763</v>
      </c>
      <c r="P47" s="44">
        <f t="shared" si="85"/>
        <v>0.009175059552</v>
      </c>
      <c r="Q47" s="44">
        <f t="shared" si="85"/>
        <v>0.03394300986</v>
      </c>
      <c r="R47" s="44">
        <f t="shared" si="85"/>
        <v>0.006156356518</v>
      </c>
      <c r="S47" s="46">
        <f t="shared" si="85"/>
        <v>-0.004320165705</v>
      </c>
      <c r="U47" s="3"/>
    </row>
    <row r="48" ht="15.75" customHeight="1">
      <c r="A48" s="20">
        <v>42464.0</v>
      </c>
      <c r="B48" s="23">
        <v>246.990005</v>
      </c>
      <c r="C48" s="23">
        <v>28.781158</v>
      </c>
      <c r="D48" s="23">
        <v>104.154839</v>
      </c>
      <c r="E48" s="23">
        <v>104.349998</v>
      </c>
      <c r="F48" s="23">
        <v>51.344265</v>
      </c>
      <c r="G48" s="23">
        <v>67.6962</v>
      </c>
      <c r="H48" s="36">
        <f t="shared" ref="H48:M48" si="86">LN(B48/B47)</f>
        <v>0.038801388</v>
      </c>
      <c r="I48" s="36">
        <f t="shared" si="86"/>
        <v>-0.01396457344</v>
      </c>
      <c r="J48" s="36">
        <f t="shared" si="86"/>
        <v>0.01022128488</v>
      </c>
      <c r="K48" s="36">
        <f t="shared" si="86"/>
        <v>-0.01285425014</v>
      </c>
      <c r="L48" s="36">
        <f t="shared" si="86"/>
        <v>-0.002522531126</v>
      </c>
      <c r="M48" s="41">
        <f t="shared" si="86"/>
        <v>0.005899529831</v>
      </c>
      <c r="N48" s="44">
        <f t="shared" ref="N48:S48" si="87">(B48-B47)/B47</f>
        <v>0.03956399326</v>
      </c>
      <c r="O48" s="44">
        <f t="shared" si="87"/>
        <v>-0.01386752107</v>
      </c>
      <c r="P48" s="44">
        <f t="shared" si="87"/>
        <v>0.01027370064</v>
      </c>
      <c r="Q48" s="44">
        <f t="shared" si="87"/>
        <v>-0.01277198712</v>
      </c>
      <c r="R48" s="44">
        <f t="shared" si="87"/>
        <v>-0.002519352218</v>
      </c>
      <c r="S48" s="46">
        <f t="shared" si="87"/>
        <v>0.005916966329</v>
      </c>
      <c r="U48" s="3"/>
    </row>
    <row r="49" ht="15.75" customHeight="1">
      <c r="A49" s="20">
        <v>42465.0</v>
      </c>
      <c r="B49" s="23">
        <v>255.470001</v>
      </c>
      <c r="C49" s="23">
        <v>28.691214</v>
      </c>
      <c r="D49" s="23">
        <v>102.926964</v>
      </c>
      <c r="E49" s="23">
        <v>104.940002</v>
      </c>
      <c r="F49" s="23">
        <v>50.538391</v>
      </c>
      <c r="G49" s="23">
        <v>68.3347</v>
      </c>
      <c r="H49" s="36">
        <f t="shared" ref="H49:M49" si="88">LN(B49/B48)</f>
        <v>0.03375711961</v>
      </c>
      <c r="I49" s="36">
        <f t="shared" si="88"/>
        <v>-0.003129993432</v>
      </c>
      <c r="J49" s="36">
        <f t="shared" si="88"/>
        <v>-0.01185897913</v>
      </c>
      <c r="K49" s="36">
        <f t="shared" si="88"/>
        <v>0.00563816296</v>
      </c>
      <c r="L49" s="36">
        <f t="shared" si="88"/>
        <v>-0.01581998034</v>
      </c>
      <c r="M49" s="41">
        <f t="shared" si="88"/>
        <v>0.009387641913</v>
      </c>
      <c r="N49" s="44">
        <f t="shared" ref="N49:S49" si="89">(B49-B48)/B48</f>
        <v>0.03433335693</v>
      </c>
      <c r="O49" s="44">
        <f t="shared" si="89"/>
        <v>-0.003125100109</v>
      </c>
      <c r="P49" s="44">
        <f t="shared" si="89"/>
        <v>-0.01178893858</v>
      </c>
      <c r="Q49" s="44">
        <f t="shared" si="89"/>
        <v>0.005654087315</v>
      </c>
      <c r="R49" s="44">
        <f t="shared" si="89"/>
        <v>-0.01569550173</v>
      </c>
      <c r="S49" s="46">
        <f t="shared" si="89"/>
        <v>0.009431844033</v>
      </c>
      <c r="U49" s="3"/>
    </row>
    <row r="50" ht="15.75" customHeight="1">
      <c r="A50" s="20">
        <v>42466.0</v>
      </c>
      <c r="B50" s="23">
        <v>265.420013</v>
      </c>
      <c r="C50" s="23">
        <v>28.853111</v>
      </c>
      <c r="D50" s="23">
        <v>104.00486</v>
      </c>
      <c r="E50" s="23">
        <v>104.830002</v>
      </c>
      <c r="F50" s="23">
        <v>51.057102</v>
      </c>
      <c r="G50" s="23">
        <v>69.0296</v>
      </c>
      <c r="H50" s="36">
        <f t="shared" ref="H50:M50" si="90">LN(B50/B49)</f>
        <v>0.03820853615</v>
      </c>
      <c r="I50" s="36">
        <f t="shared" si="90"/>
        <v>0.005626877269</v>
      </c>
      <c r="J50" s="36">
        <f t="shared" si="90"/>
        <v>0.01041797949</v>
      </c>
      <c r="K50" s="36">
        <f t="shared" si="90"/>
        <v>-0.001048767774</v>
      </c>
      <c r="L50" s="36">
        <f t="shared" si="90"/>
        <v>0.01021138816</v>
      </c>
      <c r="M50" s="41">
        <f t="shared" si="90"/>
        <v>0.01011770785</v>
      </c>
      <c r="N50" s="44">
        <f t="shared" ref="N50:S50" si="91">(B50-B49)/B49</f>
        <v>0.03894786848</v>
      </c>
      <c r="O50" s="44">
        <f t="shared" si="91"/>
        <v>0.005642737878</v>
      </c>
      <c r="P50" s="44">
        <f t="shared" si="91"/>
        <v>0.01047243558</v>
      </c>
      <c r="Q50" s="44">
        <f t="shared" si="91"/>
        <v>-0.001048218009</v>
      </c>
      <c r="R50" s="44">
        <f t="shared" si="91"/>
        <v>0.0102637023</v>
      </c>
      <c r="S50" s="46">
        <f t="shared" si="91"/>
        <v>0.01016906491</v>
      </c>
      <c r="U50" s="3"/>
    </row>
    <row r="51" ht="15.75" customHeight="1">
      <c r="A51" s="20">
        <v>42467.0</v>
      </c>
      <c r="B51" s="23">
        <v>257.200012</v>
      </c>
      <c r="C51" s="23">
        <v>28.376419</v>
      </c>
      <c r="D51" s="23">
        <v>101.736557</v>
      </c>
      <c r="E51" s="23">
        <v>104.449997</v>
      </c>
      <c r="F51" s="23">
        <v>50.445763</v>
      </c>
      <c r="G51" s="23">
        <v>68.4661</v>
      </c>
      <c r="H51" s="36">
        <f t="shared" ref="H51:M51" si="92">LN(B51/B50)</f>
        <v>-0.03145948697</v>
      </c>
      <c r="I51" s="36">
        <f t="shared" si="92"/>
        <v>-0.0166593374</v>
      </c>
      <c r="J51" s="36">
        <f t="shared" si="92"/>
        <v>-0.02205093116</v>
      </c>
      <c r="K51" s="36">
        <f t="shared" si="92"/>
        <v>-0.003631550262</v>
      </c>
      <c r="L51" s="36">
        <f t="shared" si="92"/>
        <v>-0.01204589432</v>
      </c>
      <c r="M51" s="41">
        <f t="shared" si="92"/>
        <v>-0.008196665858</v>
      </c>
      <c r="N51" s="44">
        <f t="shared" ref="N51:S51" si="93">(B51-B50)/B50</f>
        <v>-0.03096978599</v>
      </c>
      <c r="O51" s="44">
        <f t="shared" si="93"/>
        <v>-0.01652133803</v>
      </c>
      <c r="P51" s="44">
        <f t="shared" si="93"/>
        <v>-0.02180958659</v>
      </c>
      <c r="Q51" s="44">
        <f t="shared" si="93"/>
        <v>-0.003624964159</v>
      </c>
      <c r="R51" s="44">
        <f t="shared" si="93"/>
        <v>-0.01197363297</v>
      </c>
      <c r="S51" s="46">
        <f t="shared" si="93"/>
        <v>-0.008163164787</v>
      </c>
      <c r="U51" s="3"/>
    </row>
    <row r="52" ht="15.75" customHeight="1">
      <c r="A52" s="20">
        <v>42468.0</v>
      </c>
      <c r="B52" s="23">
        <v>250.070007</v>
      </c>
      <c r="C52" s="23">
        <v>28.448374</v>
      </c>
      <c r="D52" s="23">
        <v>101.849045</v>
      </c>
      <c r="E52" s="23">
        <v>103.809998</v>
      </c>
      <c r="F52" s="23">
        <v>50.408707</v>
      </c>
      <c r="G52" s="23">
        <v>67.9539</v>
      </c>
      <c r="H52" s="36">
        <f t="shared" ref="H52:M52" si="94">LN(B52/B51)</f>
        <v>-0.02811313236</v>
      </c>
      <c r="I52" s="36">
        <f t="shared" si="94"/>
        <v>0.002532522677</v>
      </c>
      <c r="J52" s="36">
        <f t="shared" si="94"/>
        <v>0.001105068436</v>
      </c>
      <c r="K52" s="36">
        <f t="shared" si="94"/>
        <v>-0.006146173342</v>
      </c>
      <c r="L52" s="36">
        <f t="shared" si="94"/>
        <v>-0.0007348410371</v>
      </c>
      <c r="M52" s="41">
        <f t="shared" si="94"/>
        <v>-0.007509198165</v>
      </c>
      <c r="N52" s="44">
        <f t="shared" ref="N52:S52" si="95">(B52-B51)/B51</f>
        <v>-0.02772163557</v>
      </c>
      <c r="O52" s="44">
        <f t="shared" si="95"/>
        <v>0.002535732222</v>
      </c>
      <c r="P52" s="44">
        <f t="shared" si="95"/>
        <v>0.00110567925</v>
      </c>
      <c r="Q52" s="44">
        <f t="shared" si="95"/>
        <v>-0.006127324254</v>
      </c>
      <c r="R52" s="44">
        <f t="shared" si="95"/>
        <v>-0.0007345711076</v>
      </c>
      <c r="S52" s="46">
        <f t="shared" si="95"/>
        <v>-0.007481074576</v>
      </c>
      <c r="U52" s="3"/>
    </row>
    <row r="53" ht="15.75" customHeight="1">
      <c r="A53" s="20">
        <v>42471.0</v>
      </c>
      <c r="B53" s="23">
        <v>249.919998</v>
      </c>
      <c r="C53" s="23">
        <v>28.48435</v>
      </c>
      <c r="D53" s="23">
        <v>102.18647</v>
      </c>
      <c r="E53" s="23">
        <v>102.68</v>
      </c>
      <c r="F53" s="23">
        <v>50.306816</v>
      </c>
      <c r="G53" s="23">
        <v>67.2776</v>
      </c>
      <c r="H53" s="36">
        <f t="shared" ref="H53:M53" si="96">LN(B53/B52)</f>
        <v>-0.000600048013</v>
      </c>
      <c r="I53" s="36">
        <f t="shared" si="96"/>
        <v>0.001263807605</v>
      </c>
      <c r="J53" s="36">
        <f t="shared" si="96"/>
        <v>0.003307515435</v>
      </c>
      <c r="K53" s="36">
        <f t="shared" si="96"/>
        <v>-0.01094492994</v>
      </c>
      <c r="L53" s="36">
        <f t="shared" si="96"/>
        <v>-0.002023343209</v>
      </c>
      <c r="M53" s="41">
        <f t="shared" si="96"/>
        <v>-0.01000219088</v>
      </c>
      <c r="N53" s="44">
        <f t="shared" ref="N53:S53" si="97">(B53-B52)/B52</f>
        <v>-0.0005998680202</v>
      </c>
      <c r="O53" s="44">
        <f t="shared" si="97"/>
        <v>0.001264606547</v>
      </c>
      <c r="P53" s="44">
        <f t="shared" si="97"/>
        <v>0.0033129913</v>
      </c>
      <c r="Q53" s="44">
        <f t="shared" si="97"/>
        <v>-0.01088525211</v>
      </c>
      <c r="R53" s="44">
        <f t="shared" si="97"/>
        <v>-0.00202129763</v>
      </c>
      <c r="S53" s="46">
        <f t="shared" si="97"/>
        <v>-0.009952335333</v>
      </c>
      <c r="U53" s="3"/>
    </row>
    <row r="54" ht="15.75" customHeight="1">
      <c r="A54" s="20">
        <v>42472.0</v>
      </c>
      <c r="B54" s="23">
        <v>247.820007</v>
      </c>
      <c r="C54" s="23">
        <v>28.655241</v>
      </c>
      <c r="D54" s="23">
        <v>103.517471</v>
      </c>
      <c r="E54" s="23">
        <v>106.980003</v>
      </c>
      <c r="F54" s="23">
        <v>50.621754</v>
      </c>
      <c r="G54" s="23">
        <v>66.7999</v>
      </c>
      <c r="H54" s="36">
        <f t="shared" ref="H54:M54" si="98">LN(B54/B53)</f>
        <v>-0.008438154214</v>
      </c>
      <c r="I54" s="36">
        <f t="shared" si="98"/>
        <v>0.005981544723</v>
      </c>
      <c r="J54" s="36">
        <f t="shared" si="98"/>
        <v>0.01294111886</v>
      </c>
      <c r="K54" s="36">
        <f t="shared" si="98"/>
        <v>0.04102457314</v>
      </c>
      <c r="L54" s="36">
        <f t="shared" si="98"/>
        <v>0.006240829969</v>
      </c>
      <c r="M54" s="41">
        <f t="shared" si="98"/>
        <v>-0.007125759674</v>
      </c>
      <c r="N54" s="44">
        <f t="shared" ref="N54:S54" si="99">(B54-B53)/B53</f>
        <v>-0.008402652916</v>
      </c>
      <c r="O54" s="44">
        <f t="shared" si="99"/>
        <v>0.005999469884</v>
      </c>
      <c r="P54" s="44">
        <f t="shared" si="99"/>
        <v>0.01302521753</v>
      </c>
      <c r="Q54" s="44">
        <f t="shared" si="99"/>
        <v>0.04187770744</v>
      </c>
      <c r="R54" s="44">
        <f t="shared" si="99"/>
        <v>0.006260344523</v>
      </c>
      <c r="S54" s="46">
        <f t="shared" si="99"/>
        <v>-0.007100431644</v>
      </c>
      <c r="U54" s="3"/>
    </row>
    <row r="55" ht="15.75" customHeight="1">
      <c r="A55" s="20">
        <v>42473.0</v>
      </c>
      <c r="B55" s="23">
        <v>254.529999</v>
      </c>
      <c r="C55" s="23">
        <v>28.898081</v>
      </c>
      <c r="D55" s="23">
        <v>105.017174</v>
      </c>
      <c r="E55" s="23">
        <v>109.650002</v>
      </c>
      <c r="F55" s="23">
        <v>51.270149</v>
      </c>
      <c r="G55" s="23">
        <v>66.1366</v>
      </c>
      <c r="H55" s="36">
        <f t="shared" ref="H55:M55" si="100">LN(B55/B54)</f>
        <v>0.02671599887</v>
      </c>
      <c r="I55" s="36">
        <f t="shared" si="100"/>
        <v>0.008438833162</v>
      </c>
      <c r="J55" s="36">
        <f t="shared" si="100"/>
        <v>0.0143834983</v>
      </c>
      <c r="K55" s="36">
        <f t="shared" si="100"/>
        <v>0.02465156396</v>
      </c>
      <c r="L55" s="36">
        <f t="shared" si="100"/>
        <v>0.01272728712</v>
      </c>
      <c r="M55" s="41">
        <f t="shared" si="100"/>
        <v>-0.009979283411</v>
      </c>
      <c r="N55" s="44">
        <f t="shared" ref="N55:S55" si="101">(B55-B54)/B54</f>
        <v>0.02707607058</v>
      </c>
      <c r="O55" s="44">
        <f t="shared" si="101"/>
        <v>0.008474540486</v>
      </c>
      <c r="P55" s="44">
        <f t="shared" si="101"/>
        <v>0.01448743855</v>
      </c>
      <c r="Q55" s="44">
        <f t="shared" si="101"/>
        <v>0.02495792602</v>
      </c>
      <c r="R55" s="44">
        <f t="shared" si="101"/>
        <v>0.01280862374</v>
      </c>
      <c r="S55" s="46">
        <f t="shared" si="101"/>
        <v>-0.009929655583</v>
      </c>
      <c r="U55" s="3"/>
    </row>
    <row r="56" ht="15.75" customHeight="1">
      <c r="A56" s="20">
        <v>42474.0</v>
      </c>
      <c r="B56" s="23">
        <v>251.860001</v>
      </c>
      <c r="C56" s="23">
        <v>28.601271</v>
      </c>
      <c r="D56" s="23">
        <v>105.07341</v>
      </c>
      <c r="E56" s="23">
        <v>110.419998</v>
      </c>
      <c r="F56" s="23">
        <v>51.279415</v>
      </c>
      <c r="G56" s="23">
        <v>65.739</v>
      </c>
      <c r="H56" s="36">
        <f t="shared" ref="H56:M56" si="102">LN(B56/B55)</f>
        <v>-0.01054532176</v>
      </c>
      <c r="I56" s="36">
        <f t="shared" si="102"/>
        <v>-0.01032403413</v>
      </c>
      <c r="J56" s="36">
        <f t="shared" si="102"/>
        <v>0.0005353500407</v>
      </c>
      <c r="K56" s="36">
        <f t="shared" si="102"/>
        <v>0.006997765639</v>
      </c>
      <c r="L56" s="36">
        <f t="shared" si="102"/>
        <v>0.0001807126167</v>
      </c>
      <c r="M56" s="41">
        <f t="shared" si="102"/>
        <v>-0.006029943443</v>
      </c>
      <c r="N56" s="44">
        <f t="shared" ref="N56:S56" si="103">(B56-B55)/B55</f>
        <v>-0.01048991479</v>
      </c>
      <c r="O56" s="44">
        <f t="shared" si="103"/>
        <v>-0.01027092422</v>
      </c>
      <c r="P56" s="44">
        <f t="shared" si="103"/>
        <v>0.0005354933661</v>
      </c>
      <c r="Q56" s="44">
        <f t="shared" si="103"/>
        <v>0.007022307213</v>
      </c>
      <c r="R56" s="44">
        <f t="shared" si="103"/>
        <v>0.0001807289462</v>
      </c>
      <c r="S56" s="46">
        <f t="shared" si="103"/>
        <v>-0.00601179982</v>
      </c>
      <c r="U56" s="3"/>
    </row>
    <row r="57" ht="15.75" customHeight="1">
      <c r="A57" s="20">
        <v>42475.0</v>
      </c>
      <c r="B57" s="23">
        <v>254.509995</v>
      </c>
      <c r="C57" s="23">
        <v>28.295473</v>
      </c>
      <c r="D57" s="23">
        <v>102.964447</v>
      </c>
      <c r="E57" s="23">
        <v>111.510002</v>
      </c>
      <c r="F57" s="23">
        <v>51.548042</v>
      </c>
      <c r="G57" s="23">
        <v>66.2243</v>
      </c>
      <c r="H57" s="36">
        <f t="shared" ref="H57:M57" si="104">LN(B57/B56)</f>
        <v>0.01046672676</v>
      </c>
      <c r="I57" s="36">
        <f t="shared" si="104"/>
        <v>-0.01074933021</v>
      </c>
      <c r="J57" s="36">
        <f t="shared" si="104"/>
        <v>-0.02027549484</v>
      </c>
      <c r="K57" s="36">
        <f t="shared" si="104"/>
        <v>0.00982303217</v>
      </c>
      <c r="L57" s="36">
        <f t="shared" si="104"/>
        <v>0.005224822609</v>
      </c>
      <c r="M57" s="41">
        <f t="shared" si="104"/>
        <v>0.007355108394</v>
      </c>
      <c r="N57" s="44">
        <f t="shared" ref="N57:S57" si="105">(B57-B56)/B56</f>
        <v>0.01052169455</v>
      </c>
      <c r="O57" s="44">
        <f t="shared" si="105"/>
        <v>-0.01069176261</v>
      </c>
      <c r="P57" s="44">
        <f t="shared" si="105"/>
        <v>-0.02007132918</v>
      </c>
      <c r="Q57" s="44">
        <f t="shared" si="105"/>
        <v>0.009871436513</v>
      </c>
      <c r="R57" s="44">
        <f t="shared" si="105"/>
        <v>0.005238495798</v>
      </c>
      <c r="S57" s="46">
        <f t="shared" si="105"/>
        <v>0.007382223642</v>
      </c>
      <c r="U57" s="3"/>
    </row>
    <row r="58" ht="15.75" customHeight="1">
      <c r="A58" s="20">
        <v>42478.0</v>
      </c>
      <c r="B58" s="23">
        <v>253.880005</v>
      </c>
      <c r="C58" s="23">
        <v>28.466358</v>
      </c>
      <c r="D58" s="23">
        <v>100.742996</v>
      </c>
      <c r="E58" s="23">
        <v>108.400002</v>
      </c>
      <c r="F58" s="23">
        <v>52.298336</v>
      </c>
      <c r="G58" s="23">
        <v>66.2705</v>
      </c>
      <c r="H58" s="36">
        <f t="shared" ref="H58:M58" si="106">LN(B58/B57)</f>
        <v>-0.002478374171</v>
      </c>
      <c r="I58" s="36">
        <f t="shared" si="106"/>
        <v>0.006021141787</v>
      </c>
      <c r="J58" s="36">
        <f t="shared" si="106"/>
        <v>-0.02181107409</v>
      </c>
      <c r="K58" s="36">
        <f t="shared" si="106"/>
        <v>-0.02828618346</v>
      </c>
      <c r="L58" s="36">
        <f t="shared" si="106"/>
        <v>0.01445032692</v>
      </c>
      <c r="M58" s="41">
        <f t="shared" si="106"/>
        <v>0.0006973858879</v>
      </c>
      <c r="N58" s="44">
        <f t="shared" ref="N58:S58" si="107">(B58-B57)/B57</f>
        <v>-0.002475305538</v>
      </c>
      <c r="O58" s="44">
        <f t="shared" si="107"/>
        <v>0.006039305298</v>
      </c>
      <c r="P58" s="44">
        <f t="shared" si="107"/>
        <v>-0.02157493256</v>
      </c>
      <c r="Q58" s="44">
        <f t="shared" si="107"/>
        <v>-0.02788987485</v>
      </c>
      <c r="R58" s="44">
        <f t="shared" si="107"/>
        <v>0.01455523762</v>
      </c>
      <c r="S58" s="46">
        <f t="shared" si="107"/>
        <v>0.000697629118</v>
      </c>
      <c r="U58" s="3"/>
    </row>
    <row r="59" ht="15.75" customHeight="1">
      <c r="A59" s="20">
        <v>42479.0</v>
      </c>
      <c r="B59" s="23">
        <v>247.369995</v>
      </c>
      <c r="C59" s="23">
        <v>28.421394</v>
      </c>
      <c r="D59" s="23">
        <v>100.20874</v>
      </c>
      <c r="E59" s="23">
        <v>94.339996</v>
      </c>
      <c r="F59" s="23">
        <v>52.233494</v>
      </c>
      <c r="G59" s="23">
        <v>67.503</v>
      </c>
      <c r="H59" s="36">
        <f t="shared" ref="H59:M59" si="108">LN(B59/B58)</f>
        <v>-0.02597656286</v>
      </c>
      <c r="I59" s="36">
        <f t="shared" si="108"/>
        <v>-0.001580797545</v>
      </c>
      <c r="J59" s="36">
        <f t="shared" si="108"/>
        <v>-0.005317269404</v>
      </c>
      <c r="K59" s="36">
        <f t="shared" si="108"/>
        <v>-0.138922872</v>
      </c>
      <c r="L59" s="36">
        <f t="shared" si="108"/>
        <v>-0.001240617491</v>
      </c>
      <c r="M59" s="41">
        <f t="shared" si="108"/>
        <v>0.01842719037</v>
      </c>
      <c r="N59" s="44">
        <f t="shared" ref="N59:S59" si="109">(B59-B58)/B58</f>
        <v>-0.02564207449</v>
      </c>
      <c r="O59" s="44">
        <f t="shared" si="109"/>
        <v>-0.001579548743</v>
      </c>
      <c r="P59" s="44">
        <f t="shared" si="109"/>
        <v>-0.00530315775</v>
      </c>
      <c r="Q59" s="44">
        <f t="shared" si="109"/>
        <v>-0.12970485</v>
      </c>
      <c r="R59" s="44">
        <f t="shared" si="109"/>
        <v>-0.001239848243</v>
      </c>
      <c r="S59" s="46">
        <f t="shared" si="109"/>
        <v>0.01859801873</v>
      </c>
      <c r="U59" s="3"/>
    </row>
    <row r="60" ht="15.75" customHeight="1">
      <c r="A60" s="20">
        <v>42480.0</v>
      </c>
      <c r="B60" s="23">
        <v>249.970001</v>
      </c>
      <c r="C60" s="23">
        <v>28.781158</v>
      </c>
      <c r="D60" s="23">
        <v>100.414948</v>
      </c>
      <c r="E60" s="23">
        <v>96.769997</v>
      </c>
      <c r="F60" s="23">
        <v>51.492466</v>
      </c>
      <c r="G60" s="23">
        <v>65.6526</v>
      </c>
      <c r="H60" s="36">
        <f t="shared" ref="H60:M60" si="110">LN(B60/B59)</f>
        <v>0.01045574338</v>
      </c>
      <c r="I60" s="36">
        <f t="shared" si="110"/>
        <v>0.01257876549</v>
      </c>
      <c r="J60" s="36">
        <f t="shared" si="110"/>
        <v>0.002055670242</v>
      </c>
      <c r="K60" s="36">
        <f t="shared" si="110"/>
        <v>0.02543176244</v>
      </c>
      <c r="L60" s="36">
        <f t="shared" si="110"/>
        <v>-0.01428843092</v>
      </c>
      <c r="M60" s="41">
        <f t="shared" si="110"/>
        <v>-0.02779483741</v>
      </c>
      <c r="N60" s="44">
        <f t="shared" ref="N60:S60" si="111">(B60-B59)/B59</f>
        <v>0.01051059568</v>
      </c>
      <c r="O60" s="44">
        <f t="shared" si="111"/>
        <v>0.01265821092</v>
      </c>
      <c r="P60" s="44">
        <f t="shared" si="111"/>
        <v>0.00205778458</v>
      </c>
      <c r="Q60" s="44">
        <f t="shared" si="111"/>
        <v>0.02575790866</v>
      </c>
      <c r="R60" s="44">
        <f t="shared" si="111"/>
        <v>-0.01418683575</v>
      </c>
      <c r="S60" s="46">
        <f t="shared" si="111"/>
        <v>-0.02741211502</v>
      </c>
      <c r="U60" s="3"/>
    </row>
    <row r="61" ht="15.75" customHeight="1">
      <c r="A61" s="20">
        <v>42481.0</v>
      </c>
      <c r="B61" s="23">
        <v>248.289993</v>
      </c>
      <c r="C61" s="23">
        <v>28.754169</v>
      </c>
      <c r="D61" s="23">
        <v>99.32766</v>
      </c>
      <c r="E61" s="23">
        <v>94.980003</v>
      </c>
      <c r="F61" s="23">
        <v>51.668461</v>
      </c>
      <c r="G61" s="23">
        <v>65.8012</v>
      </c>
      <c r="H61" s="36">
        <f t="shared" ref="H61:M61" si="112">LN(B61/B60)</f>
        <v>-0.006743525014</v>
      </c>
      <c r="I61" s="36">
        <f t="shared" si="112"/>
        <v>-0.0009381714987</v>
      </c>
      <c r="J61" s="36">
        <f t="shared" si="112"/>
        <v>-0.01088699853</v>
      </c>
      <c r="K61" s="36">
        <f t="shared" si="112"/>
        <v>-0.01867062318</v>
      </c>
      <c r="L61" s="36">
        <f t="shared" si="112"/>
        <v>0.003412050974</v>
      </c>
      <c r="M61" s="41">
        <f t="shared" si="112"/>
        <v>0.002260871322</v>
      </c>
      <c r="N61" s="44">
        <f t="shared" ref="N61:S61" si="113">(B61-B60)/B60</f>
        <v>-0.006720838474</v>
      </c>
      <c r="O61" s="44">
        <f t="shared" si="113"/>
        <v>-0.0009377315534</v>
      </c>
      <c r="P61" s="44">
        <f t="shared" si="113"/>
        <v>-0.01082794964</v>
      </c>
      <c r="Q61" s="44">
        <f t="shared" si="113"/>
        <v>-0.01849740679</v>
      </c>
      <c r="R61" s="44">
        <f t="shared" si="113"/>
        <v>0.003417878647</v>
      </c>
      <c r="S61" s="46">
        <f t="shared" si="113"/>
        <v>0.002263429019</v>
      </c>
      <c r="U61" s="3"/>
    </row>
    <row r="62" ht="15.75" customHeight="1">
      <c r="A62" s="20">
        <v>42482.0</v>
      </c>
      <c r="B62" s="23">
        <v>253.75</v>
      </c>
      <c r="C62" s="23">
        <v>28.457367</v>
      </c>
      <c r="D62" s="23">
        <v>99.055832</v>
      </c>
      <c r="E62" s="23">
        <v>95.900002</v>
      </c>
      <c r="F62" s="23">
        <v>47.963299</v>
      </c>
      <c r="G62" s="23">
        <v>65.5358</v>
      </c>
      <c r="H62" s="36">
        <f t="shared" ref="H62:M62" si="114">LN(B62/B61)</f>
        <v>0.02175214071</v>
      </c>
      <c r="I62" s="36">
        <f t="shared" si="114"/>
        <v>-0.01037569286</v>
      </c>
      <c r="J62" s="36">
        <f t="shared" si="114"/>
        <v>-0.002740431347</v>
      </c>
      <c r="K62" s="36">
        <f t="shared" si="114"/>
        <v>0.009639628038</v>
      </c>
      <c r="L62" s="36">
        <f t="shared" si="114"/>
        <v>-0.0744114424</v>
      </c>
      <c r="M62" s="41">
        <f t="shared" si="114"/>
        <v>-0.004041517033</v>
      </c>
      <c r="N62" s="44">
        <f t="shared" ref="N62:S62" si="115">(B62-B61)/B61</f>
        <v>0.02199044325</v>
      </c>
      <c r="O62" s="44">
        <f t="shared" si="115"/>
        <v>-0.01032205104</v>
      </c>
      <c r="P62" s="44">
        <f t="shared" si="115"/>
        <v>-0.002736679793</v>
      </c>
      <c r="Q62" s="44">
        <f t="shared" si="115"/>
        <v>0.009686238902</v>
      </c>
      <c r="R62" s="44">
        <f t="shared" si="115"/>
        <v>-0.07171032247</v>
      </c>
      <c r="S62" s="46">
        <f t="shared" si="115"/>
        <v>-0.004033361094</v>
      </c>
      <c r="U62" s="3"/>
    </row>
    <row r="63" ht="15.75" customHeight="1">
      <c r="A63" s="20">
        <v>42485.0</v>
      </c>
      <c r="B63" s="23">
        <v>251.820007</v>
      </c>
      <c r="C63" s="23">
        <v>28.232512</v>
      </c>
      <c r="D63" s="23">
        <v>98.493446</v>
      </c>
      <c r="E63" s="23">
        <v>93.559998</v>
      </c>
      <c r="F63" s="23">
        <v>48.268978</v>
      </c>
      <c r="G63" s="23">
        <v>66.1322</v>
      </c>
      <c r="H63" s="36">
        <f t="shared" ref="H63:M63" si="116">LN(B63/B62)</f>
        <v>-0.007634955985</v>
      </c>
      <c r="I63" s="36">
        <f t="shared" si="116"/>
        <v>-0.007932850913</v>
      </c>
      <c r="J63" s="36">
        <f t="shared" si="116"/>
        <v>-0.005693642872</v>
      </c>
      <c r="K63" s="36">
        <f t="shared" si="116"/>
        <v>-0.02470308241</v>
      </c>
      <c r="L63" s="36">
        <f t="shared" si="116"/>
        <v>0.006352962595</v>
      </c>
      <c r="M63" s="41">
        <f t="shared" si="116"/>
        <v>0.009059210725</v>
      </c>
      <c r="N63" s="44">
        <f t="shared" ref="N63:S63" si="117">(B63-B62)/B62</f>
        <v>-0.007605883744</v>
      </c>
      <c r="O63" s="44">
        <f t="shared" si="117"/>
        <v>-0.007901468889</v>
      </c>
      <c r="P63" s="44">
        <f t="shared" si="117"/>
        <v>-0.005677464806</v>
      </c>
      <c r="Q63" s="44">
        <f t="shared" si="117"/>
        <v>-0.0244004583</v>
      </c>
      <c r="R63" s="44">
        <f t="shared" si="117"/>
        <v>0.006373185464</v>
      </c>
      <c r="S63" s="46">
        <f t="shared" si="117"/>
        <v>0.009100369569</v>
      </c>
      <c r="U63" s="3"/>
    </row>
    <row r="64" ht="15.75" customHeight="1">
      <c r="A64" s="20">
        <v>42486.0</v>
      </c>
      <c r="B64" s="23">
        <v>253.740005</v>
      </c>
      <c r="C64" s="23">
        <v>28.241507</v>
      </c>
      <c r="D64" s="23">
        <v>97.809196</v>
      </c>
      <c r="E64" s="23">
        <v>92.43</v>
      </c>
      <c r="F64" s="23">
        <v>47.648361</v>
      </c>
      <c r="G64" s="23">
        <v>66.4061</v>
      </c>
      <c r="H64" s="36">
        <f t="shared" ref="H64:M64" si="118">LN(B64/B63)</f>
        <v>0.007595566046</v>
      </c>
      <c r="I64" s="36">
        <f t="shared" si="118"/>
        <v>0.0003185535662</v>
      </c>
      <c r="J64" s="36">
        <f t="shared" si="118"/>
        <v>-0.006971406643</v>
      </c>
      <c r="K64" s="36">
        <f t="shared" si="118"/>
        <v>-0.01215131906</v>
      </c>
      <c r="L64" s="36">
        <f t="shared" si="118"/>
        <v>-0.01294084401</v>
      </c>
      <c r="M64" s="41">
        <f t="shared" si="118"/>
        <v>0.004133150794</v>
      </c>
      <c r="N64" s="44">
        <f t="shared" ref="N64:S64" si="119">(B64-B63)/B63</f>
        <v>0.007624485532</v>
      </c>
      <c r="O64" s="44">
        <f t="shared" si="119"/>
        <v>0.0003186043098</v>
      </c>
      <c r="P64" s="44">
        <f t="shared" si="119"/>
        <v>-0.006947162758</v>
      </c>
      <c r="Q64" s="44">
        <f t="shared" si="119"/>
        <v>-0.01207778991</v>
      </c>
      <c r="R64" s="44">
        <f t="shared" si="119"/>
        <v>-0.01285747131</v>
      </c>
      <c r="S64" s="46">
        <f t="shared" si="119"/>
        <v>0.004141704041</v>
      </c>
      <c r="U64" s="3"/>
    </row>
    <row r="65" ht="15.75" customHeight="1">
      <c r="A65" s="20">
        <v>42487.0</v>
      </c>
      <c r="B65" s="23">
        <v>251.470001</v>
      </c>
      <c r="C65" s="23">
        <v>28.556303</v>
      </c>
      <c r="D65" s="23">
        <v>91.688515</v>
      </c>
      <c r="E65" s="23">
        <v>91.040001</v>
      </c>
      <c r="F65" s="23">
        <v>47.185215</v>
      </c>
      <c r="G65" s="23">
        <v>66.2261</v>
      </c>
      <c r="H65" s="36">
        <f t="shared" ref="H65:M65" si="120">LN(B65/B64)</f>
        <v>-0.00898643831</v>
      </c>
      <c r="I65" s="36">
        <f t="shared" si="120"/>
        <v>0.01108490709</v>
      </c>
      <c r="J65" s="36">
        <f t="shared" si="120"/>
        <v>-0.0646214752</v>
      </c>
      <c r="K65" s="36">
        <f t="shared" si="120"/>
        <v>-0.01515261991</v>
      </c>
      <c r="L65" s="36">
        <f t="shared" si="120"/>
        <v>-0.009767630871</v>
      </c>
      <c r="M65" s="41">
        <f t="shared" si="120"/>
        <v>-0.002714274671</v>
      </c>
      <c r="N65" s="44">
        <f t="shared" ref="N65:S65" si="121">(B65-B64)/B64</f>
        <v>-0.008946180954</v>
      </c>
      <c r="O65" s="44">
        <f t="shared" si="121"/>
        <v>0.01114657231</v>
      </c>
      <c r="P65" s="44">
        <f t="shared" si="121"/>
        <v>-0.06257776621</v>
      </c>
      <c r="Q65" s="44">
        <f t="shared" si="121"/>
        <v>-0.01503839662</v>
      </c>
      <c r="R65" s="44">
        <f t="shared" si="121"/>
        <v>-0.009720082502</v>
      </c>
      <c r="S65" s="46">
        <f t="shared" si="121"/>
        <v>-0.002710594358</v>
      </c>
      <c r="U65" s="3"/>
    </row>
    <row r="66" ht="15.75" customHeight="1">
      <c r="A66" s="20">
        <v>42488.0</v>
      </c>
      <c r="B66" s="23">
        <v>247.710007</v>
      </c>
      <c r="C66" s="23">
        <v>27.980679</v>
      </c>
      <c r="D66" s="23">
        <v>88.885933</v>
      </c>
      <c r="E66" s="23">
        <v>90.279999</v>
      </c>
      <c r="F66" s="23">
        <v>46.221874</v>
      </c>
      <c r="G66" s="23">
        <v>65.3608</v>
      </c>
      <c r="H66" s="36">
        <f t="shared" ref="H66:M66" si="122">LN(B66/B65)</f>
        <v>-0.01506496675</v>
      </c>
      <c r="I66" s="36">
        <f t="shared" si="122"/>
        <v>-0.02036344604</v>
      </c>
      <c r="J66" s="36">
        <f t="shared" si="122"/>
        <v>-0.03104323002</v>
      </c>
      <c r="K66" s="36">
        <f t="shared" si="122"/>
        <v>-0.00838304049</v>
      </c>
      <c r="L66" s="36">
        <f t="shared" si="122"/>
        <v>-0.02062745275</v>
      </c>
      <c r="M66" s="41">
        <f t="shared" si="122"/>
        <v>-0.01315195468</v>
      </c>
      <c r="N66" s="44">
        <f t="shared" ref="N66:S66" si="123">(B66-B65)/B65</f>
        <v>-0.01495205784</v>
      </c>
      <c r="O66" s="44">
        <f t="shared" si="123"/>
        <v>-0.02015751129</v>
      </c>
      <c r="P66" s="44">
        <f t="shared" si="123"/>
        <v>-0.03056633647</v>
      </c>
      <c r="Q66" s="44">
        <f t="shared" si="123"/>
        <v>-0.008348000787</v>
      </c>
      <c r="R66" s="44">
        <f t="shared" si="123"/>
        <v>-0.02041616214</v>
      </c>
      <c r="S66" s="46">
        <f t="shared" si="123"/>
        <v>-0.01306584564</v>
      </c>
      <c r="U66" s="3"/>
    </row>
    <row r="67" ht="15.75" customHeight="1">
      <c r="A67" s="20">
        <v>42489.0</v>
      </c>
      <c r="B67" s="23">
        <v>240.759995</v>
      </c>
      <c r="C67" s="23">
        <v>27.234171</v>
      </c>
      <c r="D67" s="23">
        <v>87.864235</v>
      </c>
      <c r="E67" s="23">
        <v>90.029999</v>
      </c>
      <c r="F67" s="23">
        <v>46.19408</v>
      </c>
      <c r="G67" s="23">
        <v>64.811</v>
      </c>
      <c r="H67" s="36">
        <f t="shared" ref="H67:M67" si="124">LN(B67/B66)</f>
        <v>-0.02845816944</v>
      </c>
      <c r="I67" s="36">
        <f t="shared" si="124"/>
        <v>-0.02704176468</v>
      </c>
      <c r="J67" s="36">
        <f t="shared" si="124"/>
        <v>-0.01156105696</v>
      </c>
      <c r="K67" s="36">
        <f t="shared" si="124"/>
        <v>-0.00277300386</v>
      </c>
      <c r="L67" s="36">
        <f t="shared" si="124"/>
        <v>-0.0006014978937</v>
      </c>
      <c r="M67" s="41">
        <f t="shared" si="124"/>
        <v>-0.008447348341</v>
      </c>
      <c r="N67" s="44">
        <f t="shared" ref="N67:S67" si="125">(B67-B66)/B66</f>
        <v>-0.02805704979</v>
      </c>
      <c r="O67" s="44">
        <f t="shared" si="125"/>
        <v>-0.02667940975</v>
      </c>
      <c r="P67" s="44">
        <f t="shared" si="125"/>
        <v>-0.01149448473</v>
      </c>
      <c r="Q67" s="44">
        <f t="shared" si="125"/>
        <v>-0.002769162636</v>
      </c>
      <c r="R67" s="44">
        <f t="shared" si="125"/>
        <v>-0.0006013170301</v>
      </c>
      <c r="S67" s="46">
        <f t="shared" si="125"/>
        <v>-0.008411769746</v>
      </c>
      <c r="U67" s="3"/>
    </row>
    <row r="68" ht="15.75" customHeight="1">
      <c r="A68" s="20">
        <v>42492.0</v>
      </c>
      <c r="B68" s="23">
        <v>241.800003</v>
      </c>
      <c r="C68" s="23">
        <v>27.530977</v>
      </c>
      <c r="D68" s="23">
        <v>87.770515</v>
      </c>
      <c r="E68" s="23">
        <v>93.110001</v>
      </c>
      <c r="F68" s="23">
        <v>46.879543</v>
      </c>
      <c r="G68" s="23">
        <v>64.3786</v>
      </c>
      <c r="H68" s="36">
        <f t="shared" ref="H68:M68" si="126">LN(B68/B67)</f>
        <v>0.004310384676</v>
      </c>
      <c r="I68" s="36">
        <f t="shared" si="126"/>
        <v>0.01083933548</v>
      </c>
      <c r="J68" s="36">
        <f t="shared" si="126"/>
        <v>-0.001067214875</v>
      </c>
      <c r="K68" s="36">
        <f t="shared" si="126"/>
        <v>0.03363866363</v>
      </c>
      <c r="L68" s="36">
        <f t="shared" si="126"/>
        <v>0.01472974558</v>
      </c>
      <c r="M68" s="41">
        <f t="shared" si="126"/>
        <v>-0.006694062288</v>
      </c>
      <c r="N68" s="44">
        <f t="shared" ref="N68:S68" si="127">(B68-B67)/B67</f>
        <v>0.004319687745</v>
      </c>
      <c r="O68" s="44">
        <f t="shared" si="127"/>
        <v>0.01089829391</v>
      </c>
      <c r="P68" s="44">
        <f t="shared" si="127"/>
        <v>-0.001066645604</v>
      </c>
      <c r="Q68" s="44">
        <f t="shared" si="127"/>
        <v>0.03421084121</v>
      </c>
      <c r="R68" s="44">
        <f t="shared" si="127"/>
        <v>0.01483876289</v>
      </c>
      <c r="S68" s="46">
        <f t="shared" si="127"/>
        <v>-0.006671706963</v>
      </c>
      <c r="U68" s="3"/>
    </row>
    <row r="69" ht="15.75" customHeight="1">
      <c r="A69" s="20">
        <v>42493.0</v>
      </c>
      <c r="B69" s="23">
        <v>232.320007</v>
      </c>
      <c r="C69" s="23">
        <v>27.306122</v>
      </c>
      <c r="D69" s="23">
        <v>89.213974</v>
      </c>
      <c r="E69" s="23">
        <v>91.540001</v>
      </c>
      <c r="F69" s="23">
        <v>46.110718</v>
      </c>
      <c r="G69" s="23">
        <v>66.2047</v>
      </c>
      <c r="H69" s="36">
        <f t="shared" ref="H69:M69" si="128">LN(B69/B68)</f>
        <v>-0.03999518882</v>
      </c>
      <c r="I69" s="36">
        <f t="shared" si="128"/>
        <v>-0.008200880948</v>
      </c>
      <c r="J69" s="36">
        <f t="shared" si="128"/>
        <v>0.01631206231</v>
      </c>
      <c r="K69" s="36">
        <f t="shared" si="128"/>
        <v>-0.01700555449</v>
      </c>
      <c r="L69" s="36">
        <f t="shared" si="128"/>
        <v>-0.01653597937</v>
      </c>
      <c r="M69" s="41">
        <f t="shared" si="128"/>
        <v>0.02797017765</v>
      </c>
      <c r="N69" s="44">
        <f t="shared" ref="N69:S69" si="129">(B69-B68)/B68</f>
        <v>-0.03920593831</v>
      </c>
      <c r="O69" s="44">
        <f t="shared" si="129"/>
        <v>-0.00816734546</v>
      </c>
      <c r="P69" s="44">
        <f t="shared" si="129"/>
        <v>0.01644583036</v>
      </c>
      <c r="Q69" s="44">
        <f t="shared" si="129"/>
        <v>-0.01686177621</v>
      </c>
      <c r="R69" s="44">
        <f t="shared" si="129"/>
        <v>-0.01640001055</v>
      </c>
      <c r="S69" s="46">
        <f t="shared" si="129"/>
        <v>0.0283650157</v>
      </c>
      <c r="U69" s="3"/>
    </row>
    <row r="70" ht="15.75" customHeight="1">
      <c r="A70" s="20">
        <v>42494.0</v>
      </c>
      <c r="B70" s="23">
        <v>222.559998</v>
      </c>
      <c r="C70" s="23">
        <v>27.079325</v>
      </c>
      <c r="D70" s="23">
        <v>88.286034</v>
      </c>
      <c r="E70" s="23">
        <v>90.790001</v>
      </c>
      <c r="F70" s="23">
        <v>46.19408</v>
      </c>
      <c r="G70" s="23">
        <v>65.7609</v>
      </c>
      <c r="H70" s="36">
        <f t="shared" ref="H70:M70" si="130">LN(B70/B69)</f>
        <v>-0.04291904258</v>
      </c>
      <c r="I70" s="36">
        <f t="shared" si="130"/>
        <v>-0.008340404546</v>
      </c>
      <c r="J70" s="36">
        <f t="shared" si="130"/>
        <v>-0.01045575675</v>
      </c>
      <c r="K70" s="36">
        <f t="shared" si="130"/>
        <v>-0.008226887752</v>
      </c>
      <c r="L70" s="36">
        <f t="shared" si="130"/>
        <v>0.001806233792</v>
      </c>
      <c r="M70" s="41">
        <f t="shared" si="130"/>
        <v>-0.006726020616</v>
      </c>
      <c r="N70" s="44">
        <f t="shared" ref="N70:S70" si="131">(B70-B69)/B69</f>
        <v>-0.04201105676</v>
      </c>
      <c r="O70" s="44">
        <f t="shared" si="131"/>
        <v>-0.008305719868</v>
      </c>
      <c r="P70" s="44">
        <f t="shared" si="131"/>
        <v>-0.01040128534</v>
      </c>
      <c r="Q70" s="44">
        <f t="shared" si="131"/>
        <v>-0.008193139522</v>
      </c>
      <c r="R70" s="44">
        <f t="shared" si="131"/>
        <v>0.001807866015</v>
      </c>
      <c r="S70" s="46">
        <f t="shared" si="131"/>
        <v>-0.006703451568</v>
      </c>
      <c r="U70" s="3"/>
    </row>
    <row r="71" ht="15.75" customHeight="1">
      <c r="A71" s="20">
        <v>42495.0</v>
      </c>
      <c r="B71" s="23">
        <v>211.529999</v>
      </c>
      <c r="C71" s="23">
        <v>27.124683</v>
      </c>
      <c r="D71" s="23">
        <v>87.927696</v>
      </c>
      <c r="E71" s="23">
        <v>89.370003</v>
      </c>
      <c r="F71" s="23">
        <v>46.258923</v>
      </c>
      <c r="G71" s="23">
        <v>66.1181</v>
      </c>
      <c r="H71" s="36">
        <f t="shared" ref="H71:M71" si="132">LN(B71/B70)</f>
        <v>-0.05082989152</v>
      </c>
      <c r="I71" s="36">
        <f t="shared" si="132"/>
        <v>0.001673603568</v>
      </c>
      <c r="J71" s="36">
        <f t="shared" si="132"/>
        <v>-0.004067089369</v>
      </c>
      <c r="K71" s="36">
        <f t="shared" si="132"/>
        <v>-0.01576406944</v>
      </c>
      <c r="L71" s="36">
        <f t="shared" si="132"/>
        <v>0.001402723731</v>
      </c>
      <c r="M71" s="41">
        <f t="shared" si="132"/>
        <v>0.005417100122</v>
      </c>
      <c r="N71" s="44">
        <f t="shared" ref="N71:S71" si="133">(B71-B70)/B70</f>
        <v>-0.04955966525</v>
      </c>
      <c r="O71" s="44">
        <f t="shared" si="133"/>
        <v>0.001675004824</v>
      </c>
      <c r="P71" s="44">
        <f t="shared" si="133"/>
        <v>-0.004058829962</v>
      </c>
      <c r="Q71" s="44">
        <f t="shared" si="133"/>
        <v>-0.01564046684</v>
      </c>
      <c r="R71" s="44">
        <f t="shared" si="133"/>
        <v>0.001403708008</v>
      </c>
      <c r="S71" s="46">
        <f t="shared" si="133"/>
        <v>0.005431799139</v>
      </c>
      <c r="U71" s="3"/>
    </row>
    <row r="72" ht="15.75" customHeight="1">
      <c r="A72" s="20">
        <v>42496.0</v>
      </c>
      <c r="B72" s="23">
        <v>214.929993</v>
      </c>
      <c r="C72" s="23">
        <v>27.251692</v>
      </c>
      <c r="D72" s="23">
        <v>87.437325</v>
      </c>
      <c r="E72" s="23">
        <v>90.839996</v>
      </c>
      <c r="F72" s="23">
        <v>46.675755</v>
      </c>
      <c r="G72" s="23">
        <v>66.3496</v>
      </c>
      <c r="H72" s="36">
        <f t="shared" ref="H72:M72" si="134">LN(B72/B71)</f>
        <v>0.01594553348</v>
      </c>
      <c r="I72" s="36">
        <f t="shared" si="134"/>
        <v>0.004671485768</v>
      </c>
      <c r="J72" s="36">
        <f t="shared" si="134"/>
        <v>-0.005592589392</v>
      </c>
      <c r="K72" s="36">
        <f t="shared" si="134"/>
        <v>0.01631458424</v>
      </c>
      <c r="L72" s="36">
        <f t="shared" si="134"/>
        <v>0.0089704899</v>
      </c>
      <c r="M72" s="41">
        <f t="shared" si="134"/>
        <v>0.003495195216</v>
      </c>
      <c r="N72" s="44">
        <f t="shared" ref="N72:S72" si="135">(B72-B71)/B71</f>
        <v>0.01607334192</v>
      </c>
      <c r="O72" s="44">
        <f t="shared" si="135"/>
        <v>0.004682414169</v>
      </c>
      <c r="P72" s="44">
        <f t="shared" si="135"/>
        <v>-0.005576979977</v>
      </c>
      <c r="Q72" s="44">
        <f t="shared" si="135"/>
        <v>0.01644839376</v>
      </c>
      <c r="R72" s="44">
        <f t="shared" si="135"/>
        <v>0.009010845324</v>
      </c>
      <c r="S72" s="46">
        <f t="shared" si="135"/>
        <v>0.003501310534</v>
      </c>
      <c r="U72" s="3"/>
    </row>
    <row r="73" ht="15.75" customHeight="1">
      <c r="A73" s="20">
        <v>42499.0</v>
      </c>
      <c r="B73" s="23">
        <v>208.919998</v>
      </c>
      <c r="C73" s="23">
        <v>27.033966</v>
      </c>
      <c r="D73" s="23">
        <v>87.503319</v>
      </c>
      <c r="E73" s="23">
        <v>90.540001</v>
      </c>
      <c r="F73" s="23">
        <v>46.379345</v>
      </c>
      <c r="G73" s="23">
        <v>65.7459</v>
      </c>
      <c r="H73" s="36">
        <f t="shared" ref="H73:M73" si="136">LN(B73/B72)</f>
        <v>-0.02836096716</v>
      </c>
      <c r="I73" s="36">
        <f t="shared" si="136"/>
        <v>-0.008021535539</v>
      </c>
      <c r="J73" s="36">
        <f t="shared" si="136"/>
        <v>0.0007544730787</v>
      </c>
      <c r="K73" s="36">
        <f t="shared" si="136"/>
        <v>-0.003307920151</v>
      </c>
      <c r="L73" s="36">
        <f t="shared" si="136"/>
        <v>-0.006370655719</v>
      </c>
      <c r="M73" s="41">
        <f t="shared" si="136"/>
        <v>-0.009140420425</v>
      </c>
      <c r="N73" s="44">
        <f t="shared" ref="N73:S73" si="137">(B73-B72)/B72</f>
        <v>-0.02796257012</v>
      </c>
      <c r="O73" s="44">
        <f t="shared" si="137"/>
        <v>-0.007989448875</v>
      </c>
      <c r="P73" s="44">
        <f t="shared" si="137"/>
        <v>0.0007547577651</v>
      </c>
      <c r="Q73" s="44">
        <f t="shared" si="137"/>
        <v>-0.003302455011</v>
      </c>
      <c r="R73" s="44">
        <f t="shared" si="137"/>
        <v>-0.006350406116</v>
      </c>
      <c r="S73" s="46">
        <f t="shared" si="137"/>
        <v>-0.009098773768</v>
      </c>
      <c r="U73" s="3"/>
    </row>
    <row r="74" ht="15.75" customHeight="1">
      <c r="A74" s="20">
        <v>42500.0</v>
      </c>
      <c r="B74" s="23">
        <v>208.690002</v>
      </c>
      <c r="C74" s="23">
        <v>27.342411</v>
      </c>
      <c r="D74" s="23">
        <v>88.097427</v>
      </c>
      <c r="E74" s="23">
        <v>92.889999</v>
      </c>
      <c r="F74" s="23">
        <v>47.259319</v>
      </c>
      <c r="G74" s="23">
        <v>64.9605</v>
      </c>
      <c r="H74" s="36">
        <f t="shared" ref="H74:M74" si="138">LN(B74/B73)</f>
        <v>-0.001101487145</v>
      </c>
      <c r="I74" s="36">
        <f t="shared" si="138"/>
        <v>0.01134493783</v>
      </c>
      <c r="J74" s="36">
        <f t="shared" si="138"/>
        <v>0.006766602995</v>
      </c>
      <c r="K74" s="36">
        <f t="shared" si="138"/>
        <v>0.02562423358</v>
      </c>
      <c r="L74" s="36">
        <f t="shared" si="138"/>
        <v>0.01879565275</v>
      </c>
      <c r="M74" s="41">
        <f t="shared" si="138"/>
        <v>-0.01201791883</v>
      </c>
      <c r="N74" s="44">
        <f t="shared" ref="N74:S74" si="139">(B74-B73)/B73</f>
        <v>-0.00110088073</v>
      </c>
      <c r="O74" s="44">
        <f t="shared" si="139"/>
        <v>0.01140953569</v>
      </c>
      <c r="P74" s="44">
        <f t="shared" si="139"/>
        <v>0.006789548177</v>
      </c>
      <c r="Q74" s="44">
        <f t="shared" si="139"/>
        <v>0.02595535646</v>
      </c>
      <c r="R74" s="44">
        <f t="shared" si="139"/>
        <v>0.01897340292</v>
      </c>
      <c r="S74" s="46">
        <f t="shared" si="139"/>
        <v>-0.01194599207</v>
      </c>
      <c r="U74" s="3"/>
    </row>
    <row r="75" ht="15.75" customHeight="1">
      <c r="A75" s="20">
        <v>42501.0</v>
      </c>
      <c r="B75" s="23">
        <v>208.960007</v>
      </c>
      <c r="C75" s="23">
        <v>27.269836</v>
      </c>
      <c r="D75" s="23">
        <v>87.239273</v>
      </c>
      <c r="E75" s="23">
        <v>90.019997</v>
      </c>
      <c r="F75" s="23">
        <v>47.287109</v>
      </c>
      <c r="G75" s="23">
        <v>65.1957</v>
      </c>
      <c r="H75" s="36">
        <f t="shared" ref="H75:M75" si="140">LN(B75/B74)</f>
        <v>0.001292972737</v>
      </c>
      <c r="I75" s="36">
        <f t="shared" si="140"/>
        <v>-0.002657830311</v>
      </c>
      <c r="J75" s="36">
        <f t="shared" si="140"/>
        <v>-0.009788719102</v>
      </c>
      <c r="K75" s="36">
        <f t="shared" si="140"/>
        <v>-0.0313841521</v>
      </c>
      <c r="L75" s="36">
        <f t="shared" si="140"/>
        <v>0.0005878593489</v>
      </c>
      <c r="M75" s="41">
        <f t="shared" si="140"/>
        <v>0.003614122969</v>
      </c>
      <c r="N75" s="44">
        <f t="shared" ref="N75:S75" si="141">(B75-B74)/B74</f>
        <v>0.001293808987</v>
      </c>
      <c r="O75" s="44">
        <f t="shared" si="141"/>
        <v>-0.002654301407</v>
      </c>
      <c r="P75" s="44">
        <f t="shared" si="141"/>
        <v>-0.009740965534</v>
      </c>
      <c r="Q75" s="44">
        <f t="shared" si="141"/>
        <v>-0.03089678147</v>
      </c>
      <c r="R75" s="44">
        <f t="shared" si="141"/>
        <v>0.000588032172</v>
      </c>
      <c r="S75" s="46">
        <f t="shared" si="141"/>
        <v>0.003620661787</v>
      </c>
      <c r="U75" s="3"/>
    </row>
    <row r="76" ht="15.75" customHeight="1">
      <c r="A76" s="20">
        <v>42502.0</v>
      </c>
      <c r="B76" s="23">
        <v>207.279999</v>
      </c>
      <c r="C76" s="23">
        <v>26.997681</v>
      </c>
      <c r="D76" s="23">
        <v>85.192909</v>
      </c>
      <c r="E76" s="23">
        <v>87.739998</v>
      </c>
      <c r="F76" s="23">
        <v>47.7132</v>
      </c>
      <c r="G76" s="23">
        <v>64.9056</v>
      </c>
      <c r="H76" s="36">
        <f t="shared" ref="H76:M76" si="142">LN(B76/B75)</f>
        <v>-0.008072348158</v>
      </c>
      <c r="I76" s="36">
        <f t="shared" si="142"/>
        <v>-0.01003020948</v>
      </c>
      <c r="J76" s="36">
        <f t="shared" si="142"/>
        <v>-0.02373640529</v>
      </c>
      <c r="K76" s="36">
        <f t="shared" si="142"/>
        <v>-0.0256539616</v>
      </c>
      <c r="L76" s="36">
        <f t="shared" si="142"/>
        <v>0.008970367816</v>
      </c>
      <c r="M76" s="41">
        <f t="shared" si="142"/>
        <v>-0.004459609255</v>
      </c>
      <c r="N76" s="44">
        <f t="shared" ref="N76:S76" si="143">(B76-B75)/B75</f>
        <v>-0.008039854248</v>
      </c>
      <c r="O76" s="44">
        <f t="shared" si="143"/>
        <v>-0.009980074688</v>
      </c>
      <c r="P76" s="44">
        <f t="shared" si="143"/>
        <v>-0.02345691258</v>
      </c>
      <c r="Q76" s="44">
        <f t="shared" si="143"/>
        <v>-0.02532769469</v>
      </c>
      <c r="R76" s="44">
        <f t="shared" si="143"/>
        <v>0.00901072214</v>
      </c>
      <c r="S76" s="46">
        <f t="shared" si="143"/>
        <v>-0.004449679964</v>
      </c>
      <c r="U76" s="3"/>
    </row>
    <row r="77" ht="15.75" customHeight="1">
      <c r="A77" s="20">
        <v>42503.0</v>
      </c>
      <c r="B77" s="23">
        <v>207.610001</v>
      </c>
      <c r="C77" s="23">
        <v>27.133759</v>
      </c>
      <c r="D77" s="23">
        <v>85.362656</v>
      </c>
      <c r="E77" s="23">
        <v>87.879997</v>
      </c>
      <c r="F77" s="23">
        <v>47.314903</v>
      </c>
      <c r="G77" s="23">
        <v>64.7278</v>
      </c>
      <c r="H77" s="36">
        <f t="shared" ref="H77:M77" si="144">LN(B77/B76)</f>
        <v>0.001590793076</v>
      </c>
      <c r="I77" s="36">
        <f t="shared" si="144"/>
        <v>0.005027698751</v>
      </c>
      <c r="J77" s="36">
        <f t="shared" si="144"/>
        <v>0.001990519114</v>
      </c>
      <c r="K77" s="36">
        <f t="shared" si="144"/>
        <v>0.001594340436</v>
      </c>
      <c r="L77" s="36">
        <f t="shared" si="144"/>
        <v>-0.008382769303</v>
      </c>
      <c r="M77" s="41">
        <f t="shared" si="144"/>
        <v>-0.002743121934</v>
      </c>
      <c r="N77" s="44">
        <f t="shared" ref="N77:S77" si="145">(B77-B76)/B76</f>
        <v>0.001592059058</v>
      </c>
      <c r="O77" s="44">
        <f t="shared" si="145"/>
        <v>0.005040358837</v>
      </c>
      <c r="P77" s="44">
        <f t="shared" si="145"/>
        <v>0.001992501512</v>
      </c>
      <c r="Q77" s="44">
        <f t="shared" si="145"/>
        <v>0.001595612072</v>
      </c>
      <c r="R77" s="44">
        <f t="shared" si="145"/>
        <v>-0.008347731865</v>
      </c>
      <c r="S77" s="46">
        <f t="shared" si="145"/>
        <v>-0.002739363013</v>
      </c>
      <c r="U77" s="3"/>
    </row>
    <row r="78" ht="15.75" customHeight="1">
      <c r="A78" s="20">
        <v>42506.0</v>
      </c>
      <c r="B78" s="23">
        <v>208.289993</v>
      </c>
      <c r="C78" s="23">
        <v>27.569204</v>
      </c>
      <c r="D78" s="23">
        <v>88.531227</v>
      </c>
      <c r="E78" s="23">
        <v>89.120003</v>
      </c>
      <c r="F78" s="23">
        <v>48.009617</v>
      </c>
      <c r="G78" s="23">
        <v>65.2919</v>
      </c>
      <c r="H78" s="36">
        <f t="shared" ref="H78:M78" si="146">LN(B78/B77)</f>
        <v>0.003269981321</v>
      </c>
      <c r="I78" s="36">
        <f t="shared" si="146"/>
        <v>0.01592068048</v>
      </c>
      <c r="J78" s="36">
        <f t="shared" si="146"/>
        <v>0.03644661545</v>
      </c>
      <c r="K78" s="36">
        <f t="shared" si="146"/>
        <v>0.01401159646</v>
      </c>
      <c r="L78" s="36">
        <f t="shared" si="146"/>
        <v>0.01457602514</v>
      </c>
      <c r="M78" s="41">
        <f t="shared" si="146"/>
        <v>0.008677201062</v>
      </c>
      <c r="N78" s="44">
        <f t="shared" ref="N78:S78" si="147">(B78-B77)/B77</f>
        <v>0.003275333542</v>
      </c>
      <c r="O78" s="44">
        <f t="shared" si="147"/>
        <v>0.01604808976</v>
      </c>
      <c r="P78" s="44">
        <f t="shared" si="147"/>
        <v>0.03711893641</v>
      </c>
      <c r="Q78" s="44">
        <f t="shared" si="147"/>
        <v>0.01411021896</v>
      </c>
      <c r="R78" s="44">
        <f t="shared" si="147"/>
        <v>0.01468277342</v>
      </c>
      <c r="S78" s="46">
        <f t="shared" si="147"/>
        <v>0.008714957097</v>
      </c>
      <c r="U78" s="3"/>
    </row>
    <row r="79" ht="15.75" customHeight="1">
      <c r="A79" s="20">
        <v>42507.0</v>
      </c>
      <c r="B79" s="23">
        <v>204.660004</v>
      </c>
      <c r="C79" s="23">
        <v>27.19726</v>
      </c>
      <c r="D79" s="23">
        <v>88.163445</v>
      </c>
      <c r="E79" s="23">
        <v>88.629997</v>
      </c>
      <c r="F79" s="23">
        <v>47.114151</v>
      </c>
      <c r="G79" s="23">
        <v>66.6226</v>
      </c>
      <c r="H79" s="36">
        <f t="shared" ref="H79:M79" si="148">LN(B79/B78)</f>
        <v>-0.01758122062</v>
      </c>
      <c r="I79" s="36">
        <f t="shared" si="148"/>
        <v>-0.01358311972</v>
      </c>
      <c r="J79" s="36">
        <f t="shared" si="148"/>
        <v>-0.004162915916</v>
      </c>
      <c r="K79" s="36">
        <f t="shared" si="148"/>
        <v>-0.00551344294</v>
      </c>
      <c r="L79" s="36">
        <f t="shared" si="148"/>
        <v>-0.01882794325</v>
      </c>
      <c r="M79" s="41">
        <f t="shared" si="148"/>
        <v>0.02017587361</v>
      </c>
      <c r="N79" s="44">
        <f t="shared" ref="N79:S79" si="149">(B79-B78)/B78</f>
        <v>-0.01742757272</v>
      </c>
      <c r="O79" s="44">
        <f t="shared" si="149"/>
        <v>-0.01349128542</v>
      </c>
      <c r="P79" s="44">
        <f t="shared" si="149"/>
        <v>-0.004154262992</v>
      </c>
      <c r="Q79" s="44">
        <f t="shared" si="149"/>
        <v>-0.005498271808</v>
      </c>
      <c r="R79" s="44">
        <f t="shared" si="149"/>
        <v>-0.0186518047</v>
      </c>
      <c r="S79" s="46">
        <f t="shared" si="149"/>
        <v>0.0203807823</v>
      </c>
      <c r="U79" s="3"/>
    </row>
    <row r="80" ht="15.75" customHeight="1">
      <c r="A80" s="20">
        <v>42508.0</v>
      </c>
      <c r="B80" s="23">
        <v>211.169998</v>
      </c>
      <c r="C80" s="23">
        <v>27.206333</v>
      </c>
      <c r="D80" s="23">
        <v>89.172478</v>
      </c>
      <c r="E80" s="23">
        <v>90.5</v>
      </c>
      <c r="F80" s="23">
        <v>47.393982</v>
      </c>
      <c r="G80" s="23">
        <v>66.6368</v>
      </c>
      <c r="H80" s="36">
        <f t="shared" ref="H80:M80" si="150">LN(B80/B79)</f>
        <v>0.03131340161</v>
      </c>
      <c r="I80" s="36">
        <f t="shared" si="150"/>
        <v>0.0003335441497</v>
      </c>
      <c r="J80" s="36">
        <f t="shared" si="150"/>
        <v>0.01138002806</v>
      </c>
      <c r="K80" s="36">
        <f t="shared" si="150"/>
        <v>0.0208794838</v>
      </c>
      <c r="L80" s="36">
        <f t="shared" si="150"/>
        <v>0.005921856858</v>
      </c>
      <c r="M80" s="41">
        <f t="shared" si="150"/>
        <v>0.0002131181748</v>
      </c>
      <c r="N80" s="44">
        <f t="shared" ref="N80:S80" si="151">(B80-B79)/B79</f>
        <v>0.03180882377</v>
      </c>
      <c r="O80" s="44">
        <f t="shared" si="151"/>
        <v>0.0003335997817</v>
      </c>
      <c r="P80" s="44">
        <f t="shared" si="151"/>
        <v>0.0114450269</v>
      </c>
      <c r="Q80" s="44">
        <f t="shared" si="151"/>
        <v>0.02109898526</v>
      </c>
      <c r="R80" s="44">
        <f t="shared" si="151"/>
        <v>0.005939425715</v>
      </c>
      <c r="S80" s="46">
        <f t="shared" si="151"/>
        <v>0.0002131408861</v>
      </c>
      <c r="U80" s="3"/>
    </row>
    <row r="81" ht="15.75" customHeight="1">
      <c r="A81" s="20">
        <v>42509.0</v>
      </c>
      <c r="B81" s="23">
        <v>215.210007</v>
      </c>
      <c r="C81" s="23">
        <v>26.879744</v>
      </c>
      <c r="D81" s="23">
        <v>88.832985</v>
      </c>
      <c r="E81" s="23">
        <v>89.550003</v>
      </c>
      <c r="F81" s="23">
        <v>46.936924</v>
      </c>
      <c r="G81" s="23">
        <v>67.0235</v>
      </c>
      <c r="H81" s="36">
        <f t="shared" ref="H81:M81" si="152">LN(B81/B80)</f>
        <v>0.01895084132</v>
      </c>
      <c r="I81" s="36">
        <f t="shared" si="152"/>
        <v>-0.01207678528</v>
      </c>
      <c r="J81" s="36">
        <f t="shared" si="152"/>
        <v>-0.003814415647</v>
      </c>
      <c r="K81" s="36">
        <f t="shared" si="152"/>
        <v>-0.0105526887</v>
      </c>
      <c r="L81" s="36">
        <f t="shared" si="152"/>
        <v>-0.009690600804</v>
      </c>
      <c r="M81" s="41">
        <f t="shared" si="152"/>
        <v>0.005786326665</v>
      </c>
      <c r="N81" s="44">
        <f t="shared" ref="N81:S81" si="153">(B81-B80)/B80</f>
        <v>0.01913154822</v>
      </c>
      <c r="O81" s="44">
        <f t="shared" si="153"/>
        <v>-0.01200415359</v>
      </c>
      <c r="P81" s="44">
        <f t="shared" si="153"/>
        <v>-0.003807150004</v>
      </c>
      <c r="Q81" s="44">
        <f t="shared" si="153"/>
        <v>-0.01049720442</v>
      </c>
      <c r="R81" s="44">
        <f t="shared" si="153"/>
        <v>-0.009643798236</v>
      </c>
      <c r="S81" s="46">
        <f t="shared" si="153"/>
        <v>0.005803099789</v>
      </c>
      <c r="U81" s="3"/>
    </row>
    <row r="82" ht="15.75" customHeight="1">
      <c r="A82" s="20">
        <v>42510.0</v>
      </c>
      <c r="B82" s="23">
        <v>220.279999</v>
      </c>
      <c r="C82" s="23">
        <v>27.351479</v>
      </c>
      <c r="D82" s="23">
        <v>89.794868</v>
      </c>
      <c r="E82" s="23">
        <v>92.489998</v>
      </c>
      <c r="F82" s="23">
        <v>47.216755</v>
      </c>
      <c r="G82" s="23">
        <v>66.7786</v>
      </c>
      <c r="H82" s="36">
        <f t="shared" ref="H82:M82" si="154">LN(B82/B81)</f>
        <v>0.02328513172</v>
      </c>
      <c r="I82" s="36">
        <f t="shared" si="154"/>
        <v>0.01739761239</v>
      </c>
      <c r="J82" s="36">
        <f t="shared" si="154"/>
        <v>0.01076979073</v>
      </c>
      <c r="K82" s="36">
        <f t="shared" si="154"/>
        <v>0.03230334693</v>
      </c>
      <c r="L82" s="36">
        <f t="shared" si="154"/>
        <v>0.005944150604</v>
      </c>
      <c r="M82" s="41">
        <f t="shared" si="154"/>
        <v>-0.003660634227</v>
      </c>
      <c r="N82" s="44">
        <f t="shared" ref="N82:S82" si="155">(B82-B81)/B81</f>
        <v>0.02355834689</v>
      </c>
      <c r="O82" s="44">
        <f t="shared" si="155"/>
        <v>0.01754983232</v>
      </c>
      <c r="P82" s="44">
        <f t="shared" si="155"/>
        <v>0.01082799368</v>
      </c>
      <c r="Q82" s="44">
        <f t="shared" si="155"/>
        <v>0.03283076384</v>
      </c>
      <c r="R82" s="44">
        <f t="shared" si="155"/>
        <v>0.005961852123</v>
      </c>
      <c r="S82" s="46">
        <f t="shared" si="155"/>
        <v>-0.003653942274</v>
      </c>
      <c r="U82" s="3"/>
    </row>
    <row r="83" ht="15.75" customHeight="1">
      <c r="A83" s="20">
        <v>42513.0</v>
      </c>
      <c r="B83" s="23">
        <v>216.220001</v>
      </c>
      <c r="C83" s="23">
        <v>27.424051</v>
      </c>
      <c r="D83" s="23">
        <v>90.935936</v>
      </c>
      <c r="E83" s="23">
        <v>94.889999</v>
      </c>
      <c r="F83" s="23">
        <v>46.666435</v>
      </c>
      <c r="G83" s="23">
        <v>65.7355</v>
      </c>
      <c r="H83" s="36">
        <f t="shared" ref="H83:M83" si="156">LN(B83/B82)</f>
        <v>-0.01860304737</v>
      </c>
      <c r="I83" s="36">
        <f t="shared" si="156"/>
        <v>0.00264979791</v>
      </c>
      <c r="J83" s="36">
        <f t="shared" si="156"/>
        <v>0.01262743414</v>
      </c>
      <c r="K83" s="36">
        <f t="shared" si="156"/>
        <v>0.0256178065</v>
      </c>
      <c r="L83" s="36">
        <f t="shared" si="156"/>
        <v>-0.01172363877</v>
      </c>
      <c r="M83" s="41">
        <f t="shared" si="156"/>
        <v>-0.01574355552</v>
      </c>
      <c r="N83" s="44">
        <f t="shared" ref="N83:S83" si="157">(B83-B82)/B82</f>
        <v>-0.01843107871</v>
      </c>
      <c r="O83" s="44">
        <f t="shared" si="157"/>
        <v>0.002653311728</v>
      </c>
      <c r="P83" s="44">
        <f t="shared" si="157"/>
        <v>0.01270749682</v>
      </c>
      <c r="Q83" s="44">
        <f t="shared" si="157"/>
        <v>0.02594876259</v>
      </c>
      <c r="R83" s="44">
        <f t="shared" si="157"/>
        <v>-0.01165518469</v>
      </c>
      <c r="S83" s="46">
        <f t="shared" si="157"/>
        <v>-0.01562027356</v>
      </c>
      <c r="U83" s="3"/>
    </row>
    <row r="84" ht="15.75" customHeight="1">
      <c r="A84" s="20">
        <v>42514.0</v>
      </c>
      <c r="B84" s="23">
        <v>217.910004</v>
      </c>
      <c r="C84" s="23">
        <v>28.177013</v>
      </c>
      <c r="D84" s="23">
        <v>92.322189</v>
      </c>
      <c r="E84" s="23">
        <v>97.889999</v>
      </c>
      <c r="F84" s="23">
        <v>48.121552</v>
      </c>
      <c r="G84" s="23">
        <v>65.3461</v>
      </c>
      <c r="H84" s="36">
        <f t="shared" ref="H84:M84" si="158">LN(B84/B83)</f>
        <v>0.007785739375</v>
      </c>
      <c r="I84" s="36">
        <f t="shared" si="158"/>
        <v>0.02708610159</v>
      </c>
      <c r="J84" s="36">
        <f t="shared" si="158"/>
        <v>0.01512925489</v>
      </c>
      <c r="K84" s="36">
        <f t="shared" si="158"/>
        <v>0.03112607361</v>
      </c>
      <c r="L84" s="36">
        <f t="shared" si="158"/>
        <v>0.03070497364</v>
      </c>
      <c r="M84" s="41">
        <f t="shared" si="158"/>
        <v>-0.005941354782</v>
      </c>
      <c r="N84" s="44">
        <f t="shared" ref="N84:S84" si="159">(B84-B83)/B83</f>
        <v>0.007816127057</v>
      </c>
      <c r="O84" s="44">
        <f t="shared" si="159"/>
        <v>0.02745626458</v>
      </c>
      <c r="P84" s="44">
        <f t="shared" si="159"/>
        <v>0.01524428142</v>
      </c>
      <c r="Q84" s="44">
        <f t="shared" si="159"/>
        <v>0.03161555519</v>
      </c>
      <c r="R84" s="44">
        <f t="shared" si="159"/>
        <v>0.03118123336</v>
      </c>
      <c r="S84" s="46">
        <f t="shared" si="159"/>
        <v>-0.005923739836</v>
      </c>
      <c r="U84" s="3"/>
    </row>
    <row r="85" ht="15.75" customHeight="1">
      <c r="A85" s="20">
        <v>42515.0</v>
      </c>
      <c r="B85" s="23">
        <v>219.580002</v>
      </c>
      <c r="C85" s="23">
        <v>28.476379</v>
      </c>
      <c r="D85" s="23">
        <v>93.944206</v>
      </c>
      <c r="E85" s="23">
        <v>100.199997</v>
      </c>
      <c r="F85" s="23">
        <v>48.615913</v>
      </c>
      <c r="G85" s="23">
        <v>66.0695</v>
      </c>
      <c r="H85" s="36">
        <f t="shared" ref="H85:M85" si="160">LN(B85/B84)</f>
        <v>0.00763448805</v>
      </c>
      <c r="I85" s="36">
        <f t="shared" si="160"/>
        <v>0.01056843292</v>
      </c>
      <c r="J85" s="36">
        <f t="shared" si="160"/>
        <v>0.01741653937</v>
      </c>
      <c r="K85" s="36">
        <f t="shared" si="160"/>
        <v>0.02332376965</v>
      </c>
      <c r="L85" s="36">
        <f t="shared" si="160"/>
        <v>0.01022076201</v>
      </c>
      <c r="M85" s="41">
        <f t="shared" si="160"/>
        <v>0.01100945865</v>
      </c>
      <c r="N85" s="44">
        <f t="shared" ref="N85:S85" si="161">(B85-B84)/B84</f>
        <v>0.007663705059</v>
      </c>
      <c r="O85" s="44">
        <f t="shared" si="161"/>
        <v>0.01062447606</v>
      </c>
      <c r="P85" s="44">
        <f t="shared" si="161"/>
        <v>0.01756909165</v>
      </c>
      <c r="Q85" s="44">
        <f t="shared" si="161"/>
        <v>0.02359789584</v>
      </c>
      <c r="R85" s="44">
        <f t="shared" si="161"/>
        <v>0.0102731724</v>
      </c>
      <c r="S85" s="46">
        <f t="shared" si="161"/>
        <v>0.01107028576</v>
      </c>
      <c r="U85" s="3"/>
    </row>
    <row r="86" ht="15.75" customHeight="1">
      <c r="A86" s="20">
        <v>42516.0</v>
      </c>
      <c r="B86" s="23">
        <v>225.119995</v>
      </c>
      <c r="C86" s="23">
        <v>28.567099</v>
      </c>
      <c r="D86" s="23">
        <v>94.689178</v>
      </c>
      <c r="E86" s="23">
        <v>102.809998</v>
      </c>
      <c r="F86" s="23">
        <v>48.401371</v>
      </c>
      <c r="G86" s="23">
        <v>65.9904</v>
      </c>
      <c r="H86" s="36">
        <f t="shared" ref="H86:M86" si="162">LN(B86/B85)</f>
        <v>0.02491693124</v>
      </c>
      <c r="I86" s="36">
        <f t="shared" si="162"/>
        <v>0.003180734404</v>
      </c>
      <c r="J86" s="36">
        <f t="shared" si="162"/>
        <v>0.007898664143</v>
      </c>
      <c r="K86" s="36">
        <f t="shared" si="162"/>
        <v>0.02571444639</v>
      </c>
      <c r="L86" s="36">
        <f t="shared" si="162"/>
        <v>-0.004422765529</v>
      </c>
      <c r="M86" s="41">
        <f t="shared" si="162"/>
        <v>-0.001197941381</v>
      </c>
      <c r="N86" s="44">
        <f t="shared" ref="N86:S86" si="163">(B86-B85)/B85</f>
        <v>0.02522995241</v>
      </c>
      <c r="O86" s="44">
        <f t="shared" si="163"/>
        <v>0.003185798307</v>
      </c>
      <c r="P86" s="44">
        <f t="shared" si="163"/>
        <v>0.007929940884</v>
      </c>
      <c r="Q86" s="44">
        <f t="shared" si="163"/>
        <v>0.02604791495</v>
      </c>
      <c r="R86" s="44">
        <f t="shared" si="163"/>
        <v>-0.004412999505</v>
      </c>
      <c r="S86" s="46">
        <f t="shared" si="163"/>
        <v>-0.001197224135</v>
      </c>
      <c r="U86" s="3"/>
    </row>
    <row r="87" ht="15.75" customHeight="1">
      <c r="A87" s="20">
        <v>42517.0</v>
      </c>
      <c r="B87" s="23">
        <v>223.039993</v>
      </c>
      <c r="C87" s="23">
        <v>28.639677</v>
      </c>
      <c r="D87" s="23">
        <v>94.632599</v>
      </c>
      <c r="E87" s="23">
        <v>103.300003</v>
      </c>
      <c r="F87" s="23">
        <v>48.802471</v>
      </c>
      <c r="G87" s="23">
        <v>66.0724</v>
      </c>
      <c r="H87" s="36">
        <f t="shared" ref="H87:M87" si="164">LN(B87/B86)</f>
        <v>-0.009282474968</v>
      </c>
      <c r="I87" s="36">
        <f t="shared" si="164"/>
        <v>0.002537393086</v>
      </c>
      <c r="J87" s="36">
        <f t="shared" si="164"/>
        <v>-0.0005977019927</v>
      </c>
      <c r="K87" s="36">
        <f t="shared" si="164"/>
        <v>0.004754800066</v>
      </c>
      <c r="L87" s="36">
        <f t="shared" si="164"/>
        <v>0.008252807055</v>
      </c>
      <c r="M87" s="41">
        <f t="shared" si="164"/>
        <v>0.00124183359</v>
      </c>
      <c r="N87" s="44">
        <f t="shared" ref="N87:S87" si="165">(B87-B86)/B86</f>
        <v>-0.009239525792</v>
      </c>
      <c r="O87" s="44">
        <f t="shared" si="165"/>
        <v>0.002540614992</v>
      </c>
      <c r="P87" s="44">
        <f t="shared" si="165"/>
        <v>-0.0005975234044</v>
      </c>
      <c r="Q87" s="44">
        <f t="shared" si="165"/>
        <v>0.004766122065</v>
      </c>
      <c r="R87" s="44">
        <f t="shared" si="165"/>
        <v>0.008286955343</v>
      </c>
      <c r="S87" s="46">
        <f t="shared" si="165"/>
        <v>0.001242604985</v>
      </c>
      <c r="U87" s="3"/>
    </row>
    <row r="88" ht="15.75" customHeight="1">
      <c r="A88" s="20">
        <v>42521.0</v>
      </c>
      <c r="B88" s="23">
        <v>223.229996</v>
      </c>
      <c r="C88" s="23">
        <v>28.657818</v>
      </c>
      <c r="D88" s="23">
        <v>94.170525</v>
      </c>
      <c r="E88" s="23">
        <v>102.57</v>
      </c>
      <c r="F88" s="23">
        <v>49.43676</v>
      </c>
      <c r="G88" s="23">
        <v>66.9142</v>
      </c>
      <c r="H88" s="36">
        <f t="shared" ref="H88:M88" si="166">LN(B88/B87)</f>
        <v>0.0008515159709</v>
      </c>
      <c r="I88" s="36">
        <f t="shared" si="166"/>
        <v>0.0006332214212</v>
      </c>
      <c r="J88" s="36">
        <f t="shared" si="166"/>
        <v>-0.004894780476</v>
      </c>
      <c r="K88" s="36">
        <f t="shared" si="166"/>
        <v>-0.007091912848</v>
      </c>
      <c r="L88" s="36">
        <f t="shared" si="166"/>
        <v>0.0129133302</v>
      </c>
      <c r="M88" s="41">
        <f t="shared" si="166"/>
        <v>0.01266009122</v>
      </c>
      <c r="N88" s="44">
        <f t="shared" ref="N88:S88" si="167">(B88-B87)/B87</f>
        <v>0.0008518786135</v>
      </c>
      <c r="O88" s="44">
        <f t="shared" si="167"/>
        <v>0.0006334219482</v>
      </c>
      <c r="P88" s="44">
        <f t="shared" si="167"/>
        <v>-0.00488282056</v>
      </c>
      <c r="Q88" s="44">
        <f t="shared" si="167"/>
        <v>-0.007066824577</v>
      </c>
      <c r="R88" s="44">
        <f t="shared" si="167"/>
        <v>0.0129970673</v>
      </c>
      <c r="S88" s="46">
        <f t="shared" si="167"/>
        <v>0.01274056944</v>
      </c>
      <c r="U88" s="3"/>
    </row>
    <row r="89" ht="15.75" customHeight="1">
      <c r="A89" s="20">
        <v>42522.0</v>
      </c>
      <c r="B89" s="23">
        <v>219.559998</v>
      </c>
      <c r="C89" s="23">
        <v>28.721319</v>
      </c>
      <c r="D89" s="23">
        <v>92.850273</v>
      </c>
      <c r="E89" s="23">
        <v>101.510002</v>
      </c>
      <c r="F89" s="23">
        <v>49.296829</v>
      </c>
      <c r="G89" s="23">
        <v>67.1439</v>
      </c>
      <c r="H89" s="36">
        <f t="shared" ref="H89:M89" si="168">LN(B89/B88)</f>
        <v>-0.01657707759</v>
      </c>
      <c r="I89" s="36">
        <f t="shared" si="168"/>
        <v>0.002213383792</v>
      </c>
      <c r="J89" s="36">
        <f t="shared" si="168"/>
        <v>-0.01411900651</v>
      </c>
      <c r="K89" s="36">
        <f t="shared" si="168"/>
        <v>-0.01038815682</v>
      </c>
      <c r="L89" s="36">
        <f t="shared" si="168"/>
        <v>-0.002834518528</v>
      </c>
      <c r="M89" s="41">
        <f t="shared" si="168"/>
        <v>0.003426875732</v>
      </c>
      <c r="N89" s="44">
        <f t="shared" ref="N89:S89" si="169">(B89-B88)/B88</f>
        <v>-0.01644043393</v>
      </c>
      <c r="O89" s="44">
        <f t="shared" si="169"/>
        <v>0.002215835134</v>
      </c>
      <c r="P89" s="44">
        <f t="shared" si="169"/>
        <v>-0.01401980078</v>
      </c>
      <c r="Q89" s="44">
        <f t="shared" si="169"/>
        <v>-0.01033438627</v>
      </c>
      <c r="R89" s="44">
        <f t="shared" si="169"/>
        <v>-0.002830505074</v>
      </c>
      <c r="S89" s="46">
        <f t="shared" si="169"/>
        <v>0.003432754184</v>
      </c>
      <c r="U89" s="3"/>
    </row>
    <row r="90" ht="15.75" customHeight="1">
      <c r="A90" s="20">
        <v>42523.0</v>
      </c>
      <c r="B90" s="23">
        <v>218.960007</v>
      </c>
      <c r="C90" s="23">
        <v>28.812044</v>
      </c>
      <c r="D90" s="23">
        <v>92.152458</v>
      </c>
      <c r="E90" s="23">
        <v>101.25</v>
      </c>
      <c r="F90" s="23">
        <v>48.951721</v>
      </c>
      <c r="G90" s="23">
        <v>66.5006</v>
      </c>
      <c r="H90" s="36">
        <f t="shared" ref="H90:M90" si="170">LN(B90/B89)</f>
        <v>-0.002736437871</v>
      </c>
      <c r="I90" s="36">
        <f t="shared" si="170"/>
        <v>0.003153824858</v>
      </c>
      <c r="J90" s="36">
        <f t="shared" si="170"/>
        <v>-0.007543870359</v>
      </c>
      <c r="K90" s="36">
        <f t="shared" si="170"/>
        <v>-0.002564629512</v>
      </c>
      <c r="L90" s="36">
        <f t="shared" si="170"/>
        <v>-0.00702523181</v>
      </c>
      <c r="M90" s="41">
        <f t="shared" si="170"/>
        <v>-0.009627107266</v>
      </c>
      <c r="N90" s="44">
        <f t="shared" ref="N90:S90" si="171">(B90-B89)/B89</f>
        <v>-0.002732697237</v>
      </c>
      <c r="O90" s="44">
        <f t="shared" si="171"/>
        <v>0.003158803396</v>
      </c>
      <c r="P90" s="44">
        <f t="shared" si="171"/>
        <v>-0.007515486788</v>
      </c>
      <c r="Q90" s="44">
        <f t="shared" si="171"/>
        <v>-0.00256134366</v>
      </c>
      <c r="R90" s="44">
        <f t="shared" si="171"/>
        <v>-0.007000612555</v>
      </c>
      <c r="S90" s="46">
        <f t="shared" si="171"/>
        <v>-0.00958091502</v>
      </c>
      <c r="U90" s="3"/>
    </row>
    <row r="91" ht="15.75" customHeight="1">
      <c r="A91" s="20">
        <v>42524.0</v>
      </c>
      <c r="B91" s="23">
        <v>218.990005</v>
      </c>
      <c r="C91" s="23">
        <v>28.685034</v>
      </c>
      <c r="D91" s="23">
        <v>92.341049</v>
      </c>
      <c r="E91" s="23">
        <v>99.589996</v>
      </c>
      <c r="F91" s="23">
        <v>48.308094</v>
      </c>
      <c r="G91" s="23">
        <v>65.5462</v>
      </c>
      <c r="H91" s="36">
        <f t="shared" ref="H91:M91" si="172">LN(B91/B90)</f>
        <v>0.0001369928039</v>
      </c>
      <c r="I91" s="36">
        <f t="shared" si="172"/>
        <v>-0.004417970826</v>
      </c>
      <c r="J91" s="36">
        <f t="shared" si="172"/>
        <v>0.002044419544</v>
      </c>
      <c r="K91" s="36">
        <f t="shared" si="172"/>
        <v>-0.01653098821</v>
      </c>
      <c r="L91" s="36">
        <f t="shared" si="172"/>
        <v>-0.01323540242</v>
      </c>
      <c r="M91" s="41">
        <f t="shared" si="172"/>
        <v>-0.01445573266</v>
      </c>
      <c r="N91" s="44">
        <f t="shared" ref="N91:S91" si="173">(B91-B90)/B90</f>
        <v>0.0001370021878</v>
      </c>
      <c r="O91" s="44">
        <f t="shared" si="173"/>
        <v>-0.004408225949</v>
      </c>
      <c r="P91" s="44">
        <f t="shared" si="173"/>
        <v>0.002046510794</v>
      </c>
      <c r="Q91" s="44">
        <f t="shared" si="173"/>
        <v>-0.01639510123</v>
      </c>
      <c r="R91" s="44">
        <f t="shared" si="173"/>
        <v>-0.01314819963</v>
      </c>
      <c r="S91" s="46">
        <f t="shared" si="173"/>
        <v>-0.01435175021</v>
      </c>
      <c r="U91" s="3"/>
    </row>
    <row r="92" ht="15.75" customHeight="1">
      <c r="A92" s="20">
        <v>42527.0</v>
      </c>
      <c r="B92" s="23">
        <v>220.679993</v>
      </c>
      <c r="C92" s="23">
        <v>28.739468</v>
      </c>
      <c r="D92" s="23">
        <v>93.01059</v>
      </c>
      <c r="E92" s="23">
        <v>100.739998</v>
      </c>
      <c r="F92" s="23">
        <v>48.625252</v>
      </c>
      <c r="G92" s="23">
        <v>65.0292</v>
      </c>
      <c r="H92" s="36">
        <f t="shared" ref="H92:M92" si="174">LN(B92/B91)</f>
        <v>0.007687567179</v>
      </c>
      <c r="I92" s="36">
        <f t="shared" si="174"/>
        <v>0.001895846352</v>
      </c>
      <c r="J92" s="36">
        <f t="shared" si="174"/>
        <v>0.007224580433</v>
      </c>
      <c r="K92" s="36">
        <f t="shared" si="174"/>
        <v>0.01148120269</v>
      </c>
      <c r="L92" s="36">
        <f t="shared" si="174"/>
        <v>0.006543860186</v>
      </c>
      <c r="M92" s="41">
        <f t="shared" si="174"/>
        <v>-0.007918837724</v>
      </c>
      <c r="N92" s="44">
        <f t="shared" ref="N92:S92" si="175">(B92-B91)/B91</f>
        <v>0.00771719239</v>
      </c>
      <c r="O92" s="44">
        <f t="shared" si="175"/>
        <v>0.001897644604</v>
      </c>
      <c r="P92" s="44">
        <f t="shared" si="175"/>
        <v>0.007250740675</v>
      </c>
      <c r="Q92" s="44">
        <f t="shared" si="175"/>
        <v>0.01154736466</v>
      </c>
      <c r="R92" s="44">
        <f t="shared" si="175"/>
        <v>0.006565318019</v>
      </c>
      <c r="S92" s="46">
        <f t="shared" si="175"/>
        <v>-0.007887566327</v>
      </c>
      <c r="U92" s="3"/>
    </row>
    <row r="93" ht="15.75" customHeight="1">
      <c r="A93" s="20">
        <v>42528.0</v>
      </c>
      <c r="B93" s="23">
        <v>232.339996</v>
      </c>
      <c r="C93" s="23">
        <v>28.9209</v>
      </c>
      <c r="D93" s="23">
        <v>93.38781</v>
      </c>
      <c r="E93" s="23">
        <v>99.889999</v>
      </c>
      <c r="F93" s="23">
        <v>48.597263</v>
      </c>
      <c r="G93" s="23">
        <v>64.0979</v>
      </c>
      <c r="H93" s="36">
        <f t="shared" ref="H93:M93" si="176">LN(B93/B92)</f>
        <v>0.05148814219</v>
      </c>
      <c r="I93" s="36">
        <f t="shared" si="176"/>
        <v>0.006293147445</v>
      </c>
      <c r="J93" s="36">
        <f t="shared" si="176"/>
        <v>0.00404746516</v>
      </c>
      <c r="K93" s="36">
        <f t="shared" si="176"/>
        <v>-0.008473349931</v>
      </c>
      <c r="L93" s="36">
        <f t="shared" si="176"/>
        <v>-0.0005757719963</v>
      </c>
      <c r="M93" s="41">
        <f t="shared" si="176"/>
        <v>-0.01442479771</v>
      </c>
      <c r="N93" s="44">
        <f t="shared" ref="N93:S93" si="177">(B93-B92)/B92</f>
        <v>0.05283670188</v>
      </c>
      <c r="O93" s="44">
        <f t="shared" si="177"/>
        <v>0.006312990902</v>
      </c>
      <c r="P93" s="44">
        <f t="shared" si="177"/>
        <v>0.00405566721</v>
      </c>
      <c r="Q93" s="44">
        <f t="shared" si="177"/>
        <v>-0.008437552282</v>
      </c>
      <c r="R93" s="44">
        <f t="shared" si="177"/>
        <v>-0.0005756062714</v>
      </c>
      <c r="S93" s="46">
        <f t="shared" si="177"/>
        <v>-0.01432125876</v>
      </c>
      <c r="U93" s="3"/>
    </row>
    <row r="94" ht="15.75" customHeight="1">
      <c r="A94" s="20">
        <v>42529.0</v>
      </c>
      <c r="B94" s="23">
        <v>235.520004</v>
      </c>
      <c r="C94" s="23">
        <v>28.929974</v>
      </c>
      <c r="D94" s="23">
        <v>93.302933</v>
      </c>
      <c r="E94" s="23">
        <v>97.860001</v>
      </c>
      <c r="F94" s="23">
        <v>48.541286</v>
      </c>
      <c r="G94" s="23">
        <v>64.051</v>
      </c>
      <c r="H94" s="36">
        <f t="shared" ref="H94:M94" si="178">LN(B94/B93)</f>
        <v>0.01359405366</v>
      </c>
      <c r="I94" s="36">
        <f t="shared" si="178"/>
        <v>0.0003137031283</v>
      </c>
      <c r="J94" s="36">
        <f t="shared" si="178"/>
        <v>-0.0009092792121</v>
      </c>
      <c r="K94" s="36">
        <f t="shared" si="178"/>
        <v>-0.02053167445</v>
      </c>
      <c r="L94" s="36">
        <f t="shared" si="178"/>
        <v>-0.001152518887</v>
      </c>
      <c r="M94" s="41">
        <f t="shared" si="178"/>
        <v>-0.0007319610561</v>
      </c>
      <c r="N94" s="44">
        <f t="shared" ref="N94:S94" si="179">(B94-B93)/B93</f>
        <v>0.01368687292</v>
      </c>
      <c r="O94" s="44">
        <f t="shared" si="179"/>
        <v>0.0003137523383</v>
      </c>
      <c r="P94" s="44">
        <f t="shared" si="179"/>
        <v>-0.000908865943</v>
      </c>
      <c r="Q94" s="44">
        <f t="shared" si="179"/>
        <v>-0.02032233477</v>
      </c>
      <c r="R94" s="44">
        <f t="shared" si="179"/>
        <v>-0.001151854992</v>
      </c>
      <c r="S94" s="46">
        <f t="shared" si="179"/>
        <v>-0.000731693238</v>
      </c>
      <c r="U94" s="3"/>
    </row>
    <row r="95" ht="15.75" customHeight="1">
      <c r="A95" s="20">
        <v>42530.0</v>
      </c>
      <c r="B95" s="23">
        <v>229.360001</v>
      </c>
      <c r="C95" s="23">
        <v>28.975334</v>
      </c>
      <c r="D95" s="23">
        <v>93.972481</v>
      </c>
      <c r="E95" s="23">
        <v>97.089996</v>
      </c>
      <c r="F95" s="23">
        <v>48.149521</v>
      </c>
      <c r="G95" s="23">
        <v>64.7298</v>
      </c>
      <c r="H95" s="36">
        <f t="shared" ref="H95:M95" si="180">LN(B95/B94)</f>
        <v>-0.02650302659</v>
      </c>
      <c r="I95" s="36">
        <f t="shared" si="180"/>
        <v>0.001566696071</v>
      </c>
      <c r="J95" s="36">
        <f t="shared" si="180"/>
        <v>0.007150440503</v>
      </c>
      <c r="K95" s="36">
        <f t="shared" si="180"/>
        <v>-0.007899553896</v>
      </c>
      <c r="L95" s="36">
        <f t="shared" si="180"/>
        <v>-0.008103503445</v>
      </c>
      <c r="M95" s="41">
        <f t="shared" si="180"/>
        <v>0.01054204177</v>
      </c>
      <c r="N95" s="44">
        <f t="shared" ref="N95:S95" si="181">(B95-B94)/B94</f>
        <v>-0.0261549036</v>
      </c>
      <c r="O95" s="44">
        <f t="shared" si="181"/>
        <v>0.001567923981</v>
      </c>
      <c r="P95" s="44">
        <f t="shared" si="181"/>
        <v>0.007176065944</v>
      </c>
      <c r="Q95" s="44">
        <f t="shared" si="181"/>
        <v>-0.007868434418</v>
      </c>
      <c r="R95" s="44">
        <f t="shared" si="181"/>
        <v>-0.00807075857</v>
      </c>
      <c r="S95" s="46">
        <f t="shared" si="181"/>
        <v>0.01059780487</v>
      </c>
      <c r="U95" s="3"/>
    </row>
    <row r="96" ht="15.75" customHeight="1">
      <c r="A96" s="20">
        <v>42531.0</v>
      </c>
      <c r="B96" s="23">
        <v>218.789993</v>
      </c>
      <c r="C96" s="23">
        <v>29.066053</v>
      </c>
      <c r="D96" s="23">
        <v>93.199211</v>
      </c>
      <c r="E96" s="23">
        <v>93.75</v>
      </c>
      <c r="F96" s="23">
        <v>48.01894</v>
      </c>
      <c r="G96" s="23">
        <v>66.0706</v>
      </c>
      <c r="H96" s="36">
        <f t="shared" ref="H96:M96" si="182">LN(B96/B95)</f>
        <v>-0.04718049226</v>
      </c>
      <c r="I96" s="36">
        <f t="shared" si="182"/>
        <v>0.003126013301</v>
      </c>
      <c r="J96" s="36">
        <f t="shared" si="182"/>
        <v>-0.008262728099</v>
      </c>
      <c r="K96" s="36">
        <f t="shared" si="182"/>
        <v>-0.03500667733</v>
      </c>
      <c r="L96" s="36">
        <f t="shared" si="182"/>
        <v>-0.002715673702</v>
      </c>
      <c r="M96" s="41">
        <f t="shared" si="182"/>
        <v>0.02050218448</v>
      </c>
      <c r="N96" s="44">
        <f t="shared" ref="N96:S96" si="183">(B96-B95)/B95</f>
        <v>-0.04608479227</v>
      </c>
      <c r="O96" s="44">
        <f t="shared" si="183"/>
        <v>0.003130904375</v>
      </c>
      <c r="P96" s="44">
        <f t="shared" si="183"/>
        <v>-0.008228685587</v>
      </c>
      <c r="Q96" s="44">
        <f t="shared" si="183"/>
        <v>-0.03440103139</v>
      </c>
      <c r="R96" s="44">
        <f t="shared" si="183"/>
        <v>-0.002711989596</v>
      </c>
      <c r="S96" s="46">
        <f t="shared" si="183"/>
        <v>0.02071379797</v>
      </c>
      <c r="U96" s="3"/>
    </row>
    <row r="97" ht="15.75" customHeight="1">
      <c r="A97" s="20">
        <v>42534.0</v>
      </c>
      <c r="B97" s="23">
        <v>217.869995</v>
      </c>
      <c r="C97" s="23">
        <v>29.183979</v>
      </c>
      <c r="D97" s="23">
        <v>91.794083</v>
      </c>
      <c r="E97" s="23">
        <v>93.849998</v>
      </c>
      <c r="F97" s="23">
        <v>46.769024</v>
      </c>
      <c r="G97" s="23">
        <v>65.7038</v>
      </c>
      <c r="H97" s="36">
        <f t="shared" ref="H97:M97" si="184">LN(B97/B96)</f>
        <v>-0.004213801981</v>
      </c>
      <c r="I97" s="36">
        <f t="shared" si="184"/>
        <v>0.004048964681</v>
      </c>
      <c r="J97" s="36">
        <f t="shared" si="184"/>
        <v>-0.01519141578</v>
      </c>
      <c r="K97" s="36">
        <f t="shared" si="184"/>
        <v>0.001066076871</v>
      </c>
      <c r="L97" s="36">
        <f t="shared" si="184"/>
        <v>-0.02637441297</v>
      </c>
      <c r="M97" s="41">
        <f t="shared" si="184"/>
        <v>-0.005567104799</v>
      </c>
      <c r="N97" s="44">
        <f t="shared" ref="N97:S97" si="185">(B97-B96)/B96</f>
        <v>-0.004204936375</v>
      </c>
      <c r="O97" s="44">
        <f t="shared" si="185"/>
        <v>0.004057172813</v>
      </c>
      <c r="P97" s="44">
        <f t="shared" si="185"/>
        <v>-0.01507660832</v>
      </c>
      <c r="Q97" s="44">
        <f t="shared" si="185"/>
        <v>0.001066645333</v>
      </c>
      <c r="R97" s="44">
        <f t="shared" si="185"/>
        <v>-0.0260296458</v>
      </c>
      <c r="S97" s="46">
        <f t="shared" si="185"/>
        <v>-0.005551637188</v>
      </c>
      <c r="U97" s="3"/>
    </row>
    <row r="98" ht="15.75" customHeight="1">
      <c r="A98" s="20">
        <v>42535.0</v>
      </c>
      <c r="B98" s="23">
        <v>214.960007</v>
      </c>
      <c r="C98" s="23">
        <v>29.156767</v>
      </c>
      <c r="D98" s="23">
        <v>91.907257</v>
      </c>
      <c r="E98" s="23">
        <v>94.120003</v>
      </c>
      <c r="F98" s="23">
        <v>46.479874</v>
      </c>
      <c r="G98" s="23">
        <v>65.8408</v>
      </c>
      <c r="H98" s="36">
        <f t="shared" ref="H98:M98" si="186">LN(B98/B97)</f>
        <v>-0.01344653482</v>
      </c>
      <c r="I98" s="36">
        <f t="shared" si="186"/>
        <v>-0.0009328643817</v>
      </c>
      <c r="J98" s="36">
        <f t="shared" si="186"/>
        <v>0.0012321523</v>
      </c>
      <c r="K98" s="36">
        <f t="shared" si="186"/>
        <v>0.002872854011</v>
      </c>
      <c r="L98" s="36">
        <f t="shared" si="186"/>
        <v>-0.006201701746</v>
      </c>
      <c r="M98" s="41">
        <f t="shared" si="186"/>
        <v>0.002082944485</v>
      </c>
      <c r="N98" s="44">
        <f t="shared" ref="N98:S98" si="187">(B98-B97)/B97</f>
        <v>-0.01335653402</v>
      </c>
      <c r="O98" s="44">
        <f t="shared" si="187"/>
        <v>-0.000932429399</v>
      </c>
      <c r="P98" s="44">
        <f t="shared" si="187"/>
        <v>0.001232911712</v>
      </c>
      <c r="Q98" s="44">
        <f t="shared" si="187"/>
        <v>0.002876984611</v>
      </c>
      <c r="R98" s="44">
        <f t="shared" si="187"/>
        <v>-0.006182510886</v>
      </c>
      <c r="S98" s="46">
        <f t="shared" si="187"/>
        <v>0.002085115321</v>
      </c>
      <c r="U98" s="3"/>
    </row>
    <row r="99" ht="15.75" customHeight="1">
      <c r="A99" s="20">
        <v>42536.0</v>
      </c>
      <c r="B99" s="23">
        <v>217.699997</v>
      </c>
      <c r="C99" s="23">
        <v>28.675964</v>
      </c>
      <c r="D99" s="23">
        <v>91.605484</v>
      </c>
      <c r="E99" s="23">
        <v>94.290001</v>
      </c>
      <c r="F99" s="23">
        <v>46.349285</v>
      </c>
      <c r="G99" s="23">
        <v>65.1986</v>
      </c>
      <c r="H99" s="36">
        <f t="shared" ref="H99:M99" si="188">LN(B99/B98)</f>
        <v>0.01266595759</v>
      </c>
      <c r="I99" s="36">
        <f t="shared" si="188"/>
        <v>-0.01662774935</v>
      </c>
      <c r="J99" s="36">
        <f t="shared" si="188"/>
        <v>-0.003288853628</v>
      </c>
      <c r="K99" s="36">
        <f t="shared" si="188"/>
        <v>0.00180455435</v>
      </c>
      <c r="L99" s="36">
        <f t="shared" si="188"/>
        <v>-0.002813535909</v>
      </c>
      <c r="M99" s="41">
        <f t="shared" si="188"/>
        <v>-0.009801710654</v>
      </c>
      <c r="N99" s="44">
        <f t="shared" ref="N99:S99" si="189">(B99-B98)/B98</f>
        <v>0.01274651056</v>
      </c>
      <c r="O99" s="44">
        <f t="shared" si="189"/>
        <v>-0.01649027137</v>
      </c>
      <c r="P99" s="44">
        <f t="shared" si="189"/>
        <v>-0.003283451273</v>
      </c>
      <c r="Q99" s="44">
        <f t="shared" si="189"/>
        <v>0.001806183538</v>
      </c>
      <c r="R99" s="44">
        <f t="shared" si="189"/>
        <v>-0.002809581627</v>
      </c>
      <c r="S99" s="46">
        <f t="shared" si="189"/>
        <v>-0.009753830452</v>
      </c>
      <c r="U99" s="3"/>
    </row>
    <row r="100" ht="15.75" customHeight="1">
      <c r="A100" s="20">
        <v>42537.0</v>
      </c>
      <c r="B100" s="23">
        <v>217.929993</v>
      </c>
      <c r="C100" s="23">
        <v>28.748535</v>
      </c>
      <c r="D100" s="23">
        <v>91.992149</v>
      </c>
      <c r="E100" s="23">
        <v>95.440002</v>
      </c>
      <c r="F100" s="23">
        <v>47.002224</v>
      </c>
      <c r="G100" s="23">
        <v>64.0881</v>
      </c>
      <c r="H100" s="36">
        <f t="shared" ref="H100:M100" si="190">LN(B100/B99)</f>
        <v>0.001055923727</v>
      </c>
      <c r="I100" s="36">
        <f t="shared" si="190"/>
        <v>0.002527528839</v>
      </c>
      <c r="J100" s="36">
        <f t="shared" si="190"/>
        <v>0.004212097567</v>
      </c>
      <c r="K100" s="36">
        <f t="shared" si="190"/>
        <v>0.01212264866</v>
      </c>
      <c r="L100" s="36">
        <f t="shared" si="190"/>
        <v>0.01398905395</v>
      </c>
      <c r="M100" s="41">
        <f t="shared" si="190"/>
        <v>-0.01717929704</v>
      </c>
      <c r="N100" s="44">
        <f t="shared" ref="N100:S100" si="191">(B100-B99)/B99</f>
        <v>0.001056481411</v>
      </c>
      <c r="O100" s="44">
        <f t="shared" si="191"/>
        <v>0.002530725733</v>
      </c>
      <c r="P100" s="44">
        <f t="shared" si="191"/>
        <v>0.004220980919</v>
      </c>
      <c r="Q100" s="44">
        <f t="shared" si="191"/>
        <v>0.01219642579</v>
      </c>
      <c r="R100" s="44">
        <f t="shared" si="191"/>
        <v>0.01408735863</v>
      </c>
      <c r="S100" s="46">
        <f t="shared" si="191"/>
        <v>-0.01703257432</v>
      </c>
      <c r="U100" s="3"/>
    </row>
    <row r="101" ht="15.75" customHeight="1">
      <c r="A101" s="20">
        <v>42538.0</v>
      </c>
      <c r="B101" s="23">
        <v>215.470001</v>
      </c>
      <c r="C101" s="23">
        <v>28.812044</v>
      </c>
      <c r="D101" s="23">
        <v>89.898605</v>
      </c>
      <c r="E101" s="23">
        <v>94.449997</v>
      </c>
      <c r="F101" s="23">
        <v>46.759705</v>
      </c>
      <c r="G101" s="23">
        <v>64.191</v>
      </c>
      <c r="H101" s="36">
        <f t="shared" ref="H101:M101" si="192">LN(B101/B100)</f>
        <v>-0.01135218483</v>
      </c>
      <c r="I101" s="36">
        <f t="shared" si="192"/>
        <v>0.002206684744</v>
      </c>
      <c r="J101" s="36">
        <f t="shared" si="192"/>
        <v>-0.02302081234</v>
      </c>
      <c r="K101" s="36">
        <f t="shared" si="192"/>
        <v>-0.01042723656</v>
      </c>
      <c r="L101" s="36">
        <f t="shared" si="192"/>
        <v>-0.005173091966</v>
      </c>
      <c r="M101" s="41">
        <f t="shared" si="192"/>
        <v>0.001604314687</v>
      </c>
      <c r="N101" s="44">
        <f t="shared" ref="N101:S101" si="193">(B101-B100)/B100</f>
        <v>-0.01128799192</v>
      </c>
      <c r="O101" s="44">
        <f t="shared" si="193"/>
        <v>0.002209121265</v>
      </c>
      <c r="P101" s="44">
        <f t="shared" si="193"/>
        <v>-0.02275785513</v>
      </c>
      <c r="Q101" s="44">
        <f t="shared" si="193"/>
        <v>-0.01037306139</v>
      </c>
      <c r="R101" s="44">
        <f t="shared" si="193"/>
        <v>-0.005159734569</v>
      </c>
      <c r="S101" s="46">
        <f t="shared" si="193"/>
        <v>0.001605602288</v>
      </c>
      <c r="U101" s="3"/>
    </row>
    <row r="102" ht="15.75" customHeight="1">
      <c r="A102" s="20">
        <v>42541.0</v>
      </c>
      <c r="B102" s="23">
        <v>219.699997</v>
      </c>
      <c r="C102" s="23">
        <v>29.183979</v>
      </c>
      <c r="D102" s="23">
        <v>89.681717</v>
      </c>
      <c r="E102" s="23">
        <v>93.800003</v>
      </c>
      <c r="F102" s="23">
        <v>46.703743</v>
      </c>
      <c r="G102" s="23">
        <v>64.1825</v>
      </c>
      <c r="H102" s="36">
        <f t="shared" ref="H102:M102" si="194">LN(B102/B101)</f>
        <v>0.01944127238</v>
      </c>
      <c r="I102" s="36">
        <f t="shared" si="194"/>
        <v>0.01282640015</v>
      </c>
      <c r="J102" s="36">
        <f t="shared" si="194"/>
        <v>-0.002415499683</v>
      </c>
      <c r="K102" s="36">
        <f t="shared" si="194"/>
        <v>-0.00690567419</v>
      </c>
      <c r="L102" s="36">
        <f t="shared" si="194"/>
        <v>-0.001197516417</v>
      </c>
      <c r="M102" s="41">
        <f t="shared" si="194"/>
        <v>-0.000132426085</v>
      </c>
      <c r="N102" s="44">
        <f t="shared" ref="N102:S102" si="195">(B102-B101)/B101</f>
        <v>0.01963148457</v>
      </c>
      <c r="O102" s="44">
        <f t="shared" si="195"/>
        <v>0.01290901125</v>
      </c>
      <c r="P102" s="44">
        <f t="shared" si="195"/>
        <v>-0.002412584711</v>
      </c>
      <c r="Q102" s="44">
        <f t="shared" si="195"/>
        <v>-0.006881884814</v>
      </c>
      <c r="R102" s="44">
        <f t="shared" si="195"/>
        <v>-0.00119679968</v>
      </c>
      <c r="S102" s="46">
        <f t="shared" si="195"/>
        <v>-0.0001324173171</v>
      </c>
      <c r="U102" s="3"/>
    </row>
    <row r="103" ht="15.75" customHeight="1">
      <c r="A103" s="20">
        <v>42542.0</v>
      </c>
      <c r="B103" s="23">
        <v>219.610001</v>
      </c>
      <c r="C103" s="23">
        <v>29.320063</v>
      </c>
      <c r="D103" s="23">
        <v>90.445557</v>
      </c>
      <c r="E103" s="23">
        <v>90.989998</v>
      </c>
      <c r="F103" s="23">
        <v>47.748436</v>
      </c>
      <c r="G103" s="23">
        <v>64.1703</v>
      </c>
      <c r="H103" s="36">
        <f t="shared" ref="H103:M103" si="196">LN(B103/B102)</f>
        <v>-0.0004097152429</v>
      </c>
      <c r="I103" s="36">
        <f t="shared" si="196"/>
        <v>0.004652131401</v>
      </c>
      <c r="J103" s="36">
        <f t="shared" si="196"/>
        <v>0.008481165141</v>
      </c>
      <c r="K103" s="36">
        <f t="shared" si="196"/>
        <v>-0.03041529961</v>
      </c>
      <c r="L103" s="36">
        <f t="shared" si="196"/>
        <v>0.02212200111</v>
      </c>
      <c r="M103" s="41">
        <f t="shared" si="196"/>
        <v>-0.0001901010346</v>
      </c>
      <c r="N103" s="44">
        <f t="shared" ref="N103:S103" si="197">(B103-B102)/B102</f>
        <v>-0.000409631321</v>
      </c>
      <c r="O103" s="44">
        <f t="shared" si="197"/>
        <v>0.004662969364</v>
      </c>
      <c r="P103" s="44">
        <f t="shared" si="197"/>
        <v>0.008517232113</v>
      </c>
      <c r="Q103" s="44">
        <f t="shared" si="197"/>
        <v>-0.02995740842</v>
      </c>
      <c r="R103" s="44">
        <f t="shared" si="197"/>
        <v>0.02236850695</v>
      </c>
      <c r="S103" s="46">
        <f t="shared" si="197"/>
        <v>-0.0001900829665</v>
      </c>
      <c r="U103" s="3"/>
    </row>
    <row r="104" ht="15.75" customHeight="1">
      <c r="A104" s="20">
        <v>42543.0</v>
      </c>
      <c r="B104" s="23">
        <v>196.660004</v>
      </c>
      <c r="C104" s="23">
        <v>29.29285</v>
      </c>
      <c r="D104" s="23">
        <v>90.106094</v>
      </c>
      <c r="E104" s="23">
        <v>90.010002</v>
      </c>
      <c r="F104" s="23">
        <v>47.561893</v>
      </c>
      <c r="G104" s="23">
        <v>65.3805</v>
      </c>
      <c r="H104" s="36">
        <f t="shared" ref="H104:M104" si="198">LN(B104/B103)</f>
        <v>-0.1103768808</v>
      </c>
      <c r="I104" s="36">
        <f t="shared" si="198"/>
        <v>-0.0009285667803</v>
      </c>
      <c r="J104" s="36">
        <f t="shared" si="198"/>
        <v>-0.003760291286</v>
      </c>
      <c r="K104" s="36">
        <f t="shared" si="198"/>
        <v>-0.0108287909</v>
      </c>
      <c r="L104" s="36">
        <f t="shared" si="198"/>
        <v>-0.003914439078</v>
      </c>
      <c r="M104" s="41">
        <f t="shared" si="198"/>
        <v>0.01868356203</v>
      </c>
      <c r="N104" s="44">
        <f t="shared" ref="N104:S104" si="199">(B104-B103)/B103</f>
        <v>-0.1045034238</v>
      </c>
      <c r="O104" s="44">
        <f t="shared" si="199"/>
        <v>-0.0009281357956</v>
      </c>
      <c r="P104" s="44">
        <f t="shared" si="199"/>
        <v>-0.003753230244</v>
      </c>
      <c r="Q104" s="44">
        <f t="shared" si="199"/>
        <v>-0.01077037061</v>
      </c>
      <c r="R104" s="44">
        <f t="shared" si="199"/>
        <v>-0.003906787649</v>
      </c>
      <c r="S104" s="46">
        <f t="shared" si="199"/>
        <v>0.01885919187</v>
      </c>
      <c r="U104" s="3"/>
    </row>
    <row r="105" ht="15.75" customHeight="1">
      <c r="A105" s="20">
        <v>42544.0</v>
      </c>
      <c r="B105" s="23">
        <v>196.399994</v>
      </c>
      <c r="C105" s="23">
        <v>29.927874</v>
      </c>
      <c r="D105" s="23">
        <v>90.624741</v>
      </c>
      <c r="E105" s="23">
        <v>91.660004</v>
      </c>
      <c r="F105" s="23">
        <v>48.420033</v>
      </c>
      <c r="G105" s="23">
        <v>65.1816</v>
      </c>
      <c r="H105" s="36">
        <f t="shared" ref="H105:M105" si="200">LN(B105/B104)</f>
        <v>-0.001323004321</v>
      </c>
      <c r="I105" s="36">
        <f t="shared" si="200"/>
        <v>0.02144682799</v>
      </c>
      <c r="J105" s="36">
        <f t="shared" si="200"/>
        <v>0.005739456953</v>
      </c>
      <c r="K105" s="36">
        <f t="shared" si="200"/>
        <v>0.01816532523</v>
      </c>
      <c r="L105" s="36">
        <f t="shared" si="200"/>
        <v>0.01788175966</v>
      </c>
      <c r="M105" s="41">
        <f t="shared" si="200"/>
        <v>-0.00304682835</v>
      </c>
      <c r="N105" s="44">
        <f t="shared" ref="N105:S105" si="201">(B105-B104)/B104</f>
        <v>-0.001322129537</v>
      </c>
      <c r="O105" s="44">
        <f t="shared" si="201"/>
        <v>0.0216784642</v>
      </c>
      <c r="P105" s="44">
        <f t="shared" si="201"/>
        <v>0.005755959192</v>
      </c>
      <c r="Q105" s="44">
        <f t="shared" si="201"/>
        <v>0.01833131834</v>
      </c>
      <c r="R105" s="44">
        <f t="shared" si="201"/>
        <v>0.01804259557</v>
      </c>
      <c r="S105" s="46">
        <f t="shared" si="201"/>
        <v>-0.003042191479</v>
      </c>
      <c r="U105" s="3"/>
    </row>
    <row r="106" ht="15.75" customHeight="1">
      <c r="A106" s="20">
        <v>42545.0</v>
      </c>
      <c r="B106" s="23">
        <v>193.149994</v>
      </c>
      <c r="C106" s="23">
        <v>28.621529</v>
      </c>
      <c r="D106" s="23">
        <v>88.078583</v>
      </c>
      <c r="E106" s="23">
        <v>88.440002</v>
      </c>
      <c r="F106" s="23">
        <v>46.479874</v>
      </c>
      <c r="G106" s="23">
        <v>64.6487</v>
      </c>
      <c r="H106" s="36">
        <f t="shared" ref="H106:M106" si="202">LN(B106/B105)</f>
        <v>-0.01668630732</v>
      </c>
      <c r="I106" s="36">
        <f t="shared" si="202"/>
        <v>-0.04463109005</v>
      </c>
      <c r="J106" s="36">
        <f t="shared" si="202"/>
        <v>-0.0284978506</v>
      </c>
      <c r="K106" s="36">
        <f t="shared" si="202"/>
        <v>-0.03576174412</v>
      </c>
      <c r="L106" s="36">
        <f t="shared" si="202"/>
        <v>-0.04089423135</v>
      </c>
      <c r="M106" s="41">
        <f t="shared" si="202"/>
        <v>-0.008209223775</v>
      </c>
      <c r="N106" s="44">
        <f t="shared" ref="N106:S106" si="203">(B106-B105)/B105</f>
        <v>-0.01654786201</v>
      </c>
      <c r="O106" s="44">
        <f t="shared" si="203"/>
        <v>-0.04364977613</v>
      </c>
      <c r="P106" s="44">
        <f t="shared" si="203"/>
        <v>-0.02809561685</v>
      </c>
      <c r="Q106" s="44">
        <f t="shared" si="203"/>
        <v>-0.03512984791</v>
      </c>
      <c r="R106" s="44">
        <f t="shared" si="203"/>
        <v>-0.04006934485</v>
      </c>
      <c r="S106" s="46">
        <f t="shared" si="203"/>
        <v>-0.008175620114</v>
      </c>
      <c r="U106" s="3"/>
    </row>
    <row r="107" ht="15.75" customHeight="1">
      <c r="A107" s="20">
        <v>42548.0</v>
      </c>
      <c r="B107" s="23">
        <v>198.550003</v>
      </c>
      <c r="C107" s="23">
        <v>27.868572</v>
      </c>
      <c r="D107" s="23">
        <v>86.796043</v>
      </c>
      <c r="E107" s="23">
        <v>85.330002</v>
      </c>
      <c r="F107" s="23">
        <v>45.173996</v>
      </c>
      <c r="G107" s="23">
        <v>64.1315</v>
      </c>
      <c r="H107" s="36">
        <f t="shared" ref="H107:M107" si="204">LN(B107/B106)</f>
        <v>0.02757391464</v>
      </c>
      <c r="I107" s="36">
        <f t="shared" si="204"/>
        <v>-0.02665959459</v>
      </c>
      <c r="J107" s="36">
        <f t="shared" si="204"/>
        <v>-0.01466837157</v>
      </c>
      <c r="K107" s="36">
        <f t="shared" si="204"/>
        <v>-0.03579826262</v>
      </c>
      <c r="L107" s="36">
        <f t="shared" si="204"/>
        <v>-0.02849779015</v>
      </c>
      <c r="M107" s="41">
        <f t="shared" si="204"/>
        <v>-0.008032333864</v>
      </c>
      <c r="N107" s="44">
        <f t="shared" ref="N107:S107" si="205">(B107-B106)/B106</f>
        <v>0.02795759341</v>
      </c>
      <c r="O107" s="44">
        <f t="shared" si="205"/>
        <v>-0.02630736464</v>
      </c>
      <c r="P107" s="44">
        <f t="shared" si="205"/>
        <v>-0.01456131509</v>
      </c>
      <c r="Q107" s="44">
        <f t="shared" si="205"/>
        <v>-0.03516508288</v>
      </c>
      <c r="R107" s="44">
        <f t="shared" si="205"/>
        <v>-0.02809555809</v>
      </c>
      <c r="S107" s="46">
        <f t="shared" si="205"/>
        <v>-0.008000160869</v>
      </c>
      <c r="U107" s="3"/>
    </row>
    <row r="108" ht="15.75" customHeight="1">
      <c r="A108" s="20">
        <v>42549.0</v>
      </c>
      <c r="B108" s="23">
        <v>201.789993</v>
      </c>
      <c r="C108" s="23">
        <v>28.294947</v>
      </c>
      <c r="D108" s="23">
        <v>88.257751</v>
      </c>
      <c r="E108" s="23">
        <v>87.970001</v>
      </c>
      <c r="F108" s="23">
        <v>46.116089</v>
      </c>
      <c r="G108" s="23">
        <v>64.1318</v>
      </c>
      <c r="H108" s="36">
        <f t="shared" ref="H108:M108" si="206">LN(B108/B107)</f>
        <v>0.0161865453</v>
      </c>
      <c r="I108" s="36">
        <f t="shared" si="206"/>
        <v>0.01518363518</v>
      </c>
      <c r="J108" s="36">
        <f t="shared" si="206"/>
        <v>0.01670048892</v>
      </c>
      <c r="K108" s="36">
        <f t="shared" si="206"/>
        <v>0.03046974265</v>
      </c>
      <c r="L108" s="36">
        <f t="shared" si="206"/>
        <v>0.02064027974</v>
      </c>
      <c r="M108" s="41">
        <f t="shared" si="206"/>
        <v>0.00000467787746</v>
      </c>
      <c r="N108" s="44">
        <f t="shared" ref="N108:S108" si="207">(B108-B107)/B107</f>
        <v>0.01631825712</v>
      </c>
      <c r="O108" s="44">
        <f t="shared" si="207"/>
        <v>0.0152994922</v>
      </c>
      <c r="P108" s="44">
        <f t="shared" si="207"/>
        <v>0.01684072164</v>
      </c>
      <c r="Q108" s="44">
        <f t="shared" si="207"/>
        <v>0.0309386961</v>
      </c>
      <c r="R108" s="44">
        <f t="shared" si="207"/>
        <v>0.02085476344</v>
      </c>
      <c r="S108" s="46">
        <f t="shared" si="207"/>
        <v>0.000004677888401</v>
      </c>
      <c r="U108" s="3"/>
    </row>
    <row r="109" ht="15.75" customHeight="1">
      <c r="A109" s="20">
        <v>42550.0</v>
      </c>
      <c r="B109" s="23">
        <v>210.190002</v>
      </c>
      <c r="C109" s="23">
        <v>28.966261</v>
      </c>
      <c r="D109" s="23">
        <v>89.021591</v>
      </c>
      <c r="E109" s="23">
        <v>91.059998</v>
      </c>
      <c r="F109" s="23">
        <v>47.142136</v>
      </c>
      <c r="G109" s="23">
        <v>64.0292</v>
      </c>
      <c r="H109" s="36">
        <f t="shared" ref="H109:M109" si="208">LN(B109/B108)</f>
        <v>0.0407843751</v>
      </c>
      <c r="I109" s="36">
        <f t="shared" si="208"/>
        <v>0.02344850143</v>
      </c>
      <c r="J109" s="36">
        <f t="shared" si="208"/>
        <v>0.008617413831</v>
      </c>
      <c r="K109" s="36">
        <f t="shared" si="208"/>
        <v>0.03452274931</v>
      </c>
      <c r="L109" s="36">
        <f t="shared" si="208"/>
        <v>0.02200531703</v>
      </c>
      <c r="M109" s="41">
        <f t="shared" si="208"/>
        <v>-0.001601111444</v>
      </c>
      <c r="N109" s="44">
        <f t="shared" ref="N109:S109" si="209">(B109-B108)/B108</f>
        <v>0.04162748051</v>
      </c>
      <c r="O109" s="44">
        <f t="shared" si="209"/>
        <v>0.02372557899</v>
      </c>
      <c r="P109" s="44">
        <f t="shared" si="209"/>
        <v>0.008654650627</v>
      </c>
      <c r="Q109" s="44">
        <f t="shared" si="209"/>
        <v>0.0351255765</v>
      </c>
      <c r="R109" s="44">
        <f t="shared" si="209"/>
        <v>0.02224921979</v>
      </c>
      <c r="S109" s="46">
        <f t="shared" si="209"/>
        <v>-0.001599830349</v>
      </c>
      <c r="U109" s="3"/>
    </row>
    <row r="110" ht="15.75" customHeight="1">
      <c r="A110" s="20">
        <v>42551.0</v>
      </c>
      <c r="B110" s="23">
        <v>212.279999</v>
      </c>
      <c r="C110" s="23">
        <v>29.755508</v>
      </c>
      <c r="D110" s="23">
        <v>90.153221</v>
      </c>
      <c r="E110" s="23">
        <v>91.480003</v>
      </c>
      <c r="F110" s="23">
        <v>47.729782</v>
      </c>
      <c r="G110" s="23">
        <v>63.8029</v>
      </c>
      <c r="H110" s="36">
        <f t="shared" ref="H110:M110" si="210">LN(B110/B109)</f>
        <v>0.009894260162</v>
      </c>
      <c r="I110" s="36">
        <f t="shared" si="210"/>
        <v>0.02688251881</v>
      </c>
      <c r="J110" s="36">
        <f t="shared" si="210"/>
        <v>0.01263174253</v>
      </c>
      <c r="K110" s="36">
        <f t="shared" si="210"/>
        <v>0.004601794006</v>
      </c>
      <c r="L110" s="36">
        <f t="shared" si="210"/>
        <v>0.01238835533</v>
      </c>
      <c r="M110" s="41">
        <f t="shared" si="210"/>
        <v>-0.003540585446</v>
      </c>
      <c r="N110" s="44">
        <f t="shared" ref="N110:S110" si="211">(B110-B109)/B109</f>
        <v>0.009943370189</v>
      </c>
      <c r="O110" s="44">
        <f t="shared" si="211"/>
        <v>0.02724711346</v>
      </c>
      <c r="P110" s="44">
        <f t="shared" si="211"/>
        <v>0.01271185998</v>
      </c>
      <c r="Q110" s="44">
        <f t="shared" si="211"/>
        <v>0.00461239852</v>
      </c>
      <c r="R110" s="44">
        <f t="shared" si="211"/>
        <v>0.01246540886</v>
      </c>
      <c r="S110" s="46">
        <f t="shared" si="211"/>
        <v>-0.003534324964</v>
      </c>
      <c r="U110" s="3"/>
    </row>
    <row r="111" ht="15.75" customHeight="1">
      <c r="A111" s="20">
        <v>42552.0</v>
      </c>
      <c r="B111" s="23">
        <v>216.5</v>
      </c>
      <c r="C111" s="23">
        <v>29.710148</v>
      </c>
      <c r="D111" s="23">
        <v>90.426697</v>
      </c>
      <c r="E111" s="23">
        <v>96.669998</v>
      </c>
      <c r="F111" s="23">
        <v>47.720455</v>
      </c>
      <c r="G111" s="23">
        <v>64.3452</v>
      </c>
      <c r="H111" s="36">
        <f t="shared" ref="H111:M111" si="212">LN(B111/B110)</f>
        <v>0.01968439419</v>
      </c>
      <c r="I111" s="36">
        <f t="shared" si="212"/>
        <v>-0.001525586762</v>
      </c>
      <c r="J111" s="36">
        <f t="shared" si="212"/>
        <v>0.003028866245</v>
      </c>
      <c r="K111" s="36">
        <f t="shared" si="212"/>
        <v>0.05518269384</v>
      </c>
      <c r="L111" s="36">
        <f t="shared" si="212"/>
        <v>-0.0001954316788</v>
      </c>
      <c r="M111" s="41">
        <f t="shared" si="212"/>
        <v>0.008463695322</v>
      </c>
      <c r="N111" s="44">
        <f t="shared" ref="N111:S111" si="213">(B111-B110)/B110</f>
        <v>0.01987940936</v>
      </c>
      <c r="O111" s="44">
        <f t="shared" si="213"/>
        <v>-0.001524423646</v>
      </c>
      <c r="P111" s="44">
        <f t="shared" si="213"/>
        <v>0.003033457895</v>
      </c>
      <c r="Q111" s="44">
        <f t="shared" si="213"/>
        <v>0.05673365577</v>
      </c>
      <c r="R111" s="44">
        <f t="shared" si="213"/>
        <v>-0.0001954125833</v>
      </c>
      <c r="S111" s="46">
        <f t="shared" si="213"/>
        <v>0.008499613654</v>
      </c>
      <c r="U111" s="3"/>
    </row>
    <row r="112" ht="15.75" customHeight="1">
      <c r="A112" s="20">
        <v>42556.0</v>
      </c>
      <c r="B112" s="23">
        <v>213.979996</v>
      </c>
      <c r="C112" s="23">
        <v>29.646641</v>
      </c>
      <c r="D112" s="23">
        <v>89.577995</v>
      </c>
      <c r="E112" s="23">
        <v>97.910004</v>
      </c>
      <c r="F112" s="23">
        <v>47.729782</v>
      </c>
      <c r="G112" s="23">
        <v>64.602</v>
      </c>
      <c r="H112" s="36">
        <f t="shared" ref="H112:M112" si="214">LN(B112/B111)</f>
        <v>-0.01170801343</v>
      </c>
      <c r="I112" s="36">
        <f t="shared" si="214"/>
        <v>-0.002139840288</v>
      </c>
      <c r="J112" s="36">
        <f t="shared" si="214"/>
        <v>-0.009429846295</v>
      </c>
      <c r="K112" s="36">
        <f t="shared" si="214"/>
        <v>0.01274563443</v>
      </c>
      <c r="L112" s="36">
        <f t="shared" si="214"/>
        <v>0.0001954316788</v>
      </c>
      <c r="M112" s="41">
        <f t="shared" si="214"/>
        <v>0.003983030876</v>
      </c>
      <c r="N112" s="44">
        <f t="shared" ref="N112:S112" si="215">(B112-B111)/B111</f>
        <v>-0.01163974134</v>
      </c>
      <c r="O112" s="44">
        <f t="shared" si="215"/>
        <v>-0.002137552462</v>
      </c>
      <c r="P112" s="44">
        <f t="shared" si="215"/>
        <v>-0.00938552472</v>
      </c>
      <c r="Q112" s="44">
        <f t="shared" si="215"/>
        <v>0.01282720622</v>
      </c>
      <c r="R112" s="44">
        <f t="shared" si="215"/>
        <v>0.0001954507768</v>
      </c>
      <c r="S112" s="46">
        <f t="shared" si="215"/>
        <v>0.003990973686</v>
      </c>
      <c r="U112" s="3"/>
    </row>
    <row r="113" ht="15.75" customHeight="1">
      <c r="A113" s="20">
        <v>42557.0</v>
      </c>
      <c r="B113" s="23">
        <v>214.440002</v>
      </c>
      <c r="C113" s="23">
        <v>29.909731</v>
      </c>
      <c r="D113" s="23">
        <v>90.087227</v>
      </c>
      <c r="E113" s="23">
        <v>94.599998</v>
      </c>
      <c r="F113" s="23">
        <v>47.925667</v>
      </c>
      <c r="G113" s="23">
        <v>64.0629</v>
      </c>
      <c r="H113" s="36">
        <f t="shared" ref="H113:M113" si="216">LN(B113/B112)</f>
        <v>0.002147454269</v>
      </c>
      <c r="I113" s="36">
        <f t="shared" si="216"/>
        <v>0.008835048292</v>
      </c>
      <c r="J113" s="36">
        <f t="shared" si="216"/>
        <v>0.005668691558</v>
      </c>
      <c r="K113" s="36">
        <f t="shared" si="216"/>
        <v>-0.0343912753</v>
      </c>
      <c r="L113" s="36">
        <f t="shared" si="216"/>
        <v>0.004095642765</v>
      </c>
      <c r="M113" s="41">
        <f t="shared" si="216"/>
        <v>-0.008379956846</v>
      </c>
      <c r="N113" s="44">
        <f t="shared" ref="N113:S113" si="217">(B113-B112)/B112</f>
        <v>0.0021497617</v>
      </c>
      <c r="O113" s="44">
        <f t="shared" si="217"/>
        <v>0.008874192527</v>
      </c>
      <c r="P113" s="44">
        <f t="shared" si="217"/>
        <v>0.005684788993</v>
      </c>
      <c r="Q113" s="44">
        <f t="shared" si="217"/>
        <v>-0.03380661694</v>
      </c>
      <c r="R113" s="44">
        <f t="shared" si="217"/>
        <v>0.004104041372</v>
      </c>
      <c r="S113" s="46">
        <f t="shared" si="217"/>
        <v>-0.008344942881</v>
      </c>
      <c r="U113" s="3"/>
    </row>
    <row r="114" ht="15.75" customHeight="1">
      <c r="A114" s="20">
        <v>42558.0</v>
      </c>
      <c r="B114" s="23">
        <v>215.940002</v>
      </c>
      <c r="C114" s="23">
        <v>30.11838</v>
      </c>
      <c r="D114" s="23">
        <v>90.473869</v>
      </c>
      <c r="E114" s="23">
        <v>95.099998</v>
      </c>
      <c r="F114" s="23">
        <v>47.925667</v>
      </c>
      <c r="G114" s="23">
        <v>64.0959</v>
      </c>
      <c r="H114" s="36">
        <f t="shared" ref="H114:M114" si="218">LN(B114/B113)</f>
        <v>0.006970612295</v>
      </c>
      <c r="I114" s="36">
        <f t="shared" si="218"/>
        <v>0.006951737671</v>
      </c>
      <c r="J114" s="36">
        <f t="shared" si="218"/>
        <v>0.004282678822</v>
      </c>
      <c r="K114" s="36">
        <f t="shared" si="218"/>
        <v>0.005271493605</v>
      </c>
      <c r="L114" s="36">
        <f t="shared" si="218"/>
        <v>0</v>
      </c>
      <c r="M114" s="41">
        <f t="shared" si="218"/>
        <v>0.0005149861068</v>
      </c>
      <c r="N114" s="44">
        <f t="shared" ref="N114:S114" si="219">(B114-B113)/B113</f>
        <v>0.006994963561</v>
      </c>
      <c r="O114" s="44">
        <f t="shared" si="219"/>
        <v>0.006975957089</v>
      </c>
      <c r="P114" s="44">
        <f t="shared" si="219"/>
        <v>0.004291862597</v>
      </c>
      <c r="Q114" s="44">
        <f t="shared" si="219"/>
        <v>0.005285412374</v>
      </c>
      <c r="R114" s="44">
        <f t="shared" si="219"/>
        <v>0</v>
      </c>
      <c r="S114" s="46">
        <f t="shared" si="219"/>
        <v>0.0005151187349</v>
      </c>
      <c r="U114" s="3"/>
    </row>
    <row r="115" ht="15.75" customHeight="1">
      <c r="A115" s="20">
        <v>42559.0</v>
      </c>
      <c r="B115" s="23">
        <v>216.779999</v>
      </c>
      <c r="C115" s="23">
        <v>30.844124</v>
      </c>
      <c r="D115" s="23">
        <v>91.171707</v>
      </c>
      <c r="E115" s="23">
        <v>97.059998</v>
      </c>
      <c r="F115" s="23">
        <v>48.78381</v>
      </c>
      <c r="G115" s="23">
        <v>64.1727</v>
      </c>
      <c r="H115" s="36">
        <f t="shared" ref="H115:M115" si="220">LN(B115/B114)</f>
        <v>0.003882409194</v>
      </c>
      <c r="I115" s="36">
        <f t="shared" si="220"/>
        <v>0.02381064557</v>
      </c>
      <c r="J115" s="36">
        <f t="shared" si="220"/>
        <v>0.007683550005</v>
      </c>
      <c r="K115" s="36">
        <f t="shared" si="220"/>
        <v>0.02040037485</v>
      </c>
      <c r="L115" s="36">
        <f t="shared" si="220"/>
        <v>0.0177472891</v>
      </c>
      <c r="M115" s="41">
        <f t="shared" si="220"/>
        <v>0.001197487291</v>
      </c>
      <c r="N115" s="44">
        <f t="shared" ref="N115:S115" si="221">(B115-B114)/B114</f>
        <v>0.003889955507</v>
      </c>
      <c r="O115" s="44">
        <f t="shared" si="221"/>
        <v>0.02409638234</v>
      </c>
      <c r="P115" s="44">
        <f t="shared" si="221"/>
        <v>0.007713144223</v>
      </c>
      <c r="Q115" s="44">
        <f t="shared" si="221"/>
        <v>0.02060988477</v>
      </c>
      <c r="R115" s="44">
        <f t="shared" si="221"/>
        <v>0.01790570802</v>
      </c>
      <c r="S115" s="46">
        <f t="shared" si="221"/>
        <v>0.001198204565</v>
      </c>
      <c r="U115" s="3"/>
    </row>
    <row r="116" ht="15.75" customHeight="1">
      <c r="A116" s="20">
        <v>42562.0</v>
      </c>
      <c r="B116" s="23">
        <v>224.779999</v>
      </c>
      <c r="C116" s="23">
        <v>31.188858</v>
      </c>
      <c r="D116" s="23">
        <v>91.454613</v>
      </c>
      <c r="E116" s="23">
        <v>94.669998</v>
      </c>
      <c r="F116" s="23">
        <v>49.054321</v>
      </c>
      <c r="G116" s="23">
        <v>63.8782</v>
      </c>
      <c r="H116" s="36">
        <f t="shared" ref="H116:M116" si="222">LN(B116/B115)</f>
        <v>0.03623913187</v>
      </c>
      <c r="I116" s="36">
        <f t="shared" si="222"/>
        <v>0.01111465346</v>
      </c>
      <c r="J116" s="36">
        <f t="shared" si="222"/>
        <v>0.003098197744</v>
      </c>
      <c r="K116" s="36">
        <f t="shared" si="222"/>
        <v>-0.02493218436</v>
      </c>
      <c r="L116" s="36">
        <f t="shared" si="222"/>
        <v>0.005529780394</v>
      </c>
      <c r="M116" s="41">
        <f t="shared" si="222"/>
        <v>-0.004599741497</v>
      </c>
      <c r="N116" s="44">
        <f t="shared" ref="N116:S116" si="223">(B116-B115)/B115</f>
        <v>0.03690377358</v>
      </c>
      <c r="O116" s="44">
        <f t="shared" si="223"/>
        <v>0.0111766507</v>
      </c>
      <c r="P116" s="44">
        <f t="shared" si="223"/>
        <v>0.003103002119</v>
      </c>
      <c r="Q116" s="44">
        <f t="shared" si="223"/>
        <v>-0.02462394446</v>
      </c>
      <c r="R116" s="44">
        <f t="shared" si="223"/>
        <v>0.005545097851</v>
      </c>
      <c r="S116" s="46">
        <f t="shared" si="223"/>
        <v>-0.004589178888</v>
      </c>
      <c r="U116" s="3"/>
    </row>
    <row r="117" ht="15.75" customHeight="1">
      <c r="A117" s="20">
        <v>42563.0</v>
      </c>
      <c r="B117" s="23">
        <v>224.649994</v>
      </c>
      <c r="C117" s="23">
        <v>31.696871</v>
      </c>
      <c r="D117" s="23">
        <v>91.869545</v>
      </c>
      <c r="E117" s="23">
        <v>95.970001</v>
      </c>
      <c r="F117" s="23">
        <v>49.632633</v>
      </c>
      <c r="G117" s="23">
        <v>63.8834</v>
      </c>
      <c r="H117" s="36">
        <f t="shared" ref="H117:M117" si="224">LN(B117/B116)</f>
        <v>-0.0005785328334</v>
      </c>
      <c r="I117" s="36">
        <f t="shared" si="224"/>
        <v>0.01615705374</v>
      </c>
      <c r="J117" s="36">
        <f t="shared" si="224"/>
        <v>0.004526765191</v>
      </c>
      <c r="K117" s="36">
        <f t="shared" si="224"/>
        <v>0.01363851403</v>
      </c>
      <c r="L117" s="36">
        <f t="shared" si="224"/>
        <v>0.01172026487</v>
      </c>
      <c r="M117" s="41">
        <f t="shared" si="224"/>
        <v>0.00008140161054</v>
      </c>
      <c r="N117" s="44">
        <f t="shared" ref="N117:S117" si="225">(B117-B116)/B116</f>
        <v>-0.0005783655155</v>
      </c>
      <c r="O117" s="44">
        <f t="shared" si="225"/>
        <v>0.01628828475</v>
      </c>
      <c r="P117" s="44">
        <f t="shared" si="225"/>
        <v>0.00453702647</v>
      </c>
      <c r="Q117" s="44">
        <f t="shared" si="225"/>
        <v>0.01373194283</v>
      </c>
      <c r="R117" s="44">
        <f t="shared" si="225"/>
        <v>0.01178921629</v>
      </c>
      <c r="S117" s="46">
        <f t="shared" si="225"/>
        <v>0.00008140492375</v>
      </c>
      <c r="U117" s="3"/>
    </row>
    <row r="118" ht="15.75" customHeight="1">
      <c r="A118" s="20">
        <v>42564.0</v>
      </c>
      <c r="B118" s="23">
        <v>222.529999</v>
      </c>
      <c r="C118" s="23">
        <v>31.76038</v>
      </c>
      <c r="D118" s="23">
        <v>91.350861</v>
      </c>
      <c r="E118" s="23">
        <v>96.43</v>
      </c>
      <c r="F118" s="23">
        <v>49.912457</v>
      </c>
      <c r="G118" s="23">
        <v>63.2481</v>
      </c>
      <c r="H118" s="36">
        <f t="shared" ref="H118:M118" si="226">LN(B118/B117)</f>
        <v>-0.009481689324</v>
      </c>
      <c r="I118" s="36">
        <f t="shared" si="226"/>
        <v>0.002001631656</v>
      </c>
      <c r="J118" s="36">
        <f t="shared" si="226"/>
        <v>-0.005661873554</v>
      </c>
      <c r="K118" s="36">
        <f t="shared" si="226"/>
        <v>0.004781703473</v>
      </c>
      <c r="L118" s="36">
        <f t="shared" si="226"/>
        <v>0.0056220701</v>
      </c>
      <c r="M118" s="41">
        <f t="shared" si="226"/>
        <v>-0.009994459096</v>
      </c>
      <c r="N118" s="44">
        <f t="shared" ref="N118:S118" si="227">(B118-B117)/B117</f>
        <v>-0.009436879843</v>
      </c>
      <c r="O118" s="44">
        <f t="shared" si="227"/>
        <v>0.002003636258</v>
      </c>
      <c r="P118" s="44">
        <f t="shared" si="227"/>
        <v>-0.005645875355</v>
      </c>
      <c r="Q118" s="44">
        <f t="shared" si="227"/>
        <v>0.004793154061</v>
      </c>
      <c r="R118" s="44">
        <f t="shared" si="227"/>
        <v>0.005637903595</v>
      </c>
      <c r="S118" s="46">
        <f t="shared" si="227"/>
        <v>-0.009944680465</v>
      </c>
      <c r="U118" s="3"/>
    </row>
    <row r="119" ht="15.75" customHeight="1">
      <c r="A119" s="20">
        <v>42565.0</v>
      </c>
      <c r="B119" s="23">
        <v>221.529999</v>
      </c>
      <c r="C119" s="23">
        <v>31.932735</v>
      </c>
      <c r="D119" s="23">
        <v>93.161491</v>
      </c>
      <c r="E119" s="23">
        <v>98.019997</v>
      </c>
      <c r="F119" s="23">
        <v>50.127003</v>
      </c>
      <c r="G119" s="23">
        <v>63.2383</v>
      </c>
      <c r="H119" s="36">
        <f t="shared" ref="H119:M119" si="228">LN(B119/B118)</f>
        <v>-0.004503903504</v>
      </c>
      <c r="I119" s="36">
        <f t="shared" si="228"/>
        <v>0.005412058138</v>
      </c>
      <c r="J119" s="36">
        <f t="shared" si="228"/>
        <v>0.01962674154</v>
      </c>
      <c r="K119" s="36">
        <f t="shared" si="228"/>
        <v>0.01635415235</v>
      </c>
      <c r="L119" s="36">
        <f t="shared" si="228"/>
        <v>0.004289234047</v>
      </c>
      <c r="M119" s="41">
        <f t="shared" si="228"/>
        <v>-0.0001549573712</v>
      </c>
      <c r="N119" s="44">
        <f t="shared" ref="N119:S119" si="229">(B119-B118)/B118</f>
        <v>-0.00449377614</v>
      </c>
      <c r="O119" s="44">
        <f t="shared" si="229"/>
        <v>0.005426729781</v>
      </c>
      <c r="P119" s="44">
        <f t="shared" si="229"/>
        <v>0.01982061231</v>
      </c>
      <c r="Q119" s="44">
        <f t="shared" si="229"/>
        <v>0.0164886135</v>
      </c>
      <c r="R119" s="44">
        <f t="shared" si="229"/>
        <v>0.004298445977</v>
      </c>
      <c r="S119" s="46">
        <f t="shared" si="229"/>
        <v>-0.0001549453659</v>
      </c>
      <c r="U119" s="3"/>
    </row>
    <row r="120" ht="15.75" customHeight="1">
      <c r="A120" s="20">
        <v>42566.0</v>
      </c>
      <c r="B120" s="23">
        <v>220.399994</v>
      </c>
      <c r="C120" s="23">
        <v>31.8148</v>
      </c>
      <c r="D120" s="23">
        <v>93.152061</v>
      </c>
      <c r="E120" s="23">
        <v>98.389999</v>
      </c>
      <c r="F120" s="23">
        <v>50.089695</v>
      </c>
      <c r="G120" s="23">
        <v>63.0863</v>
      </c>
      <c r="H120" s="36">
        <f t="shared" ref="H120:M120" si="230">LN(B120/B119)</f>
        <v>-0.005113965925</v>
      </c>
      <c r="I120" s="36">
        <f t="shared" si="230"/>
        <v>-0.003700068859</v>
      </c>
      <c r="J120" s="36">
        <f t="shared" si="230"/>
        <v>-0.0001012272044</v>
      </c>
      <c r="K120" s="36">
        <f t="shared" si="230"/>
        <v>0.003767653839</v>
      </c>
      <c r="L120" s="36">
        <f t="shared" si="230"/>
        <v>-0.0007445466168</v>
      </c>
      <c r="M120" s="41">
        <f t="shared" si="230"/>
        <v>-0.002406499975</v>
      </c>
      <c r="N120" s="44">
        <f t="shared" ref="N120:S120" si="231">(B120-B119)/B119</f>
        <v>-0.005100911863</v>
      </c>
      <c r="O120" s="44">
        <f t="shared" si="231"/>
        <v>-0.003693232039</v>
      </c>
      <c r="P120" s="44">
        <f t="shared" si="231"/>
        <v>-0.0001012220811</v>
      </c>
      <c r="Q120" s="44">
        <f t="shared" si="231"/>
        <v>0.003774760369</v>
      </c>
      <c r="R120" s="44">
        <f t="shared" si="231"/>
        <v>-0.0007442695108</v>
      </c>
      <c r="S120" s="46">
        <f t="shared" si="231"/>
        <v>-0.002403606675</v>
      </c>
      <c r="U120" s="3"/>
    </row>
    <row r="121" ht="15.75" customHeight="1">
      <c r="A121" s="20">
        <v>42569.0</v>
      </c>
      <c r="B121" s="23">
        <v>226.25</v>
      </c>
      <c r="C121" s="23">
        <v>31.796665</v>
      </c>
      <c r="D121" s="23">
        <v>94.142235</v>
      </c>
      <c r="E121" s="23">
        <v>98.809998</v>
      </c>
      <c r="F121" s="23">
        <v>50.332211</v>
      </c>
      <c r="G121" s="23">
        <v>63.1388</v>
      </c>
      <c r="H121" s="36">
        <f t="shared" ref="H121:M121" si="232">LN(B121/B120)</f>
        <v>0.02619653252</v>
      </c>
      <c r="I121" s="36">
        <f t="shared" si="232"/>
        <v>-0.0005701802495</v>
      </c>
      <c r="J121" s="36">
        <f t="shared" si="232"/>
        <v>0.01057355452</v>
      </c>
      <c r="K121" s="36">
        <f t="shared" si="232"/>
        <v>0.004259631252</v>
      </c>
      <c r="L121" s="36">
        <f t="shared" si="232"/>
        <v>0.004829951574</v>
      </c>
      <c r="M121" s="41">
        <f t="shared" si="232"/>
        <v>0.0008318472796</v>
      </c>
      <c r="N121" s="44">
        <f t="shared" ref="N121:S121" si="233">(B121-B120)/B120</f>
        <v>0.02654267767</v>
      </c>
      <c r="O121" s="44">
        <f t="shared" si="233"/>
        <v>-0.0005700177276</v>
      </c>
      <c r="P121" s="44">
        <f t="shared" si="233"/>
        <v>0.01062965209</v>
      </c>
      <c r="Q121" s="44">
        <f t="shared" si="233"/>
        <v>0.004268716376</v>
      </c>
      <c r="R121" s="44">
        <f t="shared" si="233"/>
        <v>0.004841634592</v>
      </c>
      <c r="S121" s="46">
        <f t="shared" si="233"/>
        <v>0.0008321933605</v>
      </c>
      <c r="U121" s="3"/>
    </row>
    <row r="122" ht="15.75" customHeight="1">
      <c r="A122" s="20">
        <v>42570.0</v>
      </c>
      <c r="B122" s="23">
        <v>225.259995</v>
      </c>
      <c r="C122" s="23">
        <v>31.887386</v>
      </c>
      <c r="D122" s="23">
        <v>94.179955</v>
      </c>
      <c r="E122" s="23">
        <v>85.839996</v>
      </c>
      <c r="F122" s="23">
        <v>49.520702</v>
      </c>
      <c r="G122" s="23">
        <v>63.4734</v>
      </c>
      <c r="H122" s="36">
        <f t="shared" ref="H122:M122" si="234">LN(B122/B121)</f>
        <v>-0.004385314157</v>
      </c>
      <c r="I122" s="36">
        <f t="shared" si="234"/>
        <v>0.00284909832</v>
      </c>
      <c r="J122" s="36">
        <f t="shared" si="234"/>
        <v>0.0004005900792</v>
      </c>
      <c r="K122" s="36">
        <f t="shared" si="234"/>
        <v>-0.1407137422</v>
      </c>
      <c r="L122" s="36">
        <f t="shared" si="234"/>
        <v>-0.01625444552</v>
      </c>
      <c r="M122" s="41">
        <f t="shared" si="234"/>
        <v>0.005285442934</v>
      </c>
      <c r="N122" s="44">
        <f t="shared" ref="N122:S122" si="235">(B122-B121)/B121</f>
        <v>-0.004375712707</v>
      </c>
      <c r="O122" s="44">
        <f t="shared" si="235"/>
        <v>0.002853160858</v>
      </c>
      <c r="P122" s="44">
        <f t="shared" si="235"/>
        <v>0.0004006703261</v>
      </c>
      <c r="Q122" s="44">
        <f t="shared" si="235"/>
        <v>-0.1312620409</v>
      </c>
      <c r="R122" s="44">
        <f t="shared" si="235"/>
        <v>-0.01612305488</v>
      </c>
      <c r="S122" s="46">
        <f t="shared" si="235"/>
        <v>0.005299435529</v>
      </c>
      <c r="U122" s="3"/>
    </row>
    <row r="123" ht="15.75" customHeight="1">
      <c r="A123" s="20">
        <v>42571.0</v>
      </c>
      <c r="B123" s="23">
        <v>228.360001</v>
      </c>
      <c r="C123" s="23">
        <v>32.377258</v>
      </c>
      <c r="D123" s="23">
        <v>94.264832</v>
      </c>
      <c r="E123" s="23">
        <v>87.910004</v>
      </c>
      <c r="F123" s="23">
        <v>52.151108</v>
      </c>
      <c r="G123" s="23">
        <v>63.8997</v>
      </c>
      <c r="H123" s="36">
        <f t="shared" ref="H123:M123" si="236">LN(B123/B122)</f>
        <v>0.01366806705</v>
      </c>
      <c r="I123" s="36">
        <f t="shared" si="236"/>
        <v>0.01524575437</v>
      </c>
      <c r="J123" s="36">
        <f t="shared" si="236"/>
        <v>0.0009008156404</v>
      </c>
      <c r="K123" s="36">
        <f t="shared" si="236"/>
        <v>0.02382855764</v>
      </c>
      <c r="L123" s="36">
        <f t="shared" si="236"/>
        <v>0.05175462326</v>
      </c>
      <c r="M123" s="41">
        <f t="shared" si="236"/>
        <v>0.006693746038</v>
      </c>
      <c r="N123" s="44">
        <f t="shared" ref="N123:S123" si="237">(B123-B122)/B122</f>
        <v>0.01376190211</v>
      </c>
      <c r="O123" s="44">
        <f t="shared" si="237"/>
        <v>0.01536256374</v>
      </c>
      <c r="P123" s="44">
        <f t="shared" si="237"/>
        <v>0.0009012214967</v>
      </c>
      <c r="Q123" s="44">
        <f t="shared" si="237"/>
        <v>0.02411472619</v>
      </c>
      <c r="R123" s="44">
        <f t="shared" si="237"/>
        <v>0.05311730032</v>
      </c>
      <c r="S123" s="46">
        <f t="shared" si="237"/>
        <v>0.006716199227</v>
      </c>
      <c r="U123" s="3"/>
    </row>
    <row r="124" ht="15.75" customHeight="1">
      <c r="A124" s="20">
        <v>42572.0</v>
      </c>
      <c r="B124" s="23">
        <v>220.5</v>
      </c>
      <c r="C124" s="23">
        <v>31.089066</v>
      </c>
      <c r="D124" s="23">
        <v>93.76503</v>
      </c>
      <c r="E124" s="23">
        <v>85.989998</v>
      </c>
      <c r="F124" s="23">
        <v>52.048508</v>
      </c>
      <c r="G124" s="23">
        <v>64.6104</v>
      </c>
      <c r="H124" s="36">
        <f t="shared" ref="H124:M124" si="238">LN(B124/B123)</f>
        <v>-0.03502564059</v>
      </c>
      <c r="I124" s="36">
        <f t="shared" si="238"/>
        <v>-0.04060008096</v>
      </c>
      <c r="J124" s="36">
        <f t="shared" si="238"/>
        <v>-0.005316210647</v>
      </c>
      <c r="K124" s="36">
        <f t="shared" si="238"/>
        <v>-0.0220826222</v>
      </c>
      <c r="L124" s="36">
        <f t="shared" si="238"/>
        <v>-0.001969297721</v>
      </c>
      <c r="M124" s="41">
        <f t="shared" si="238"/>
        <v>0.01106072201</v>
      </c>
      <c r="N124" s="44">
        <f t="shared" ref="N124:S124" si="239">(B124-B123)/B123</f>
        <v>-0.03441934212</v>
      </c>
      <c r="O124" s="44">
        <f t="shared" si="239"/>
        <v>-0.03978693934</v>
      </c>
      <c r="P124" s="44">
        <f t="shared" si="239"/>
        <v>-0.005302104607</v>
      </c>
      <c r="Q124" s="44">
        <f t="shared" si="239"/>
        <v>-0.02184058597</v>
      </c>
      <c r="R124" s="44">
        <f t="shared" si="239"/>
        <v>-0.001967359926</v>
      </c>
      <c r="S124" s="46">
        <f t="shared" si="239"/>
        <v>0.01112211794</v>
      </c>
      <c r="U124" s="3"/>
    </row>
    <row r="125" ht="15.75" customHeight="1">
      <c r="A125" s="20">
        <v>42573.0</v>
      </c>
      <c r="B125" s="23">
        <v>222.270004</v>
      </c>
      <c r="C125" s="23">
        <v>31.442858</v>
      </c>
      <c r="D125" s="23">
        <v>93.038895</v>
      </c>
      <c r="E125" s="23">
        <v>85.889999</v>
      </c>
      <c r="F125" s="23">
        <v>52.766743</v>
      </c>
      <c r="G125" s="23">
        <v>65.0175</v>
      </c>
      <c r="H125" s="36">
        <f t="shared" ref="H125:M125" si="240">LN(B125/B124)</f>
        <v>0.007995182206</v>
      </c>
      <c r="I125" s="36">
        <f t="shared" si="240"/>
        <v>0.01131568493</v>
      </c>
      <c r="J125" s="36">
        <f t="shared" si="240"/>
        <v>-0.007774340473</v>
      </c>
      <c r="K125" s="36">
        <f t="shared" si="240"/>
        <v>-0.001163591029</v>
      </c>
      <c r="L125" s="36">
        <f t="shared" si="240"/>
        <v>0.01370499493</v>
      </c>
      <c r="M125" s="41">
        <f t="shared" si="240"/>
        <v>0.006281075886</v>
      </c>
      <c r="N125" s="44">
        <f t="shared" ref="N125:S125" si="241">(B125-B124)/B124</f>
        <v>0.008027229025</v>
      </c>
      <c r="O125" s="44">
        <f t="shared" si="241"/>
        <v>0.01137994947</v>
      </c>
      <c r="P125" s="44">
        <f t="shared" si="241"/>
        <v>-0.00774419845</v>
      </c>
      <c r="Q125" s="44">
        <f t="shared" si="241"/>
        <v>-0.001162914319</v>
      </c>
      <c r="R125" s="44">
        <f t="shared" si="241"/>
        <v>0.01379933888</v>
      </c>
      <c r="S125" s="46">
        <f t="shared" si="241"/>
        <v>0.006300843208</v>
      </c>
      <c r="U125" s="3"/>
    </row>
    <row r="126" ht="15.75" customHeight="1">
      <c r="A126" s="20">
        <v>42576.0</v>
      </c>
      <c r="B126" s="23">
        <v>230.009995</v>
      </c>
      <c r="C126" s="23">
        <v>31.470076</v>
      </c>
      <c r="D126" s="23">
        <v>91.794083</v>
      </c>
      <c r="E126" s="23">
        <v>87.660004</v>
      </c>
      <c r="F126" s="23">
        <v>52.91597</v>
      </c>
      <c r="G126" s="23">
        <v>66.0171</v>
      </c>
      <c r="H126" s="36">
        <f t="shared" ref="H126:M126" si="242">LN(B126/B125)</f>
        <v>0.03422988741</v>
      </c>
      <c r="I126" s="36">
        <f t="shared" si="242"/>
        <v>0.0008652593344</v>
      </c>
      <c r="J126" s="36">
        <f t="shared" si="242"/>
        <v>-0.01346979132</v>
      </c>
      <c r="K126" s="36">
        <f t="shared" si="242"/>
        <v>0.02039834449</v>
      </c>
      <c r="L126" s="36">
        <f t="shared" si="242"/>
        <v>0.002824058826</v>
      </c>
      <c r="M126" s="41">
        <f t="shared" si="242"/>
        <v>0.01525733495</v>
      </c>
      <c r="N126" s="44">
        <f t="shared" ref="N126:S126" si="243">(B126-B125)/B125</f>
        <v>0.03482247204</v>
      </c>
      <c r="O126" s="44">
        <f t="shared" si="243"/>
        <v>0.0008656337792</v>
      </c>
      <c r="P126" s="44">
        <f t="shared" si="243"/>
        <v>-0.01337947963</v>
      </c>
      <c r="Q126" s="44">
        <f t="shared" si="243"/>
        <v>0.02060781256</v>
      </c>
      <c r="R126" s="44">
        <f t="shared" si="243"/>
        <v>0.002828050236</v>
      </c>
      <c r="S126" s="46">
        <f t="shared" si="243"/>
        <v>0.0153743223</v>
      </c>
      <c r="U126" s="3"/>
    </row>
    <row r="127" ht="15.75" customHeight="1">
      <c r="A127" s="20">
        <v>42577.0</v>
      </c>
      <c r="B127" s="23">
        <v>229.509995</v>
      </c>
      <c r="C127" s="23">
        <v>31.832954</v>
      </c>
      <c r="D127" s="23">
        <v>91.16227</v>
      </c>
      <c r="E127" s="23">
        <v>91.410004</v>
      </c>
      <c r="F127" s="23">
        <v>52.943954</v>
      </c>
      <c r="G127" s="23">
        <v>66.0242</v>
      </c>
      <c r="H127" s="36">
        <f t="shared" ref="H127:M127" si="244">LN(B127/B126)</f>
        <v>-0.00217618475</v>
      </c>
      <c r="I127" s="36">
        <f t="shared" si="244"/>
        <v>0.01146491645</v>
      </c>
      <c r="J127" s="36">
        <f t="shared" si="244"/>
        <v>-0.006906734871</v>
      </c>
      <c r="K127" s="36">
        <f t="shared" si="244"/>
        <v>0.0418891848</v>
      </c>
      <c r="L127" s="36">
        <f t="shared" si="244"/>
        <v>0.0005286986726</v>
      </c>
      <c r="M127" s="41">
        <f t="shared" si="244"/>
        <v>0.00010754211</v>
      </c>
      <c r="N127" s="44">
        <f t="shared" ref="N127:S127" si="245">(B127-B126)/B126</f>
        <v>-0.002173818577</v>
      </c>
      <c r="O127" s="44">
        <f t="shared" si="245"/>
        <v>0.01153089049</v>
      </c>
      <c r="P127" s="44">
        <f t="shared" si="245"/>
        <v>-0.006882938195</v>
      </c>
      <c r="Q127" s="44">
        <f t="shared" si="245"/>
        <v>0.0427789166</v>
      </c>
      <c r="R127" s="44">
        <f t="shared" si="245"/>
        <v>0.0005288384584</v>
      </c>
      <c r="S127" s="46">
        <f t="shared" si="245"/>
        <v>0.0001075478929</v>
      </c>
      <c r="U127" s="3"/>
    </row>
    <row r="128" ht="15.75" customHeight="1">
      <c r="A128" s="20">
        <v>42578.0</v>
      </c>
      <c r="B128" s="23">
        <v>228.490005</v>
      </c>
      <c r="C128" s="23">
        <v>31.597092</v>
      </c>
      <c r="D128" s="23">
        <v>97.084442</v>
      </c>
      <c r="E128" s="23">
        <v>92.040001</v>
      </c>
      <c r="F128" s="23">
        <v>52.412281</v>
      </c>
      <c r="G128" s="23">
        <v>66.4089</v>
      </c>
      <c r="H128" s="36">
        <f t="shared" ref="H128:M128" si="246">LN(B128/B127)</f>
        <v>-0.004454112167</v>
      </c>
      <c r="I128" s="36">
        <f t="shared" si="246"/>
        <v>-0.007436951475</v>
      </c>
      <c r="J128" s="36">
        <f t="shared" si="246"/>
        <v>0.06294003055</v>
      </c>
      <c r="K128" s="36">
        <f t="shared" si="246"/>
        <v>0.006868350607</v>
      </c>
      <c r="L128" s="36">
        <f t="shared" si="246"/>
        <v>-0.01009294824</v>
      </c>
      <c r="M128" s="41">
        <f t="shared" si="246"/>
        <v>0.005809742158</v>
      </c>
      <c r="N128" s="44">
        <f t="shared" ref="N128:S128" si="247">(B128-B127)/B127</f>
        <v>-0.004444207321</v>
      </c>
      <c r="O128" s="44">
        <f t="shared" si="247"/>
        <v>-0.007409365779</v>
      </c>
      <c r="P128" s="44">
        <f t="shared" si="247"/>
        <v>0.06496297207</v>
      </c>
      <c r="Q128" s="44">
        <f t="shared" si="247"/>
        <v>0.006891991822</v>
      </c>
      <c r="R128" s="44">
        <f t="shared" si="247"/>
        <v>-0.01004218536</v>
      </c>
      <c r="S128" s="46">
        <f t="shared" si="247"/>
        <v>0.00582665144</v>
      </c>
      <c r="U128" s="3"/>
    </row>
    <row r="129" ht="15.75" customHeight="1">
      <c r="A129" s="20">
        <v>42579.0</v>
      </c>
      <c r="B129" s="23">
        <v>230.610001</v>
      </c>
      <c r="C129" s="23">
        <v>31.542646</v>
      </c>
      <c r="D129" s="23">
        <v>98.395256</v>
      </c>
      <c r="E129" s="23">
        <v>91.650002</v>
      </c>
      <c r="F129" s="23">
        <v>52.430939</v>
      </c>
      <c r="G129" s="23">
        <v>66.7471</v>
      </c>
      <c r="H129" s="36">
        <f t="shared" ref="H129:M129" si="248">LN(B129/B128)</f>
        <v>0.009235508782</v>
      </c>
      <c r="I129" s="36">
        <f t="shared" si="248"/>
        <v>-0.001724619557</v>
      </c>
      <c r="J129" s="36">
        <f t="shared" si="248"/>
        <v>0.01341145562</v>
      </c>
      <c r="K129" s="36">
        <f t="shared" si="248"/>
        <v>-0.004246279924</v>
      </c>
      <c r="L129" s="36">
        <f t="shared" si="248"/>
        <v>0.0003559219222</v>
      </c>
      <c r="M129" s="41">
        <f t="shared" si="248"/>
        <v>0.005079766999</v>
      </c>
      <c r="N129" s="44">
        <f t="shared" ref="N129:S129" si="249">(B129-B128)/B128</f>
        <v>0.009278287687</v>
      </c>
      <c r="O129" s="44">
        <f t="shared" si="249"/>
        <v>-0.001723133255</v>
      </c>
      <c r="P129" s="44">
        <f t="shared" si="249"/>
        <v>0.01350179259</v>
      </c>
      <c r="Q129" s="44">
        <f t="shared" si="249"/>
        <v>-0.004237277225</v>
      </c>
      <c r="R129" s="44">
        <f t="shared" si="249"/>
        <v>0.0003559852699</v>
      </c>
      <c r="S129" s="46">
        <f t="shared" si="249"/>
        <v>0.005092690889</v>
      </c>
      <c r="U129" s="3"/>
    </row>
    <row r="130" ht="15.75" customHeight="1">
      <c r="A130" s="20">
        <v>42580.0</v>
      </c>
      <c r="B130" s="23">
        <v>234.789993</v>
      </c>
      <c r="C130" s="23">
        <v>31.624298</v>
      </c>
      <c r="D130" s="23">
        <v>98.272682</v>
      </c>
      <c r="E130" s="23">
        <v>91.25</v>
      </c>
      <c r="F130" s="23">
        <v>52.869335</v>
      </c>
      <c r="G130" s="23">
        <v>66.3152</v>
      </c>
      <c r="H130" s="36">
        <f t="shared" ref="H130:M130" si="250">LN(B130/B129)</f>
        <v>0.01796349143</v>
      </c>
      <c r="I130" s="36">
        <f t="shared" si="250"/>
        <v>0.002585277688</v>
      </c>
      <c r="J130" s="36">
        <f t="shared" si="250"/>
        <v>-0.001246507358</v>
      </c>
      <c r="K130" s="36">
        <f t="shared" si="250"/>
        <v>-0.004374003645</v>
      </c>
      <c r="L130" s="36">
        <f t="shared" si="250"/>
        <v>0.008326636129</v>
      </c>
      <c r="M130" s="41">
        <f t="shared" si="250"/>
        <v>-0.006491718793</v>
      </c>
      <c r="N130" s="44">
        <f t="shared" ref="N130:S130" si="251">(B130-B129)/B129</f>
        <v>0.01812580539</v>
      </c>
      <c r="O130" s="44">
        <f t="shared" si="251"/>
        <v>0.0025886224</v>
      </c>
      <c r="P130" s="44">
        <f t="shared" si="251"/>
        <v>-0.00124573079</v>
      </c>
      <c r="Q130" s="44">
        <f t="shared" si="251"/>
        <v>-0.004364451623</v>
      </c>
      <c r="R130" s="44">
        <f t="shared" si="251"/>
        <v>0.008361398982</v>
      </c>
      <c r="S130" s="46">
        <f t="shared" si="251"/>
        <v>-0.006470693109</v>
      </c>
      <c r="U130" s="3"/>
    </row>
    <row r="131" ht="15.75" customHeight="1">
      <c r="A131" s="20">
        <v>42583.0</v>
      </c>
      <c r="B131" s="23">
        <v>230.009995</v>
      </c>
      <c r="C131" s="23">
        <v>31.615221</v>
      </c>
      <c r="D131" s="23">
        <v>100.007835</v>
      </c>
      <c r="E131" s="23">
        <v>94.370003</v>
      </c>
      <c r="F131" s="23">
        <v>52.776062</v>
      </c>
      <c r="G131" s="23">
        <v>66.5806</v>
      </c>
      <c r="H131" s="36">
        <f t="shared" ref="H131:M131" si="252">LN(B131/B130)</f>
        <v>-0.02056870329</v>
      </c>
      <c r="I131" s="36">
        <f t="shared" si="252"/>
        <v>-0.000287067334</v>
      </c>
      <c r="J131" s="36">
        <f t="shared" si="252"/>
        <v>0.01750244876</v>
      </c>
      <c r="K131" s="36">
        <f t="shared" si="252"/>
        <v>0.03362026536</v>
      </c>
      <c r="L131" s="36">
        <f t="shared" si="252"/>
        <v>-0.00176577545</v>
      </c>
      <c r="M131" s="41">
        <f t="shared" si="252"/>
        <v>0.003994111971</v>
      </c>
      <c r="N131" s="44">
        <f t="shared" ref="N131:S131" si="253">(B131-B130)/B130</f>
        <v>-0.02035861043</v>
      </c>
      <c r="O131" s="44">
        <f t="shared" si="253"/>
        <v>-0.0002870261341</v>
      </c>
      <c r="P131" s="44">
        <f t="shared" si="253"/>
        <v>0.01765651415</v>
      </c>
      <c r="Q131" s="44">
        <f t="shared" si="253"/>
        <v>0.0341918137</v>
      </c>
      <c r="R131" s="44">
        <f t="shared" si="253"/>
        <v>-0.001764217386</v>
      </c>
      <c r="S131" s="46">
        <f t="shared" si="253"/>
        <v>0.004002099066</v>
      </c>
      <c r="U131" s="3"/>
    </row>
    <row r="132" ht="15.75" customHeight="1">
      <c r="A132" s="20">
        <v>42584.0</v>
      </c>
      <c r="B132" s="23">
        <v>227.199997</v>
      </c>
      <c r="C132" s="23">
        <v>31.352148</v>
      </c>
      <c r="D132" s="23">
        <v>98.527306</v>
      </c>
      <c r="E132" s="23">
        <v>93.559998</v>
      </c>
      <c r="F132" s="23">
        <v>52.776062</v>
      </c>
      <c r="G132" s="23">
        <v>66.6592</v>
      </c>
      <c r="H132" s="36">
        <f t="shared" ref="H132:M132" si="254">LN(B132/B131)</f>
        <v>-0.01229209086</v>
      </c>
      <c r="I132" s="36">
        <f t="shared" si="254"/>
        <v>-0.008355900361</v>
      </c>
      <c r="J132" s="36">
        <f t="shared" si="254"/>
        <v>-0.01491480488</v>
      </c>
      <c r="K132" s="36">
        <f t="shared" si="254"/>
        <v>-0.008620337484</v>
      </c>
      <c r="L132" s="36">
        <f t="shared" si="254"/>
        <v>0</v>
      </c>
      <c r="M132" s="41">
        <f t="shared" si="254"/>
        <v>0.001179827786</v>
      </c>
      <c r="N132" s="44">
        <f t="shared" ref="N132:S132" si="255">(B132-B131)/B131</f>
        <v>-0.01221685171</v>
      </c>
      <c r="O132" s="44">
        <f t="shared" si="255"/>
        <v>-0.008321086859</v>
      </c>
      <c r="P132" s="44">
        <f t="shared" si="255"/>
        <v>-0.0148041301</v>
      </c>
      <c r="Q132" s="44">
        <f t="shared" si="255"/>
        <v>-0.008583288908</v>
      </c>
      <c r="R132" s="44">
        <f t="shared" si="255"/>
        <v>0</v>
      </c>
      <c r="S132" s="46">
        <f t="shared" si="255"/>
        <v>0.001180524057</v>
      </c>
      <c r="U132" s="3"/>
    </row>
    <row r="133" ht="15.75" customHeight="1">
      <c r="A133" s="20">
        <v>42585.0</v>
      </c>
      <c r="B133" s="23">
        <v>225.789993</v>
      </c>
      <c r="C133" s="23">
        <v>31.306438</v>
      </c>
      <c r="D133" s="23">
        <v>99.762665</v>
      </c>
      <c r="E133" s="23">
        <v>93.099998</v>
      </c>
      <c r="F133" s="23">
        <v>53.139847</v>
      </c>
      <c r="G133" s="23">
        <v>66.2351</v>
      </c>
      <c r="H133" s="36">
        <f t="shared" ref="H133:M133" si="256">LN(B133/B132)</f>
        <v>-0.00622534089</v>
      </c>
      <c r="I133" s="36">
        <f t="shared" si="256"/>
        <v>-0.001459018182</v>
      </c>
      <c r="J133" s="36">
        <f t="shared" si="256"/>
        <v>0.01246028709</v>
      </c>
      <c r="K133" s="36">
        <f t="shared" si="256"/>
        <v>-0.004928757539</v>
      </c>
      <c r="L133" s="36">
        <f t="shared" si="256"/>
        <v>0.006869344444</v>
      </c>
      <c r="M133" s="41">
        <f t="shared" si="256"/>
        <v>-0.006382537697</v>
      </c>
      <c r="N133" s="44">
        <f t="shared" ref="N133:S133" si="257">(B133-B132)/B132</f>
        <v>-0.006206003603</v>
      </c>
      <c r="O133" s="44">
        <f t="shared" si="257"/>
        <v>-0.001457954332</v>
      </c>
      <c r="P133" s="44">
        <f t="shared" si="257"/>
        <v>0.01253823991</v>
      </c>
      <c r="Q133" s="44">
        <f t="shared" si="257"/>
        <v>-0.004916631144</v>
      </c>
      <c r="R133" s="44">
        <f t="shared" si="257"/>
        <v>0.006892992509</v>
      </c>
      <c r="S133" s="46">
        <f t="shared" si="257"/>
        <v>-0.006362212568</v>
      </c>
      <c r="U133" s="3"/>
    </row>
    <row r="134" ht="15.75" customHeight="1">
      <c r="A134" s="20">
        <v>42586.0</v>
      </c>
      <c r="B134" s="23">
        <v>230.610001</v>
      </c>
      <c r="C134" s="23">
        <v>31.608082</v>
      </c>
      <c r="D134" s="23">
        <v>100.378944</v>
      </c>
      <c r="E134" s="23">
        <v>93.440002</v>
      </c>
      <c r="F134" s="23">
        <v>53.531605</v>
      </c>
      <c r="G134" s="23">
        <v>65.383</v>
      </c>
      <c r="H134" s="36">
        <f t="shared" ref="H134:M134" si="258">LN(B134/B133)</f>
        <v>0.02112264361</v>
      </c>
      <c r="I134" s="36">
        <f t="shared" si="258"/>
        <v>0.009589084089</v>
      </c>
      <c r="J134" s="36">
        <f t="shared" si="258"/>
        <v>0.006158449019</v>
      </c>
      <c r="K134" s="36">
        <f t="shared" si="258"/>
        <v>0.003645377683</v>
      </c>
      <c r="L134" s="36">
        <f t="shared" si="258"/>
        <v>0.007345166002</v>
      </c>
      <c r="M134" s="41">
        <f t="shared" si="258"/>
        <v>-0.01294824808</v>
      </c>
      <c r="N134" s="44">
        <f t="shared" ref="N134:S134" si="259">(B134-B133)/B133</f>
        <v>0.02134730568</v>
      </c>
      <c r="O134" s="44">
        <f t="shared" si="259"/>
        <v>0.009635206663</v>
      </c>
      <c r="P134" s="44">
        <f t="shared" si="259"/>
        <v>0.006177451254</v>
      </c>
      <c r="Q134" s="44">
        <f t="shared" si="259"/>
        <v>0.003652030154</v>
      </c>
      <c r="R134" s="44">
        <f t="shared" si="259"/>
        <v>0.007372207903</v>
      </c>
      <c r="S134" s="46">
        <f t="shared" si="259"/>
        <v>-0.01286478015</v>
      </c>
      <c r="U134" s="3"/>
    </row>
    <row r="135" ht="15.75" customHeight="1">
      <c r="A135" s="20">
        <v>42587.0</v>
      </c>
      <c r="B135" s="23">
        <v>230.029999</v>
      </c>
      <c r="C135" s="23">
        <v>31.9737</v>
      </c>
      <c r="D135" s="23">
        <v>101.905434</v>
      </c>
      <c r="E135" s="23">
        <v>97.029999</v>
      </c>
      <c r="F135" s="23">
        <v>54.063278</v>
      </c>
      <c r="G135" s="23">
        <v>64.881</v>
      </c>
      <c r="H135" s="36">
        <f t="shared" ref="H135:M135" si="260">LN(B135/B134)</f>
        <v>-0.002518245513</v>
      </c>
      <c r="I135" s="36">
        <f t="shared" si="260"/>
        <v>0.01150084249</v>
      </c>
      <c r="J135" s="36">
        <f t="shared" si="260"/>
        <v>0.01509280145</v>
      </c>
      <c r="K135" s="36">
        <f t="shared" si="260"/>
        <v>0.03770065825</v>
      </c>
      <c r="L135" s="36">
        <f t="shared" si="260"/>
        <v>0.009882948197</v>
      </c>
      <c r="M135" s="41">
        <f t="shared" si="260"/>
        <v>-0.007707463077</v>
      </c>
      <c r="N135" s="44">
        <f t="shared" ref="N135:S135" si="261">(B135-B134)/B134</f>
        <v>-0.002515077393</v>
      </c>
      <c r="O135" s="44">
        <f t="shared" si="261"/>
        <v>0.01156723144</v>
      </c>
      <c r="P135" s="44">
        <f t="shared" si="261"/>
        <v>0.01520727295</v>
      </c>
      <c r="Q135" s="44">
        <f t="shared" si="261"/>
        <v>0.03842034378</v>
      </c>
      <c r="R135" s="44">
        <f t="shared" si="261"/>
        <v>0.00993194581</v>
      </c>
      <c r="S135" s="46">
        <f t="shared" si="261"/>
        <v>-0.007677836747</v>
      </c>
      <c r="U135" s="3"/>
    </row>
    <row r="136" ht="15.75" customHeight="1">
      <c r="A136" s="20">
        <v>42590.0</v>
      </c>
      <c r="B136" s="23">
        <v>226.160004</v>
      </c>
      <c r="C136" s="23">
        <v>32.028549</v>
      </c>
      <c r="D136" s="23">
        <v>102.749283</v>
      </c>
      <c r="E136" s="23">
        <v>95.110001</v>
      </c>
      <c r="F136" s="23">
        <v>54.156563</v>
      </c>
      <c r="G136" s="23">
        <v>64.7657</v>
      </c>
      <c r="H136" s="36">
        <f t="shared" ref="H136:M136" si="262">LN(B136/B135)</f>
        <v>-0.01696699978</v>
      </c>
      <c r="I136" s="36">
        <f t="shared" si="262"/>
        <v>0.00171397144</v>
      </c>
      <c r="J136" s="36">
        <f t="shared" si="262"/>
        <v>0.008246609652</v>
      </c>
      <c r="K136" s="36">
        <f t="shared" si="262"/>
        <v>-0.01998607172</v>
      </c>
      <c r="L136" s="36">
        <f t="shared" si="262"/>
        <v>0.001723991132</v>
      </c>
      <c r="M136" s="41">
        <f t="shared" si="262"/>
        <v>-0.001778680528</v>
      </c>
      <c r="N136" s="44">
        <f t="shared" ref="N136:S136" si="263">(B136-B135)/B135</f>
        <v>-0.01682387087</v>
      </c>
      <c r="O136" s="44">
        <f t="shared" si="263"/>
        <v>0.001715441128</v>
      </c>
      <c r="P136" s="44">
        <f t="shared" si="263"/>
        <v>0.008280706601</v>
      </c>
      <c r="Q136" s="44">
        <f t="shared" si="263"/>
        <v>-0.01978767412</v>
      </c>
      <c r="R136" s="44">
        <f t="shared" si="263"/>
        <v>0.001725478059</v>
      </c>
      <c r="S136" s="46">
        <f t="shared" si="263"/>
        <v>-0.001777099613</v>
      </c>
      <c r="U136" s="3"/>
    </row>
    <row r="137" ht="15.75" customHeight="1">
      <c r="A137" s="20">
        <v>42591.0</v>
      </c>
      <c r="B137" s="23">
        <v>229.080002</v>
      </c>
      <c r="C137" s="23">
        <v>31.918861</v>
      </c>
      <c r="D137" s="23">
        <v>103.166451</v>
      </c>
      <c r="E137" s="23">
        <v>93.989998</v>
      </c>
      <c r="F137" s="23">
        <v>54.287144</v>
      </c>
      <c r="G137" s="23">
        <v>64.5979</v>
      </c>
      <c r="H137" s="36">
        <f t="shared" ref="H137:M137" si="264">LN(B137/B136)</f>
        <v>0.01282856518</v>
      </c>
      <c r="I137" s="36">
        <f t="shared" si="264"/>
        <v>-0.003430572327</v>
      </c>
      <c r="J137" s="36">
        <f t="shared" si="264"/>
        <v>0.004051837736</v>
      </c>
      <c r="K137" s="36">
        <f t="shared" si="264"/>
        <v>-0.01184575466</v>
      </c>
      <c r="L137" s="36">
        <f t="shared" si="264"/>
        <v>0.002408273688</v>
      </c>
      <c r="M137" s="41">
        <f t="shared" si="264"/>
        <v>-0.002594239711</v>
      </c>
      <c r="N137" s="44">
        <f t="shared" ref="N137:S137" si="265">(B137-B136)/B136</f>
        <v>0.01291120423</v>
      </c>
      <c r="O137" s="44">
        <f t="shared" si="265"/>
        <v>-0.003424694637</v>
      </c>
      <c r="P137" s="44">
        <f t="shared" si="265"/>
        <v>0.004060057529</v>
      </c>
      <c r="Q137" s="44">
        <f t="shared" si="265"/>
        <v>-0.01177586992</v>
      </c>
      <c r="R137" s="44">
        <f t="shared" si="265"/>
        <v>0.002411175909</v>
      </c>
      <c r="S137" s="46">
        <f t="shared" si="265"/>
        <v>-0.002590877579</v>
      </c>
      <c r="U137" s="3"/>
    </row>
    <row r="138" ht="15.75" customHeight="1">
      <c r="A138" s="20">
        <v>42592.0</v>
      </c>
      <c r="B138" s="23">
        <v>225.649994</v>
      </c>
      <c r="C138" s="23">
        <v>31.562376</v>
      </c>
      <c r="D138" s="23">
        <v>102.398483</v>
      </c>
      <c r="E138" s="23">
        <v>93.93</v>
      </c>
      <c r="F138" s="23">
        <v>54.119259</v>
      </c>
      <c r="G138" s="23">
        <v>64.7412</v>
      </c>
      <c r="H138" s="36">
        <f t="shared" ref="H138:M138" si="266">LN(B138/B137)</f>
        <v>-0.01508619657</v>
      </c>
      <c r="I138" s="36">
        <f t="shared" si="266"/>
        <v>-0.01123131067</v>
      </c>
      <c r="J138" s="36">
        <f t="shared" si="266"/>
        <v>-0.007471814943</v>
      </c>
      <c r="K138" s="36">
        <f t="shared" si="266"/>
        <v>-0.0006385483469</v>
      </c>
      <c r="L138" s="36">
        <f t="shared" si="266"/>
        <v>-0.003097328748</v>
      </c>
      <c r="M138" s="41">
        <f t="shared" si="266"/>
        <v>0.002215881487</v>
      </c>
      <c r="N138" s="44">
        <f t="shared" ref="N138:S138" si="267">(B138-B137)/B137</f>
        <v>-0.01497297001</v>
      </c>
      <c r="O138" s="44">
        <f t="shared" si="267"/>
        <v>-0.01116847497</v>
      </c>
      <c r="P138" s="44">
        <f t="shared" si="267"/>
        <v>-0.007443970327</v>
      </c>
      <c r="Q138" s="44">
        <f t="shared" si="267"/>
        <v>-0.0006383445183</v>
      </c>
      <c r="R138" s="44">
        <f t="shared" si="267"/>
        <v>-0.003092536973</v>
      </c>
      <c r="S138" s="46">
        <f t="shared" si="267"/>
        <v>0.002218338367</v>
      </c>
      <c r="U138" s="3"/>
    </row>
    <row r="139" ht="15.75" customHeight="1">
      <c r="A139" s="20">
        <v>42593.0</v>
      </c>
      <c r="B139" s="23">
        <v>224.910004</v>
      </c>
      <c r="C139" s="23">
        <v>31.699482</v>
      </c>
      <c r="D139" s="23">
        <v>102.3321</v>
      </c>
      <c r="E139" s="23">
        <v>95.889999</v>
      </c>
      <c r="F139" s="23">
        <v>54.380424</v>
      </c>
      <c r="G139" s="23">
        <v>64.6013</v>
      </c>
      <c r="H139" s="36">
        <f t="shared" ref="H139:M139" si="268">LN(B139/B138)</f>
        <v>-0.003284759715</v>
      </c>
      <c r="I139" s="36">
        <f t="shared" si="268"/>
        <v>0.004334561741</v>
      </c>
      <c r="J139" s="36">
        <f t="shared" si="268"/>
        <v>-0.0006484913134</v>
      </c>
      <c r="K139" s="36">
        <f t="shared" si="268"/>
        <v>0.02065186673</v>
      </c>
      <c r="L139" s="36">
        <f t="shared" si="268"/>
        <v>0.004814124745</v>
      </c>
      <c r="M139" s="41">
        <f t="shared" si="268"/>
        <v>-0.002163249582</v>
      </c>
      <c r="N139" s="44">
        <f t="shared" ref="N139:S139" si="269">(B139-B138)/B138</f>
        <v>-0.003279370794</v>
      </c>
      <c r="O139" s="44">
        <f t="shared" si="269"/>
        <v>0.004343969541</v>
      </c>
      <c r="P139" s="44">
        <f t="shared" si="269"/>
        <v>-0.0006482810883</v>
      </c>
      <c r="Q139" s="44">
        <f t="shared" si="269"/>
        <v>0.02086659214</v>
      </c>
      <c r="R139" s="44">
        <f t="shared" si="269"/>
        <v>0.004825731261</v>
      </c>
      <c r="S139" s="46">
        <f t="shared" si="269"/>
        <v>-0.002160911444</v>
      </c>
      <c r="U139" s="3"/>
    </row>
    <row r="140" ht="15.75" customHeight="1">
      <c r="A140" s="20">
        <v>42594.0</v>
      </c>
      <c r="B140" s="23">
        <v>225.610001</v>
      </c>
      <c r="C140" s="23">
        <v>31.59894</v>
      </c>
      <c r="D140" s="23">
        <v>102.569138</v>
      </c>
      <c r="E140" s="23">
        <v>96.589996</v>
      </c>
      <c r="F140" s="23">
        <v>54.044632</v>
      </c>
      <c r="G140" s="23">
        <v>64.2052</v>
      </c>
      <c r="H140" s="36">
        <f t="shared" ref="H140:M140" si="270">LN(B140/B139)</f>
        <v>0.003107509347</v>
      </c>
      <c r="I140" s="36">
        <f t="shared" si="270"/>
        <v>-0.003176764329</v>
      </c>
      <c r="J140" s="36">
        <f t="shared" si="270"/>
        <v>0.002313681538</v>
      </c>
      <c r="K140" s="36">
        <f t="shared" si="270"/>
        <v>0.007273484042</v>
      </c>
      <c r="L140" s="36">
        <f t="shared" si="270"/>
        <v>-0.006194012454</v>
      </c>
      <c r="M140" s="41">
        <f t="shared" si="270"/>
        <v>-0.006150330125</v>
      </c>
      <c r="N140" s="44">
        <f t="shared" ref="N140:S140" si="271">(B140-B139)/B139</f>
        <v>0.00311234266</v>
      </c>
      <c r="O140" s="44">
        <f t="shared" si="271"/>
        <v>-0.003171723752</v>
      </c>
      <c r="P140" s="44">
        <f t="shared" si="271"/>
        <v>0.002316360165</v>
      </c>
      <c r="Q140" s="44">
        <f t="shared" si="271"/>
        <v>0.007300000076</v>
      </c>
      <c r="R140" s="44">
        <f t="shared" si="271"/>
        <v>-0.006174869104</v>
      </c>
      <c r="S140" s="46">
        <f t="shared" si="271"/>
        <v>-0.006131455559</v>
      </c>
      <c r="U140" s="3"/>
    </row>
    <row r="141" ht="15.75" customHeight="1">
      <c r="A141" s="20">
        <v>42597.0</v>
      </c>
      <c r="B141" s="23">
        <v>225.589996</v>
      </c>
      <c r="C141" s="23">
        <v>31.909723</v>
      </c>
      <c r="D141" s="23">
        <v>103.801735</v>
      </c>
      <c r="E141" s="23">
        <v>95.309998</v>
      </c>
      <c r="F141" s="23">
        <v>54.212524</v>
      </c>
      <c r="G141" s="23">
        <v>63.8915</v>
      </c>
      <c r="H141" s="36">
        <f t="shared" ref="H141:M141" si="272">LN(B141/B140)</f>
        <v>-0.00008867464604</v>
      </c>
      <c r="I141" s="36">
        <f t="shared" si="272"/>
        <v>0.009787183862</v>
      </c>
      <c r="J141" s="36">
        <f t="shared" si="272"/>
        <v>0.01194559716</v>
      </c>
      <c r="K141" s="36">
        <f t="shared" si="272"/>
        <v>-0.01334045881</v>
      </c>
      <c r="L141" s="36">
        <f t="shared" si="272"/>
        <v>0.003101728159</v>
      </c>
      <c r="M141" s="41">
        <f t="shared" si="272"/>
        <v>-0.004897872109</v>
      </c>
      <c r="N141" s="44">
        <f t="shared" ref="N141:S141" si="273">(B141-B140)/B140</f>
        <v>-0.00008867071456</v>
      </c>
      <c r="O141" s="44">
        <f t="shared" si="273"/>
        <v>0.009835234979</v>
      </c>
      <c r="P141" s="44">
        <f t="shared" si="273"/>
        <v>0.01201723076</v>
      </c>
      <c r="Q141" s="44">
        <f t="shared" si="273"/>
        <v>-0.01325186927</v>
      </c>
      <c r="R141" s="44">
        <f t="shared" si="273"/>
        <v>0.003106543495</v>
      </c>
      <c r="S141" s="46">
        <f t="shared" si="273"/>
        <v>-0.004885897092</v>
      </c>
      <c r="U141" s="3"/>
    </row>
    <row r="142" ht="15.75" customHeight="1">
      <c r="A142" s="20">
        <v>42598.0</v>
      </c>
      <c r="B142" s="23">
        <v>223.610001</v>
      </c>
      <c r="C142" s="23">
        <v>32.183933</v>
      </c>
      <c r="D142" s="23">
        <v>103.706894</v>
      </c>
      <c r="E142" s="23">
        <v>95.120003</v>
      </c>
      <c r="F142" s="23">
        <v>53.912174</v>
      </c>
      <c r="G142" s="23">
        <v>64.068</v>
      </c>
      <c r="H142" s="36">
        <f t="shared" ref="H142:M142" si="274">LN(B142/B141)</f>
        <v>-0.008815707197</v>
      </c>
      <c r="I142" s="36">
        <f t="shared" si="274"/>
        <v>0.008556593277</v>
      </c>
      <c r="J142" s="36">
        <f t="shared" si="274"/>
        <v>-0.0009140921711</v>
      </c>
      <c r="K142" s="36">
        <f t="shared" si="274"/>
        <v>-0.001995432044</v>
      </c>
      <c r="L142" s="36">
        <f t="shared" si="274"/>
        <v>-0.005555636743</v>
      </c>
      <c r="M142" s="41">
        <f t="shared" si="274"/>
        <v>0.002758687115</v>
      </c>
      <c r="N142" s="44">
        <f t="shared" ref="N142:S142" si="275">(B142-B141)/B141</f>
        <v>-0.008776962787</v>
      </c>
      <c r="O142" s="44">
        <f t="shared" si="275"/>
        <v>0.008593305558</v>
      </c>
      <c r="P142" s="44">
        <f t="shared" si="275"/>
        <v>-0.0009136745161</v>
      </c>
      <c r="Q142" s="44">
        <f t="shared" si="275"/>
        <v>-0.001993442493</v>
      </c>
      <c r="R142" s="44">
        <f t="shared" si="275"/>
        <v>-0.005540232733</v>
      </c>
      <c r="S142" s="46">
        <f t="shared" si="275"/>
        <v>0.002762495794</v>
      </c>
      <c r="U142" s="3"/>
    </row>
    <row r="143" ht="15.75" customHeight="1">
      <c r="A143" s="20">
        <v>42599.0</v>
      </c>
      <c r="B143" s="23">
        <v>223.240005</v>
      </c>
      <c r="C143" s="23">
        <v>32.010262</v>
      </c>
      <c r="D143" s="23">
        <v>103.555183</v>
      </c>
      <c r="E143" s="23">
        <v>96.370003</v>
      </c>
      <c r="F143" s="23">
        <v>54.024803</v>
      </c>
      <c r="G143" s="23">
        <v>63.7562</v>
      </c>
      <c r="H143" s="36">
        <f t="shared" ref="H143:M143" si="276">LN(B143/B142)</f>
        <v>-0.001656019154</v>
      </c>
      <c r="I143" s="36">
        <f t="shared" si="276"/>
        <v>-0.005410813975</v>
      </c>
      <c r="J143" s="36">
        <f t="shared" si="276"/>
        <v>-0.001463953554</v>
      </c>
      <c r="K143" s="36">
        <f t="shared" si="276"/>
        <v>0.01305569707</v>
      </c>
      <c r="L143" s="36">
        <f t="shared" si="276"/>
        <v>0.002086940806</v>
      </c>
      <c r="M143" s="41">
        <f t="shared" si="276"/>
        <v>-0.004878585095</v>
      </c>
      <c r="N143" s="44">
        <f t="shared" ref="N143:S143" si="277">(B143-B142)/B142</f>
        <v>-0.001654648711</v>
      </c>
      <c r="O143" s="44">
        <f t="shared" si="277"/>
        <v>-0.005396201887</v>
      </c>
      <c r="P143" s="44">
        <f t="shared" si="277"/>
        <v>-0.001462882497</v>
      </c>
      <c r="Q143" s="44">
        <f t="shared" si="277"/>
        <v>0.01314129479</v>
      </c>
      <c r="R143" s="44">
        <f t="shared" si="277"/>
        <v>0.002089119982</v>
      </c>
      <c r="S143" s="46">
        <f t="shared" si="277"/>
        <v>-0.004866704127</v>
      </c>
      <c r="U143" s="3"/>
    </row>
    <row r="144" ht="15.75" customHeight="1">
      <c r="A144" s="20">
        <v>42600.0</v>
      </c>
      <c r="B144" s="23">
        <v>223.509995</v>
      </c>
      <c r="C144" s="23">
        <v>31.964565</v>
      </c>
      <c r="D144" s="23">
        <v>103.422455</v>
      </c>
      <c r="E144" s="23">
        <v>96.160004</v>
      </c>
      <c r="F144" s="23">
        <v>54.062355</v>
      </c>
      <c r="G144" s="23">
        <v>63.9496</v>
      </c>
      <c r="H144" s="36">
        <f t="shared" ref="H144:M144" si="278">LN(B144/B143)</f>
        <v>0.001208685094</v>
      </c>
      <c r="I144" s="36">
        <f t="shared" si="278"/>
        <v>-0.001428593399</v>
      </c>
      <c r="J144" s="36">
        <f t="shared" si="278"/>
        <v>-0.001282534862</v>
      </c>
      <c r="K144" s="36">
        <f t="shared" si="278"/>
        <v>-0.002181468609</v>
      </c>
      <c r="L144" s="36">
        <f t="shared" si="278"/>
        <v>0.0006948466812</v>
      </c>
      <c r="M144" s="41">
        <f t="shared" si="278"/>
        <v>0.003028838907</v>
      </c>
      <c r="N144" s="44">
        <f t="shared" ref="N144:S144" si="279">(B144-B143)/B143</f>
        <v>0.001209415848</v>
      </c>
      <c r="O144" s="44">
        <f t="shared" si="279"/>
        <v>-0.001427573445</v>
      </c>
      <c r="P144" s="44">
        <f t="shared" si="279"/>
        <v>-0.001281712766</v>
      </c>
      <c r="Q144" s="44">
        <f t="shared" si="279"/>
        <v>-0.002179090936</v>
      </c>
      <c r="R144" s="44">
        <f t="shared" si="279"/>
        <v>0.0006950881431</v>
      </c>
      <c r="S144" s="46">
        <f t="shared" si="279"/>
        <v>0.003033430474</v>
      </c>
      <c r="U144" s="3"/>
    </row>
    <row r="145" ht="15.75" customHeight="1">
      <c r="A145" s="20">
        <v>42601.0</v>
      </c>
      <c r="B145" s="23">
        <v>225.0</v>
      </c>
      <c r="C145" s="23">
        <v>32.211361</v>
      </c>
      <c r="D145" s="23">
        <v>103.687935</v>
      </c>
      <c r="E145" s="23">
        <v>95.870003</v>
      </c>
      <c r="F145" s="23">
        <v>54.081123</v>
      </c>
      <c r="G145" s="23">
        <v>64.4496</v>
      </c>
      <c r="H145" s="36">
        <f t="shared" ref="H145:M145" si="280">LN(B145/B144)</f>
        <v>0.006644268793</v>
      </c>
      <c r="I145" s="36">
        <f t="shared" si="280"/>
        <v>0.007691270917</v>
      </c>
      <c r="J145" s="36">
        <f t="shared" si="280"/>
        <v>0.002563658399</v>
      </c>
      <c r="K145" s="36">
        <f t="shared" si="280"/>
        <v>-0.003020374003</v>
      </c>
      <c r="L145" s="36">
        <f t="shared" si="280"/>
        <v>0.0003470944441</v>
      </c>
      <c r="M145" s="41">
        <f t="shared" si="280"/>
        <v>0.007788249886</v>
      </c>
      <c r="N145" s="44">
        <f t="shared" ref="N145:S145" si="281">(B145-B144)/B144</f>
        <v>0.006666390915</v>
      </c>
      <c r="O145" s="44">
        <f t="shared" si="281"/>
        <v>0.007720924718</v>
      </c>
      <c r="P145" s="44">
        <f t="shared" si="281"/>
        <v>0.002566947381</v>
      </c>
      <c r="Q145" s="44">
        <f t="shared" si="281"/>
        <v>-0.003015817262</v>
      </c>
      <c r="R145" s="44">
        <f t="shared" si="281"/>
        <v>0.0003471546883</v>
      </c>
      <c r="S145" s="46">
        <f t="shared" si="281"/>
        <v>0.007818657193</v>
      </c>
      <c r="U145" s="3"/>
    </row>
    <row r="146" ht="15.75" customHeight="1">
      <c r="A146" s="20">
        <v>42604.0</v>
      </c>
      <c r="B146" s="23">
        <v>222.929993</v>
      </c>
      <c r="C146" s="23">
        <v>32.321045</v>
      </c>
      <c r="D146" s="23">
        <v>102.882019</v>
      </c>
      <c r="E146" s="23">
        <v>95.260002</v>
      </c>
      <c r="F146" s="23">
        <v>54.128052</v>
      </c>
      <c r="G146" s="23">
        <v>64.6301</v>
      </c>
      <c r="H146" s="36">
        <f t="shared" ref="H146:M146" si="282">LN(B146/B145)</f>
        <v>-0.009242612767</v>
      </c>
      <c r="I146" s="36">
        <f t="shared" si="282"/>
        <v>0.003399349642</v>
      </c>
      <c r="J146" s="36">
        <f t="shared" si="282"/>
        <v>-0.007802878138</v>
      </c>
      <c r="K146" s="36">
        <f t="shared" si="282"/>
        <v>-0.006383122013</v>
      </c>
      <c r="L146" s="36">
        <f t="shared" si="282"/>
        <v>0.000867375672</v>
      </c>
      <c r="M146" s="41">
        <f t="shared" si="282"/>
        <v>0.002796723538</v>
      </c>
      <c r="N146" s="44">
        <f t="shared" ref="N146:S146" si="283">(B146-B145)/B145</f>
        <v>-0.009200031111</v>
      </c>
      <c r="O146" s="44">
        <f t="shared" si="283"/>
        <v>0.003405133984</v>
      </c>
      <c r="P146" s="44">
        <f t="shared" si="283"/>
        <v>-0.00777251471</v>
      </c>
      <c r="Q146" s="44">
        <f t="shared" si="283"/>
        <v>-0.006362793167</v>
      </c>
      <c r="R146" s="44">
        <f t="shared" si="283"/>
        <v>0.0008677519511</v>
      </c>
      <c r="S146" s="46">
        <f t="shared" si="283"/>
        <v>0.002800638018</v>
      </c>
      <c r="U146" s="3"/>
    </row>
    <row r="147" ht="15.75" customHeight="1">
      <c r="A147" s="20">
        <v>42605.0</v>
      </c>
      <c r="B147" s="23">
        <v>224.839996</v>
      </c>
      <c r="C147" s="23">
        <v>32.357609</v>
      </c>
      <c r="D147" s="23">
        <v>103.204376</v>
      </c>
      <c r="E147" s="23">
        <v>95.940002</v>
      </c>
      <c r="F147" s="23">
        <v>54.334541</v>
      </c>
      <c r="G147" s="23">
        <v>64.8926</v>
      </c>
      <c r="H147" s="36">
        <f t="shared" ref="H147:M147" si="284">LN(B147/B146)</f>
        <v>0.008531230906</v>
      </c>
      <c r="I147" s="36">
        <f t="shared" si="284"/>
        <v>0.001130635894</v>
      </c>
      <c r="J147" s="36">
        <f t="shared" si="284"/>
        <v>0.003128370147</v>
      </c>
      <c r="K147" s="36">
        <f t="shared" si="284"/>
        <v>0.007113000552</v>
      </c>
      <c r="L147" s="36">
        <f t="shared" si="284"/>
        <v>0.003807566162</v>
      </c>
      <c r="M147" s="41">
        <f t="shared" si="284"/>
        <v>0.004053349095</v>
      </c>
      <c r="N147" s="44">
        <f t="shared" ref="N147:S147" si="285">(B147-B146)/B146</f>
        <v>0.008567725564</v>
      </c>
      <c r="O147" s="44">
        <f t="shared" si="285"/>
        <v>0.001131275304</v>
      </c>
      <c r="P147" s="44">
        <f t="shared" si="285"/>
        <v>0.003133268604</v>
      </c>
      <c r="Q147" s="44">
        <f t="shared" si="285"/>
        <v>0.007138358028</v>
      </c>
      <c r="R147" s="44">
        <f t="shared" si="285"/>
        <v>0.003814824151</v>
      </c>
      <c r="S147" s="46">
        <f t="shared" si="285"/>
        <v>0.004061575025</v>
      </c>
      <c r="U147" s="3"/>
    </row>
    <row r="148" ht="15.75" customHeight="1">
      <c r="A148" s="20">
        <v>42606.0</v>
      </c>
      <c r="B148" s="23">
        <v>222.619995</v>
      </c>
      <c r="C148" s="23">
        <v>32.129097</v>
      </c>
      <c r="D148" s="23">
        <v>102.42691</v>
      </c>
      <c r="E148" s="23">
        <v>95.18</v>
      </c>
      <c r="F148" s="23">
        <v>54.390858</v>
      </c>
      <c r="G148" s="23">
        <v>64.8514</v>
      </c>
      <c r="H148" s="36">
        <f t="shared" ref="H148:M148" si="286">LN(B148/B147)</f>
        <v>-0.009922760738</v>
      </c>
      <c r="I148" s="36">
        <f t="shared" si="286"/>
        <v>-0.007087133787</v>
      </c>
      <c r="J148" s="36">
        <f t="shared" si="286"/>
        <v>-0.007561784199</v>
      </c>
      <c r="K148" s="36">
        <f t="shared" si="286"/>
        <v>-0.007953181227</v>
      </c>
      <c r="L148" s="36">
        <f t="shared" si="286"/>
        <v>0.001035949384</v>
      </c>
      <c r="M148" s="41">
        <f t="shared" si="286"/>
        <v>-0.0006350968274</v>
      </c>
      <c r="N148" s="44">
        <f t="shared" ref="N148:S148" si="287">(B148-B147)/B147</f>
        <v>-0.009873692579</v>
      </c>
      <c r="O148" s="44">
        <f t="shared" si="287"/>
        <v>-0.007062079278</v>
      </c>
      <c r="P148" s="44">
        <f t="shared" si="287"/>
        <v>-0.007533265837</v>
      </c>
      <c r="Q148" s="44">
        <f t="shared" si="287"/>
        <v>-0.007921638359</v>
      </c>
      <c r="R148" s="44">
        <f t="shared" si="287"/>
        <v>0.001036486164</v>
      </c>
      <c r="S148" s="46">
        <f t="shared" si="287"/>
        <v>-0.0006348951961</v>
      </c>
      <c r="U148" s="3"/>
    </row>
    <row r="149" ht="15.75" customHeight="1">
      <c r="A149" s="20">
        <v>42607.0</v>
      </c>
      <c r="B149" s="23">
        <v>220.960007</v>
      </c>
      <c r="C149" s="23">
        <v>32.074253</v>
      </c>
      <c r="D149" s="23">
        <v>101.990784</v>
      </c>
      <c r="E149" s="23">
        <v>97.32</v>
      </c>
      <c r="F149" s="23">
        <v>54.597343</v>
      </c>
      <c r="G149" s="23">
        <v>64.6456</v>
      </c>
      <c r="H149" s="36">
        <f t="shared" ref="H149:M149" si="288">LN(B149/B148)</f>
        <v>-0.007484538264</v>
      </c>
      <c r="I149" s="36">
        <f t="shared" si="288"/>
        <v>-0.001708447093</v>
      </c>
      <c r="J149" s="36">
        <f t="shared" si="288"/>
        <v>-0.004267014789</v>
      </c>
      <c r="K149" s="36">
        <f t="shared" si="288"/>
        <v>0.02223468222</v>
      </c>
      <c r="L149" s="36">
        <f t="shared" si="288"/>
        <v>0.003789130294</v>
      </c>
      <c r="M149" s="41">
        <f t="shared" si="288"/>
        <v>-0.003178454686</v>
      </c>
      <c r="N149" s="44">
        <f t="shared" ref="N149:S149" si="289">(B149-B148)/B148</f>
        <v>-0.007456598856</v>
      </c>
      <c r="O149" s="44">
        <f t="shared" si="289"/>
        <v>-0.001706988528</v>
      </c>
      <c r="P149" s="44">
        <f t="shared" si="289"/>
        <v>-0.004257924016</v>
      </c>
      <c r="Q149" s="44">
        <f t="shared" si="289"/>
        <v>0.02248371507</v>
      </c>
      <c r="R149" s="44">
        <f t="shared" si="289"/>
        <v>0.003796318124</v>
      </c>
      <c r="S149" s="46">
        <f t="shared" si="289"/>
        <v>-0.003173408747</v>
      </c>
      <c r="U149" s="3"/>
    </row>
    <row r="150" ht="15.75" customHeight="1">
      <c r="A150" s="20">
        <v>42608.0</v>
      </c>
      <c r="B150" s="23">
        <v>219.990005</v>
      </c>
      <c r="C150" s="23">
        <v>32.229641</v>
      </c>
      <c r="D150" s="23">
        <v>101.393433</v>
      </c>
      <c r="E150" s="23">
        <v>97.580002</v>
      </c>
      <c r="F150" s="23">
        <v>54.465939</v>
      </c>
      <c r="G150" s="23">
        <v>65.0466</v>
      </c>
      <c r="H150" s="36">
        <f t="shared" ref="H150:M150" si="290">LN(B150/B149)</f>
        <v>-0.004399607839</v>
      </c>
      <c r="I150" s="36">
        <f t="shared" si="290"/>
        <v>0.00483293601</v>
      </c>
      <c r="J150" s="36">
        <f t="shared" si="290"/>
        <v>-0.005874130515</v>
      </c>
      <c r="K150" s="36">
        <f t="shared" si="290"/>
        <v>0.002668056968</v>
      </c>
      <c r="L150" s="36">
        <f t="shared" si="290"/>
        <v>-0.002409684748</v>
      </c>
      <c r="M150" s="41">
        <f t="shared" si="290"/>
        <v>0.006183891982</v>
      </c>
      <c r="N150" s="44">
        <f t="shared" ref="N150:S150" si="291">(B150-B149)/B149</f>
        <v>-0.004389943742</v>
      </c>
      <c r="O150" s="44">
        <f t="shared" si="291"/>
        <v>0.004844633482</v>
      </c>
      <c r="P150" s="44">
        <f t="shared" si="291"/>
        <v>-0.005856911542</v>
      </c>
      <c r="Q150" s="44">
        <f t="shared" si="291"/>
        <v>0.0026716194</v>
      </c>
      <c r="R150" s="44">
        <f t="shared" si="291"/>
        <v>-0.002406783788</v>
      </c>
      <c r="S150" s="46">
        <f t="shared" si="291"/>
        <v>0.006203051716</v>
      </c>
      <c r="U150" s="3"/>
    </row>
    <row r="151" ht="15.75" customHeight="1">
      <c r="A151" s="20">
        <v>42611.0</v>
      </c>
      <c r="B151" s="23">
        <v>215.199997</v>
      </c>
      <c r="C151" s="23">
        <v>32.494709</v>
      </c>
      <c r="D151" s="23">
        <v>101.279671</v>
      </c>
      <c r="E151" s="23">
        <v>97.300003</v>
      </c>
      <c r="F151" s="23">
        <v>54.531643</v>
      </c>
      <c r="G151" s="23">
        <v>65.0454</v>
      </c>
      <c r="H151" s="36">
        <f t="shared" ref="H151:M151" si="292">LN(B151/B150)</f>
        <v>-0.02201429916</v>
      </c>
      <c r="I151" s="36">
        <f t="shared" si="292"/>
        <v>0.008190719008</v>
      </c>
      <c r="J151" s="36">
        <f t="shared" si="292"/>
        <v>-0.001122615776</v>
      </c>
      <c r="K151" s="36">
        <f t="shared" si="292"/>
        <v>-0.002873554859</v>
      </c>
      <c r="L151" s="36">
        <f t="shared" si="292"/>
        <v>0.001205604872</v>
      </c>
      <c r="M151" s="41">
        <f t="shared" si="292"/>
        <v>-0.00001844848261</v>
      </c>
      <c r="N151" s="44">
        <f t="shared" ref="N151:S151" si="293">(B151-B150)/B150</f>
        <v>-0.02177375286</v>
      </c>
      <c r="O151" s="44">
        <f t="shared" si="293"/>
        <v>0.008224354717</v>
      </c>
      <c r="P151" s="44">
        <f t="shared" si="293"/>
        <v>-0.001121985879</v>
      </c>
      <c r="Q151" s="44">
        <f t="shared" si="293"/>
        <v>-0.002869430152</v>
      </c>
      <c r="R151" s="44">
        <f t="shared" si="293"/>
        <v>0.001206331906</v>
      </c>
      <c r="S151" s="46">
        <f t="shared" si="293"/>
        <v>-0.00001844831244</v>
      </c>
      <c r="U151" s="3"/>
    </row>
    <row r="152" ht="15.75" customHeight="1">
      <c r="A152" s="20">
        <v>42612.0</v>
      </c>
      <c r="B152" s="23">
        <v>211.339996</v>
      </c>
      <c r="C152" s="23">
        <v>32.631824</v>
      </c>
      <c r="D152" s="23">
        <v>100.502213</v>
      </c>
      <c r="E152" s="23">
        <v>97.449997</v>
      </c>
      <c r="F152" s="23">
        <v>54.334541</v>
      </c>
      <c r="G152" s="23">
        <v>65.2783</v>
      </c>
      <c r="H152" s="36">
        <f t="shared" ref="H152:M152" si="294">LN(B152/B151)</f>
        <v>-0.01809962226</v>
      </c>
      <c r="I152" s="36">
        <f t="shared" si="294"/>
        <v>0.00421073244</v>
      </c>
      <c r="J152" s="36">
        <f t="shared" si="294"/>
        <v>-0.007705962813</v>
      </c>
      <c r="K152" s="36">
        <f t="shared" si="294"/>
        <v>0.001540375144</v>
      </c>
      <c r="L152" s="36">
        <f t="shared" si="294"/>
        <v>-0.003620999802</v>
      </c>
      <c r="M152" s="41">
        <f t="shared" si="294"/>
        <v>0.003574181027</v>
      </c>
      <c r="N152" s="44">
        <f t="shared" ref="N152:S152" si="295">(B152-B151)/B151</f>
        <v>-0.01793680787</v>
      </c>
      <c r="O152" s="44">
        <f t="shared" si="295"/>
        <v>0.004219610029</v>
      </c>
      <c r="P152" s="44">
        <f t="shared" si="295"/>
        <v>-0.007676348001</v>
      </c>
      <c r="Q152" s="44">
        <f t="shared" si="295"/>
        <v>0.001541562131</v>
      </c>
      <c r="R152" s="44">
        <f t="shared" si="295"/>
        <v>-0.003614451888</v>
      </c>
      <c r="S152" s="46">
        <f t="shared" si="295"/>
        <v>0.003580576028</v>
      </c>
      <c r="U152" s="3"/>
    </row>
    <row r="153" ht="15.75" customHeight="1">
      <c r="A153" s="20">
        <v>42613.0</v>
      </c>
      <c r="B153" s="23">
        <v>212.009995</v>
      </c>
      <c r="C153" s="23">
        <v>32.805492</v>
      </c>
      <c r="D153" s="23">
        <v>100.597023</v>
      </c>
      <c r="E153" s="23">
        <v>97.449997</v>
      </c>
      <c r="F153" s="23">
        <v>53.930954</v>
      </c>
      <c r="G153" s="23">
        <v>65.4897</v>
      </c>
      <c r="H153" s="36">
        <f t="shared" ref="H153:M153" si="296">LN(B153/B152)</f>
        <v>0.003165227701</v>
      </c>
      <c r="I153" s="36">
        <f t="shared" si="296"/>
        <v>0.005307931876</v>
      </c>
      <c r="J153" s="36">
        <f t="shared" si="296"/>
        <v>0.0009429176253</v>
      </c>
      <c r="K153" s="36">
        <f t="shared" si="296"/>
        <v>0</v>
      </c>
      <c r="L153" s="36">
        <f t="shared" si="296"/>
        <v>-0.007455540095</v>
      </c>
      <c r="M153" s="41">
        <f t="shared" si="296"/>
        <v>0.003233209717</v>
      </c>
      <c r="N153" s="44">
        <f t="shared" ref="N153:S153" si="297">(B153-B152)/B152</f>
        <v>0.003170242324</v>
      </c>
      <c r="O153" s="44">
        <f t="shared" si="297"/>
        <v>0.005322043904</v>
      </c>
      <c r="P153" s="44">
        <f t="shared" si="297"/>
        <v>0.0009433623118</v>
      </c>
      <c r="Q153" s="44">
        <f t="shared" si="297"/>
        <v>0</v>
      </c>
      <c r="R153" s="44">
        <f t="shared" si="297"/>
        <v>-0.007427816497</v>
      </c>
      <c r="S153" s="46">
        <f t="shared" si="297"/>
        <v>0.003238442178</v>
      </c>
      <c r="U153" s="3"/>
    </row>
    <row r="154" ht="15.75" customHeight="1">
      <c r="A154" s="20">
        <v>42614.0</v>
      </c>
      <c r="B154" s="23">
        <v>200.770004</v>
      </c>
      <c r="C154" s="23">
        <v>32.92432</v>
      </c>
      <c r="D154" s="23">
        <v>101.194344</v>
      </c>
      <c r="E154" s="23">
        <v>97.379997</v>
      </c>
      <c r="F154" s="23">
        <v>54.052967</v>
      </c>
      <c r="G154" s="23">
        <v>65.4497</v>
      </c>
      <c r="H154" s="36">
        <f t="shared" ref="H154:M154" si="298">LN(B154/B153)</f>
        <v>-0.0544734256</v>
      </c>
      <c r="I154" s="36">
        <f t="shared" si="298"/>
        <v>0.003615654019</v>
      </c>
      <c r="J154" s="36">
        <f t="shared" si="298"/>
        <v>0.005920201181</v>
      </c>
      <c r="K154" s="36">
        <f t="shared" si="298"/>
        <v>-0.0007185752211</v>
      </c>
      <c r="L154" s="36">
        <f t="shared" si="298"/>
        <v>0.002259837405</v>
      </c>
      <c r="M154" s="41">
        <f t="shared" si="298"/>
        <v>-0.0006109696737</v>
      </c>
      <c r="N154" s="44">
        <f t="shared" ref="N154:S154" si="299">(B154-B153)/B153</f>
        <v>-0.05301632595</v>
      </c>
      <c r="O154" s="44">
        <f t="shared" si="299"/>
        <v>0.003622198381</v>
      </c>
      <c r="P154" s="44">
        <f t="shared" si="299"/>
        <v>0.005937760206</v>
      </c>
      <c r="Q154" s="44">
        <f t="shared" si="299"/>
        <v>-0.0007183171078</v>
      </c>
      <c r="R154" s="44">
        <f t="shared" si="299"/>
        <v>0.002262392762</v>
      </c>
      <c r="S154" s="46">
        <f t="shared" si="299"/>
        <v>-0.0006107830697</v>
      </c>
      <c r="U154" s="3"/>
    </row>
    <row r="155" ht="15.75" customHeight="1">
      <c r="A155" s="20">
        <v>42615.0</v>
      </c>
      <c r="B155" s="23">
        <v>197.779999</v>
      </c>
      <c r="C155" s="23">
        <v>32.979168</v>
      </c>
      <c r="D155" s="23">
        <v>102.142479</v>
      </c>
      <c r="E155" s="23">
        <v>97.379997</v>
      </c>
      <c r="F155" s="23">
        <v>54.128052</v>
      </c>
      <c r="G155" s="23">
        <v>64.8046</v>
      </c>
      <c r="H155" s="36">
        <f t="shared" ref="H155:M155" si="300">LN(B155/B154)</f>
        <v>-0.0150046974</v>
      </c>
      <c r="I155" s="36">
        <f t="shared" si="300"/>
        <v>0.001664494986</v>
      </c>
      <c r="J155" s="36">
        <f t="shared" si="300"/>
        <v>0.009325825571</v>
      </c>
      <c r="K155" s="36">
        <f t="shared" si="300"/>
        <v>0</v>
      </c>
      <c r="L155" s="36">
        <f t="shared" si="300"/>
        <v>0.001388136528</v>
      </c>
      <c r="M155" s="41">
        <f t="shared" si="300"/>
        <v>-0.009905320201</v>
      </c>
      <c r="N155" s="44">
        <f t="shared" ref="N155:S155" si="301">(B155-B154)/B154</f>
        <v>-0.01489268785</v>
      </c>
      <c r="O155" s="44">
        <f t="shared" si="301"/>
        <v>0.001665881027</v>
      </c>
      <c r="P155" s="44">
        <f t="shared" si="301"/>
        <v>0.009369446577</v>
      </c>
      <c r="Q155" s="44">
        <f t="shared" si="301"/>
        <v>0</v>
      </c>
      <c r="R155" s="44">
        <f t="shared" si="301"/>
        <v>0.001389100436</v>
      </c>
      <c r="S155" s="46">
        <f t="shared" si="301"/>
        <v>-0.009856424094</v>
      </c>
      <c r="U155" s="3"/>
    </row>
    <row r="156" ht="15.75" customHeight="1">
      <c r="A156" s="20">
        <v>42619.0</v>
      </c>
      <c r="B156" s="23">
        <v>202.830002</v>
      </c>
      <c r="C156" s="23">
        <v>33.427059</v>
      </c>
      <c r="D156" s="23">
        <v>102.114029</v>
      </c>
      <c r="E156" s="23">
        <v>100.089996</v>
      </c>
      <c r="F156" s="23">
        <v>54.071743</v>
      </c>
      <c r="G156" s="23">
        <v>64.7535</v>
      </c>
      <c r="H156" s="36">
        <f t="shared" ref="H156:M156" si="302">LN(B156/B155)</f>
        <v>0.02521290285</v>
      </c>
      <c r="I156" s="36">
        <f t="shared" si="302"/>
        <v>0.01348963229</v>
      </c>
      <c r="J156" s="36">
        <f t="shared" si="302"/>
        <v>-0.0002785712971</v>
      </c>
      <c r="K156" s="36">
        <f t="shared" si="302"/>
        <v>0.02744892132</v>
      </c>
      <c r="L156" s="36">
        <f t="shared" si="302"/>
        <v>-0.001040833859</v>
      </c>
      <c r="M156" s="41">
        <f t="shared" si="302"/>
        <v>-0.0007888353202</v>
      </c>
      <c r="N156" s="44">
        <f t="shared" ref="N156:S156" si="303">(B156-B155)/B155</f>
        <v>0.02553343627</v>
      </c>
      <c r="O156" s="44">
        <f t="shared" si="303"/>
        <v>0.01358102788</v>
      </c>
      <c r="P156" s="44">
        <f t="shared" si="303"/>
        <v>-0.0002785324997</v>
      </c>
      <c r="Q156" s="44">
        <f t="shared" si="303"/>
        <v>0.02782911361</v>
      </c>
      <c r="R156" s="44">
        <f t="shared" si="303"/>
        <v>-0.001040292379</v>
      </c>
      <c r="S156" s="46">
        <f t="shared" si="303"/>
        <v>-0.0007885242714</v>
      </c>
      <c r="U156" s="3"/>
    </row>
    <row r="157" ht="15.75" customHeight="1">
      <c r="A157" s="20">
        <v>42620.0</v>
      </c>
      <c r="B157" s="23">
        <v>201.710007</v>
      </c>
      <c r="C157" s="23">
        <v>33.3265</v>
      </c>
      <c r="D157" s="23">
        <v>102.739792</v>
      </c>
      <c r="E157" s="23">
        <v>99.150002</v>
      </c>
      <c r="F157" s="23">
        <v>54.118664</v>
      </c>
      <c r="G157" s="23">
        <v>64.4001</v>
      </c>
      <c r="H157" s="36">
        <f t="shared" ref="H157:M157" si="304">LN(B157/B156)</f>
        <v>-0.005537142615</v>
      </c>
      <c r="I157" s="36">
        <f t="shared" si="304"/>
        <v>-0.003012845385</v>
      </c>
      <c r="J157" s="36">
        <f t="shared" si="304"/>
        <v>0.006109380272</v>
      </c>
      <c r="K157" s="36">
        <f t="shared" si="304"/>
        <v>-0.00943586613</v>
      </c>
      <c r="L157" s="36">
        <f t="shared" si="304"/>
        <v>0.0008673782499</v>
      </c>
      <c r="M157" s="41">
        <f t="shared" si="304"/>
        <v>-0.005472567269</v>
      </c>
      <c r="N157" s="44">
        <f t="shared" ref="N157:S157" si="305">(B157-B156)/B156</f>
        <v>-0.005521840896</v>
      </c>
      <c r="O157" s="44">
        <f t="shared" si="305"/>
        <v>-0.00300831132</v>
      </c>
      <c r="P157" s="44">
        <f t="shared" si="305"/>
        <v>0.006128080599</v>
      </c>
      <c r="Q157" s="44">
        <f t="shared" si="305"/>
        <v>-0.009391488036</v>
      </c>
      <c r="R157" s="44">
        <f t="shared" si="305"/>
        <v>0.0008677545312</v>
      </c>
      <c r="S157" s="46">
        <f t="shared" si="305"/>
        <v>-0.005457620051</v>
      </c>
      <c r="U157" s="3"/>
    </row>
    <row r="158" ht="15.75" customHeight="1">
      <c r="A158" s="20">
        <v>42621.0</v>
      </c>
      <c r="B158" s="23">
        <v>197.360001</v>
      </c>
      <c r="C158" s="23">
        <v>33.308216</v>
      </c>
      <c r="D158" s="23">
        <v>100.047104</v>
      </c>
      <c r="E158" s="23">
        <v>99.660004</v>
      </c>
      <c r="F158" s="23">
        <v>53.90279</v>
      </c>
      <c r="G158" s="23">
        <v>63.8986</v>
      </c>
      <c r="H158" s="36">
        <f t="shared" ref="H158:M158" si="306">LN(B158/B157)</f>
        <v>-0.02180157973</v>
      </c>
      <c r="I158" s="36">
        <f t="shared" si="306"/>
        <v>-0.0005487830235</v>
      </c>
      <c r="J158" s="36">
        <f t="shared" si="306"/>
        <v>-0.02655838543</v>
      </c>
      <c r="K158" s="36">
        <f t="shared" si="306"/>
        <v>0.005130557852</v>
      </c>
      <c r="L158" s="36">
        <f t="shared" si="306"/>
        <v>-0.003996878016</v>
      </c>
      <c r="M158" s="41">
        <f t="shared" si="306"/>
        <v>-0.007817733994</v>
      </c>
      <c r="N158" s="44">
        <f t="shared" ref="N158:S158" si="307">(B158-B157)/B157</f>
        <v>-0.021565643</v>
      </c>
      <c r="O158" s="44">
        <f t="shared" si="307"/>
        <v>-0.0005486324697</v>
      </c>
      <c r="P158" s="44">
        <f t="shared" si="307"/>
        <v>-0.02620881304</v>
      </c>
      <c r="Q158" s="44">
        <f t="shared" si="307"/>
        <v>0.005143741702</v>
      </c>
      <c r="R158" s="44">
        <f t="shared" si="307"/>
        <v>-0.00398890113</v>
      </c>
      <c r="S158" s="46">
        <f t="shared" si="307"/>
        <v>-0.007787254989</v>
      </c>
      <c r="U158" s="3"/>
    </row>
    <row r="159" ht="15.75" customHeight="1">
      <c r="A159" s="20">
        <v>42622.0</v>
      </c>
      <c r="B159" s="23">
        <v>194.470001</v>
      </c>
      <c r="C159" s="23">
        <v>32.394165</v>
      </c>
      <c r="D159" s="23">
        <v>97.781059</v>
      </c>
      <c r="E159" s="23">
        <v>96.5</v>
      </c>
      <c r="F159" s="23">
        <v>52.757725</v>
      </c>
      <c r="G159" s="23">
        <v>64.3886</v>
      </c>
      <c r="H159" s="36">
        <f t="shared" ref="H159:M159" si="308">LN(B159/B158)</f>
        <v>-0.01475156263</v>
      </c>
      <c r="I159" s="36">
        <f t="shared" si="308"/>
        <v>-0.02782577929</v>
      </c>
      <c r="J159" s="36">
        <f t="shared" si="308"/>
        <v>-0.02291022756</v>
      </c>
      <c r="K159" s="36">
        <f t="shared" si="308"/>
        <v>-0.03222142464</v>
      </c>
      <c r="L159" s="36">
        <f t="shared" si="308"/>
        <v>-0.02147203197</v>
      </c>
      <c r="M159" s="41">
        <f t="shared" si="308"/>
        <v>0.007639146897</v>
      </c>
      <c r="N159" s="44">
        <f t="shared" ref="N159:S159" si="309">(B159-B158)/B158</f>
        <v>-0.01464329137</v>
      </c>
      <c r="O159" s="44">
        <f t="shared" si="309"/>
        <v>-0.02744220825</v>
      </c>
      <c r="P159" s="44">
        <f t="shared" si="309"/>
        <v>-0.02264978105</v>
      </c>
      <c r="Q159" s="44">
        <f t="shared" si="309"/>
        <v>-0.03170784541</v>
      </c>
      <c r="R159" s="44">
        <f t="shared" si="309"/>
        <v>-0.02124314901</v>
      </c>
      <c r="S159" s="46">
        <f t="shared" si="309"/>
        <v>0.007668399621</v>
      </c>
      <c r="U159" s="3"/>
    </row>
    <row r="160" ht="15.75" customHeight="1">
      <c r="A160" s="20">
        <v>42625.0</v>
      </c>
      <c r="B160" s="23">
        <v>198.300003</v>
      </c>
      <c r="C160" s="23">
        <v>32.979168</v>
      </c>
      <c r="D160" s="23">
        <v>99.971252</v>
      </c>
      <c r="E160" s="23">
        <v>99.050003</v>
      </c>
      <c r="F160" s="23">
        <v>53.546135</v>
      </c>
      <c r="G160" s="23">
        <v>64.971</v>
      </c>
      <c r="H160" s="36">
        <f t="shared" ref="H160:M160" si="310">LN(B160/B159)</f>
        <v>0.019503136</v>
      </c>
      <c r="I160" s="36">
        <f t="shared" si="310"/>
        <v>0.01789777542</v>
      </c>
      <c r="J160" s="36">
        <f t="shared" si="310"/>
        <v>0.02215177713</v>
      </c>
      <c r="K160" s="36">
        <f t="shared" si="310"/>
        <v>0.02608179509</v>
      </c>
      <c r="L160" s="36">
        <f t="shared" si="310"/>
        <v>0.01483341162</v>
      </c>
      <c r="M160" s="41">
        <f t="shared" si="310"/>
        <v>0.009004417686</v>
      </c>
      <c r="N160" s="44">
        <f t="shared" ref="N160:S160" si="311">(B160-B159)/B159</f>
        <v>0.01969456461</v>
      </c>
      <c r="O160" s="44">
        <f t="shared" si="311"/>
        <v>0.01805890042</v>
      </c>
      <c r="P160" s="44">
        <f t="shared" si="311"/>
        <v>0.02239894947</v>
      </c>
      <c r="Q160" s="44">
        <f t="shared" si="311"/>
        <v>0.02642490155</v>
      </c>
      <c r="R160" s="44">
        <f t="shared" si="311"/>
        <v>0.01494397266</v>
      </c>
      <c r="S160" s="46">
        <f t="shared" si="311"/>
        <v>0.009045079408</v>
      </c>
      <c r="U160" s="3"/>
    </row>
    <row r="161" ht="15.75" customHeight="1">
      <c r="A161" s="20">
        <v>42626.0</v>
      </c>
      <c r="B161" s="23">
        <v>196.050003</v>
      </c>
      <c r="C161" s="23">
        <v>32.549561</v>
      </c>
      <c r="D161" s="23">
        <v>102.351059</v>
      </c>
      <c r="E161" s="23">
        <v>96.089996</v>
      </c>
      <c r="F161" s="23">
        <v>53.058075</v>
      </c>
      <c r="G161" s="23">
        <v>64.9664</v>
      </c>
      <c r="H161" s="36">
        <f t="shared" ref="H161:M161" si="312">LN(B161/B160)</f>
        <v>-0.01141130661</v>
      </c>
      <c r="I161" s="36">
        <f t="shared" si="312"/>
        <v>-0.01311220778</v>
      </c>
      <c r="J161" s="36">
        <f t="shared" si="312"/>
        <v>0.02352599425</v>
      </c>
      <c r="K161" s="36">
        <f t="shared" si="312"/>
        <v>-0.03033959277</v>
      </c>
      <c r="L161" s="36">
        <f t="shared" si="312"/>
        <v>-0.009156550384</v>
      </c>
      <c r="M161" s="41">
        <f t="shared" si="312"/>
        <v>-0.00007080332532</v>
      </c>
      <c r="N161" s="44">
        <f t="shared" ref="N161:S161" si="313">(B161-B160)/B160</f>
        <v>-0.01134644461</v>
      </c>
      <c r="O161" s="44">
        <f t="shared" si="313"/>
        <v>-0.01302661729</v>
      </c>
      <c r="P161" s="44">
        <f t="shared" si="313"/>
        <v>0.02380491344</v>
      </c>
      <c r="Q161" s="44">
        <f t="shared" si="313"/>
        <v>-0.02988396679</v>
      </c>
      <c r="R161" s="44">
        <f t="shared" si="313"/>
        <v>-0.009114756835</v>
      </c>
      <c r="S161" s="46">
        <f t="shared" si="313"/>
        <v>-0.00007080081883</v>
      </c>
      <c r="U161" s="3"/>
    </row>
    <row r="162" ht="15.75" customHeight="1">
      <c r="A162" s="20">
        <v>42627.0</v>
      </c>
      <c r="B162" s="23">
        <v>196.410004</v>
      </c>
      <c r="C162" s="23">
        <v>32.558697</v>
      </c>
      <c r="D162" s="23">
        <v>105.972939</v>
      </c>
      <c r="E162" s="23">
        <v>97.010002</v>
      </c>
      <c r="F162" s="23">
        <v>52.804646</v>
      </c>
      <c r="G162" s="23">
        <v>65.0639</v>
      </c>
      <c r="H162" s="36">
        <f t="shared" ref="H162:M162" si="314">LN(B162/B161)</f>
        <v>0.001834587446</v>
      </c>
      <c r="I162" s="36">
        <f t="shared" si="314"/>
        <v>0.0002806402856</v>
      </c>
      <c r="J162" s="36">
        <f t="shared" si="314"/>
        <v>0.03477511016</v>
      </c>
      <c r="K162" s="36">
        <f t="shared" si="314"/>
        <v>0.009528875928</v>
      </c>
      <c r="L162" s="36">
        <f t="shared" si="314"/>
        <v>-0.004787889103</v>
      </c>
      <c r="M162" s="41">
        <f t="shared" si="314"/>
        <v>0.001499650747</v>
      </c>
      <c r="N162" s="44">
        <f t="shared" ref="N162:S162" si="315">(B162-B161)/B161</f>
        <v>0.001836271331</v>
      </c>
      <c r="O162" s="44">
        <f t="shared" si="315"/>
        <v>0.0002806796688</v>
      </c>
      <c r="P162" s="44">
        <f t="shared" si="315"/>
        <v>0.03538683464</v>
      </c>
      <c r="Q162" s="44">
        <f t="shared" si="315"/>
        <v>0.009574420213</v>
      </c>
      <c r="R162" s="44">
        <f t="shared" si="315"/>
        <v>-0.004776445433</v>
      </c>
      <c r="S162" s="46">
        <f t="shared" si="315"/>
        <v>0.001500775786</v>
      </c>
      <c r="U162" s="3"/>
    </row>
    <row r="163" ht="15.75" customHeight="1">
      <c r="A163" s="20">
        <v>42628.0</v>
      </c>
      <c r="B163" s="23">
        <v>200.419998</v>
      </c>
      <c r="C163" s="23">
        <v>33.417904</v>
      </c>
      <c r="D163" s="23">
        <v>109.575851</v>
      </c>
      <c r="E163" s="23">
        <v>97.339996</v>
      </c>
      <c r="F163" s="23">
        <v>53.677528</v>
      </c>
      <c r="G163" s="23">
        <v>65.033</v>
      </c>
      <c r="H163" s="36">
        <f t="shared" ref="H163:M163" si="316">LN(B163/B162)</f>
        <v>0.02021082316</v>
      </c>
      <c r="I163" s="36">
        <f t="shared" si="316"/>
        <v>0.02604728236</v>
      </c>
      <c r="J163" s="36">
        <f t="shared" si="316"/>
        <v>0.03343324358</v>
      </c>
      <c r="K163" s="36">
        <f t="shared" si="316"/>
        <v>0.003395876723</v>
      </c>
      <c r="L163" s="36">
        <f t="shared" si="316"/>
        <v>0.01639526167</v>
      </c>
      <c r="M163" s="41">
        <f t="shared" si="316"/>
        <v>-0.0004750305439</v>
      </c>
      <c r="N163" s="44">
        <f t="shared" ref="N163:S163" si="317">(B163-B162)/B162</f>
        <v>0.02041644478</v>
      </c>
      <c r="O163" s="44">
        <f t="shared" si="317"/>
        <v>0.02638947744</v>
      </c>
      <c r="P163" s="44">
        <f t="shared" si="317"/>
        <v>0.03399841539</v>
      </c>
      <c r="Q163" s="44">
        <f t="shared" si="317"/>
        <v>0.003401649244</v>
      </c>
      <c r="R163" s="44">
        <f t="shared" si="317"/>
        <v>0.01653040151</v>
      </c>
      <c r="S163" s="46">
        <f t="shared" si="317"/>
        <v>-0.0004749177347</v>
      </c>
      <c r="U163" s="3"/>
    </row>
    <row r="164" ht="15.75" customHeight="1">
      <c r="A164" s="20">
        <v>42629.0</v>
      </c>
      <c r="B164" s="23">
        <v>205.399994</v>
      </c>
      <c r="C164" s="23">
        <v>34.43251</v>
      </c>
      <c r="D164" s="23">
        <v>108.959564</v>
      </c>
      <c r="E164" s="23">
        <v>99.480003</v>
      </c>
      <c r="F164" s="23">
        <v>53.733849</v>
      </c>
      <c r="G164" s="23">
        <v>65.052</v>
      </c>
      <c r="H164" s="36">
        <f t="shared" ref="H164:M164" si="318">LN(B164/B163)</f>
        <v>0.02454411363</v>
      </c>
      <c r="I164" s="36">
        <f t="shared" si="318"/>
        <v>0.02990937197</v>
      </c>
      <c r="J164" s="36">
        <f t="shared" si="318"/>
        <v>-0.00564017172</v>
      </c>
      <c r="K164" s="36">
        <f t="shared" si="318"/>
        <v>0.02174668578</v>
      </c>
      <c r="L164" s="36">
        <f t="shared" si="318"/>
        <v>0.0010486972</v>
      </c>
      <c r="M164" s="41">
        <f t="shared" si="318"/>
        <v>0.000292116695</v>
      </c>
      <c r="N164" s="44">
        <f t="shared" ref="N164:S164" si="319">(B164-B163)/B163</f>
        <v>0.02484779987</v>
      </c>
      <c r="O164" s="44">
        <f t="shared" si="319"/>
        <v>0.03036115012</v>
      </c>
      <c r="P164" s="44">
        <f t="shared" si="319"/>
        <v>-0.005624295813</v>
      </c>
      <c r="Q164" s="44">
        <f t="shared" si="319"/>
        <v>0.02198486838</v>
      </c>
      <c r="R164" s="44">
        <f t="shared" si="319"/>
        <v>0.001049247275</v>
      </c>
      <c r="S164" s="46">
        <f t="shared" si="319"/>
        <v>0.0002921593652</v>
      </c>
      <c r="U164" s="3"/>
    </row>
    <row r="165" ht="15.75" customHeight="1">
      <c r="A165" s="20">
        <v>42632.0</v>
      </c>
      <c r="B165" s="23">
        <v>206.339996</v>
      </c>
      <c r="C165" s="23">
        <v>33.966347</v>
      </c>
      <c r="D165" s="23">
        <v>107.689056</v>
      </c>
      <c r="E165" s="23">
        <v>98.059998</v>
      </c>
      <c r="F165" s="23">
        <v>53.433506</v>
      </c>
      <c r="G165" s="23">
        <v>64.7146</v>
      </c>
      <c r="H165" s="36">
        <f t="shared" ref="H165:M165" si="320">LN(B165/B164)</f>
        <v>0.004566006004</v>
      </c>
      <c r="I165" s="36">
        <f t="shared" si="320"/>
        <v>-0.0136309359</v>
      </c>
      <c r="J165" s="36">
        <f t="shared" si="320"/>
        <v>-0.01172887752</v>
      </c>
      <c r="K165" s="36">
        <f t="shared" si="320"/>
        <v>-0.01437713326</v>
      </c>
      <c r="L165" s="36">
        <f t="shared" si="320"/>
        <v>-0.005605135749</v>
      </c>
      <c r="M165" s="41">
        <f t="shared" si="320"/>
        <v>-0.005200117138</v>
      </c>
      <c r="N165" s="44">
        <f t="shared" ref="N165:S165" si="321">(B165-B164)/B164</f>
        <v>0.004576446093</v>
      </c>
      <c r="O165" s="44">
        <f t="shared" si="321"/>
        <v>-0.01353845537</v>
      </c>
      <c r="P165" s="44">
        <f t="shared" si="321"/>
        <v>-0.01166036237</v>
      </c>
      <c r="Q165" s="44">
        <f t="shared" si="321"/>
        <v>-0.01427427581</v>
      </c>
      <c r="R165" s="44">
        <f t="shared" si="321"/>
        <v>-0.005589456285</v>
      </c>
      <c r="S165" s="46">
        <f t="shared" si="321"/>
        <v>-0.005186619935</v>
      </c>
      <c r="U165" s="3"/>
    </row>
    <row r="166" ht="15.75" customHeight="1">
      <c r="A166" s="20">
        <v>42633.0</v>
      </c>
      <c r="B166" s="23">
        <v>204.639999</v>
      </c>
      <c r="C166" s="23">
        <v>33.948067</v>
      </c>
      <c r="D166" s="23">
        <v>107.679581</v>
      </c>
      <c r="E166" s="23">
        <v>98.25</v>
      </c>
      <c r="F166" s="23">
        <v>53.320869</v>
      </c>
      <c r="G166" s="23">
        <v>64.8311</v>
      </c>
      <c r="H166" s="36">
        <f t="shared" ref="H166:M166" si="322">LN(B166/B165)</f>
        <v>-0.008272941343</v>
      </c>
      <c r="I166" s="36">
        <f t="shared" si="322"/>
        <v>-0.0005383246167</v>
      </c>
      <c r="J166" s="36">
        <f t="shared" si="322"/>
        <v>-0.00008798867038</v>
      </c>
      <c r="K166" s="36">
        <f t="shared" si="322"/>
        <v>0.001935734922</v>
      </c>
      <c r="L166" s="36">
        <f t="shared" si="322"/>
        <v>-0.002110209381</v>
      </c>
      <c r="M166" s="41">
        <f t="shared" si="322"/>
        <v>0.001798593568</v>
      </c>
      <c r="N166" s="44">
        <f t="shared" ref="N166:S166" si="323">(B166-B165)/B165</f>
        <v>-0.008238814738</v>
      </c>
      <c r="O166" s="44">
        <f t="shared" si="323"/>
        <v>-0.000538179746</v>
      </c>
      <c r="P166" s="44">
        <f t="shared" si="323"/>
        <v>-0.0000879847995</v>
      </c>
      <c r="Q166" s="44">
        <f t="shared" si="323"/>
        <v>0.001937609666</v>
      </c>
      <c r="R166" s="44">
        <f t="shared" si="323"/>
        <v>-0.002107984455</v>
      </c>
      <c r="S166" s="46">
        <f t="shared" si="323"/>
        <v>0.001800212008</v>
      </c>
      <c r="U166" s="3"/>
    </row>
    <row r="167" ht="15.75" customHeight="1">
      <c r="A167" s="20">
        <v>42634.0</v>
      </c>
      <c r="B167" s="23">
        <v>205.220001</v>
      </c>
      <c r="C167" s="23">
        <v>34.231422</v>
      </c>
      <c r="D167" s="23">
        <v>107.660614</v>
      </c>
      <c r="E167" s="23">
        <v>94.879997</v>
      </c>
      <c r="F167" s="23">
        <v>54.212521</v>
      </c>
      <c r="G167" s="23">
        <v>64.3034</v>
      </c>
      <c r="H167" s="36">
        <f t="shared" ref="H167:M167" si="324">LN(B167/B166)</f>
        <v>0.002830246363</v>
      </c>
      <c r="I167" s="36">
        <f t="shared" si="324"/>
        <v>0.008312078474</v>
      </c>
      <c r="J167" s="36">
        <f t="shared" si="324"/>
        <v>-0.0001761584738</v>
      </c>
      <c r="K167" s="36">
        <f t="shared" si="324"/>
        <v>-0.03490234712</v>
      </c>
      <c r="L167" s="36">
        <f t="shared" si="324"/>
        <v>0.01658410352</v>
      </c>
      <c r="M167" s="41">
        <f t="shared" si="324"/>
        <v>-0.008172919512</v>
      </c>
      <c r="N167" s="44">
        <f t="shared" ref="N167:S167" si="325">(B167-B166)/B166</f>
        <v>0.002834255291</v>
      </c>
      <c r="O167" s="44">
        <f t="shared" si="325"/>
        <v>0.008346719712</v>
      </c>
      <c r="P167" s="44">
        <f t="shared" si="325"/>
        <v>-0.0001761429588</v>
      </c>
      <c r="Q167" s="44">
        <f t="shared" si="325"/>
        <v>-0.03430028499</v>
      </c>
      <c r="R167" s="44">
        <f t="shared" si="325"/>
        <v>0.01672238313</v>
      </c>
      <c r="S167" s="46">
        <f t="shared" si="325"/>
        <v>-0.008139612007</v>
      </c>
      <c r="U167" s="3"/>
    </row>
    <row r="168" ht="15.75" customHeight="1">
      <c r="A168" s="20">
        <v>42635.0</v>
      </c>
      <c r="B168" s="23">
        <v>206.429993</v>
      </c>
      <c r="C168" s="23">
        <v>34.322826</v>
      </c>
      <c r="D168" s="23">
        <v>108.675133</v>
      </c>
      <c r="E168" s="23">
        <v>95.830002</v>
      </c>
      <c r="F168" s="23">
        <v>54.268845</v>
      </c>
      <c r="G168" s="23">
        <v>63.7281</v>
      </c>
      <c r="H168" s="36">
        <f t="shared" ref="H168:M168" si="326">LN(B168/B167)</f>
        <v>0.005878758666</v>
      </c>
      <c r="I168" s="36">
        <f t="shared" si="326"/>
        <v>0.002666619701</v>
      </c>
      <c r="J168" s="36">
        <f t="shared" si="326"/>
        <v>0.009379184451</v>
      </c>
      <c r="K168" s="36">
        <f t="shared" si="326"/>
        <v>0.009962905595</v>
      </c>
      <c r="L168" s="36">
        <f t="shared" si="326"/>
        <v>0.001038408846</v>
      </c>
      <c r="M168" s="41">
        <f t="shared" si="326"/>
        <v>-0.008986911377</v>
      </c>
      <c r="N168" s="44">
        <f t="shared" ref="N168:S168" si="327">(B168-B167)/B167</f>
        <v>0.005896072479</v>
      </c>
      <c r="O168" s="44">
        <f t="shared" si="327"/>
        <v>0.002670178294</v>
      </c>
      <c r="P168" s="44">
        <f t="shared" si="327"/>
        <v>0.009423306837</v>
      </c>
      <c r="Q168" s="44">
        <f t="shared" si="327"/>
        <v>0.01001270057</v>
      </c>
      <c r="R168" s="44">
        <f t="shared" si="327"/>
        <v>0.00103894818</v>
      </c>
      <c r="S168" s="46">
        <f t="shared" si="327"/>
        <v>-0.008946649788</v>
      </c>
      <c r="U168" s="3"/>
    </row>
    <row r="169" ht="15.75" customHeight="1">
      <c r="A169" s="20">
        <v>42636.0</v>
      </c>
      <c r="B169" s="23">
        <v>207.449997</v>
      </c>
      <c r="C169" s="23">
        <v>33.993759</v>
      </c>
      <c r="D169" s="23">
        <v>106.864174</v>
      </c>
      <c r="E169" s="23">
        <v>95.940002</v>
      </c>
      <c r="F169" s="23">
        <v>53.90279</v>
      </c>
      <c r="G169" s="23">
        <v>63.7227</v>
      </c>
      <c r="H169" s="36">
        <f t="shared" ref="H169:M169" si="328">LN(B169/B168)</f>
        <v>0.004928994345</v>
      </c>
      <c r="I169" s="36">
        <f t="shared" si="328"/>
        <v>-0.009633664943</v>
      </c>
      <c r="J169" s="36">
        <f t="shared" si="328"/>
        <v>-0.01680437449</v>
      </c>
      <c r="K169" s="36">
        <f t="shared" si="328"/>
        <v>0.001147207694</v>
      </c>
      <c r="L169" s="36">
        <f t="shared" si="328"/>
        <v>-0.006768066274</v>
      </c>
      <c r="M169" s="41">
        <f t="shared" si="328"/>
        <v>-0.00008473858153</v>
      </c>
      <c r="N169" s="44">
        <f t="shared" ref="N169:S169" si="329">(B169-B168)/B168</f>
        <v>0.00494116182</v>
      </c>
      <c r="O169" s="44">
        <f t="shared" si="329"/>
        <v>-0.009587409848</v>
      </c>
      <c r="P169" s="44">
        <f t="shared" si="329"/>
        <v>-0.01666396856</v>
      </c>
      <c r="Q169" s="44">
        <f t="shared" si="329"/>
        <v>0.001147865989</v>
      </c>
      <c r="R169" s="44">
        <f t="shared" si="329"/>
        <v>-0.006745214496</v>
      </c>
      <c r="S169" s="46">
        <f t="shared" si="329"/>
        <v>-0.00008473499131</v>
      </c>
      <c r="U169" s="3"/>
    </row>
    <row r="170" ht="15.75" customHeight="1">
      <c r="A170" s="20">
        <v>42639.0</v>
      </c>
      <c r="B170" s="23">
        <v>208.990005</v>
      </c>
      <c r="C170" s="23">
        <v>33.500175</v>
      </c>
      <c r="D170" s="23">
        <v>107.025368</v>
      </c>
      <c r="E170" s="23">
        <v>94.559998</v>
      </c>
      <c r="F170" s="23">
        <v>53.405354</v>
      </c>
      <c r="G170" s="23">
        <v>63.9414</v>
      </c>
      <c r="H170" s="36">
        <f t="shared" ref="H170:M170" si="330">LN(B170/B169)</f>
        <v>0.007396095537</v>
      </c>
      <c r="I170" s="36">
        <f t="shared" si="330"/>
        <v>-0.01462628625</v>
      </c>
      <c r="J170" s="36">
        <f t="shared" si="330"/>
        <v>0.001507264254</v>
      </c>
      <c r="K170" s="36">
        <f t="shared" si="330"/>
        <v>-0.01448848441</v>
      </c>
      <c r="L170" s="36">
        <f t="shared" si="330"/>
        <v>-0.009271235986</v>
      </c>
      <c r="M170" s="41">
        <f t="shared" si="330"/>
        <v>0.003426181894</v>
      </c>
      <c r="N170" s="44">
        <f t="shared" ref="N170:S170" si="331">(B170-B169)/B169</f>
        <v>0.007423514207</v>
      </c>
      <c r="O170" s="44">
        <f t="shared" si="331"/>
        <v>-0.01451984172</v>
      </c>
      <c r="P170" s="44">
        <f t="shared" si="331"/>
        <v>0.001508400748</v>
      </c>
      <c r="Q170" s="44">
        <f t="shared" si="331"/>
        <v>-0.01438403139</v>
      </c>
      <c r="R170" s="44">
        <f t="shared" si="331"/>
        <v>-0.00922839059</v>
      </c>
      <c r="S170" s="46">
        <f t="shared" si="331"/>
        <v>0.003432057964</v>
      </c>
      <c r="U170" s="3"/>
    </row>
    <row r="171" ht="15.75" customHeight="1">
      <c r="A171" s="20">
        <v>42640.0</v>
      </c>
      <c r="B171" s="23">
        <v>205.809998</v>
      </c>
      <c r="C171" s="23">
        <v>33.984627</v>
      </c>
      <c r="D171" s="23">
        <v>107.22448</v>
      </c>
      <c r="E171" s="23">
        <v>97.07</v>
      </c>
      <c r="F171" s="23">
        <v>54.390858</v>
      </c>
      <c r="G171" s="23">
        <v>63.8166</v>
      </c>
      <c r="H171" s="36">
        <f t="shared" ref="H171:M171" si="332">LN(B171/B170)</f>
        <v>-0.01533302449</v>
      </c>
      <c r="I171" s="36">
        <f t="shared" si="332"/>
        <v>0.01435761261</v>
      </c>
      <c r="J171" s="36">
        <f t="shared" si="332"/>
        <v>0.001858690302</v>
      </c>
      <c r="K171" s="36">
        <f t="shared" si="332"/>
        <v>0.02619783522</v>
      </c>
      <c r="L171" s="36">
        <f t="shared" si="332"/>
        <v>0.01828508516</v>
      </c>
      <c r="M171" s="41">
        <f t="shared" si="332"/>
        <v>-0.001953694324</v>
      </c>
      <c r="N171" s="44">
        <f t="shared" ref="N171:S171" si="333">(B171-B170)/B170</f>
        <v>-0.01521607218</v>
      </c>
      <c r="O171" s="44">
        <f t="shared" si="333"/>
        <v>0.01446117819</v>
      </c>
      <c r="P171" s="44">
        <f t="shared" si="333"/>
        <v>0.001860418737</v>
      </c>
      <c r="Q171" s="44">
        <f t="shared" si="333"/>
        <v>0.02654401494</v>
      </c>
      <c r="R171" s="44">
        <f t="shared" si="333"/>
        <v>0.01845328092</v>
      </c>
      <c r="S171" s="46">
        <f t="shared" si="333"/>
        <v>-0.001951787105</v>
      </c>
      <c r="U171" s="3"/>
    </row>
    <row r="172" ht="15.75" customHeight="1">
      <c r="A172" s="20">
        <v>42641.0</v>
      </c>
      <c r="B172" s="23">
        <v>206.270004</v>
      </c>
      <c r="C172" s="23">
        <v>34.222275</v>
      </c>
      <c r="D172" s="23">
        <v>108.039864</v>
      </c>
      <c r="E172" s="23">
        <v>97.480003</v>
      </c>
      <c r="F172" s="23">
        <v>54.465939</v>
      </c>
      <c r="G172" s="23">
        <v>63.7878</v>
      </c>
      <c r="H172" s="36">
        <f t="shared" ref="H172:M172" si="334">LN(B172/B171)</f>
        <v>0.002232606236</v>
      </c>
      <c r="I172" s="36">
        <f t="shared" si="334"/>
        <v>0.006968472536</v>
      </c>
      <c r="J172" s="36">
        <f t="shared" si="334"/>
        <v>0.007575689355</v>
      </c>
      <c r="K172" s="36">
        <f t="shared" si="334"/>
        <v>0.004214891808</v>
      </c>
      <c r="L172" s="36">
        <f t="shared" si="334"/>
        <v>0.001379445546</v>
      </c>
      <c r="M172" s="41">
        <f t="shared" si="334"/>
        <v>-0.0004513951006</v>
      </c>
      <c r="N172" s="44">
        <f t="shared" ref="N172:S172" si="335">(B172-B171)/B171</f>
        <v>0.002235100357</v>
      </c>
      <c r="O172" s="44">
        <f t="shared" si="335"/>
        <v>0.006992808837</v>
      </c>
      <c r="P172" s="44">
        <f t="shared" si="335"/>
        <v>0.00760445749</v>
      </c>
      <c r="Q172" s="44">
        <f t="shared" si="335"/>
        <v>0.004223786958</v>
      </c>
      <c r="R172" s="44">
        <f t="shared" si="335"/>
        <v>0.001380397419</v>
      </c>
      <c r="S172" s="46">
        <f t="shared" si="335"/>
        <v>-0.0004512932372</v>
      </c>
      <c r="U172" s="3"/>
    </row>
    <row r="173" ht="15.75" customHeight="1">
      <c r="A173" s="20">
        <v>42642.0</v>
      </c>
      <c r="B173" s="23">
        <v>200.699997</v>
      </c>
      <c r="C173" s="23">
        <v>34.112595</v>
      </c>
      <c r="D173" s="23">
        <v>106.361687</v>
      </c>
      <c r="E173" s="23">
        <v>96.669998</v>
      </c>
      <c r="F173" s="23">
        <v>53.874641</v>
      </c>
      <c r="G173" s="23">
        <v>63.153</v>
      </c>
      <c r="H173" s="36">
        <f t="shared" ref="H173:M173" si="336">LN(B173/B172)</f>
        <v>-0.02737476875</v>
      </c>
      <c r="I173" s="36">
        <f t="shared" si="336"/>
        <v>-0.00321007691</v>
      </c>
      <c r="J173" s="36">
        <f t="shared" si="336"/>
        <v>-0.01565484266</v>
      </c>
      <c r="K173" s="36">
        <f t="shared" si="336"/>
        <v>-0.008344163745</v>
      </c>
      <c r="L173" s="36">
        <f t="shared" si="336"/>
        <v>-0.01091564899</v>
      </c>
      <c r="M173" s="41">
        <f t="shared" si="336"/>
        <v>-0.01000159589</v>
      </c>
      <c r="N173" s="44">
        <f t="shared" ref="N173:S173" si="337">(B173-B172)/B172</f>
        <v>-0.0270034755</v>
      </c>
      <c r="O173" s="44">
        <f t="shared" si="337"/>
        <v>-0.003204930122</v>
      </c>
      <c r="P173" s="44">
        <f t="shared" si="337"/>
        <v>-0.01553294254</v>
      </c>
      <c r="Q173" s="44">
        <f t="shared" si="337"/>
        <v>-0.008309447836</v>
      </c>
      <c r="R173" s="44">
        <f t="shared" si="337"/>
        <v>-0.01085628947</v>
      </c>
      <c r="S173" s="46">
        <f t="shared" si="337"/>
        <v>-0.009951746259</v>
      </c>
      <c r="U173" s="3"/>
    </row>
    <row r="174" ht="15.75" customHeight="1">
      <c r="A174" s="20">
        <v>42643.0</v>
      </c>
      <c r="B174" s="23">
        <v>204.029999</v>
      </c>
      <c r="C174" s="23">
        <v>34.505634</v>
      </c>
      <c r="D174" s="23">
        <v>107.186554</v>
      </c>
      <c r="E174" s="23">
        <v>98.550003</v>
      </c>
      <c r="F174" s="23">
        <v>54.062355</v>
      </c>
      <c r="G174" s="23">
        <v>63.199</v>
      </c>
      <c r="H174" s="36">
        <f t="shared" ref="H174:M174" si="338">LN(B174/B173)</f>
        <v>0.0164557961</v>
      </c>
      <c r="I174" s="36">
        <f t="shared" si="338"/>
        <v>0.01145594412</v>
      </c>
      <c r="J174" s="36">
        <f t="shared" si="338"/>
        <v>0.00772538419</v>
      </c>
      <c r="K174" s="36">
        <f t="shared" si="338"/>
        <v>0.01926096825</v>
      </c>
      <c r="L174" s="36">
        <f t="shared" si="338"/>
        <v>0.003478217779</v>
      </c>
      <c r="M174" s="41">
        <f t="shared" si="338"/>
        <v>0.0007281246364</v>
      </c>
      <c r="N174" s="44">
        <f t="shared" ref="N174:S174" si="339">(B174-B173)/B173</f>
        <v>0.01659193846</v>
      </c>
      <c r="O174" s="44">
        <f t="shared" si="339"/>
        <v>0.01152181474</v>
      </c>
      <c r="P174" s="44">
        <f t="shared" si="339"/>
        <v>0.007755301963</v>
      </c>
      <c r="Q174" s="44">
        <f t="shared" si="339"/>
        <v>0.01944765738</v>
      </c>
      <c r="R174" s="44">
        <f t="shared" si="339"/>
        <v>0.003484273798</v>
      </c>
      <c r="S174" s="46">
        <f t="shared" si="339"/>
        <v>0.0007283897835</v>
      </c>
      <c r="U174" s="3"/>
    </row>
    <row r="175" ht="15.75" customHeight="1">
      <c r="A175" s="20">
        <v>42646.0</v>
      </c>
      <c r="B175" s="23">
        <v>213.699997</v>
      </c>
      <c r="C175" s="23">
        <v>34.42337</v>
      </c>
      <c r="D175" s="23">
        <v>106.684036</v>
      </c>
      <c r="E175" s="23">
        <v>102.629997</v>
      </c>
      <c r="F175" s="23">
        <v>53.89341</v>
      </c>
      <c r="G175" s="23">
        <v>62.4116</v>
      </c>
      <c r="H175" s="36">
        <f t="shared" ref="H175:M175" si="340">LN(B175/B174)</f>
        <v>0.04630611133</v>
      </c>
      <c r="I175" s="36">
        <f t="shared" si="340"/>
        <v>-0.002386920869</v>
      </c>
      <c r="J175" s="36">
        <f t="shared" si="340"/>
        <v>-0.004699280296</v>
      </c>
      <c r="K175" s="36">
        <f t="shared" si="340"/>
        <v>0.04056619439</v>
      </c>
      <c r="L175" s="36">
        <f t="shared" si="340"/>
        <v>-0.003129895618</v>
      </c>
      <c r="M175" s="41">
        <f t="shared" si="340"/>
        <v>-0.01253732271</v>
      </c>
      <c r="N175" s="44">
        <f t="shared" ref="N175:S175" si="341">(B175-B174)/B174</f>
        <v>0.04739498136</v>
      </c>
      <c r="O175" s="44">
        <f t="shared" si="341"/>
        <v>-0.002384074438</v>
      </c>
      <c r="P175" s="44">
        <f t="shared" si="341"/>
        <v>-0.004688255954</v>
      </c>
      <c r="Q175" s="44">
        <f t="shared" si="341"/>
        <v>0.04140024227</v>
      </c>
      <c r="R175" s="44">
        <f t="shared" si="341"/>
        <v>-0.003125002601</v>
      </c>
      <c r="S175" s="46">
        <f t="shared" si="341"/>
        <v>-0.0124590579</v>
      </c>
      <c r="U175" s="3"/>
    </row>
    <row r="176" ht="15.75" customHeight="1">
      <c r="A176" s="20">
        <v>42647.0</v>
      </c>
      <c r="B176" s="23">
        <v>211.410004</v>
      </c>
      <c r="C176" s="23">
        <v>34.31369</v>
      </c>
      <c r="D176" s="23">
        <v>107.139137</v>
      </c>
      <c r="E176" s="23">
        <v>102.339996</v>
      </c>
      <c r="F176" s="23">
        <v>53.724464</v>
      </c>
      <c r="G176" s="23">
        <v>62.5008</v>
      </c>
      <c r="H176" s="36">
        <f t="shared" ref="H176:M176" si="342">LN(B176/B175)</f>
        <v>-0.01077375336</v>
      </c>
      <c r="I176" s="36">
        <f t="shared" si="342"/>
        <v>-0.003191294277</v>
      </c>
      <c r="J176" s="36">
        <f t="shared" si="342"/>
        <v>0.00425680417</v>
      </c>
      <c r="K176" s="36">
        <f t="shared" si="342"/>
        <v>-0.002829694135</v>
      </c>
      <c r="L176" s="36">
        <f t="shared" si="342"/>
        <v>-0.003139741244</v>
      </c>
      <c r="M176" s="41">
        <f t="shared" si="342"/>
        <v>0.001428201126</v>
      </c>
      <c r="N176" s="44">
        <f t="shared" ref="N176:S176" si="343">(B176-B175)/B175</f>
        <v>-0.01071592434</v>
      </c>
      <c r="O176" s="44">
        <f t="shared" si="343"/>
        <v>-0.00318620751</v>
      </c>
      <c r="P176" s="44">
        <f t="shared" si="343"/>
        <v>0.00426587723</v>
      </c>
      <c r="Q176" s="44">
        <f t="shared" si="343"/>
        <v>-0.002825694324</v>
      </c>
      <c r="R176" s="44">
        <f t="shared" si="343"/>
        <v>-0.003134817411</v>
      </c>
      <c r="S176" s="46">
        <f t="shared" si="343"/>
        <v>0.001429221491</v>
      </c>
      <c r="U176" s="3"/>
    </row>
    <row r="177" ht="15.75" customHeight="1">
      <c r="A177" s="20">
        <v>42648.0</v>
      </c>
      <c r="B177" s="23">
        <v>208.460007</v>
      </c>
      <c r="C177" s="23">
        <v>34.72501</v>
      </c>
      <c r="D177" s="23">
        <v>107.186554</v>
      </c>
      <c r="E177" s="23">
        <v>106.279999</v>
      </c>
      <c r="F177" s="23">
        <v>54.099899</v>
      </c>
      <c r="G177" s="23">
        <v>62.4391</v>
      </c>
      <c r="H177" s="36">
        <f t="shared" ref="H177:M177" si="344">LN(B177/B176)</f>
        <v>-0.01405218504</v>
      </c>
      <c r="I177" s="36">
        <f t="shared" si="344"/>
        <v>0.01191577671</v>
      </c>
      <c r="J177" s="36">
        <f t="shared" si="344"/>
        <v>0.0004424761264</v>
      </c>
      <c r="K177" s="36">
        <f t="shared" si="344"/>
        <v>0.03777654719</v>
      </c>
      <c r="L177" s="36">
        <f t="shared" si="344"/>
        <v>0.006963853192</v>
      </c>
      <c r="M177" s="41">
        <f t="shared" si="344"/>
        <v>-0.0009876749544</v>
      </c>
      <c r="N177" s="44">
        <f t="shared" ref="N177:S177" si="345">(B177-B176)/B176</f>
        <v>-0.01395391393</v>
      </c>
      <c r="O177" s="44">
        <f t="shared" si="345"/>
        <v>0.0119870524</v>
      </c>
      <c r="P177" s="44">
        <f t="shared" si="345"/>
        <v>0.0004425740334</v>
      </c>
      <c r="Q177" s="44">
        <f t="shared" si="345"/>
        <v>0.0384991514</v>
      </c>
      <c r="R177" s="44">
        <f t="shared" si="345"/>
        <v>0.006988157202</v>
      </c>
      <c r="S177" s="46">
        <f t="shared" si="345"/>
        <v>-0.000987187364</v>
      </c>
      <c r="U177" s="3"/>
    </row>
    <row r="178" ht="15.75" customHeight="1">
      <c r="A178" s="20">
        <v>42649.0</v>
      </c>
      <c r="B178" s="23">
        <v>201.0</v>
      </c>
      <c r="C178" s="23">
        <v>34.798138</v>
      </c>
      <c r="D178" s="23">
        <v>107.982986</v>
      </c>
      <c r="E178" s="23">
        <v>105.07</v>
      </c>
      <c r="F178" s="23">
        <v>54.193756</v>
      </c>
      <c r="G178" s="23">
        <v>62.3152</v>
      </c>
      <c r="H178" s="36">
        <f t="shared" ref="H178:M178" si="346">LN(B178/B177)</f>
        <v>-0.03644230183</v>
      </c>
      <c r="I178" s="36">
        <f t="shared" si="346"/>
        <v>0.002103702984</v>
      </c>
      <c r="J178" s="36">
        <f t="shared" si="346"/>
        <v>0.007402866012</v>
      </c>
      <c r="K178" s="36">
        <f t="shared" si="346"/>
        <v>-0.01145031678</v>
      </c>
      <c r="L178" s="36">
        <f t="shared" si="346"/>
        <v>0.00173337992</v>
      </c>
      <c r="M178" s="41">
        <f t="shared" si="346"/>
        <v>-0.001986304933</v>
      </c>
      <c r="N178" s="44">
        <f t="shared" ref="N178:S178" si="347">(B178-B177)/B177</f>
        <v>-0.03578627434</v>
      </c>
      <c r="O178" s="44">
        <f t="shared" si="347"/>
        <v>0.00210591732</v>
      </c>
      <c r="P178" s="44">
        <f t="shared" si="347"/>
        <v>0.007430334965</v>
      </c>
      <c r="Q178" s="44">
        <f t="shared" si="347"/>
        <v>-0.0113850114</v>
      </c>
      <c r="R178" s="44">
        <f t="shared" si="347"/>
        <v>0.001734883091</v>
      </c>
      <c r="S178" s="46">
        <f t="shared" si="347"/>
        <v>-0.001984333535</v>
      </c>
      <c r="U178" s="3"/>
    </row>
    <row r="179" ht="15.75" customHeight="1">
      <c r="A179" s="20">
        <v>42650.0</v>
      </c>
      <c r="B179" s="23">
        <v>196.610001</v>
      </c>
      <c r="C179" s="23">
        <v>34.825562</v>
      </c>
      <c r="D179" s="23">
        <v>108.144157</v>
      </c>
      <c r="E179" s="23">
        <v>104.82</v>
      </c>
      <c r="F179" s="23">
        <v>54.250069</v>
      </c>
      <c r="G179" s="23">
        <v>62.2391</v>
      </c>
      <c r="H179" s="36">
        <f t="shared" ref="H179:M179" si="348">LN(B179/B178)</f>
        <v>-0.02208283185</v>
      </c>
      <c r="I179" s="36">
        <f t="shared" si="348"/>
        <v>0.0007877777659</v>
      </c>
      <c r="J179" s="36">
        <f t="shared" si="348"/>
        <v>0.001491446448</v>
      </c>
      <c r="K179" s="36">
        <f t="shared" si="348"/>
        <v>-0.002382201327</v>
      </c>
      <c r="L179" s="36">
        <f t="shared" si="348"/>
        <v>0.001038565452</v>
      </c>
      <c r="M179" s="41">
        <f t="shared" si="348"/>
        <v>-0.001221957162</v>
      </c>
      <c r="N179" s="44">
        <f t="shared" ref="N179:S179" si="349">(B179-B178)/B178</f>
        <v>-0.02184079104</v>
      </c>
      <c r="O179" s="44">
        <f t="shared" si="349"/>
        <v>0.0007880881443</v>
      </c>
      <c r="P179" s="44">
        <f t="shared" si="349"/>
        <v>0.001492559207</v>
      </c>
      <c r="Q179" s="44">
        <f t="shared" si="349"/>
        <v>-0.002379366137</v>
      </c>
      <c r="R179" s="44">
        <f t="shared" si="349"/>
        <v>0.001039104948</v>
      </c>
      <c r="S179" s="46">
        <f t="shared" si="349"/>
        <v>-0.001221210876</v>
      </c>
      <c r="U179" s="3"/>
    </row>
    <row r="180" ht="15.75" customHeight="1">
      <c r="A180" s="20">
        <v>42653.0</v>
      </c>
      <c r="B180" s="23">
        <v>200.949997</v>
      </c>
      <c r="C180" s="23">
        <v>34.752434</v>
      </c>
      <c r="D180" s="23">
        <v>110.030952</v>
      </c>
      <c r="E180" s="23">
        <v>103.330002</v>
      </c>
      <c r="F180" s="23">
        <v>54.47533</v>
      </c>
      <c r="G180" s="23">
        <v>62.2739</v>
      </c>
      <c r="H180" s="36">
        <f t="shared" ref="H180:M180" si="350">LN(B180/B179)</f>
        <v>0.02183402976</v>
      </c>
      <c r="I180" s="36">
        <f t="shared" si="350"/>
        <v>-0.002102044644</v>
      </c>
      <c r="J180" s="36">
        <f t="shared" si="350"/>
        <v>0.01729658391</v>
      </c>
      <c r="K180" s="36">
        <f t="shared" si="350"/>
        <v>-0.01431682379</v>
      </c>
      <c r="L180" s="36">
        <f t="shared" si="350"/>
        <v>0.004143674328</v>
      </c>
      <c r="M180" s="41">
        <f t="shared" si="350"/>
        <v>0.000558977792</v>
      </c>
      <c r="N180" s="44">
        <f t="shared" ref="N180:S180" si="351">(B180-B179)/B179</f>
        <v>0.0220741365</v>
      </c>
      <c r="O180" s="44">
        <f t="shared" si="351"/>
        <v>-0.002099836896</v>
      </c>
      <c r="P180" s="44">
        <f t="shared" si="351"/>
        <v>0.017447036</v>
      </c>
      <c r="Q180" s="44">
        <f t="shared" si="351"/>
        <v>-0.01421482541</v>
      </c>
      <c r="R180" s="44">
        <f t="shared" si="351"/>
        <v>0.004152271216</v>
      </c>
      <c r="S180" s="46">
        <f t="shared" si="351"/>
        <v>0.0005591340492</v>
      </c>
      <c r="U180" s="3"/>
    </row>
    <row r="181" ht="15.75" customHeight="1">
      <c r="A181" s="20">
        <v>42654.0</v>
      </c>
      <c r="B181" s="23">
        <v>200.100006</v>
      </c>
      <c r="C181" s="23">
        <v>34.066891</v>
      </c>
      <c r="D181" s="23">
        <v>110.267975</v>
      </c>
      <c r="E181" s="23">
        <v>100.589996</v>
      </c>
      <c r="F181" s="23">
        <v>53.677528</v>
      </c>
      <c r="G181" s="23">
        <v>62.4166</v>
      </c>
      <c r="H181" s="36">
        <f t="shared" ref="H181:M181" si="352">LN(B181/B180)</f>
        <v>-0.004238834391</v>
      </c>
      <c r="I181" s="36">
        <f t="shared" si="352"/>
        <v>-0.01992363852</v>
      </c>
      <c r="J181" s="36">
        <f t="shared" si="352"/>
        <v>0.002151831556</v>
      </c>
      <c r="K181" s="36">
        <f t="shared" si="352"/>
        <v>-0.0268749602</v>
      </c>
      <c r="L181" s="36">
        <f t="shared" si="352"/>
        <v>-0.0147534977</v>
      </c>
      <c r="M181" s="41">
        <f t="shared" si="352"/>
        <v>0.002288868235</v>
      </c>
      <c r="N181" s="44">
        <f t="shared" ref="N181:S181" si="353">(B181-B180)/B180</f>
        <v>-0.004229863213</v>
      </c>
      <c r="O181" s="44">
        <f t="shared" si="353"/>
        <v>-0.01972647441</v>
      </c>
      <c r="P181" s="44">
        <f t="shared" si="353"/>
        <v>0.002154148407</v>
      </c>
      <c r="Q181" s="44">
        <f t="shared" si="353"/>
        <v>-0.02651704197</v>
      </c>
      <c r="R181" s="44">
        <f t="shared" si="353"/>
        <v>-0.01464519811</v>
      </c>
      <c r="S181" s="46">
        <f t="shared" si="353"/>
        <v>0.002291489693</v>
      </c>
      <c r="U181" s="3"/>
    </row>
    <row r="182" ht="15.75" customHeight="1">
      <c r="A182" s="20">
        <v>42655.0</v>
      </c>
      <c r="B182" s="23">
        <v>201.509995</v>
      </c>
      <c r="C182" s="23">
        <v>33.938934</v>
      </c>
      <c r="D182" s="23">
        <v>111.254036</v>
      </c>
      <c r="E182" s="23">
        <v>99.5</v>
      </c>
      <c r="F182" s="23">
        <v>53.602444</v>
      </c>
      <c r="G182" s="23">
        <v>62.7342</v>
      </c>
      <c r="H182" s="36">
        <f t="shared" ref="H182:M182" si="354">LN(B182/B181)</f>
        <v>0.00702171156</v>
      </c>
      <c r="I182" s="36">
        <f t="shared" si="354"/>
        <v>-0.003763123262</v>
      </c>
      <c r="J182" s="36">
        <f t="shared" si="354"/>
        <v>0.008902659454</v>
      </c>
      <c r="K182" s="36">
        <f t="shared" si="354"/>
        <v>-0.01089516522</v>
      </c>
      <c r="L182" s="36">
        <f t="shared" si="354"/>
        <v>-0.00139977688</v>
      </c>
      <c r="M182" s="41">
        <f t="shared" si="354"/>
        <v>0.00507548784</v>
      </c>
      <c r="N182" s="44">
        <f t="shared" ref="N182:S182" si="355">(B182-B181)/B181</f>
        <v>0.007046421578</v>
      </c>
      <c r="O182" s="44">
        <f t="shared" si="355"/>
        <v>-0.003756051587</v>
      </c>
      <c r="P182" s="44">
        <f t="shared" si="355"/>
        <v>0.008942405989</v>
      </c>
      <c r="Q182" s="44">
        <f t="shared" si="355"/>
        <v>-0.01083602787</v>
      </c>
      <c r="R182" s="44">
        <f t="shared" si="355"/>
        <v>-0.00139879765</v>
      </c>
      <c r="S182" s="46">
        <f t="shared" si="355"/>
        <v>0.005088389948</v>
      </c>
      <c r="U182" s="3"/>
    </row>
    <row r="183" ht="15.75" customHeight="1">
      <c r="A183" s="20">
        <v>42656.0</v>
      </c>
      <c r="B183" s="23">
        <v>200.240005</v>
      </c>
      <c r="C183" s="23">
        <v>33.792683</v>
      </c>
      <c r="D183" s="23">
        <v>110.91272</v>
      </c>
      <c r="E183" s="23">
        <v>100.230003</v>
      </c>
      <c r="F183" s="23">
        <v>53.424122</v>
      </c>
      <c r="G183" s="23">
        <v>63.2794</v>
      </c>
      <c r="H183" s="36">
        <f t="shared" ref="H183:M183" si="356">LN(B183/B182)</f>
        <v>-0.006322311041</v>
      </c>
      <c r="I183" s="36">
        <f t="shared" si="356"/>
        <v>-0.004318551181</v>
      </c>
      <c r="J183" s="36">
        <f t="shared" si="356"/>
        <v>-0.003072613335</v>
      </c>
      <c r="K183" s="36">
        <f t="shared" si="356"/>
        <v>0.007309930803</v>
      </c>
      <c r="L183" s="36">
        <f t="shared" si="356"/>
        <v>-0.003332297236</v>
      </c>
      <c r="M183" s="41">
        <f t="shared" si="356"/>
        <v>0.008653088268</v>
      </c>
      <c r="N183" s="44">
        <f t="shared" ref="N183:S183" si="357">(B183-B182)/B182</f>
        <v>-0.006302367285</v>
      </c>
      <c r="O183" s="44">
        <f t="shared" si="357"/>
        <v>-0.004309239648</v>
      </c>
      <c r="P183" s="44">
        <f t="shared" si="357"/>
        <v>-0.00306789769</v>
      </c>
      <c r="Q183" s="44">
        <f t="shared" si="357"/>
        <v>0.007336713568</v>
      </c>
      <c r="R183" s="44">
        <f t="shared" si="357"/>
        <v>-0.003326751295</v>
      </c>
      <c r="S183" s="46">
        <f t="shared" si="357"/>
        <v>0.008690634455</v>
      </c>
      <c r="U183" s="3"/>
    </row>
    <row r="184" ht="15.75" customHeight="1">
      <c r="A184" s="20">
        <v>42657.0</v>
      </c>
      <c r="B184" s="23">
        <v>196.509995</v>
      </c>
      <c r="C184" s="23">
        <v>34.231422</v>
      </c>
      <c r="D184" s="23">
        <v>111.528984</v>
      </c>
      <c r="E184" s="23">
        <v>101.470001</v>
      </c>
      <c r="F184" s="23">
        <v>53.89341</v>
      </c>
      <c r="G184" s="23">
        <v>62.969</v>
      </c>
      <c r="H184" s="36">
        <f t="shared" ref="H184:M184" si="358">LN(B184/B183)</f>
        <v>-0.01880337694</v>
      </c>
      <c r="I184" s="36">
        <f t="shared" si="358"/>
        <v>0.01289969442</v>
      </c>
      <c r="J184" s="36">
        <f t="shared" si="358"/>
        <v>0.005540917603</v>
      </c>
      <c r="K184" s="36">
        <f t="shared" si="358"/>
        <v>0.01229562318</v>
      </c>
      <c r="L184" s="36">
        <f t="shared" si="358"/>
        <v>0.008745840173</v>
      </c>
      <c r="M184" s="41">
        <f t="shared" si="358"/>
        <v>-0.004917299949</v>
      </c>
      <c r="N184" s="44">
        <f t="shared" ref="N184:S184" si="359">(B184-B183)/B183</f>
        <v>-0.0186276963</v>
      </c>
      <c r="O184" s="44">
        <f t="shared" si="359"/>
        <v>0.01298325439</v>
      </c>
      <c r="P184" s="44">
        <f t="shared" si="359"/>
        <v>0.005556296879</v>
      </c>
      <c r="Q184" s="44">
        <f t="shared" si="359"/>
        <v>0.01237152512</v>
      </c>
      <c r="R184" s="44">
        <f t="shared" si="359"/>
        <v>0.008784196772</v>
      </c>
      <c r="S184" s="46">
        <f t="shared" si="359"/>
        <v>-0.004905229822</v>
      </c>
      <c r="U184" s="3"/>
    </row>
    <row r="185" ht="15.75" customHeight="1">
      <c r="A185" s="20">
        <v>42660.0</v>
      </c>
      <c r="B185" s="23">
        <v>193.960007</v>
      </c>
      <c r="C185" s="23">
        <v>34.085175</v>
      </c>
      <c r="D185" s="23">
        <v>111.453133</v>
      </c>
      <c r="E185" s="23">
        <v>99.800003</v>
      </c>
      <c r="F185" s="23">
        <v>53.705692</v>
      </c>
      <c r="G185" s="23">
        <v>63.0096</v>
      </c>
      <c r="H185" s="36">
        <f t="shared" ref="H185:M185" si="360">LN(B185/B184)</f>
        <v>-0.01306130683</v>
      </c>
      <c r="I185" s="36">
        <f t="shared" si="360"/>
        <v>-0.004281455161</v>
      </c>
      <c r="J185" s="36">
        <f t="shared" si="360"/>
        <v>-0.0006803326109</v>
      </c>
      <c r="K185" s="36">
        <f t="shared" si="360"/>
        <v>-0.01659498477</v>
      </c>
      <c r="L185" s="36">
        <f t="shared" si="360"/>
        <v>-0.003489214816</v>
      </c>
      <c r="M185" s="41">
        <f t="shared" si="360"/>
        <v>0.0006445539386</v>
      </c>
      <c r="N185" s="44">
        <f t="shared" ref="N185:S185" si="361">(B185-B184)/B184</f>
        <v>-0.01297637812</v>
      </c>
      <c r="O185" s="44">
        <f t="shared" si="361"/>
        <v>-0.004272302798</v>
      </c>
      <c r="P185" s="44">
        <f t="shared" si="361"/>
        <v>-0.0006801012372</v>
      </c>
      <c r="Q185" s="44">
        <f t="shared" si="361"/>
        <v>-0.01645804655</v>
      </c>
      <c r="R185" s="44">
        <f t="shared" si="361"/>
        <v>-0.00348313458</v>
      </c>
      <c r="S185" s="46">
        <f t="shared" si="361"/>
        <v>0.0006447617081</v>
      </c>
      <c r="U185" s="3"/>
    </row>
    <row r="186" ht="15.75" customHeight="1">
      <c r="A186" s="20">
        <v>42661.0</v>
      </c>
      <c r="B186" s="23">
        <v>199.100006</v>
      </c>
      <c r="C186" s="23">
        <v>34.505634</v>
      </c>
      <c r="D186" s="23">
        <v>111.377304</v>
      </c>
      <c r="E186" s="23">
        <v>118.790001</v>
      </c>
      <c r="F186" s="23">
        <v>54.118664</v>
      </c>
      <c r="G186" s="23">
        <v>62.8957</v>
      </c>
      <c r="H186" s="36">
        <f t="shared" ref="H186:M186" si="362">LN(B186/B185)</f>
        <v>0.02615525288</v>
      </c>
      <c r="I186" s="36">
        <f t="shared" si="362"/>
        <v>0.01226007603</v>
      </c>
      <c r="J186" s="36">
        <f t="shared" si="362"/>
        <v>-0.0006805982517</v>
      </c>
      <c r="K186" s="36">
        <f t="shared" si="362"/>
        <v>0.1741890233</v>
      </c>
      <c r="L186" s="36">
        <f t="shared" si="362"/>
        <v>0.007660124941</v>
      </c>
      <c r="M186" s="41">
        <f t="shared" si="362"/>
        <v>-0.001809296846</v>
      </c>
      <c r="N186" s="44">
        <f t="shared" ref="N186:S186" si="363">(B186-B185)/B185</f>
        <v>0.02650030323</v>
      </c>
      <c r="O186" s="44">
        <f t="shared" si="363"/>
        <v>0.01233553884</v>
      </c>
      <c r="P186" s="44">
        <f t="shared" si="363"/>
        <v>-0.0006803666973</v>
      </c>
      <c r="Q186" s="44">
        <f t="shared" si="363"/>
        <v>0.1902805354</v>
      </c>
      <c r="R186" s="44">
        <f t="shared" si="363"/>
        <v>0.007689538755</v>
      </c>
      <c r="S186" s="46">
        <f t="shared" si="363"/>
        <v>-0.001807661055</v>
      </c>
      <c r="U186" s="3"/>
    </row>
    <row r="187" ht="15.75" customHeight="1">
      <c r="A187" s="20">
        <v>42662.0</v>
      </c>
      <c r="B187" s="23">
        <v>203.559998</v>
      </c>
      <c r="C187" s="23">
        <v>32.458149</v>
      </c>
      <c r="D187" s="23">
        <v>111.045448</v>
      </c>
      <c r="E187" s="23">
        <v>121.870003</v>
      </c>
      <c r="F187" s="23">
        <v>53.996651</v>
      </c>
      <c r="G187" s="23">
        <v>62.4724</v>
      </c>
      <c r="H187" s="36">
        <f t="shared" ref="H187:M187" si="364">LN(B187/B186)</f>
        <v>0.02215355069</v>
      </c>
      <c r="I187" s="36">
        <f t="shared" si="364"/>
        <v>-0.06117107862</v>
      </c>
      <c r="J187" s="36">
        <f t="shared" si="364"/>
        <v>-0.00298401349</v>
      </c>
      <c r="K187" s="36">
        <f t="shared" si="364"/>
        <v>0.02559769073</v>
      </c>
      <c r="L187" s="36">
        <f t="shared" si="364"/>
        <v>-0.002257090992</v>
      </c>
      <c r="M187" s="41">
        <f t="shared" si="364"/>
        <v>-0.006752939681</v>
      </c>
      <c r="N187" s="44">
        <f t="shared" ref="N187:S187" si="365">(B187-B186)/B186</f>
        <v>0.02240076276</v>
      </c>
      <c r="O187" s="44">
        <f t="shared" si="365"/>
        <v>-0.0593377012</v>
      </c>
      <c r="P187" s="44">
        <f t="shared" si="365"/>
        <v>-0.002979565747</v>
      </c>
      <c r="Q187" s="44">
        <f t="shared" si="365"/>
        <v>0.02592812504</v>
      </c>
      <c r="R187" s="44">
        <f t="shared" si="365"/>
        <v>-0.002254545678</v>
      </c>
      <c r="S187" s="46">
        <f t="shared" si="365"/>
        <v>-0.006730189822</v>
      </c>
      <c r="U187" s="3"/>
    </row>
    <row r="188" ht="15.75" customHeight="1">
      <c r="A188" s="20">
        <v>42663.0</v>
      </c>
      <c r="B188" s="23">
        <v>199.100006</v>
      </c>
      <c r="C188" s="23">
        <v>32.385025</v>
      </c>
      <c r="D188" s="23">
        <v>110.988579</v>
      </c>
      <c r="E188" s="23">
        <v>123.349998</v>
      </c>
      <c r="F188" s="23">
        <v>53.733849</v>
      </c>
      <c r="G188" s="23">
        <v>62.4147</v>
      </c>
      <c r="H188" s="36">
        <f t="shared" ref="H188:M188" si="366">LN(B188/B187)</f>
        <v>-0.02215355069</v>
      </c>
      <c r="I188" s="36">
        <f t="shared" si="366"/>
        <v>-0.002255411834</v>
      </c>
      <c r="J188" s="36">
        <f t="shared" si="366"/>
        <v>-0.0005122548288</v>
      </c>
      <c r="K188" s="36">
        <f t="shared" si="366"/>
        <v>0.01207089931</v>
      </c>
      <c r="L188" s="36">
        <f t="shared" si="366"/>
        <v>-0.00487888799</v>
      </c>
      <c r="M188" s="41">
        <f t="shared" si="366"/>
        <v>-0.0009240346538</v>
      </c>
      <c r="N188" s="44">
        <f t="shared" ref="N188:S188" si="367">(B188-B187)/B187</f>
        <v>-0.02190996288</v>
      </c>
      <c r="O188" s="44">
        <f t="shared" si="367"/>
        <v>-0.002252870304</v>
      </c>
      <c r="P188" s="44">
        <f t="shared" si="367"/>
        <v>-0.0005121236487</v>
      </c>
      <c r="Q188" s="44">
        <f t="shared" si="367"/>
        <v>0.01214404664</v>
      </c>
      <c r="R188" s="44">
        <f t="shared" si="367"/>
        <v>-0.004867005548</v>
      </c>
      <c r="S188" s="46">
        <f t="shared" si="367"/>
        <v>-0.0009236078652</v>
      </c>
      <c r="U188" s="3"/>
    </row>
    <row r="189" ht="15.75" customHeight="1">
      <c r="A189" s="20">
        <v>42664.0</v>
      </c>
      <c r="B189" s="23">
        <v>200.089996</v>
      </c>
      <c r="C189" s="23">
        <v>32.129097</v>
      </c>
      <c r="D189" s="23">
        <v>110.552422</v>
      </c>
      <c r="E189" s="23">
        <v>127.5</v>
      </c>
      <c r="F189" s="23">
        <v>55.995831</v>
      </c>
      <c r="G189" s="23">
        <v>62.4324</v>
      </c>
      <c r="H189" s="36">
        <f t="shared" ref="H189:M189" si="368">LN(B189/B188)</f>
        <v>0.004960004132</v>
      </c>
      <c r="I189" s="36">
        <f t="shared" si="368"/>
        <v>-0.007934056439</v>
      </c>
      <c r="J189" s="36">
        <f t="shared" si="368"/>
        <v>-0.003937488425</v>
      </c>
      <c r="K189" s="36">
        <f t="shared" si="368"/>
        <v>0.03309053784</v>
      </c>
      <c r="L189" s="36">
        <f t="shared" si="368"/>
        <v>0.0412341034</v>
      </c>
      <c r="M189" s="41">
        <f t="shared" si="368"/>
        <v>0.0002835468364</v>
      </c>
      <c r="N189" s="44">
        <f t="shared" ref="N189:S189" si="369">(B189-B188)/B188</f>
        <v>0.004972325315</v>
      </c>
      <c r="O189" s="44">
        <f t="shared" si="369"/>
        <v>-0.007902664889</v>
      </c>
      <c r="P189" s="44">
        <f t="shared" si="369"/>
        <v>-0.003929746681</v>
      </c>
      <c r="Q189" s="44">
        <f t="shared" si="369"/>
        <v>0.03364411891</v>
      </c>
      <c r="R189" s="44">
        <f t="shared" si="369"/>
        <v>0.04209603522</v>
      </c>
      <c r="S189" s="46">
        <f t="shared" si="369"/>
        <v>0.0002835870396</v>
      </c>
      <c r="U189" s="3"/>
    </row>
    <row r="190" ht="15.75" customHeight="1">
      <c r="A190" s="20">
        <v>42667.0</v>
      </c>
      <c r="B190" s="23">
        <v>202.759995</v>
      </c>
      <c r="C190" s="23">
        <v>32.229641</v>
      </c>
      <c r="D190" s="23">
        <v>111.547951</v>
      </c>
      <c r="E190" s="23">
        <v>127.330002</v>
      </c>
      <c r="F190" s="23">
        <v>57.253532</v>
      </c>
      <c r="G190" s="23">
        <v>62.2248</v>
      </c>
      <c r="H190" s="36">
        <f t="shared" ref="H190:M190" si="370">LN(B190/B189)</f>
        <v>0.01325574361</v>
      </c>
      <c r="I190" s="36">
        <f t="shared" si="370"/>
        <v>0.003124488917</v>
      </c>
      <c r="J190" s="36">
        <f t="shared" si="370"/>
        <v>0.008964736563</v>
      </c>
      <c r="K190" s="36">
        <f t="shared" si="370"/>
        <v>-0.001334207306</v>
      </c>
      <c r="L190" s="36">
        <f t="shared" si="370"/>
        <v>0.02221209332</v>
      </c>
      <c r="M190" s="41">
        <f t="shared" si="370"/>
        <v>-0.003330737285</v>
      </c>
      <c r="N190" s="44">
        <f t="shared" ref="N190:S190" si="371">(B190-B189)/B189</f>
        <v>0.01334399047</v>
      </c>
      <c r="O190" s="44">
        <f t="shared" si="371"/>
        <v>0.00312937522</v>
      </c>
      <c r="P190" s="44">
        <f t="shared" si="371"/>
        <v>0.009005040161</v>
      </c>
      <c r="Q190" s="44">
        <f t="shared" si="371"/>
        <v>-0.001333317647</v>
      </c>
      <c r="R190" s="44">
        <f t="shared" si="371"/>
        <v>0.02246061854</v>
      </c>
      <c r="S190" s="46">
        <f t="shared" si="371"/>
        <v>-0.003325196533</v>
      </c>
      <c r="U190" s="3"/>
    </row>
    <row r="191" ht="15.75" customHeight="1">
      <c r="A191" s="20">
        <v>42668.0</v>
      </c>
      <c r="B191" s="23">
        <v>202.339996</v>
      </c>
      <c r="C191" s="23">
        <v>32.083389</v>
      </c>
      <c r="D191" s="23">
        <v>112.116829</v>
      </c>
      <c r="E191" s="23">
        <v>126.510002</v>
      </c>
      <c r="F191" s="23">
        <v>57.244148</v>
      </c>
      <c r="G191" s="23">
        <v>62.0975</v>
      </c>
      <c r="H191" s="36">
        <f t="shared" ref="H191:M191" si="372">LN(B191/B190)</f>
        <v>-0.002073557935</v>
      </c>
      <c r="I191" s="36">
        <f t="shared" si="372"/>
        <v>-0.004548137511</v>
      </c>
      <c r="J191" s="36">
        <f t="shared" si="372"/>
        <v>0.005086891434</v>
      </c>
      <c r="K191" s="36">
        <f t="shared" si="372"/>
        <v>-0.006460785057</v>
      </c>
      <c r="L191" s="36">
        <f t="shared" si="372"/>
        <v>-0.0001639159854</v>
      </c>
      <c r="M191" s="41">
        <f t="shared" si="372"/>
        <v>-0.002047903626</v>
      </c>
      <c r="N191" s="44">
        <f t="shared" ref="N191:S191" si="373">(B191-B190)/B190</f>
        <v>-0.002071409599</v>
      </c>
      <c r="O191" s="44">
        <f t="shared" si="373"/>
        <v>-0.004537810396</v>
      </c>
      <c r="P191" s="44">
        <f t="shared" si="373"/>
        <v>0.005099851632</v>
      </c>
      <c r="Q191" s="44">
        <f t="shared" si="373"/>
        <v>-0.00643995906</v>
      </c>
      <c r="R191" s="44">
        <f t="shared" si="373"/>
        <v>-0.0001639025519</v>
      </c>
      <c r="S191" s="46">
        <f t="shared" si="373"/>
        <v>-0.002045808102</v>
      </c>
      <c r="U191" s="3"/>
    </row>
    <row r="192" ht="15.75" customHeight="1">
      <c r="A192" s="20">
        <v>42669.0</v>
      </c>
      <c r="B192" s="23">
        <v>202.240005</v>
      </c>
      <c r="C192" s="23">
        <v>31.918861</v>
      </c>
      <c r="D192" s="23">
        <v>109.594803</v>
      </c>
      <c r="E192" s="23">
        <v>126.970001</v>
      </c>
      <c r="F192" s="23">
        <v>56.90625</v>
      </c>
      <c r="G192" s="23">
        <v>62.5492</v>
      </c>
      <c r="H192" s="36">
        <f t="shared" ref="H192:M192" si="374">LN(B192/B191)</f>
        <v>-0.0004942953274</v>
      </c>
      <c r="I192" s="36">
        <f t="shared" si="374"/>
        <v>-0.005141330576</v>
      </c>
      <c r="J192" s="36">
        <f t="shared" si="374"/>
        <v>-0.02275148819</v>
      </c>
      <c r="K192" s="36">
        <f t="shared" si="374"/>
        <v>0.003629473722</v>
      </c>
      <c r="L192" s="36">
        <f t="shared" si="374"/>
        <v>-0.005920241941</v>
      </c>
      <c r="M192" s="41">
        <f t="shared" si="374"/>
        <v>0.007247716583</v>
      </c>
      <c r="N192" s="44">
        <f t="shared" ref="N192:S192" si="375">(B192-B191)/B191</f>
        <v>-0.0004941731836</v>
      </c>
      <c r="O192" s="44">
        <f t="shared" si="375"/>
        <v>-0.005128136557</v>
      </c>
      <c r="P192" s="44">
        <f t="shared" si="375"/>
        <v>-0.02249462478</v>
      </c>
      <c r="Q192" s="44">
        <f t="shared" si="375"/>
        <v>0.003636068238</v>
      </c>
      <c r="R192" s="44">
        <f t="shared" si="375"/>
        <v>-0.005902751841</v>
      </c>
      <c r="S192" s="46">
        <f t="shared" si="375"/>
        <v>0.007274044849</v>
      </c>
      <c r="U192" s="3"/>
    </row>
    <row r="193" ht="15.75" customHeight="1">
      <c r="A193" s="20">
        <v>42670.0</v>
      </c>
      <c r="B193" s="23">
        <v>204.009995</v>
      </c>
      <c r="C193" s="23">
        <v>31.818319</v>
      </c>
      <c r="D193" s="23">
        <v>108.542366</v>
      </c>
      <c r="E193" s="23">
        <v>126.470001</v>
      </c>
      <c r="F193" s="23">
        <v>56.408806</v>
      </c>
      <c r="G193" s="23">
        <v>62.8763</v>
      </c>
      <c r="H193" s="36">
        <f t="shared" ref="H193:M193" si="376">LN(B193/B192)</f>
        <v>0.00871385206</v>
      </c>
      <c r="I193" s="36">
        <f t="shared" si="376"/>
        <v>-0.003154895883</v>
      </c>
      <c r="J193" s="36">
        <f t="shared" si="376"/>
        <v>-0.009649388693</v>
      </c>
      <c r="K193" s="36">
        <f t="shared" si="376"/>
        <v>-0.003945712159</v>
      </c>
      <c r="L193" s="36">
        <f t="shared" si="376"/>
        <v>-0.00877989586</v>
      </c>
      <c r="M193" s="41">
        <f t="shared" si="376"/>
        <v>0.005215857088</v>
      </c>
      <c r="N193" s="44">
        <f t="shared" ref="N193:S193" si="377">(B193-B192)/B192</f>
        <v>0.008751928186</v>
      </c>
      <c r="O193" s="44">
        <f t="shared" si="377"/>
        <v>-0.003149924429</v>
      </c>
      <c r="P193" s="44">
        <f t="shared" si="377"/>
        <v>-0.009602982725</v>
      </c>
      <c r="Q193" s="44">
        <f t="shared" si="377"/>
        <v>-0.003937938065</v>
      </c>
      <c r="R193" s="44">
        <f t="shared" si="377"/>
        <v>-0.008741465129</v>
      </c>
      <c r="S193" s="46">
        <f t="shared" si="377"/>
        <v>0.005229483351</v>
      </c>
      <c r="U193" s="3"/>
    </row>
    <row r="194" ht="15.75" customHeight="1">
      <c r="A194" s="20">
        <v>42671.0</v>
      </c>
      <c r="B194" s="23">
        <v>199.970001</v>
      </c>
      <c r="C194" s="23">
        <v>31.754333</v>
      </c>
      <c r="D194" s="23">
        <v>107.821785</v>
      </c>
      <c r="E194" s="23">
        <v>126.57</v>
      </c>
      <c r="F194" s="23">
        <v>56.192932</v>
      </c>
      <c r="G194" s="23">
        <v>62.9363</v>
      </c>
      <c r="H194" s="36">
        <f t="shared" ref="H194:M194" si="378">LN(B194/B193)</f>
        <v>-0.02000162744</v>
      </c>
      <c r="I194" s="36">
        <f t="shared" si="378"/>
        <v>-0.002013004636</v>
      </c>
      <c r="J194" s="36">
        <f t="shared" si="378"/>
        <v>-0.006660841556</v>
      </c>
      <c r="K194" s="36">
        <f t="shared" si="378"/>
        <v>0.0007903810055</v>
      </c>
      <c r="L194" s="36">
        <f t="shared" si="378"/>
        <v>-0.003834297202</v>
      </c>
      <c r="M194" s="41">
        <f t="shared" si="378"/>
        <v>0.0009537996123</v>
      </c>
      <c r="N194" s="44">
        <f t="shared" ref="N194:S194" si="379">(B194-B193)/B193</f>
        <v>-0.01980292191</v>
      </c>
      <c r="O194" s="44">
        <f t="shared" si="379"/>
        <v>-0.002010979901</v>
      </c>
      <c r="P194" s="44">
        <f t="shared" si="379"/>
        <v>-0.006638707323</v>
      </c>
      <c r="Q194" s="44">
        <f t="shared" si="379"/>
        <v>0.0007906934388</v>
      </c>
      <c r="R194" s="44">
        <f t="shared" si="379"/>
        <v>-0.003826955671</v>
      </c>
      <c r="S194" s="46">
        <f t="shared" si="379"/>
        <v>0.0009542546238</v>
      </c>
      <c r="U194" s="3"/>
    </row>
    <row r="195" ht="15.75" customHeight="1">
      <c r="A195" s="20">
        <v>42674.0</v>
      </c>
      <c r="B195" s="23">
        <v>197.729996</v>
      </c>
      <c r="C195" s="23">
        <v>31.87315</v>
      </c>
      <c r="D195" s="23">
        <v>107.651123</v>
      </c>
      <c r="E195" s="23">
        <v>124.870003</v>
      </c>
      <c r="F195" s="23">
        <v>56.239861</v>
      </c>
      <c r="G195" s="23">
        <v>63.2495</v>
      </c>
      <c r="H195" s="36">
        <f t="shared" ref="H195:M195" si="380">LN(B195/B194)</f>
        <v>-0.01126491679</v>
      </c>
      <c r="I195" s="36">
        <f t="shared" si="380"/>
        <v>0.00373477411</v>
      </c>
      <c r="J195" s="36">
        <f t="shared" si="380"/>
        <v>-0.001584069545</v>
      </c>
      <c r="K195" s="36">
        <f t="shared" si="380"/>
        <v>-0.01352229465</v>
      </c>
      <c r="L195" s="36">
        <f t="shared" si="380"/>
        <v>0.0008347920829</v>
      </c>
      <c r="M195" s="41">
        <f t="shared" si="380"/>
        <v>0.004964118675</v>
      </c>
      <c r="N195" s="44">
        <f t="shared" ref="N195:S195" si="381">(B195-B194)/B194</f>
        <v>-0.0112017052</v>
      </c>
      <c r="O195" s="44">
        <f t="shared" si="381"/>
        <v>0.00374175707</v>
      </c>
      <c r="P195" s="44">
        <f t="shared" si="381"/>
        <v>-0.001582815569</v>
      </c>
      <c r="Q195" s="44">
        <f t="shared" si="381"/>
        <v>-0.01343127913</v>
      </c>
      <c r="R195" s="44">
        <f t="shared" si="381"/>
        <v>0.0008351406188</v>
      </c>
      <c r="S195" s="46">
        <f t="shared" si="381"/>
        <v>0.004976460326</v>
      </c>
      <c r="U195" s="3"/>
    </row>
    <row r="196" ht="15.75" customHeight="1">
      <c r="A196" s="20">
        <v>42675.0</v>
      </c>
      <c r="B196" s="23">
        <v>190.789993</v>
      </c>
      <c r="C196" s="23">
        <v>31.553238</v>
      </c>
      <c r="D196" s="23">
        <v>105.707443</v>
      </c>
      <c r="E196" s="23">
        <v>123.300003</v>
      </c>
      <c r="F196" s="23">
        <v>56.127235</v>
      </c>
      <c r="G196" s="23">
        <v>63.1515</v>
      </c>
      <c r="H196" s="36">
        <f t="shared" ref="H196:M196" si="382">LN(B196/B195)</f>
        <v>-0.03572913345</v>
      </c>
      <c r="I196" s="36">
        <f t="shared" si="382"/>
        <v>-0.01008774811</v>
      </c>
      <c r="J196" s="36">
        <f t="shared" si="382"/>
        <v>-0.01822034904</v>
      </c>
      <c r="K196" s="36">
        <f t="shared" si="382"/>
        <v>-0.01265278565</v>
      </c>
      <c r="L196" s="36">
        <f t="shared" si="382"/>
        <v>-0.002004608853</v>
      </c>
      <c r="M196" s="41">
        <f t="shared" si="382"/>
        <v>-0.001550620955</v>
      </c>
      <c r="N196" s="44">
        <f t="shared" ref="N196:S196" si="383">(B196-B195)/B195</f>
        <v>-0.03509838234</v>
      </c>
      <c r="O196" s="44">
        <f t="shared" si="383"/>
        <v>-0.01003703744</v>
      </c>
      <c r="P196" s="44">
        <f t="shared" si="383"/>
        <v>-0.01805536204</v>
      </c>
      <c r="Q196" s="44">
        <f t="shared" si="383"/>
        <v>-0.0125730757</v>
      </c>
      <c r="R196" s="44">
        <f t="shared" si="383"/>
        <v>-0.002002600967</v>
      </c>
      <c r="S196" s="46">
        <f t="shared" si="383"/>
        <v>-0.001549419363</v>
      </c>
      <c r="U196" s="3"/>
    </row>
    <row r="197" ht="15.75" customHeight="1">
      <c r="A197" s="20">
        <v>42676.0</v>
      </c>
      <c r="B197" s="23">
        <v>188.020004</v>
      </c>
      <c r="C197" s="23">
        <v>31.626356</v>
      </c>
      <c r="D197" s="23">
        <v>105.802261</v>
      </c>
      <c r="E197" s="23">
        <v>122.339996</v>
      </c>
      <c r="F197" s="23">
        <v>55.779957</v>
      </c>
      <c r="G197" s="23">
        <v>63.5455</v>
      </c>
      <c r="H197" s="36">
        <f t="shared" ref="H197:M197" si="384">LN(B197/B196)</f>
        <v>-0.01462494862</v>
      </c>
      <c r="I197" s="36">
        <f t="shared" si="384"/>
        <v>0.002314609133</v>
      </c>
      <c r="J197" s="36">
        <f t="shared" si="384"/>
        <v>0.0008965830367</v>
      </c>
      <c r="K197" s="36">
        <f t="shared" si="384"/>
        <v>-0.007816413383</v>
      </c>
      <c r="L197" s="36">
        <f t="shared" si="384"/>
        <v>-0.006206555782</v>
      </c>
      <c r="M197" s="41">
        <f t="shared" si="384"/>
        <v>0.006219583259</v>
      </c>
      <c r="N197" s="44">
        <f t="shared" ref="N197:S197" si="385">(B197-B196)/B196</f>
        <v>-0.01451852352</v>
      </c>
      <c r="O197" s="44">
        <f t="shared" si="385"/>
        <v>0.002317289909</v>
      </c>
      <c r="P197" s="44">
        <f t="shared" si="385"/>
        <v>0.0008969850874</v>
      </c>
      <c r="Q197" s="44">
        <f t="shared" si="385"/>
        <v>-0.007785944661</v>
      </c>
      <c r="R197" s="44">
        <f t="shared" si="385"/>
        <v>-0.006187334901</v>
      </c>
      <c r="S197" s="46">
        <f t="shared" si="385"/>
        <v>0.006238965029</v>
      </c>
      <c r="U197" s="3"/>
    </row>
    <row r="198" ht="15.75" customHeight="1">
      <c r="A198" s="20">
        <v>42677.0</v>
      </c>
      <c r="B198" s="23">
        <v>187.419998</v>
      </c>
      <c r="C198" s="23">
        <v>31.24876</v>
      </c>
      <c r="D198" s="23">
        <v>104.668221</v>
      </c>
      <c r="E198" s="23">
        <v>122.139999</v>
      </c>
      <c r="F198" s="23">
        <v>55.573471</v>
      </c>
      <c r="G198" s="23">
        <v>63.621</v>
      </c>
      <c r="H198" s="36">
        <f t="shared" ref="H198:M198" si="386">LN(B198/B197)</f>
        <v>-0.0031962844</v>
      </c>
      <c r="I198" s="36">
        <f t="shared" si="386"/>
        <v>-0.0120111282</v>
      </c>
      <c r="J198" s="36">
        <f t="shared" si="386"/>
        <v>-0.01077634226</v>
      </c>
      <c r="K198" s="36">
        <f t="shared" si="386"/>
        <v>-0.001636101511</v>
      </c>
      <c r="L198" s="36">
        <f t="shared" si="386"/>
        <v>-0.003708664212</v>
      </c>
      <c r="M198" s="41">
        <f t="shared" si="386"/>
        <v>0.001187419782</v>
      </c>
      <c r="N198" s="44">
        <f t="shared" ref="N198:S198" si="387">(B198-B197)/B197</f>
        <v>-0.003191181721</v>
      </c>
      <c r="O198" s="44">
        <f t="shared" si="387"/>
        <v>-0.01193928254</v>
      </c>
      <c r="P198" s="44">
        <f t="shared" si="387"/>
        <v>-0.0107184855</v>
      </c>
      <c r="Q198" s="44">
        <f t="shared" si="387"/>
        <v>-0.001634763827</v>
      </c>
      <c r="R198" s="44">
        <f t="shared" si="387"/>
        <v>-0.003701795611</v>
      </c>
      <c r="S198" s="46">
        <f t="shared" si="387"/>
        <v>0.001188125044</v>
      </c>
      <c r="U198" s="3"/>
    </row>
    <row r="199" ht="15.75" customHeight="1">
      <c r="A199" s="170">
        <v>42678.0</v>
      </c>
      <c r="B199" s="23">
        <v>190.559998</v>
      </c>
      <c r="C199" s="23">
        <v>30.95405</v>
      </c>
      <c r="D199" s="23">
        <v>103.724724</v>
      </c>
      <c r="E199" s="23">
        <v>122.029999</v>
      </c>
      <c r="F199" s="23">
        <v>55.104179</v>
      </c>
      <c r="G199" s="23">
        <v>63.8261</v>
      </c>
      <c r="H199" s="36">
        <f t="shared" ref="H199:M199" si="388">LN(B199/B198)</f>
        <v>0.01661501809</v>
      </c>
      <c r="I199" s="36">
        <f t="shared" si="388"/>
        <v>-0.009475848606</v>
      </c>
      <c r="J199" s="36">
        <f t="shared" si="388"/>
        <v>-0.009055042115</v>
      </c>
      <c r="K199" s="36">
        <f t="shared" si="388"/>
        <v>-0.0009010116586</v>
      </c>
      <c r="L199" s="36">
        <f t="shared" si="388"/>
        <v>-0.008480389898</v>
      </c>
      <c r="M199" s="41">
        <f t="shared" si="388"/>
        <v>0.00321859308</v>
      </c>
      <c r="N199" s="44">
        <f t="shared" ref="N199:S199" si="389">(B199-B198)/B198</f>
        <v>0.01675381514</v>
      </c>
      <c r="O199" s="44">
        <f t="shared" si="389"/>
        <v>-0.009431094226</v>
      </c>
      <c r="P199" s="44">
        <f t="shared" si="389"/>
        <v>-0.009014168684</v>
      </c>
      <c r="Q199" s="44">
        <f t="shared" si="389"/>
        <v>-0.0009006058695</v>
      </c>
      <c r="R199" s="44">
        <f t="shared" si="389"/>
        <v>-0.008444532824</v>
      </c>
      <c r="S199" s="46">
        <f t="shared" si="389"/>
        <v>0.003223778312</v>
      </c>
      <c r="U199" s="3"/>
    </row>
    <row r="200" ht="15.75" customHeight="1">
      <c r="A200" s="170">
        <v>42681.0</v>
      </c>
      <c r="B200" s="23">
        <v>193.210007</v>
      </c>
      <c r="C200" s="23">
        <v>31.948702</v>
      </c>
      <c r="D200" s="23">
        <v>105.220932</v>
      </c>
      <c r="E200" s="23">
        <v>124.580002</v>
      </c>
      <c r="F200" s="23">
        <v>56.709156</v>
      </c>
      <c r="G200" s="23">
        <v>63.7573</v>
      </c>
      <c r="H200" s="36">
        <f t="shared" ref="H200:M200" si="390">LN(B200/B199)</f>
        <v>0.01381062139</v>
      </c>
      <c r="I200" s="36">
        <f t="shared" si="390"/>
        <v>0.03162770723</v>
      </c>
      <c r="J200" s="36">
        <f t="shared" si="390"/>
        <v>0.01432174856</v>
      </c>
      <c r="K200" s="36">
        <f t="shared" si="390"/>
        <v>0.02068118793</v>
      </c>
      <c r="L200" s="36">
        <f t="shared" si="390"/>
        <v>0.02871012198</v>
      </c>
      <c r="M200" s="41">
        <f t="shared" si="390"/>
        <v>-0.001078510318</v>
      </c>
      <c r="N200" s="44">
        <f t="shared" ref="N200:S200" si="391">(B200-B199)/B199</f>
        <v>0.01390642857</v>
      </c>
      <c r="O200" s="44">
        <f t="shared" si="391"/>
        <v>0.03213317805</v>
      </c>
      <c r="P200" s="44">
        <f t="shared" si="391"/>
        <v>0.01442479616</v>
      </c>
      <c r="Q200" s="44">
        <f t="shared" si="391"/>
        <v>0.02089652562</v>
      </c>
      <c r="R200" s="44">
        <f t="shared" si="391"/>
        <v>0.02912623015</v>
      </c>
      <c r="S200" s="46">
        <f t="shared" si="391"/>
        <v>-0.001077928935</v>
      </c>
      <c r="U200" s="3"/>
    </row>
    <row r="201" ht="15.75" customHeight="1">
      <c r="A201" s="170">
        <v>42682.0</v>
      </c>
      <c r="B201" s="23">
        <v>194.940002</v>
      </c>
      <c r="C201" s="23">
        <v>31.994759</v>
      </c>
      <c r="D201" s="23">
        <v>105.840378</v>
      </c>
      <c r="E201" s="23">
        <v>124.339996</v>
      </c>
      <c r="F201" s="23">
        <v>56.756084</v>
      </c>
      <c r="G201" s="23">
        <v>63.6963</v>
      </c>
      <c r="H201" s="36">
        <f t="shared" ref="H201:M201" si="392">LN(B201/B200)</f>
        <v>0.008914112665</v>
      </c>
      <c r="I201" s="36">
        <f t="shared" si="392"/>
        <v>0.001440554116</v>
      </c>
      <c r="J201" s="36">
        <f t="shared" si="392"/>
        <v>0.005869837334</v>
      </c>
      <c r="K201" s="36">
        <f t="shared" si="392"/>
        <v>-0.001928379209</v>
      </c>
      <c r="L201" s="36">
        <f t="shared" si="392"/>
        <v>0.0008271784852</v>
      </c>
      <c r="M201" s="41">
        <f t="shared" si="392"/>
        <v>-0.0009572111679</v>
      </c>
      <c r="N201" s="44">
        <f t="shared" ref="N201:S201" si="393">(B201-B200)/B200</f>
        <v>0.008953961686</v>
      </c>
      <c r="O201" s="44">
        <f t="shared" si="393"/>
        <v>0.001441592212</v>
      </c>
      <c r="P201" s="44">
        <f t="shared" si="393"/>
        <v>0.005887098586</v>
      </c>
      <c r="Q201" s="44">
        <f t="shared" si="393"/>
        <v>-0.00192652108</v>
      </c>
      <c r="R201" s="44">
        <f t="shared" si="393"/>
        <v>0.0008275206917</v>
      </c>
      <c r="S201" s="46">
        <f t="shared" si="393"/>
        <v>-0.0009567531875</v>
      </c>
      <c r="U201" s="3"/>
    </row>
    <row r="202" ht="15.75" customHeight="1">
      <c r="A202" s="170">
        <v>42683.0</v>
      </c>
      <c r="B202" s="23">
        <v>190.059998</v>
      </c>
      <c r="C202" s="23">
        <v>32.00396</v>
      </c>
      <c r="D202" s="23">
        <v>105.668861</v>
      </c>
      <c r="E202" s="23">
        <v>122.190002</v>
      </c>
      <c r="F202" s="23">
        <v>56.474503</v>
      </c>
      <c r="G202" s="23">
        <v>64.1203</v>
      </c>
      <c r="H202" s="36">
        <f t="shared" ref="H202:M202" si="394">LN(B202/B201)</f>
        <v>-0.02535202791</v>
      </c>
      <c r="I202" s="36">
        <f t="shared" si="394"/>
        <v>0.0002875370072</v>
      </c>
      <c r="J202" s="36">
        <f t="shared" si="394"/>
        <v>-0.001621839674</v>
      </c>
      <c r="K202" s="36">
        <f t="shared" si="394"/>
        <v>-0.01744248997</v>
      </c>
      <c r="L202" s="36">
        <f t="shared" si="394"/>
        <v>-0.004973595703</v>
      </c>
      <c r="M202" s="41">
        <f t="shared" si="394"/>
        <v>0.006634530339</v>
      </c>
      <c r="N202" s="44">
        <f t="shared" ref="N202:S202" si="395">(B202-B201)/B201</f>
        <v>-0.02503336386</v>
      </c>
      <c r="O202" s="44">
        <f t="shared" si="395"/>
        <v>0.0002875783499</v>
      </c>
      <c r="P202" s="44">
        <f t="shared" si="395"/>
        <v>-0.001620525203</v>
      </c>
      <c r="Q202" s="44">
        <f t="shared" si="395"/>
        <v>-0.01729125036</v>
      </c>
      <c r="R202" s="44">
        <f t="shared" si="395"/>
        <v>-0.004961247855</v>
      </c>
      <c r="S202" s="46">
        <f t="shared" si="395"/>
        <v>0.006656587588</v>
      </c>
      <c r="U202" s="3"/>
    </row>
    <row r="203" ht="15.75" customHeight="1">
      <c r="A203" s="170">
        <v>42684.0</v>
      </c>
      <c r="B203" s="23">
        <v>185.350006</v>
      </c>
      <c r="C203" s="23">
        <v>31.773716</v>
      </c>
      <c r="D203" s="23">
        <v>102.724083</v>
      </c>
      <c r="E203" s="23">
        <v>115.419998</v>
      </c>
      <c r="F203" s="23">
        <v>55.094799</v>
      </c>
      <c r="G203" s="23">
        <v>65.6714</v>
      </c>
      <c r="H203" s="36">
        <f t="shared" ref="H203:M203" si="396">LN(B203/B202)</f>
        <v>-0.02509383929</v>
      </c>
      <c r="I203" s="36">
        <f t="shared" si="396"/>
        <v>-0.007220238011</v>
      </c>
      <c r="J203" s="36">
        <f t="shared" si="396"/>
        <v>-0.02826366357</v>
      </c>
      <c r="K203" s="36">
        <f t="shared" si="396"/>
        <v>-0.05699959474</v>
      </c>
      <c r="L203" s="36">
        <f t="shared" si="396"/>
        <v>-0.02473394227</v>
      </c>
      <c r="M203" s="41">
        <f t="shared" si="396"/>
        <v>0.02390251223</v>
      </c>
      <c r="N203" s="44">
        <f t="shared" ref="N203:S203" si="397">(B203-B202)/B202</f>
        <v>-0.02478160607</v>
      </c>
      <c r="O203" s="44">
        <f t="shared" si="397"/>
        <v>-0.007194234713</v>
      </c>
      <c r="P203" s="44">
        <f t="shared" si="397"/>
        <v>-0.02786798279</v>
      </c>
      <c r="Q203" s="44">
        <f t="shared" si="397"/>
        <v>-0.05540554783</v>
      </c>
      <c r="R203" s="44">
        <f t="shared" si="397"/>
        <v>-0.02443056471</v>
      </c>
      <c r="S203" s="46">
        <f t="shared" si="397"/>
        <v>0.02419046698</v>
      </c>
      <c r="U203" s="3"/>
    </row>
    <row r="204" ht="15.75" customHeight="1">
      <c r="A204" s="170">
        <v>42685.0</v>
      </c>
      <c r="B204" s="23">
        <v>188.559998</v>
      </c>
      <c r="C204" s="23">
        <v>31.875023</v>
      </c>
      <c r="D204" s="23">
        <v>103.334007</v>
      </c>
      <c r="E204" s="23">
        <v>114.779999</v>
      </c>
      <c r="F204" s="23">
        <v>55.395142</v>
      </c>
      <c r="G204" s="23">
        <v>66.1794</v>
      </c>
      <c r="H204" s="36">
        <f t="shared" ref="H204:M204" si="398">LN(B204/B203)</f>
        <v>0.01717028605</v>
      </c>
      <c r="I204" s="36">
        <f t="shared" si="398"/>
        <v>0.003183317915</v>
      </c>
      <c r="J204" s="36">
        <f t="shared" si="398"/>
        <v>0.005919940161</v>
      </c>
      <c r="K204" s="36">
        <f t="shared" si="398"/>
        <v>-0.005560387987</v>
      </c>
      <c r="L204" s="36">
        <f t="shared" si="398"/>
        <v>0.005436580688</v>
      </c>
      <c r="M204" s="41">
        <f t="shared" si="398"/>
        <v>0.007705717579</v>
      </c>
      <c r="N204" s="44">
        <f t="shared" ref="N204:S204" si="399">(B204-B203)/B203</f>
        <v>0.01731854274</v>
      </c>
      <c r="O204" s="44">
        <f t="shared" si="399"/>
        <v>0.003188390052</v>
      </c>
      <c r="P204" s="44">
        <f t="shared" si="399"/>
        <v>0.005937497636</v>
      </c>
      <c r="Q204" s="44">
        <f t="shared" si="399"/>
        <v>-0.005544957642</v>
      </c>
      <c r="R204" s="44">
        <f t="shared" si="399"/>
        <v>0.005451385711</v>
      </c>
      <c r="S204" s="46">
        <f t="shared" si="399"/>
        <v>0.007735483026</v>
      </c>
      <c r="U204" s="3"/>
    </row>
    <row r="205" ht="15.75" customHeight="1">
      <c r="A205" s="170">
        <v>42688.0</v>
      </c>
      <c r="B205" s="23">
        <v>181.449997</v>
      </c>
      <c r="C205" s="23">
        <v>31.755301</v>
      </c>
      <c r="D205" s="23">
        <v>100.741837</v>
      </c>
      <c r="E205" s="23">
        <v>113.379997</v>
      </c>
      <c r="F205" s="23">
        <v>54.550411</v>
      </c>
      <c r="G205" s="23">
        <v>65.1942</v>
      </c>
      <c r="H205" s="36">
        <f t="shared" ref="H205:M205" si="400">LN(B205/B204)</f>
        <v>-0.0384361309</v>
      </c>
      <c r="I205" s="36">
        <f t="shared" si="400"/>
        <v>-0.003763053015</v>
      </c>
      <c r="J205" s="36">
        <f t="shared" si="400"/>
        <v>-0.02540535293</v>
      </c>
      <c r="K205" s="36">
        <f t="shared" si="400"/>
        <v>-0.01227226153</v>
      </c>
      <c r="L205" s="36">
        <f t="shared" si="400"/>
        <v>-0.01536665375</v>
      </c>
      <c r="M205" s="41">
        <f t="shared" si="400"/>
        <v>-0.01499872835</v>
      </c>
      <c r="N205" s="44">
        <f t="shared" ref="N205:S205" si="401">(B205-B204)/B204</f>
        <v>-0.03770683642</v>
      </c>
      <c r="O205" s="44">
        <f t="shared" si="401"/>
        <v>-0.003755981604</v>
      </c>
      <c r="P205" s="44">
        <f t="shared" si="401"/>
        <v>-0.02508535259</v>
      </c>
      <c r="Q205" s="44">
        <f t="shared" si="401"/>
        <v>-0.01219726444</v>
      </c>
      <c r="R205" s="44">
        <f t="shared" si="401"/>
        <v>-0.01524918918</v>
      </c>
      <c r="S205" s="46">
        <f t="shared" si="401"/>
        <v>-0.01488680768</v>
      </c>
      <c r="U205" s="3"/>
    </row>
    <row r="206" ht="15.75" customHeight="1">
      <c r="A206" s="170">
        <v>42689.0</v>
      </c>
      <c r="B206" s="23">
        <v>183.770004</v>
      </c>
      <c r="C206" s="23">
        <v>32.151318</v>
      </c>
      <c r="D206" s="23">
        <v>102.07605</v>
      </c>
      <c r="E206" s="23">
        <v>113.589996</v>
      </c>
      <c r="F206" s="23">
        <v>55.627632</v>
      </c>
      <c r="G206" s="23">
        <v>64.9807</v>
      </c>
      <c r="H206" s="36">
        <f t="shared" ref="H206:M206" si="402">LN(B206/B205)</f>
        <v>0.01270488035</v>
      </c>
      <c r="I206" s="36">
        <f t="shared" si="402"/>
        <v>0.01239377315</v>
      </c>
      <c r="J206" s="36">
        <f t="shared" si="402"/>
        <v>0.01315694849</v>
      </c>
      <c r="K206" s="36">
        <f t="shared" si="402"/>
        <v>0.001850456592</v>
      </c>
      <c r="L206" s="36">
        <f t="shared" si="402"/>
        <v>0.0195548096</v>
      </c>
      <c r="M206" s="41">
        <f t="shared" si="402"/>
        <v>-0.003280205192</v>
      </c>
      <c r="N206" s="44">
        <f t="shared" ref="N206:S206" si="403">(B206-B205)/B205</f>
        <v>0.01278593022</v>
      </c>
      <c r="O206" s="44">
        <f t="shared" si="403"/>
        <v>0.01247089423</v>
      </c>
      <c r="P206" s="44">
        <f t="shared" si="403"/>
        <v>0.01324388198</v>
      </c>
      <c r="Q206" s="44">
        <f t="shared" si="403"/>
        <v>0.001852169744</v>
      </c>
      <c r="R206" s="44">
        <f t="shared" si="403"/>
        <v>0.01974725727</v>
      </c>
      <c r="S206" s="46">
        <f t="shared" si="403"/>
        <v>-0.003274831197</v>
      </c>
      <c r="U206" s="3"/>
    </row>
    <row r="207" ht="15.75" customHeight="1">
      <c r="A207" s="170">
        <v>42690.0</v>
      </c>
      <c r="B207" s="23">
        <v>183.929993</v>
      </c>
      <c r="C207" s="23">
        <v>32.086853</v>
      </c>
      <c r="D207" s="23">
        <v>104.820671</v>
      </c>
      <c r="E207" s="23">
        <v>115.190002</v>
      </c>
      <c r="F207" s="23">
        <v>56.364674</v>
      </c>
      <c r="G207" s="23">
        <v>64.634</v>
      </c>
      <c r="H207" s="36">
        <f t="shared" ref="H207:M207" si="404">LN(B207/B206)</f>
        <v>0.0008702149111</v>
      </c>
      <c r="I207" s="36">
        <f t="shared" si="404"/>
        <v>-0.002007062799</v>
      </c>
      <c r="J207" s="36">
        <f t="shared" si="404"/>
        <v>0.0265328711</v>
      </c>
      <c r="K207" s="36">
        <f t="shared" si="404"/>
        <v>0.01398751727</v>
      </c>
      <c r="L207" s="36">
        <f t="shared" si="404"/>
        <v>0.01316255853</v>
      </c>
      <c r="M207" s="41">
        <f t="shared" si="404"/>
        <v>-0.005349714606</v>
      </c>
      <c r="N207" s="44">
        <f t="shared" ref="N207:S207" si="405">(B207-B206)/B206</f>
        <v>0.0008705936579</v>
      </c>
      <c r="O207" s="44">
        <f t="shared" si="405"/>
        <v>-0.002005049995</v>
      </c>
      <c r="P207" s="44">
        <f t="shared" si="405"/>
        <v>0.02688800164</v>
      </c>
      <c r="Q207" s="44">
        <f t="shared" si="405"/>
        <v>0.0140858003</v>
      </c>
      <c r="R207" s="44">
        <f t="shared" si="405"/>
        <v>0.01324956633</v>
      </c>
      <c r="S207" s="46">
        <f t="shared" si="405"/>
        <v>-0.005335430366</v>
      </c>
      <c r="U207" s="3"/>
    </row>
    <row r="208" ht="15.75" customHeight="1">
      <c r="A208" s="170">
        <v>42691.0</v>
      </c>
      <c r="B208" s="23">
        <v>188.660004</v>
      </c>
      <c r="C208" s="23">
        <v>32.252632</v>
      </c>
      <c r="D208" s="23">
        <v>104.782547</v>
      </c>
      <c r="E208" s="23">
        <v>115.029999</v>
      </c>
      <c r="F208" s="23">
        <v>57.30014</v>
      </c>
      <c r="G208" s="23">
        <v>64.9636</v>
      </c>
      <c r="H208" s="36">
        <f t="shared" ref="H208:M208" si="406">LN(B208/B207)</f>
        <v>0.02539126204</v>
      </c>
      <c r="I208" s="36">
        <f t="shared" si="406"/>
        <v>0.005153269936</v>
      </c>
      <c r="J208" s="36">
        <f t="shared" si="406"/>
        <v>-0.0003637730449</v>
      </c>
      <c r="K208" s="36">
        <f t="shared" si="406"/>
        <v>-0.001390001086</v>
      </c>
      <c r="L208" s="36">
        <f t="shared" si="406"/>
        <v>0.01646045225</v>
      </c>
      <c r="M208" s="41">
        <f t="shared" si="406"/>
        <v>0.005086524915</v>
      </c>
      <c r="N208" s="44">
        <f t="shared" ref="N208:S208" si="407">(B208-B207)/B207</f>
        <v>0.0257163659</v>
      </c>
      <c r="O208" s="44">
        <f t="shared" si="407"/>
        <v>0.005166570869</v>
      </c>
      <c r="P208" s="44">
        <f t="shared" si="407"/>
        <v>-0.0003637068875</v>
      </c>
      <c r="Q208" s="44">
        <f t="shared" si="407"/>
        <v>-0.001389035482</v>
      </c>
      <c r="R208" s="44">
        <f t="shared" si="407"/>
        <v>0.01659667188</v>
      </c>
      <c r="S208" s="46">
        <f t="shared" si="407"/>
        <v>0.005099483244</v>
      </c>
      <c r="U208" s="3"/>
    </row>
    <row r="209" ht="15.75" customHeight="1">
      <c r="A209" s="170">
        <v>42692.0</v>
      </c>
      <c r="B209" s="23">
        <v>185.020004</v>
      </c>
      <c r="C209" s="23">
        <v>32.18816</v>
      </c>
      <c r="D209" s="23">
        <v>104.887405</v>
      </c>
      <c r="E209" s="23">
        <v>115.209999</v>
      </c>
      <c r="F209" s="23">
        <v>57.026115</v>
      </c>
      <c r="G209" s="23">
        <v>64.1727</v>
      </c>
      <c r="H209" s="36">
        <f t="shared" ref="H209:M209" si="408">LN(B209/B208)</f>
        <v>-0.01948252546</v>
      </c>
      <c r="I209" s="36">
        <f t="shared" si="408"/>
        <v>-0.002000969247</v>
      </c>
      <c r="J209" s="36">
        <f t="shared" si="408"/>
        <v>0.001000219705</v>
      </c>
      <c r="K209" s="36">
        <f t="shared" si="408"/>
        <v>0.001563586156</v>
      </c>
      <c r="L209" s="36">
        <f t="shared" si="408"/>
        <v>-0.004793746192</v>
      </c>
      <c r="M209" s="41">
        <f t="shared" si="408"/>
        <v>-0.01224922642</v>
      </c>
      <c r="N209" s="44">
        <f t="shared" ref="N209:S209" si="409">(B209-B208)/B208</f>
        <v>-0.01929396758</v>
      </c>
      <c r="O209" s="44">
        <f t="shared" si="409"/>
        <v>-0.001998968642</v>
      </c>
      <c r="P209" s="44">
        <f t="shared" si="409"/>
        <v>0.001000720091</v>
      </c>
      <c r="Q209" s="44">
        <f t="shared" si="409"/>
        <v>0.001564809194</v>
      </c>
      <c r="R209" s="44">
        <f t="shared" si="409"/>
        <v>-0.004782274528</v>
      </c>
      <c r="S209" s="46">
        <f t="shared" si="409"/>
        <v>-0.01217451003</v>
      </c>
      <c r="U209" s="3"/>
    </row>
    <row r="210" ht="15.75" customHeight="1">
      <c r="A210" s="170">
        <v>42695.0</v>
      </c>
      <c r="B210" s="23">
        <v>184.520004</v>
      </c>
      <c r="C210" s="23">
        <v>32.215786</v>
      </c>
      <c r="D210" s="23">
        <v>106.478912</v>
      </c>
      <c r="E210" s="23">
        <v>117.959999</v>
      </c>
      <c r="F210" s="23">
        <v>57.508022</v>
      </c>
      <c r="G210" s="23">
        <v>63.7849</v>
      </c>
      <c r="H210" s="36">
        <f t="shared" ref="H210:M210" si="410">LN(B210/B209)</f>
        <v>-0.002706068595</v>
      </c>
      <c r="I210" s="36">
        <f t="shared" si="410"/>
        <v>0.000857897797</v>
      </c>
      <c r="J210" s="36">
        <f t="shared" si="410"/>
        <v>0.01505951469</v>
      </c>
      <c r="K210" s="36">
        <f t="shared" si="410"/>
        <v>0.0235890341</v>
      </c>
      <c r="L210" s="36">
        <f t="shared" si="410"/>
        <v>0.008415130309</v>
      </c>
      <c r="M210" s="41">
        <f t="shared" si="410"/>
        <v>-0.006061401391</v>
      </c>
      <c r="N210" s="44">
        <f t="shared" ref="N210:S210" si="411">(B210-B209)/B209</f>
        <v>-0.002702410492</v>
      </c>
      <c r="O210" s="44">
        <f t="shared" si="411"/>
        <v>0.0008582658965</v>
      </c>
      <c r="P210" s="44">
        <f t="shared" si="411"/>
        <v>0.01517348055</v>
      </c>
      <c r="Q210" s="44">
        <f t="shared" si="411"/>
        <v>0.02386945598</v>
      </c>
      <c r="R210" s="44">
        <f t="shared" si="411"/>
        <v>0.008450637046</v>
      </c>
      <c r="S210" s="46">
        <f t="shared" si="411"/>
        <v>-0.006043068158</v>
      </c>
      <c r="U210" s="3"/>
    </row>
    <row r="211" ht="15.75" customHeight="1">
      <c r="A211" s="170">
        <v>42696.0</v>
      </c>
      <c r="B211" s="23">
        <v>191.169998</v>
      </c>
      <c r="C211" s="23">
        <v>32.676266</v>
      </c>
      <c r="D211" s="23">
        <v>106.545609</v>
      </c>
      <c r="E211" s="23">
        <v>118.040001</v>
      </c>
      <c r="F211" s="23">
        <v>57.753696</v>
      </c>
      <c r="G211" s="23">
        <v>64.3676</v>
      </c>
      <c r="H211" s="36">
        <f t="shared" ref="H211:M211" si="412">LN(B211/B210)</f>
        <v>0.03540519371</v>
      </c>
      <c r="I211" s="36">
        <f t="shared" si="412"/>
        <v>0.01419242311</v>
      </c>
      <c r="J211" s="36">
        <f t="shared" si="412"/>
        <v>0.0006261908429</v>
      </c>
      <c r="K211" s="36">
        <f t="shared" si="412"/>
        <v>0.0006779830768</v>
      </c>
      <c r="L211" s="36">
        <f t="shared" si="412"/>
        <v>0.004262896238</v>
      </c>
      <c r="M211" s="41">
        <f t="shared" si="412"/>
        <v>0.009093915698</v>
      </c>
      <c r="N211" s="44">
        <f t="shared" ref="N211:S211" si="413">(B211-B210)/B210</f>
        <v>0.03603942042</v>
      </c>
      <c r="O211" s="44">
        <f t="shared" si="413"/>
        <v>0.0142936137</v>
      </c>
      <c r="P211" s="44">
        <f t="shared" si="413"/>
        <v>0.0006263869413</v>
      </c>
      <c r="Q211" s="44">
        <f t="shared" si="413"/>
        <v>0.0006782129593</v>
      </c>
      <c r="R211" s="44">
        <f t="shared" si="413"/>
        <v>0.004271995305</v>
      </c>
      <c r="S211" s="46">
        <f t="shared" si="413"/>
        <v>0.009135390978</v>
      </c>
      <c r="U211" s="3"/>
    </row>
    <row r="212" ht="15.75" customHeight="1">
      <c r="A212" s="170">
        <v>42697.0</v>
      </c>
      <c r="B212" s="23">
        <v>193.139999</v>
      </c>
      <c r="C212" s="23">
        <v>32.418407</v>
      </c>
      <c r="D212" s="23">
        <v>106.002403</v>
      </c>
      <c r="E212" s="23">
        <v>117.690002</v>
      </c>
      <c r="F212" s="23">
        <v>57.073364</v>
      </c>
      <c r="G212" s="23">
        <v>64.4915</v>
      </c>
      <c r="H212" s="36">
        <f t="shared" ref="H212:M212" si="414">LN(B212/B211)</f>
        <v>0.01025223528</v>
      </c>
      <c r="I212" s="36">
        <f t="shared" si="414"/>
        <v>-0.007922625213</v>
      </c>
      <c r="J212" s="36">
        <f t="shared" si="414"/>
        <v>-0.00511138333</v>
      </c>
      <c r="K212" s="36">
        <f t="shared" si="414"/>
        <v>-0.002969492663</v>
      </c>
      <c r="L212" s="36">
        <f t="shared" si="414"/>
        <v>-0.01184981939</v>
      </c>
      <c r="M212" s="41">
        <f t="shared" si="414"/>
        <v>0.001923031252</v>
      </c>
      <c r="N212" s="44">
        <f t="shared" ref="N212:S212" si="415">(B212-B211)/B211</f>
        <v>0.01030496951</v>
      </c>
      <c r="O212" s="44">
        <f t="shared" si="415"/>
        <v>-0.007891323935</v>
      </c>
      <c r="P212" s="44">
        <f t="shared" si="415"/>
        <v>-0.005098342438</v>
      </c>
      <c r="Q212" s="44">
        <f t="shared" si="415"/>
        <v>-0.002965088081</v>
      </c>
      <c r="R212" s="44">
        <f t="shared" si="415"/>
        <v>-0.01177988678</v>
      </c>
      <c r="S212" s="46">
        <f t="shared" si="415"/>
        <v>0.001924881462</v>
      </c>
      <c r="U212" s="3"/>
    </row>
    <row r="213" ht="15.75" customHeight="1">
      <c r="A213" s="170">
        <v>42699.0</v>
      </c>
      <c r="B213" s="23">
        <v>196.649994</v>
      </c>
      <c r="C213" s="23">
        <v>32.639423</v>
      </c>
      <c r="D213" s="23">
        <v>106.536087</v>
      </c>
      <c r="E213" s="23">
        <v>117.410004</v>
      </c>
      <c r="F213" s="23">
        <v>57.196201</v>
      </c>
      <c r="G213" s="23">
        <v>64.6085</v>
      </c>
      <c r="H213" s="36">
        <f t="shared" ref="H213:M213" si="416">LN(B213/B212)</f>
        <v>0.01801015901</v>
      </c>
      <c r="I213" s="36">
        <f t="shared" si="416"/>
        <v>0.006794473479</v>
      </c>
      <c r="J213" s="36">
        <f t="shared" si="416"/>
        <v>0.005022009158</v>
      </c>
      <c r="K213" s="36">
        <f t="shared" si="416"/>
        <v>-0.002381949173</v>
      </c>
      <c r="L213" s="36">
        <f t="shared" si="416"/>
        <v>0.00214995213</v>
      </c>
      <c r="M213" s="41">
        <f t="shared" si="416"/>
        <v>0.001812548908</v>
      </c>
      <c r="N213" s="44">
        <f t="shared" ref="N213:S213" si="417">(B213-B212)/B212</f>
        <v>0.01817331997</v>
      </c>
      <c r="O213" s="44">
        <f t="shared" si="417"/>
        <v>0.00681760828</v>
      </c>
      <c r="P213" s="44">
        <f t="shared" si="417"/>
        <v>0.005034640583</v>
      </c>
      <c r="Q213" s="44">
        <f t="shared" si="417"/>
        <v>-0.002379114583</v>
      </c>
      <c r="R213" s="44">
        <f t="shared" si="417"/>
        <v>0.002152264934</v>
      </c>
      <c r="S213" s="46">
        <f t="shared" si="417"/>
        <v>0.001814192568</v>
      </c>
      <c r="U213" s="3"/>
    </row>
    <row r="214" ht="15.75" customHeight="1">
      <c r="A214" s="170">
        <v>42702.0</v>
      </c>
      <c r="B214" s="23">
        <v>196.119995</v>
      </c>
      <c r="C214" s="23">
        <v>32.703903</v>
      </c>
      <c r="D214" s="23">
        <v>106.326416</v>
      </c>
      <c r="E214" s="23">
        <v>116.93</v>
      </c>
      <c r="F214" s="23">
        <v>57.271793</v>
      </c>
      <c r="G214" s="23">
        <v>64.9329</v>
      </c>
      <c r="H214" s="36">
        <f t="shared" ref="H214:M214" si="418">LN(B214/B213)</f>
        <v>-0.002698777078</v>
      </c>
      <c r="I214" s="36">
        <f t="shared" si="418"/>
        <v>0.001973576335</v>
      </c>
      <c r="J214" s="36">
        <f t="shared" si="418"/>
        <v>-0.001970014116</v>
      </c>
      <c r="K214" s="36">
        <f t="shared" si="418"/>
        <v>-0.004096651559</v>
      </c>
      <c r="L214" s="36">
        <f t="shared" si="418"/>
        <v>0.00132075366</v>
      </c>
      <c r="M214" s="41">
        <f t="shared" si="418"/>
        <v>0.005008447927</v>
      </c>
      <c r="N214" s="44">
        <f t="shared" ref="N214:S214" si="419">(B214-B213)/B213</f>
        <v>-0.002695138653</v>
      </c>
      <c r="O214" s="44">
        <f t="shared" si="419"/>
        <v>0.001975525119</v>
      </c>
      <c r="P214" s="44">
        <f t="shared" si="419"/>
        <v>-0.001968074912</v>
      </c>
      <c r="Q214" s="44">
        <f t="shared" si="419"/>
        <v>-0.004088271729</v>
      </c>
      <c r="R214" s="44">
        <f t="shared" si="419"/>
        <v>0.001321626239</v>
      </c>
      <c r="S214" s="46">
        <f t="shared" si="419"/>
        <v>0.005021011167</v>
      </c>
      <c r="U214" s="3"/>
    </row>
    <row r="215" ht="15.75" customHeight="1">
      <c r="A215" s="20">
        <v>42703.0</v>
      </c>
      <c r="B215" s="23">
        <v>189.570007</v>
      </c>
      <c r="C215" s="23">
        <v>32.519711</v>
      </c>
      <c r="D215" s="23">
        <v>106.221603</v>
      </c>
      <c r="E215" s="23">
        <v>117.510002</v>
      </c>
      <c r="F215" s="23">
        <v>57.725357</v>
      </c>
      <c r="G215" s="23">
        <v>65.1558</v>
      </c>
      <c r="H215" s="36">
        <f t="shared" ref="H215:M215" si="420">LN(B215/B214)</f>
        <v>-0.03396830491</v>
      </c>
      <c r="I215" s="36">
        <f t="shared" si="420"/>
        <v>-0.005648030778</v>
      </c>
      <c r="J215" s="36">
        <f t="shared" si="420"/>
        <v>-0.0009862525089</v>
      </c>
      <c r="K215" s="36">
        <f t="shared" si="420"/>
        <v>0.004947988213</v>
      </c>
      <c r="L215" s="36">
        <f t="shared" si="420"/>
        <v>0.007888305961</v>
      </c>
      <c r="M215" s="41">
        <f t="shared" si="420"/>
        <v>0.003426895928</v>
      </c>
      <c r="N215" s="44">
        <f t="shared" ref="N215:S215" si="421">(B215-B214)/B214</f>
        <v>-0.03339785931</v>
      </c>
      <c r="O215" s="44">
        <f t="shared" si="421"/>
        <v>-0.005632110638</v>
      </c>
      <c r="P215" s="44">
        <f t="shared" si="421"/>
        <v>-0.0009857663217</v>
      </c>
      <c r="Q215" s="44">
        <f t="shared" si="421"/>
        <v>0.004960249722</v>
      </c>
      <c r="R215" s="44">
        <f t="shared" si="421"/>
        <v>0.007919500617</v>
      </c>
      <c r="S215" s="46">
        <f t="shared" si="421"/>
        <v>0.003432774449</v>
      </c>
      <c r="U215" s="3"/>
    </row>
    <row r="216" ht="15.75" customHeight="1">
      <c r="A216" s="20">
        <v>42704.0</v>
      </c>
      <c r="B216" s="23">
        <v>189.399994</v>
      </c>
      <c r="C216" s="23">
        <v>31.957907</v>
      </c>
      <c r="D216" s="23">
        <v>105.325768</v>
      </c>
      <c r="E216" s="23">
        <v>117.0</v>
      </c>
      <c r="F216" s="23">
        <v>56.941071</v>
      </c>
      <c r="G216" s="23">
        <v>64.6001</v>
      </c>
      <c r="H216" s="36">
        <f t="shared" ref="H216:M216" si="422">LN(B216/B215)</f>
        <v>-0.0008972373062</v>
      </c>
      <c r="I216" s="36">
        <f t="shared" si="422"/>
        <v>-0.01742676716</v>
      </c>
      <c r="J216" s="36">
        <f t="shared" si="422"/>
        <v>-0.008469406646</v>
      </c>
      <c r="K216" s="36">
        <f t="shared" si="422"/>
        <v>-0.004349518568</v>
      </c>
      <c r="L216" s="36">
        <f t="shared" si="422"/>
        <v>-0.01367964877</v>
      </c>
      <c r="M216" s="41">
        <f t="shared" si="422"/>
        <v>-0.00856536616</v>
      </c>
      <c r="N216" s="44">
        <f t="shared" ref="N216:S216" si="423">(B216-B215)/B215</f>
        <v>-0.0008968349091</v>
      </c>
      <c r="O216" s="44">
        <f t="shared" si="423"/>
        <v>-0.01727579928</v>
      </c>
      <c r="P216" s="44">
        <f t="shared" si="423"/>
        <v>-0.00843364226</v>
      </c>
      <c r="Q216" s="44">
        <f t="shared" si="423"/>
        <v>-0.004340073111</v>
      </c>
      <c r="R216" s="44">
        <f t="shared" si="423"/>
        <v>-0.01358650757</v>
      </c>
      <c r="S216" s="46">
        <f t="shared" si="423"/>
        <v>-0.008528787921</v>
      </c>
      <c r="U216" s="3"/>
    </row>
    <row r="217" ht="15.75" customHeight="1">
      <c r="A217" s="20">
        <v>42705.0</v>
      </c>
      <c r="B217" s="23">
        <v>181.880005</v>
      </c>
      <c r="C217" s="23">
        <v>31.09219</v>
      </c>
      <c r="D217" s="23">
        <v>104.344177</v>
      </c>
      <c r="E217" s="23">
        <v>117.220001</v>
      </c>
      <c r="F217" s="23">
        <v>55.939449</v>
      </c>
      <c r="G217" s="23">
        <v>63.8329</v>
      </c>
      <c r="H217" s="36">
        <f t="shared" ref="H217:M217" si="424">LN(B217/B216)</f>
        <v>-0.04051399263</v>
      </c>
      <c r="I217" s="36">
        <f t="shared" si="424"/>
        <v>-0.0274629684</v>
      </c>
      <c r="J217" s="36">
        <f t="shared" si="424"/>
        <v>-0.009363270176</v>
      </c>
      <c r="K217" s="36">
        <f t="shared" si="424"/>
        <v>0.001878584781</v>
      </c>
      <c r="L217" s="36">
        <f t="shared" si="424"/>
        <v>-0.01774705306</v>
      </c>
      <c r="M217" s="41">
        <f t="shared" si="424"/>
        <v>-0.01194722736</v>
      </c>
      <c r="N217" s="44">
        <f t="shared" ref="N217:S217" si="425">(B217-B216)/B216</f>
        <v>-0.03970427264</v>
      </c>
      <c r="O217" s="44">
        <f t="shared" si="425"/>
        <v>-0.02708928967</v>
      </c>
      <c r="P217" s="44">
        <f t="shared" si="425"/>
        <v>-0.009319571256</v>
      </c>
      <c r="Q217" s="44">
        <f t="shared" si="425"/>
        <v>0.001880350427</v>
      </c>
      <c r="R217" s="44">
        <f t="shared" si="425"/>
        <v>-0.01759050159</v>
      </c>
      <c r="S217" s="46">
        <f t="shared" si="425"/>
        <v>-0.01187614261</v>
      </c>
      <c r="U217" s="3"/>
    </row>
    <row r="218" ht="15.75" customHeight="1">
      <c r="A218" s="20">
        <v>42706.0</v>
      </c>
      <c r="B218" s="23">
        <v>181.470001</v>
      </c>
      <c r="C218" s="23">
        <v>31.460588</v>
      </c>
      <c r="D218" s="23">
        <v>104.734901</v>
      </c>
      <c r="E218" s="23">
        <v>120.809998</v>
      </c>
      <c r="F218" s="23">
        <v>55.986698</v>
      </c>
      <c r="G218" s="23">
        <v>64.1289</v>
      </c>
      <c r="H218" s="36">
        <f t="shared" ref="H218:M218" si="426">LN(B218/B217)</f>
        <v>-0.00225680015</v>
      </c>
      <c r="I218" s="36">
        <f t="shared" si="426"/>
        <v>0.01177892561</v>
      </c>
      <c r="J218" s="36">
        <f t="shared" si="426"/>
        <v>0.003737575836</v>
      </c>
      <c r="K218" s="36">
        <f t="shared" si="426"/>
        <v>0.0301665274</v>
      </c>
      <c r="L218" s="36">
        <f t="shared" si="426"/>
        <v>0.0008442889186</v>
      </c>
      <c r="M218" s="41">
        <f t="shared" si="426"/>
        <v>0.004626388937</v>
      </c>
      <c r="N218" s="44">
        <f t="shared" ref="N218:S218" si="427">(B218-B217)/B217</f>
        <v>-0.002254255491</v>
      </c>
      <c r="O218" s="44">
        <f t="shared" si="427"/>
        <v>0.01184857033</v>
      </c>
      <c r="P218" s="44">
        <f t="shared" si="427"/>
        <v>0.003744569282</v>
      </c>
      <c r="Q218" s="44">
        <f t="shared" si="427"/>
        <v>0.03062614715</v>
      </c>
      <c r="R218" s="44">
        <f t="shared" si="427"/>
        <v>0.0008446454308</v>
      </c>
      <c r="S218" s="46">
        <f t="shared" si="427"/>
        <v>0.004637107197</v>
      </c>
      <c r="U218" s="3"/>
    </row>
    <row r="219" ht="15.75" customHeight="1">
      <c r="A219" s="20">
        <v>42709.0</v>
      </c>
      <c r="B219" s="23">
        <v>186.800003</v>
      </c>
      <c r="C219" s="23">
        <v>31.672409</v>
      </c>
      <c r="D219" s="23">
        <v>103.982048</v>
      </c>
      <c r="E219" s="23">
        <v>119.160004</v>
      </c>
      <c r="F219" s="23">
        <v>56.903275</v>
      </c>
      <c r="G219" s="23">
        <v>63.7361</v>
      </c>
      <c r="H219" s="36">
        <f t="shared" ref="H219:M219" si="428">LN(B219/B218)</f>
        <v>0.02894818556</v>
      </c>
      <c r="I219" s="36">
        <f t="shared" si="428"/>
        <v>0.006710335479</v>
      </c>
      <c r="J219" s="36">
        <f t="shared" si="428"/>
        <v>-0.007214136358</v>
      </c>
      <c r="K219" s="36">
        <f t="shared" si="428"/>
        <v>-0.01375188556</v>
      </c>
      <c r="L219" s="36">
        <f t="shared" si="428"/>
        <v>0.01623876979</v>
      </c>
      <c r="M219" s="41">
        <f t="shared" si="428"/>
        <v>-0.006143999306</v>
      </c>
      <c r="N219" s="44">
        <f t="shared" ref="N219:S219" si="429">(B219-B218)/B218</f>
        <v>0.0293712568</v>
      </c>
      <c r="O219" s="44">
        <f t="shared" si="429"/>
        <v>0.006732900224</v>
      </c>
      <c r="P219" s="44">
        <f t="shared" si="429"/>
        <v>-0.007188176938</v>
      </c>
      <c r="Q219" s="44">
        <f t="shared" si="429"/>
        <v>-0.01365776035</v>
      </c>
      <c r="R219" s="44">
        <f t="shared" si="429"/>
        <v>0.01637133521</v>
      </c>
      <c r="S219" s="46">
        <f t="shared" si="429"/>
        <v>-0.006125163538</v>
      </c>
      <c r="U219" s="3"/>
    </row>
    <row r="220" ht="15.75" customHeight="1">
      <c r="A220" s="20">
        <v>42710.0</v>
      </c>
      <c r="B220" s="23">
        <v>185.850006</v>
      </c>
      <c r="C220" s="23">
        <v>31.976332</v>
      </c>
      <c r="D220" s="23">
        <v>104.782547</v>
      </c>
      <c r="E220" s="23">
        <v>124.57</v>
      </c>
      <c r="F220" s="23">
        <v>56.648148</v>
      </c>
      <c r="G220" s="23">
        <v>63.8274</v>
      </c>
      <c r="H220" s="36">
        <f t="shared" ref="H220:M220" si="430">LN(B220/B219)</f>
        <v>-0.005098612827</v>
      </c>
      <c r="I220" s="36">
        <f t="shared" si="430"/>
        <v>0.009550080807</v>
      </c>
      <c r="J220" s="36">
        <f t="shared" si="430"/>
        <v>0.007668952902</v>
      </c>
      <c r="K220" s="36">
        <f t="shared" si="430"/>
        <v>0.04440064548</v>
      </c>
      <c r="L220" s="36">
        <f t="shared" si="430"/>
        <v>-0.004493601622</v>
      </c>
      <c r="M220" s="41">
        <f t="shared" si="430"/>
        <v>0.001431444192</v>
      </c>
      <c r="N220" s="44">
        <f t="shared" ref="N220:S220" si="431">(B220-B219)/B219</f>
        <v>-0.005085636963</v>
      </c>
      <c r="O220" s="44">
        <f t="shared" si="431"/>
        <v>0.009595828344</v>
      </c>
      <c r="P220" s="44">
        <f t="shared" si="431"/>
        <v>0.007698434637</v>
      </c>
      <c r="Q220" s="44">
        <f t="shared" si="431"/>
        <v>0.04540110623</v>
      </c>
      <c r="R220" s="44">
        <f t="shared" si="431"/>
        <v>-0.0044835205</v>
      </c>
      <c r="S220" s="46">
        <f t="shared" si="431"/>
        <v>0.001432469197</v>
      </c>
      <c r="U220" s="3"/>
    </row>
    <row r="221" ht="15.75" customHeight="1">
      <c r="A221" s="20">
        <v>42711.0</v>
      </c>
      <c r="B221" s="23">
        <v>193.149994</v>
      </c>
      <c r="C221" s="23">
        <v>32.694695</v>
      </c>
      <c r="D221" s="23">
        <v>105.811821</v>
      </c>
      <c r="E221" s="23">
        <v>125.389999</v>
      </c>
      <c r="F221" s="23">
        <v>57.989937</v>
      </c>
      <c r="G221" s="23">
        <v>63.7118</v>
      </c>
      <c r="H221" s="36">
        <f t="shared" ref="H221:M221" si="432">LN(B221/B220)</f>
        <v>0.03852712902</v>
      </c>
      <c r="I221" s="36">
        <f t="shared" si="432"/>
        <v>0.02221682818</v>
      </c>
      <c r="J221" s="36">
        <f t="shared" si="432"/>
        <v>0.009775021103</v>
      </c>
      <c r="K221" s="36">
        <f t="shared" si="432"/>
        <v>0.006561065329</v>
      </c>
      <c r="L221" s="36">
        <f t="shared" si="432"/>
        <v>0.02341020052</v>
      </c>
      <c r="M221" s="41">
        <f t="shared" si="432"/>
        <v>-0.00181277649</v>
      </c>
      <c r="N221" s="44">
        <f t="shared" ref="N221:S221" si="433">(B221-B220)/B220</f>
        <v>0.0392789226</v>
      </c>
      <c r="O221" s="44">
        <f t="shared" si="433"/>
        <v>0.02246545977</v>
      </c>
      <c r="P221" s="44">
        <f t="shared" si="433"/>
        <v>0.009822952672</v>
      </c>
      <c r="Q221" s="44">
        <f t="shared" si="433"/>
        <v>0.006582636269</v>
      </c>
      <c r="R221" s="44">
        <f t="shared" si="433"/>
        <v>0.02368637012</v>
      </c>
      <c r="S221" s="46">
        <f t="shared" si="433"/>
        <v>-0.001811134403</v>
      </c>
      <c r="U221" s="3"/>
    </row>
    <row r="222" ht="15.75" customHeight="1">
      <c r="A222" s="170">
        <v>42712.0</v>
      </c>
      <c r="B222" s="23">
        <v>192.289993</v>
      </c>
      <c r="C222" s="23">
        <v>32.878887</v>
      </c>
      <c r="D222" s="23">
        <v>106.850578</v>
      </c>
      <c r="E222" s="23">
        <v>123.239998</v>
      </c>
      <c r="F222" s="23">
        <v>57.649757</v>
      </c>
      <c r="G222" s="23">
        <v>63.3708</v>
      </c>
      <c r="H222" s="36">
        <f t="shared" ref="H222:M222" si="434">LN(B222/B221)</f>
        <v>-0.004462445289</v>
      </c>
      <c r="I222" s="36">
        <f t="shared" si="434"/>
        <v>0.005617886924</v>
      </c>
      <c r="J222" s="36">
        <f t="shared" si="434"/>
        <v>0.009769148341</v>
      </c>
      <c r="K222" s="36">
        <f t="shared" si="434"/>
        <v>-0.01729521473</v>
      </c>
      <c r="L222" s="36">
        <f t="shared" si="434"/>
        <v>-0.005883463878</v>
      </c>
      <c r="M222" s="41">
        <f t="shared" si="434"/>
        <v>-0.005366601225</v>
      </c>
      <c r="N222" s="44">
        <f t="shared" ref="N222:S222" si="435">(B222-B221)/B221</f>
        <v>-0.004452503374</v>
      </c>
      <c r="O222" s="44">
        <f t="shared" si="435"/>
        <v>0.005633696843</v>
      </c>
      <c r="P222" s="44">
        <f t="shared" si="435"/>
        <v>0.00981702224</v>
      </c>
      <c r="Q222" s="44">
        <f t="shared" si="435"/>
        <v>-0.01714651102</v>
      </c>
      <c r="R222" s="44">
        <f t="shared" si="435"/>
        <v>-0.005866190198</v>
      </c>
      <c r="S222" s="46">
        <f t="shared" si="435"/>
        <v>-0.005352226746</v>
      </c>
      <c r="U222" s="3"/>
    </row>
    <row r="223" ht="15.75" customHeight="1">
      <c r="A223" s="170">
        <v>42713.0</v>
      </c>
      <c r="B223" s="23">
        <v>192.179993</v>
      </c>
      <c r="C223" s="23">
        <v>32.934147</v>
      </c>
      <c r="D223" s="23">
        <v>108.594566</v>
      </c>
      <c r="E223" s="23">
        <v>122.879997</v>
      </c>
      <c r="F223" s="23">
        <v>58.556896</v>
      </c>
      <c r="G223" s="23">
        <v>63.0029</v>
      </c>
      <c r="H223" s="36">
        <f t="shared" ref="H223:M223" si="436">LN(B223/B222)</f>
        <v>-0.0005722163342</v>
      </c>
      <c r="I223" s="36">
        <f t="shared" si="436"/>
        <v>0.001679303008</v>
      </c>
      <c r="J223" s="36">
        <f t="shared" si="436"/>
        <v>0.01618997821</v>
      </c>
      <c r="K223" s="36">
        <f t="shared" si="436"/>
        <v>-0.002925412515</v>
      </c>
      <c r="L223" s="36">
        <f t="shared" si="436"/>
        <v>0.01561283117</v>
      </c>
      <c r="M223" s="41">
        <f t="shared" si="436"/>
        <v>-0.005822430448</v>
      </c>
      <c r="N223" s="44">
        <f t="shared" ref="N223:S223" si="437">(B223-B222)/B222</f>
        <v>-0.0005720526497</v>
      </c>
      <c r="O223" s="44">
        <f t="shared" si="437"/>
        <v>0.001680713827</v>
      </c>
      <c r="P223" s="44">
        <f t="shared" si="437"/>
        <v>0.01632174606</v>
      </c>
      <c r="Q223" s="44">
        <f t="shared" si="437"/>
        <v>-0.002921137665</v>
      </c>
      <c r="R223" s="44">
        <f t="shared" si="437"/>
        <v>0.0157353482</v>
      </c>
      <c r="S223" s="46">
        <f t="shared" si="437"/>
        <v>-0.005805512949</v>
      </c>
      <c r="U223" s="3"/>
    </row>
    <row r="224" ht="15.75" customHeight="1">
      <c r="A224" s="170">
        <v>42716.0</v>
      </c>
      <c r="B224" s="23">
        <v>192.429993</v>
      </c>
      <c r="C224" s="23">
        <v>33.127552</v>
      </c>
      <c r="D224" s="23">
        <v>107.975121</v>
      </c>
      <c r="E224" s="23">
        <v>122.830002</v>
      </c>
      <c r="F224" s="23">
        <v>58.745872</v>
      </c>
      <c r="G224" s="23">
        <v>61.2346</v>
      </c>
      <c r="H224" s="36">
        <f t="shared" ref="H224:M224" si="438">LN(B224/B223)</f>
        <v>0.001300018431</v>
      </c>
      <c r="I224" s="36">
        <f t="shared" si="438"/>
        <v>0.00585530059</v>
      </c>
      <c r="J224" s="36">
        <f t="shared" si="438"/>
        <v>-0.00572052994</v>
      </c>
      <c r="K224" s="36">
        <f t="shared" si="438"/>
        <v>-0.0004069431516</v>
      </c>
      <c r="L224" s="36">
        <f t="shared" si="438"/>
        <v>0.003222023942</v>
      </c>
      <c r="M224" s="41">
        <f t="shared" si="438"/>
        <v>-0.02846836784</v>
      </c>
      <c r="N224" s="44">
        <f t="shared" ref="N224:S224" si="439">(B224-B223)/B223</f>
        <v>0.001300863821</v>
      </c>
      <c r="O224" s="44">
        <f t="shared" si="439"/>
        <v>0.005872476369</v>
      </c>
      <c r="P224" s="44">
        <f t="shared" si="439"/>
        <v>-0.005704198864</v>
      </c>
      <c r="Q224" s="44">
        <f t="shared" si="439"/>
        <v>-0.0004068603615</v>
      </c>
      <c r="R224" s="44">
        <f t="shared" si="439"/>
        <v>0.003227220241</v>
      </c>
      <c r="S224" s="46">
        <f t="shared" si="439"/>
        <v>-0.028066962</v>
      </c>
      <c r="U224" s="3"/>
    </row>
    <row r="225" ht="15.75" customHeight="1">
      <c r="A225" s="170">
        <v>42717.0</v>
      </c>
      <c r="B225" s="23">
        <v>198.149994</v>
      </c>
      <c r="C225" s="23">
        <v>33.89196</v>
      </c>
      <c r="D225" s="23">
        <v>109.776306</v>
      </c>
      <c r="E225" s="23">
        <v>123.779999</v>
      </c>
      <c r="F225" s="23">
        <v>59.511261</v>
      </c>
      <c r="G225" s="23">
        <v>60.9587</v>
      </c>
      <c r="H225" s="36">
        <f t="shared" ref="H225:M225" si="440">LN(B225/B224)</f>
        <v>0.0292918745</v>
      </c>
      <c r="I225" s="36">
        <f t="shared" si="440"/>
        <v>0.02281249527</v>
      </c>
      <c r="J225" s="36">
        <f t="shared" si="440"/>
        <v>0.01654387396</v>
      </c>
      <c r="K225" s="36">
        <f t="shared" si="440"/>
        <v>0.007704486399</v>
      </c>
      <c r="L225" s="36">
        <f t="shared" si="440"/>
        <v>0.01294466842</v>
      </c>
      <c r="M225" s="41">
        <f t="shared" si="440"/>
        <v>-0.004515803548</v>
      </c>
      <c r="N225" s="44">
        <f t="shared" ref="N225:S225" si="441">(B225-B224)/B224</f>
        <v>0.02972510112</v>
      </c>
      <c r="O225" s="44">
        <f t="shared" si="441"/>
        <v>0.02307469022</v>
      </c>
      <c r="P225" s="44">
        <f t="shared" si="441"/>
        <v>0.01668148165</v>
      </c>
      <c r="Q225" s="44">
        <f t="shared" si="441"/>
        <v>0.007734242323</v>
      </c>
      <c r="R225" s="44">
        <f t="shared" si="441"/>
        <v>0.01302881333</v>
      </c>
      <c r="S225" s="46">
        <f t="shared" si="441"/>
        <v>-0.004505622638</v>
      </c>
      <c r="U225" s="3"/>
    </row>
    <row r="226" ht="15.75" customHeight="1">
      <c r="A226" s="170">
        <v>42718.0</v>
      </c>
      <c r="B226" s="23">
        <v>198.690002</v>
      </c>
      <c r="C226" s="23">
        <v>33.661716</v>
      </c>
      <c r="D226" s="23">
        <v>109.776306</v>
      </c>
      <c r="E226" s="23">
        <v>123.440002</v>
      </c>
      <c r="F226" s="23">
        <v>59.227783</v>
      </c>
      <c r="G226" s="23">
        <v>61.1341</v>
      </c>
      <c r="H226" s="36">
        <f t="shared" ref="H226:M226" si="442">LN(B226/B225)</f>
        <v>0.002721541875</v>
      </c>
      <c r="I226" s="36">
        <f t="shared" si="442"/>
        <v>-0.006816650261</v>
      </c>
      <c r="J226" s="36">
        <f t="shared" si="442"/>
        <v>0</v>
      </c>
      <c r="K226" s="36">
        <f t="shared" si="442"/>
        <v>-0.002750563975</v>
      </c>
      <c r="L226" s="36">
        <f t="shared" si="442"/>
        <v>-0.004774815916</v>
      </c>
      <c r="M226" s="41">
        <f t="shared" si="442"/>
        <v>0.002873226278</v>
      </c>
      <c r="N226" s="44">
        <f t="shared" ref="N226:S226" si="443">(B226-B225)/B225</f>
        <v>0.002725248632</v>
      </c>
      <c r="O226" s="44">
        <f t="shared" si="443"/>
        <v>-0.006793469602</v>
      </c>
      <c r="P226" s="44">
        <f t="shared" si="443"/>
        <v>0</v>
      </c>
      <c r="Q226" s="44">
        <f t="shared" si="443"/>
        <v>-0.00274678464</v>
      </c>
      <c r="R226" s="44">
        <f t="shared" si="443"/>
        <v>-0.004763434604</v>
      </c>
      <c r="S226" s="46">
        <f t="shared" si="443"/>
        <v>0.002877357949</v>
      </c>
      <c r="U226" s="3"/>
    </row>
    <row r="227" ht="15.75" customHeight="1">
      <c r="A227" s="170">
        <v>42719.0</v>
      </c>
      <c r="B227" s="23">
        <v>197.580002</v>
      </c>
      <c r="C227" s="23">
        <v>33.882755</v>
      </c>
      <c r="D227" s="23">
        <v>110.376678</v>
      </c>
      <c r="E227" s="23">
        <v>125.0</v>
      </c>
      <c r="F227" s="23">
        <v>59.133289</v>
      </c>
      <c r="G227" s="23">
        <v>61.7011</v>
      </c>
      <c r="H227" s="36">
        <f t="shared" ref="H227:M227" si="444">LN(B227/B226)</f>
        <v>-0.005602255492</v>
      </c>
      <c r="I227" s="36">
        <f t="shared" si="444"/>
        <v>0.006545015033</v>
      </c>
      <c r="J227" s="36">
        <f t="shared" si="444"/>
        <v>0.005454148087</v>
      </c>
      <c r="K227" s="36">
        <f t="shared" si="444"/>
        <v>0.01255851305</v>
      </c>
      <c r="L227" s="36">
        <f t="shared" si="444"/>
        <v>-0.001596707743</v>
      </c>
      <c r="M227" s="41">
        <f t="shared" si="444"/>
        <v>0.009231946984</v>
      </c>
      <c r="N227" s="44">
        <f t="shared" ref="N227:S227" si="445">(B227-B226)/B226</f>
        <v>-0.005586592123</v>
      </c>
      <c r="O227" s="44">
        <f t="shared" si="445"/>
        <v>0.006566480449</v>
      </c>
      <c r="P227" s="44">
        <f t="shared" si="445"/>
        <v>0.005469049031</v>
      </c>
      <c r="Q227" s="44">
        <f t="shared" si="445"/>
        <v>0.01263770232</v>
      </c>
      <c r="R227" s="44">
        <f t="shared" si="445"/>
        <v>-0.001595433684</v>
      </c>
      <c r="S227" s="46">
        <f t="shared" si="445"/>
        <v>0.009274692847</v>
      </c>
      <c r="U227" s="3"/>
    </row>
    <row r="228" ht="15.75" customHeight="1">
      <c r="A228" s="170">
        <v>42720.0</v>
      </c>
      <c r="B228" s="23">
        <v>202.490005</v>
      </c>
      <c r="C228" s="23">
        <v>33.440685</v>
      </c>
      <c r="D228" s="23">
        <v>110.51963</v>
      </c>
      <c r="E228" s="23">
        <v>124.220001</v>
      </c>
      <c r="F228" s="23">
        <v>58.86871</v>
      </c>
      <c r="G228" s="23">
        <v>61.8145</v>
      </c>
      <c r="H228" s="36">
        <f t="shared" ref="H228:M228" si="446">LN(B228/B227)</f>
        <v>0.02454695156</v>
      </c>
      <c r="I228" s="36">
        <f t="shared" si="446"/>
        <v>-0.01313291043</v>
      </c>
      <c r="J228" s="36">
        <f t="shared" si="446"/>
        <v>0.001294290713</v>
      </c>
      <c r="K228" s="36">
        <f t="shared" si="446"/>
        <v>-0.006259542121</v>
      </c>
      <c r="L228" s="36">
        <f t="shared" si="446"/>
        <v>-0.004484321378</v>
      </c>
      <c r="M228" s="41">
        <f t="shared" si="446"/>
        <v>0.001836205821</v>
      </c>
      <c r="N228" s="44">
        <f t="shared" ref="N228:S228" si="447">(B228-B227)/B227</f>
        <v>0.02485070832</v>
      </c>
      <c r="O228" s="44">
        <f t="shared" si="447"/>
        <v>-0.01304705004</v>
      </c>
      <c r="P228" s="44">
        <f t="shared" si="447"/>
        <v>0.001295128668</v>
      </c>
      <c r="Q228" s="44">
        <f t="shared" si="447"/>
        <v>-0.006239992</v>
      </c>
      <c r="R228" s="44">
        <f t="shared" si="447"/>
        <v>-0.004474281821</v>
      </c>
      <c r="S228" s="46">
        <f t="shared" si="447"/>
        <v>0.001837892679</v>
      </c>
      <c r="U228" s="3"/>
    </row>
    <row r="229" ht="15.75" customHeight="1">
      <c r="A229" s="170">
        <v>42723.0</v>
      </c>
      <c r="B229" s="23">
        <v>202.729996</v>
      </c>
      <c r="C229" s="23">
        <v>33.974846</v>
      </c>
      <c r="D229" s="23">
        <v>111.15815</v>
      </c>
      <c r="E229" s="23">
        <v>125.449997</v>
      </c>
      <c r="F229" s="23">
        <v>60.116005</v>
      </c>
      <c r="G229" s="23">
        <v>61.828</v>
      </c>
      <c r="H229" s="36">
        <f t="shared" ref="H229:M229" si="448">LN(B229/B228)</f>
        <v>0.001184497446</v>
      </c>
      <c r="I229" s="36">
        <f t="shared" si="448"/>
        <v>0.01584715483</v>
      </c>
      <c r="J229" s="36">
        <f t="shared" si="448"/>
        <v>0.005760809819</v>
      </c>
      <c r="K229" s="36">
        <f t="shared" si="448"/>
        <v>0.009853053717</v>
      </c>
      <c r="L229" s="36">
        <f t="shared" si="448"/>
        <v>0.02096640213</v>
      </c>
      <c r="M229" s="41">
        <f t="shared" si="448"/>
        <v>0.0002183715155</v>
      </c>
      <c r="N229" s="44">
        <f t="shared" ref="N229:S229" si="449">(B229-B228)/B228</f>
        <v>0.00118519924</v>
      </c>
      <c r="O229" s="44">
        <f t="shared" si="449"/>
        <v>0.01597338691</v>
      </c>
      <c r="P229" s="44">
        <f t="shared" si="449"/>
        <v>0.005777435194</v>
      </c>
      <c r="Q229" s="44">
        <f t="shared" si="449"/>
        <v>0.009901754871</v>
      </c>
      <c r="R229" s="44">
        <f t="shared" si="449"/>
        <v>0.02118774133</v>
      </c>
      <c r="S229" s="46">
        <f t="shared" si="449"/>
        <v>0.0002183953603</v>
      </c>
      <c r="U229" s="3"/>
    </row>
    <row r="230" ht="15.75" customHeight="1">
      <c r="A230" s="170">
        <v>42724.0</v>
      </c>
      <c r="B230" s="23">
        <v>208.789993</v>
      </c>
      <c r="C230" s="23">
        <v>34.269566</v>
      </c>
      <c r="D230" s="23">
        <v>111.453575</v>
      </c>
      <c r="E230" s="23">
        <v>125.120003</v>
      </c>
      <c r="F230" s="23">
        <v>60.040417</v>
      </c>
      <c r="G230" s="23">
        <v>61.6437</v>
      </c>
      <c r="H230" s="36">
        <f t="shared" ref="H230:M230" si="450">LN(B230/B229)</f>
        <v>0.02945390387</v>
      </c>
      <c r="I230" s="36">
        <f t="shared" si="450"/>
        <v>0.008637244386</v>
      </c>
      <c r="J230" s="36">
        <f t="shared" si="450"/>
        <v>0.002654174423</v>
      </c>
      <c r="K230" s="36">
        <f t="shared" si="450"/>
        <v>-0.002633948125</v>
      </c>
      <c r="L230" s="36">
        <f t="shared" si="450"/>
        <v>-0.001258160133</v>
      </c>
      <c r="M230" s="41">
        <f t="shared" si="450"/>
        <v>-0.002985301682</v>
      </c>
      <c r="N230" s="44">
        <f t="shared" ref="N230:S230" si="451">(B230-B229)/B229</f>
        <v>0.02989196034</v>
      </c>
      <c r="O230" s="44">
        <f t="shared" si="451"/>
        <v>0.008674653007</v>
      </c>
      <c r="P230" s="44">
        <f t="shared" si="451"/>
        <v>0.002657699863</v>
      </c>
      <c r="Q230" s="44">
        <f t="shared" si="451"/>
        <v>-0.002630482327</v>
      </c>
      <c r="R230" s="44">
        <f t="shared" si="451"/>
        <v>-0.001257368982</v>
      </c>
      <c r="S230" s="46">
        <f t="shared" si="451"/>
        <v>-0.0029808501</v>
      </c>
      <c r="U230" s="3"/>
    </row>
    <row r="231" ht="15.75" customHeight="1">
      <c r="A231" s="170">
        <v>42725.0</v>
      </c>
      <c r="B231" s="23">
        <v>207.699997</v>
      </c>
      <c r="C231" s="23">
        <v>34.057735</v>
      </c>
      <c r="D231" s="23">
        <v>111.558411</v>
      </c>
      <c r="E231" s="23">
        <v>126.5</v>
      </c>
      <c r="F231" s="23">
        <v>60.040417</v>
      </c>
      <c r="G231" s="23">
        <v>61.0654</v>
      </c>
      <c r="H231" s="36">
        <f t="shared" ref="H231:M231" si="452">LN(B231/B230)</f>
        <v>-0.005234212177</v>
      </c>
      <c r="I231" s="36">
        <f t="shared" si="452"/>
        <v>-0.006200498939</v>
      </c>
      <c r="J231" s="36">
        <f t="shared" si="452"/>
        <v>0.0009401827193</v>
      </c>
      <c r="K231" s="36">
        <f t="shared" si="452"/>
        <v>0.01096900739</v>
      </c>
      <c r="L231" s="36">
        <f t="shared" si="452"/>
        <v>0</v>
      </c>
      <c r="M231" s="41">
        <f t="shared" si="452"/>
        <v>-0.009425613609</v>
      </c>
      <c r="N231" s="44">
        <f t="shared" ref="N231:S231" si="453">(B231-B230)/B230</f>
        <v>-0.005220537557</v>
      </c>
      <c r="O231" s="44">
        <f t="shared" si="453"/>
        <v>-0.006181315515</v>
      </c>
      <c r="P231" s="44">
        <f t="shared" si="453"/>
        <v>0.0009406248297</v>
      </c>
      <c r="Q231" s="44">
        <f t="shared" si="453"/>
        <v>0.01102938752</v>
      </c>
      <c r="R231" s="44">
        <f t="shared" si="453"/>
        <v>0</v>
      </c>
      <c r="S231" s="46">
        <f t="shared" si="453"/>
        <v>-0.00938133175</v>
      </c>
      <c r="U231" s="3"/>
    </row>
    <row r="232" ht="15.75" customHeight="1">
      <c r="A232" s="170">
        <v>42726.0</v>
      </c>
      <c r="B232" s="23">
        <v>208.449997</v>
      </c>
      <c r="C232" s="23">
        <v>34.011692</v>
      </c>
      <c r="D232" s="23">
        <v>110.824593</v>
      </c>
      <c r="E232" s="23">
        <v>125.580002</v>
      </c>
      <c r="F232" s="23">
        <v>60.049877</v>
      </c>
      <c r="G232" s="23">
        <v>60.8893</v>
      </c>
      <c r="H232" s="36">
        <f t="shared" ref="H232:M232" si="454">LN(B232/B231)</f>
        <v>0.003604473497</v>
      </c>
      <c r="I232" s="36">
        <f t="shared" si="454"/>
        <v>-0.001352824875</v>
      </c>
      <c r="J232" s="36">
        <f t="shared" si="454"/>
        <v>-0.006599611034</v>
      </c>
      <c r="K232" s="36">
        <f t="shared" si="454"/>
        <v>-0.007299286556</v>
      </c>
      <c r="L232" s="36">
        <f t="shared" si="454"/>
        <v>0.0001575481199</v>
      </c>
      <c r="M232" s="41">
        <f t="shared" si="454"/>
        <v>-0.002887959585</v>
      </c>
      <c r="N232" s="44">
        <f t="shared" ref="N232:S232" si="455">(B232-B231)/B231</f>
        <v>0.003610977423</v>
      </c>
      <c r="O232" s="44">
        <f t="shared" si="455"/>
        <v>-0.00135191022</v>
      </c>
      <c r="P232" s="44">
        <f t="shared" si="455"/>
        <v>-0.006577881429</v>
      </c>
      <c r="Q232" s="44">
        <f t="shared" si="455"/>
        <v>-0.007272711462</v>
      </c>
      <c r="R232" s="44">
        <f t="shared" si="455"/>
        <v>0.0001575605313</v>
      </c>
      <c r="S232" s="46">
        <f t="shared" si="455"/>
        <v>-0.002883793441</v>
      </c>
      <c r="U232" s="3"/>
    </row>
    <row r="233" ht="15.75" customHeight="1">
      <c r="A233" s="170">
        <v>42727.0</v>
      </c>
      <c r="B233" s="23">
        <v>213.339996</v>
      </c>
      <c r="C233" s="23">
        <v>34.048534</v>
      </c>
      <c r="D233" s="23">
        <v>111.043777</v>
      </c>
      <c r="E233" s="23">
        <v>125.589996</v>
      </c>
      <c r="F233" s="23">
        <v>59.756943</v>
      </c>
      <c r="G233" s="23">
        <v>61.0727</v>
      </c>
      <c r="H233" s="36">
        <f t="shared" ref="H233:M233" si="456">LN(B233/B232)</f>
        <v>0.02318792851</v>
      </c>
      <c r="I233" s="36">
        <f t="shared" si="456"/>
        <v>0.001082629482</v>
      </c>
      <c r="J233" s="36">
        <f t="shared" si="456"/>
        <v>0.001975802782</v>
      </c>
      <c r="K233" s="36">
        <f t="shared" si="456"/>
        <v>0.0000795795683</v>
      </c>
      <c r="L233" s="36">
        <f t="shared" si="456"/>
        <v>-0.004890115333</v>
      </c>
      <c r="M233" s="41">
        <f t="shared" si="456"/>
        <v>0.003007496404</v>
      </c>
      <c r="N233" s="44">
        <f t="shared" ref="N233:S233" si="457">(B233-B232)/B232</f>
        <v>0.02345885858</v>
      </c>
      <c r="O233" s="44">
        <f t="shared" si="457"/>
        <v>0.001083215737</v>
      </c>
      <c r="P233" s="44">
        <f t="shared" si="457"/>
        <v>0.001977755966</v>
      </c>
      <c r="Q233" s="44">
        <f t="shared" si="457"/>
        <v>0.00007958273484</v>
      </c>
      <c r="R233" s="44">
        <f t="shared" si="457"/>
        <v>-0.004878178185</v>
      </c>
      <c r="S233" s="46">
        <f t="shared" si="457"/>
        <v>0.003012023459</v>
      </c>
      <c r="U233" s="3"/>
    </row>
    <row r="234" ht="15.75" customHeight="1">
      <c r="A234" s="170">
        <v>42731.0</v>
      </c>
      <c r="B234" s="23">
        <v>219.529999</v>
      </c>
      <c r="C234" s="23">
        <v>34.140629</v>
      </c>
      <c r="D234" s="23">
        <v>111.749001</v>
      </c>
      <c r="E234" s="23">
        <v>128.350006</v>
      </c>
      <c r="F234" s="23">
        <v>59.794735</v>
      </c>
      <c r="G234" s="23">
        <v>60.8753</v>
      </c>
      <c r="H234" s="36">
        <f t="shared" ref="H234:M234" si="458">LN(B234/B233)</f>
        <v>0.02860177443</v>
      </c>
      <c r="I234" s="36">
        <f t="shared" si="458"/>
        <v>0.002701163996</v>
      </c>
      <c r="J234" s="36">
        <f t="shared" si="458"/>
        <v>0.006330782907</v>
      </c>
      <c r="K234" s="36">
        <f t="shared" si="458"/>
        <v>0.02173835288</v>
      </c>
      <c r="L234" s="36">
        <f t="shared" si="458"/>
        <v>0.0006322287046</v>
      </c>
      <c r="M234" s="41">
        <f t="shared" si="458"/>
        <v>-0.003237448296</v>
      </c>
      <c r="N234" s="44">
        <f t="shared" ref="N234:S234" si="459">(B234-B233)/B233</f>
        <v>0.0290147329</v>
      </c>
      <c r="O234" s="44">
        <f t="shared" si="459"/>
        <v>0.002704815426</v>
      </c>
      <c r="P234" s="44">
        <f t="shared" si="459"/>
        <v>0.006350864668</v>
      </c>
      <c r="Q234" s="44">
        <f t="shared" si="459"/>
        <v>0.02197635232</v>
      </c>
      <c r="R234" s="44">
        <f t="shared" si="459"/>
        <v>0.0006324286033</v>
      </c>
      <c r="S234" s="46">
        <f t="shared" si="459"/>
        <v>-0.003232213411</v>
      </c>
      <c r="U234" s="3"/>
    </row>
    <row r="235" ht="15.75" customHeight="1">
      <c r="A235" s="170">
        <v>42732.0</v>
      </c>
      <c r="B235" s="23">
        <v>219.740005</v>
      </c>
      <c r="C235" s="23">
        <v>33.735405</v>
      </c>
      <c r="D235" s="23">
        <v>111.272507</v>
      </c>
      <c r="E235" s="23">
        <v>125.889999</v>
      </c>
      <c r="F235" s="23">
        <v>59.52071</v>
      </c>
      <c r="G235" s="23">
        <v>60.7882</v>
      </c>
      <c r="H235" s="36">
        <f t="shared" ref="H235:M235" si="460">LN(B235/B234)</f>
        <v>0.0009561591463</v>
      </c>
      <c r="I235" s="36">
        <f t="shared" si="460"/>
        <v>-0.01194026199</v>
      </c>
      <c r="J235" s="36">
        <f t="shared" si="460"/>
        <v>-0.00427308316</v>
      </c>
      <c r="K235" s="36">
        <f t="shared" si="460"/>
        <v>-0.01935245223</v>
      </c>
      <c r="L235" s="36">
        <f t="shared" si="460"/>
        <v>-0.004593294385</v>
      </c>
      <c r="M235" s="41">
        <f t="shared" si="460"/>
        <v>-0.001431818333</v>
      </c>
      <c r="N235" s="44">
        <f t="shared" ref="N235:S235" si="461">(B235-B234)/B234</f>
        <v>0.0009566164121</v>
      </c>
      <c r="O235" s="44">
        <f t="shared" si="461"/>
        <v>-0.01186925994</v>
      </c>
      <c r="P235" s="44">
        <f t="shared" si="461"/>
        <v>-0.00426396653</v>
      </c>
      <c r="Q235" s="44">
        <f t="shared" si="461"/>
        <v>-0.01916639568</v>
      </c>
      <c r="R235" s="44">
        <f t="shared" si="461"/>
        <v>-0.004582761342</v>
      </c>
      <c r="S235" s="46">
        <f t="shared" si="461"/>
        <v>-0.00143079377</v>
      </c>
      <c r="U235" s="3"/>
    </row>
    <row r="236" ht="15.75" customHeight="1">
      <c r="A236" s="20">
        <v>42733.0</v>
      </c>
      <c r="B236" s="23">
        <v>214.679993</v>
      </c>
      <c r="C236" s="23">
        <v>33.763031</v>
      </c>
      <c r="D236" s="23">
        <v>111.243919</v>
      </c>
      <c r="E236" s="23">
        <v>125.330002</v>
      </c>
      <c r="F236" s="23">
        <v>59.435673</v>
      </c>
      <c r="G236" s="23">
        <v>60.5479</v>
      </c>
      <c r="H236" s="36">
        <f t="shared" ref="H236:M236" si="462">LN(B236/B235)</f>
        <v>-0.02329653732</v>
      </c>
      <c r="I236" s="36">
        <f t="shared" si="462"/>
        <v>0.0008185671604</v>
      </c>
      <c r="J236" s="36">
        <f t="shared" si="462"/>
        <v>-0.0002569518185</v>
      </c>
      <c r="K236" s="36">
        <f t="shared" si="462"/>
        <v>-0.004458227253</v>
      </c>
      <c r="L236" s="36">
        <f t="shared" si="462"/>
        <v>-0.001429717554</v>
      </c>
      <c r="M236" s="41">
        <f t="shared" si="462"/>
        <v>-0.003960903872</v>
      </c>
      <c r="N236" s="44">
        <f t="shared" ref="N236:S236" si="463">(B236-B235)/B235</f>
        <v>-0.02302726807</v>
      </c>
      <c r="O236" s="44">
        <f t="shared" si="463"/>
        <v>0.0008189022779</v>
      </c>
      <c r="P236" s="44">
        <f t="shared" si="463"/>
        <v>-0.0002569188092</v>
      </c>
      <c r="Q236" s="44">
        <f t="shared" si="463"/>
        <v>-0.00444830411</v>
      </c>
      <c r="R236" s="44">
        <f t="shared" si="463"/>
        <v>-0.001428695995</v>
      </c>
      <c r="S236" s="46">
        <f t="shared" si="463"/>
        <v>-0.003953069839</v>
      </c>
      <c r="U236" s="3"/>
    </row>
    <row r="237" ht="15.75" customHeight="1">
      <c r="A237" s="20">
        <v>42734.0</v>
      </c>
      <c r="B237" s="23">
        <v>213.690002</v>
      </c>
      <c r="C237" s="23">
        <v>33.403847</v>
      </c>
      <c r="D237" s="23">
        <v>110.376678</v>
      </c>
      <c r="E237" s="23">
        <v>123.800003</v>
      </c>
      <c r="F237" s="23">
        <v>58.717522</v>
      </c>
      <c r="G237" s="23">
        <v>60.3989</v>
      </c>
      <c r="H237" s="36">
        <f t="shared" ref="H237:M237" si="464">LN(B237/B236)</f>
        <v>-0.004622138684</v>
      </c>
      <c r="I237" s="36">
        <f t="shared" si="464"/>
        <v>-0.01069537351</v>
      </c>
      <c r="J237" s="36">
        <f t="shared" si="464"/>
        <v>-0.007826397352</v>
      </c>
      <c r="K237" s="36">
        <f t="shared" si="464"/>
        <v>-0.0122828901</v>
      </c>
      <c r="L237" s="36">
        <f t="shared" si="464"/>
        <v>-0.01215641852</v>
      </c>
      <c r="M237" s="41">
        <f t="shared" si="464"/>
        <v>-0.002463894462</v>
      </c>
      <c r="N237" s="44">
        <f t="shared" ref="N237:S237" si="465">(B237-B236)/B236</f>
        <v>-0.00461147304</v>
      </c>
      <c r="O237" s="44">
        <f t="shared" si="465"/>
        <v>-0.01063838137</v>
      </c>
      <c r="P237" s="44">
        <f t="shared" si="465"/>
        <v>-0.007795850846</v>
      </c>
      <c r="Q237" s="44">
        <f t="shared" si="465"/>
        <v>-0.01220776331</v>
      </c>
      <c r="R237" s="44">
        <f t="shared" si="465"/>
        <v>-0.01208282777</v>
      </c>
      <c r="S237" s="46">
        <f t="shared" si="465"/>
        <v>-0.002460861566</v>
      </c>
      <c r="U237" s="3"/>
    </row>
    <row r="238" ht="15.75" customHeight="1">
      <c r="A238" s="20">
        <v>42738.0</v>
      </c>
      <c r="B238" s="23">
        <v>216.990005</v>
      </c>
      <c r="C238" s="23">
        <v>33.707771</v>
      </c>
      <c r="D238" s="23">
        <v>110.691154</v>
      </c>
      <c r="E238" s="23">
        <v>127.489998</v>
      </c>
      <c r="F238" s="23">
        <v>59.133289</v>
      </c>
      <c r="G238" s="23">
        <v>61.1348</v>
      </c>
      <c r="H238" s="36">
        <f t="shared" ref="H238:M238" si="466">LN(B238/B237)</f>
        <v>0.01532491655</v>
      </c>
      <c r="I238" s="36">
        <f t="shared" si="466"/>
        <v>0.009057331257</v>
      </c>
      <c r="J238" s="36">
        <f t="shared" si="466"/>
        <v>0.002845065329</v>
      </c>
      <c r="K238" s="36">
        <f t="shared" si="466"/>
        <v>0.02937052998</v>
      </c>
      <c r="L238" s="36">
        <f t="shared" si="466"/>
        <v>0.007055848346</v>
      </c>
      <c r="M238" s="41">
        <f t="shared" si="466"/>
        <v>0.01211036929</v>
      </c>
      <c r="N238" s="44">
        <f t="shared" ref="N238:S238" si="467">(B238-B237)/B237</f>
        <v>0.01544294524</v>
      </c>
      <c r="O238" s="44">
        <f t="shared" si="467"/>
        <v>0.009098472999</v>
      </c>
      <c r="P238" s="44">
        <f t="shared" si="467"/>
        <v>0.002849116369</v>
      </c>
      <c r="Q238" s="44">
        <f t="shared" si="467"/>
        <v>0.02980609782</v>
      </c>
      <c r="R238" s="44">
        <f t="shared" si="467"/>
        <v>0.007080799493</v>
      </c>
      <c r="S238" s="46">
        <f t="shared" si="467"/>
        <v>0.01218399673</v>
      </c>
      <c r="U238" s="3"/>
    </row>
    <row r="239" ht="15.75" customHeight="1">
      <c r="A239" s="20">
        <v>42739.0</v>
      </c>
      <c r="B239" s="23">
        <v>226.990005</v>
      </c>
      <c r="C239" s="23">
        <v>33.532784</v>
      </c>
      <c r="D239" s="23">
        <v>110.567276</v>
      </c>
      <c r="E239" s="23">
        <v>129.410004</v>
      </c>
      <c r="F239" s="23">
        <v>58.86871</v>
      </c>
      <c r="G239" s="23">
        <v>60.773</v>
      </c>
      <c r="H239" s="36">
        <f t="shared" ref="H239:M239" si="468">LN(B239/B238)</f>
        <v>0.0450546931</v>
      </c>
      <c r="I239" s="36">
        <f t="shared" si="468"/>
        <v>-0.005204817094</v>
      </c>
      <c r="J239" s="36">
        <f t="shared" si="468"/>
        <v>-0.001119758582</v>
      </c>
      <c r="K239" s="36">
        <f t="shared" si="468"/>
        <v>0.01494777528</v>
      </c>
      <c r="L239" s="36">
        <f t="shared" si="468"/>
        <v>-0.004484321378</v>
      </c>
      <c r="M239" s="41">
        <f t="shared" si="468"/>
        <v>-0.00593565075</v>
      </c>
      <c r="N239" s="44">
        <f t="shared" ref="N239:S239" si="469">(B239-B238)/B238</f>
        <v>0.04608507198</v>
      </c>
      <c r="O239" s="44">
        <f t="shared" si="469"/>
        <v>-0.005191295503</v>
      </c>
      <c r="P239" s="44">
        <f t="shared" si="469"/>
        <v>-0.001119131887</v>
      </c>
      <c r="Q239" s="44">
        <f t="shared" si="469"/>
        <v>0.01506005201</v>
      </c>
      <c r="R239" s="44">
        <f t="shared" si="469"/>
        <v>-0.004474281821</v>
      </c>
      <c r="S239" s="46">
        <f t="shared" si="469"/>
        <v>-0.005918069577</v>
      </c>
      <c r="U239" s="3"/>
    </row>
    <row r="240" ht="15.75" customHeight="1">
      <c r="A240" s="20">
        <v>42740.0</v>
      </c>
      <c r="B240" s="23">
        <v>226.75</v>
      </c>
      <c r="C240" s="23">
        <v>33.477512</v>
      </c>
      <c r="D240" s="23">
        <v>111.129562</v>
      </c>
      <c r="E240" s="23">
        <v>131.809998</v>
      </c>
      <c r="F240" s="23">
        <v>58.86871</v>
      </c>
      <c r="G240" s="23">
        <v>60.751</v>
      </c>
      <c r="H240" s="36">
        <f t="shared" ref="H240:M240" si="470">LN(B240/B239)</f>
        <v>-0.00105789668</v>
      </c>
      <c r="I240" s="36">
        <f t="shared" si="470"/>
        <v>-0.001649657316</v>
      </c>
      <c r="J240" s="36">
        <f t="shared" si="470"/>
        <v>0.005072577586</v>
      </c>
      <c r="K240" s="36">
        <f t="shared" si="470"/>
        <v>0.01837578681</v>
      </c>
      <c r="L240" s="36">
        <f t="shared" si="470"/>
        <v>0</v>
      </c>
      <c r="M240" s="41">
        <f t="shared" si="470"/>
        <v>-0.000362068402</v>
      </c>
      <c r="N240" s="44">
        <f t="shared" ref="N240:S240" si="471">(B240-B239)/B239</f>
        <v>-0.001057337304</v>
      </c>
      <c r="O240" s="44">
        <f t="shared" si="471"/>
        <v>-0.00164829738</v>
      </c>
      <c r="P240" s="44">
        <f t="shared" si="471"/>
        <v>0.005085464889</v>
      </c>
      <c r="Q240" s="44">
        <f t="shared" si="471"/>
        <v>0.0185456605</v>
      </c>
      <c r="R240" s="44">
        <f t="shared" si="471"/>
        <v>0</v>
      </c>
      <c r="S240" s="46">
        <f t="shared" si="471"/>
        <v>-0.0003620028631</v>
      </c>
      <c r="U240" s="3"/>
    </row>
    <row r="241" ht="15.75" customHeight="1">
      <c r="A241" s="20">
        <v>42741.0</v>
      </c>
      <c r="B241" s="23">
        <v>229.009995</v>
      </c>
      <c r="C241" s="23">
        <v>33.59726</v>
      </c>
      <c r="D241" s="23">
        <v>112.368469</v>
      </c>
      <c r="E241" s="23">
        <v>131.070007</v>
      </c>
      <c r="F241" s="23">
        <v>59.378971</v>
      </c>
      <c r="G241" s="23">
        <v>59.7503</v>
      </c>
      <c r="H241" s="36">
        <f t="shared" ref="H241:M241" si="472">LN(B241/B240)</f>
        <v>0.009917559895</v>
      </c>
      <c r="I241" s="36">
        <f t="shared" si="472"/>
        <v>0.003570586188</v>
      </c>
      <c r="J241" s="36">
        <f t="shared" si="472"/>
        <v>0.01108662733</v>
      </c>
      <c r="K241" s="36">
        <f t="shared" si="472"/>
        <v>-0.005629891513</v>
      </c>
      <c r="L241" s="36">
        <f t="shared" si="472"/>
        <v>0.008630430007</v>
      </c>
      <c r="M241" s="41">
        <f t="shared" si="472"/>
        <v>-0.01660933127</v>
      </c>
      <c r="N241" s="44">
        <f t="shared" ref="N241:S241" si="473">(B241-B240)/B240</f>
        <v>0.009966901874</v>
      </c>
      <c r="O241" s="44">
        <f t="shared" si="473"/>
        <v>0.003576968324</v>
      </c>
      <c r="P241" s="44">
        <f t="shared" si="473"/>
        <v>0.01114831173</v>
      </c>
      <c r="Q241" s="44">
        <f t="shared" si="473"/>
        <v>-0.005614073372</v>
      </c>
      <c r="R241" s="44">
        <f t="shared" si="473"/>
        <v>0.008667779539</v>
      </c>
      <c r="S241" s="46">
        <f t="shared" si="473"/>
        <v>-0.01647215684</v>
      </c>
      <c r="U241" s="3"/>
    </row>
    <row r="242" ht="15.75" customHeight="1">
      <c r="A242" s="20">
        <v>42744.0</v>
      </c>
      <c r="B242" s="23">
        <v>231.279999</v>
      </c>
      <c r="C242" s="23">
        <v>33.71698</v>
      </c>
      <c r="D242" s="23">
        <v>113.397697</v>
      </c>
      <c r="E242" s="23">
        <v>130.949997</v>
      </c>
      <c r="F242" s="23">
        <v>59.189987</v>
      </c>
      <c r="G242" s="23">
        <v>59.4476</v>
      </c>
      <c r="H242" s="36">
        <f t="shared" ref="H242:M242" si="474">LN(B242/B241)</f>
        <v>0.009863444494</v>
      </c>
      <c r="I242" s="36">
        <f t="shared" si="474"/>
        <v>0.003557052007</v>
      </c>
      <c r="J242" s="36">
        <f t="shared" si="474"/>
        <v>0.009117709251</v>
      </c>
      <c r="K242" s="36">
        <f t="shared" si="474"/>
        <v>-0.0009160369938</v>
      </c>
      <c r="L242" s="36">
        <f t="shared" si="474"/>
        <v>-0.003187751048</v>
      </c>
      <c r="M242" s="41">
        <f t="shared" si="474"/>
        <v>-0.005078959456</v>
      </c>
      <c r="N242" s="44">
        <f t="shared" ref="N242:S242" si="475">(B242-B241)/B241</f>
        <v>0.00991224859</v>
      </c>
      <c r="O242" s="44">
        <f t="shared" si="475"/>
        <v>0.003563385824</v>
      </c>
      <c r="P242" s="44">
        <f t="shared" si="475"/>
        <v>0.009159402181</v>
      </c>
      <c r="Q242" s="44">
        <f t="shared" si="475"/>
        <v>-0.00091561756</v>
      </c>
      <c r="R242" s="44">
        <f t="shared" si="475"/>
        <v>-0.003182675564</v>
      </c>
      <c r="S242" s="46">
        <f t="shared" si="475"/>
        <v>-0.00506608335</v>
      </c>
      <c r="U242" s="3"/>
    </row>
    <row r="243" ht="15.75" customHeight="1">
      <c r="A243" s="170">
        <v>42745.0</v>
      </c>
      <c r="B243" s="23">
        <v>229.869995</v>
      </c>
      <c r="C243" s="23">
        <v>33.652515</v>
      </c>
      <c r="D243" s="23">
        <v>113.51207</v>
      </c>
      <c r="E243" s="23">
        <v>129.889999</v>
      </c>
      <c r="F243" s="23">
        <v>59.171085</v>
      </c>
      <c r="G243" s="23">
        <v>59.8675</v>
      </c>
      <c r="H243" s="36">
        <f t="shared" ref="H243:M243" si="476">LN(B243/B242)</f>
        <v>-0.006115183399</v>
      </c>
      <c r="I243" s="36">
        <f t="shared" si="476"/>
        <v>-0.001913774763</v>
      </c>
      <c r="J243" s="36">
        <f t="shared" si="476"/>
        <v>0.001008092434</v>
      </c>
      <c r="K243" s="36">
        <f t="shared" si="476"/>
        <v>-0.008127617324</v>
      </c>
      <c r="L243" s="36">
        <f t="shared" si="476"/>
        <v>-0.0003193955553</v>
      </c>
      <c r="M243" s="41">
        <f t="shared" si="476"/>
        <v>0.007038534662</v>
      </c>
      <c r="N243" s="44">
        <f t="shared" ref="N243:S243" si="477">(B243-B242)/B242</f>
        <v>-0.006096523721</v>
      </c>
      <c r="O243" s="44">
        <f t="shared" si="477"/>
        <v>-0.001911944664</v>
      </c>
      <c r="P243" s="44">
        <f t="shared" si="477"/>
        <v>0.00100860073</v>
      </c>
      <c r="Q243" s="44">
        <f t="shared" si="477"/>
        <v>-0.008094677543</v>
      </c>
      <c r="R243" s="44">
        <f t="shared" si="477"/>
        <v>-0.000319344554</v>
      </c>
      <c r="S243" s="46">
        <f t="shared" si="477"/>
        <v>0.007063363365</v>
      </c>
      <c r="U243" s="3"/>
    </row>
    <row r="244" ht="15.75" customHeight="1">
      <c r="A244" s="170">
        <v>42746.0</v>
      </c>
      <c r="B244" s="23">
        <v>229.729996</v>
      </c>
      <c r="C244" s="23">
        <v>34.030113</v>
      </c>
      <c r="D244" s="23">
        <v>114.121986</v>
      </c>
      <c r="E244" s="23">
        <v>130.5</v>
      </c>
      <c r="F244" s="23">
        <v>59.709686</v>
      </c>
      <c r="G244" s="23">
        <v>60.0041</v>
      </c>
      <c r="H244" s="36">
        <f t="shared" ref="H244:M244" si="478">LN(B244/B243)</f>
        <v>-0.0006092210926</v>
      </c>
      <c r="I244" s="36">
        <f t="shared" si="478"/>
        <v>0.01115801584</v>
      </c>
      <c r="J244" s="36">
        <f t="shared" si="478"/>
        <v>0.005358754048</v>
      </c>
      <c r="K244" s="36">
        <f t="shared" si="478"/>
        <v>0.004685296042</v>
      </c>
      <c r="L244" s="36">
        <f t="shared" si="478"/>
        <v>0.009061258279</v>
      </c>
      <c r="M244" s="41">
        <f t="shared" si="478"/>
        <v>0.002279106296</v>
      </c>
      <c r="N244" s="44">
        <f t="shared" ref="N244:S244" si="479">(B244-B243)/B243</f>
        <v>-0.0006090355551</v>
      </c>
      <c r="O244" s="44">
        <f t="shared" si="479"/>
        <v>0.01122049868</v>
      </c>
      <c r="P244" s="44">
        <f t="shared" si="479"/>
        <v>0.005373137852</v>
      </c>
      <c r="Q244" s="44">
        <f t="shared" si="479"/>
        <v>0.004696289204</v>
      </c>
      <c r="R244" s="44">
        <f t="shared" si="479"/>
        <v>0.009102435759</v>
      </c>
      <c r="S244" s="46">
        <f t="shared" si="479"/>
        <v>0.002281705433</v>
      </c>
      <c r="U244" s="3"/>
    </row>
    <row r="245" ht="15.75" customHeight="1">
      <c r="A245" s="170">
        <v>42747.0</v>
      </c>
      <c r="B245" s="23">
        <v>229.589996</v>
      </c>
      <c r="C245" s="23">
        <v>33.809078</v>
      </c>
      <c r="D245" s="23">
        <v>113.645454</v>
      </c>
      <c r="E245" s="23">
        <v>129.179993</v>
      </c>
      <c r="F245" s="23">
        <v>59.161636</v>
      </c>
      <c r="G245" s="23">
        <v>60.2149</v>
      </c>
      <c r="H245" s="36">
        <f t="shared" ref="H245:M245" si="480">LN(B245/B244)</f>
        <v>-0.0006095968248</v>
      </c>
      <c r="I245" s="36">
        <f t="shared" si="480"/>
        <v>-0.006516462797</v>
      </c>
      <c r="J245" s="36">
        <f t="shared" si="480"/>
        <v>-0.004184379429</v>
      </c>
      <c r="K245" s="36">
        <f t="shared" si="480"/>
        <v>-0.01016650035</v>
      </c>
      <c r="L245" s="36">
        <f t="shared" si="480"/>
        <v>-0.009220960514</v>
      </c>
      <c r="M245" s="41">
        <f t="shared" si="480"/>
        <v>0.003506936774</v>
      </c>
      <c r="N245" s="44">
        <f t="shared" ref="N245:S245" si="481">(B245-B244)/B244</f>
        <v>-0.0006094110584</v>
      </c>
      <c r="O245" s="44">
        <f t="shared" si="481"/>
        <v>-0.006495276698</v>
      </c>
      <c r="P245" s="44">
        <f t="shared" si="481"/>
        <v>-0.004175637112</v>
      </c>
      <c r="Q245" s="44">
        <f t="shared" si="481"/>
        <v>-0.01011499617</v>
      </c>
      <c r="R245" s="44">
        <f t="shared" si="481"/>
        <v>-0.009178577827</v>
      </c>
      <c r="S245" s="46">
        <f t="shared" si="481"/>
        <v>0.003513093272</v>
      </c>
      <c r="U245" s="3"/>
    </row>
    <row r="246" ht="15.75" customHeight="1">
      <c r="A246" s="170">
        <v>42748.0</v>
      </c>
      <c r="B246" s="23">
        <v>237.75</v>
      </c>
      <c r="C246" s="23">
        <v>33.882755</v>
      </c>
      <c r="D246" s="23">
        <v>113.445343</v>
      </c>
      <c r="E246" s="23">
        <v>133.699997</v>
      </c>
      <c r="F246" s="23">
        <v>59.246685</v>
      </c>
      <c r="G246" s="23">
        <v>59.3485</v>
      </c>
      <c r="H246" s="36">
        <f t="shared" ref="H246:M246" si="482">LN(B246/B245)</f>
        <v>0.03492460936</v>
      </c>
      <c r="I246" s="36">
        <f t="shared" si="482"/>
        <v>0.002176836579</v>
      </c>
      <c r="J246" s="36">
        <f t="shared" si="482"/>
        <v>-0.001762388035</v>
      </c>
      <c r="K246" s="36">
        <f t="shared" si="482"/>
        <v>0.03439173525</v>
      </c>
      <c r="L246" s="36">
        <f t="shared" si="482"/>
        <v>0.001436537803</v>
      </c>
      <c r="M246" s="41">
        <f t="shared" si="482"/>
        <v>-0.01449298306</v>
      </c>
      <c r="N246" s="44">
        <f t="shared" ref="N246:S246" si="483">(B246-B245)/B245</f>
        <v>0.03554163571</v>
      </c>
      <c r="O246" s="44">
        <f t="shared" si="483"/>
        <v>0.002179207608</v>
      </c>
      <c r="P246" s="44">
        <f t="shared" si="483"/>
        <v>-0.001760835942</v>
      </c>
      <c r="Q246" s="44">
        <f t="shared" si="483"/>
        <v>0.03498996938</v>
      </c>
      <c r="R246" s="44">
        <f t="shared" si="483"/>
        <v>0.001437570117</v>
      </c>
      <c r="S246" s="46">
        <f t="shared" si="483"/>
        <v>-0.01438846531</v>
      </c>
      <c r="U246" s="3"/>
    </row>
    <row r="247" ht="15.75" customHeight="1">
      <c r="A247" s="170">
        <v>42752.0</v>
      </c>
      <c r="B247" s="23">
        <v>235.580002</v>
      </c>
      <c r="C247" s="23">
        <v>33.89196</v>
      </c>
      <c r="D247" s="23">
        <v>114.360237</v>
      </c>
      <c r="E247" s="23">
        <v>132.889999</v>
      </c>
      <c r="F247" s="23">
        <v>59.086044</v>
      </c>
      <c r="G247" s="23">
        <v>59.4748</v>
      </c>
      <c r="H247" s="36">
        <f t="shared" ref="H247:M247" si="484">LN(B247/B246)</f>
        <v>-0.009169134405</v>
      </c>
      <c r="I247" s="36">
        <f t="shared" si="484"/>
        <v>0.0002716352273</v>
      </c>
      <c r="J247" s="36">
        <f t="shared" si="484"/>
        <v>0.008032278392</v>
      </c>
      <c r="K247" s="36">
        <f t="shared" si="484"/>
        <v>-0.006076750851</v>
      </c>
      <c r="L247" s="36">
        <f t="shared" si="484"/>
        <v>-0.002715074689</v>
      </c>
      <c r="M247" s="41">
        <f t="shared" si="484"/>
        <v>0.002125846489</v>
      </c>
      <c r="N247" s="44">
        <f t="shared" ref="N247:S247" si="485">(B247-B246)/B246</f>
        <v>-0.009127226078</v>
      </c>
      <c r="O247" s="44">
        <f t="shared" si="485"/>
        <v>0.0002716721235</v>
      </c>
      <c r="P247" s="44">
        <f t="shared" si="485"/>
        <v>0.008064623684</v>
      </c>
      <c r="Q247" s="44">
        <f t="shared" si="485"/>
        <v>-0.006058324743</v>
      </c>
      <c r="R247" s="44">
        <f t="shared" si="485"/>
        <v>-0.002711392207</v>
      </c>
      <c r="S247" s="46">
        <f t="shared" si="485"/>
        <v>0.002128107703</v>
      </c>
      <c r="U247" s="3"/>
    </row>
    <row r="248" ht="15.75" customHeight="1">
      <c r="A248" s="170">
        <v>42753.0</v>
      </c>
      <c r="B248" s="23">
        <v>238.360001</v>
      </c>
      <c r="C248" s="23">
        <v>33.855129</v>
      </c>
      <c r="D248" s="23">
        <v>114.350693</v>
      </c>
      <c r="E248" s="23">
        <v>133.259995</v>
      </c>
      <c r="F248" s="23">
        <v>59.057697</v>
      </c>
      <c r="G248" s="23">
        <v>59.6607</v>
      </c>
      <c r="H248" s="36">
        <f t="shared" ref="H248:M248" si="486">LN(B248/B247)</f>
        <v>0.01173157305</v>
      </c>
      <c r="I248" s="36">
        <f t="shared" si="486"/>
        <v>-0.001087308818</v>
      </c>
      <c r="J248" s="36">
        <f t="shared" si="486"/>
        <v>-0.00008345906342</v>
      </c>
      <c r="K248" s="36">
        <f t="shared" si="486"/>
        <v>0.002780358795</v>
      </c>
      <c r="L248" s="36">
        <f t="shared" si="486"/>
        <v>-0.0004798730818</v>
      </c>
      <c r="M248" s="41">
        <f t="shared" si="486"/>
        <v>0.003120818746</v>
      </c>
      <c r="N248" s="44">
        <f t="shared" ref="N248:S248" si="487">(B248-B247)/B247</f>
        <v>0.01180065785</v>
      </c>
      <c r="O248" s="44">
        <f t="shared" si="487"/>
        <v>-0.001086717912</v>
      </c>
      <c r="P248" s="44">
        <f t="shared" si="487"/>
        <v>-0.00008345558081</v>
      </c>
      <c r="Q248" s="44">
        <f t="shared" si="487"/>
        <v>0.002784227578</v>
      </c>
      <c r="R248" s="44">
        <f t="shared" si="487"/>
        <v>-0.0004797579611</v>
      </c>
      <c r="S248" s="46">
        <f t="shared" si="487"/>
        <v>0.003125693571</v>
      </c>
      <c r="U248" s="3"/>
    </row>
    <row r="249" ht="15.75" customHeight="1">
      <c r="A249" s="170">
        <v>42754.0</v>
      </c>
      <c r="B249" s="23">
        <v>243.759995</v>
      </c>
      <c r="C249" s="23">
        <v>33.680145</v>
      </c>
      <c r="D249" s="23">
        <v>114.150558</v>
      </c>
      <c r="E249" s="23">
        <v>138.410004</v>
      </c>
      <c r="F249" s="23">
        <v>58.86871</v>
      </c>
      <c r="G249" s="23">
        <v>59.2655</v>
      </c>
      <c r="H249" s="36">
        <f t="shared" ref="H249:M249" si="488">LN(B249/B248)</f>
        <v>0.02240197409</v>
      </c>
      <c r="I249" s="36">
        <f t="shared" si="488"/>
        <v>-0.005182014708</v>
      </c>
      <c r="J249" s="36">
        <f t="shared" si="488"/>
        <v>-0.001751719523</v>
      </c>
      <c r="K249" s="36">
        <f t="shared" si="488"/>
        <v>0.03791825419</v>
      </c>
      <c r="L249" s="36">
        <f t="shared" si="488"/>
        <v>-0.003205171201</v>
      </c>
      <c r="M249" s="41">
        <f t="shared" si="488"/>
        <v>-0.006646162994</v>
      </c>
      <c r="N249" s="44">
        <f t="shared" ref="N249:S249" si="489">(B249-B248)/B248</f>
        <v>0.02265478259</v>
      </c>
      <c r="O249" s="44">
        <f t="shared" si="489"/>
        <v>-0.005168611232</v>
      </c>
      <c r="P249" s="44">
        <f t="shared" si="489"/>
        <v>-0.001750186158</v>
      </c>
      <c r="Q249" s="44">
        <f t="shared" si="489"/>
        <v>0.03864632443</v>
      </c>
      <c r="R249" s="44">
        <f t="shared" si="489"/>
        <v>-0.003200040123</v>
      </c>
      <c r="S249" s="46">
        <f t="shared" si="489"/>
        <v>-0.0066241261</v>
      </c>
      <c r="U249" s="3"/>
    </row>
    <row r="250" ht="15.75" customHeight="1">
      <c r="A250" s="170">
        <v>42755.0</v>
      </c>
      <c r="B250" s="23">
        <v>244.729996</v>
      </c>
      <c r="C250" s="23">
        <v>34.020897</v>
      </c>
      <c r="D250" s="23">
        <v>114.360237</v>
      </c>
      <c r="E250" s="23">
        <v>138.600006</v>
      </c>
      <c r="F250" s="23">
        <v>59.284477</v>
      </c>
      <c r="G250" s="23">
        <v>59.2424</v>
      </c>
      <c r="H250" s="36">
        <f t="shared" ref="H250:M250" si="490">LN(B250/B249)</f>
        <v>0.003971431525</v>
      </c>
      <c r="I250" s="36">
        <f t="shared" si="490"/>
        <v>0.01006645887</v>
      </c>
      <c r="J250" s="36">
        <f t="shared" si="490"/>
        <v>0.001835178586</v>
      </c>
      <c r="K250" s="36">
        <f t="shared" si="490"/>
        <v>0.001371806238</v>
      </c>
      <c r="L250" s="36">
        <f t="shared" si="490"/>
        <v>0.007037790967</v>
      </c>
      <c r="M250" s="41">
        <f t="shared" si="490"/>
        <v>-0.0003898474328</v>
      </c>
      <c r="N250" s="44">
        <f t="shared" ref="N250:S250" si="491">(B250-B249)/B249</f>
        <v>0.003979328109</v>
      </c>
      <c r="O250" s="44">
        <f t="shared" si="491"/>
        <v>0.01011729611</v>
      </c>
      <c r="P250" s="44">
        <f t="shared" si="491"/>
        <v>0.001836863557</v>
      </c>
      <c r="Q250" s="44">
        <f t="shared" si="491"/>
        <v>0.001372747594</v>
      </c>
      <c r="R250" s="44">
        <f t="shared" si="491"/>
        <v>0.007062614418</v>
      </c>
      <c r="S250" s="46">
        <f t="shared" si="491"/>
        <v>-0.0003897714522</v>
      </c>
      <c r="U250" s="3"/>
    </row>
    <row r="251" ht="15.75" customHeight="1">
      <c r="A251" s="170">
        <v>42758.0</v>
      </c>
      <c r="B251" s="23">
        <v>248.919998</v>
      </c>
      <c r="C251" s="23">
        <v>33.864334</v>
      </c>
      <c r="D251" s="23">
        <v>114.436478</v>
      </c>
      <c r="E251" s="23">
        <v>137.389999</v>
      </c>
      <c r="F251" s="23">
        <v>59.492367</v>
      </c>
      <c r="G251" s="23">
        <v>59.7045</v>
      </c>
      <c r="H251" s="36">
        <f t="shared" ref="H251:M251" si="492">LN(B251/B250)</f>
        <v>0.01697600598</v>
      </c>
      <c r="I251" s="36">
        <f t="shared" si="492"/>
        <v>-0.004612587312</v>
      </c>
      <c r="J251" s="36">
        <f t="shared" si="492"/>
        <v>0.000666451901</v>
      </c>
      <c r="K251" s="36">
        <f t="shared" si="492"/>
        <v>-0.008768540389</v>
      </c>
      <c r="L251" s="36">
        <f t="shared" si="492"/>
        <v>0.00350051753</v>
      </c>
      <c r="M251" s="41">
        <f t="shared" si="492"/>
        <v>0.007769892697</v>
      </c>
      <c r="N251" s="44">
        <f t="shared" ref="N251:S251" si="493">(B251-B250)/B250</f>
        <v>0.01712091721</v>
      </c>
      <c r="O251" s="44">
        <f t="shared" si="493"/>
        <v>-0.004601965668</v>
      </c>
      <c r="P251" s="44">
        <f t="shared" si="493"/>
        <v>0.0006666740294</v>
      </c>
      <c r="Q251" s="44">
        <f t="shared" si="493"/>
        <v>-0.008730208857</v>
      </c>
      <c r="R251" s="44">
        <f t="shared" si="493"/>
        <v>0.003506651497</v>
      </c>
      <c r="S251" s="46">
        <f t="shared" si="493"/>
        <v>0.007800156645</v>
      </c>
      <c r="U251" s="3"/>
    </row>
    <row r="252" ht="15.75" customHeight="1">
      <c r="A252" s="170">
        <v>42759.0</v>
      </c>
      <c r="B252" s="23">
        <v>254.610001</v>
      </c>
      <c r="C252" s="23">
        <v>34.64716</v>
      </c>
      <c r="D252" s="23">
        <v>114.33165</v>
      </c>
      <c r="E252" s="23">
        <v>140.110001</v>
      </c>
      <c r="F252" s="23">
        <v>60.021526</v>
      </c>
      <c r="G252" s="23">
        <v>59.7489</v>
      </c>
      <c r="H252" s="36">
        <f t="shared" ref="H252:M252" si="494">LN(B252/B251)</f>
        <v>0.02260141491</v>
      </c>
      <c r="I252" s="36">
        <f t="shared" si="494"/>
        <v>0.02285339364</v>
      </c>
      <c r="J252" s="36">
        <f t="shared" si="494"/>
        <v>-0.0009164563985</v>
      </c>
      <c r="K252" s="36">
        <f t="shared" si="494"/>
        <v>0.01960424586</v>
      </c>
      <c r="L252" s="36">
        <f t="shared" si="494"/>
        <v>0.008855245939</v>
      </c>
      <c r="M252" s="41">
        <f t="shared" si="494"/>
        <v>0.000743386158</v>
      </c>
      <c r="N252" s="44">
        <f t="shared" ref="N252:S252" si="495">(B252-B251)/B251</f>
        <v>0.02285876203</v>
      </c>
      <c r="O252" s="44">
        <f t="shared" si="495"/>
        <v>0.02311653316</v>
      </c>
      <c r="P252" s="44">
        <f t="shared" si="495"/>
        <v>-0.0009160365806</v>
      </c>
      <c r="Q252" s="44">
        <f t="shared" si="495"/>
        <v>0.01979767101</v>
      </c>
      <c r="R252" s="44">
        <f t="shared" si="495"/>
        <v>0.008894569618</v>
      </c>
      <c r="S252" s="46">
        <f t="shared" si="495"/>
        <v>0.000743662538</v>
      </c>
      <c r="U252" s="3"/>
    </row>
    <row r="253" ht="15.75" customHeight="1">
      <c r="A253" s="170">
        <v>42760.0</v>
      </c>
      <c r="B253" s="23">
        <v>254.470001</v>
      </c>
      <c r="C253" s="23">
        <v>34.812939</v>
      </c>
      <c r="D253" s="23">
        <v>116.151878</v>
      </c>
      <c r="E253" s="23">
        <v>139.520004</v>
      </c>
      <c r="F253" s="23">
        <v>60.172703</v>
      </c>
      <c r="G253" s="23">
        <v>59.4537</v>
      </c>
      <c r="H253" s="36">
        <f t="shared" ref="H253:M253" si="496">LN(B253/B252)</f>
        <v>-0.0005500117977</v>
      </c>
      <c r="I253" s="36">
        <f t="shared" si="496"/>
        <v>0.004773368226</v>
      </c>
      <c r="J253" s="36">
        <f t="shared" si="496"/>
        <v>0.01579519248</v>
      </c>
      <c r="K253" s="36">
        <f t="shared" si="496"/>
        <v>-0.00421984669</v>
      </c>
      <c r="L253" s="36">
        <f t="shared" si="496"/>
        <v>0.002515546395</v>
      </c>
      <c r="M253" s="41">
        <f t="shared" si="496"/>
        <v>-0.004952922226</v>
      </c>
      <c r="N253" s="44">
        <f t="shared" ref="N253:S253" si="497">(B253-B252)/B252</f>
        <v>-0.0005498605689</v>
      </c>
      <c r="O253" s="44">
        <f t="shared" si="497"/>
        <v>0.004784778897</v>
      </c>
      <c r="P253" s="44">
        <f t="shared" si="497"/>
        <v>0.01592059592</v>
      </c>
      <c r="Q253" s="44">
        <f t="shared" si="497"/>
        <v>-0.004210955648</v>
      </c>
      <c r="R253" s="44">
        <f t="shared" si="497"/>
        <v>0.002518713036</v>
      </c>
      <c r="S253" s="46">
        <f t="shared" si="497"/>
        <v>-0.004940676732</v>
      </c>
      <c r="U253" s="3"/>
    </row>
    <row r="254" ht="15.75" customHeight="1">
      <c r="A254" s="170">
        <v>42761.0</v>
      </c>
      <c r="B254" s="23">
        <v>252.509995</v>
      </c>
      <c r="C254" s="23">
        <v>34.591911</v>
      </c>
      <c r="D254" s="23">
        <v>116.209045</v>
      </c>
      <c r="E254" s="23">
        <v>138.960007</v>
      </c>
      <c r="F254" s="23">
        <v>60.730209</v>
      </c>
      <c r="G254" s="23">
        <v>59.2247</v>
      </c>
      <c r="H254" s="36">
        <f t="shared" ref="H254:M254" si="498">LN(B254/B253)</f>
        <v>-0.007732122689</v>
      </c>
      <c r="I254" s="36">
        <f t="shared" si="498"/>
        <v>-0.006369259417</v>
      </c>
      <c r="J254" s="36">
        <f t="shared" si="498"/>
        <v>0.0004920534866</v>
      </c>
      <c r="K254" s="36">
        <f t="shared" si="498"/>
        <v>-0.004021816523</v>
      </c>
      <c r="L254" s="36">
        <f t="shared" si="498"/>
        <v>0.009222440424</v>
      </c>
      <c r="M254" s="41">
        <f t="shared" si="498"/>
        <v>-0.003859173771</v>
      </c>
      <c r="N254" s="44">
        <f t="shared" ref="N254:S254" si="499">(B254-B253)/B253</f>
        <v>-0.007702306725</v>
      </c>
      <c r="O254" s="44">
        <f t="shared" si="499"/>
        <v>-0.00634901868</v>
      </c>
      <c r="P254" s="44">
        <f t="shared" si="499"/>
        <v>0.0004921745648</v>
      </c>
      <c r="Q254" s="44">
        <f t="shared" si="499"/>
        <v>-0.004013739851</v>
      </c>
      <c r="R254" s="44">
        <f t="shared" si="499"/>
        <v>0.009265098163</v>
      </c>
      <c r="S254" s="46">
        <f t="shared" si="499"/>
        <v>-0.00385173673</v>
      </c>
      <c r="U254" s="3"/>
    </row>
    <row r="255" ht="15.75" customHeight="1">
      <c r="A255" s="170">
        <v>42762.0</v>
      </c>
      <c r="B255" s="23">
        <v>252.949997</v>
      </c>
      <c r="C255" s="23">
        <v>34.978722</v>
      </c>
      <c r="D255" s="23">
        <v>116.218582</v>
      </c>
      <c r="E255" s="23">
        <v>142.449997</v>
      </c>
      <c r="F255" s="23">
        <v>62.157043</v>
      </c>
      <c r="G255" s="23">
        <v>59.2657</v>
      </c>
      <c r="H255" s="36">
        <f t="shared" ref="H255:M255" si="500">LN(B255/B254)</f>
        <v>0.001740996787</v>
      </c>
      <c r="I255" s="36">
        <f t="shared" si="500"/>
        <v>0.01112006516</v>
      </c>
      <c r="J255" s="36">
        <f t="shared" si="500"/>
        <v>0.00008206425483</v>
      </c>
      <c r="K255" s="36">
        <f t="shared" si="500"/>
        <v>0.02480486758</v>
      </c>
      <c r="L255" s="36">
        <f t="shared" si="500"/>
        <v>0.02322288278</v>
      </c>
      <c r="M255" s="41">
        <f t="shared" si="500"/>
        <v>0.0006920392139</v>
      </c>
      <c r="N255" s="44">
        <f t="shared" ref="N255:S255" si="501">(B255-B254)/B254</f>
        <v>0.001742513202</v>
      </c>
      <c r="O255" s="44">
        <f t="shared" si="501"/>
        <v>0.0111821229</v>
      </c>
      <c r="P255" s="44">
        <f t="shared" si="501"/>
        <v>0.00008206762219</v>
      </c>
      <c r="Q255" s="44">
        <f t="shared" si="501"/>
        <v>0.02511506782</v>
      </c>
      <c r="R255" s="44">
        <f t="shared" si="501"/>
        <v>0.02349463345</v>
      </c>
      <c r="S255" s="46">
        <f t="shared" si="501"/>
        <v>0.0006922787283</v>
      </c>
      <c r="U255" s="3"/>
    </row>
    <row r="256" ht="15.75" customHeight="1">
      <c r="A256" s="170">
        <v>42765.0</v>
      </c>
      <c r="B256" s="23">
        <v>250.630005</v>
      </c>
      <c r="C256" s="23">
        <v>34.462975</v>
      </c>
      <c r="D256" s="23">
        <v>115.913605</v>
      </c>
      <c r="E256" s="23">
        <v>141.220001</v>
      </c>
      <c r="F256" s="23">
        <v>61.542835</v>
      </c>
      <c r="G256" s="23">
        <v>60.0605</v>
      </c>
      <c r="H256" s="36">
        <f t="shared" ref="H256:M256" si="502">LN(B256/B255)</f>
        <v>-0.009214060942</v>
      </c>
      <c r="I256" s="36">
        <f t="shared" si="502"/>
        <v>-0.01485437441</v>
      </c>
      <c r="J256" s="36">
        <f t="shared" si="502"/>
        <v>-0.002627616441</v>
      </c>
      <c r="K256" s="36">
        <f t="shared" si="502"/>
        <v>-0.008672074715</v>
      </c>
      <c r="L256" s="36">
        <f t="shared" si="502"/>
        <v>-0.009930697712</v>
      </c>
      <c r="M256" s="41">
        <f t="shared" si="502"/>
        <v>0.01332166371</v>
      </c>
      <c r="N256" s="44">
        <f t="shared" ref="N256:S256" si="503">(B256-B255)/B255</f>
        <v>-0.00917174156</v>
      </c>
      <c r="O256" s="44">
        <f t="shared" si="503"/>
        <v>-0.01474459244</v>
      </c>
      <c r="P256" s="44">
        <f t="shared" si="503"/>
        <v>-0.002624167278</v>
      </c>
      <c r="Q256" s="44">
        <f t="shared" si="503"/>
        <v>-0.008634580736</v>
      </c>
      <c r="R256" s="44">
        <f t="shared" si="503"/>
        <v>-0.009881551154</v>
      </c>
      <c r="S256" s="46">
        <f t="shared" si="503"/>
        <v>0.01341079241</v>
      </c>
      <c r="U256" s="3"/>
    </row>
    <row r="257" ht="15.75" customHeight="1">
      <c r="A257" s="20">
        <v>42766.0</v>
      </c>
      <c r="B257" s="23">
        <v>251.929993</v>
      </c>
      <c r="C257" s="23">
        <v>33.910385</v>
      </c>
      <c r="D257" s="23">
        <v>115.646774</v>
      </c>
      <c r="E257" s="23">
        <v>140.710007</v>
      </c>
      <c r="F257" s="23">
        <v>61.089279</v>
      </c>
      <c r="G257" s="23">
        <v>60.0261</v>
      </c>
      <c r="H257" s="36">
        <f t="shared" ref="H257:M257" si="504">LN(B257/B256)</f>
        <v>0.005173475425</v>
      </c>
      <c r="I257" s="36">
        <f t="shared" si="504"/>
        <v>-0.0161642497</v>
      </c>
      <c r="J257" s="36">
        <f t="shared" si="504"/>
        <v>-0.002304635355</v>
      </c>
      <c r="K257" s="36">
        <f t="shared" si="504"/>
        <v>-0.003617880621</v>
      </c>
      <c r="L257" s="36">
        <f t="shared" si="504"/>
        <v>-0.007397052098</v>
      </c>
      <c r="M257" s="41">
        <f t="shared" si="504"/>
        <v>-0.0005729198918</v>
      </c>
      <c r="N257" s="44">
        <f t="shared" ref="N257:S257" si="505">(B257-B256)/B256</f>
        <v>0.005186880956</v>
      </c>
      <c r="O257" s="44">
        <f t="shared" si="505"/>
        <v>-0.01603430928</v>
      </c>
      <c r="P257" s="44">
        <f t="shared" si="505"/>
        <v>-0.002301981722</v>
      </c>
      <c r="Q257" s="44">
        <f t="shared" si="505"/>
        <v>-0.003611343977</v>
      </c>
      <c r="R257" s="44">
        <f t="shared" si="505"/>
        <v>-0.00736976124</v>
      </c>
      <c r="S257" s="46">
        <f t="shared" si="505"/>
        <v>-0.0005727558046</v>
      </c>
      <c r="U257" s="3"/>
    </row>
    <row r="258" ht="15.75" customHeight="1">
      <c r="A258" s="20">
        <v>42767.0</v>
      </c>
      <c r="B258" s="23">
        <v>249.240005</v>
      </c>
      <c r="C258" s="23">
        <v>33.634094</v>
      </c>
      <c r="D258" s="23">
        <v>122.69899</v>
      </c>
      <c r="E258" s="23">
        <v>140.779999</v>
      </c>
      <c r="F258" s="23">
        <v>60.07822</v>
      </c>
      <c r="G258" s="23">
        <v>60.0467</v>
      </c>
      <c r="H258" s="36">
        <f t="shared" ref="H258:M258" si="506">LN(B258/B257)</f>
        <v>-0.01073493562</v>
      </c>
      <c r="I258" s="36">
        <f t="shared" si="506"/>
        <v>-0.008181054768</v>
      </c>
      <c r="J258" s="36">
        <f t="shared" si="506"/>
        <v>0.05919362645</v>
      </c>
      <c r="K258" s="36">
        <f t="shared" si="506"/>
        <v>0.0004972965288</v>
      </c>
      <c r="L258" s="36">
        <f t="shared" si="506"/>
        <v>-0.01668900448</v>
      </c>
      <c r="M258" s="41">
        <f t="shared" si="506"/>
        <v>0.0003431251741</v>
      </c>
      <c r="N258" s="44">
        <f t="shared" ref="N258:S258" si="507">(B258-B257)/B257</f>
        <v>-0.01067752183</v>
      </c>
      <c r="O258" s="44">
        <f t="shared" si="507"/>
        <v>-0.008147681013</v>
      </c>
      <c r="P258" s="44">
        <f t="shared" si="507"/>
        <v>0.06098065477</v>
      </c>
      <c r="Q258" s="44">
        <f t="shared" si="507"/>
        <v>0.0004974202013</v>
      </c>
      <c r="R258" s="44">
        <f t="shared" si="507"/>
        <v>-0.01655051453</v>
      </c>
      <c r="S258" s="46">
        <f t="shared" si="507"/>
        <v>0.0003431840483</v>
      </c>
      <c r="U258" s="3"/>
    </row>
    <row r="259" ht="15.75" customHeight="1">
      <c r="A259" s="20">
        <v>42768.0</v>
      </c>
      <c r="B259" s="23">
        <v>251.550003</v>
      </c>
      <c r="C259" s="23">
        <v>33.781448</v>
      </c>
      <c r="D259" s="23">
        <v>122.489342</v>
      </c>
      <c r="E259" s="23">
        <v>139.199997</v>
      </c>
      <c r="F259" s="23">
        <v>59.690788</v>
      </c>
      <c r="G259" s="23">
        <v>60.0416</v>
      </c>
      <c r="H259" s="36">
        <f t="shared" ref="H259:M259" si="508">LN(B259/B258)</f>
        <v>0.009225481126</v>
      </c>
      <c r="I259" s="36">
        <f t="shared" si="508"/>
        <v>0.004371521174</v>
      </c>
      <c r="J259" s="36">
        <f t="shared" si="508"/>
        <v>-0.001710098106</v>
      </c>
      <c r="K259" s="36">
        <f t="shared" si="508"/>
        <v>-0.01128665473</v>
      </c>
      <c r="L259" s="36">
        <f t="shared" si="508"/>
        <v>-0.006469676218</v>
      </c>
      <c r="M259" s="41">
        <f t="shared" si="508"/>
        <v>-0.00008493750021</v>
      </c>
      <c r="N259" s="44">
        <f t="shared" ref="N259:S259" si="509">(B259-B258)/B258</f>
        <v>0.009268167042</v>
      </c>
      <c r="O259" s="44">
        <f t="shared" si="509"/>
        <v>0.004381090212</v>
      </c>
      <c r="P259" s="44">
        <f t="shared" si="509"/>
        <v>-0.001708636721</v>
      </c>
      <c r="Q259" s="44">
        <f t="shared" si="509"/>
        <v>-0.0112231994</v>
      </c>
      <c r="R259" s="44">
        <f t="shared" si="509"/>
        <v>-0.006448792924</v>
      </c>
      <c r="S259" s="46">
        <f t="shared" si="509"/>
        <v>-0.00008493389312</v>
      </c>
      <c r="U259" s="3"/>
    </row>
    <row r="260" ht="15.75" customHeight="1">
      <c r="A260" s="20">
        <v>42769.0</v>
      </c>
      <c r="B260" s="23">
        <v>251.330002</v>
      </c>
      <c r="C260" s="23">
        <v>33.87421</v>
      </c>
      <c r="D260" s="23">
        <v>123.013496</v>
      </c>
      <c r="E260" s="23">
        <v>140.25</v>
      </c>
      <c r="F260" s="23">
        <v>60.172703</v>
      </c>
      <c r="G260" s="23">
        <v>60.2261</v>
      </c>
      <c r="H260" s="36">
        <f t="shared" ref="H260:M260" si="510">LN(B260/B259)</f>
        <v>-0.0008749642533</v>
      </c>
      <c r="I260" s="36">
        <f t="shared" si="510"/>
        <v>0.002742181833</v>
      </c>
      <c r="J260" s="36">
        <f t="shared" si="510"/>
        <v>0.004270050812</v>
      </c>
      <c r="K260" s="36">
        <f t="shared" si="510"/>
        <v>0.007514818054</v>
      </c>
      <c r="L260" s="36">
        <f t="shared" si="510"/>
        <v>0.008041107308</v>
      </c>
      <c r="M260" s="41">
        <f t="shared" si="510"/>
        <v>0.003068157863</v>
      </c>
      <c r="N260" s="44">
        <f t="shared" ref="N260:S260" si="511">(B260-B259)/B259</f>
        <v>-0.0008745815837</v>
      </c>
      <c r="O260" s="44">
        <f t="shared" si="511"/>
        <v>0.002745945052</v>
      </c>
      <c r="P260" s="44">
        <f t="shared" si="511"/>
        <v>0.004279180469</v>
      </c>
      <c r="Q260" s="44">
        <f t="shared" si="511"/>
        <v>0.007543125163</v>
      </c>
      <c r="R260" s="44">
        <f t="shared" si="511"/>
        <v>0.008073523841</v>
      </c>
      <c r="S260" s="46">
        <f t="shared" si="511"/>
        <v>0.003072869477</v>
      </c>
      <c r="U260" s="3"/>
    </row>
    <row r="261" ht="15.75" customHeight="1">
      <c r="A261" s="20">
        <v>42772.0</v>
      </c>
      <c r="B261" s="23">
        <v>257.769989</v>
      </c>
      <c r="C261" s="23">
        <v>33.642311</v>
      </c>
      <c r="D261" s="23">
        <v>124.166626</v>
      </c>
      <c r="E261" s="23">
        <v>140.970001</v>
      </c>
      <c r="F261" s="23">
        <v>60.134907</v>
      </c>
      <c r="G261" s="23">
        <v>59.6567</v>
      </c>
      <c r="H261" s="36">
        <f t="shared" ref="H261:M261" si="512">LN(B261/B260)</f>
        <v>0.02530084717</v>
      </c>
      <c r="I261" s="36">
        <f t="shared" si="512"/>
        <v>-0.006869427171</v>
      </c>
      <c r="J261" s="36">
        <f t="shared" si="512"/>
        <v>0.009330348704</v>
      </c>
      <c r="K261" s="36">
        <f t="shared" si="512"/>
        <v>0.005120564474</v>
      </c>
      <c r="L261" s="36">
        <f t="shared" si="512"/>
        <v>-0.0006283227012</v>
      </c>
      <c r="M261" s="41">
        <f t="shared" si="512"/>
        <v>-0.00949934906</v>
      </c>
      <c r="N261" s="44">
        <f t="shared" ref="N261:S261" si="513">(B261-B260)/B260</f>
        <v>0.02562363008</v>
      </c>
      <c r="O261" s="44">
        <f t="shared" si="513"/>
        <v>-0.00684588659</v>
      </c>
      <c r="P261" s="44">
        <f t="shared" si="513"/>
        <v>0.0093740121</v>
      </c>
      <c r="Q261" s="44">
        <f t="shared" si="513"/>
        <v>0.00513369697</v>
      </c>
      <c r="R261" s="44">
        <f t="shared" si="513"/>
        <v>-0.0006281253478</v>
      </c>
      <c r="S261" s="46">
        <f t="shared" si="513"/>
        <v>-0.009454372772</v>
      </c>
      <c r="U261" s="3"/>
    </row>
    <row r="262" ht="15.75" customHeight="1">
      <c r="A262" s="20">
        <v>42773.0</v>
      </c>
      <c r="B262" s="23">
        <v>257.480011</v>
      </c>
      <c r="C262" s="23">
        <v>33.716518</v>
      </c>
      <c r="D262" s="23">
        <v>125.348328</v>
      </c>
      <c r="E262" s="23">
        <v>144.0</v>
      </c>
      <c r="F262" s="23">
        <v>59.936474</v>
      </c>
      <c r="G262" s="23">
        <v>59.267</v>
      </c>
      <c r="H262" s="36">
        <f t="shared" ref="H262:M262" si="514">LN(B262/B261)</f>
        <v>-0.001125581875</v>
      </c>
      <c r="I262" s="36">
        <f t="shared" si="514"/>
        <v>0.002203334919</v>
      </c>
      <c r="J262" s="36">
        <f t="shared" si="514"/>
        <v>0.009472064229</v>
      </c>
      <c r="K262" s="36">
        <f t="shared" si="514"/>
        <v>0.0212661907</v>
      </c>
      <c r="L262" s="36">
        <f t="shared" si="514"/>
        <v>-0.003305253575</v>
      </c>
      <c r="M262" s="41">
        <f t="shared" si="514"/>
        <v>-0.006553805421</v>
      </c>
      <c r="N262" s="44">
        <f t="shared" ref="N262:S262" si="515">(B262-B261)/B261</f>
        <v>-0.001124948646</v>
      </c>
      <c r="O262" s="44">
        <f t="shared" si="515"/>
        <v>0.002205764045</v>
      </c>
      <c r="P262" s="44">
        <f t="shared" si="515"/>
        <v>0.009517066204</v>
      </c>
      <c r="Q262" s="44">
        <f t="shared" si="515"/>
        <v>0.02149392763</v>
      </c>
      <c r="R262" s="44">
        <f t="shared" si="515"/>
        <v>-0.003299797238</v>
      </c>
      <c r="S262" s="46">
        <f t="shared" si="515"/>
        <v>-0.006532376078</v>
      </c>
      <c r="U262" s="3"/>
    </row>
    <row r="263" ht="15.75" customHeight="1">
      <c r="A263" s="20">
        <v>42774.0</v>
      </c>
      <c r="B263" s="23">
        <v>262.079987</v>
      </c>
      <c r="C263" s="23">
        <v>33.744347</v>
      </c>
      <c r="D263" s="23">
        <v>125.834366</v>
      </c>
      <c r="E263" s="23">
        <v>144.740005</v>
      </c>
      <c r="F263" s="23">
        <v>59.851437</v>
      </c>
      <c r="G263" s="23">
        <v>58.8136</v>
      </c>
      <c r="H263" s="36">
        <f t="shared" ref="H263:M263" si="516">LN(B263/B262)</f>
        <v>0.01770766116</v>
      </c>
      <c r="I263" s="36">
        <f t="shared" si="516"/>
        <v>0.0008250413504</v>
      </c>
      <c r="J263" s="36">
        <f t="shared" si="516"/>
        <v>0.003870000746</v>
      </c>
      <c r="K263" s="36">
        <f t="shared" si="516"/>
        <v>0.005125764407</v>
      </c>
      <c r="L263" s="36">
        <f t="shared" si="516"/>
        <v>-0.001419792925</v>
      </c>
      <c r="M263" s="41">
        <f t="shared" si="516"/>
        <v>-0.007679538015</v>
      </c>
      <c r="N263" s="44">
        <f t="shared" ref="N263:S263" si="517">(B263-B262)/B262</f>
        <v>0.0178653713</v>
      </c>
      <c r="O263" s="44">
        <f t="shared" si="517"/>
        <v>0.0008253817906</v>
      </c>
      <c r="P263" s="44">
        <f t="shared" si="517"/>
        <v>0.003877498869</v>
      </c>
      <c r="Q263" s="44">
        <f t="shared" si="517"/>
        <v>0.005138923611</v>
      </c>
      <c r="R263" s="44">
        <f t="shared" si="517"/>
        <v>-0.001418785496</v>
      </c>
      <c r="S263" s="46">
        <f t="shared" si="517"/>
        <v>-0.007650125702</v>
      </c>
      <c r="U263" s="3"/>
    </row>
    <row r="264" ht="15.75" customHeight="1">
      <c r="A264" s="20">
        <v>42775.0</v>
      </c>
      <c r="B264" s="23">
        <v>269.200012</v>
      </c>
      <c r="C264" s="23">
        <v>32.890991</v>
      </c>
      <c r="D264" s="23">
        <v>126.743645</v>
      </c>
      <c r="E264" s="23">
        <v>144.139999</v>
      </c>
      <c r="F264" s="23">
        <v>60.531776</v>
      </c>
      <c r="G264" s="23">
        <v>59.3147</v>
      </c>
      <c r="H264" s="36">
        <f t="shared" ref="H264:M264" si="518">LN(B264/B263)</f>
        <v>0.02680489129</v>
      </c>
      <c r="I264" s="36">
        <f t="shared" si="518"/>
        <v>-0.02561411651</v>
      </c>
      <c r="J264" s="36">
        <f t="shared" si="518"/>
        <v>0.007200016537</v>
      </c>
      <c r="K264" s="36">
        <f t="shared" si="518"/>
        <v>-0.004154021424</v>
      </c>
      <c r="L264" s="36">
        <f t="shared" si="518"/>
        <v>0.01130300856</v>
      </c>
      <c r="M264" s="41">
        <f t="shared" si="518"/>
        <v>0.00848404668</v>
      </c>
      <c r="N264" s="44">
        <f t="shared" ref="N264:S264" si="519">(B264-B263)/B263</f>
        <v>0.02716737391</v>
      </c>
      <c r="O264" s="44">
        <f t="shared" si="519"/>
        <v>-0.02528885801</v>
      </c>
      <c r="P264" s="44">
        <f t="shared" si="519"/>
        <v>0.007225998977</v>
      </c>
      <c r="Q264" s="44">
        <f t="shared" si="519"/>
        <v>-0.004145405412</v>
      </c>
      <c r="R264" s="44">
        <f t="shared" si="519"/>
        <v>0.01136712891</v>
      </c>
      <c r="S264" s="46">
        <f t="shared" si="519"/>
        <v>0.008520138199</v>
      </c>
      <c r="U264" s="3"/>
    </row>
    <row r="265" ht="15.75" customHeight="1">
      <c r="A265" s="20">
        <v>42776.0</v>
      </c>
      <c r="B265" s="23">
        <v>269.230011</v>
      </c>
      <c r="C265" s="23">
        <v>32.779694</v>
      </c>
      <c r="D265" s="23">
        <v>126.45649</v>
      </c>
      <c r="E265" s="23">
        <v>144.820007</v>
      </c>
      <c r="F265" s="23">
        <v>60.475086</v>
      </c>
      <c r="G265" s="23">
        <v>59.3643</v>
      </c>
      <c r="H265" s="36">
        <f t="shared" ref="H265:M265" si="520">LN(B265/B264)</f>
        <v>0.0001114313792</v>
      </c>
      <c r="I265" s="36">
        <f t="shared" si="520"/>
        <v>-0.003389552174</v>
      </c>
      <c r="J265" s="36">
        <f t="shared" si="520"/>
        <v>-0.002268206714</v>
      </c>
      <c r="K265" s="36">
        <f t="shared" si="520"/>
        <v>0.004706597738</v>
      </c>
      <c r="L265" s="36">
        <f t="shared" si="520"/>
        <v>-0.0009369717256</v>
      </c>
      <c r="M265" s="41">
        <f t="shared" si="520"/>
        <v>0.0008358682309</v>
      </c>
      <c r="N265" s="44">
        <f t="shared" ref="N265:S265" si="521">(B265-B264)/B264</f>
        <v>0.0001114375879</v>
      </c>
      <c r="O265" s="44">
        <f t="shared" si="521"/>
        <v>-0.003383814127</v>
      </c>
      <c r="P265" s="44">
        <f t="shared" si="521"/>
        <v>-0.002265636277</v>
      </c>
      <c r="Q265" s="44">
        <f t="shared" si="521"/>
        <v>0.004717691166</v>
      </c>
      <c r="R265" s="44">
        <f t="shared" si="521"/>
        <v>-0.0009365329046</v>
      </c>
      <c r="S265" s="46">
        <f t="shared" si="521"/>
        <v>0.0008362176661</v>
      </c>
      <c r="U265" s="3"/>
    </row>
    <row r="266" ht="15.75" customHeight="1">
      <c r="A266" s="20">
        <v>42779.0</v>
      </c>
      <c r="B266" s="23">
        <v>280.600006</v>
      </c>
      <c r="C266" s="23">
        <v>33.20636</v>
      </c>
      <c r="D266" s="23">
        <v>127.57634</v>
      </c>
      <c r="E266" s="23">
        <v>143.199997</v>
      </c>
      <c r="F266" s="23">
        <v>61.155426</v>
      </c>
      <c r="G266" s="23">
        <v>58.9041</v>
      </c>
      <c r="H266" s="36">
        <f t="shared" ref="H266:M266" si="522">LN(B266/B265)</f>
        <v>0.04136411532</v>
      </c>
      <c r="I266" s="36">
        <f t="shared" si="522"/>
        <v>0.01293218553</v>
      </c>
      <c r="J266" s="36">
        <f t="shared" si="522"/>
        <v>0.008816634087</v>
      </c>
      <c r="K266" s="36">
        <f t="shared" si="522"/>
        <v>-0.01124940672</v>
      </c>
      <c r="L266" s="36">
        <f t="shared" si="522"/>
        <v>0.01118711225</v>
      </c>
      <c r="M266" s="41">
        <f t="shared" si="522"/>
        <v>-0.007782337846</v>
      </c>
      <c r="N266" s="44">
        <f t="shared" ref="N266:S266" si="523">(B266-B265)/B265</f>
        <v>0.04223152894</v>
      </c>
      <c r="O266" s="44">
        <f t="shared" si="523"/>
        <v>0.01301616788</v>
      </c>
      <c r="P266" s="44">
        <f t="shared" si="523"/>
        <v>0.008855615082</v>
      </c>
      <c r="Q266" s="44">
        <f t="shared" si="523"/>
        <v>-0.01118636875</v>
      </c>
      <c r="R266" s="44">
        <f t="shared" si="523"/>
        <v>0.01124992199</v>
      </c>
      <c r="S266" s="46">
        <f t="shared" si="523"/>
        <v>-0.007752133858</v>
      </c>
      <c r="U266" s="3"/>
    </row>
    <row r="267" ht="15.75" customHeight="1">
      <c r="A267" s="20">
        <v>42780.0</v>
      </c>
      <c r="B267" s="23">
        <v>280.980011</v>
      </c>
      <c r="C267" s="23">
        <v>33.326946</v>
      </c>
      <c r="D267" s="23">
        <v>129.232193</v>
      </c>
      <c r="E267" s="23">
        <v>140.820007</v>
      </c>
      <c r="F267" s="23">
        <v>61.383595</v>
      </c>
      <c r="G267" s="23">
        <v>58.6606</v>
      </c>
      <c r="H267" s="36">
        <f t="shared" ref="H267:M267" si="524">LN(B267/B266)</f>
        <v>0.001353342521</v>
      </c>
      <c r="I267" s="36">
        <f t="shared" si="524"/>
        <v>0.003624835117</v>
      </c>
      <c r="J267" s="36">
        <f t="shared" si="524"/>
        <v>0.01289580162</v>
      </c>
      <c r="K267" s="36">
        <f t="shared" si="524"/>
        <v>-0.01675970478</v>
      </c>
      <c r="L267" s="36">
        <f t="shared" si="524"/>
        <v>0.003724026222</v>
      </c>
      <c r="M267" s="41">
        <f t="shared" si="524"/>
        <v>-0.004142405811</v>
      </c>
      <c r="N267" s="44">
        <f t="shared" ref="N267:S267" si="525">(B267-B266)/B266</f>
        <v>0.001354258702</v>
      </c>
      <c r="O267" s="44">
        <f t="shared" si="525"/>
        <v>0.003631412778</v>
      </c>
      <c r="P267" s="44">
        <f t="shared" si="525"/>
        <v>0.01297931105</v>
      </c>
      <c r="Q267" s="44">
        <f t="shared" si="525"/>
        <v>-0.01662004225</v>
      </c>
      <c r="R267" s="44">
        <f t="shared" si="525"/>
        <v>0.003730969023</v>
      </c>
      <c r="S267" s="46">
        <f t="shared" si="525"/>
        <v>-0.004133837882</v>
      </c>
      <c r="U267" s="3"/>
    </row>
    <row r="268" ht="15.75" customHeight="1">
      <c r="A268" s="20">
        <v>42781.0</v>
      </c>
      <c r="B268" s="23">
        <v>279.76001</v>
      </c>
      <c r="C268" s="23">
        <v>33.438251</v>
      </c>
      <c r="D268" s="23">
        <v>129.701187</v>
      </c>
      <c r="E268" s="23">
        <v>142.270004</v>
      </c>
      <c r="F268" s="23">
        <v>61.345562</v>
      </c>
      <c r="G268" s="23">
        <v>58.0317</v>
      </c>
      <c r="H268" s="36">
        <f t="shared" ref="H268:M268" si="526">LN(B268/B267)</f>
        <v>-0.004351403072</v>
      </c>
      <c r="I268" s="36">
        <f t="shared" si="526"/>
        <v>0.003334225259</v>
      </c>
      <c r="J268" s="36">
        <f t="shared" si="526"/>
        <v>0.003622511033</v>
      </c>
      <c r="K268" s="36">
        <f t="shared" si="526"/>
        <v>0.01024415998</v>
      </c>
      <c r="L268" s="36">
        <f t="shared" si="526"/>
        <v>-0.0006197875411</v>
      </c>
      <c r="M268" s="41">
        <f t="shared" si="526"/>
        <v>-0.01077887897</v>
      </c>
      <c r="N268" s="44">
        <f t="shared" ref="N268:S268" si="527">(B268-B267)/B267</f>
        <v>-0.004341949435</v>
      </c>
      <c r="O268" s="44">
        <f t="shared" si="527"/>
        <v>0.003339789971</v>
      </c>
      <c r="P268" s="44">
        <f t="shared" si="527"/>
        <v>0.003629080256</v>
      </c>
      <c r="Q268" s="44">
        <f t="shared" si="527"/>
        <v>0.01029681102</v>
      </c>
      <c r="R268" s="44">
        <f t="shared" si="527"/>
        <v>-0.0006195955124</v>
      </c>
      <c r="S268" s="46">
        <f t="shared" si="527"/>
        <v>-0.01072099501</v>
      </c>
      <c r="U268" s="3"/>
    </row>
    <row r="269" ht="15.75" customHeight="1">
      <c r="A269" s="20">
        <v>42782.0</v>
      </c>
      <c r="B269" s="23">
        <v>268.950012</v>
      </c>
      <c r="C269" s="23">
        <v>33.772171</v>
      </c>
      <c r="D269" s="23">
        <v>129.54805</v>
      </c>
      <c r="E269" s="23">
        <v>142.009995</v>
      </c>
      <c r="F269" s="23">
        <v>61.336044</v>
      </c>
      <c r="G269" s="23">
        <v>57.521</v>
      </c>
      <c r="H269" s="36">
        <f t="shared" ref="H269:M269" si="528">LN(B269/B268)</f>
        <v>-0.03940659516</v>
      </c>
      <c r="I269" s="36">
        <f t="shared" si="528"/>
        <v>0.009936635943</v>
      </c>
      <c r="J269" s="36">
        <f t="shared" si="528"/>
        <v>-0.001181388378</v>
      </c>
      <c r="K269" s="36">
        <f t="shared" si="528"/>
        <v>-0.00182924633</v>
      </c>
      <c r="L269" s="36">
        <f t="shared" si="528"/>
        <v>-0.0001551658856</v>
      </c>
      <c r="M269" s="41">
        <f t="shared" si="528"/>
        <v>-0.008839314447</v>
      </c>
      <c r="N269" s="44">
        <f t="shared" ref="N269:S269" si="529">(B269-B268)/B268</f>
        <v>-0.03864025455</v>
      </c>
      <c r="O269" s="44">
        <f t="shared" si="529"/>
        <v>0.009986168236</v>
      </c>
      <c r="P269" s="44">
        <f t="shared" si="529"/>
        <v>-0.001180690814</v>
      </c>
      <c r="Q269" s="44">
        <f t="shared" si="529"/>
        <v>-0.001827574279</v>
      </c>
      <c r="R269" s="44">
        <f t="shared" si="529"/>
        <v>-0.000155153848</v>
      </c>
      <c r="S269" s="46">
        <f t="shared" si="529"/>
        <v>-0.00880036256</v>
      </c>
      <c r="U269" s="3"/>
    </row>
    <row r="270" ht="15.75" customHeight="1">
      <c r="A270" s="20">
        <v>42783.0</v>
      </c>
      <c r="B270" s="23">
        <v>272.230011</v>
      </c>
      <c r="C270" s="23">
        <v>33.837105</v>
      </c>
      <c r="D270" s="23">
        <v>129.902206</v>
      </c>
      <c r="E270" s="23">
        <v>142.220001</v>
      </c>
      <c r="F270" s="23">
        <v>61.431122</v>
      </c>
      <c r="G270" s="23">
        <v>57.2895</v>
      </c>
      <c r="H270" s="36">
        <f t="shared" ref="H270:M270" si="530">LN(B270/B269)</f>
        <v>0.01212180429</v>
      </c>
      <c r="I270" s="36">
        <f t="shared" si="530"/>
        <v>0.001920861273</v>
      </c>
      <c r="J270" s="36">
        <f t="shared" si="530"/>
        <v>0.002730051035</v>
      </c>
      <c r="K270" s="36">
        <f t="shared" si="530"/>
        <v>0.001477719039</v>
      </c>
      <c r="L270" s="36">
        <f t="shared" si="530"/>
        <v>0.001548916084</v>
      </c>
      <c r="M270" s="41">
        <f t="shared" si="530"/>
        <v>-0.004032737663</v>
      </c>
      <c r="N270" s="44">
        <f t="shared" ref="N270:S270" si="531">(B270-B269)/B269</f>
        <v>0.01219557112</v>
      </c>
      <c r="O270" s="44">
        <f t="shared" si="531"/>
        <v>0.001922707308</v>
      </c>
      <c r="P270" s="44">
        <f t="shared" si="531"/>
        <v>0.002733781018</v>
      </c>
      <c r="Q270" s="44">
        <f t="shared" si="531"/>
        <v>0.001478811403</v>
      </c>
      <c r="R270" s="44">
        <f t="shared" si="531"/>
        <v>0.001550116274</v>
      </c>
      <c r="S270" s="46">
        <f t="shared" si="531"/>
        <v>-0.004024617096</v>
      </c>
      <c r="U270" s="3"/>
    </row>
    <row r="271" ht="15.75" customHeight="1">
      <c r="A271" s="20">
        <v>42787.0</v>
      </c>
      <c r="B271" s="23">
        <v>277.390015</v>
      </c>
      <c r="C271" s="23">
        <v>33.87421</v>
      </c>
      <c r="D271" s="23">
        <v>130.84021</v>
      </c>
      <c r="E271" s="23">
        <v>142.600006</v>
      </c>
      <c r="F271" s="23">
        <v>61.307537</v>
      </c>
      <c r="G271" s="23">
        <v>57.2602</v>
      </c>
      <c r="H271" s="36">
        <f t="shared" ref="H271:M271" si="532">LN(B271/B270)</f>
        <v>0.01877717465</v>
      </c>
      <c r="I271" s="36">
        <f t="shared" si="532"/>
        <v>0.001095976462</v>
      </c>
      <c r="J271" s="36">
        <f t="shared" si="532"/>
        <v>0.007194901856</v>
      </c>
      <c r="K271" s="36">
        <f t="shared" si="532"/>
        <v>0.002668388569</v>
      </c>
      <c r="L271" s="36">
        <f t="shared" si="532"/>
        <v>-0.002013791625</v>
      </c>
      <c r="M271" s="41">
        <f t="shared" si="532"/>
        <v>-0.0005115683522</v>
      </c>
      <c r="N271" s="44">
        <f t="shared" ref="N271:S271" si="533">(B271-B270)/B270</f>
        <v>0.01895457441</v>
      </c>
      <c r="O271" s="44">
        <f t="shared" si="533"/>
        <v>0.001096577263</v>
      </c>
      <c r="P271" s="44">
        <f t="shared" si="533"/>
        <v>0.00722084735</v>
      </c>
      <c r="Q271" s="44">
        <f t="shared" si="533"/>
        <v>0.002671951887</v>
      </c>
      <c r="R271" s="44">
        <f t="shared" si="533"/>
        <v>-0.002011765307</v>
      </c>
      <c r="S271" s="46">
        <f t="shared" si="533"/>
        <v>-0.0005114375235</v>
      </c>
      <c r="U271" s="3"/>
    </row>
    <row r="272" ht="15.75" customHeight="1">
      <c r="A272" s="20">
        <v>42788.0</v>
      </c>
      <c r="B272" s="23">
        <v>273.51001</v>
      </c>
      <c r="C272" s="23">
        <v>33.456799</v>
      </c>
      <c r="D272" s="23">
        <v>131.232605</v>
      </c>
      <c r="E272" s="23">
        <v>143.860001</v>
      </c>
      <c r="F272" s="23">
        <v>61.183949</v>
      </c>
      <c r="G272" s="23">
        <v>57.9965</v>
      </c>
      <c r="H272" s="36">
        <f t="shared" ref="H272:M272" si="534">LN(B272/B271)</f>
        <v>-0.01408629145</v>
      </c>
      <c r="I272" s="36">
        <f t="shared" si="534"/>
        <v>-0.01239893338</v>
      </c>
      <c r="J272" s="36">
        <f t="shared" si="534"/>
        <v>0.002994551672</v>
      </c>
      <c r="K272" s="36">
        <f t="shared" si="534"/>
        <v>0.008797061334</v>
      </c>
      <c r="L272" s="36">
        <f t="shared" si="534"/>
        <v>-0.002017904198</v>
      </c>
      <c r="M272" s="41">
        <f t="shared" si="534"/>
        <v>0.01277687139</v>
      </c>
      <c r="N272" s="44">
        <f t="shared" ref="N272:S272" si="535">(B272-B271)/B271</f>
        <v>-0.01398754386</v>
      </c>
      <c r="O272" s="44">
        <f t="shared" si="535"/>
        <v>-0.01232238331</v>
      </c>
      <c r="P272" s="44">
        <f t="shared" si="535"/>
        <v>0.002999039821</v>
      </c>
      <c r="Q272" s="44">
        <f t="shared" si="535"/>
        <v>0.008835869193</v>
      </c>
      <c r="R272" s="44">
        <f t="shared" si="535"/>
        <v>-0.002015869599</v>
      </c>
      <c r="S272" s="46">
        <f t="shared" si="535"/>
        <v>0.01285884436</v>
      </c>
      <c r="U272" s="3"/>
    </row>
    <row r="273" ht="15.75" customHeight="1">
      <c r="A273" s="20">
        <v>42789.0</v>
      </c>
      <c r="B273" s="23">
        <v>255.990005</v>
      </c>
      <c r="C273" s="23">
        <v>33.558838</v>
      </c>
      <c r="D273" s="23">
        <v>130.67746</v>
      </c>
      <c r="E273" s="23">
        <v>142.779999</v>
      </c>
      <c r="F273" s="23">
        <v>61.431122</v>
      </c>
      <c r="G273" s="23">
        <v>58.0862</v>
      </c>
      <c r="H273" s="36">
        <f t="shared" ref="H273:M273" si="536">LN(B273/B272)</f>
        <v>-0.06619982008</v>
      </c>
      <c r="I273" s="36">
        <f t="shared" si="536"/>
        <v>0.003045231932</v>
      </c>
      <c r="J273" s="36">
        <f t="shared" si="536"/>
        <v>-0.004239209603</v>
      </c>
      <c r="K273" s="36">
        <f t="shared" si="536"/>
        <v>-0.00753563432</v>
      </c>
      <c r="L273" s="36">
        <f t="shared" si="536"/>
        <v>0.004031695823</v>
      </c>
      <c r="M273" s="41">
        <f t="shared" si="536"/>
        <v>0.001545450233</v>
      </c>
      <c r="N273" s="44">
        <f t="shared" ref="N273:S273" si="537">(B273-B272)/B272</f>
        <v>-0.06405617476</v>
      </c>
      <c r="O273" s="44">
        <f t="shared" si="537"/>
        <v>0.003049873361</v>
      </c>
      <c r="P273" s="44">
        <f t="shared" si="537"/>
        <v>-0.004230236838</v>
      </c>
      <c r="Q273" s="44">
        <f t="shared" si="537"/>
        <v>-0.007507312613</v>
      </c>
      <c r="R273" s="44">
        <f t="shared" si="537"/>
        <v>0.004039834042</v>
      </c>
      <c r="S273" s="46">
        <f t="shared" si="537"/>
        <v>0.001546645056</v>
      </c>
      <c r="U273" s="3"/>
    </row>
    <row r="274" ht="15.75" customHeight="1">
      <c r="A274" s="20">
        <v>42790.0</v>
      </c>
      <c r="B274" s="23">
        <v>257.0</v>
      </c>
      <c r="C274" s="23">
        <v>33.883476</v>
      </c>
      <c r="D274" s="23">
        <v>130.801926</v>
      </c>
      <c r="E274" s="23">
        <v>143.25</v>
      </c>
      <c r="F274" s="23">
        <v>61.431122</v>
      </c>
      <c r="G274" s="23">
        <v>57.7643</v>
      </c>
      <c r="H274" s="36">
        <f t="shared" ref="H274:M274" si="538">LN(B274/B273)</f>
        <v>0.003937684147</v>
      </c>
      <c r="I274" s="36">
        <f t="shared" si="538"/>
        <v>0.009627205477</v>
      </c>
      <c r="J274" s="36">
        <f t="shared" si="538"/>
        <v>0.0009520139335</v>
      </c>
      <c r="K274" s="36">
        <f t="shared" si="538"/>
        <v>0.003286378524</v>
      </c>
      <c r="L274" s="36">
        <f t="shared" si="538"/>
        <v>0</v>
      </c>
      <c r="M274" s="41">
        <f t="shared" si="538"/>
        <v>-0.005557176334</v>
      </c>
      <c r="N274" s="44">
        <f t="shared" ref="N274:S274" si="539">(B274-B273)/B273</f>
        <v>0.003945447011</v>
      </c>
      <c r="O274" s="44">
        <f t="shared" si="539"/>
        <v>0.009673696092</v>
      </c>
      <c r="P274" s="44">
        <f t="shared" si="539"/>
        <v>0.0009524672426</v>
      </c>
      <c r="Q274" s="44">
        <f t="shared" si="539"/>
        <v>0.003291784587</v>
      </c>
      <c r="R274" s="44">
        <f t="shared" si="539"/>
        <v>0</v>
      </c>
      <c r="S274" s="46">
        <f t="shared" si="539"/>
        <v>-0.005541763792</v>
      </c>
      <c r="U274" s="3"/>
    </row>
    <row r="275" ht="15.75" customHeight="1">
      <c r="A275" s="20">
        <v>42793.0</v>
      </c>
      <c r="B275" s="23">
        <v>246.229996</v>
      </c>
      <c r="C275" s="23">
        <v>33.864925</v>
      </c>
      <c r="D275" s="23">
        <v>131.060333</v>
      </c>
      <c r="E275" s="23">
        <v>143.410004</v>
      </c>
      <c r="F275" s="23">
        <v>61.060368</v>
      </c>
      <c r="G275" s="23">
        <v>57.7739</v>
      </c>
      <c r="H275" s="36">
        <f t="shared" ref="H275:M275" si="540">LN(B275/B274)</f>
        <v>-0.04281004266</v>
      </c>
      <c r="I275" s="36">
        <f t="shared" si="540"/>
        <v>-0.0005476439352</v>
      </c>
      <c r="J275" s="36">
        <f t="shared" si="540"/>
        <v>0.001973610744</v>
      </c>
      <c r="K275" s="36">
        <f t="shared" si="540"/>
        <v>0.001116333038</v>
      </c>
      <c r="L275" s="36">
        <f t="shared" si="540"/>
        <v>-0.006053565553</v>
      </c>
      <c r="M275" s="41">
        <f t="shared" si="540"/>
        <v>0.0001661788053</v>
      </c>
      <c r="N275" s="44">
        <f t="shared" ref="N275:S275" si="541">(B275-B274)/B274</f>
        <v>-0.04190663035</v>
      </c>
      <c r="O275" s="44">
        <f t="shared" si="541"/>
        <v>-0.0005474940056</v>
      </c>
      <c r="P275" s="44">
        <f t="shared" si="541"/>
        <v>0.001975559595</v>
      </c>
      <c r="Q275" s="44">
        <f t="shared" si="541"/>
        <v>0.00111695637</v>
      </c>
      <c r="R275" s="44">
        <f t="shared" si="541"/>
        <v>-0.006035279642</v>
      </c>
      <c r="S275" s="46">
        <f t="shared" si="541"/>
        <v>0.0001661926138</v>
      </c>
      <c r="U275" s="3"/>
    </row>
    <row r="276" ht="15.75" customHeight="1">
      <c r="A276" s="20">
        <v>42794.0</v>
      </c>
      <c r="B276" s="23">
        <v>249.990005</v>
      </c>
      <c r="C276" s="23">
        <v>33.577381</v>
      </c>
      <c r="D276" s="23">
        <v>131.117783</v>
      </c>
      <c r="E276" s="23">
        <v>142.130005</v>
      </c>
      <c r="F276" s="23">
        <v>60.822701</v>
      </c>
      <c r="G276" s="23">
        <v>58.1778</v>
      </c>
      <c r="H276" s="36">
        <f t="shared" ref="H276:M276" si="542">LN(B276/B275)</f>
        <v>0.01515489483</v>
      </c>
      <c r="I276" s="36">
        <f t="shared" si="542"/>
        <v>-0.008527162234</v>
      </c>
      <c r="J276" s="36">
        <f t="shared" si="542"/>
        <v>0.0004382516878</v>
      </c>
      <c r="K276" s="36">
        <f t="shared" si="542"/>
        <v>-0.008965521703</v>
      </c>
      <c r="L276" s="36">
        <f t="shared" si="542"/>
        <v>-0.003899923151</v>
      </c>
      <c r="M276" s="41">
        <f t="shared" si="542"/>
        <v>0.006966722068</v>
      </c>
      <c r="N276" s="44">
        <f t="shared" ref="N276:S276" si="543">(B276-B275)/B275</f>
        <v>0.01527031256</v>
      </c>
      <c r="O276" s="44">
        <f t="shared" si="543"/>
        <v>-0.008490909104</v>
      </c>
      <c r="P276" s="44">
        <f t="shared" si="543"/>
        <v>0.0004383477341</v>
      </c>
      <c r="Q276" s="44">
        <f t="shared" si="543"/>
        <v>-0.008925451254</v>
      </c>
      <c r="R276" s="44">
        <f t="shared" si="543"/>
        <v>-0.003892328327</v>
      </c>
      <c r="S276" s="46">
        <f t="shared" si="543"/>
        <v>0.00699104613</v>
      </c>
      <c r="U276" s="3"/>
    </row>
    <row r="277" ht="15.75" customHeight="1">
      <c r="A277" s="20">
        <v>42795.0</v>
      </c>
      <c r="B277" s="23">
        <v>250.020004</v>
      </c>
      <c r="C277" s="23">
        <v>33.326946</v>
      </c>
      <c r="D277" s="23">
        <v>133.797699</v>
      </c>
      <c r="E277" s="23">
        <v>142.649994</v>
      </c>
      <c r="F277" s="23">
        <v>61.73534</v>
      </c>
      <c r="G277" s="23">
        <v>57.8247</v>
      </c>
      <c r="H277" s="36">
        <f t="shared" ref="H277:M277" si="544">LN(B277/B276)</f>
        <v>0.0001199935981</v>
      </c>
      <c r="I277" s="36">
        <f t="shared" si="544"/>
        <v>-0.007486396796</v>
      </c>
      <c r="J277" s="36">
        <f t="shared" si="544"/>
        <v>0.02023292412</v>
      </c>
      <c r="K277" s="36">
        <f t="shared" si="544"/>
        <v>0.003651868669</v>
      </c>
      <c r="L277" s="36">
        <f t="shared" si="544"/>
        <v>0.01489344742</v>
      </c>
      <c r="M277" s="41">
        <f t="shared" si="544"/>
        <v>-0.006087818634</v>
      </c>
      <c r="N277" s="44">
        <f t="shared" ref="N277:S277" si="545">(B277-B276)/B276</f>
        <v>0.0001200007976</v>
      </c>
      <c r="O277" s="44">
        <f t="shared" si="545"/>
        <v>-0.007458443528</v>
      </c>
      <c r="P277" s="44">
        <f t="shared" si="545"/>
        <v>0.0204389972</v>
      </c>
      <c r="Q277" s="44">
        <f t="shared" si="545"/>
        <v>0.003658544865</v>
      </c>
      <c r="R277" s="44">
        <f t="shared" si="545"/>
        <v>0.01500490746</v>
      </c>
      <c r="S277" s="46">
        <f t="shared" si="545"/>
        <v>-0.006069325413</v>
      </c>
      <c r="U277" s="3"/>
    </row>
    <row r="278" ht="15.75" customHeight="1">
      <c r="A278" s="20">
        <v>42796.0</v>
      </c>
      <c r="B278" s="23">
        <v>250.479996</v>
      </c>
      <c r="C278" s="23">
        <v>33.308399</v>
      </c>
      <c r="D278" s="23">
        <v>133.003311</v>
      </c>
      <c r="E278" s="23">
        <v>139.529999</v>
      </c>
      <c r="F278" s="23">
        <v>60.851223</v>
      </c>
      <c r="G278" s="23">
        <v>58.1107</v>
      </c>
      <c r="H278" s="36">
        <f t="shared" ref="H278:M278" si="546">LN(B278/B277)</f>
        <v>0.001838130388</v>
      </c>
      <c r="I278" s="36">
        <f t="shared" si="546"/>
        <v>-0.0005566715526</v>
      </c>
      <c r="J278" s="36">
        <f t="shared" si="546"/>
        <v>-0.005954927588</v>
      </c>
      <c r="K278" s="36">
        <f t="shared" si="546"/>
        <v>-0.02211441086</v>
      </c>
      <c r="L278" s="36">
        <f t="shared" si="546"/>
        <v>-0.01442462058</v>
      </c>
      <c r="M278" s="41">
        <f t="shared" si="546"/>
        <v>0.004933792097</v>
      </c>
      <c r="N278" s="44">
        <f t="shared" ref="N278:S278" si="547">(B278-B277)/B277</f>
        <v>0.001839820785</v>
      </c>
      <c r="O278" s="44">
        <f t="shared" si="547"/>
        <v>-0.0005565166397</v>
      </c>
      <c r="P278" s="44">
        <f t="shared" si="547"/>
        <v>-0.005937232149</v>
      </c>
      <c r="Q278" s="44">
        <f t="shared" si="547"/>
        <v>-0.02187167985</v>
      </c>
      <c r="R278" s="44">
        <f t="shared" si="547"/>
        <v>-0.01432108416</v>
      </c>
      <c r="S278" s="46">
        <f t="shared" si="547"/>
        <v>0.004945983291</v>
      </c>
      <c r="U278" s="3"/>
    </row>
    <row r="279" ht="15.75" customHeight="1">
      <c r="A279" s="20">
        <v>42797.0</v>
      </c>
      <c r="B279" s="23">
        <v>251.570007</v>
      </c>
      <c r="C279" s="23">
        <v>33.299122</v>
      </c>
      <c r="D279" s="23">
        <v>133.788147</v>
      </c>
      <c r="E279" s="23">
        <v>139.139999</v>
      </c>
      <c r="F279" s="23">
        <v>61.079372</v>
      </c>
      <c r="G279" s="23">
        <v>58.2961</v>
      </c>
      <c r="H279" s="36">
        <f t="shared" ref="H279:M279" si="548">LN(B279/B278)</f>
        <v>0.00434224761</v>
      </c>
      <c r="I279" s="36">
        <f t="shared" si="548"/>
        <v>-0.0002785571335</v>
      </c>
      <c r="J279" s="36">
        <f t="shared" si="548"/>
        <v>0.005883533677</v>
      </c>
      <c r="K279" s="36">
        <f t="shared" si="548"/>
        <v>-0.002799011429</v>
      </c>
      <c r="L279" s="36">
        <f t="shared" si="548"/>
        <v>0.003742280865</v>
      </c>
      <c r="M279" s="41">
        <f t="shared" si="548"/>
        <v>0.003185383616</v>
      </c>
      <c r="N279" s="44">
        <f t="shared" ref="N279:S279" si="549">(B279-B278)/B278</f>
        <v>0.004351688827</v>
      </c>
      <c r="O279" s="44">
        <f t="shared" si="549"/>
        <v>-0.0002785183401</v>
      </c>
      <c r="P279" s="44">
        <f t="shared" si="549"/>
        <v>0.005900875656</v>
      </c>
      <c r="Q279" s="44">
        <f t="shared" si="549"/>
        <v>-0.002795097848</v>
      </c>
      <c r="R279" s="44">
        <f t="shared" si="549"/>
        <v>0.003749291941</v>
      </c>
      <c r="S279" s="46">
        <f t="shared" si="549"/>
        <v>0.003190462342</v>
      </c>
      <c r="U279" s="3"/>
    </row>
    <row r="280" ht="15.75" customHeight="1">
      <c r="A280" s="20">
        <v>42800.0</v>
      </c>
      <c r="B280" s="23">
        <v>251.210007</v>
      </c>
      <c r="C280" s="23">
        <v>32.993023</v>
      </c>
      <c r="D280" s="23">
        <v>133.367004</v>
      </c>
      <c r="E280" s="23">
        <v>141.940002</v>
      </c>
      <c r="F280" s="23">
        <v>61.098389</v>
      </c>
      <c r="G280" s="23">
        <v>58.5874</v>
      </c>
      <c r="H280" s="36">
        <f t="shared" ref="H280:M280" si="550">LN(B280/B279)</f>
        <v>-0.001432038074</v>
      </c>
      <c r="I280" s="36">
        <f t="shared" si="550"/>
        <v>-0.009234915402</v>
      </c>
      <c r="J280" s="36">
        <f t="shared" si="550"/>
        <v>-0.003152799767</v>
      </c>
      <c r="K280" s="36">
        <f t="shared" si="550"/>
        <v>0.01992383388</v>
      </c>
      <c r="L280" s="36">
        <f t="shared" si="550"/>
        <v>0.0003113005182</v>
      </c>
      <c r="M280" s="41">
        <f t="shared" si="550"/>
        <v>0.004984460649</v>
      </c>
      <c r="N280" s="44">
        <f t="shared" ref="N280:S280" si="551">(B280-B279)/B279</f>
        <v>-0.001431013197</v>
      </c>
      <c r="O280" s="44">
        <f t="shared" si="551"/>
        <v>-0.009192404532</v>
      </c>
      <c r="P280" s="44">
        <f t="shared" si="551"/>
        <v>-0.003147834912</v>
      </c>
      <c r="Q280" s="44">
        <f t="shared" si="551"/>
        <v>0.02012363821</v>
      </c>
      <c r="R280" s="44">
        <f t="shared" si="551"/>
        <v>0.0003113489772</v>
      </c>
      <c r="S280" s="46">
        <f t="shared" si="551"/>
        <v>0.004996903738</v>
      </c>
      <c r="U280" s="3"/>
    </row>
    <row r="281" ht="15.75" customHeight="1">
      <c r="A281" s="20">
        <v>42801.0</v>
      </c>
      <c r="B281" s="23">
        <v>248.589996</v>
      </c>
      <c r="C281" s="23">
        <v>33.20636</v>
      </c>
      <c r="D281" s="23">
        <v>133.539307</v>
      </c>
      <c r="E281" s="23">
        <v>141.429993</v>
      </c>
      <c r="F281" s="23">
        <v>61.221981</v>
      </c>
      <c r="G281" s="23">
        <v>58.7029</v>
      </c>
      <c r="H281" s="36">
        <f t="shared" ref="H281:M281" si="552">LN(B281/B280)</f>
        <v>-0.01048433367</v>
      </c>
      <c r="I281" s="36">
        <f t="shared" si="552"/>
        <v>0.00644530897</v>
      </c>
      <c r="J281" s="36">
        <f t="shared" si="552"/>
        <v>0.0012911124</v>
      </c>
      <c r="K281" s="36">
        <f t="shared" si="552"/>
        <v>-0.003599601649</v>
      </c>
      <c r="L281" s="36">
        <f t="shared" si="552"/>
        <v>0.002020792482</v>
      </c>
      <c r="M281" s="41">
        <f t="shared" si="552"/>
        <v>0.001969472963</v>
      </c>
      <c r="N281" s="44">
        <f t="shared" ref="N281:S281" si="553">(B281-B280)/B280</f>
        <v>-0.01042956462</v>
      </c>
      <c r="O281" s="44">
        <f t="shared" si="553"/>
        <v>0.006466124671</v>
      </c>
      <c r="P281" s="44">
        <f t="shared" si="553"/>
        <v>0.001291946245</v>
      </c>
      <c r="Q281" s="44">
        <f t="shared" si="553"/>
        <v>-0.00359313085</v>
      </c>
      <c r="R281" s="44">
        <f t="shared" si="553"/>
        <v>0.002022835659</v>
      </c>
      <c r="S281" s="46">
        <f t="shared" si="553"/>
        <v>0.001971413649</v>
      </c>
      <c r="U281" s="3"/>
    </row>
    <row r="282" ht="15.75" customHeight="1">
      <c r="A282" s="20">
        <v>42802.0</v>
      </c>
      <c r="B282" s="23">
        <v>246.869995</v>
      </c>
      <c r="C282" s="23">
        <v>33.039402</v>
      </c>
      <c r="D282" s="23">
        <v>133.04158</v>
      </c>
      <c r="E282" s="23">
        <v>140.320007</v>
      </c>
      <c r="F282" s="23">
        <v>61.782856</v>
      </c>
      <c r="G282" s="23">
        <v>58.1653</v>
      </c>
      <c r="H282" s="36">
        <f t="shared" ref="H282:M282" si="554">LN(B282/B281)</f>
        <v>-0.006943074883</v>
      </c>
      <c r="I282" s="36">
        <f t="shared" si="554"/>
        <v>-0.005040574626</v>
      </c>
      <c r="J282" s="36">
        <f t="shared" si="554"/>
        <v>-0.003734158018</v>
      </c>
      <c r="K282" s="36">
        <f t="shared" si="554"/>
        <v>-0.007879267028</v>
      </c>
      <c r="L282" s="36">
        <f t="shared" si="554"/>
        <v>0.009119623275</v>
      </c>
      <c r="M282" s="41">
        <f t="shared" si="554"/>
        <v>-0.009200172365</v>
      </c>
      <c r="N282" s="44">
        <f t="shared" ref="N282:S282" si="555">(B282-B281)/B281</f>
        <v>-0.006919027425</v>
      </c>
      <c r="O282" s="44">
        <f t="shared" si="555"/>
        <v>-0.005027892247</v>
      </c>
      <c r="P282" s="44">
        <f t="shared" si="555"/>
        <v>-0.00372719472</v>
      </c>
      <c r="Q282" s="44">
        <f t="shared" si="555"/>
        <v>-0.007848306971</v>
      </c>
      <c r="R282" s="44">
        <f t="shared" si="555"/>
        <v>0.009161333737</v>
      </c>
      <c r="S282" s="46">
        <f t="shared" si="555"/>
        <v>-0.00915798027</v>
      </c>
      <c r="U282" s="3"/>
    </row>
    <row r="283" ht="15.75" customHeight="1">
      <c r="A283" s="20">
        <v>42803.0</v>
      </c>
      <c r="B283" s="23">
        <v>244.899994</v>
      </c>
      <c r="C283" s="23">
        <v>33.224915</v>
      </c>
      <c r="D283" s="23">
        <v>132.735291</v>
      </c>
      <c r="E283" s="23">
        <v>140.529999</v>
      </c>
      <c r="F283" s="23">
        <v>61.535694</v>
      </c>
      <c r="G283" s="23">
        <v>58.116</v>
      </c>
      <c r="H283" s="36">
        <f t="shared" ref="H283:M283" si="556">LN(B283/B282)</f>
        <v>-0.008011922574</v>
      </c>
      <c r="I283" s="36">
        <f t="shared" si="556"/>
        <v>0.005599197066</v>
      </c>
      <c r="J283" s="36">
        <f t="shared" si="556"/>
        <v>-0.002304859218</v>
      </c>
      <c r="K283" s="36">
        <f t="shared" si="556"/>
        <v>0.001495403487</v>
      </c>
      <c r="L283" s="36">
        <f t="shared" si="556"/>
        <v>-0.00400851828</v>
      </c>
      <c r="M283" s="41">
        <f t="shared" si="556"/>
        <v>-0.0008479437872</v>
      </c>
      <c r="N283" s="44">
        <f t="shared" ref="N283:S283" si="557">(B283-B282)/B282</f>
        <v>-0.007979912666</v>
      </c>
      <c r="O283" s="44">
        <f t="shared" si="557"/>
        <v>0.005614901868</v>
      </c>
      <c r="P283" s="44">
        <f t="shared" si="557"/>
        <v>-0.00230220507</v>
      </c>
      <c r="Q283" s="44">
        <f t="shared" si="557"/>
        <v>0.00149652216</v>
      </c>
      <c r="R283" s="44">
        <f t="shared" si="557"/>
        <v>-0.004000494895</v>
      </c>
      <c r="S283" s="46">
        <f t="shared" si="557"/>
        <v>-0.0008475843845</v>
      </c>
      <c r="U283" s="3"/>
    </row>
    <row r="284" ht="15.75" customHeight="1">
      <c r="A284" s="20">
        <v>42804.0</v>
      </c>
      <c r="B284" s="23">
        <v>243.690002</v>
      </c>
      <c r="C284" s="23">
        <v>33.308399</v>
      </c>
      <c r="D284" s="23">
        <v>133.175598</v>
      </c>
      <c r="E284" s="23">
        <v>140.889999</v>
      </c>
      <c r="F284" s="23">
        <v>61.725811</v>
      </c>
      <c r="G284" s="23">
        <v>59.0893</v>
      </c>
      <c r="H284" s="36">
        <f t="shared" ref="H284:M284" si="558">LN(B284/B283)</f>
        <v>-0.00495300552</v>
      </c>
      <c r="I284" s="36">
        <f t="shared" si="558"/>
        <v>0.002509541124</v>
      </c>
      <c r="J284" s="36">
        <f t="shared" si="558"/>
        <v>0.003311691402</v>
      </c>
      <c r="K284" s="36">
        <f t="shared" si="558"/>
        <v>0.002558454971</v>
      </c>
      <c r="L284" s="36">
        <f t="shared" si="558"/>
        <v>0.003084777372</v>
      </c>
      <c r="M284" s="41">
        <f t="shared" si="558"/>
        <v>0.01660884574</v>
      </c>
      <c r="N284" s="44">
        <f t="shared" ref="N284:S284" si="559">(B284-B283)/B283</f>
        <v>-0.004940759615</v>
      </c>
      <c r="O284" s="44">
        <f t="shared" si="559"/>
        <v>0.002512692659</v>
      </c>
      <c r="P284" s="44">
        <f t="shared" si="559"/>
        <v>0.00331718111</v>
      </c>
      <c r="Q284" s="44">
        <f t="shared" si="559"/>
        <v>0.00256173061</v>
      </c>
      <c r="R284" s="44">
        <f t="shared" si="559"/>
        <v>0.003089540194</v>
      </c>
      <c r="S284" s="46">
        <f t="shared" si="559"/>
        <v>0.0167475394</v>
      </c>
      <c r="U284" s="3"/>
    </row>
    <row r="285" ht="15.75" customHeight="1">
      <c r="A285" s="20">
        <v>42807.0</v>
      </c>
      <c r="B285" s="23">
        <v>246.169998</v>
      </c>
      <c r="C285" s="23">
        <v>32.612732</v>
      </c>
      <c r="D285" s="23">
        <v>133.233002</v>
      </c>
      <c r="E285" s="23">
        <v>143.520004</v>
      </c>
      <c r="F285" s="23">
        <v>61.516678</v>
      </c>
      <c r="G285" s="23">
        <v>59.0314</v>
      </c>
      <c r="H285" s="36">
        <f t="shared" ref="H285:M285" si="560">LN(B285/B284)</f>
        <v>0.01012541211</v>
      </c>
      <c r="I285" s="36">
        <f t="shared" si="560"/>
        <v>-0.02110682313</v>
      </c>
      <c r="J285" s="36">
        <f t="shared" si="560"/>
        <v>0.0004309470557</v>
      </c>
      <c r="K285" s="36">
        <f t="shared" si="560"/>
        <v>0.01849498921</v>
      </c>
      <c r="L285" s="36">
        <f t="shared" si="560"/>
        <v>-0.003393849028</v>
      </c>
      <c r="M285" s="41">
        <f t="shared" si="560"/>
        <v>-0.0009803532258</v>
      </c>
      <c r="N285" s="44">
        <f t="shared" ref="N285:S285" si="561">(B285-B284)/B284</f>
        <v>0.01017684755</v>
      </c>
      <c r="O285" s="44">
        <f t="shared" si="561"/>
        <v>-0.02088563308</v>
      </c>
      <c r="P285" s="44">
        <f t="shared" si="561"/>
        <v>0.0004310399267</v>
      </c>
      <c r="Q285" s="44">
        <f t="shared" si="561"/>
        <v>0.01866708083</v>
      </c>
      <c r="R285" s="44">
        <f t="shared" si="561"/>
        <v>-0.003388096432</v>
      </c>
      <c r="S285" s="46">
        <f t="shared" si="561"/>
        <v>-0.0009798728365</v>
      </c>
      <c r="U285" s="3"/>
    </row>
    <row r="286" ht="15.75" customHeight="1">
      <c r="A286" s="20">
        <v>42808.0</v>
      </c>
      <c r="B286" s="23">
        <v>258.0</v>
      </c>
      <c r="C286" s="23">
        <v>32.631283</v>
      </c>
      <c r="D286" s="23">
        <v>133.032028</v>
      </c>
      <c r="E286" s="23">
        <v>143.190002</v>
      </c>
      <c r="F286" s="23">
        <v>61.23148</v>
      </c>
      <c r="G286" s="23">
        <v>59.0493</v>
      </c>
      <c r="H286" s="36">
        <f t="shared" ref="H286:M286" si="562">LN(B286/B285)</f>
        <v>0.04693723887</v>
      </c>
      <c r="I286" s="36">
        <f t="shared" si="562"/>
        <v>0.0005686652025</v>
      </c>
      <c r="J286" s="36">
        <f t="shared" si="562"/>
        <v>-0.00150957892</v>
      </c>
      <c r="K286" s="36">
        <f t="shared" si="562"/>
        <v>-0.002301992528</v>
      </c>
      <c r="L286" s="36">
        <f t="shared" si="562"/>
        <v>-0.004646888684</v>
      </c>
      <c r="M286" s="41">
        <f t="shared" si="562"/>
        <v>0.0003031824868</v>
      </c>
      <c r="N286" s="44">
        <f t="shared" ref="N286:S286" si="563">(B286-B285)/B285</f>
        <v>0.04805622983</v>
      </c>
      <c r="O286" s="44">
        <f t="shared" si="563"/>
        <v>0.0005688269232</v>
      </c>
      <c r="P286" s="44">
        <f t="shared" si="563"/>
        <v>-0.001508440079</v>
      </c>
      <c r="Q286" s="44">
        <f t="shared" si="563"/>
        <v>-0.002299344975</v>
      </c>
      <c r="R286" s="44">
        <f t="shared" si="563"/>
        <v>-0.004636108601</v>
      </c>
      <c r="S286" s="46">
        <f t="shared" si="563"/>
        <v>0.0003032284513</v>
      </c>
      <c r="U286" s="3"/>
    </row>
    <row r="287" ht="15.75" customHeight="1">
      <c r="A287" s="20">
        <v>42809.0</v>
      </c>
      <c r="B287" s="23">
        <v>255.729996</v>
      </c>
      <c r="C287" s="23">
        <v>32.557079</v>
      </c>
      <c r="D287" s="23">
        <v>134.439026</v>
      </c>
      <c r="E287" s="23">
        <v>145.25</v>
      </c>
      <c r="F287" s="23">
        <v>61.554707</v>
      </c>
      <c r="G287" s="23">
        <v>59.2641</v>
      </c>
      <c r="H287" s="36">
        <f t="shared" ref="H287:M287" si="564">LN(B287/B286)</f>
        <v>-0.008837400158</v>
      </c>
      <c r="I287" s="36">
        <f t="shared" si="564"/>
        <v>-0.002276603669</v>
      </c>
      <c r="J287" s="36">
        <f t="shared" si="564"/>
        <v>0.0105208467</v>
      </c>
      <c r="K287" s="36">
        <f t="shared" si="564"/>
        <v>0.01428396208</v>
      </c>
      <c r="L287" s="36">
        <f t="shared" si="564"/>
        <v>0.005264887762</v>
      </c>
      <c r="M287" s="41">
        <f t="shared" si="564"/>
        <v>0.003631038175</v>
      </c>
      <c r="N287" s="44">
        <f t="shared" ref="N287:S287" si="565">(B287-B286)/B286</f>
        <v>-0.008798465116</v>
      </c>
      <c r="O287" s="44">
        <f t="shared" si="565"/>
        <v>-0.002274014172</v>
      </c>
      <c r="P287" s="44">
        <f t="shared" si="565"/>
        <v>0.01057638541</v>
      </c>
      <c r="Q287" s="44">
        <f t="shared" si="565"/>
        <v>0.01438646533</v>
      </c>
      <c r="R287" s="44">
        <f t="shared" si="565"/>
        <v>0.005278771638</v>
      </c>
      <c r="S287" s="46">
        <f t="shared" si="565"/>
        <v>0.00363763838</v>
      </c>
      <c r="U287" s="3"/>
    </row>
    <row r="288" ht="15.75" customHeight="1">
      <c r="A288" s="20">
        <v>42810.0</v>
      </c>
      <c r="B288" s="23">
        <v>262.049988</v>
      </c>
      <c r="C288" s="23">
        <v>32.594181</v>
      </c>
      <c r="D288" s="23">
        <v>134.659134</v>
      </c>
      <c r="E288" s="23">
        <v>144.389999</v>
      </c>
      <c r="F288" s="23">
        <v>61.45013</v>
      </c>
      <c r="G288" s="23">
        <v>59.0017</v>
      </c>
      <c r="H288" s="36">
        <f t="shared" ref="H288:M288" si="566">LN(B288/B287)</f>
        <v>0.02441309469</v>
      </c>
      <c r="I288" s="36">
        <f t="shared" si="566"/>
        <v>0.0011389497</v>
      </c>
      <c r="J288" s="36">
        <f t="shared" si="566"/>
        <v>0.001635894122</v>
      </c>
      <c r="K288" s="36">
        <f t="shared" si="566"/>
        <v>-0.005938430675</v>
      </c>
      <c r="L288" s="36">
        <f t="shared" si="566"/>
        <v>-0.001700372567</v>
      </c>
      <c r="M288" s="41">
        <f t="shared" si="566"/>
        <v>-0.004437469337</v>
      </c>
      <c r="N288" s="44">
        <f t="shared" ref="N288:S288" si="567">(B288-B287)/B287</f>
        <v>0.02471353419</v>
      </c>
      <c r="O288" s="44">
        <f t="shared" si="567"/>
        <v>0.001139598549</v>
      </c>
      <c r="P288" s="44">
        <f t="shared" si="567"/>
        <v>0.001637232927</v>
      </c>
      <c r="Q288" s="44">
        <f t="shared" si="567"/>
        <v>-0.005920833046</v>
      </c>
      <c r="R288" s="44">
        <f t="shared" si="567"/>
        <v>-0.001698927752</v>
      </c>
      <c r="S288" s="46">
        <f t="shared" si="567"/>
        <v>-0.004427638317</v>
      </c>
      <c r="U288" s="3"/>
    </row>
    <row r="289" ht="15.75" customHeight="1">
      <c r="A289" s="20">
        <v>42811.0</v>
      </c>
      <c r="B289" s="23">
        <v>261.5</v>
      </c>
      <c r="C289" s="23">
        <v>32.714767</v>
      </c>
      <c r="D289" s="23">
        <v>133.989166</v>
      </c>
      <c r="E289" s="23">
        <v>145.110001</v>
      </c>
      <c r="F289" s="23">
        <v>61.668781</v>
      </c>
      <c r="G289" s="23">
        <v>58.0319</v>
      </c>
      <c r="H289" s="36">
        <f t="shared" ref="H289:M289" si="568">LN(B289/B288)</f>
        <v>-0.00210099595</v>
      </c>
      <c r="I289" s="36">
        <f t="shared" si="568"/>
        <v>0.003692790673</v>
      </c>
      <c r="J289" s="36">
        <f t="shared" si="568"/>
        <v>-0.004987706149</v>
      </c>
      <c r="K289" s="36">
        <f t="shared" si="568"/>
        <v>0.004974117337</v>
      </c>
      <c r="L289" s="36">
        <f t="shared" si="568"/>
        <v>0.003551870758</v>
      </c>
      <c r="M289" s="41">
        <f t="shared" si="568"/>
        <v>-0.0165733977</v>
      </c>
      <c r="N289" s="44">
        <f t="shared" ref="N289:S289" si="569">(B289-B288)/B288</f>
        <v>-0.002098790403</v>
      </c>
      <c r="O289" s="44">
        <f t="shared" si="569"/>
        <v>0.003699617426</v>
      </c>
      <c r="P289" s="44">
        <f t="shared" si="569"/>
        <v>-0.004975288197</v>
      </c>
      <c r="Q289" s="44">
        <f t="shared" si="569"/>
        <v>0.004986508796</v>
      </c>
      <c r="R289" s="44">
        <f t="shared" si="569"/>
        <v>0.003558186126</v>
      </c>
      <c r="S289" s="46">
        <f t="shared" si="569"/>
        <v>-0.01643681453</v>
      </c>
      <c r="U289" s="3"/>
    </row>
    <row r="290" ht="15.75" customHeight="1">
      <c r="A290" s="20">
        <v>42814.0</v>
      </c>
      <c r="B290" s="23">
        <v>261.920013</v>
      </c>
      <c r="C290" s="23">
        <v>32.863174</v>
      </c>
      <c r="D290" s="23">
        <v>135.396149</v>
      </c>
      <c r="E290" s="23">
        <v>145.830002</v>
      </c>
      <c r="F290" s="23">
        <v>61.725811</v>
      </c>
      <c r="G290" s="23">
        <v>57.77</v>
      </c>
      <c r="H290" s="36">
        <f t="shared" ref="H290:M290" si="570">LN(B290/B289)</f>
        <v>0.001604879751</v>
      </c>
      <c r="I290" s="36">
        <f t="shared" si="570"/>
        <v>0.004526133364</v>
      </c>
      <c r="J290" s="36">
        <f t="shared" si="570"/>
        <v>0.01044597248</v>
      </c>
      <c r="K290" s="36">
        <f t="shared" si="570"/>
        <v>0.004949491046</v>
      </c>
      <c r="L290" s="36">
        <f t="shared" si="570"/>
        <v>0.0009243517586</v>
      </c>
      <c r="M290" s="41">
        <f t="shared" si="570"/>
        <v>-0.004523249559</v>
      </c>
      <c r="N290" s="44">
        <f t="shared" ref="N290:S290" si="571">(B290-B289)/B289</f>
        <v>0.00160616826</v>
      </c>
      <c r="O290" s="44">
        <f t="shared" si="571"/>
        <v>0.004536391777</v>
      </c>
      <c r="P290" s="44">
        <f t="shared" si="571"/>
        <v>0.01050072213</v>
      </c>
      <c r="Q290" s="44">
        <f t="shared" si="571"/>
        <v>0.00496176001</v>
      </c>
      <c r="R290" s="44">
        <f t="shared" si="571"/>
        <v>0.0009247791034</v>
      </c>
      <c r="S290" s="46">
        <f t="shared" si="571"/>
        <v>-0.004513035072</v>
      </c>
      <c r="U290" s="3"/>
    </row>
    <row r="291" ht="15.75" customHeight="1">
      <c r="A291" s="20">
        <v>42815.0</v>
      </c>
      <c r="B291" s="23">
        <v>250.679993</v>
      </c>
      <c r="C291" s="23">
        <v>32.501427</v>
      </c>
      <c r="D291" s="23">
        <v>133.845581</v>
      </c>
      <c r="E291" s="23">
        <v>142.419998</v>
      </c>
      <c r="F291" s="23">
        <v>61.041351</v>
      </c>
      <c r="G291" s="23">
        <v>57.4217</v>
      </c>
      <c r="H291" s="36">
        <f t="shared" ref="H291:M291" si="572">LN(B291/B290)</f>
        <v>-0.04386196582</v>
      </c>
      <c r="I291" s="36">
        <f t="shared" si="572"/>
        <v>-0.01106870348</v>
      </c>
      <c r="J291" s="36">
        <f t="shared" si="572"/>
        <v>-0.01151816357</v>
      </c>
      <c r="K291" s="36">
        <f t="shared" si="572"/>
        <v>-0.02366114893</v>
      </c>
      <c r="L291" s="36">
        <f t="shared" si="572"/>
        <v>-0.01115065431</v>
      </c>
      <c r="M291" s="41">
        <f t="shared" si="572"/>
        <v>-0.00604732913</v>
      </c>
      <c r="N291" s="44">
        <f t="shared" ref="N291:S291" si="573">(B291-B290)/B290</f>
        <v>-0.04291394106</v>
      </c>
      <c r="O291" s="44">
        <f t="shared" si="573"/>
        <v>-0.01100767077</v>
      </c>
      <c r="P291" s="44">
        <f t="shared" si="573"/>
        <v>-0.01145208347</v>
      </c>
      <c r="Q291" s="44">
        <f t="shared" si="573"/>
        <v>-0.02338341873</v>
      </c>
      <c r="R291" s="44">
        <f t="shared" si="573"/>
        <v>-0.01108871619</v>
      </c>
      <c r="S291" s="46">
        <f t="shared" si="573"/>
        <v>-0.006029080838</v>
      </c>
      <c r="U291" s="3"/>
    </row>
    <row r="292" ht="15.75" customHeight="1">
      <c r="A292" s="20">
        <v>42816.0</v>
      </c>
      <c r="B292" s="23">
        <v>255.009995</v>
      </c>
      <c r="C292" s="23">
        <v>32.807518</v>
      </c>
      <c r="D292" s="23">
        <v>135.357864</v>
      </c>
      <c r="E292" s="23">
        <v>142.649994</v>
      </c>
      <c r="F292" s="23">
        <v>61.820881</v>
      </c>
      <c r="G292" s="23">
        <v>57.2513</v>
      </c>
      <c r="H292" s="36">
        <f t="shared" ref="H292:M292" si="574">LN(B292/B291)</f>
        <v>0.01712554304</v>
      </c>
      <c r="I292" s="36">
        <f t="shared" si="574"/>
        <v>0.009373700379</v>
      </c>
      <c r="J292" s="36">
        <f t="shared" si="574"/>
        <v>0.01123536074</v>
      </c>
      <c r="K292" s="36">
        <f t="shared" si="574"/>
        <v>0.001613611088</v>
      </c>
      <c r="L292" s="36">
        <f t="shared" si="574"/>
        <v>0.0126896679</v>
      </c>
      <c r="M292" s="41">
        <f t="shared" si="574"/>
        <v>-0.002971931063</v>
      </c>
      <c r="N292" s="44">
        <f t="shared" ref="N292:S292" si="575">(B292-B291)/B291</f>
        <v>0.01727302585</v>
      </c>
      <c r="O292" s="44">
        <f t="shared" si="575"/>
        <v>0.009417771103</v>
      </c>
      <c r="P292" s="44">
        <f t="shared" si="575"/>
        <v>0.01129871445</v>
      </c>
      <c r="Q292" s="44">
        <f t="shared" si="575"/>
        <v>0.001614913658</v>
      </c>
      <c r="R292" s="44">
        <f t="shared" si="575"/>
        <v>0.01277052338</v>
      </c>
      <c r="S292" s="46">
        <f t="shared" si="575"/>
        <v>-0.002967519248</v>
      </c>
      <c r="U292" s="3"/>
    </row>
    <row r="293" ht="15.75" customHeight="1">
      <c r="A293" s="20">
        <v>42817.0</v>
      </c>
      <c r="B293" s="23">
        <v>254.779999</v>
      </c>
      <c r="C293" s="23">
        <v>32.714767</v>
      </c>
      <c r="D293" s="23">
        <v>134.879257</v>
      </c>
      <c r="E293" s="23">
        <v>141.839996</v>
      </c>
      <c r="F293" s="23">
        <v>61.668781</v>
      </c>
      <c r="G293" s="23">
        <v>57.9198</v>
      </c>
      <c r="H293" s="36">
        <f t="shared" ref="H293:M293" si="576">LN(B293/B292)</f>
        <v>-0.000902316712</v>
      </c>
      <c r="I293" s="36">
        <f t="shared" si="576"/>
        <v>-0.002831130262</v>
      </c>
      <c r="J293" s="36">
        <f t="shared" si="576"/>
        <v>-0.003542129953</v>
      </c>
      <c r="K293" s="36">
        <f t="shared" si="576"/>
        <v>-0.005694402033</v>
      </c>
      <c r="L293" s="36">
        <f t="shared" si="576"/>
        <v>-0.002463365345</v>
      </c>
      <c r="M293" s="41">
        <f t="shared" si="576"/>
        <v>0.01160894543</v>
      </c>
      <c r="N293" s="44">
        <f t="shared" ref="N293:S293" si="577">(B293-B292)/B292</f>
        <v>-0.0009019097467</v>
      </c>
      <c r="O293" s="44">
        <f t="shared" si="577"/>
        <v>-0.002827126392</v>
      </c>
      <c r="P293" s="44">
        <f t="shared" si="577"/>
        <v>-0.003535864012</v>
      </c>
      <c r="Q293" s="44">
        <f t="shared" si="577"/>
        <v>-0.005678219657</v>
      </c>
      <c r="R293" s="44">
        <f t="shared" si="577"/>
        <v>-0.00246033375</v>
      </c>
      <c r="S293" s="46">
        <f t="shared" si="577"/>
        <v>0.01167659075</v>
      </c>
      <c r="U293" s="3"/>
    </row>
    <row r="294" ht="15.75" customHeight="1">
      <c r="A294" s="20">
        <v>42818.0</v>
      </c>
      <c r="B294" s="23">
        <v>263.160004</v>
      </c>
      <c r="C294" s="23">
        <v>32.612732</v>
      </c>
      <c r="D294" s="23">
        <v>134.611282</v>
      </c>
      <c r="E294" s="23">
        <v>142.020004</v>
      </c>
      <c r="F294" s="23">
        <v>61.773365</v>
      </c>
      <c r="G294" s="23">
        <v>57.5537</v>
      </c>
      <c r="H294" s="36">
        <f t="shared" ref="H294:M294" si="578">LN(B294/B293)</f>
        <v>0.03236180366</v>
      </c>
      <c r="I294" s="36">
        <f t="shared" si="578"/>
        <v>-0.003123801907</v>
      </c>
      <c r="J294" s="36">
        <f t="shared" si="578"/>
        <v>-0.001988753218</v>
      </c>
      <c r="K294" s="36">
        <f t="shared" si="578"/>
        <v>0.001268287354</v>
      </c>
      <c r="L294" s="36">
        <f t="shared" si="578"/>
        <v>0.001694462198</v>
      </c>
      <c r="M294" s="41">
        <f t="shared" si="578"/>
        <v>-0.006340870012</v>
      </c>
      <c r="N294" s="44">
        <f t="shared" ref="N294:S294" si="579">(B294-B293)/B293</f>
        <v>0.03289114151</v>
      </c>
      <c r="O294" s="44">
        <f t="shared" si="579"/>
        <v>-0.003118927914</v>
      </c>
      <c r="P294" s="44">
        <f t="shared" si="579"/>
        <v>-0.001986776959</v>
      </c>
      <c r="Q294" s="44">
        <f t="shared" si="579"/>
        <v>0.00126909197</v>
      </c>
      <c r="R294" s="44">
        <f t="shared" si="579"/>
        <v>0.00169589861</v>
      </c>
      <c r="S294" s="46">
        <f t="shared" si="579"/>
        <v>-0.006320809119</v>
      </c>
      <c r="U294" s="3"/>
    </row>
    <row r="295" ht="15.75" customHeight="1">
      <c r="A295" s="20">
        <v>42821.0</v>
      </c>
      <c r="B295" s="23">
        <v>270.220001</v>
      </c>
      <c r="C295" s="23">
        <v>32.826073</v>
      </c>
      <c r="D295" s="23">
        <v>134.841019</v>
      </c>
      <c r="E295" s="23">
        <v>144.059998</v>
      </c>
      <c r="F295" s="23">
        <v>61.887432</v>
      </c>
      <c r="G295" s="23">
        <v>57.2369</v>
      </c>
      <c r="H295" s="36">
        <f t="shared" ref="H295:M295" si="580">LN(B295/B294)</f>
        <v>0.02647421831</v>
      </c>
      <c r="I295" s="36">
        <f t="shared" si="580"/>
        <v>0.00652034388</v>
      </c>
      <c r="J295" s="36">
        <f t="shared" si="580"/>
        <v>0.001705215022</v>
      </c>
      <c r="K295" s="36">
        <f t="shared" si="580"/>
        <v>0.01426194466</v>
      </c>
      <c r="L295" s="36">
        <f t="shared" si="580"/>
        <v>0.001844837412</v>
      </c>
      <c r="M295" s="41">
        <f t="shared" si="580"/>
        <v>-0.005519629731</v>
      </c>
      <c r="N295" s="44">
        <f t="shared" ref="N295:S295" si="581">(B295-B294)/B294</f>
        <v>0.02682777357</v>
      </c>
      <c r="O295" s="44">
        <f t="shared" si="581"/>
        <v>0.006541647599</v>
      </c>
      <c r="P295" s="44">
        <f t="shared" si="581"/>
        <v>0.001706669728</v>
      </c>
      <c r="Q295" s="44">
        <f t="shared" si="581"/>
        <v>0.01436413141</v>
      </c>
      <c r="R295" s="44">
        <f t="shared" si="581"/>
        <v>0.001846540171</v>
      </c>
      <c r="S295" s="46">
        <f t="shared" si="581"/>
        <v>-0.005504424563</v>
      </c>
      <c r="U295" s="3"/>
    </row>
    <row r="296" ht="15.75" customHeight="1">
      <c r="A296" s="20">
        <v>42822.0</v>
      </c>
      <c r="B296" s="23">
        <v>277.450012</v>
      </c>
      <c r="C296" s="23">
        <v>33.020847</v>
      </c>
      <c r="D296" s="23">
        <v>137.635849</v>
      </c>
      <c r="E296" s="23">
        <v>145.169998</v>
      </c>
      <c r="F296" s="23">
        <v>62.068058</v>
      </c>
      <c r="G296" s="23">
        <v>56.9282</v>
      </c>
      <c r="H296" s="36">
        <f t="shared" ref="H296:M296" si="582">LN(B296/B295)</f>
        <v>0.02640433429</v>
      </c>
      <c r="I296" s="36">
        <f t="shared" si="582"/>
        <v>0.005915981129</v>
      </c>
      <c r="J296" s="36">
        <f t="shared" si="582"/>
        <v>0.02051497465</v>
      </c>
      <c r="K296" s="36">
        <f t="shared" si="582"/>
        <v>0.007675590118</v>
      </c>
      <c r="L296" s="36">
        <f t="shared" si="582"/>
        <v>0.002914370761</v>
      </c>
      <c r="M296" s="41">
        <f t="shared" si="582"/>
        <v>-0.005407970603</v>
      </c>
      <c r="N296" s="44">
        <f t="shared" ref="N296:S296" si="583">(B296-B295)/B295</f>
        <v>0.02675601722</v>
      </c>
      <c r="O296" s="44">
        <f t="shared" si="583"/>
        <v>0.005933515106</v>
      </c>
      <c r="P296" s="44">
        <f t="shared" si="583"/>
        <v>0.02072685315</v>
      </c>
      <c r="Q296" s="44">
        <f t="shared" si="583"/>
        <v>0.007705122972</v>
      </c>
      <c r="R296" s="44">
        <f t="shared" si="583"/>
        <v>0.002918621668</v>
      </c>
      <c r="S296" s="46">
        <f t="shared" si="583"/>
        <v>-0.005393373855</v>
      </c>
      <c r="U296" s="3"/>
    </row>
    <row r="297" ht="15.75" customHeight="1">
      <c r="A297" s="20">
        <v>42823.0</v>
      </c>
      <c r="B297" s="23">
        <v>277.380005</v>
      </c>
      <c r="C297" s="23">
        <v>32.993023</v>
      </c>
      <c r="D297" s="23">
        <v>137.942093</v>
      </c>
      <c r="E297" s="23">
        <v>146.470001</v>
      </c>
      <c r="F297" s="23">
        <v>62.239174</v>
      </c>
      <c r="G297" s="23">
        <v>56.9953</v>
      </c>
      <c r="H297" s="36">
        <f t="shared" ref="H297:M297" si="584">LN(B297/B296)</f>
        <v>-0.0002523547689</v>
      </c>
      <c r="I297" s="36">
        <f t="shared" si="584"/>
        <v>-0.0008429744127</v>
      </c>
      <c r="J297" s="36">
        <f t="shared" si="584"/>
        <v>0.002222559061</v>
      </c>
      <c r="K297" s="36">
        <f t="shared" si="584"/>
        <v>0.008915180461</v>
      </c>
      <c r="L297" s="36">
        <f t="shared" si="584"/>
        <v>0.002753115894</v>
      </c>
      <c r="M297" s="41">
        <f t="shared" si="584"/>
        <v>0.001177983608</v>
      </c>
      <c r="N297" s="44">
        <f t="shared" ref="N297:S297" si="585">(B297-B296)/B296</f>
        <v>-0.0002523229302</v>
      </c>
      <c r="O297" s="44">
        <f t="shared" si="585"/>
        <v>-0.0008426192096</v>
      </c>
      <c r="P297" s="44">
        <f t="shared" si="585"/>
        <v>0.002225030777</v>
      </c>
      <c r="Q297" s="44">
        <f t="shared" si="585"/>
        <v>0.008955039043</v>
      </c>
      <c r="R297" s="44">
        <f t="shared" si="585"/>
        <v>0.002756909198</v>
      </c>
      <c r="S297" s="46">
        <f t="shared" si="585"/>
        <v>0.001178677703</v>
      </c>
      <c r="U297" s="3"/>
    </row>
    <row r="298" ht="15.75" customHeight="1">
      <c r="A298" s="20">
        <v>42824.0</v>
      </c>
      <c r="B298" s="23">
        <v>277.920013</v>
      </c>
      <c r="C298" s="23">
        <v>33.159981</v>
      </c>
      <c r="D298" s="23">
        <v>137.760239</v>
      </c>
      <c r="E298" s="23">
        <v>148.059998</v>
      </c>
      <c r="F298" s="23">
        <v>62.467327</v>
      </c>
      <c r="G298" s="23">
        <v>56.8629</v>
      </c>
      <c r="H298" s="36">
        <f t="shared" ref="H298:M298" si="586">LN(B298/B297)</f>
        <v>0.001944924015</v>
      </c>
      <c r="I298" s="36">
        <f t="shared" si="586"/>
        <v>0.005047642417</v>
      </c>
      <c r="J298" s="36">
        <f t="shared" si="586"/>
        <v>-0.001319205573</v>
      </c>
      <c r="K298" s="36">
        <f t="shared" si="586"/>
        <v>0.01079694735</v>
      </c>
      <c r="L298" s="36">
        <f t="shared" si="586"/>
        <v>0.003659043478</v>
      </c>
      <c r="M298" s="41">
        <f t="shared" si="586"/>
        <v>-0.00232570091</v>
      </c>
      <c r="N298" s="44">
        <f t="shared" ref="N298:S298" si="587">(B298-B297)/B297</f>
        <v>0.001946816606</v>
      </c>
      <c r="O298" s="44">
        <f t="shared" si="587"/>
        <v>0.005060403225</v>
      </c>
      <c r="P298" s="44">
        <f t="shared" si="587"/>
        <v>-0.001318335803</v>
      </c>
      <c r="Q298" s="44">
        <f t="shared" si="587"/>
        <v>0.01085544473</v>
      </c>
      <c r="R298" s="44">
        <f t="shared" si="587"/>
        <v>0.00366574595</v>
      </c>
      <c r="S298" s="46">
        <f t="shared" si="587"/>
        <v>-0.002322998563</v>
      </c>
      <c r="U298" s="3"/>
    </row>
    <row r="299" ht="15.75" customHeight="1">
      <c r="A299" s="20">
        <v>42825.0</v>
      </c>
      <c r="B299" s="23">
        <v>278.299988</v>
      </c>
      <c r="C299" s="23">
        <v>33.456799</v>
      </c>
      <c r="D299" s="23">
        <v>137.501846</v>
      </c>
      <c r="E299" s="23">
        <v>147.809998</v>
      </c>
      <c r="F299" s="23">
        <v>62.609928</v>
      </c>
      <c r="G299" s="23">
        <v>56.2234</v>
      </c>
      <c r="H299" s="36">
        <f t="shared" ref="H299:M299" si="588">LN(B299/B298)</f>
        <v>0.001366276144</v>
      </c>
      <c r="I299" s="36">
        <f t="shared" si="588"/>
        <v>0.008911267227</v>
      </c>
      <c r="J299" s="36">
        <f t="shared" si="588"/>
        <v>-0.001877433108</v>
      </c>
      <c r="K299" s="36">
        <f t="shared" si="588"/>
        <v>-0.001689931814</v>
      </c>
      <c r="L299" s="36">
        <f t="shared" si="588"/>
        <v>0.002280207729</v>
      </c>
      <c r="M299" s="41">
        <f t="shared" si="588"/>
        <v>-0.01131006704</v>
      </c>
      <c r="N299" s="44">
        <f t="shared" ref="N299:S299" si="589">(B299-B298)/B298</f>
        <v>0.001367209925</v>
      </c>
      <c r="O299" s="44">
        <f t="shared" si="589"/>
        <v>0.008951090774</v>
      </c>
      <c r="P299" s="44">
        <f t="shared" si="589"/>
        <v>-0.001875671833</v>
      </c>
      <c r="Q299" s="44">
        <f t="shared" si="589"/>
        <v>-0.001688504683</v>
      </c>
      <c r="R299" s="44">
        <f t="shared" si="589"/>
        <v>0.00228280938</v>
      </c>
      <c r="S299" s="46">
        <f t="shared" si="589"/>
        <v>-0.01124634867</v>
      </c>
      <c r="U299" s="3"/>
    </row>
    <row r="300" ht="15.75" customHeight="1">
      <c r="A300" s="20">
        <v>42828.0</v>
      </c>
      <c r="B300" s="23">
        <v>298.519989</v>
      </c>
      <c r="C300" s="23">
        <v>33.540279</v>
      </c>
      <c r="D300" s="23">
        <v>137.540146</v>
      </c>
      <c r="E300" s="23">
        <v>146.919998</v>
      </c>
      <c r="F300" s="23">
        <v>62.315228</v>
      </c>
      <c r="G300" s="23">
        <v>56.2214</v>
      </c>
      <c r="H300" s="36">
        <f t="shared" ref="H300:M300" si="590">LN(B300/B299)</f>
        <v>0.07013727</v>
      </c>
      <c r="I300" s="36">
        <f t="shared" si="590"/>
        <v>0.002492050271</v>
      </c>
      <c r="J300" s="36">
        <f t="shared" si="590"/>
        <v>0.0002785029295</v>
      </c>
      <c r="K300" s="36">
        <f t="shared" si="590"/>
        <v>-0.006039444354</v>
      </c>
      <c r="L300" s="36">
        <f t="shared" si="590"/>
        <v>-0.004718033679</v>
      </c>
      <c r="M300" s="41">
        <f t="shared" si="590"/>
        <v>-0.00003557301005</v>
      </c>
      <c r="N300" s="44">
        <f t="shared" ref="N300:S300" si="591">(B300-B299)/B299</f>
        <v>0.07265541456</v>
      </c>
      <c r="O300" s="44">
        <f t="shared" si="591"/>
        <v>0.00249515801</v>
      </c>
      <c r="P300" s="44">
        <f t="shared" si="591"/>
        <v>0.000278541715</v>
      </c>
      <c r="Q300" s="44">
        <f t="shared" si="591"/>
        <v>-0.00602124357</v>
      </c>
      <c r="R300" s="44">
        <f t="shared" si="591"/>
        <v>-0.004706921241</v>
      </c>
      <c r="S300" s="46">
        <f t="shared" si="591"/>
        <v>-0.00003557237734</v>
      </c>
      <c r="U300" s="3"/>
    </row>
    <row r="301" ht="15.75" customHeight="1">
      <c r="A301" s="20">
        <v>42829.0</v>
      </c>
      <c r="B301" s="23">
        <v>303.700012</v>
      </c>
      <c r="C301" s="23">
        <v>33.651585</v>
      </c>
      <c r="D301" s="23">
        <v>138.564255</v>
      </c>
      <c r="E301" s="23">
        <v>145.5</v>
      </c>
      <c r="F301" s="23">
        <v>62.486347</v>
      </c>
      <c r="G301" s="23">
        <v>56.2906</v>
      </c>
      <c r="H301" s="36">
        <f t="shared" ref="H301:M301" si="592">LN(B301/B300)</f>
        <v>0.01720351615</v>
      </c>
      <c r="I301" s="36">
        <f t="shared" si="592"/>
        <v>0.003313082721</v>
      </c>
      <c r="J301" s="36">
        <f t="shared" si="592"/>
        <v>0.00741830766</v>
      </c>
      <c r="K301" s="36">
        <f t="shared" si="592"/>
        <v>-0.009712120727</v>
      </c>
      <c r="L301" s="36">
        <f t="shared" si="592"/>
        <v>0.002742258777</v>
      </c>
      <c r="M301" s="41">
        <f t="shared" si="592"/>
        <v>0.001230091168</v>
      </c>
      <c r="N301" s="44">
        <f t="shared" ref="N301:S301" si="593">(B301-B300)/B300</f>
        <v>0.01735234889</v>
      </c>
      <c r="O301" s="44">
        <f t="shared" si="593"/>
        <v>0.003318577046</v>
      </c>
      <c r="P301" s="44">
        <f t="shared" si="593"/>
        <v>0.007445891471</v>
      </c>
      <c r="Q301" s="44">
        <f t="shared" si="593"/>
        <v>-0.009665110396</v>
      </c>
      <c r="R301" s="44">
        <f t="shared" si="593"/>
        <v>0.002746022208</v>
      </c>
      <c r="S301" s="46">
        <f t="shared" si="593"/>
        <v>0.00123084804</v>
      </c>
      <c r="U301" s="3"/>
    </row>
    <row r="302" ht="15.75" customHeight="1">
      <c r="A302" s="20">
        <v>42830.0</v>
      </c>
      <c r="B302" s="23">
        <v>295.0</v>
      </c>
      <c r="C302" s="23">
        <v>33.59594</v>
      </c>
      <c r="D302" s="23">
        <v>137.84639</v>
      </c>
      <c r="E302" s="23">
        <v>143.619995</v>
      </c>
      <c r="F302" s="23">
        <v>62.324734</v>
      </c>
      <c r="G302" s="23">
        <v>56.4196</v>
      </c>
      <c r="H302" s="36">
        <f t="shared" ref="H302:M302" si="594">LN(B302/B301)</f>
        <v>-0.02906505522</v>
      </c>
      <c r="I302" s="36">
        <f t="shared" si="594"/>
        <v>-0.001654931173</v>
      </c>
      <c r="J302" s="36">
        <f t="shared" si="594"/>
        <v>-0.005194203819</v>
      </c>
      <c r="K302" s="36">
        <f t="shared" si="594"/>
        <v>-0.01300519874</v>
      </c>
      <c r="L302" s="36">
        <f t="shared" si="594"/>
        <v>-0.002589723429</v>
      </c>
      <c r="M302" s="41">
        <f t="shared" si="594"/>
        <v>0.002289057358</v>
      </c>
      <c r="N302" s="44">
        <f t="shared" ref="N302:S302" si="595">(B302-B301)/B301</f>
        <v>-0.02864672919</v>
      </c>
      <c r="O302" s="44">
        <f t="shared" si="595"/>
        <v>-0.001653562529</v>
      </c>
      <c r="P302" s="44">
        <f t="shared" si="595"/>
        <v>-0.005180737269</v>
      </c>
      <c r="Q302" s="44">
        <f t="shared" si="595"/>
        <v>-0.01292099656</v>
      </c>
      <c r="R302" s="44">
        <f t="shared" si="595"/>
        <v>-0.002586372988</v>
      </c>
      <c r="S302" s="46">
        <f t="shared" si="595"/>
        <v>0.00229167925</v>
      </c>
      <c r="U302" s="3"/>
    </row>
    <row r="303" ht="15.75" customHeight="1">
      <c r="A303" s="20">
        <v>42831.0</v>
      </c>
      <c r="B303" s="23">
        <v>298.700012</v>
      </c>
      <c r="C303" s="23">
        <v>33.419704</v>
      </c>
      <c r="D303" s="23">
        <v>137.501846</v>
      </c>
      <c r="E303" s="23">
        <v>143.740005</v>
      </c>
      <c r="F303" s="23">
        <v>62.486347</v>
      </c>
      <c r="G303" s="23">
        <v>56.0301</v>
      </c>
      <c r="H303" s="36">
        <f t="shared" ref="H303:M303" si="596">LN(B303/B302)</f>
        <v>0.01246440906</v>
      </c>
      <c r="I303" s="36">
        <f t="shared" si="596"/>
        <v>-0.005259560179</v>
      </c>
      <c r="J303" s="36">
        <f t="shared" si="596"/>
        <v>-0.00250260677</v>
      </c>
      <c r="K303" s="36">
        <f t="shared" si="596"/>
        <v>0.0008352589572</v>
      </c>
      <c r="L303" s="36">
        <f t="shared" si="596"/>
        <v>0.002589723429</v>
      </c>
      <c r="M303" s="41">
        <f t="shared" si="596"/>
        <v>-0.00692756953</v>
      </c>
      <c r="N303" s="44">
        <f t="shared" ref="N303:S303" si="597">(B303-B302)/B302</f>
        <v>0.01254241356</v>
      </c>
      <c r="O303" s="44">
        <f t="shared" si="597"/>
        <v>-0.005245752909</v>
      </c>
      <c r="P303" s="44">
        <f t="shared" si="597"/>
        <v>-0.002499477861</v>
      </c>
      <c r="Q303" s="44">
        <f t="shared" si="597"/>
        <v>0.0008356078832</v>
      </c>
      <c r="R303" s="44">
        <f t="shared" si="597"/>
        <v>0.002593079659</v>
      </c>
      <c r="S303" s="46">
        <f t="shared" si="597"/>
        <v>-0.006903629235</v>
      </c>
      <c r="U303" s="3"/>
    </row>
    <row r="304" ht="15.75" customHeight="1">
      <c r="A304" s="20">
        <v>42832.0</v>
      </c>
      <c r="B304" s="23">
        <v>302.540009</v>
      </c>
      <c r="C304" s="23">
        <v>33.419704</v>
      </c>
      <c r="D304" s="23">
        <v>137.195557</v>
      </c>
      <c r="E304" s="23">
        <v>143.110001</v>
      </c>
      <c r="F304" s="23">
        <v>62.438808</v>
      </c>
      <c r="G304" s="23">
        <v>56.382</v>
      </c>
      <c r="H304" s="36">
        <f t="shared" ref="H304:M304" si="598">LN(B304/B303)</f>
        <v>0.01277376449</v>
      </c>
      <c r="I304" s="36">
        <f t="shared" si="598"/>
        <v>0</v>
      </c>
      <c r="J304" s="36">
        <f t="shared" si="598"/>
        <v>-0.002230011086</v>
      </c>
      <c r="K304" s="36">
        <f t="shared" si="598"/>
        <v>-0.004392574515</v>
      </c>
      <c r="L304" s="36">
        <f t="shared" si="598"/>
        <v>-0.0007610797408</v>
      </c>
      <c r="M304" s="41">
        <f t="shared" si="598"/>
        <v>0.006260912295</v>
      </c>
      <c r="N304" s="44">
        <f t="shared" ref="N304:S304" si="599">(B304-B303)/B303</f>
        <v>0.01285569751</v>
      </c>
      <c r="O304" s="44">
        <f t="shared" si="599"/>
        <v>0</v>
      </c>
      <c r="P304" s="44">
        <f t="shared" si="599"/>
        <v>-0.002227526458</v>
      </c>
      <c r="Q304" s="44">
        <f t="shared" si="599"/>
        <v>-0.00438294127</v>
      </c>
      <c r="R304" s="44">
        <f t="shared" si="599"/>
        <v>-0.0007607901931</v>
      </c>
      <c r="S304" s="46">
        <f t="shared" si="599"/>
        <v>0.006280552774</v>
      </c>
      <c r="U304" s="3"/>
    </row>
    <row r="305" ht="15.75" customHeight="1">
      <c r="A305" s="20">
        <v>42835.0</v>
      </c>
      <c r="B305" s="23">
        <v>312.390015</v>
      </c>
      <c r="C305" s="23">
        <v>33.20636</v>
      </c>
      <c r="D305" s="23">
        <v>137.032837</v>
      </c>
      <c r="E305" s="23">
        <v>143.850006</v>
      </c>
      <c r="F305" s="23">
        <v>62.296192</v>
      </c>
      <c r="G305" s="23">
        <v>56.9707</v>
      </c>
      <c r="H305" s="36">
        <f t="shared" ref="H305:M305" si="600">LN(B305/B304)</f>
        <v>0.03203892534</v>
      </c>
      <c r="I305" s="36">
        <f t="shared" si="600"/>
        <v>-0.006404242315</v>
      </c>
      <c r="J305" s="36">
        <f t="shared" si="600"/>
        <v>-0.001186748146</v>
      </c>
      <c r="K305" s="36">
        <f t="shared" si="600"/>
        <v>0.005157559397</v>
      </c>
      <c r="L305" s="36">
        <f t="shared" si="600"/>
        <v>-0.002286704809</v>
      </c>
      <c r="M305" s="41">
        <f t="shared" si="600"/>
        <v>0.01038714196</v>
      </c>
      <c r="N305" s="44">
        <f t="shared" ref="N305:S305" si="601">(B305-B304)/B304</f>
        <v>0.03255769719</v>
      </c>
      <c r="O305" s="44">
        <f t="shared" si="601"/>
        <v>-0.006383778863</v>
      </c>
      <c r="P305" s="44">
        <f t="shared" si="601"/>
        <v>-0.001186044239</v>
      </c>
      <c r="Q305" s="44">
        <f t="shared" si="601"/>
        <v>0.005170882502</v>
      </c>
      <c r="R305" s="44">
        <f t="shared" si="601"/>
        <v>-0.002284092291</v>
      </c>
      <c r="S305" s="46">
        <f t="shared" si="601"/>
        <v>0.01044127558</v>
      </c>
      <c r="U305" s="3"/>
    </row>
    <row r="306" ht="15.75" customHeight="1">
      <c r="A306" s="20">
        <v>42836.0</v>
      </c>
      <c r="B306" s="23">
        <v>308.709991</v>
      </c>
      <c r="C306" s="23">
        <v>33.150707</v>
      </c>
      <c r="D306" s="23">
        <v>135.558868</v>
      </c>
      <c r="E306" s="23">
        <v>144.350006</v>
      </c>
      <c r="F306" s="23">
        <v>62.248676</v>
      </c>
      <c r="G306" s="23">
        <v>57.298</v>
      </c>
      <c r="H306" s="36">
        <f t="shared" ref="H306:M306" si="602">LN(B306/B305)</f>
        <v>-0.01185015949</v>
      </c>
      <c r="I306" s="36">
        <f t="shared" si="602"/>
        <v>-0.001677380136</v>
      </c>
      <c r="J306" s="36">
        <f t="shared" si="602"/>
        <v>-0.01081458708</v>
      </c>
      <c r="K306" s="36">
        <f t="shared" si="602"/>
        <v>0.003469815967</v>
      </c>
      <c r="L306" s="36">
        <f t="shared" si="602"/>
        <v>-0.0007630342875</v>
      </c>
      <c r="M306" s="41">
        <f t="shared" si="602"/>
        <v>0.005728618512</v>
      </c>
      <c r="N306" s="44">
        <f t="shared" ref="N306:S306" si="603">(B306-B305)/B305</f>
        <v>-0.01178022287</v>
      </c>
      <c r="O306" s="44">
        <f t="shared" si="603"/>
        <v>-0.001675974121</v>
      </c>
      <c r="P306" s="44">
        <f t="shared" si="603"/>
        <v>-0.01075631967</v>
      </c>
      <c r="Q306" s="44">
        <f t="shared" si="603"/>
        <v>0.003475842747</v>
      </c>
      <c r="R306" s="44">
        <f t="shared" si="603"/>
        <v>-0.0007627432508</v>
      </c>
      <c r="S306" s="46">
        <f t="shared" si="603"/>
        <v>0.005745058425</v>
      </c>
      <c r="U306" s="3"/>
    </row>
    <row r="307" ht="15.75" customHeight="1">
      <c r="A307" s="20">
        <v>42837.0</v>
      </c>
      <c r="B307" s="23">
        <v>296.839996</v>
      </c>
      <c r="C307" s="23">
        <v>33.048679</v>
      </c>
      <c r="D307" s="23">
        <v>135.721542</v>
      </c>
      <c r="E307" s="23">
        <v>143.830002</v>
      </c>
      <c r="F307" s="23">
        <v>62.011013</v>
      </c>
      <c r="G307" s="23">
        <v>56.9905</v>
      </c>
      <c r="H307" s="36">
        <f t="shared" ref="H307:M307" si="604">LN(B307/B306)</f>
        <v>-0.03920903611</v>
      </c>
      <c r="I307" s="36">
        <f t="shared" si="604"/>
        <v>-0.003082447949</v>
      </c>
      <c r="J307" s="36">
        <f t="shared" si="604"/>
        <v>0.00119930532</v>
      </c>
      <c r="K307" s="36">
        <f t="shared" si="604"/>
        <v>-0.003608887153</v>
      </c>
      <c r="L307" s="36">
        <f t="shared" si="604"/>
        <v>-0.003825267739</v>
      </c>
      <c r="M307" s="41">
        <f t="shared" si="604"/>
        <v>-0.00538113182</v>
      </c>
      <c r="N307" s="44">
        <f t="shared" ref="N307:S307" si="605">(B307-B306)/B306</f>
        <v>-0.03845031047</v>
      </c>
      <c r="O307" s="44">
        <f t="shared" si="605"/>
        <v>-0.003077702083</v>
      </c>
      <c r="P307" s="44">
        <f t="shared" si="605"/>
        <v>0.001200024774</v>
      </c>
      <c r="Q307" s="44">
        <f t="shared" si="605"/>
        <v>-0.003602382947</v>
      </c>
      <c r="R307" s="44">
        <f t="shared" si="605"/>
        <v>-0.003817960723</v>
      </c>
      <c r="S307" s="46">
        <f t="shared" si="605"/>
        <v>-0.005366679465</v>
      </c>
      <c r="U307" s="3"/>
    </row>
    <row r="308" ht="15.75" customHeight="1">
      <c r="A308" s="20">
        <v>42838.0</v>
      </c>
      <c r="B308" s="23">
        <v>304.0</v>
      </c>
      <c r="C308" s="23">
        <v>32.696213</v>
      </c>
      <c r="D308" s="23">
        <v>135.003723</v>
      </c>
      <c r="E308" s="23">
        <v>142.919998</v>
      </c>
      <c r="F308" s="23">
        <v>61.744827</v>
      </c>
      <c r="G308" s="23">
        <v>56.8515</v>
      </c>
      <c r="H308" s="36">
        <f t="shared" ref="H308:M308" si="606">LN(B308/B307)</f>
        <v>0.02383444178</v>
      </c>
      <c r="I308" s="36">
        <f t="shared" si="606"/>
        <v>-0.01072233496</v>
      </c>
      <c r="J308" s="36">
        <f t="shared" si="606"/>
        <v>-0.005302945642</v>
      </c>
      <c r="K308" s="36">
        <f t="shared" si="606"/>
        <v>-0.00634704136</v>
      </c>
      <c r="L308" s="36">
        <f t="shared" si="606"/>
        <v>-0.004301799584</v>
      </c>
      <c r="M308" s="41">
        <f t="shared" si="606"/>
        <v>-0.002441982205</v>
      </c>
      <c r="N308" s="44">
        <f t="shared" ref="N308:S308" si="607">(B308-B307)/B307</f>
        <v>0.02412075225</v>
      </c>
      <c r="O308" s="44">
        <f t="shared" si="607"/>
        <v>-0.01066505563</v>
      </c>
      <c r="P308" s="44">
        <f t="shared" si="607"/>
        <v>-0.005288909847</v>
      </c>
      <c r="Q308" s="44">
        <f t="shared" si="607"/>
        <v>-0.00632694144</v>
      </c>
      <c r="R308" s="44">
        <f t="shared" si="607"/>
        <v>-0.004292560097</v>
      </c>
      <c r="S308" s="46">
        <f t="shared" si="607"/>
        <v>-0.002439002992</v>
      </c>
      <c r="U308" s="3"/>
    </row>
    <row r="309" ht="15.75" customHeight="1">
      <c r="A309" s="20">
        <v>42842.0</v>
      </c>
      <c r="B309" s="23">
        <v>301.440002</v>
      </c>
      <c r="C309" s="23">
        <v>32.909546</v>
      </c>
      <c r="D309" s="23">
        <v>135.750275</v>
      </c>
      <c r="E309" s="23">
        <v>147.25</v>
      </c>
      <c r="F309" s="23">
        <v>62.248676</v>
      </c>
      <c r="G309" s="23">
        <v>56.465</v>
      </c>
      <c r="H309" s="36">
        <f t="shared" ref="H309:M309" si="608">LN(B309/B308)</f>
        <v>-0.008456703383</v>
      </c>
      <c r="I309" s="36">
        <f t="shared" si="608"/>
        <v>0.006503506862</v>
      </c>
      <c r="J309" s="36">
        <f t="shared" si="608"/>
        <v>0.005514628759</v>
      </c>
      <c r="K309" s="36">
        <f t="shared" si="608"/>
        <v>0.02984680337</v>
      </c>
      <c r="L309" s="36">
        <f t="shared" si="608"/>
        <v>0.008127067323</v>
      </c>
      <c r="M309" s="41">
        <f t="shared" si="608"/>
        <v>-0.006821627897</v>
      </c>
      <c r="N309" s="44">
        <f t="shared" ref="N309:S309" si="609">(B309-B308)/B308</f>
        <v>-0.008421046053</v>
      </c>
      <c r="O309" s="44">
        <f t="shared" si="609"/>
        <v>0.006524700582</v>
      </c>
      <c r="P309" s="44">
        <f t="shared" si="609"/>
        <v>0.005529862314</v>
      </c>
      <c r="Q309" s="44">
        <f t="shared" si="609"/>
        <v>0.03029668388</v>
      </c>
      <c r="R309" s="44">
        <f t="shared" si="609"/>
        <v>0.008160181581</v>
      </c>
      <c r="S309" s="46">
        <f t="shared" si="609"/>
        <v>-0.00679841341</v>
      </c>
      <c r="U309" s="3"/>
    </row>
    <row r="310" ht="15.75" customHeight="1">
      <c r="A310" s="20">
        <v>42843.0</v>
      </c>
      <c r="B310" s="23">
        <v>300.25</v>
      </c>
      <c r="C310" s="23">
        <v>33.178539</v>
      </c>
      <c r="D310" s="23">
        <v>135.147308</v>
      </c>
      <c r="E310" s="23">
        <v>143.360001</v>
      </c>
      <c r="F310" s="23">
        <v>62.163124</v>
      </c>
      <c r="G310" s="23">
        <v>56.2223</v>
      </c>
      <c r="H310" s="36">
        <f t="shared" ref="H310:M310" si="610">LN(B310/B309)</f>
        <v>-0.003955537063</v>
      </c>
      <c r="I310" s="36">
        <f t="shared" si="610"/>
        <v>0.008140483582</v>
      </c>
      <c r="J310" s="36">
        <f t="shared" si="610"/>
        <v>-0.00445163068</v>
      </c>
      <c r="K310" s="36">
        <f t="shared" si="610"/>
        <v>-0.02677286633</v>
      </c>
      <c r="L310" s="36">
        <f t="shared" si="610"/>
        <v>-0.001375303846</v>
      </c>
      <c r="M310" s="41">
        <f t="shared" si="610"/>
        <v>-0.004307501826</v>
      </c>
      <c r="N310" s="44">
        <f t="shared" ref="N310:S310" si="611">(B310-B309)/B309</f>
        <v>-0.003947724231</v>
      </c>
      <c r="O310" s="44">
        <f t="shared" si="611"/>
        <v>0.00817370741</v>
      </c>
      <c r="P310" s="44">
        <f t="shared" si="611"/>
        <v>-0.004441736858</v>
      </c>
      <c r="Q310" s="44">
        <f t="shared" si="611"/>
        <v>-0.02641765025</v>
      </c>
      <c r="R310" s="44">
        <f t="shared" si="611"/>
        <v>-0.001374358549</v>
      </c>
      <c r="S310" s="46">
        <f t="shared" si="611"/>
        <v>-0.004298237846</v>
      </c>
      <c r="U310" s="3"/>
    </row>
    <row r="311" ht="15.75" customHeight="1">
      <c r="A311" s="20">
        <v>42844.0</v>
      </c>
      <c r="B311" s="23">
        <v>305.519989</v>
      </c>
      <c r="C311" s="23">
        <v>33.308399</v>
      </c>
      <c r="D311" s="23">
        <v>134.649567</v>
      </c>
      <c r="E311" s="23">
        <v>139.759995</v>
      </c>
      <c r="F311" s="23">
        <v>61.830387</v>
      </c>
      <c r="G311" s="23">
        <v>56.1057</v>
      </c>
      <c r="H311" s="36">
        <f t="shared" ref="H311:M311" si="612">LN(B311/B310)</f>
        <v>0.01739974595</v>
      </c>
      <c r="I311" s="36">
        <f t="shared" si="612"/>
        <v>0.003906336163</v>
      </c>
      <c r="J311" s="36">
        <f t="shared" si="612"/>
        <v>-0.003689750407</v>
      </c>
      <c r="K311" s="36">
        <f t="shared" si="612"/>
        <v>-0.02543232615</v>
      </c>
      <c r="L311" s="36">
        <f t="shared" si="612"/>
        <v>-0.005367019548</v>
      </c>
      <c r="M311" s="41">
        <f t="shared" si="612"/>
        <v>-0.002076063704</v>
      </c>
      <c r="N311" s="44">
        <f t="shared" ref="N311:S311" si="613">(B311-B310)/B310</f>
        <v>0.01755200333</v>
      </c>
      <c r="O311" s="44">
        <f t="shared" si="613"/>
        <v>0.003913975838</v>
      </c>
      <c r="P311" s="44">
        <f t="shared" si="613"/>
        <v>-0.003682951643</v>
      </c>
      <c r="Q311" s="44">
        <f t="shared" si="613"/>
        <v>-0.02511164882</v>
      </c>
      <c r="R311" s="44">
        <f t="shared" si="613"/>
        <v>-0.00535264283</v>
      </c>
      <c r="S311" s="46">
        <f t="shared" si="613"/>
        <v>-0.002073910174</v>
      </c>
      <c r="U311" s="3"/>
    </row>
    <row r="312" ht="15.75" customHeight="1">
      <c r="A312" s="20">
        <v>42845.0</v>
      </c>
      <c r="B312" s="23">
        <v>302.51001</v>
      </c>
      <c r="C312" s="23">
        <v>33.558838</v>
      </c>
      <c r="D312" s="23">
        <v>136.334137</v>
      </c>
      <c r="E312" s="23">
        <v>141.179993</v>
      </c>
      <c r="F312" s="23">
        <v>62.267696</v>
      </c>
      <c r="G312" s="23">
        <v>56.0773</v>
      </c>
      <c r="H312" s="36">
        <f t="shared" ref="H312:M312" si="614">LN(B312/B311)</f>
        <v>-0.009900839081</v>
      </c>
      <c r="I312" s="36">
        <f t="shared" si="614"/>
        <v>0.007490669041</v>
      </c>
      <c r="J312" s="36">
        <f t="shared" si="614"/>
        <v>0.01243315871</v>
      </c>
      <c r="K312" s="36">
        <f t="shared" si="614"/>
        <v>0.01010899234</v>
      </c>
      <c r="L312" s="36">
        <f t="shared" si="614"/>
        <v>0.007047825391</v>
      </c>
      <c r="M312" s="41">
        <f t="shared" si="614"/>
        <v>-0.0005063155845</v>
      </c>
      <c r="N312" s="44">
        <f t="shared" ref="N312:S312" si="615">(B312-B311)/B311</f>
        <v>-0.009851987131</v>
      </c>
      <c r="O312" s="44">
        <f t="shared" si="615"/>
        <v>0.007518794284</v>
      </c>
      <c r="P312" s="44">
        <f t="shared" si="615"/>
        <v>0.01251077176</v>
      </c>
      <c r="Q312" s="44">
        <f t="shared" si="615"/>
        <v>0.01016026081</v>
      </c>
      <c r="R312" s="44">
        <f t="shared" si="615"/>
        <v>0.007072719762</v>
      </c>
      <c r="S312" s="46">
        <f t="shared" si="615"/>
        <v>-0.0005061874284</v>
      </c>
      <c r="U312" s="3"/>
    </row>
    <row r="313" ht="15.75" customHeight="1">
      <c r="A313" s="20">
        <v>42846.0</v>
      </c>
      <c r="B313" s="23">
        <v>305.600006</v>
      </c>
      <c r="C313" s="23">
        <v>33.688694</v>
      </c>
      <c r="D313" s="23">
        <v>136.171432</v>
      </c>
      <c r="E313" s="23">
        <v>142.869995</v>
      </c>
      <c r="F313" s="23">
        <v>63.123283</v>
      </c>
      <c r="G313" s="23">
        <v>56.2697</v>
      </c>
      <c r="H313" s="36">
        <f t="shared" ref="H313:M313" si="616">LN(B313/B312)</f>
        <v>0.01016270909</v>
      </c>
      <c r="I313" s="36">
        <f t="shared" si="616"/>
        <v>0.003862035008</v>
      </c>
      <c r="J313" s="36">
        <f t="shared" si="616"/>
        <v>-0.001194140875</v>
      </c>
      <c r="K313" s="36">
        <f t="shared" si="616"/>
        <v>0.01189946849</v>
      </c>
      <c r="L313" s="36">
        <f t="shared" si="616"/>
        <v>0.01364691919</v>
      </c>
      <c r="M313" s="41">
        <f t="shared" si="616"/>
        <v>0.003425105932</v>
      </c>
      <c r="N313" s="44">
        <f t="shared" ref="N313:S313" si="617">(B313-B312)/B312</f>
        <v>0.0102145248</v>
      </c>
      <c r="O313" s="44">
        <f t="shared" si="617"/>
        <v>0.003869502275</v>
      </c>
      <c r="P313" s="44">
        <f t="shared" si="617"/>
        <v>-0.001193428173</v>
      </c>
      <c r="Q313" s="44">
        <f t="shared" si="617"/>
        <v>0.01197054883</v>
      </c>
      <c r="R313" s="44">
        <f t="shared" si="617"/>
        <v>0.01374046343</v>
      </c>
      <c r="S313" s="46">
        <f t="shared" si="617"/>
        <v>0.00343097831</v>
      </c>
      <c r="U313" s="3"/>
    </row>
    <row r="314" ht="15.75" customHeight="1">
      <c r="A314" s="20">
        <v>42849.0</v>
      </c>
      <c r="B314" s="23">
        <v>308.029999</v>
      </c>
      <c r="C314" s="23">
        <v>34.087536</v>
      </c>
      <c r="D314" s="23">
        <v>137.482697</v>
      </c>
      <c r="E314" s="23">
        <v>143.830002</v>
      </c>
      <c r="F314" s="23">
        <v>64.19751</v>
      </c>
      <c r="G314" s="23">
        <v>56.2945</v>
      </c>
      <c r="H314" s="36">
        <f t="shared" ref="H314:M314" si="618">LN(B314/B313)</f>
        <v>0.007920100655</v>
      </c>
      <c r="I314" s="36">
        <f t="shared" si="618"/>
        <v>0.01176951282</v>
      </c>
      <c r="J314" s="36">
        <f t="shared" si="618"/>
        <v>0.00958344784</v>
      </c>
      <c r="K314" s="36">
        <f t="shared" si="618"/>
        <v>0.006696969641</v>
      </c>
      <c r="L314" s="36">
        <f t="shared" si="618"/>
        <v>0.01687473767</v>
      </c>
      <c r="M314" s="41">
        <f t="shared" si="618"/>
        <v>0.0004406374389</v>
      </c>
      <c r="N314" s="44">
        <f t="shared" ref="N314:S314" si="619">(B314-B313)/B313</f>
        <v>0.007951547619</v>
      </c>
      <c r="O314" s="44">
        <f t="shared" si="619"/>
        <v>0.01183904606</v>
      </c>
      <c r="P314" s="44">
        <f t="shared" si="619"/>
        <v>0.009629516123</v>
      </c>
      <c r="Q314" s="44">
        <f t="shared" si="619"/>
        <v>0.006719444485</v>
      </c>
      <c r="R314" s="44">
        <f t="shared" si="619"/>
        <v>0.01701792031</v>
      </c>
      <c r="S314" s="46">
        <f t="shared" si="619"/>
        <v>0.0004407345339</v>
      </c>
      <c r="U314" s="3"/>
    </row>
    <row r="315" ht="15.75" customHeight="1">
      <c r="A315" s="20">
        <v>42850.0</v>
      </c>
      <c r="B315" s="23">
        <v>313.790009</v>
      </c>
      <c r="C315" s="23">
        <v>34.198837</v>
      </c>
      <c r="D315" s="23">
        <v>138.334549</v>
      </c>
      <c r="E315" s="23">
        <v>152.160004</v>
      </c>
      <c r="F315" s="23">
        <v>64.568283</v>
      </c>
      <c r="G315" s="23">
        <v>56.3232</v>
      </c>
      <c r="H315" s="36">
        <f t="shared" ref="H315:M315" si="620">LN(B315/B314)</f>
        <v>0.01852682346</v>
      </c>
      <c r="I315" s="36">
        <f t="shared" si="620"/>
        <v>0.003259833366</v>
      </c>
      <c r="J315" s="36">
        <f t="shared" si="620"/>
        <v>0.006176950288</v>
      </c>
      <c r="K315" s="36">
        <f t="shared" si="620"/>
        <v>0.05630056456</v>
      </c>
      <c r="L315" s="36">
        <f t="shared" si="620"/>
        <v>0.005758890092</v>
      </c>
      <c r="M315" s="41">
        <f t="shared" si="620"/>
        <v>0.0005096889853</v>
      </c>
      <c r="N315" s="44">
        <f t="shared" ref="N315:S315" si="621">(B315-B314)/B314</f>
        <v>0.01869950985</v>
      </c>
      <c r="O315" s="44">
        <f t="shared" si="621"/>
        <v>0.003265152401</v>
      </c>
      <c r="P315" s="44">
        <f t="shared" si="621"/>
        <v>0.006196066986</v>
      </c>
      <c r="Q315" s="44">
        <f t="shared" si="621"/>
        <v>0.0579156079</v>
      </c>
      <c r="R315" s="44">
        <f t="shared" si="621"/>
        <v>0.005775504377</v>
      </c>
      <c r="S315" s="46">
        <f t="shared" si="621"/>
        <v>0.0005098188988</v>
      </c>
      <c r="U315" s="3"/>
    </row>
    <row r="316" ht="15.75" customHeight="1">
      <c r="A316" s="20">
        <v>42851.0</v>
      </c>
      <c r="B316" s="23">
        <v>310.170013</v>
      </c>
      <c r="C316" s="23">
        <v>34.254498</v>
      </c>
      <c r="D316" s="23">
        <v>137.520996</v>
      </c>
      <c r="E316" s="23">
        <v>150.169998</v>
      </c>
      <c r="F316" s="23">
        <v>64.482712</v>
      </c>
      <c r="G316" s="23">
        <v>55.9394</v>
      </c>
      <c r="H316" s="36">
        <f t="shared" ref="H316:M316" si="622">LN(B316/B315)</f>
        <v>-0.01160342486</v>
      </c>
      <c r="I316" s="36">
        <f t="shared" si="622"/>
        <v>0.00162624691</v>
      </c>
      <c r="J316" s="36">
        <f t="shared" si="622"/>
        <v>-0.005898415845</v>
      </c>
      <c r="K316" s="36">
        <f t="shared" si="622"/>
        <v>-0.01316465271</v>
      </c>
      <c r="L316" s="36">
        <f t="shared" si="622"/>
        <v>-0.001326158121</v>
      </c>
      <c r="M316" s="41">
        <f t="shared" si="622"/>
        <v>-0.006837566479</v>
      </c>
      <c r="N316" s="44">
        <f t="shared" ref="N316:S316" si="623">(B316-B315)/B315</f>
        <v>-0.01153636475</v>
      </c>
      <c r="O316" s="44">
        <f t="shared" si="623"/>
        <v>0.001627569967</v>
      </c>
      <c r="P316" s="44">
        <f t="shared" si="623"/>
        <v>-0.005881054342</v>
      </c>
      <c r="Q316" s="44">
        <f t="shared" si="623"/>
        <v>-0.01307837768</v>
      </c>
      <c r="R316" s="44">
        <f t="shared" si="623"/>
        <v>-0.001325279162</v>
      </c>
      <c r="S316" s="46">
        <f t="shared" si="623"/>
        <v>-0.006814243509</v>
      </c>
      <c r="U316" s="3"/>
    </row>
    <row r="317" ht="15.75" customHeight="1">
      <c r="A317" s="20">
        <v>42852.0</v>
      </c>
      <c r="B317" s="23">
        <v>308.630005</v>
      </c>
      <c r="C317" s="23">
        <v>34.718277</v>
      </c>
      <c r="D317" s="23">
        <v>137.626251</v>
      </c>
      <c r="E317" s="23">
        <v>153.080002</v>
      </c>
      <c r="F317" s="23">
        <v>64.900993</v>
      </c>
      <c r="G317" s="23">
        <v>56.018</v>
      </c>
      <c r="H317" s="36">
        <f t="shared" ref="H317:M317" si="624">LN(B317/B316)</f>
        <v>-0.004977411553</v>
      </c>
      <c r="I317" s="36">
        <f t="shared" si="624"/>
        <v>0.01344837843</v>
      </c>
      <c r="J317" s="36">
        <f t="shared" si="624"/>
        <v>0.0007650812885</v>
      </c>
      <c r="K317" s="36">
        <f t="shared" si="624"/>
        <v>0.01919270125</v>
      </c>
      <c r="L317" s="36">
        <f t="shared" si="624"/>
        <v>0.006465767188</v>
      </c>
      <c r="M317" s="41">
        <f t="shared" si="624"/>
        <v>0.001404105721</v>
      </c>
      <c r="N317" s="44">
        <f t="shared" ref="N317:S317" si="625">(B317-B316)/B316</f>
        <v>-0.004965044767</v>
      </c>
      <c r="O317" s="44">
        <f t="shared" si="625"/>
        <v>0.01353921462</v>
      </c>
      <c r="P317" s="44">
        <f t="shared" si="625"/>
        <v>0.0007653740379</v>
      </c>
      <c r="Q317" s="44">
        <f t="shared" si="625"/>
        <v>0.01937806512</v>
      </c>
      <c r="R317" s="44">
        <f t="shared" si="625"/>
        <v>0.006486715385</v>
      </c>
      <c r="S317" s="46">
        <f t="shared" si="625"/>
        <v>0.001405091939</v>
      </c>
      <c r="U317" s="3"/>
    </row>
    <row r="318" ht="15.75" customHeight="1">
      <c r="A318" s="20">
        <v>42853.0</v>
      </c>
      <c r="B318" s="23">
        <v>314.070007</v>
      </c>
      <c r="C318" s="23">
        <v>33.531006</v>
      </c>
      <c r="D318" s="23">
        <v>137.492264</v>
      </c>
      <c r="E318" s="23">
        <v>152.199997</v>
      </c>
      <c r="F318" s="23">
        <v>65.081627</v>
      </c>
      <c r="G318" s="23">
        <v>56.6698</v>
      </c>
      <c r="H318" s="36">
        <f t="shared" ref="H318:M318" si="626">LN(B318/B317)</f>
        <v>0.01747274866</v>
      </c>
      <c r="I318" s="36">
        <f t="shared" si="626"/>
        <v>-0.03479569997</v>
      </c>
      <c r="J318" s="36">
        <f t="shared" si="626"/>
        <v>-0.0009740312141</v>
      </c>
      <c r="K318" s="36">
        <f t="shared" si="626"/>
        <v>-0.005765247906</v>
      </c>
      <c r="L318" s="36">
        <f t="shared" si="626"/>
        <v>0.002779357983</v>
      </c>
      <c r="M318" s="41">
        <f t="shared" si="626"/>
        <v>0.01156837331</v>
      </c>
      <c r="N318" s="44">
        <f t="shared" ref="N318:S318" si="627">(B318-B317)/B317</f>
        <v>0.01762629009</v>
      </c>
      <c r="O318" s="44">
        <f t="shared" si="627"/>
        <v>-0.03419729038</v>
      </c>
      <c r="P318" s="44">
        <f t="shared" si="627"/>
        <v>-0.0009735569997</v>
      </c>
      <c r="Q318" s="44">
        <f t="shared" si="627"/>
        <v>-0.005748660756</v>
      </c>
      <c r="R318" s="44">
        <f t="shared" si="627"/>
        <v>0.002783223979</v>
      </c>
      <c r="S318" s="46">
        <f t="shared" si="627"/>
        <v>0.01163554572</v>
      </c>
      <c r="U318" s="3"/>
    </row>
    <row r="319" ht="15.75" customHeight="1">
      <c r="A319" s="20">
        <v>42856.0</v>
      </c>
      <c r="B319" s="23">
        <v>322.829987</v>
      </c>
      <c r="C319" s="23">
        <v>33.679417</v>
      </c>
      <c r="D319" s="23">
        <v>140.296677</v>
      </c>
      <c r="E319" s="23">
        <v>155.350006</v>
      </c>
      <c r="F319" s="23">
        <v>65.984741</v>
      </c>
      <c r="G319" s="23">
        <v>56.9823</v>
      </c>
      <c r="H319" s="36">
        <f t="shared" ref="H319:M319" si="628">LN(B319/B318)</f>
        <v>0.02750991532</v>
      </c>
      <c r="I319" s="36">
        <f t="shared" si="628"/>
        <v>0.004416316238</v>
      </c>
      <c r="J319" s="36">
        <f t="shared" si="628"/>
        <v>0.02019164816</v>
      </c>
      <c r="K319" s="36">
        <f t="shared" si="628"/>
        <v>0.02048524874</v>
      </c>
      <c r="L319" s="36">
        <f t="shared" si="628"/>
        <v>0.01378123629</v>
      </c>
      <c r="M319" s="41">
        <f t="shared" si="628"/>
        <v>0.005499252324</v>
      </c>
      <c r="N319" s="44">
        <f t="shared" ref="N319:S319" si="629">(B319-B318)/B318</f>
        <v>0.02789180694</v>
      </c>
      <c r="O319" s="44">
        <f t="shared" si="629"/>
        <v>0.004426082534</v>
      </c>
      <c r="P319" s="44">
        <f t="shared" si="629"/>
        <v>0.02039687847</v>
      </c>
      <c r="Q319" s="44">
        <f t="shared" si="629"/>
        <v>0.02069651158</v>
      </c>
      <c r="R319" s="44">
        <f t="shared" si="629"/>
        <v>0.01387663526</v>
      </c>
      <c r="S319" s="46">
        <f t="shared" si="629"/>
        <v>0.005514400968</v>
      </c>
      <c r="U319" s="3"/>
    </row>
    <row r="320" ht="15.75" customHeight="1">
      <c r="A320" s="20">
        <v>42857.0</v>
      </c>
      <c r="B320" s="23">
        <v>318.890015</v>
      </c>
      <c r="C320" s="23">
        <v>34.291599</v>
      </c>
      <c r="D320" s="23">
        <v>141.186783</v>
      </c>
      <c r="E320" s="23">
        <v>156.449997</v>
      </c>
      <c r="F320" s="23">
        <v>65.880165</v>
      </c>
      <c r="G320" s="23">
        <v>56.9126</v>
      </c>
      <c r="H320" s="36">
        <f t="shared" ref="H320:M320" si="630">LN(B320/B319)</f>
        <v>-0.01227956584</v>
      </c>
      <c r="I320" s="36">
        <f t="shared" si="630"/>
        <v>0.01801351781</v>
      </c>
      <c r="J320" s="36">
        <f t="shared" si="630"/>
        <v>0.006324413995</v>
      </c>
      <c r="K320" s="36">
        <f t="shared" si="630"/>
        <v>0.007055776478</v>
      </c>
      <c r="L320" s="36">
        <f t="shared" si="630"/>
        <v>-0.001586108467</v>
      </c>
      <c r="M320" s="41">
        <f t="shared" si="630"/>
        <v>-0.001223935553</v>
      </c>
      <c r="N320" s="44">
        <f t="shared" ref="N320:S320" si="631">(B320-B319)/B319</f>
        <v>-0.01220447963</v>
      </c>
      <c r="O320" s="44">
        <f t="shared" si="631"/>
        <v>0.01817673982</v>
      </c>
      <c r="P320" s="44">
        <f t="shared" si="631"/>
        <v>0.006344455329</v>
      </c>
      <c r="Q320" s="44">
        <f t="shared" si="631"/>
        <v>0.007080727116</v>
      </c>
      <c r="R320" s="44">
        <f t="shared" si="631"/>
        <v>-0.001584851261</v>
      </c>
      <c r="S320" s="46">
        <f t="shared" si="631"/>
        <v>-0.001223186849</v>
      </c>
      <c r="U320" s="3"/>
    </row>
    <row r="321" ht="15.75" customHeight="1">
      <c r="A321" s="20">
        <v>42858.0</v>
      </c>
      <c r="B321" s="23">
        <v>311.019989</v>
      </c>
      <c r="C321" s="23">
        <v>34.556049</v>
      </c>
      <c r="D321" s="23">
        <v>140.756119</v>
      </c>
      <c r="E321" s="23">
        <v>155.589996</v>
      </c>
      <c r="F321" s="23">
        <v>65.671036</v>
      </c>
      <c r="G321" s="23">
        <v>57.0084</v>
      </c>
      <c r="H321" s="36">
        <f t="shared" ref="H321:M321" si="632">LN(B321/B320)</f>
        <v>-0.02498907934</v>
      </c>
      <c r="I321" s="36">
        <f t="shared" si="632"/>
        <v>0.007682217425</v>
      </c>
      <c r="J321" s="36">
        <f t="shared" si="632"/>
        <v>-0.003054975542</v>
      </c>
      <c r="K321" s="36">
        <f t="shared" si="632"/>
        <v>-0.005512134321</v>
      </c>
      <c r="L321" s="36">
        <f t="shared" si="632"/>
        <v>-0.003179433933</v>
      </c>
      <c r="M321" s="41">
        <f t="shared" si="632"/>
        <v>0.001681867655</v>
      </c>
      <c r="N321" s="44">
        <f t="shared" ref="N321:S321" si="633">(B321-B320)/B320</f>
        <v>-0.02467943689</v>
      </c>
      <c r="O321" s="44">
        <f t="shared" si="633"/>
        <v>0.007711801366</v>
      </c>
      <c r="P321" s="44">
        <f t="shared" si="633"/>
        <v>-0.003050313853</v>
      </c>
      <c r="Q321" s="44">
        <f t="shared" si="633"/>
        <v>-0.005496970383</v>
      </c>
      <c r="R321" s="44">
        <f t="shared" si="633"/>
        <v>-0.003174384885</v>
      </c>
      <c r="S321" s="46">
        <f t="shared" si="633"/>
        <v>0.001683282788</v>
      </c>
      <c r="U321" s="3"/>
    </row>
    <row r="322" ht="15.75" customHeight="1">
      <c r="A322" s="20">
        <v>42859.0</v>
      </c>
      <c r="B322" s="23">
        <v>295.459991</v>
      </c>
      <c r="C322" s="23">
        <v>34.43457</v>
      </c>
      <c r="D322" s="23">
        <v>140.248795</v>
      </c>
      <c r="E322" s="23">
        <v>157.25</v>
      </c>
      <c r="F322" s="23">
        <v>65.414337</v>
      </c>
      <c r="G322" s="23">
        <v>57.2009</v>
      </c>
      <c r="H322" s="36">
        <f t="shared" ref="H322:M322" si="634">LN(B322/B321)</f>
        <v>-0.05132374999</v>
      </c>
      <c r="I322" s="36">
        <f t="shared" si="634"/>
        <v>-0.00352161286</v>
      </c>
      <c r="J322" s="36">
        <f t="shared" si="634"/>
        <v>-0.003610787754</v>
      </c>
      <c r="K322" s="36">
        <f t="shared" si="634"/>
        <v>0.01061257896</v>
      </c>
      <c r="L322" s="36">
        <f t="shared" si="634"/>
        <v>-0.003916521306</v>
      </c>
      <c r="M322" s="41">
        <f t="shared" si="634"/>
        <v>0.00337100713</v>
      </c>
      <c r="N322" s="44">
        <f t="shared" ref="N322:S322" si="635">(B322-B321)/B321</f>
        <v>-0.05002893238</v>
      </c>
      <c r="O322" s="44">
        <f t="shared" si="635"/>
        <v>-0.003515419254</v>
      </c>
      <c r="P322" s="44">
        <f t="shared" si="635"/>
        <v>-0.003604276699</v>
      </c>
      <c r="Q322" s="44">
        <f t="shared" si="635"/>
        <v>0.01066909212</v>
      </c>
      <c r="R322" s="44">
        <f t="shared" si="635"/>
        <v>-0.003908861739</v>
      </c>
      <c r="S322" s="46">
        <f t="shared" si="635"/>
        <v>0.003376695364</v>
      </c>
      <c r="U322" s="3"/>
    </row>
    <row r="323" ht="15.75" customHeight="1">
      <c r="A323" s="20">
        <v>42860.0</v>
      </c>
      <c r="B323" s="23">
        <v>308.350006</v>
      </c>
      <c r="C323" s="23">
        <v>34.406536</v>
      </c>
      <c r="D323" s="23">
        <v>142.574631</v>
      </c>
      <c r="E323" s="23">
        <v>156.600006</v>
      </c>
      <c r="F323" s="23">
        <v>65.594978</v>
      </c>
      <c r="G323" s="23">
        <v>57.862</v>
      </c>
      <c r="H323" s="36">
        <f t="shared" ref="H323:M323" si="636">LN(B323/B322)</f>
        <v>0.04270208746</v>
      </c>
      <c r="I323" s="36">
        <f t="shared" si="636"/>
        <v>-0.0008144552922</v>
      </c>
      <c r="J323" s="36">
        <f t="shared" si="636"/>
        <v>0.01644763636</v>
      </c>
      <c r="K323" s="36">
        <f t="shared" si="636"/>
        <v>-0.00414207371</v>
      </c>
      <c r="L323" s="36">
        <f t="shared" si="636"/>
        <v>0.00275768352</v>
      </c>
      <c r="M323" s="41">
        <f t="shared" si="636"/>
        <v>0.01149123262</v>
      </c>
      <c r="N323" s="44">
        <f t="shared" ref="N323:S323" si="637">(B323-B322)/B322</f>
        <v>0.04362693899</v>
      </c>
      <c r="O323" s="44">
        <f t="shared" si="637"/>
        <v>-0.0008141237135</v>
      </c>
      <c r="P323" s="44">
        <f t="shared" si="637"/>
        <v>0.01658364337</v>
      </c>
      <c r="Q323" s="44">
        <f t="shared" si="637"/>
        <v>-0.004133507154</v>
      </c>
      <c r="R323" s="44">
        <f t="shared" si="637"/>
        <v>0.002761489427</v>
      </c>
      <c r="S323" s="46">
        <f t="shared" si="637"/>
        <v>0.01155751046</v>
      </c>
      <c r="U323" s="3"/>
    </row>
    <row r="324" ht="15.75" customHeight="1">
      <c r="A324" s="20">
        <v>42863.0</v>
      </c>
      <c r="B324" s="23">
        <v>307.190002</v>
      </c>
      <c r="C324" s="23">
        <v>34.14489</v>
      </c>
      <c r="D324" s="23">
        <v>146.45105</v>
      </c>
      <c r="E324" s="23">
        <v>156.380005</v>
      </c>
      <c r="F324" s="23">
        <v>65.537918</v>
      </c>
      <c r="G324" s="23">
        <v>58.419</v>
      </c>
      <c r="H324" s="36">
        <f t="shared" ref="H324:M324" si="638">LN(B324/B323)</f>
        <v>-0.003769065725</v>
      </c>
      <c r="I324" s="36">
        <f t="shared" si="638"/>
        <v>-0.007633605479</v>
      </c>
      <c r="J324" s="36">
        <f t="shared" si="638"/>
        <v>0.026825654</v>
      </c>
      <c r="K324" s="36">
        <f t="shared" si="638"/>
        <v>-0.001405847201</v>
      </c>
      <c r="L324" s="36">
        <f t="shared" si="638"/>
        <v>-0.0008702622354</v>
      </c>
      <c r="M324" s="41">
        <f t="shared" si="638"/>
        <v>0.009580314243</v>
      </c>
      <c r="N324" s="44">
        <f t="shared" ref="N324:S324" si="639">(B324-B323)/B323</f>
        <v>-0.003761971712</v>
      </c>
      <c r="O324" s="44">
        <f t="shared" si="639"/>
        <v>-0.007604543509</v>
      </c>
      <c r="P324" s="44">
        <f t="shared" si="639"/>
        <v>0.02718870091</v>
      </c>
      <c r="Q324" s="44">
        <f t="shared" si="639"/>
        <v>-0.001404859461</v>
      </c>
      <c r="R324" s="44">
        <f t="shared" si="639"/>
        <v>-0.000869883667</v>
      </c>
      <c r="S324" s="46">
        <f t="shared" si="639"/>
        <v>0.009626352356</v>
      </c>
      <c r="U324" s="3"/>
    </row>
    <row r="325" ht="15.75" customHeight="1">
      <c r="A325" s="20">
        <v>42864.0</v>
      </c>
      <c r="B325" s="23">
        <v>321.26001</v>
      </c>
      <c r="C325" s="23">
        <v>33.986031</v>
      </c>
      <c r="D325" s="23">
        <v>147.389038</v>
      </c>
      <c r="E325" s="23">
        <v>157.460007</v>
      </c>
      <c r="F325" s="23">
        <v>65.633011</v>
      </c>
      <c r="G325" s="23">
        <v>57.8553</v>
      </c>
      <c r="H325" s="36">
        <f t="shared" ref="H325:M325" si="640">LN(B325/B324)</f>
        <v>0.04478434009</v>
      </c>
      <c r="I325" s="36">
        <f t="shared" si="640"/>
        <v>-0.004663353601</v>
      </c>
      <c r="J325" s="36">
        <f t="shared" si="640"/>
        <v>0.006384364995</v>
      </c>
      <c r="K325" s="36">
        <f t="shared" si="640"/>
        <v>0.006882527542</v>
      </c>
      <c r="L325" s="36">
        <f t="shared" si="640"/>
        <v>0.001449909936</v>
      </c>
      <c r="M325" s="41">
        <f t="shared" si="640"/>
        <v>-0.009696113695</v>
      </c>
      <c r="N325" s="44">
        <f t="shared" ref="N325:S325" si="641">(B325-B324)/B324</f>
        <v>0.04580229795</v>
      </c>
      <c r="O325" s="44">
        <f t="shared" si="641"/>
        <v>-0.00465249705</v>
      </c>
      <c r="P325" s="44">
        <f t="shared" si="641"/>
        <v>0.006404788494</v>
      </c>
      <c r="Q325" s="44">
        <f t="shared" si="641"/>
        <v>0.006906266565</v>
      </c>
      <c r="R325" s="44">
        <f t="shared" si="641"/>
        <v>0.001450961564</v>
      </c>
      <c r="S325" s="46">
        <f t="shared" si="641"/>
        <v>-0.009649257947</v>
      </c>
      <c r="U325" s="3"/>
    </row>
    <row r="326" ht="15.75" customHeight="1">
      <c r="A326" s="20">
        <v>42865.0</v>
      </c>
      <c r="B326" s="23">
        <v>325.220001</v>
      </c>
      <c r="C326" s="23">
        <v>33.649628</v>
      </c>
      <c r="D326" s="23">
        <v>146.690308</v>
      </c>
      <c r="E326" s="23">
        <v>160.279999</v>
      </c>
      <c r="F326" s="23">
        <v>65.889679</v>
      </c>
      <c r="G326" s="23">
        <v>57.119</v>
      </c>
      <c r="H326" s="36">
        <f t="shared" ref="H326:M326" si="642">LN(B326/B325)</f>
        <v>0.01225108422</v>
      </c>
      <c r="I326" s="36">
        <f t="shared" si="642"/>
        <v>-0.0099475862</v>
      </c>
      <c r="J326" s="36">
        <f t="shared" si="642"/>
        <v>-0.004751991763</v>
      </c>
      <c r="K326" s="36">
        <f t="shared" si="642"/>
        <v>0.01775077732</v>
      </c>
      <c r="L326" s="36">
        <f t="shared" si="642"/>
        <v>0.003903027315</v>
      </c>
      <c r="M326" s="41">
        <f t="shared" si="642"/>
        <v>-0.01280825482</v>
      </c>
      <c r="N326" s="44">
        <f t="shared" ref="N326:S326" si="643">(B326-B325)/B325</f>
        <v>0.01232643615</v>
      </c>
      <c r="O326" s="44">
        <f t="shared" si="643"/>
        <v>-0.009898272617</v>
      </c>
      <c r="P326" s="44">
        <f t="shared" si="643"/>
        <v>-0.004740718913</v>
      </c>
      <c r="Q326" s="44">
        <f t="shared" si="643"/>
        <v>0.0179092587</v>
      </c>
      <c r="R326" s="44">
        <f t="shared" si="643"/>
        <v>0.003910654046</v>
      </c>
      <c r="S326" s="46">
        <f t="shared" si="643"/>
        <v>-0.0127265782</v>
      </c>
      <c r="U326" s="3"/>
    </row>
    <row r="327" ht="15.75" customHeight="1">
      <c r="A327" s="20">
        <v>42866.0</v>
      </c>
      <c r="B327" s="23">
        <v>323.100006</v>
      </c>
      <c r="C327" s="23">
        <v>33.350601</v>
      </c>
      <c r="D327" s="23">
        <v>147.958923</v>
      </c>
      <c r="E327" s="23">
        <v>158.539993</v>
      </c>
      <c r="F327" s="23">
        <v>65.081627</v>
      </c>
      <c r="G327" s="23">
        <v>57.1931</v>
      </c>
      <c r="H327" s="36">
        <f t="shared" ref="H327:M327" si="644">LN(B327/B326)</f>
        <v>-0.006539988072</v>
      </c>
      <c r="I327" s="36">
        <f t="shared" si="644"/>
        <v>-0.008926207863</v>
      </c>
      <c r="J327" s="36">
        <f t="shared" si="644"/>
        <v>0.00861107178</v>
      </c>
      <c r="K327" s="36">
        <f t="shared" si="644"/>
        <v>-0.01091539627</v>
      </c>
      <c r="L327" s="36">
        <f t="shared" si="644"/>
        <v>-0.01233953112</v>
      </c>
      <c r="M327" s="41">
        <f t="shared" si="644"/>
        <v>0.001296450864</v>
      </c>
      <c r="N327" s="44">
        <f t="shared" ref="N327:S327" si="645">(B327-B326)/B326</f>
        <v>-0.006518648895</v>
      </c>
      <c r="O327" s="44">
        <f t="shared" si="645"/>
        <v>-0.008886487542</v>
      </c>
      <c r="P327" s="44">
        <f t="shared" si="645"/>
        <v>0.008648253707</v>
      </c>
      <c r="Q327" s="44">
        <f t="shared" si="645"/>
        <v>-0.0108560395</v>
      </c>
      <c r="R327" s="44">
        <f t="shared" si="645"/>
        <v>-0.01226371129</v>
      </c>
      <c r="S327" s="46">
        <f t="shared" si="645"/>
        <v>0.001297291619</v>
      </c>
      <c r="U327" s="3"/>
    </row>
    <row r="328" ht="15.75" customHeight="1">
      <c r="A328" s="20">
        <v>42867.0</v>
      </c>
      <c r="B328" s="23">
        <v>324.809998</v>
      </c>
      <c r="C328" s="23">
        <v>33.201096</v>
      </c>
      <c r="D328" s="23">
        <v>150.025269</v>
      </c>
      <c r="E328" s="23">
        <v>160.809998</v>
      </c>
      <c r="F328" s="23">
        <v>65.005577</v>
      </c>
      <c r="G328" s="23">
        <v>56.4077</v>
      </c>
      <c r="H328" s="36">
        <f t="shared" ref="H328:M328" si="646">LN(B328/B327)</f>
        <v>0.005278498433</v>
      </c>
      <c r="I328" s="36">
        <f t="shared" si="646"/>
        <v>-0.004492905763</v>
      </c>
      <c r="J328" s="36">
        <f t="shared" si="646"/>
        <v>0.01386905197</v>
      </c>
      <c r="K328" s="36">
        <f t="shared" si="646"/>
        <v>0.01421664817</v>
      </c>
      <c r="L328" s="36">
        <f t="shared" si="646"/>
        <v>-0.001169215823</v>
      </c>
      <c r="M328" s="41">
        <f t="shared" si="646"/>
        <v>-0.01382758773</v>
      </c>
      <c r="N328" s="44">
        <f t="shared" ref="N328:S328" si="647">(B328-B327)/B327</f>
        <v>0.00529245425</v>
      </c>
      <c r="O328" s="44">
        <f t="shared" si="647"/>
        <v>-0.004482827761</v>
      </c>
      <c r="P328" s="44">
        <f t="shared" si="647"/>
        <v>0.01396567343</v>
      </c>
      <c r="Q328" s="44">
        <f t="shared" si="647"/>
        <v>0.01431818532</v>
      </c>
      <c r="R328" s="44">
        <f t="shared" si="647"/>
        <v>-0.001168532557</v>
      </c>
      <c r="S328" s="46">
        <f t="shared" si="647"/>
        <v>-0.01373242576</v>
      </c>
      <c r="U328" s="3"/>
    </row>
    <row r="329" ht="15.75" customHeight="1">
      <c r="A329" s="20">
        <v>42870.0</v>
      </c>
      <c r="B329" s="23">
        <v>315.880005</v>
      </c>
      <c r="C329" s="23">
        <v>33.29454</v>
      </c>
      <c r="D329" s="23">
        <v>149.640854</v>
      </c>
      <c r="E329" s="23">
        <v>160.020004</v>
      </c>
      <c r="F329" s="23">
        <v>65.053108</v>
      </c>
      <c r="G329" s="23">
        <v>56.326</v>
      </c>
      <c r="H329" s="36">
        <f t="shared" ref="H329:M329" si="648">LN(B329/B328)</f>
        <v>-0.02787797938</v>
      </c>
      <c r="I329" s="36">
        <f t="shared" si="648"/>
        <v>0.002810532153</v>
      </c>
      <c r="J329" s="36">
        <f t="shared" si="648"/>
        <v>-0.002565623415</v>
      </c>
      <c r="K329" s="36">
        <f t="shared" si="648"/>
        <v>-0.00492469901</v>
      </c>
      <c r="L329" s="36">
        <f t="shared" si="648"/>
        <v>0.0007309162339</v>
      </c>
      <c r="M329" s="41">
        <f t="shared" si="648"/>
        <v>-0.001449433742</v>
      </c>
      <c r="N329" s="44">
        <f t="shared" ref="N329:S329" si="649">(B329-B328)/B328</f>
        <v>-0.02749297452</v>
      </c>
      <c r="O329" s="44">
        <f t="shared" si="649"/>
        <v>0.002814485401</v>
      </c>
      <c r="P329" s="44">
        <f t="shared" si="649"/>
        <v>-0.002562335016</v>
      </c>
      <c r="Q329" s="44">
        <f t="shared" si="649"/>
        <v>-0.004912592562</v>
      </c>
      <c r="R329" s="44">
        <f t="shared" si="649"/>
        <v>0.0007311834183</v>
      </c>
      <c r="S329" s="46">
        <f t="shared" si="649"/>
        <v>-0.00144838382</v>
      </c>
      <c r="U329" s="3"/>
    </row>
    <row r="330" ht="15.75" customHeight="1">
      <c r="A330" s="20">
        <v>42871.0</v>
      </c>
      <c r="B330" s="23">
        <v>317.01001</v>
      </c>
      <c r="C330" s="23">
        <v>33.472084</v>
      </c>
      <c r="D330" s="23">
        <v>149.419769</v>
      </c>
      <c r="E330" s="23">
        <v>159.410004</v>
      </c>
      <c r="F330" s="23">
        <v>66.362968</v>
      </c>
      <c r="G330" s="23">
        <v>56.8337</v>
      </c>
      <c r="H330" s="36">
        <f t="shared" ref="H330:M330" si="650">LN(B330/B329)</f>
        <v>0.003570940208</v>
      </c>
      <c r="I330" s="36">
        <f t="shared" si="650"/>
        <v>0.005318358421</v>
      </c>
      <c r="J330" s="36">
        <f t="shared" si="650"/>
        <v>-0.001478529925</v>
      </c>
      <c r="K330" s="36">
        <f t="shared" si="650"/>
        <v>-0.003819307681</v>
      </c>
      <c r="L330" s="36">
        <f t="shared" si="650"/>
        <v>0.01993520761</v>
      </c>
      <c r="M330" s="41">
        <f t="shared" si="650"/>
        <v>0.008973219381</v>
      </c>
      <c r="N330" s="44">
        <f t="shared" ref="N330:S330" si="651">(B330-B329)/B329</f>
        <v>0.003577323611</v>
      </c>
      <c r="O330" s="44">
        <f t="shared" si="651"/>
        <v>0.005332525994</v>
      </c>
      <c r="P330" s="44">
        <f t="shared" si="651"/>
        <v>-0.001477437438</v>
      </c>
      <c r="Q330" s="44">
        <f t="shared" si="651"/>
        <v>-0.003812023402</v>
      </c>
      <c r="R330" s="44">
        <f t="shared" si="651"/>
        <v>0.02013524089</v>
      </c>
      <c r="S330" s="46">
        <f t="shared" si="651"/>
        <v>0.009013599403</v>
      </c>
      <c r="U330" s="3"/>
    </row>
    <row r="331" ht="15.75" customHeight="1">
      <c r="A331" s="20">
        <v>42872.0</v>
      </c>
      <c r="B331" s="23">
        <v>306.109985</v>
      </c>
      <c r="C331" s="23">
        <v>32.743214</v>
      </c>
      <c r="D331" s="23">
        <v>144.402939</v>
      </c>
      <c r="E331" s="23">
        <v>153.199997</v>
      </c>
      <c r="F331" s="23">
        <v>64.517685</v>
      </c>
      <c r="G331" s="23">
        <v>57.7206</v>
      </c>
      <c r="H331" s="36">
        <f t="shared" ref="H331:M331" si="652">LN(B331/B330)</f>
        <v>-0.03498888519</v>
      </c>
      <c r="I331" s="36">
        <f t="shared" si="652"/>
        <v>-0.0220160435</v>
      </c>
      <c r="J331" s="36">
        <f t="shared" si="652"/>
        <v>-0.03415200713</v>
      </c>
      <c r="K331" s="36">
        <f t="shared" si="652"/>
        <v>-0.03973528701</v>
      </c>
      <c r="L331" s="36">
        <f t="shared" si="652"/>
        <v>-0.02819981779</v>
      </c>
      <c r="M331" s="41">
        <f t="shared" si="652"/>
        <v>0.01548466921</v>
      </c>
      <c r="N331" s="44">
        <f t="shared" ref="N331:S331" si="653">(B331-B330)/B330</f>
        <v>-0.03438385116</v>
      </c>
      <c r="O331" s="44">
        <f t="shared" si="653"/>
        <v>-0.02177545922</v>
      </c>
      <c r="P331" s="44">
        <f t="shared" si="653"/>
        <v>-0.03357540996</v>
      </c>
      <c r="Q331" s="44">
        <f t="shared" si="653"/>
        <v>-0.03895619374</v>
      </c>
      <c r="R331" s="44">
        <f t="shared" si="653"/>
        <v>-0.02780591429</v>
      </c>
      <c r="S331" s="46">
        <f t="shared" si="653"/>
        <v>0.01560517791</v>
      </c>
      <c r="U331" s="3"/>
    </row>
    <row r="332" ht="15.75" customHeight="1">
      <c r="A332" s="20">
        <v>42873.0</v>
      </c>
      <c r="B332" s="23">
        <v>313.059998</v>
      </c>
      <c r="C332" s="23">
        <v>32.911415</v>
      </c>
      <c r="D332" s="23">
        <v>146.60379</v>
      </c>
      <c r="E332" s="23">
        <v>155.699997</v>
      </c>
      <c r="F332" s="23">
        <v>64.737587</v>
      </c>
      <c r="G332" s="23">
        <v>57.0558</v>
      </c>
      <c r="H332" s="36">
        <f t="shared" ref="H332:M332" si="654">LN(B332/B331)</f>
        <v>0.02245039359</v>
      </c>
      <c r="I332" s="36">
        <f t="shared" si="654"/>
        <v>0.005123823577</v>
      </c>
      <c r="J332" s="36">
        <f t="shared" si="654"/>
        <v>0.01512606234</v>
      </c>
      <c r="K332" s="36">
        <f t="shared" si="654"/>
        <v>0.01618682185</v>
      </c>
      <c r="L332" s="36">
        <f t="shared" si="654"/>
        <v>0.003402603372</v>
      </c>
      <c r="M332" s="41">
        <f t="shared" si="654"/>
        <v>-0.01158439252</v>
      </c>
      <c r="N332" s="44">
        <f t="shared" ref="N332:S332" si="655">(B332-B331)/B331</f>
        <v>0.02270430022</v>
      </c>
      <c r="O332" s="44">
        <f t="shared" si="655"/>
        <v>0.005136972809</v>
      </c>
      <c r="P332" s="44">
        <f t="shared" si="655"/>
        <v>0.01524104021</v>
      </c>
      <c r="Q332" s="44">
        <f t="shared" si="655"/>
        <v>0.01631853818</v>
      </c>
      <c r="R332" s="44">
        <f t="shared" si="655"/>
        <v>0.003408398798</v>
      </c>
      <c r="S332" s="46">
        <f t="shared" si="655"/>
        <v>-0.01151755179</v>
      </c>
      <c r="U332" s="3"/>
    </row>
    <row r="333" ht="15.75" customHeight="1">
      <c r="A333" s="20">
        <v>42874.0</v>
      </c>
      <c r="B333" s="23">
        <v>310.829987</v>
      </c>
      <c r="C333" s="23">
        <v>33.079613</v>
      </c>
      <c r="D333" s="23">
        <v>147.103546</v>
      </c>
      <c r="E333" s="23">
        <v>157.020004</v>
      </c>
      <c r="F333" s="23">
        <v>64.718475</v>
      </c>
      <c r="G333" s="23">
        <v>56.6359</v>
      </c>
      <c r="H333" s="36">
        <f t="shared" ref="H333:M333" si="656">LN(B333/B332)</f>
        <v>-0.007148761963</v>
      </c>
      <c r="I333" s="36">
        <f t="shared" si="656"/>
        <v>0.005097613095</v>
      </c>
      <c r="J333" s="36">
        <f t="shared" si="656"/>
        <v>0.003403091588</v>
      </c>
      <c r="K333" s="36">
        <f t="shared" si="656"/>
        <v>0.008442151672</v>
      </c>
      <c r="L333" s="36">
        <f t="shared" si="656"/>
        <v>-0.0002952662061</v>
      </c>
      <c r="M333" s="41">
        <f t="shared" si="656"/>
        <v>-0.007386676587</v>
      </c>
      <c r="N333" s="44">
        <f t="shared" ref="N333:S333" si="657">(B333-B332)/B332</f>
        <v>-0.007123270345</v>
      </c>
      <c r="O333" s="44">
        <f t="shared" si="657"/>
        <v>0.00511062803</v>
      </c>
      <c r="P333" s="44">
        <f t="shared" si="657"/>
        <v>0.003408888679</v>
      </c>
      <c r="Q333" s="44">
        <f t="shared" si="657"/>
        <v>0.008477887125</v>
      </c>
      <c r="R333" s="44">
        <f t="shared" si="657"/>
        <v>-0.0002952226193</v>
      </c>
      <c r="S333" s="46">
        <f t="shared" si="657"/>
        <v>-0.007359462141</v>
      </c>
      <c r="U333" s="3"/>
    </row>
    <row r="334" ht="15.75" customHeight="1">
      <c r="A334" s="20">
        <v>42877.0</v>
      </c>
      <c r="B334" s="23">
        <v>310.350006</v>
      </c>
      <c r="C334" s="23">
        <v>33.425362</v>
      </c>
      <c r="D334" s="23">
        <v>147.997375</v>
      </c>
      <c r="E334" s="23">
        <v>157.160004</v>
      </c>
      <c r="F334" s="23">
        <v>65.445099</v>
      </c>
      <c r="G334" s="23">
        <v>56.4663</v>
      </c>
      <c r="H334" s="36">
        <f t="shared" ref="H334:M334" si="658">LN(B334/B333)</f>
        <v>-0.001545384916</v>
      </c>
      <c r="I334" s="36">
        <f t="shared" si="658"/>
        <v>0.01039778197</v>
      </c>
      <c r="J334" s="36">
        <f t="shared" si="658"/>
        <v>0.006057803753</v>
      </c>
      <c r="K334" s="36">
        <f t="shared" si="658"/>
        <v>0.0008912088975</v>
      </c>
      <c r="L334" s="36">
        <f t="shared" si="658"/>
        <v>0.01116489853</v>
      </c>
      <c r="M334" s="41">
        <f t="shared" si="658"/>
        <v>-0.002999059737</v>
      </c>
      <c r="N334" s="44">
        <f t="shared" ref="N334:S334" si="659">(B334-B333)/B333</f>
        <v>-0.001544191423</v>
      </c>
      <c r="O334" s="44">
        <f t="shared" si="659"/>
        <v>0.01045202675</v>
      </c>
      <c r="P334" s="44">
        <f t="shared" si="659"/>
        <v>0.006076189353</v>
      </c>
      <c r="Q334" s="44">
        <f t="shared" si="659"/>
        <v>0.0008916061421</v>
      </c>
      <c r="R334" s="44">
        <f t="shared" si="659"/>
        <v>0.01122745862</v>
      </c>
      <c r="S334" s="46">
        <f t="shared" si="659"/>
        <v>-0.00299456705</v>
      </c>
      <c r="U334" s="3"/>
    </row>
    <row r="335" ht="15.75" customHeight="1">
      <c r="A335" s="20">
        <v>42878.0</v>
      </c>
      <c r="B335" s="23">
        <v>303.859985</v>
      </c>
      <c r="C335" s="23">
        <v>33.509464</v>
      </c>
      <c r="D335" s="23">
        <v>147.814774</v>
      </c>
      <c r="E335" s="23">
        <v>157.949997</v>
      </c>
      <c r="F335" s="23">
        <v>65.665009</v>
      </c>
      <c r="G335" s="23">
        <v>56.3863</v>
      </c>
      <c r="H335" s="36">
        <f t="shared" ref="H335:M335" si="660">LN(B335/B334)</f>
        <v>-0.02113369254</v>
      </c>
      <c r="I335" s="36">
        <f t="shared" si="660"/>
        <v>0.00251295325</v>
      </c>
      <c r="J335" s="36">
        <f t="shared" si="660"/>
        <v>-0.001234574197</v>
      </c>
      <c r="K335" s="36">
        <f t="shared" si="660"/>
        <v>0.005014088113</v>
      </c>
      <c r="L335" s="36">
        <f t="shared" si="660"/>
        <v>0.003354588133</v>
      </c>
      <c r="M335" s="41">
        <f t="shared" si="660"/>
        <v>-0.001417778827</v>
      </c>
      <c r="N335" s="44">
        <f t="shared" ref="N335:S335" si="661">(B335-B334)/B334</f>
        <v>-0.02091194095</v>
      </c>
      <c r="O335" s="44">
        <f t="shared" si="661"/>
        <v>0.002516113363</v>
      </c>
      <c r="P335" s="44">
        <f t="shared" si="661"/>
        <v>-0.001233812424</v>
      </c>
      <c r="Q335" s="44">
        <f t="shared" si="661"/>
        <v>0.005026679689</v>
      </c>
      <c r="R335" s="44">
        <f t="shared" si="661"/>
        <v>0.003360221061</v>
      </c>
      <c r="S335" s="46">
        <f t="shared" si="661"/>
        <v>-0.001416774253</v>
      </c>
      <c r="U335" s="3"/>
    </row>
    <row r="336" ht="15.75" customHeight="1">
      <c r="A336" s="20">
        <v>42879.0</v>
      </c>
      <c r="B336" s="23">
        <v>310.220001</v>
      </c>
      <c r="C336" s="23">
        <v>33.752426</v>
      </c>
      <c r="D336" s="23">
        <v>147.372681</v>
      </c>
      <c r="E336" s="23">
        <v>157.75</v>
      </c>
      <c r="F336" s="23">
        <v>65.75106</v>
      </c>
      <c r="G336" s="23">
        <v>56.2861</v>
      </c>
      <c r="H336" s="36">
        <f t="shared" ref="H336:M336" si="662">LN(B336/B335)</f>
        <v>0.02071470677</v>
      </c>
      <c r="I336" s="36">
        <f t="shared" si="662"/>
        <v>0.007224389821</v>
      </c>
      <c r="J336" s="36">
        <f t="shared" si="662"/>
        <v>-0.002995339558</v>
      </c>
      <c r="K336" s="36">
        <f t="shared" si="662"/>
        <v>-0.001267006833</v>
      </c>
      <c r="L336" s="36">
        <f t="shared" si="662"/>
        <v>0.001309596504</v>
      </c>
      <c r="M336" s="41">
        <f t="shared" si="662"/>
        <v>-0.001778608185</v>
      </c>
      <c r="N336" s="44">
        <f t="shared" ref="N336:S336" si="663">(B336-B335)/B335</f>
        <v>0.02093074546</v>
      </c>
      <c r="O336" s="44">
        <f t="shared" si="663"/>
        <v>0.007250548681</v>
      </c>
      <c r="P336" s="44">
        <f t="shared" si="663"/>
        <v>-0.002990858004</v>
      </c>
      <c r="Q336" s="44">
        <f t="shared" si="663"/>
        <v>-0.001266204519</v>
      </c>
      <c r="R336" s="44">
        <f t="shared" si="663"/>
        <v>0.0013104544</v>
      </c>
      <c r="S336" s="46">
        <f t="shared" si="663"/>
        <v>-0.001777027398</v>
      </c>
      <c r="U336" s="3"/>
    </row>
    <row r="337" ht="15.75" customHeight="1">
      <c r="A337" s="20">
        <v>42880.0</v>
      </c>
      <c r="B337" s="23">
        <v>316.829987</v>
      </c>
      <c r="C337" s="23">
        <v>33.883244</v>
      </c>
      <c r="D337" s="23">
        <v>147.882019</v>
      </c>
      <c r="E337" s="23">
        <v>163.050003</v>
      </c>
      <c r="F337" s="23">
        <v>66.563751</v>
      </c>
      <c r="G337" s="23">
        <v>56.7771</v>
      </c>
      <c r="H337" s="36">
        <f t="shared" ref="H337:M337" si="664">LN(B337/B336)</f>
        <v>0.02108358497</v>
      </c>
      <c r="I337" s="36">
        <f t="shared" si="664"/>
        <v>0.003868318688</v>
      </c>
      <c r="J337" s="36">
        <f t="shared" si="664"/>
        <v>0.003450163572</v>
      </c>
      <c r="K337" s="36">
        <f t="shared" si="664"/>
        <v>0.03304541921</v>
      </c>
      <c r="L337" s="36">
        <f t="shared" si="664"/>
        <v>0.01228435749</v>
      </c>
      <c r="M337" s="41">
        <f t="shared" si="664"/>
        <v>0.008685462408</v>
      </c>
      <c r="N337" s="44">
        <f t="shared" ref="N337:S337" si="665">(B337-B336)/B336</f>
        <v>0.02130741402</v>
      </c>
      <c r="O337" s="44">
        <f t="shared" si="665"/>
        <v>0.00387581029</v>
      </c>
      <c r="P337" s="44">
        <f t="shared" si="665"/>
        <v>0.003456122237</v>
      </c>
      <c r="Q337" s="44">
        <f t="shared" si="665"/>
        <v>0.03359748336</v>
      </c>
      <c r="R337" s="44">
        <f t="shared" si="665"/>
        <v>0.01236012013</v>
      </c>
      <c r="S337" s="46">
        <f t="shared" si="665"/>
        <v>0.008723290475</v>
      </c>
      <c r="U337" s="3"/>
    </row>
    <row r="338" ht="15.75" customHeight="1">
      <c r="A338" s="20">
        <v>42881.0</v>
      </c>
      <c r="B338" s="23">
        <v>325.140015</v>
      </c>
      <c r="C338" s="23">
        <v>33.883244</v>
      </c>
      <c r="D338" s="23">
        <v>147.632202</v>
      </c>
      <c r="E338" s="23">
        <v>162.429993</v>
      </c>
      <c r="F338" s="23">
        <v>66.888802</v>
      </c>
      <c r="G338" s="23">
        <v>56.5648</v>
      </c>
      <c r="H338" s="36">
        <f t="shared" ref="H338:M338" si="666">LN(B338/B337)</f>
        <v>0.02589059355</v>
      </c>
      <c r="I338" s="36">
        <f t="shared" si="666"/>
        <v>0</v>
      </c>
      <c r="J338" s="36">
        <f t="shared" si="666"/>
        <v>-0.001690727835</v>
      </c>
      <c r="K338" s="36">
        <f t="shared" si="666"/>
        <v>-0.003809823999</v>
      </c>
      <c r="L338" s="36">
        <f t="shared" si="666"/>
        <v>0.004871418875</v>
      </c>
      <c r="M338" s="41">
        <f t="shared" si="666"/>
        <v>-0.003746191802</v>
      </c>
      <c r="N338" s="44">
        <f t="shared" ref="N338:S338" si="667">(B338-B337)/B337</f>
        <v>0.02622866629</v>
      </c>
      <c r="O338" s="44">
        <f t="shared" si="667"/>
        <v>0</v>
      </c>
      <c r="P338" s="44">
        <f t="shared" si="667"/>
        <v>-0.00168929936</v>
      </c>
      <c r="Q338" s="44">
        <f t="shared" si="667"/>
        <v>-0.003802575827</v>
      </c>
      <c r="R338" s="44">
        <f t="shared" si="667"/>
        <v>0.004883303527</v>
      </c>
      <c r="S338" s="46">
        <f t="shared" si="667"/>
        <v>-0.003739183579</v>
      </c>
      <c r="U338" s="3"/>
    </row>
    <row r="339" ht="15.75" customHeight="1">
      <c r="A339" s="20">
        <v>42885.0</v>
      </c>
      <c r="B339" s="23">
        <v>335.100006</v>
      </c>
      <c r="C339" s="23">
        <v>33.808487</v>
      </c>
      <c r="D339" s="23">
        <v>147.68985</v>
      </c>
      <c r="E339" s="23">
        <v>163.220001</v>
      </c>
      <c r="F339" s="23">
        <v>67.319077</v>
      </c>
      <c r="G339" s="23">
        <v>56.59</v>
      </c>
      <c r="H339" s="36">
        <f t="shared" ref="H339:M339" si="668">LN(B339/B338)</f>
        <v>0.03017310771</v>
      </c>
      <c r="I339" s="36">
        <f t="shared" si="668"/>
        <v>-0.00220874926</v>
      </c>
      <c r="J339" s="36">
        <f t="shared" si="668"/>
        <v>0.0003904076945</v>
      </c>
      <c r="K339" s="36">
        <f t="shared" si="668"/>
        <v>0.004851893532</v>
      </c>
      <c r="L339" s="36">
        <f t="shared" si="668"/>
        <v>0.006412089624</v>
      </c>
      <c r="M339" s="41">
        <f t="shared" si="668"/>
        <v>0.0004454075376</v>
      </c>
      <c r="N339" s="44">
        <f t="shared" ref="N339:S339" si="669">(B339-B338)/B338</f>
        <v>0.03063292902</v>
      </c>
      <c r="O339" s="44">
        <f t="shared" si="669"/>
        <v>-0.002206311769</v>
      </c>
      <c r="P339" s="44">
        <f t="shared" si="669"/>
        <v>0.0003904839135</v>
      </c>
      <c r="Q339" s="44">
        <f t="shared" si="669"/>
        <v>0.004863683027</v>
      </c>
      <c r="R339" s="44">
        <f t="shared" si="669"/>
        <v>0.00643269108</v>
      </c>
      <c r="S339" s="46">
        <f t="shared" si="669"/>
        <v>0.0004455067462</v>
      </c>
      <c r="U339" s="3"/>
    </row>
    <row r="340" ht="15.75" customHeight="1">
      <c r="A340" s="20">
        <v>42886.0</v>
      </c>
      <c r="B340" s="23">
        <v>341.01001</v>
      </c>
      <c r="C340" s="23">
        <v>33.743076</v>
      </c>
      <c r="D340" s="23">
        <v>146.815247</v>
      </c>
      <c r="E340" s="23">
        <v>163.070007</v>
      </c>
      <c r="F340" s="23">
        <v>66.774078</v>
      </c>
      <c r="G340" s="23">
        <v>56.7655</v>
      </c>
      <c r="H340" s="36">
        <f t="shared" ref="H340:M340" si="670">LN(B340/B339)</f>
        <v>0.01748281904</v>
      </c>
      <c r="I340" s="36">
        <f t="shared" si="670"/>
        <v>-0.001936624929</v>
      </c>
      <c r="J340" s="36">
        <f t="shared" si="670"/>
        <v>-0.005939493612</v>
      </c>
      <c r="K340" s="36">
        <f t="shared" si="670"/>
        <v>-0.0009193907683</v>
      </c>
      <c r="L340" s="36">
        <f t="shared" si="670"/>
        <v>-0.008128707255</v>
      </c>
      <c r="M340" s="41">
        <f t="shared" si="670"/>
        <v>0.003096455668</v>
      </c>
      <c r="N340" s="44">
        <f t="shared" ref="N340:S340" si="671">(B340-B339)/B339</f>
        <v>0.01763653803</v>
      </c>
      <c r="O340" s="44">
        <f t="shared" si="671"/>
        <v>-0.001934750881</v>
      </c>
      <c r="P340" s="44">
        <f t="shared" si="671"/>
        <v>-0.00592188969</v>
      </c>
      <c r="Q340" s="44">
        <f t="shared" si="671"/>
        <v>-0.0009189682581</v>
      </c>
      <c r="R340" s="44">
        <f t="shared" si="671"/>
        <v>-0.008095758651</v>
      </c>
      <c r="S340" s="46">
        <f t="shared" si="671"/>
        <v>0.003101254639</v>
      </c>
      <c r="U340" s="3"/>
    </row>
    <row r="341" ht="15.75" customHeight="1">
      <c r="A341" s="20">
        <v>42887.0</v>
      </c>
      <c r="B341" s="23">
        <v>340.369995</v>
      </c>
      <c r="C341" s="23">
        <v>33.752426</v>
      </c>
      <c r="D341" s="23">
        <v>147.218903</v>
      </c>
      <c r="E341" s="23">
        <v>162.990005</v>
      </c>
      <c r="F341" s="23">
        <v>67.022667</v>
      </c>
      <c r="G341" s="23">
        <v>56.4979</v>
      </c>
      <c r="H341" s="36">
        <f t="shared" ref="H341:M341" si="672">LN(B341/B340)</f>
        <v>-0.001878585176</v>
      </c>
      <c r="I341" s="36">
        <f t="shared" si="672"/>
        <v>0.000277055501</v>
      </c>
      <c r="J341" s="36">
        <f t="shared" si="672"/>
        <v>0.002745641985</v>
      </c>
      <c r="K341" s="36">
        <f t="shared" si="672"/>
        <v>-0.0004907194913</v>
      </c>
      <c r="L341" s="36">
        <f t="shared" si="672"/>
        <v>0.003715924271</v>
      </c>
      <c r="M341" s="41">
        <f t="shared" si="672"/>
        <v>-0.004725277502</v>
      </c>
      <c r="N341" s="44">
        <f t="shared" ref="N341:S341" si="673">(B341-B340)/B340</f>
        <v>-0.001876821739</v>
      </c>
      <c r="O341" s="44">
        <f t="shared" si="673"/>
        <v>0.0002770938844</v>
      </c>
      <c r="P341" s="44">
        <f t="shared" si="673"/>
        <v>0.002749414712</v>
      </c>
      <c r="Q341" s="44">
        <f t="shared" si="673"/>
        <v>-0.0004905991081</v>
      </c>
      <c r="R341" s="44">
        <f t="shared" si="673"/>
        <v>0.003722836877</v>
      </c>
      <c r="S341" s="46">
        <f t="shared" si="673"/>
        <v>-0.004714130942</v>
      </c>
      <c r="U341" s="3"/>
    </row>
    <row r="342" ht="15.75" customHeight="1">
      <c r="A342" s="20">
        <v>42888.0</v>
      </c>
      <c r="B342" s="23">
        <v>339.850006</v>
      </c>
      <c r="C342" s="23">
        <v>33.939312</v>
      </c>
      <c r="D342" s="23">
        <v>149.400574</v>
      </c>
      <c r="E342" s="23">
        <v>165.179993</v>
      </c>
      <c r="F342" s="23">
        <v>68.609795</v>
      </c>
      <c r="G342" s="23">
        <v>56.6495</v>
      </c>
      <c r="H342" s="36">
        <f t="shared" ref="H342:M342" si="674">LN(B342/B341)</f>
        <v>-0.001528885068</v>
      </c>
      <c r="I342" s="36">
        <f t="shared" si="674"/>
        <v>0.005521692317</v>
      </c>
      <c r="J342" s="36">
        <f t="shared" si="674"/>
        <v>0.01471049956</v>
      </c>
      <c r="K342" s="36">
        <f t="shared" si="674"/>
        <v>0.0133468661</v>
      </c>
      <c r="L342" s="36">
        <f t="shared" si="674"/>
        <v>0.02340443319</v>
      </c>
      <c r="M342" s="41">
        <f t="shared" si="674"/>
        <v>0.00267969199</v>
      </c>
      <c r="N342" s="44">
        <f t="shared" ref="N342:S342" si="675">(B342-B341)/B341</f>
        <v>-0.001527716919</v>
      </c>
      <c r="O342" s="44">
        <f t="shared" si="675"/>
        <v>0.005536964958</v>
      </c>
      <c r="P342" s="44">
        <f t="shared" si="675"/>
        <v>0.01481923147</v>
      </c>
      <c r="Q342" s="44">
        <f t="shared" si="675"/>
        <v>0.01343633311</v>
      </c>
      <c r="R342" s="44">
        <f t="shared" si="675"/>
        <v>0.02368046619</v>
      </c>
      <c r="S342" s="46">
        <f t="shared" si="675"/>
        <v>0.002683285573</v>
      </c>
      <c r="U342" s="3"/>
    </row>
    <row r="343" ht="15.75" customHeight="1">
      <c r="A343" s="20">
        <v>42891.0</v>
      </c>
      <c r="B343" s="23">
        <v>347.320007</v>
      </c>
      <c r="C343" s="23">
        <v>33.958004</v>
      </c>
      <c r="D343" s="23">
        <v>147.939713</v>
      </c>
      <c r="E343" s="23">
        <v>165.059998</v>
      </c>
      <c r="F343" s="23">
        <v>69.106972</v>
      </c>
      <c r="G343" s="23">
        <v>56.6361</v>
      </c>
      <c r="H343" s="36">
        <f t="shared" ref="H343:M343" si="676">LN(B343/B342)</f>
        <v>0.0217422039</v>
      </c>
      <c r="I343" s="36">
        <f t="shared" si="676"/>
        <v>0.0005505961523</v>
      </c>
      <c r="J343" s="36">
        <f t="shared" si="676"/>
        <v>-0.009826268544</v>
      </c>
      <c r="K343" s="36">
        <f t="shared" si="676"/>
        <v>-0.0007267139568</v>
      </c>
      <c r="L343" s="36">
        <f t="shared" si="676"/>
        <v>0.007220314139</v>
      </c>
      <c r="M343" s="41">
        <f t="shared" si="676"/>
        <v>-0.0002365702272</v>
      </c>
      <c r="N343" s="44">
        <f t="shared" ref="N343:S343" si="677">(B343-B342)/B342</f>
        <v>0.02198028797</v>
      </c>
      <c r="O343" s="44">
        <f t="shared" si="677"/>
        <v>0.0005507477582</v>
      </c>
      <c r="P343" s="44">
        <f t="shared" si="677"/>
        <v>-0.00977814851</v>
      </c>
      <c r="Q343" s="44">
        <f t="shared" si="677"/>
        <v>-0.0007264499642</v>
      </c>
      <c r="R343" s="44">
        <f t="shared" si="677"/>
        <v>0.007246443456</v>
      </c>
      <c r="S343" s="46">
        <f t="shared" si="677"/>
        <v>-0.0002365422466</v>
      </c>
      <c r="U343" s="3"/>
    </row>
    <row r="344" ht="15.75" customHeight="1">
      <c r="A344" s="20">
        <v>42892.0</v>
      </c>
      <c r="B344" s="23">
        <v>352.850006</v>
      </c>
      <c r="C344" s="23">
        <v>33.761768000000004</v>
      </c>
      <c r="D344" s="23">
        <v>148.439484</v>
      </c>
      <c r="E344" s="23">
        <v>165.169998</v>
      </c>
      <c r="F344" s="23">
        <v>69.336433</v>
      </c>
      <c r="G344" s="23">
        <v>56.673</v>
      </c>
      <c r="H344" s="36">
        <f t="shared" ref="H344:M344" si="678">LN(B344/B343)</f>
        <v>0.0157964891</v>
      </c>
      <c r="I344" s="36">
        <f t="shared" si="678"/>
        <v>-0.005795546662</v>
      </c>
      <c r="J344" s="36">
        <f t="shared" si="678"/>
        <v>0.003372513852</v>
      </c>
      <c r="K344" s="36">
        <f t="shared" si="678"/>
        <v>0.0006662023765</v>
      </c>
      <c r="L344" s="36">
        <f t="shared" si="678"/>
        <v>0.00331487383</v>
      </c>
      <c r="M344" s="41">
        <f t="shared" si="678"/>
        <v>0.0006513157602</v>
      </c>
      <c r="N344" s="44">
        <f t="shared" ref="N344:S344" si="679">(B344-B343)/B343</f>
        <v>0.01592191319</v>
      </c>
      <c r="O344" s="44">
        <f t="shared" si="679"/>
        <v>-0.005778784878</v>
      </c>
      <c r="P344" s="44">
        <f t="shared" si="679"/>
        <v>0.003378207176</v>
      </c>
      <c r="Q344" s="44">
        <f t="shared" si="679"/>
        <v>0.0006664243386</v>
      </c>
      <c r="R344" s="44">
        <f t="shared" si="679"/>
        <v>0.003320374101</v>
      </c>
      <c r="S344" s="46">
        <f t="shared" si="679"/>
        <v>0.0006515279124</v>
      </c>
      <c r="U344" s="3"/>
    </row>
    <row r="345" ht="15.75" customHeight="1">
      <c r="A345" s="20">
        <v>42893.0</v>
      </c>
      <c r="B345" s="23">
        <v>359.649994</v>
      </c>
      <c r="C345" s="23">
        <v>33.883244</v>
      </c>
      <c r="D345" s="23">
        <v>149.3237</v>
      </c>
      <c r="E345" s="23">
        <v>165.610001</v>
      </c>
      <c r="F345" s="23">
        <v>69.212143</v>
      </c>
      <c r="G345" s="23">
        <v>56.7982</v>
      </c>
      <c r="H345" s="36">
        <f t="shared" ref="H345:M345" si="680">LN(B345/B344)</f>
        <v>0.01908826518</v>
      </c>
      <c r="I345" s="36">
        <f t="shared" si="680"/>
        <v>0.00359157688</v>
      </c>
      <c r="J345" s="36">
        <f t="shared" si="680"/>
        <v>0.005939072703</v>
      </c>
      <c r="K345" s="36">
        <f t="shared" si="680"/>
        <v>0.002660398215</v>
      </c>
      <c r="L345" s="36">
        <f t="shared" si="680"/>
        <v>-0.001794172657</v>
      </c>
      <c r="M345" s="41">
        <f t="shared" si="680"/>
        <v>0.002206728241</v>
      </c>
      <c r="N345" s="44">
        <f t="shared" ref="N345:S345" si="681">(B345-B344)/B344</f>
        <v>0.01927161084</v>
      </c>
      <c r="O345" s="44">
        <f t="shared" si="681"/>
        <v>0.003598034321</v>
      </c>
      <c r="P345" s="44">
        <f t="shared" si="681"/>
        <v>0.005956743962</v>
      </c>
      <c r="Q345" s="44">
        <f t="shared" si="681"/>
        <v>0.002663940215</v>
      </c>
      <c r="R345" s="44">
        <f t="shared" si="681"/>
        <v>-0.001792564091</v>
      </c>
      <c r="S345" s="46">
        <f t="shared" si="681"/>
        <v>0.002209164858</v>
      </c>
      <c r="U345" s="3"/>
    </row>
    <row r="346" ht="15.75" customHeight="1">
      <c r="A346" s="20">
        <v>42894.0</v>
      </c>
      <c r="B346" s="23">
        <v>370.0</v>
      </c>
      <c r="C346" s="23">
        <v>34.088829</v>
      </c>
      <c r="D346" s="23">
        <v>148.958481</v>
      </c>
      <c r="E346" s="23">
        <v>165.880005</v>
      </c>
      <c r="F346" s="23">
        <v>68.791458</v>
      </c>
      <c r="G346" s="23">
        <v>56.9519</v>
      </c>
      <c r="H346" s="36">
        <f t="shared" ref="H346:M346" si="682">LN(B346/B345)</f>
        <v>0.02837168601</v>
      </c>
      <c r="I346" s="36">
        <f t="shared" si="682"/>
        <v>0.006049120406</v>
      </c>
      <c r="J346" s="36">
        <f t="shared" si="682"/>
        <v>-0.002448816629</v>
      </c>
      <c r="K346" s="36">
        <f t="shared" si="682"/>
        <v>0.001629032881</v>
      </c>
      <c r="L346" s="36">
        <f t="shared" si="682"/>
        <v>-0.006096743854</v>
      </c>
      <c r="M346" s="41">
        <f t="shared" si="682"/>
        <v>0.002702416851</v>
      </c>
      <c r="N346" s="44">
        <f t="shared" ref="N346:S346" si="683">(B346-B345)/B345</f>
        <v>0.02877799575</v>
      </c>
      <c r="O346" s="44">
        <f t="shared" si="683"/>
        <v>0.006067453282</v>
      </c>
      <c r="P346" s="44">
        <f t="shared" si="683"/>
        <v>-0.002445820724</v>
      </c>
      <c r="Q346" s="44">
        <f t="shared" si="683"/>
        <v>0.001630360476</v>
      </c>
      <c r="R346" s="44">
        <f t="shared" si="683"/>
        <v>-0.006078196423</v>
      </c>
      <c r="S346" s="46">
        <f t="shared" si="683"/>
        <v>0.002706071671</v>
      </c>
      <c r="U346" s="3"/>
    </row>
    <row r="347" ht="15.75" customHeight="1">
      <c r="A347" s="20">
        <v>42895.0</v>
      </c>
      <c r="B347" s="23">
        <v>357.320007</v>
      </c>
      <c r="C347" s="23">
        <v>33.369297</v>
      </c>
      <c r="D347" s="23">
        <v>143.182343</v>
      </c>
      <c r="E347" s="23">
        <v>158.029999</v>
      </c>
      <c r="F347" s="23">
        <v>67.233017</v>
      </c>
      <c r="G347" s="23">
        <v>56.978</v>
      </c>
      <c r="H347" s="36">
        <f t="shared" ref="H347:M347" si="684">LN(B347/B346)</f>
        <v>-0.03487124721</v>
      </c>
      <c r="I347" s="36">
        <f t="shared" si="684"/>
        <v>-0.0213335096</v>
      </c>
      <c r="J347" s="36">
        <f t="shared" si="684"/>
        <v>-0.03954867226</v>
      </c>
      <c r="K347" s="36">
        <f t="shared" si="684"/>
        <v>-0.04847978343</v>
      </c>
      <c r="L347" s="36">
        <f t="shared" si="684"/>
        <v>-0.02291512898</v>
      </c>
      <c r="M347" s="41">
        <f t="shared" si="684"/>
        <v>0.0004581764832</v>
      </c>
      <c r="N347" s="44">
        <f t="shared" ref="N347:S347" si="685">(B347-B346)/B346</f>
        <v>-0.03427025135</v>
      </c>
      <c r="O347" s="44">
        <f t="shared" si="685"/>
        <v>-0.0211075599</v>
      </c>
      <c r="P347" s="44">
        <f t="shared" si="685"/>
        <v>-0.03877683205</v>
      </c>
      <c r="Q347" s="44">
        <f t="shared" si="685"/>
        <v>-0.04732340103</v>
      </c>
      <c r="R347" s="44">
        <f t="shared" si="685"/>
        <v>-0.02265457144</v>
      </c>
      <c r="S347" s="46">
        <f t="shared" si="685"/>
        <v>0.0004582814621</v>
      </c>
      <c r="U347" s="3"/>
    </row>
    <row r="348" ht="15.75" customHeight="1">
      <c r="A348" s="20">
        <v>42898.0</v>
      </c>
      <c r="B348" s="23">
        <v>359.01001</v>
      </c>
      <c r="C348" s="23">
        <v>33.387985</v>
      </c>
      <c r="D348" s="23">
        <v>139.76091</v>
      </c>
      <c r="E348" s="23">
        <v>151.440002</v>
      </c>
      <c r="F348" s="23">
        <v>66.716705</v>
      </c>
      <c r="G348" s="23">
        <v>56.9084</v>
      </c>
      <c r="H348" s="36">
        <f t="shared" ref="H348:M348" si="686">LN(B348/B347)</f>
        <v>0.004718512684</v>
      </c>
      <c r="I348" s="36">
        <f t="shared" si="686"/>
        <v>0.0005598790103</v>
      </c>
      <c r="J348" s="36">
        <f t="shared" si="686"/>
        <v>-0.02418576688</v>
      </c>
      <c r="K348" s="36">
        <f t="shared" si="686"/>
        <v>-0.04259536199</v>
      </c>
      <c r="L348" s="36">
        <f t="shared" si="686"/>
        <v>-0.007709079934</v>
      </c>
      <c r="M348" s="41">
        <f t="shared" si="686"/>
        <v>-0.001222270766</v>
      </c>
      <c r="N348" s="44">
        <f t="shared" ref="N348:S348" si="687">(B348-B347)/B347</f>
        <v>0.004729662395</v>
      </c>
      <c r="O348" s="44">
        <f t="shared" si="687"/>
        <v>0.0005600357718</v>
      </c>
      <c r="P348" s="44">
        <f t="shared" si="687"/>
        <v>-0.02389563495</v>
      </c>
      <c r="Q348" s="44">
        <f t="shared" si="687"/>
        <v>-0.04170092414</v>
      </c>
      <c r="R348" s="44">
        <f t="shared" si="687"/>
        <v>-0.007679441189</v>
      </c>
      <c r="S348" s="46">
        <f t="shared" si="687"/>
        <v>-0.001221524097</v>
      </c>
      <c r="U348" s="3"/>
    </row>
    <row r="349" ht="15.75" customHeight="1">
      <c r="A349" s="20">
        <v>42899.0</v>
      </c>
      <c r="B349" s="23">
        <v>375.950012</v>
      </c>
      <c r="C349" s="23">
        <v>33.528152</v>
      </c>
      <c r="D349" s="23">
        <v>140.885376</v>
      </c>
      <c r="E349" s="23">
        <v>152.720001</v>
      </c>
      <c r="F349" s="23">
        <v>67.548523</v>
      </c>
      <c r="G349" s="23">
        <v>57.0574</v>
      </c>
      <c r="H349" s="36">
        <f t="shared" ref="H349:M349" si="688">LN(B349/B348)</f>
        <v>0.04610591664</v>
      </c>
      <c r="I349" s="36">
        <f t="shared" si="688"/>
        <v>0.004189339412</v>
      </c>
      <c r="J349" s="36">
        <f t="shared" si="688"/>
        <v>0.00801344663</v>
      </c>
      <c r="K349" s="36">
        <f t="shared" si="688"/>
        <v>0.008416665858</v>
      </c>
      <c r="L349" s="36">
        <f t="shared" si="688"/>
        <v>0.01239082754</v>
      </c>
      <c r="M349" s="41">
        <f t="shared" si="688"/>
        <v>0.002614821023</v>
      </c>
      <c r="N349" s="44">
        <f t="shared" ref="N349:S349" si="689">(B349-B348)/B348</f>
        <v>0.04718531943</v>
      </c>
      <c r="O349" s="44">
        <f t="shared" si="689"/>
        <v>0.004198126961</v>
      </c>
      <c r="P349" s="44">
        <f t="shared" si="689"/>
        <v>0.008045640229</v>
      </c>
      <c r="Q349" s="44">
        <f t="shared" si="689"/>
        <v>0.008452185572</v>
      </c>
      <c r="R349" s="44">
        <f t="shared" si="689"/>
        <v>0.0124679119</v>
      </c>
      <c r="S349" s="46">
        <f t="shared" si="689"/>
        <v>0.00261824265</v>
      </c>
      <c r="U349" s="3"/>
    </row>
    <row r="350" ht="15.75" customHeight="1">
      <c r="A350" s="20">
        <v>42900.0</v>
      </c>
      <c r="B350" s="23">
        <v>380.660004</v>
      </c>
      <c r="C350" s="23">
        <v>33.201096</v>
      </c>
      <c r="D350" s="23">
        <v>139.511017</v>
      </c>
      <c r="E350" s="23">
        <v>152.199997</v>
      </c>
      <c r="F350" s="23">
        <v>67.185211</v>
      </c>
      <c r="G350" s="23">
        <v>57.5587</v>
      </c>
      <c r="H350" s="36">
        <f t="shared" ref="H350:M350" si="690">LN(B350/B349)</f>
        <v>0.01245041102</v>
      </c>
      <c r="I350" s="36">
        <f t="shared" si="690"/>
        <v>-0.009802556711</v>
      </c>
      <c r="J350" s="36">
        <f t="shared" si="690"/>
        <v>-0.009803050543</v>
      </c>
      <c r="K350" s="36">
        <f t="shared" si="690"/>
        <v>-0.003410760249</v>
      </c>
      <c r="L350" s="36">
        <f t="shared" si="690"/>
        <v>-0.005393049978</v>
      </c>
      <c r="M350" s="41">
        <f t="shared" si="690"/>
        <v>0.008747517959</v>
      </c>
      <c r="N350" s="44">
        <f t="shared" ref="N350:S350" si="691">(B350-B349)/B349</f>
        <v>0.01252824006</v>
      </c>
      <c r="O350" s="44">
        <f t="shared" si="691"/>
        <v>-0.009754668256</v>
      </c>
      <c r="P350" s="44">
        <f t="shared" si="691"/>
        <v>-0.009755157271</v>
      </c>
      <c r="Q350" s="44">
        <f t="shared" si="691"/>
        <v>-0.003404950213</v>
      </c>
      <c r="R350" s="44">
        <f t="shared" si="691"/>
        <v>-0.005378533591</v>
      </c>
      <c r="S350" s="46">
        <f t="shared" si="691"/>
        <v>0.008785889297</v>
      </c>
      <c r="U350" s="3"/>
    </row>
    <row r="351" ht="15.75" customHeight="1">
      <c r="A351" s="20">
        <v>42901.0</v>
      </c>
      <c r="B351" s="23">
        <v>375.339996</v>
      </c>
      <c r="C351" s="23">
        <v>32.995514</v>
      </c>
      <c r="D351" s="23">
        <v>138.674835</v>
      </c>
      <c r="E351" s="23">
        <v>151.759995</v>
      </c>
      <c r="F351" s="23">
        <v>66.831459</v>
      </c>
      <c r="G351" s="23">
        <v>57.672</v>
      </c>
      <c r="H351" s="36">
        <f t="shared" ref="H351:M351" si="692">LN(B351/B350)</f>
        <v>-0.01407432756</v>
      </c>
      <c r="I351" s="36">
        <f t="shared" si="692"/>
        <v>-0.006211274594</v>
      </c>
      <c r="J351" s="36">
        <f t="shared" si="692"/>
        <v>-0.006011696945</v>
      </c>
      <c r="K351" s="36">
        <f t="shared" si="692"/>
        <v>-0.002895133037</v>
      </c>
      <c r="L351" s="36">
        <f t="shared" si="692"/>
        <v>-0.005279236107</v>
      </c>
      <c r="M351" s="41">
        <f t="shared" si="692"/>
        <v>0.001966490467</v>
      </c>
      <c r="N351" s="44">
        <f t="shared" ref="N351:S351" si="693">(B351-B350)/B350</f>
        <v>-0.01397574724</v>
      </c>
      <c r="O351" s="44">
        <f t="shared" si="693"/>
        <v>-0.006192024504</v>
      </c>
      <c r="P351" s="44">
        <f t="shared" si="693"/>
        <v>-0.005993662852</v>
      </c>
      <c r="Q351" s="44">
        <f t="shared" si="693"/>
        <v>-0.002890946181</v>
      </c>
      <c r="R351" s="44">
        <f t="shared" si="693"/>
        <v>-0.00526532543</v>
      </c>
      <c r="S351" s="46">
        <f t="shared" si="693"/>
        <v>0.001968425277</v>
      </c>
      <c r="U351" s="3"/>
    </row>
    <row r="352" ht="15.75" customHeight="1">
      <c r="A352" s="20">
        <v>42902.0</v>
      </c>
      <c r="B352" s="23">
        <v>371.399994</v>
      </c>
      <c r="C352" s="23">
        <v>32.902069</v>
      </c>
      <c r="D352" s="23">
        <v>136.73349</v>
      </c>
      <c r="E352" s="23">
        <v>152.380005</v>
      </c>
      <c r="F352" s="23">
        <v>66.927071</v>
      </c>
      <c r="G352" s="23">
        <v>58.1613</v>
      </c>
      <c r="H352" s="36">
        <f t="shared" ref="H352:M352" si="694">LN(B352/B351)</f>
        <v>-0.01055263844</v>
      </c>
      <c r="I352" s="36">
        <f t="shared" si="694"/>
        <v>-0.0028360695</v>
      </c>
      <c r="J352" s="36">
        <f t="shared" si="694"/>
        <v>-0.01409817336</v>
      </c>
      <c r="K352" s="36">
        <f t="shared" si="694"/>
        <v>0.004077141178</v>
      </c>
      <c r="L352" s="36">
        <f t="shared" si="694"/>
        <v>0.001429621218</v>
      </c>
      <c r="M352" s="41">
        <f t="shared" si="694"/>
        <v>0.008448398005</v>
      </c>
      <c r="N352" s="44">
        <f t="shared" ref="N352:S352" si="695">(B352-B351)/B351</f>
        <v>-0.01049715469</v>
      </c>
      <c r="O352" s="44">
        <f t="shared" si="695"/>
        <v>-0.002832051654</v>
      </c>
      <c r="P352" s="44">
        <f t="shared" si="695"/>
        <v>-0.01399925949</v>
      </c>
      <c r="Q352" s="44">
        <f t="shared" si="695"/>
        <v>0.004085464025</v>
      </c>
      <c r="R352" s="44">
        <f t="shared" si="695"/>
        <v>0.001430643614</v>
      </c>
      <c r="S352" s="46">
        <f t="shared" si="695"/>
        <v>0.008484186434</v>
      </c>
      <c r="U352" s="3"/>
    </row>
    <row r="353" ht="15.75" customHeight="1">
      <c r="A353" s="20">
        <v>42905.0</v>
      </c>
      <c r="B353" s="23">
        <v>369.799988</v>
      </c>
      <c r="C353" s="23">
        <v>33.182407</v>
      </c>
      <c r="D353" s="23">
        <v>140.645081</v>
      </c>
      <c r="E353" s="23">
        <v>153.399994</v>
      </c>
      <c r="F353" s="23">
        <v>67.758865</v>
      </c>
      <c r="G353" s="23">
        <v>59.1341</v>
      </c>
      <c r="H353" s="36">
        <f t="shared" ref="H353:M353" si="696">LN(B353/B352)</f>
        <v>-0.00431734626</v>
      </c>
      <c r="I353" s="36">
        <f t="shared" si="696"/>
        <v>0.0084842825</v>
      </c>
      <c r="J353" s="36">
        <f t="shared" si="696"/>
        <v>0.02820585823</v>
      </c>
      <c r="K353" s="36">
        <f t="shared" si="696"/>
        <v>0.006671415962</v>
      </c>
      <c r="L353" s="36">
        <f t="shared" si="696"/>
        <v>0.01235176589</v>
      </c>
      <c r="M353" s="41">
        <f t="shared" si="696"/>
        <v>0.01658756107</v>
      </c>
      <c r="N353" s="44">
        <f t="shared" ref="N353:S353" si="697">(B353-B352)/B352</f>
        <v>-0.004308039919</v>
      </c>
      <c r="O353" s="44">
        <f t="shared" si="697"/>
        <v>0.008520376029</v>
      </c>
      <c r="P353" s="44">
        <f t="shared" si="697"/>
        <v>0.02860740993</v>
      </c>
      <c r="Q353" s="44">
        <f t="shared" si="697"/>
        <v>0.006693719429</v>
      </c>
      <c r="R353" s="44">
        <f t="shared" si="697"/>
        <v>0.012428364</v>
      </c>
      <c r="S353" s="46">
        <f t="shared" si="697"/>
        <v>0.01672589849</v>
      </c>
      <c r="U353" s="3"/>
    </row>
    <row r="354" ht="15.75" customHeight="1">
      <c r="A354" s="20">
        <v>42906.0</v>
      </c>
      <c r="B354" s="23">
        <v>372.23999</v>
      </c>
      <c r="C354" s="23">
        <v>32.575008</v>
      </c>
      <c r="D354" s="23">
        <v>139.366852</v>
      </c>
      <c r="E354" s="23">
        <v>152.050003</v>
      </c>
      <c r="F354" s="23">
        <v>66.841011</v>
      </c>
      <c r="G354" s="23">
        <v>59.8218</v>
      </c>
      <c r="H354" s="36">
        <f t="shared" ref="H354:M354" si="698">LN(B354/B353)</f>
        <v>0.006576494169</v>
      </c>
      <c r="I354" s="36">
        <f t="shared" si="698"/>
        <v>-0.01847445723</v>
      </c>
      <c r="J354" s="36">
        <f t="shared" si="698"/>
        <v>-0.009129881467</v>
      </c>
      <c r="K354" s="36">
        <f t="shared" si="698"/>
        <v>-0.008839415966</v>
      </c>
      <c r="L354" s="36">
        <f t="shared" si="698"/>
        <v>-0.01363847062</v>
      </c>
      <c r="M354" s="41">
        <f t="shared" si="698"/>
        <v>0.01156239685</v>
      </c>
      <c r="N354" s="44">
        <f t="shared" ref="N354:S354" si="699">(B354-B353)/B353</f>
        <v>0.006598166791</v>
      </c>
      <c r="O354" s="44">
        <f t="shared" si="699"/>
        <v>-0.01830485052</v>
      </c>
      <c r="P354" s="44">
        <f t="shared" si="699"/>
        <v>-0.009088330647</v>
      </c>
      <c r="Q354" s="44">
        <f t="shared" si="699"/>
        <v>-0.008800463186</v>
      </c>
      <c r="R354" s="44">
        <f t="shared" si="699"/>
        <v>-0.01354588805</v>
      </c>
      <c r="S354" s="46">
        <f t="shared" si="699"/>
        <v>0.01162949973</v>
      </c>
      <c r="U354" s="3"/>
    </row>
    <row r="355" ht="15.75" customHeight="1">
      <c r="A355" s="20">
        <v>42907.0</v>
      </c>
      <c r="B355" s="23">
        <v>376.399994</v>
      </c>
      <c r="C355" s="23">
        <v>32.313366</v>
      </c>
      <c r="D355" s="23">
        <v>140.193375</v>
      </c>
      <c r="E355" s="23">
        <v>155.029999</v>
      </c>
      <c r="F355" s="23">
        <v>67.185211</v>
      </c>
      <c r="G355" s="23">
        <v>59.9413</v>
      </c>
      <c r="H355" s="36">
        <f t="shared" ref="H355:M355" si="700">LN(B355/B354)</f>
        <v>0.0111136111</v>
      </c>
      <c r="I355" s="36">
        <f t="shared" si="700"/>
        <v>-0.008064415915</v>
      </c>
      <c r="J355" s="36">
        <f t="shared" si="700"/>
        <v>0.005913040042</v>
      </c>
      <c r="K355" s="36">
        <f t="shared" si="700"/>
        <v>0.01940920627</v>
      </c>
      <c r="L355" s="36">
        <f t="shared" si="700"/>
        <v>0.005136319618</v>
      </c>
      <c r="M355" s="41">
        <f t="shared" si="700"/>
        <v>0.001995606988</v>
      </c>
      <c r="N355" s="44">
        <f t="shared" ref="N355:S355" si="701">(B355-B354)/B354</f>
        <v>0.01117559669</v>
      </c>
      <c r="O355" s="44">
        <f t="shared" si="701"/>
        <v>-0.008031985748</v>
      </c>
      <c r="P355" s="44">
        <f t="shared" si="701"/>
        <v>0.005930556572</v>
      </c>
      <c r="Q355" s="44">
        <f t="shared" si="701"/>
        <v>0.01959878949</v>
      </c>
      <c r="R355" s="44">
        <f t="shared" si="701"/>
        <v>0.005149533121</v>
      </c>
      <c r="S355" s="46">
        <f t="shared" si="701"/>
        <v>0.001997599537</v>
      </c>
      <c r="U355" s="3"/>
    </row>
    <row r="356" ht="15.75" customHeight="1">
      <c r="A356" s="20">
        <v>42908.0</v>
      </c>
      <c r="B356" s="23">
        <v>382.609985</v>
      </c>
      <c r="C356" s="23">
        <v>32.107788</v>
      </c>
      <c r="D356" s="23">
        <v>139.962753</v>
      </c>
      <c r="E356" s="23">
        <v>154.889999</v>
      </c>
      <c r="F356" s="23">
        <v>67.175644</v>
      </c>
      <c r="G356" s="23">
        <v>59.5837</v>
      </c>
      <c r="H356" s="36">
        <f t="shared" ref="H356:M356" si="702">LN(B356/B355)</f>
        <v>0.01636376265</v>
      </c>
      <c r="I356" s="36">
        <f t="shared" si="702"/>
        <v>-0.006382335152</v>
      </c>
      <c r="J356" s="36">
        <f t="shared" si="702"/>
        <v>-0.001646382349</v>
      </c>
      <c r="K356" s="36">
        <f t="shared" si="702"/>
        <v>-0.0009034590244</v>
      </c>
      <c r="L356" s="36">
        <f t="shared" si="702"/>
        <v>-0.0001424075489</v>
      </c>
      <c r="M356" s="41">
        <f t="shared" si="702"/>
        <v>-0.005983703275</v>
      </c>
      <c r="N356" s="44">
        <f t="shared" ref="N356:S356" si="703">(B356-B355)/B355</f>
        <v>0.0164983823</v>
      </c>
      <c r="O356" s="44">
        <f t="shared" si="703"/>
        <v>-0.006362011311</v>
      </c>
      <c r="P356" s="44">
        <f t="shared" si="703"/>
        <v>-0.001645027805</v>
      </c>
      <c r="Q356" s="44">
        <f t="shared" si="703"/>
        <v>-0.0009030510282</v>
      </c>
      <c r="R356" s="44">
        <f t="shared" si="703"/>
        <v>-0.0001423974095</v>
      </c>
      <c r="S356" s="46">
        <f t="shared" si="703"/>
        <v>-0.005965836577</v>
      </c>
      <c r="U356" s="3"/>
    </row>
    <row r="357" ht="15.75" customHeight="1">
      <c r="A357" s="20">
        <v>42909.0</v>
      </c>
      <c r="B357" s="23">
        <v>383.450012</v>
      </c>
      <c r="C357" s="23">
        <v>31.948925</v>
      </c>
      <c r="D357" s="23">
        <v>140.587418</v>
      </c>
      <c r="E357" s="23">
        <v>158.020004</v>
      </c>
      <c r="F357" s="23">
        <v>68.083939</v>
      </c>
      <c r="G357" s="23">
        <v>59.0245</v>
      </c>
      <c r="H357" s="36">
        <f t="shared" ref="H357:M357" si="704">LN(B357/B356)</f>
        <v>0.002193111088</v>
      </c>
      <c r="I357" s="36">
        <f t="shared" si="704"/>
        <v>-0.004960083597</v>
      </c>
      <c r="J357" s="36">
        <f t="shared" si="704"/>
        <v>0.004453150252</v>
      </c>
      <c r="K357" s="36">
        <f t="shared" si="704"/>
        <v>0.0200064515</v>
      </c>
      <c r="L357" s="36">
        <f t="shared" si="704"/>
        <v>0.01343059964</v>
      </c>
      <c r="M357" s="41">
        <f t="shared" si="704"/>
        <v>-0.009429434784</v>
      </c>
      <c r="N357" s="44">
        <f t="shared" ref="N357:S357" si="705">(B357-B356)/B356</f>
        <v>0.002195517715</v>
      </c>
      <c r="O357" s="44">
        <f t="shared" si="705"/>
        <v>-0.004947802695</v>
      </c>
      <c r="P357" s="44">
        <f t="shared" si="705"/>
        <v>0.00446308026</v>
      </c>
      <c r="Q357" s="44">
        <f t="shared" si="705"/>
        <v>0.02020792188</v>
      </c>
      <c r="R357" s="44">
        <f t="shared" si="705"/>
        <v>0.01352119527</v>
      </c>
      <c r="S357" s="46">
        <f t="shared" si="705"/>
        <v>-0.009385117071</v>
      </c>
      <c r="U357" s="3"/>
    </row>
    <row r="358" ht="15.75" customHeight="1">
      <c r="A358" s="20">
        <v>42912.0</v>
      </c>
      <c r="B358" s="23">
        <v>377.48999</v>
      </c>
      <c r="C358" s="23">
        <v>31.836788</v>
      </c>
      <c r="D358" s="23">
        <v>140.145325</v>
      </c>
      <c r="E358" s="23">
        <v>157.5</v>
      </c>
      <c r="F358" s="23">
        <v>67.433784</v>
      </c>
      <c r="G358" s="23">
        <v>59.0075</v>
      </c>
      <c r="H358" s="36">
        <f t="shared" ref="H358:M358" si="706">LN(B358/B357)</f>
        <v>-0.01566521372</v>
      </c>
      <c r="I358" s="36">
        <f t="shared" si="706"/>
        <v>-0.003516057445</v>
      </c>
      <c r="J358" s="36">
        <f t="shared" si="706"/>
        <v>-0.003149567526</v>
      </c>
      <c r="K358" s="36">
        <f t="shared" si="706"/>
        <v>-0.003296174342</v>
      </c>
      <c r="L358" s="36">
        <f t="shared" si="706"/>
        <v>-0.009595202366</v>
      </c>
      <c r="M358" s="41">
        <f t="shared" si="706"/>
        <v>-0.0002880574779</v>
      </c>
      <c r="N358" s="44">
        <f t="shared" ref="N358:S358" si="707">(B358-B357)/B357</f>
        <v>-0.01554315247</v>
      </c>
      <c r="O358" s="44">
        <f t="shared" si="707"/>
        <v>-0.003509883353</v>
      </c>
      <c r="P358" s="44">
        <f t="shared" si="707"/>
        <v>-0.003144612842</v>
      </c>
      <c r="Q358" s="44">
        <f t="shared" si="707"/>
        <v>-0.003290747923</v>
      </c>
      <c r="R358" s="44">
        <f t="shared" si="707"/>
        <v>-0.009549315294</v>
      </c>
      <c r="S358" s="46">
        <f t="shared" si="707"/>
        <v>-0.0002880159934</v>
      </c>
      <c r="U358" s="3"/>
    </row>
    <row r="359" ht="15.75" customHeight="1">
      <c r="A359" s="20">
        <v>42913.0</v>
      </c>
      <c r="B359" s="23">
        <v>362.369995</v>
      </c>
      <c r="C359" s="23">
        <v>31.444324</v>
      </c>
      <c r="D359" s="23">
        <v>138.136642</v>
      </c>
      <c r="E359" s="23">
        <v>151.029999</v>
      </c>
      <c r="F359" s="23">
        <v>66.171738</v>
      </c>
      <c r="G359" s="23">
        <v>59.5644</v>
      </c>
      <c r="H359" s="36">
        <f t="shared" ref="H359:M359" si="708">LN(B359/B358)</f>
        <v>-0.04087827629</v>
      </c>
      <c r="I359" s="36">
        <f t="shared" si="708"/>
        <v>-0.01240398658</v>
      </c>
      <c r="J359" s="36">
        <f t="shared" si="708"/>
        <v>-0.01443656524</v>
      </c>
      <c r="K359" s="36">
        <f t="shared" si="708"/>
        <v>-0.04194697231</v>
      </c>
      <c r="L359" s="36">
        <f t="shared" si="708"/>
        <v>-0.01889268527</v>
      </c>
      <c r="M359" s="41">
        <f t="shared" si="708"/>
        <v>0.0093935257</v>
      </c>
      <c r="N359" s="44">
        <f t="shared" ref="N359:S359" si="709">(B359-B358)/B358</f>
        <v>-0.04005402898</v>
      </c>
      <c r="O359" s="44">
        <f t="shared" si="709"/>
        <v>-0.01232737423</v>
      </c>
      <c r="P359" s="44">
        <f t="shared" si="709"/>
        <v>-0.0143328577</v>
      </c>
      <c r="Q359" s="44">
        <f t="shared" si="709"/>
        <v>-0.04107937143</v>
      </c>
      <c r="R359" s="44">
        <f t="shared" si="709"/>
        <v>-0.01871533711</v>
      </c>
      <c r="S359" s="46">
        <f t="shared" si="709"/>
        <v>0.009437783333</v>
      </c>
      <c r="U359" s="3"/>
    </row>
    <row r="360" ht="15.75" customHeight="1">
      <c r="A360" s="20">
        <v>42914.0</v>
      </c>
      <c r="B360" s="23">
        <v>371.23999</v>
      </c>
      <c r="C360" s="23">
        <v>31.958279</v>
      </c>
      <c r="D360" s="23">
        <v>140.154953</v>
      </c>
      <c r="E360" s="23">
        <v>153.410004</v>
      </c>
      <c r="F360" s="23">
        <v>66.735847</v>
      </c>
      <c r="G360" s="23">
        <v>59.1085</v>
      </c>
      <c r="H360" s="36">
        <f t="shared" ref="H360:M360" si="710">LN(B360/B359)</f>
        <v>0.0241829513</v>
      </c>
      <c r="I360" s="36">
        <f t="shared" si="710"/>
        <v>0.01621278098</v>
      </c>
      <c r="J360" s="36">
        <f t="shared" si="710"/>
        <v>0.014505263</v>
      </c>
      <c r="K360" s="36">
        <f t="shared" si="710"/>
        <v>0.01563561597</v>
      </c>
      <c r="L360" s="36">
        <f t="shared" si="710"/>
        <v>0.008488791478</v>
      </c>
      <c r="M360" s="41">
        <f t="shared" si="710"/>
        <v>-0.007683342074</v>
      </c>
      <c r="N360" s="44">
        <f t="shared" ref="N360:S360" si="711">(B360-B359)/B359</f>
        <v>0.02447773028</v>
      </c>
      <c r="O360" s="44">
        <f t="shared" si="711"/>
        <v>0.01634492126</v>
      </c>
      <c r="P360" s="44">
        <f t="shared" si="711"/>
        <v>0.01461097483</v>
      </c>
      <c r="Q360" s="44">
        <f t="shared" si="711"/>
        <v>0.01575849179</v>
      </c>
      <c r="R360" s="44">
        <f t="shared" si="711"/>
        <v>0.008524923435</v>
      </c>
      <c r="S360" s="46">
        <f t="shared" si="711"/>
        <v>-0.007653900652</v>
      </c>
      <c r="U360" s="3"/>
    </row>
    <row r="361" ht="15.75" customHeight="1">
      <c r="A361" s="20">
        <v>42915.0</v>
      </c>
      <c r="B361" s="23">
        <v>360.75</v>
      </c>
      <c r="C361" s="23">
        <v>31.341534</v>
      </c>
      <c r="D361" s="23">
        <v>138.088608</v>
      </c>
      <c r="E361" s="23">
        <v>150.089996</v>
      </c>
      <c r="F361" s="23">
        <v>65.483353</v>
      </c>
      <c r="G361" s="23">
        <v>59.2612</v>
      </c>
      <c r="H361" s="36">
        <f t="shared" ref="H361:M361" si="712">LN(B361/B360)</f>
        <v>-0.02866352914</v>
      </c>
      <c r="I361" s="36">
        <f t="shared" si="712"/>
        <v>-0.01948708812</v>
      </c>
      <c r="J361" s="36">
        <f t="shared" si="712"/>
        <v>-0.01485305163</v>
      </c>
      <c r="K361" s="36">
        <f t="shared" si="712"/>
        <v>-0.02187901441</v>
      </c>
      <c r="L361" s="36">
        <f t="shared" si="712"/>
        <v>-0.01894628717</v>
      </c>
      <c r="M361" s="41">
        <f t="shared" si="712"/>
        <v>0.00258005359</v>
      </c>
      <c r="N361" s="44">
        <f t="shared" ref="N361:S361" si="713">(B361-B360)/B360</f>
        <v>-0.0282566272</v>
      </c>
      <c r="O361" s="44">
        <f t="shared" si="713"/>
        <v>-0.0192984422</v>
      </c>
      <c r="P361" s="44">
        <f t="shared" si="713"/>
        <v>-0.01474328917</v>
      </c>
      <c r="Q361" s="44">
        <f t="shared" si="713"/>
        <v>-0.02164140482</v>
      </c>
      <c r="R361" s="44">
        <f t="shared" si="713"/>
        <v>-0.01876793442</v>
      </c>
      <c r="S361" s="46">
        <f t="shared" si="713"/>
        <v>0.002583384792</v>
      </c>
      <c r="U361" s="3"/>
    </row>
    <row r="362" ht="15.75" customHeight="1">
      <c r="A362" s="20">
        <v>42916.0</v>
      </c>
      <c r="B362" s="23">
        <v>361.609985</v>
      </c>
      <c r="C362" s="23">
        <v>31.528423</v>
      </c>
      <c r="D362" s="23">
        <v>138.415375</v>
      </c>
      <c r="E362" s="23">
        <v>149.410004</v>
      </c>
      <c r="F362" s="23">
        <v>65.90403</v>
      </c>
      <c r="G362" s="23">
        <v>59.1903</v>
      </c>
      <c r="H362" s="36">
        <f t="shared" ref="H362:M362" si="714">LN(B362/B361)</f>
        <v>0.002381043868</v>
      </c>
      <c r="I362" s="36">
        <f t="shared" si="714"/>
        <v>0.005945273686</v>
      </c>
      <c r="J362" s="36">
        <f t="shared" si="714"/>
        <v>0.00236356199</v>
      </c>
      <c r="K362" s="36">
        <f t="shared" si="714"/>
        <v>-0.004540855883</v>
      </c>
      <c r="L362" s="36">
        <f t="shared" si="714"/>
        <v>0.006403635234</v>
      </c>
      <c r="M362" s="41">
        <f t="shared" si="714"/>
        <v>-0.001197114574</v>
      </c>
      <c r="N362" s="44">
        <f t="shared" ref="N362:S362" si="715">(B362-B361)/B361</f>
        <v>0.002383880804</v>
      </c>
      <c r="O362" s="44">
        <f t="shared" si="715"/>
        <v>0.005962981901</v>
      </c>
      <c r="P362" s="44">
        <f t="shared" si="715"/>
        <v>0.002366357404</v>
      </c>
      <c r="Q362" s="44">
        <f t="shared" si="715"/>
        <v>-0.004530561784</v>
      </c>
      <c r="R362" s="44">
        <f t="shared" si="715"/>
        <v>0.006424182341</v>
      </c>
      <c r="S362" s="46">
        <f t="shared" si="715"/>
        <v>-0.001196398318</v>
      </c>
      <c r="U362" s="3"/>
    </row>
    <row r="363" ht="15.75" customHeight="1">
      <c r="A363" s="20">
        <v>42919.0</v>
      </c>
      <c r="B363" s="23">
        <v>352.619995</v>
      </c>
      <c r="C363" s="23">
        <v>31.266775</v>
      </c>
      <c r="D363" s="23">
        <v>137.915588</v>
      </c>
      <c r="E363" s="23">
        <v>146.169998</v>
      </c>
      <c r="F363" s="23">
        <v>65.177391</v>
      </c>
      <c r="G363" s="23">
        <v>59.27</v>
      </c>
      <c r="H363" s="36">
        <f t="shared" ref="H363:M363" si="716">LN(B363/B362)</f>
        <v>-0.02517526585</v>
      </c>
      <c r="I363" s="36">
        <f t="shared" si="716"/>
        <v>-0.008333424291</v>
      </c>
      <c r="J363" s="36">
        <f t="shared" si="716"/>
        <v>-0.003617311209</v>
      </c>
      <c r="K363" s="36">
        <f t="shared" si="716"/>
        <v>-0.02192391742</v>
      </c>
      <c r="L363" s="36">
        <f t="shared" si="716"/>
        <v>-0.01108694791</v>
      </c>
      <c r="M363" s="41">
        <f t="shared" si="716"/>
        <v>0.001345598686</v>
      </c>
      <c r="N363" s="44">
        <f t="shared" ref="N363:S363" si="717">(B363-B362)/B362</f>
        <v>-0.02486101151</v>
      </c>
      <c r="O363" s="44">
        <f t="shared" si="717"/>
        <v>-0.008298797564</v>
      </c>
      <c r="P363" s="44">
        <f t="shared" si="717"/>
        <v>-0.003610776621</v>
      </c>
      <c r="Q363" s="44">
        <f t="shared" si="717"/>
        <v>-0.02168533507</v>
      </c>
      <c r="R363" s="44">
        <f t="shared" si="717"/>
        <v>-0.01102571421</v>
      </c>
      <c r="S363" s="46">
        <f t="shared" si="717"/>
        <v>0.00134650441</v>
      </c>
      <c r="U363" s="3"/>
    </row>
    <row r="364" ht="15.75" customHeight="1">
      <c r="A364" s="20">
        <v>42921.0</v>
      </c>
      <c r="B364" s="23">
        <v>327.089996</v>
      </c>
      <c r="C364" s="23">
        <v>32.0891</v>
      </c>
      <c r="D364" s="23">
        <v>138.482651</v>
      </c>
      <c r="E364" s="23">
        <v>147.610001</v>
      </c>
      <c r="F364" s="23">
        <v>66.04744</v>
      </c>
      <c r="G364" s="23">
        <v>59.9234</v>
      </c>
      <c r="H364" s="36">
        <f t="shared" ref="H364:M364" si="718">LN(B364/B363)</f>
        <v>-0.07515562552</v>
      </c>
      <c r="I364" s="36">
        <f t="shared" si="718"/>
        <v>0.02596037645</v>
      </c>
      <c r="J364" s="36">
        <f t="shared" si="718"/>
        <v>0.004103237399</v>
      </c>
      <c r="K364" s="36">
        <f t="shared" si="718"/>
        <v>0.009803353105</v>
      </c>
      <c r="L364" s="36">
        <f t="shared" si="718"/>
        <v>0.01326062671</v>
      </c>
      <c r="M364" s="41">
        <f t="shared" si="718"/>
        <v>0.01096380412</v>
      </c>
      <c r="N364" s="44">
        <f t="shared" ref="N364:S364" si="719">(B364-B363)/B363</f>
        <v>-0.072400883</v>
      </c>
      <c r="O364" s="44">
        <f t="shared" si="719"/>
        <v>0.02630028201</v>
      </c>
      <c r="P364" s="44">
        <f t="shared" si="719"/>
        <v>0.004111667203</v>
      </c>
      <c r="Q364" s="44">
        <f t="shared" si="719"/>
        <v>0.009851563383</v>
      </c>
      <c r="R364" s="44">
        <f t="shared" si="719"/>
        <v>0.01334893874</v>
      </c>
      <c r="S364" s="46">
        <f t="shared" si="719"/>
        <v>0.01102412688</v>
      </c>
      <c r="U364" s="3"/>
    </row>
    <row r="365" ht="15.75" customHeight="1">
      <c r="A365" s="20">
        <v>42922.0</v>
      </c>
      <c r="B365" s="23">
        <v>308.829987</v>
      </c>
      <c r="C365" s="23">
        <v>31.425638</v>
      </c>
      <c r="D365" s="23">
        <v>137.175583</v>
      </c>
      <c r="E365" s="23">
        <v>146.25</v>
      </c>
      <c r="F365" s="23">
        <v>65.559837</v>
      </c>
      <c r="G365" s="23">
        <v>60.0714</v>
      </c>
      <c r="H365" s="36">
        <f t="shared" ref="H365:M365" si="720">LN(B365/B364)</f>
        <v>-0.05744442856</v>
      </c>
      <c r="I365" s="36">
        <f t="shared" si="720"/>
        <v>-0.02089235203</v>
      </c>
      <c r="J365" s="36">
        <f t="shared" si="720"/>
        <v>-0.009483321262</v>
      </c>
      <c r="K365" s="36">
        <f t="shared" si="720"/>
        <v>-0.009256181212</v>
      </c>
      <c r="L365" s="36">
        <f t="shared" si="720"/>
        <v>-0.007410004101</v>
      </c>
      <c r="M365" s="41">
        <f t="shared" si="720"/>
        <v>0.002466774811</v>
      </c>
      <c r="N365" s="44">
        <f t="shared" ref="N365:S365" si="721">(B365-B364)/B364</f>
        <v>-0.05582564194</v>
      </c>
      <c r="O365" s="44">
        <f t="shared" si="721"/>
        <v>-0.02067561882</v>
      </c>
      <c r="P365" s="44">
        <f t="shared" si="721"/>
        <v>-0.009438496379</v>
      </c>
      <c r="Q365" s="44">
        <f t="shared" si="721"/>
        <v>-0.009213474634</v>
      </c>
      <c r="R365" s="44">
        <f t="shared" si="721"/>
        <v>-0.007382617706</v>
      </c>
      <c r="S365" s="46">
        <f t="shared" si="721"/>
        <v>0.002469819803</v>
      </c>
      <c r="U365" s="3"/>
    </row>
    <row r="366" ht="15.75" customHeight="1">
      <c r="A366" s="20">
        <v>42923.0</v>
      </c>
      <c r="B366" s="23">
        <v>313.220001</v>
      </c>
      <c r="C366" s="23">
        <v>31.659245</v>
      </c>
      <c r="D366" s="23">
        <v>138.569153</v>
      </c>
      <c r="E366" s="23">
        <v>150.179993</v>
      </c>
      <c r="F366" s="23">
        <v>66.410767</v>
      </c>
      <c r="G366" s="23">
        <v>60.4281</v>
      </c>
      <c r="H366" s="36">
        <f t="shared" ref="H366:M366" si="722">LN(B366/B365)</f>
        <v>0.01411490063</v>
      </c>
      <c r="I366" s="36">
        <f t="shared" si="722"/>
        <v>0.007406150466</v>
      </c>
      <c r="J366" s="36">
        <f t="shared" si="722"/>
        <v>0.01010776768</v>
      </c>
      <c r="K366" s="36">
        <f t="shared" si="722"/>
        <v>0.02651704195</v>
      </c>
      <c r="L366" s="36">
        <f t="shared" si="722"/>
        <v>0.01289592935</v>
      </c>
      <c r="M366" s="41">
        <f t="shared" si="722"/>
        <v>0.005920373809</v>
      </c>
      <c r="N366" s="44">
        <f t="shared" ref="N366:S366" si="723">(B366-B365)/B365</f>
        <v>0.01421498619</v>
      </c>
      <c r="O366" s="44">
        <f t="shared" si="723"/>
        <v>0.007433643829</v>
      </c>
      <c r="P366" s="44">
        <f t="shared" si="723"/>
        <v>0.01015902371</v>
      </c>
      <c r="Q366" s="44">
        <f t="shared" si="723"/>
        <v>0.02687174701</v>
      </c>
      <c r="R366" s="44">
        <f t="shared" si="723"/>
        <v>0.01297944045</v>
      </c>
      <c r="S366" s="46">
        <f t="shared" si="723"/>
        <v>0.005937933859</v>
      </c>
      <c r="U366" s="3"/>
    </row>
    <row r="367" ht="15.75" customHeight="1">
      <c r="A367" s="20">
        <v>42926.0</v>
      </c>
      <c r="B367" s="23">
        <v>316.049988</v>
      </c>
      <c r="C367" s="23">
        <v>31.444324</v>
      </c>
      <c r="D367" s="23">
        <v>139.414871</v>
      </c>
      <c r="E367" s="23">
        <v>152.669998</v>
      </c>
      <c r="F367" s="23">
        <v>66.907944</v>
      </c>
      <c r="G367" s="23">
        <v>60.3576</v>
      </c>
      <c r="H367" s="36">
        <f t="shared" ref="H367:M367" si="724">LN(B367/B366)</f>
        <v>0.008994568719</v>
      </c>
      <c r="I367" s="36">
        <f t="shared" si="724"/>
        <v>-0.006811717132</v>
      </c>
      <c r="J367" s="36">
        <f t="shared" si="724"/>
        <v>0.006084670602</v>
      </c>
      <c r="K367" s="36">
        <f t="shared" si="724"/>
        <v>0.01644418811</v>
      </c>
      <c r="L367" s="36">
        <f t="shared" si="724"/>
        <v>0.007458507528</v>
      </c>
      <c r="M367" s="41">
        <f t="shared" si="724"/>
        <v>-0.001167356864</v>
      </c>
      <c r="N367" s="44">
        <f t="shared" ref="N367:S367" si="725">(B367-B366)/B366</f>
        <v>0.009035141405</v>
      </c>
      <c r="O367" s="44">
        <f t="shared" si="725"/>
        <v>-0.006788569974</v>
      </c>
      <c r="P367" s="44">
        <f t="shared" si="725"/>
        <v>0.006103219813</v>
      </c>
      <c r="Q367" s="44">
        <f t="shared" si="725"/>
        <v>0.01658013794</v>
      </c>
      <c r="R367" s="44">
        <f t="shared" si="725"/>
        <v>0.007486391476</v>
      </c>
      <c r="S367" s="46">
        <f t="shared" si="725"/>
        <v>-0.001166675768</v>
      </c>
      <c r="U367" s="3"/>
    </row>
    <row r="368" ht="15.75" customHeight="1">
      <c r="A368" s="20">
        <v>42927.0</v>
      </c>
      <c r="B368" s="23">
        <v>327.220001</v>
      </c>
      <c r="C368" s="23">
        <v>31.696627</v>
      </c>
      <c r="D368" s="23">
        <v>139.866608</v>
      </c>
      <c r="E368" s="23">
        <v>154.330002</v>
      </c>
      <c r="F368" s="23">
        <v>66.917488</v>
      </c>
      <c r="G368" s="23">
        <v>60.7751</v>
      </c>
      <c r="H368" s="36">
        <f t="shared" ref="H368:M368" si="726">LN(B368/B367)</f>
        <v>0.03473233966</v>
      </c>
      <c r="I368" s="36">
        <f t="shared" si="726"/>
        <v>0.007991781525</v>
      </c>
      <c r="J368" s="36">
        <f t="shared" si="726"/>
        <v>0.003234997148</v>
      </c>
      <c r="K368" s="36">
        <f t="shared" si="726"/>
        <v>0.0108144637</v>
      </c>
      <c r="L368" s="36">
        <f t="shared" si="726"/>
        <v>0.0001426335768</v>
      </c>
      <c r="M368" s="41">
        <f t="shared" si="726"/>
        <v>0.006893293937</v>
      </c>
      <c r="N368" s="44">
        <f t="shared" ref="N368:S368" si="727">(B368-B367)/B367</f>
        <v>0.03534255157</v>
      </c>
      <c r="O368" s="44">
        <f t="shared" si="727"/>
        <v>0.008023801052</v>
      </c>
      <c r="P368" s="44">
        <f t="shared" si="727"/>
        <v>0.003240235398</v>
      </c>
      <c r="Q368" s="44">
        <f t="shared" si="727"/>
        <v>0.01087315138</v>
      </c>
      <c r="R368" s="44">
        <f t="shared" si="727"/>
        <v>0.0001426437494</v>
      </c>
      <c r="S368" s="46">
        <f t="shared" si="727"/>
        <v>0.006917107373</v>
      </c>
      <c r="U368" s="3"/>
    </row>
    <row r="369" ht="15.75" customHeight="1">
      <c r="A369" s="20">
        <v>42928.0</v>
      </c>
      <c r="B369" s="23">
        <v>329.519989</v>
      </c>
      <c r="C369" s="23">
        <v>32.004997</v>
      </c>
      <c r="D369" s="23">
        <v>140.068436</v>
      </c>
      <c r="E369" s="23">
        <v>158.75</v>
      </c>
      <c r="F369" s="23">
        <v>68.026588</v>
      </c>
      <c r="G369" s="23">
        <v>60.32</v>
      </c>
      <c r="H369" s="36">
        <f t="shared" ref="H369:M369" si="728">LN(B369/B368)</f>
        <v>0.007004286135</v>
      </c>
      <c r="I369" s="36">
        <f t="shared" si="728"/>
        <v>0.009681775422</v>
      </c>
      <c r="J369" s="36">
        <f t="shared" si="728"/>
        <v>0.001441963336</v>
      </c>
      <c r="K369" s="36">
        <f t="shared" si="728"/>
        <v>0.0282374579</v>
      </c>
      <c r="L369" s="36">
        <f t="shared" si="728"/>
        <v>0.0164382907</v>
      </c>
      <c r="M369" s="41">
        <f t="shared" si="728"/>
        <v>-0.007516441915</v>
      </c>
      <c r="N369" s="44">
        <f t="shared" ref="N369:S369" si="729">(B369-B368)/B368</f>
        <v>0.007028873519</v>
      </c>
      <c r="O369" s="44">
        <f t="shared" si="729"/>
        <v>0.009728795433</v>
      </c>
      <c r="P369" s="44">
        <f t="shared" si="729"/>
        <v>0.001443003465</v>
      </c>
      <c r="Q369" s="44">
        <f t="shared" si="729"/>
        <v>0.0286399141</v>
      </c>
      <c r="R369" s="44">
        <f t="shared" si="729"/>
        <v>0.01657414277</v>
      </c>
      <c r="S369" s="46">
        <f t="shared" si="729"/>
        <v>-0.007488264108</v>
      </c>
      <c r="U369" s="3"/>
    </row>
    <row r="370" ht="15.75" customHeight="1">
      <c r="A370" s="20">
        <v>42929.0</v>
      </c>
      <c r="B370" s="23">
        <v>323.410004</v>
      </c>
      <c r="C370" s="23">
        <v>31.995649</v>
      </c>
      <c r="D370" s="23">
        <v>142.01947</v>
      </c>
      <c r="E370" s="23">
        <v>158.210007</v>
      </c>
      <c r="F370" s="23">
        <v>68.619354</v>
      </c>
      <c r="G370" s="23">
        <v>59.9995</v>
      </c>
      <c r="H370" s="36">
        <f t="shared" ref="H370:M370" si="730">LN(B370/B369)</f>
        <v>-0.01871613625</v>
      </c>
      <c r="I370" s="36">
        <f t="shared" si="730"/>
        <v>-0.0002921220535</v>
      </c>
      <c r="J370" s="36">
        <f t="shared" si="730"/>
        <v>0.01383302914</v>
      </c>
      <c r="K370" s="36">
        <f t="shared" si="730"/>
        <v>-0.003407329067</v>
      </c>
      <c r="L370" s="36">
        <f t="shared" si="730"/>
        <v>0.008675994465</v>
      </c>
      <c r="M370" s="41">
        <f t="shared" si="730"/>
        <v>-0.005327494846</v>
      </c>
      <c r="N370" s="44">
        <f t="shared" ref="N370:S370" si="731">(B370-B369)/B369</f>
        <v>-0.01854207697</v>
      </c>
      <c r="O370" s="44">
        <f t="shared" si="731"/>
        <v>-0.00029207939</v>
      </c>
      <c r="P370" s="44">
        <f t="shared" si="731"/>
        <v>0.01392914818</v>
      </c>
      <c r="Q370" s="44">
        <f t="shared" si="731"/>
        <v>-0.003401530709</v>
      </c>
      <c r="R370" s="44">
        <f t="shared" si="731"/>
        <v>0.008713739986</v>
      </c>
      <c r="S370" s="46">
        <f t="shared" si="731"/>
        <v>-0.005313328912</v>
      </c>
      <c r="U370" s="3"/>
    </row>
    <row r="371" ht="15.75" customHeight="1">
      <c r="A371" s="20">
        <v>42930.0</v>
      </c>
      <c r="B371" s="23">
        <v>327.779999</v>
      </c>
      <c r="C371" s="23">
        <v>32.406815</v>
      </c>
      <c r="D371" s="23">
        <v>143.240021</v>
      </c>
      <c r="E371" s="23">
        <v>161.119995</v>
      </c>
      <c r="F371" s="23">
        <v>69.58503</v>
      </c>
      <c r="G371" s="23">
        <v>59.486</v>
      </c>
      <c r="H371" s="36">
        <f t="shared" ref="H371:M371" si="732">LN(B371/B370)</f>
        <v>0.01342176809</v>
      </c>
      <c r="I371" s="36">
        <f t="shared" si="732"/>
        <v>0.01276881538</v>
      </c>
      <c r="J371" s="36">
        <f t="shared" si="732"/>
        <v>0.008557530859</v>
      </c>
      <c r="K371" s="36">
        <f t="shared" si="732"/>
        <v>0.01822608923</v>
      </c>
      <c r="L371" s="36">
        <f t="shared" si="732"/>
        <v>0.01397483478</v>
      </c>
      <c r="M371" s="41">
        <f t="shared" si="732"/>
        <v>-0.008595238106</v>
      </c>
      <c r="N371" s="44">
        <f t="shared" ref="N371:S371" si="733">(B371-B370)/B370</f>
        <v>0.01351224435</v>
      </c>
      <c r="O371" s="44">
        <f t="shared" si="733"/>
        <v>0.01285068479</v>
      </c>
      <c r="P371" s="44">
        <f t="shared" si="733"/>
        <v>0.008594251197</v>
      </c>
      <c r="Q371" s="44">
        <f t="shared" si="733"/>
        <v>0.0183931981</v>
      </c>
      <c r="R371" s="44">
        <f t="shared" si="733"/>
        <v>0.01407293925</v>
      </c>
      <c r="S371" s="46">
        <f t="shared" si="733"/>
        <v>-0.008558404653</v>
      </c>
      <c r="U371" s="3"/>
    </row>
    <row r="372" ht="15.75" customHeight="1">
      <c r="A372" s="20">
        <v>42933.0</v>
      </c>
      <c r="B372" s="23">
        <v>319.570007</v>
      </c>
      <c r="C372" s="23">
        <v>32.210571</v>
      </c>
      <c r="D372" s="23">
        <v>143.739761</v>
      </c>
      <c r="E372" s="23">
        <v>161.699997</v>
      </c>
      <c r="F372" s="23">
        <v>70.129997</v>
      </c>
      <c r="G372" s="23">
        <v>59.2216</v>
      </c>
      <c r="H372" s="36">
        <f t="shared" ref="H372:M372" si="734">LN(B372/B371)</f>
        <v>-0.02536628453</v>
      </c>
      <c r="I372" s="36">
        <f t="shared" si="734"/>
        <v>-0.006074049586</v>
      </c>
      <c r="J372" s="36">
        <f t="shared" si="734"/>
        <v>0.003482757577</v>
      </c>
      <c r="K372" s="36">
        <f t="shared" si="734"/>
        <v>0.003593350093</v>
      </c>
      <c r="L372" s="36">
        <f t="shared" si="734"/>
        <v>0.007801161772</v>
      </c>
      <c r="M372" s="41">
        <f t="shared" si="734"/>
        <v>-0.00445465054</v>
      </c>
      <c r="N372" s="44">
        <f t="shared" ref="N372:S372" si="735">(B372-B371)/B371</f>
        <v>-0.02504726348</v>
      </c>
      <c r="O372" s="44">
        <f t="shared" si="735"/>
        <v>-0.00605563984</v>
      </c>
      <c r="P372" s="44">
        <f t="shared" si="735"/>
        <v>0.003488829424</v>
      </c>
      <c r="Q372" s="44">
        <f t="shared" si="735"/>
        <v>0.003599813915</v>
      </c>
      <c r="R372" s="44">
        <f t="shared" si="735"/>
        <v>0.007831670116</v>
      </c>
      <c r="S372" s="46">
        <f t="shared" si="735"/>
        <v>-0.004444743301</v>
      </c>
      <c r="U372" s="3"/>
    </row>
    <row r="373" ht="15.75" customHeight="1">
      <c r="A373" s="20">
        <v>42934.0</v>
      </c>
      <c r="B373" s="23">
        <v>328.23999</v>
      </c>
      <c r="C373" s="23">
        <v>32.26664</v>
      </c>
      <c r="D373" s="23">
        <v>144.239548</v>
      </c>
      <c r="E373" s="23">
        <v>183.600006</v>
      </c>
      <c r="F373" s="23">
        <v>70.082191</v>
      </c>
      <c r="G373" s="23">
        <v>59.1763</v>
      </c>
      <c r="H373" s="36">
        <f t="shared" ref="H373:M373" si="736">LN(B373/B372)</f>
        <v>0.02676865361</v>
      </c>
      <c r="I373" s="36">
        <f t="shared" si="736"/>
        <v>0.001739188568</v>
      </c>
      <c r="J373" s="36">
        <f t="shared" si="736"/>
        <v>0.003470995909</v>
      </c>
      <c r="K373" s="36">
        <f t="shared" si="736"/>
        <v>0.1270167628</v>
      </c>
      <c r="L373" s="36">
        <f t="shared" si="736"/>
        <v>-0.0006819093623</v>
      </c>
      <c r="M373" s="41">
        <f t="shared" si="736"/>
        <v>-0.0007652163123</v>
      </c>
      <c r="N373" s="44">
        <f t="shared" ref="N373:S373" si="737">(B373-B372)/B372</f>
        <v>0.02713015242</v>
      </c>
      <c r="O373" s="44">
        <f t="shared" si="737"/>
        <v>0.001740701834</v>
      </c>
      <c r="P373" s="44">
        <f t="shared" si="737"/>
        <v>0.003477026791</v>
      </c>
      <c r="Q373" s="44">
        <f t="shared" si="737"/>
        <v>0.1354360508</v>
      </c>
      <c r="R373" s="44">
        <f t="shared" si="737"/>
        <v>-0.0006816769149</v>
      </c>
      <c r="S373" s="46">
        <f t="shared" si="737"/>
        <v>-0.000764923609</v>
      </c>
      <c r="U373" s="3"/>
    </row>
    <row r="374" ht="15.75" customHeight="1">
      <c r="A374" s="20">
        <v>42935.0</v>
      </c>
      <c r="B374" s="23">
        <v>325.26001</v>
      </c>
      <c r="C374" s="23">
        <v>32.294678</v>
      </c>
      <c r="D374" s="23">
        <v>145.14296</v>
      </c>
      <c r="E374" s="23">
        <v>183.860001</v>
      </c>
      <c r="F374" s="23">
        <v>70.617607</v>
      </c>
      <c r="G374" s="23">
        <v>59.1206</v>
      </c>
      <c r="H374" s="36">
        <f t="shared" ref="H374:M374" si="738">LN(B374/B373)</f>
        <v>-0.009120124423</v>
      </c>
      <c r="I374" s="36">
        <f t="shared" si="738"/>
        <v>0.0008685696832</v>
      </c>
      <c r="J374" s="36">
        <f t="shared" si="738"/>
        <v>0.00624374252</v>
      </c>
      <c r="K374" s="36">
        <f t="shared" si="738"/>
        <v>0.001415093008</v>
      </c>
      <c r="L374" s="36">
        <f t="shared" si="738"/>
        <v>0.007610793932</v>
      </c>
      <c r="M374" s="41">
        <f t="shared" si="738"/>
        <v>-0.0009416984573</v>
      </c>
      <c r="N374" s="44">
        <f t="shared" ref="N374:S374" si="739">(B374-B373)/B373</f>
        <v>-0.009078662231</v>
      </c>
      <c r="O374" s="44">
        <f t="shared" si="739"/>
        <v>0.0008689469991</v>
      </c>
      <c r="P374" s="44">
        <f t="shared" si="739"/>
        <v>0.006263275312</v>
      </c>
      <c r="Q374" s="44">
        <f t="shared" si="739"/>
        <v>0.001416094725</v>
      </c>
      <c r="R374" s="44">
        <f t="shared" si="739"/>
        <v>0.007639829639</v>
      </c>
      <c r="S374" s="46">
        <f t="shared" si="739"/>
        <v>-0.0009412551984</v>
      </c>
      <c r="U374" s="3"/>
    </row>
    <row r="375" ht="15.75" customHeight="1">
      <c r="A375" s="20">
        <v>42936.0</v>
      </c>
      <c r="B375" s="23">
        <v>329.920013</v>
      </c>
      <c r="C375" s="23">
        <v>32.472218</v>
      </c>
      <c r="D375" s="23">
        <v>144.48941</v>
      </c>
      <c r="E375" s="23">
        <v>183.600006</v>
      </c>
      <c r="F375" s="23">
        <v>70.961807</v>
      </c>
      <c r="G375" s="23">
        <v>59.0551</v>
      </c>
      <c r="H375" s="36">
        <f t="shared" ref="H375:M375" si="740">LN(B375/B374)</f>
        <v>0.01422534699</v>
      </c>
      <c r="I375" s="36">
        <f t="shared" si="740"/>
        <v>0.005482444139</v>
      </c>
      <c r="J375" s="36">
        <f t="shared" si="740"/>
        <v>-0.004512970075</v>
      </c>
      <c r="K375" s="36">
        <f t="shared" si="740"/>
        <v>-0.001415093008</v>
      </c>
      <c r="L375" s="36">
        <f t="shared" si="740"/>
        <v>0.004862298387</v>
      </c>
      <c r="M375" s="41">
        <f t="shared" si="740"/>
        <v>-0.001108519039</v>
      </c>
      <c r="N375" s="44">
        <f t="shared" ref="N375:S375" si="741">(B375-B374)/B374</f>
        <v>0.01432700872</v>
      </c>
      <c r="O375" s="44">
        <f t="shared" si="741"/>
        <v>0.005497500238</v>
      </c>
      <c r="P375" s="44">
        <f t="shared" si="741"/>
        <v>-0.004502801927</v>
      </c>
      <c r="Q375" s="44">
        <f t="shared" si="741"/>
        <v>-0.001414092236</v>
      </c>
      <c r="R375" s="44">
        <f t="shared" si="741"/>
        <v>0.004874138542</v>
      </c>
      <c r="S375" s="46">
        <f t="shared" si="741"/>
        <v>-0.001107904859</v>
      </c>
      <c r="U375" s="3"/>
    </row>
    <row r="376" ht="15.75" customHeight="1">
      <c r="A376" s="20">
        <v>42937.0</v>
      </c>
      <c r="B376" s="23">
        <v>328.399994</v>
      </c>
      <c r="C376" s="23">
        <v>32.453529</v>
      </c>
      <c r="D376" s="23">
        <v>144.422134</v>
      </c>
      <c r="E376" s="23">
        <v>188.539993</v>
      </c>
      <c r="F376" s="23">
        <v>70.550682</v>
      </c>
      <c r="G376" s="23">
        <v>58.9848</v>
      </c>
      <c r="H376" s="36">
        <f t="shared" ref="H376:M376" si="742">LN(B376/B375)</f>
        <v>-0.004617880924</v>
      </c>
      <c r="I376" s="36">
        <f t="shared" si="742"/>
        <v>-0.0005757038272</v>
      </c>
      <c r="J376" s="36">
        <f t="shared" si="742"/>
        <v>-0.000465720409</v>
      </c>
      <c r="K376" s="36">
        <f t="shared" si="742"/>
        <v>0.02655063797</v>
      </c>
      <c r="L376" s="36">
        <f t="shared" si="742"/>
        <v>-0.005810457573</v>
      </c>
      <c r="M376" s="41">
        <f t="shared" si="742"/>
        <v>-0.001191122804</v>
      </c>
      <c r="N376" s="44">
        <f t="shared" ref="N376:S376" si="743">(B376-B375)/B375</f>
        <v>-0.004607234906</v>
      </c>
      <c r="O376" s="44">
        <f t="shared" si="743"/>
        <v>-0.0005755381416</v>
      </c>
      <c r="P376" s="44">
        <f t="shared" si="743"/>
        <v>-0.0004656119781</v>
      </c>
      <c r="Q376" s="44">
        <f t="shared" si="743"/>
        <v>0.0269062464</v>
      </c>
      <c r="R376" s="44">
        <f t="shared" si="743"/>
        <v>-0.005793609512</v>
      </c>
      <c r="S376" s="46">
        <f t="shared" si="743"/>
        <v>-0.001190413698</v>
      </c>
      <c r="U376" s="3"/>
    </row>
    <row r="377" ht="15.75" customHeight="1">
      <c r="A377" s="20">
        <v>42940.0</v>
      </c>
      <c r="B377" s="23">
        <v>342.519989</v>
      </c>
      <c r="C377" s="23">
        <v>32.238609</v>
      </c>
      <c r="D377" s="23">
        <v>146.171341</v>
      </c>
      <c r="E377" s="23">
        <v>187.910004</v>
      </c>
      <c r="F377" s="23">
        <v>70.369026</v>
      </c>
      <c r="G377" s="23">
        <v>59.853</v>
      </c>
      <c r="H377" s="36">
        <f t="shared" ref="H377:M377" si="744">LN(B377/B376)</f>
        <v>0.04209765874</v>
      </c>
      <c r="I377" s="36">
        <f t="shared" si="744"/>
        <v>-0.006644417617</v>
      </c>
      <c r="J377" s="36">
        <f t="shared" si="744"/>
        <v>0.01203900485</v>
      </c>
      <c r="K377" s="36">
        <f t="shared" si="744"/>
        <v>-0.003347002753</v>
      </c>
      <c r="L377" s="36">
        <f t="shared" si="744"/>
        <v>-0.002578150398</v>
      </c>
      <c r="M377" s="41">
        <f t="shared" si="744"/>
        <v>0.01461177247</v>
      </c>
      <c r="N377" s="44">
        <f t="shared" ref="N377:S377" si="745">(B377-B376)/B376</f>
        <v>0.04299633148</v>
      </c>
      <c r="O377" s="44">
        <f t="shared" si="745"/>
        <v>-0.006622392283</v>
      </c>
      <c r="P377" s="44">
        <f t="shared" si="745"/>
        <v>0.01211176536</v>
      </c>
      <c r="Q377" s="44">
        <f t="shared" si="745"/>
        <v>-0.003341407783</v>
      </c>
      <c r="R377" s="44">
        <f t="shared" si="745"/>
        <v>-0.002574829822</v>
      </c>
      <c r="S377" s="46">
        <f t="shared" si="745"/>
        <v>0.01471904626</v>
      </c>
      <c r="U377" s="3"/>
    </row>
    <row r="378" ht="15.75" customHeight="1">
      <c r="A378" s="20">
        <v>42941.0</v>
      </c>
      <c r="B378" s="23">
        <v>339.600006</v>
      </c>
      <c r="C378" s="23">
        <v>32.397461</v>
      </c>
      <c r="D378" s="23">
        <v>146.796021</v>
      </c>
      <c r="E378" s="23">
        <v>186.970001</v>
      </c>
      <c r="F378" s="23">
        <v>70.933136</v>
      </c>
      <c r="G378" s="23">
        <v>59.9181</v>
      </c>
      <c r="H378" s="36">
        <f t="shared" ref="H378:M378" si="746">LN(B378/B377)</f>
        <v>-0.008561545938</v>
      </c>
      <c r="I378" s="36">
        <f t="shared" si="746"/>
        <v>0.004915283984</v>
      </c>
      <c r="J378" s="36">
        <f t="shared" si="746"/>
        <v>0.0042645088</v>
      </c>
      <c r="K378" s="36">
        <f t="shared" si="746"/>
        <v>-0.005014964562</v>
      </c>
      <c r="L378" s="36">
        <f t="shared" si="746"/>
        <v>0.007984492083</v>
      </c>
      <c r="M378" s="41">
        <f t="shared" si="746"/>
        <v>0.0010870737</v>
      </c>
      <c r="N378" s="44">
        <f t="shared" ref="N378:S378" si="747">(B378-B377)/B377</f>
        <v>-0.008525000274</v>
      </c>
      <c r="O378" s="44">
        <f t="shared" si="747"/>
        <v>0.004927383809</v>
      </c>
      <c r="P378" s="44">
        <f t="shared" si="747"/>
        <v>0.004273614757</v>
      </c>
      <c r="Q378" s="44">
        <f t="shared" si="747"/>
        <v>-0.005002410622</v>
      </c>
      <c r="R378" s="44">
        <f t="shared" si="747"/>
        <v>0.008016453148</v>
      </c>
      <c r="S378" s="46">
        <f t="shared" si="747"/>
        <v>0.001087664779</v>
      </c>
      <c r="U378" s="3"/>
    </row>
    <row r="379" ht="15.75" customHeight="1">
      <c r="A379" s="20">
        <v>42942.0</v>
      </c>
      <c r="B379" s="23">
        <v>343.850006</v>
      </c>
      <c r="C379" s="23">
        <v>32.472218</v>
      </c>
      <c r="D379" s="23">
        <v>147.488022</v>
      </c>
      <c r="E379" s="23">
        <v>189.080002</v>
      </c>
      <c r="F379" s="23">
        <v>70.799263</v>
      </c>
      <c r="G379" s="23">
        <v>59.8492</v>
      </c>
      <c r="H379" s="36">
        <f t="shared" ref="H379:M379" si="748">LN(B379/B378)</f>
        <v>0.01243706111</v>
      </c>
      <c r="I379" s="36">
        <f t="shared" si="748"/>
        <v>0.00230483746</v>
      </c>
      <c r="J379" s="36">
        <f t="shared" si="748"/>
        <v>0.004702954794</v>
      </c>
      <c r="K379" s="36">
        <f t="shared" si="748"/>
        <v>0.01122203498</v>
      </c>
      <c r="L379" s="36">
        <f t="shared" si="748"/>
        <v>-0.0018890958</v>
      </c>
      <c r="M379" s="41">
        <f t="shared" si="748"/>
        <v>-0.001150564597</v>
      </c>
      <c r="N379" s="44">
        <f t="shared" ref="N379:S379" si="749">(B379-B378)/B378</f>
        <v>0.01251472298</v>
      </c>
      <c r="O379" s="44">
        <f t="shared" si="749"/>
        <v>0.00230749564</v>
      </c>
      <c r="P379" s="44">
        <f t="shared" si="749"/>
        <v>0.004714031043</v>
      </c>
      <c r="Q379" s="44">
        <f t="shared" si="749"/>
        <v>0.01128523821</v>
      </c>
      <c r="R379" s="44">
        <f t="shared" si="749"/>
        <v>-0.001887312581</v>
      </c>
      <c r="S379" s="46">
        <f t="shared" si="749"/>
        <v>-0.001149902951</v>
      </c>
      <c r="U379" s="3"/>
    </row>
    <row r="380" ht="15.75" customHeight="1">
      <c r="A380" s="20">
        <v>42943.0</v>
      </c>
      <c r="B380" s="23">
        <v>334.459991</v>
      </c>
      <c r="C380" s="23">
        <v>32.677799</v>
      </c>
      <c r="D380" s="23">
        <v>144.700867</v>
      </c>
      <c r="E380" s="23">
        <v>182.679993</v>
      </c>
      <c r="F380" s="23">
        <v>69.948341</v>
      </c>
      <c r="G380" s="23">
        <v>59.4614</v>
      </c>
      <c r="H380" s="36">
        <f t="shared" ref="H380:M380" si="750">LN(B380/B379)</f>
        <v>-0.02768826917</v>
      </c>
      <c r="I380" s="36">
        <f t="shared" si="750"/>
        <v>0.006311024672</v>
      </c>
      <c r="J380" s="36">
        <f t="shared" si="750"/>
        <v>-0.01907834038</v>
      </c>
      <c r="K380" s="36">
        <f t="shared" si="750"/>
        <v>-0.0344342665</v>
      </c>
      <c r="L380" s="36">
        <f t="shared" si="750"/>
        <v>-0.01209160715</v>
      </c>
      <c r="M380" s="41">
        <f t="shared" si="750"/>
        <v>-0.006500702631</v>
      </c>
      <c r="N380" s="44">
        <f t="shared" ref="N380:S380" si="751">(B380-B379)/B379</f>
        <v>-0.02730846252</v>
      </c>
      <c r="O380" s="44">
        <f t="shared" si="751"/>
        <v>0.006330981148</v>
      </c>
      <c r="P380" s="44">
        <f t="shared" si="751"/>
        <v>-0.01889750071</v>
      </c>
      <c r="Q380" s="44">
        <f t="shared" si="751"/>
        <v>-0.03384815386</v>
      </c>
      <c r="R380" s="44">
        <f t="shared" si="751"/>
        <v>-0.01201879743</v>
      </c>
      <c r="S380" s="46">
        <f t="shared" si="751"/>
        <v>-0.006479618775</v>
      </c>
      <c r="U380" s="3"/>
    </row>
    <row r="381" ht="15.75" customHeight="1">
      <c r="A381" s="20">
        <v>42944.0</v>
      </c>
      <c r="B381" s="23">
        <v>335.070007</v>
      </c>
      <c r="C381" s="23">
        <v>32.995514</v>
      </c>
      <c r="D381" s="23">
        <v>143.682114</v>
      </c>
      <c r="E381" s="23">
        <v>184.039993</v>
      </c>
      <c r="F381" s="23">
        <v>69.833595</v>
      </c>
      <c r="G381" s="23">
        <v>59.5177</v>
      </c>
      <c r="H381" s="36">
        <f t="shared" ref="H381:M381" si="752">LN(B381/B380)</f>
        <v>0.001822222068</v>
      </c>
      <c r="I381" s="36">
        <f t="shared" si="752"/>
        <v>0.009675695169</v>
      </c>
      <c r="J381" s="36">
        <f t="shared" si="752"/>
        <v>-0.007065307629</v>
      </c>
      <c r="K381" s="36">
        <f t="shared" si="752"/>
        <v>0.007417137254</v>
      </c>
      <c r="L381" s="36">
        <f t="shared" si="752"/>
        <v>-0.001641786186</v>
      </c>
      <c r="M381" s="41">
        <f t="shared" si="752"/>
        <v>0.0009463847718</v>
      </c>
      <c r="N381" s="44">
        <f t="shared" ref="N381:S381" si="753">(B381-B380)/B380</f>
        <v>0.001823883324</v>
      </c>
      <c r="O381" s="44">
        <f t="shared" si="753"/>
        <v>0.009722656045</v>
      </c>
      <c r="P381" s="44">
        <f t="shared" si="753"/>
        <v>-0.007040407021</v>
      </c>
      <c r="Q381" s="44">
        <f t="shared" si="753"/>
        <v>0.00744471235</v>
      </c>
      <c r="R381" s="44">
        <f t="shared" si="753"/>
        <v>-0.001640439192</v>
      </c>
      <c r="S381" s="46">
        <f t="shared" si="753"/>
        <v>0.0009468327352</v>
      </c>
      <c r="U381" s="3"/>
    </row>
    <row r="382" ht="15.75" customHeight="1">
      <c r="A382" s="20">
        <v>42947.0</v>
      </c>
      <c r="B382" s="23">
        <v>323.470001</v>
      </c>
      <c r="C382" s="23">
        <v>33.145027</v>
      </c>
      <c r="D382" s="23">
        <v>142.942078</v>
      </c>
      <c r="E382" s="23">
        <v>181.660004</v>
      </c>
      <c r="F382" s="23">
        <v>69.50853</v>
      </c>
      <c r="G382" s="23">
        <v>60.0724</v>
      </c>
      <c r="H382" s="36">
        <f t="shared" ref="H382:M382" si="754">LN(B382/B381)</f>
        <v>-0.03523310908</v>
      </c>
      <c r="I382" s="36">
        <f t="shared" si="754"/>
        <v>0.004521077464</v>
      </c>
      <c r="J382" s="36">
        <f t="shared" si="754"/>
        <v>-0.005163818443</v>
      </c>
      <c r="K382" s="36">
        <f t="shared" si="754"/>
        <v>-0.01301625716</v>
      </c>
      <c r="L382" s="36">
        <f t="shared" si="754"/>
        <v>-0.004665718851</v>
      </c>
      <c r="M382" s="41">
        <f t="shared" si="754"/>
        <v>0.009276754147</v>
      </c>
      <c r="N382" s="44">
        <f t="shared" ref="N382:S382" si="755">(B382-B381)/B381</f>
        <v>-0.0346196489</v>
      </c>
      <c r="O382" s="44">
        <f t="shared" si="755"/>
        <v>0.004531312954</v>
      </c>
      <c r="P382" s="44">
        <f t="shared" si="755"/>
        <v>-0.005150508852</v>
      </c>
      <c r="Q382" s="44">
        <f t="shared" si="755"/>
        <v>-0.01293191203</v>
      </c>
      <c r="R382" s="44">
        <f t="shared" si="755"/>
        <v>-0.004654851293</v>
      </c>
      <c r="S382" s="46">
        <f t="shared" si="755"/>
        <v>0.009319916596</v>
      </c>
      <c r="U382" s="3"/>
    </row>
    <row r="383" ht="15.75" customHeight="1">
      <c r="A383" s="20">
        <v>42948.0</v>
      </c>
      <c r="B383" s="23">
        <v>319.570007</v>
      </c>
      <c r="C383" s="23">
        <v>33.967342</v>
      </c>
      <c r="D383" s="23">
        <v>144.210724</v>
      </c>
      <c r="E383" s="23">
        <v>182.029999</v>
      </c>
      <c r="F383" s="23">
        <v>69.393814</v>
      </c>
      <c r="G383" s="23">
        <v>60.0584</v>
      </c>
      <c r="H383" s="36">
        <f t="shared" ref="H383:M383" si="756">LN(B383/B382)</f>
        <v>-0.01213001297</v>
      </c>
      <c r="I383" s="36">
        <f t="shared" si="756"/>
        <v>0.0245068433</v>
      </c>
      <c r="J383" s="36">
        <f t="shared" si="756"/>
        <v>0.008836091763</v>
      </c>
      <c r="K383" s="36">
        <f t="shared" si="756"/>
        <v>0.002034673071</v>
      </c>
      <c r="L383" s="36">
        <f t="shared" si="756"/>
        <v>-0.001651750759</v>
      </c>
      <c r="M383" s="41">
        <f t="shared" si="756"/>
        <v>-0.000233079278</v>
      </c>
      <c r="N383" s="44">
        <f t="shared" ref="N383:S383" si="757">(B383-B382)/B382</f>
        <v>-0.01205674093</v>
      </c>
      <c r="O383" s="44">
        <f t="shared" si="757"/>
        <v>0.02480960417</v>
      </c>
      <c r="P383" s="44">
        <f t="shared" si="757"/>
        <v>0.008875245258</v>
      </c>
      <c r="Q383" s="44">
        <f t="shared" si="757"/>
        <v>0.002036744423</v>
      </c>
      <c r="R383" s="44">
        <f t="shared" si="757"/>
        <v>-0.00165038737</v>
      </c>
      <c r="S383" s="46">
        <f t="shared" si="757"/>
        <v>-0.0002330521171</v>
      </c>
      <c r="U383" s="3"/>
    </row>
    <row r="384" ht="15.75" customHeight="1">
      <c r="A384" s="20">
        <v>42949.0</v>
      </c>
      <c r="B384" s="23">
        <v>325.890015</v>
      </c>
      <c r="C384" s="23">
        <v>34.238335</v>
      </c>
      <c r="D384" s="23">
        <v>151.024796</v>
      </c>
      <c r="E384" s="23">
        <v>180.740005</v>
      </c>
      <c r="F384" s="23">
        <v>69.087852</v>
      </c>
      <c r="G384" s="23">
        <v>60.6266</v>
      </c>
      <c r="H384" s="36">
        <f t="shared" ref="H384:M384" si="758">LN(B384/B383)</f>
        <v>0.01958358308</v>
      </c>
      <c r="I384" s="36">
        <f t="shared" si="758"/>
        <v>0.007946389154</v>
      </c>
      <c r="J384" s="36">
        <f t="shared" si="758"/>
        <v>0.04616844424</v>
      </c>
      <c r="K384" s="36">
        <f t="shared" si="758"/>
        <v>-0.007111941026</v>
      </c>
      <c r="L384" s="36">
        <f t="shared" si="758"/>
        <v>-0.004418815959</v>
      </c>
      <c r="M384" s="41">
        <f t="shared" si="758"/>
        <v>0.009416318488</v>
      </c>
      <c r="N384" s="44">
        <f t="shared" ref="N384:S384" si="759">(B384-B383)/B383</f>
        <v>0.01977659937</v>
      </c>
      <c r="O384" s="44">
        <f t="shared" si="759"/>
        <v>0.0079780455</v>
      </c>
      <c r="P384" s="44">
        <f t="shared" si="759"/>
        <v>0.04725079946</v>
      </c>
      <c r="Q384" s="44">
        <f t="shared" si="759"/>
        <v>-0.007086711021</v>
      </c>
      <c r="R384" s="44">
        <f t="shared" si="759"/>
        <v>-0.004409067356</v>
      </c>
      <c r="S384" s="46">
        <f t="shared" si="759"/>
        <v>0.009460791496</v>
      </c>
      <c r="U384" s="3"/>
    </row>
    <row r="385" ht="15.75" customHeight="1">
      <c r="A385" s="20">
        <v>42950.0</v>
      </c>
      <c r="B385" s="23">
        <v>347.089996</v>
      </c>
      <c r="C385" s="23">
        <v>34.354137</v>
      </c>
      <c r="D385" s="23">
        <v>149.5159</v>
      </c>
      <c r="E385" s="23">
        <v>179.229996</v>
      </c>
      <c r="F385" s="23">
        <v>68.982681</v>
      </c>
      <c r="G385" s="23">
        <v>60.4375</v>
      </c>
      <c r="H385" s="36">
        <f t="shared" ref="H385:M385" si="760">LN(B385/B384)</f>
        <v>0.06302415365</v>
      </c>
      <c r="I385" s="36">
        <f t="shared" si="760"/>
        <v>0.003376525343</v>
      </c>
      <c r="J385" s="36">
        <f t="shared" si="760"/>
        <v>-0.01004129356</v>
      </c>
      <c r="K385" s="36">
        <f t="shared" si="760"/>
        <v>-0.008389687212</v>
      </c>
      <c r="L385" s="36">
        <f t="shared" si="760"/>
        <v>-0.001523439043</v>
      </c>
      <c r="M385" s="41">
        <f t="shared" si="760"/>
        <v>-0.003123967448</v>
      </c>
      <c r="N385" s="44">
        <f t="shared" ref="N385:S385" si="761">(B385-B384)/B384</f>
        <v>0.06505256382</v>
      </c>
      <c r="O385" s="44">
        <f t="shared" si="761"/>
        <v>0.003382232226</v>
      </c>
      <c r="P385" s="44">
        <f t="shared" si="761"/>
        <v>-0.009991048093</v>
      </c>
      <c r="Q385" s="44">
        <f t="shared" si="761"/>
        <v>-0.008354592001</v>
      </c>
      <c r="R385" s="44">
        <f t="shared" si="761"/>
        <v>-0.001522279199</v>
      </c>
      <c r="S385" s="46">
        <f t="shared" si="761"/>
        <v>-0.003119092939</v>
      </c>
      <c r="U385" s="3"/>
    </row>
    <row r="386" ht="15.75" customHeight="1">
      <c r="A386" s="20">
        <v>42951.0</v>
      </c>
      <c r="B386" s="23">
        <v>356.910004</v>
      </c>
      <c r="C386" s="23">
        <v>34.175266</v>
      </c>
      <c r="D386" s="23">
        <v>150.303986</v>
      </c>
      <c r="E386" s="23">
        <v>180.270004</v>
      </c>
      <c r="F386" s="23">
        <v>69.489418</v>
      </c>
      <c r="G386" s="23">
        <v>60.217</v>
      </c>
      <c r="H386" s="36">
        <f t="shared" ref="H386:M386" si="762">LN(B386/B385)</f>
        <v>0.02789955958</v>
      </c>
      <c r="I386" s="36">
        <f t="shared" si="762"/>
        <v>-0.00522028205</v>
      </c>
      <c r="J386" s="36">
        <f t="shared" si="762"/>
        <v>0.005257075009</v>
      </c>
      <c r="K386" s="36">
        <f t="shared" si="762"/>
        <v>0.005785874277</v>
      </c>
      <c r="L386" s="36">
        <f t="shared" si="762"/>
        <v>0.007319008894</v>
      </c>
      <c r="M386" s="41">
        <f t="shared" si="762"/>
        <v>-0.003655068737</v>
      </c>
      <c r="N386" s="44">
        <f t="shared" ref="N386:S386" si="763">(B386-B385)/B385</f>
        <v>0.02829239711</v>
      </c>
      <c r="O386" s="44">
        <f t="shared" si="763"/>
        <v>-0.005206680057</v>
      </c>
      <c r="P386" s="44">
        <f t="shared" si="763"/>
        <v>0.005270917675</v>
      </c>
      <c r="Q386" s="44">
        <f t="shared" si="763"/>
        <v>0.005802644776</v>
      </c>
      <c r="R386" s="44">
        <f t="shared" si="763"/>
        <v>0.007345858303</v>
      </c>
      <c r="S386" s="46">
        <f t="shared" si="763"/>
        <v>-0.003648397104</v>
      </c>
      <c r="U386" s="3"/>
    </row>
    <row r="387" ht="15.75" customHeight="1">
      <c r="A387" s="20">
        <v>42954.0</v>
      </c>
      <c r="B387" s="23">
        <v>355.170013</v>
      </c>
      <c r="C387" s="23">
        <v>34.297657</v>
      </c>
      <c r="D387" s="23">
        <v>152.629822</v>
      </c>
      <c r="E387" s="23">
        <v>181.330002</v>
      </c>
      <c r="F387" s="23">
        <v>69.22171</v>
      </c>
      <c r="G387" s="23">
        <v>60.0906</v>
      </c>
      <c r="H387" s="36">
        <f t="shared" ref="H387:M387" si="764">LN(B387/B386)</f>
        <v>-0.00488707567</v>
      </c>
      <c r="I387" s="36">
        <f t="shared" si="764"/>
        <v>0.003574876754</v>
      </c>
      <c r="J387" s="36">
        <f t="shared" si="764"/>
        <v>0.01535570901</v>
      </c>
      <c r="K387" s="36">
        <f t="shared" si="764"/>
        <v>0.005862837493</v>
      </c>
      <c r="L387" s="36">
        <f t="shared" si="764"/>
        <v>-0.00385994024</v>
      </c>
      <c r="M387" s="41">
        <f t="shared" si="764"/>
        <v>-0.002101281158</v>
      </c>
      <c r="N387" s="44">
        <f t="shared" ref="N387:S387" si="765">(B387-B386)/B386</f>
        <v>-0.004875153345</v>
      </c>
      <c r="O387" s="44">
        <f t="shared" si="765"/>
        <v>0.003581274247</v>
      </c>
      <c r="P387" s="44">
        <f t="shared" si="765"/>
        <v>0.0154742137</v>
      </c>
      <c r="Q387" s="44">
        <f t="shared" si="765"/>
        <v>0.005880057561</v>
      </c>
      <c r="R387" s="44">
        <f t="shared" si="765"/>
        <v>-0.003852500247</v>
      </c>
      <c r="S387" s="46">
        <f t="shared" si="765"/>
        <v>-0.002099075012</v>
      </c>
      <c r="U387" s="3"/>
    </row>
    <row r="388" ht="15.75" customHeight="1">
      <c r="A388" s="20">
        <v>42955.0</v>
      </c>
      <c r="B388" s="23">
        <v>365.220001</v>
      </c>
      <c r="C388" s="23">
        <v>34.27882</v>
      </c>
      <c r="D388" s="23">
        <v>153.850388</v>
      </c>
      <c r="E388" s="23">
        <v>178.360001</v>
      </c>
      <c r="F388" s="23">
        <v>69.594582</v>
      </c>
      <c r="G388" s="23">
        <v>59.9456</v>
      </c>
      <c r="H388" s="36">
        <f t="shared" ref="H388:M388" si="766">LN(B388/B387)</f>
        <v>0.02790332978</v>
      </c>
      <c r="I388" s="36">
        <f t="shared" si="766"/>
        <v>-0.0005493720674</v>
      </c>
      <c r="J388" s="36">
        <f t="shared" si="766"/>
        <v>0.007965097994</v>
      </c>
      <c r="K388" s="36">
        <f t="shared" si="766"/>
        <v>-0.01651460133</v>
      </c>
      <c r="L388" s="36">
        <f t="shared" si="766"/>
        <v>0.005372177738</v>
      </c>
      <c r="M388" s="41">
        <f t="shared" si="766"/>
        <v>-0.002415939034</v>
      </c>
      <c r="N388" s="44">
        <f t="shared" ref="N388:S388" si="767">(B388-B387)/B387</f>
        <v>0.02829627399</v>
      </c>
      <c r="O388" s="44">
        <f t="shared" si="767"/>
        <v>-0.0005492211902</v>
      </c>
      <c r="P388" s="44">
        <f t="shared" si="767"/>
        <v>0.007996903777</v>
      </c>
      <c r="Q388" s="44">
        <f t="shared" si="767"/>
        <v>-0.01637898289</v>
      </c>
      <c r="R388" s="44">
        <f t="shared" si="767"/>
        <v>0.00538663376</v>
      </c>
      <c r="S388" s="46">
        <f t="shared" si="767"/>
        <v>-0.002413023002</v>
      </c>
      <c r="U388" s="3"/>
    </row>
    <row r="389" ht="15.75" customHeight="1">
      <c r="A389" s="20">
        <v>42956.0</v>
      </c>
      <c r="B389" s="23">
        <v>363.529999</v>
      </c>
      <c r="C389" s="23">
        <v>34.44828</v>
      </c>
      <c r="D389" s="23">
        <v>154.792236</v>
      </c>
      <c r="E389" s="23">
        <v>175.779999</v>
      </c>
      <c r="F389" s="23">
        <v>69.288635</v>
      </c>
      <c r="G389" s="23">
        <v>60.0486</v>
      </c>
      <c r="H389" s="36">
        <f t="shared" ref="H389:M389" si="768">LN(B389/B388)</f>
        <v>-0.004638092706</v>
      </c>
      <c r="I389" s="36">
        <f t="shared" si="768"/>
        <v>0.004931398049</v>
      </c>
      <c r="J389" s="36">
        <f t="shared" si="768"/>
        <v>0.006103181157</v>
      </c>
      <c r="K389" s="36">
        <f t="shared" si="768"/>
        <v>-0.01457077792</v>
      </c>
      <c r="L389" s="36">
        <f t="shared" si="768"/>
        <v>-0.00440582385</v>
      </c>
      <c r="M389" s="41">
        <f t="shared" si="768"/>
        <v>0.001716750065</v>
      </c>
      <c r="N389" s="44">
        <f t="shared" ref="N389:S389" si="769">(B389-B388)/B388</f>
        <v>-0.004627353363</v>
      </c>
      <c r="O389" s="44">
        <f t="shared" si="769"/>
        <v>0.004943577404</v>
      </c>
      <c r="P389" s="44">
        <f t="shared" si="769"/>
        <v>0.006121843515</v>
      </c>
      <c r="Q389" s="44">
        <f t="shared" si="769"/>
        <v>-0.01446513784</v>
      </c>
      <c r="R389" s="44">
        <f t="shared" si="769"/>
        <v>-0.004396132446</v>
      </c>
      <c r="S389" s="46">
        <f t="shared" si="769"/>
        <v>0.001718224524</v>
      </c>
      <c r="U389" s="3"/>
    </row>
    <row r="390" ht="15.75" customHeight="1">
      <c r="A390" s="20">
        <v>42957.0</v>
      </c>
      <c r="B390" s="23">
        <v>355.399994</v>
      </c>
      <c r="C390" s="23">
        <v>34.024628</v>
      </c>
      <c r="D390" s="23">
        <v>149.861832</v>
      </c>
      <c r="E390" s="23">
        <v>169.139999</v>
      </c>
      <c r="F390" s="23">
        <v>68.275154</v>
      </c>
      <c r="G390" s="23">
        <v>59.9025</v>
      </c>
      <c r="H390" s="36">
        <f t="shared" ref="H390:M390" si="770">LN(B390/B389)</f>
        <v>-0.02261792293</v>
      </c>
      <c r="I390" s="36">
        <f t="shared" si="770"/>
        <v>-0.01237445344</v>
      </c>
      <c r="J390" s="36">
        <f t="shared" si="770"/>
        <v>-0.03237005525</v>
      </c>
      <c r="K390" s="36">
        <f t="shared" si="770"/>
        <v>-0.03850643901</v>
      </c>
      <c r="L390" s="36">
        <f t="shared" si="770"/>
        <v>-0.01473497269</v>
      </c>
      <c r="M390" s="41">
        <f t="shared" si="770"/>
        <v>-0.002435993872</v>
      </c>
      <c r="N390" s="44">
        <f t="shared" ref="N390:S390" si="771">(B390-B389)/B389</f>
        <v>-0.0223640553</v>
      </c>
      <c r="O390" s="44">
        <f t="shared" si="771"/>
        <v>-0.01229820473</v>
      </c>
      <c r="P390" s="44">
        <f t="shared" si="771"/>
        <v>-0.03185175256</v>
      </c>
      <c r="Q390" s="44">
        <f t="shared" si="771"/>
        <v>-0.03777449106</v>
      </c>
      <c r="R390" s="44">
        <f t="shared" si="771"/>
        <v>-0.01462694423</v>
      </c>
      <c r="S390" s="46">
        <f t="shared" si="771"/>
        <v>-0.002433029246</v>
      </c>
      <c r="U390" s="3"/>
    </row>
    <row r="391" ht="15.75" customHeight="1">
      <c r="A391" s="20">
        <v>42958.0</v>
      </c>
      <c r="B391" s="23">
        <v>357.869995</v>
      </c>
      <c r="C391" s="23">
        <v>33.770432</v>
      </c>
      <c r="D391" s="23">
        <v>151.945938</v>
      </c>
      <c r="E391" s="23">
        <v>171.399994</v>
      </c>
      <c r="F391" s="23">
        <v>69.317314</v>
      </c>
      <c r="G391" s="23">
        <v>60.0549</v>
      </c>
      <c r="H391" s="36">
        <f t="shared" ref="H391:M391" si="772">LN(B391/B390)</f>
        <v>0.006925879152</v>
      </c>
      <c r="I391" s="36">
        <f t="shared" si="772"/>
        <v>-0.007498988605</v>
      </c>
      <c r="J391" s="36">
        <f t="shared" si="772"/>
        <v>0.01381103692</v>
      </c>
      <c r="K391" s="36">
        <f t="shared" si="772"/>
        <v>0.01327320272</v>
      </c>
      <c r="L391" s="36">
        <f t="shared" si="772"/>
        <v>0.01514879332</v>
      </c>
      <c r="M391" s="41">
        <f t="shared" si="772"/>
        <v>0.002540903387</v>
      </c>
      <c r="N391" s="44">
        <f t="shared" ref="N391:S391" si="773">(B391-B390)/B390</f>
        <v>0.006949918519</v>
      </c>
      <c r="O391" s="44">
        <f t="shared" si="773"/>
        <v>-0.007470941343</v>
      </c>
      <c r="P391" s="44">
        <f t="shared" si="773"/>
        <v>0.01390684988</v>
      </c>
      <c r="Q391" s="44">
        <f t="shared" si="773"/>
        <v>0.01336168271</v>
      </c>
      <c r="R391" s="44">
        <f t="shared" si="773"/>
        <v>0.0152641179</v>
      </c>
      <c r="S391" s="46">
        <f t="shared" si="773"/>
        <v>0.002544134218</v>
      </c>
      <c r="U391" s="3"/>
    </row>
    <row r="392" ht="15.75" customHeight="1">
      <c r="A392" s="20">
        <v>42961.0</v>
      </c>
      <c r="B392" s="23">
        <v>363.799988</v>
      </c>
      <c r="C392" s="23">
        <v>34.212921</v>
      </c>
      <c r="D392" s="23">
        <v>154.232635</v>
      </c>
      <c r="E392" s="23">
        <v>171.0</v>
      </c>
      <c r="F392" s="23">
        <v>70.359459</v>
      </c>
      <c r="G392" s="23">
        <v>59.7503</v>
      </c>
      <c r="H392" s="36">
        <f t="shared" ref="H392:M392" si="774">LN(B392/B391)</f>
        <v>0.01643445511</v>
      </c>
      <c r="I392" s="36">
        <f t="shared" si="774"/>
        <v>0.013017753</v>
      </c>
      <c r="J392" s="36">
        <f t="shared" si="774"/>
        <v>0.01493729294</v>
      </c>
      <c r="K392" s="36">
        <f t="shared" si="774"/>
        <v>-0.002336414655</v>
      </c>
      <c r="L392" s="36">
        <f t="shared" si="774"/>
        <v>0.01492251455</v>
      </c>
      <c r="M392" s="41">
        <f t="shared" si="774"/>
        <v>-0.005084932145</v>
      </c>
      <c r="N392" s="44">
        <f t="shared" ref="N392:S392" si="775">(B392-B391)/B391</f>
        <v>0.01657024362</v>
      </c>
      <c r="O392" s="44">
        <f t="shared" si="775"/>
        <v>0.01310285282</v>
      </c>
      <c r="P392" s="44">
        <f t="shared" si="775"/>
        <v>0.01504941185</v>
      </c>
      <c r="Q392" s="44">
        <f t="shared" si="775"/>
        <v>-0.002333687363</v>
      </c>
      <c r="R392" s="44">
        <f t="shared" si="775"/>
        <v>0.01503441117</v>
      </c>
      <c r="S392" s="46">
        <f t="shared" si="775"/>
        <v>-0.005072025763</v>
      </c>
      <c r="U392" s="3"/>
    </row>
    <row r="393" ht="15.75" customHeight="1">
      <c r="A393" s="20">
        <v>42962.0</v>
      </c>
      <c r="B393" s="23">
        <v>362.329987</v>
      </c>
      <c r="C393" s="23">
        <v>33.892818</v>
      </c>
      <c r="D393" s="23">
        <v>155.921127</v>
      </c>
      <c r="E393" s="23">
        <v>168.5</v>
      </c>
      <c r="F393" s="23">
        <v>70.378693</v>
      </c>
      <c r="G393" s="23">
        <v>59.9291</v>
      </c>
      <c r="H393" s="36">
        <f t="shared" ref="H393:M393" si="776">LN(B393/B392)</f>
        <v>-0.004048870199</v>
      </c>
      <c r="I393" s="36">
        <f t="shared" si="776"/>
        <v>-0.009400246201</v>
      </c>
      <c r="J393" s="36">
        <f t="shared" si="776"/>
        <v>0.01088820378</v>
      </c>
      <c r="K393" s="36">
        <f t="shared" si="776"/>
        <v>-0.01472780671</v>
      </c>
      <c r="L393" s="36">
        <f t="shared" si="776"/>
        <v>0.0002733302924</v>
      </c>
      <c r="M393" s="41">
        <f t="shared" si="776"/>
        <v>0.002987985117</v>
      </c>
      <c r="N393" s="44">
        <f t="shared" ref="N393:S393" si="777">(B393-B392)/B392</f>
        <v>-0.004040684575</v>
      </c>
      <c r="O393" s="44">
        <f t="shared" si="777"/>
        <v>-0.009356202003</v>
      </c>
      <c r="P393" s="44">
        <f t="shared" si="777"/>
        <v>0.01094769599</v>
      </c>
      <c r="Q393" s="44">
        <f t="shared" si="777"/>
        <v>-0.01461988304</v>
      </c>
      <c r="R393" s="44">
        <f t="shared" si="777"/>
        <v>0.0002733676505</v>
      </c>
      <c r="S393" s="46">
        <f t="shared" si="777"/>
        <v>0.002992453594</v>
      </c>
      <c r="U393" s="3"/>
    </row>
    <row r="394" ht="15.75" customHeight="1">
      <c r="A394" s="20">
        <v>42963.0</v>
      </c>
      <c r="B394" s="23">
        <v>362.910004</v>
      </c>
      <c r="C394" s="23">
        <v>33.713947</v>
      </c>
      <c r="D394" s="23">
        <v>155.293991</v>
      </c>
      <c r="E394" s="23">
        <v>169.979996</v>
      </c>
      <c r="F394" s="23">
        <v>70.792</v>
      </c>
      <c r="G394" s="23">
        <v>59.5079</v>
      </c>
      <c r="H394" s="36">
        <f t="shared" ref="H394:M394" si="778">LN(B394/B393)</f>
        <v>0.001599517762</v>
      </c>
      <c r="I394" s="36">
        <f t="shared" si="778"/>
        <v>-0.005291524225</v>
      </c>
      <c r="J394" s="36">
        <f t="shared" si="778"/>
        <v>-0.004030246685</v>
      </c>
      <c r="K394" s="36">
        <f t="shared" si="778"/>
        <v>0.008745009746</v>
      </c>
      <c r="L394" s="36">
        <f t="shared" si="778"/>
        <v>0.005855438861</v>
      </c>
      <c r="M394" s="41">
        <f t="shared" si="778"/>
        <v>-0.00705311999</v>
      </c>
      <c r="N394" s="44">
        <f t="shared" ref="N394:S394" si="779">(B394-B393)/B393</f>
        <v>0.001600797673</v>
      </c>
      <c r="O394" s="44">
        <f t="shared" si="779"/>
        <v>-0.005277548772</v>
      </c>
      <c r="P394" s="44">
        <f t="shared" si="779"/>
        <v>-0.004022136141</v>
      </c>
      <c r="Q394" s="44">
        <f t="shared" si="779"/>
        <v>0.00878335905</v>
      </c>
      <c r="R394" s="44">
        <f t="shared" si="779"/>
        <v>0.005872615452</v>
      </c>
      <c r="S394" s="46">
        <f t="shared" si="779"/>
        <v>-0.007028305114</v>
      </c>
      <c r="U394" s="3"/>
    </row>
    <row r="395" ht="15.75" customHeight="1">
      <c r="A395" s="20">
        <v>42964.0</v>
      </c>
      <c r="B395" s="23">
        <v>351.920013</v>
      </c>
      <c r="C395" s="23">
        <v>33.111401</v>
      </c>
      <c r="D395" s="23">
        <v>152.312561</v>
      </c>
      <c r="E395" s="23">
        <v>166.089996</v>
      </c>
      <c r="F395" s="23">
        <v>69.590508</v>
      </c>
      <c r="G395" s="23">
        <v>59.2715</v>
      </c>
      <c r="H395" s="36">
        <f t="shared" ref="H395:M395" si="780">LN(B395/B394)</f>
        <v>-0.03075096668</v>
      </c>
      <c r="I395" s="36">
        <f t="shared" si="780"/>
        <v>-0.01803394515</v>
      </c>
      <c r="J395" s="36">
        <f t="shared" si="780"/>
        <v>-0.01938530468</v>
      </c>
      <c r="K395" s="36">
        <f t="shared" si="780"/>
        <v>-0.02315097351</v>
      </c>
      <c r="L395" s="36">
        <f t="shared" si="780"/>
        <v>-0.01711782124</v>
      </c>
      <c r="M395" s="41">
        <f t="shared" si="780"/>
        <v>-0.003980493455</v>
      </c>
      <c r="N395" s="44">
        <f t="shared" ref="N395:S395" si="781">(B395-B394)/B394</f>
        <v>-0.03028296514</v>
      </c>
      <c r="O395" s="44">
        <f t="shared" si="781"/>
        <v>-0.01787230667</v>
      </c>
      <c r="P395" s="44">
        <f t="shared" si="781"/>
        <v>-0.01919861793</v>
      </c>
      <c r="Q395" s="44">
        <f t="shared" si="781"/>
        <v>-0.02288504584</v>
      </c>
      <c r="R395" s="44">
        <f t="shared" si="781"/>
        <v>-0.01697214375</v>
      </c>
      <c r="S395" s="46">
        <f t="shared" si="781"/>
        <v>-0.003972581792</v>
      </c>
      <c r="U395" s="3"/>
    </row>
    <row r="396" ht="15.75" customHeight="1">
      <c r="A396" s="20">
        <v>42965.0</v>
      </c>
      <c r="B396" s="23">
        <v>347.459991</v>
      </c>
      <c r="C396" s="23">
        <v>32.960766</v>
      </c>
      <c r="D396" s="23">
        <v>151.96524</v>
      </c>
      <c r="E396" s="23">
        <v>166.539993</v>
      </c>
      <c r="F396" s="23">
        <v>69.677017</v>
      </c>
      <c r="G396" s="23">
        <v>59.3369</v>
      </c>
      <c r="H396" s="36">
        <f t="shared" ref="H396:M396" si="782">LN(B396/B395)</f>
        <v>-0.01275438942</v>
      </c>
      <c r="I396" s="36">
        <f t="shared" si="782"/>
        <v>-0.004559719102</v>
      </c>
      <c r="J396" s="36">
        <f t="shared" si="782"/>
        <v>-0.002282921394</v>
      </c>
      <c r="K396" s="36">
        <f t="shared" si="782"/>
        <v>0.002705692748</v>
      </c>
      <c r="L396" s="36">
        <f t="shared" si="782"/>
        <v>0.00124234291</v>
      </c>
      <c r="M396" s="41">
        <f t="shared" si="782"/>
        <v>0.001102788784</v>
      </c>
      <c r="N396" s="44">
        <f t="shared" ref="N396:S396" si="783">(B396-B395)/B395</f>
        <v>-0.01267339689</v>
      </c>
      <c r="O396" s="44">
        <f t="shared" si="783"/>
        <v>-0.004549339365</v>
      </c>
      <c r="P396" s="44">
        <f t="shared" si="783"/>
        <v>-0.002280317511</v>
      </c>
      <c r="Q396" s="44">
        <f t="shared" si="783"/>
        <v>0.002709356438</v>
      </c>
      <c r="R396" s="44">
        <f t="shared" si="783"/>
        <v>0.001243114937</v>
      </c>
      <c r="S396" s="46">
        <f t="shared" si="783"/>
        <v>0.00110339708</v>
      </c>
      <c r="U396" s="3"/>
    </row>
    <row r="397" ht="15.75" customHeight="1">
      <c r="A397" s="20">
        <v>42968.0</v>
      </c>
      <c r="B397" s="23">
        <v>337.859985</v>
      </c>
      <c r="C397" s="23">
        <v>32.876034</v>
      </c>
      <c r="D397" s="23">
        <v>151.685425</v>
      </c>
      <c r="E397" s="23">
        <v>166.759995</v>
      </c>
      <c r="F397" s="23">
        <v>69.350212</v>
      </c>
      <c r="G397" s="23">
        <v>59.0681</v>
      </c>
      <c r="H397" s="36">
        <f t="shared" ref="H397:M397" si="784">LN(B397/B396)</f>
        <v>-0.02801796047</v>
      </c>
      <c r="I397" s="36">
        <f t="shared" si="784"/>
        <v>-0.002574002588</v>
      </c>
      <c r="J397" s="36">
        <f t="shared" si="784"/>
        <v>-0.00184300653</v>
      </c>
      <c r="K397" s="36">
        <f t="shared" si="784"/>
        <v>0.001320144254</v>
      </c>
      <c r="L397" s="36">
        <f t="shared" si="784"/>
        <v>-0.004701317926</v>
      </c>
      <c r="M397" s="41">
        <f t="shared" si="784"/>
        <v>-0.004540356603</v>
      </c>
      <c r="N397" s="44">
        <f t="shared" ref="N397:S397" si="785">(B397-B396)/B396</f>
        <v>-0.02762909759</v>
      </c>
      <c r="O397" s="44">
        <f t="shared" si="785"/>
        <v>-0.002570692684</v>
      </c>
      <c r="P397" s="44">
        <f t="shared" si="785"/>
        <v>-0.001841309236</v>
      </c>
      <c r="Q397" s="44">
        <f t="shared" si="785"/>
        <v>0.001321016028</v>
      </c>
      <c r="R397" s="44">
        <f t="shared" si="785"/>
        <v>-0.004690284029</v>
      </c>
      <c r="S397" s="46">
        <f t="shared" si="785"/>
        <v>-0.004530064766</v>
      </c>
      <c r="U397" s="3"/>
    </row>
    <row r="398" ht="15.75" customHeight="1">
      <c r="A398" s="20">
        <v>42969.0</v>
      </c>
      <c r="B398" s="23">
        <v>341.350006</v>
      </c>
      <c r="C398" s="23">
        <v>32.621838</v>
      </c>
      <c r="D398" s="23">
        <v>154.165115</v>
      </c>
      <c r="E398" s="23">
        <v>169.339996</v>
      </c>
      <c r="F398" s="23">
        <v>70.32103</v>
      </c>
      <c r="G398" s="23">
        <v>59.0418</v>
      </c>
      <c r="H398" s="36">
        <f t="shared" ref="H398:M398" si="786">LN(B398/B397)</f>
        <v>0.01027679734</v>
      </c>
      <c r="I398" s="36">
        <f t="shared" si="786"/>
        <v>-0.007762001069</v>
      </c>
      <c r="J398" s="36">
        <f t="shared" si="786"/>
        <v>0.01621539942</v>
      </c>
      <c r="K398" s="36">
        <f t="shared" si="786"/>
        <v>0.01535288156</v>
      </c>
      <c r="L398" s="36">
        <f t="shared" si="786"/>
        <v>0.01390169688</v>
      </c>
      <c r="M398" s="41">
        <f t="shared" si="786"/>
        <v>-0.0004453479418</v>
      </c>
      <c r="N398" s="44">
        <f t="shared" ref="N398:S398" si="787">(B398-B397)/B397</f>
        <v>0.01032978498</v>
      </c>
      <c r="O398" s="44">
        <f t="shared" si="787"/>
        <v>-0.00773195453</v>
      </c>
      <c r="P398" s="44">
        <f t="shared" si="787"/>
        <v>0.01634758251</v>
      </c>
      <c r="Q398" s="44">
        <f t="shared" si="787"/>
        <v>0.01547134251</v>
      </c>
      <c r="R398" s="44">
        <f t="shared" si="787"/>
        <v>0.0139987748</v>
      </c>
      <c r="S398" s="46">
        <f t="shared" si="787"/>
        <v>-0.0004452487891</v>
      </c>
      <c r="U398" s="3"/>
    </row>
    <row r="399" ht="15.75" customHeight="1">
      <c r="A399" s="20">
        <v>42970.0</v>
      </c>
      <c r="B399" s="23">
        <v>352.769989</v>
      </c>
      <c r="C399" s="23">
        <v>32.631248</v>
      </c>
      <c r="D399" s="23">
        <v>154.358063</v>
      </c>
      <c r="E399" s="23">
        <v>169.059998</v>
      </c>
      <c r="F399" s="23">
        <v>69.898102</v>
      </c>
      <c r="G399" s="23">
        <v>59.1282</v>
      </c>
      <c r="H399" s="36">
        <f t="shared" ref="H399:M399" si="788">LN(B399/B398)</f>
        <v>0.03290789388</v>
      </c>
      <c r="I399" s="36">
        <f t="shared" si="788"/>
        <v>0.0002884154802</v>
      </c>
      <c r="J399" s="36">
        <f t="shared" si="788"/>
        <v>0.001250784634</v>
      </c>
      <c r="K399" s="36">
        <f t="shared" si="788"/>
        <v>-0.001654834922</v>
      </c>
      <c r="L399" s="36">
        <f t="shared" si="788"/>
        <v>-0.006032404801</v>
      </c>
      <c r="M399" s="41">
        <f t="shared" si="788"/>
        <v>0.001462300337</v>
      </c>
      <c r="N399" s="44">
        <f t="shared" ref="N399:S399" si="789">(B399-B398)/B398</f>
        <v>0.0334553473</v>
      </c>
      <c r="O399" s="44">
        <f t="shared" si="789"/>
        <v>0.0002884570759</v>
      </c>
      <c r="P399" s="44">
        <f t="shared" si="789"/>
        <v>0.001251567191</v>
      </c>
      <c r="Q399" s="44">
        <f t="shared" si="789"/>
        <v>-0.001653466438</v>
      </c>
      <c r="R399" s="44">
        <f t="shared" si="789"/>
        <v>-0.006014246378</v>
      </c>
      <c r="S399" s="46">
        <f t="shared" si="789"/>
        <v>0.001463370019</v>
      </c>
      <c r="U399" s="3"/>
    </row>
    <row r="400" ht="15.75" customHeight="1">
      <c r="A400" s="20">
        <v>42971.0</v>
      </c>
      <c r="B400" s="23">
        <v>352.929993</v>
      </c>
      <c r="C400" s="23">
        <v>32.678318</v>
      </c>
      <c r="D400" s="23">
        <v>153.673019</v>
      </c>
      <c r="E400" s="23">
        <v>168.130005</v>
      </c>
      <c r="F400" s="23">
        <v>69.869255</v>
      </c>
      <c r="G400" s="23">
        <v>59.1649</v>
      </c>
      <c r="H400" s="36">
        <f t="shared" ref="H400:M400" si="790">LN(B400/B399)</f>
        <v>0.0004534618303</v>
      </c>
      <c r="I400" s="36">
        <f t="shared" si="790"/>
        <v>0.001441442993</v>
      </c>
      <c r="J400" s="36">
        <f t="shared" si="790"/>
        <v>-0.004447896134</v>
      </c>
      <c r="K400" s="36">
        <f t="shared" si="790"/>
        <v>-0.005516150241</v>
      </c>
      <c r="L400" s="36">
        <f t="shared" si="790"/>
        <v>-0.000412785947</v>
      </c>
      <c r="M400" s="41">
        <f t="shared" si="790"/>
        <v>0.0006204926776</v>
      </c>
      <c r="N400" s="44">
        <f t="shared" ref="N400:S400" si="791">(B400-B399)/B399</f>
        <v>0.0004535646597</v>
      </c>
      <c r="O400" s="44">
        <f t="shared" si="791"/>
        <v>0.001442482371</v>
      </c>
      <c r="P400" s="44">
        <f t="shared" si="791"/>
        <v>-0.004438018894</v>
      </c>
      <c r="Q400" s="44">
        <f t="shared" si="791"/>
        <v>-0.00550096422</v>
      </c>
      <c r="R400" s="44">
        <f t="shared" si="791"/>
        <v>-0.0004127007626</v>
      </c>
      <c r="S400" s="46">
        <f t="shared" si="791"/>
        <v>0.000620685223</v>
      </c>
      <c r="U400" s="3"/>
    </row>
    <row r="401" ht="15.75" customHeight="1">
      <c r="A401" s="20">
        <v>42972.0</v>
      </c>
      <c r="B401" s="23">
        <v>348.049988</v>
      </c>
      <c r="C401" s="23">
        <v>32.640663</v>
      </c>
      <c r="D401" s="23">
        <v>154.242294</v>
      </c>
      <c r="E401" s="23">
        <v>165.949997</v>
      </c>
      <c r="F401" s="23">
        <v>69.994194</v>
      </c>
      <c r="G401" s="23">
        <v>59.009</v>
      </c>
      <c r="H401" s="36">
        <f t="shared" ref="H401:M401" si="792">LN(B401/B400)</f>
        <v>-0.01392360402</v>
      </c>
      <c r="I401" s="36">
        <f t="shared" si="792"/>
        <v>-0.001152957489</v>
      </c>
      <c r="J401" s="36">
        <f t="shared" si="792"/>
        <v>0.003697611808</v>
      </c>
      <c r="K401" s="36">
        <f t="shared" si="792"/>
        <v>-0.01305099934</v>
      </c>
      <c r="L401" s="36">
        <f t="shared" si="792"/>
        <v>0.001786585904</v>
      </c>
      <c r="M401" s="41">
        <f t="shared" si="792"/>
        <v>-0.002638486001</v>
      </c>
      <c r="N401" s="44">
        <f t="shared" ref="N401:S401" si="793">(B401-B400)/B400</f>
        <v>-0.01382711897</v>
      </c>
      <c r="O401" s="44">
        <f t="shared" si="793"/>
        <v>-0.001152293089</v>
      </c>
      <c r="P401" s="44">
        <f t="shared" si="793"/>
        <v>0.003704456408</v>
      </c>
      <c r="Q401" s="44">
        <f t="shared" si="793"/>
        <v>-0.01296620434</v>
      </c>
      <c r="R401" s="44">
        <f t="shared" si="793"/>
        <v>0.001788182799</v>
      </c>
      <c r="S401" s="46">
        <f t="shared" si="793"/>
        <v>-0.002635008257</v>
      </c>
      <c r="U401" s="3"/>
    </row>
    <row r="402" ht="15.75" customHeight="1">
      <c r="A402" s="20">
        <v>42975.0</v>
      </c>
      <c r="B402" s="23">
        <v>345.660004</v>
      </c>
      <c r="C402" s="23">
        <v>32.621838</v>
      </c>
      <c r="D402" s="23">
        <v>155.795715</v>
      </c>
      <c r="E402" s="23">
        <v>167.119995</v>
      </c>
      <c r="F402" s="23">
        <v>70.003822</v>
      </c>
      <c r="G402" s="23">
        <v>58.4944</v>
      </c>
      <c r="H402" s="36">
        <f t="shared" ref="H402:M402" si="794">LN(B402/B401)</f>
        <v>-0.006890468592</v>
      </c>
      <c r="I402" s="36">
        <f t="shared" si="794"/>
        <v>-0.000576900984</v>
      </c>
      <c r="J402" s="36">
        <f t="shared" si="794"/>
        <v>0.01002092617</v>
      </c>
      <c r="K402" s="36">
        <f t="shared" si="794"/>
        <v>0.007025567241</v>
      </c>
      <c r="L402" s="36">
        <f t="shared" si="794"/>
        <v>0.0001375448066</v>
      </c>
      <c r="M402" s="41">
        <f t="shared" si="794"/>
        <v>-0.008758951485</v>
      </c>
      <c r="N402" s="44">
        <f t="shared" ref="N402:S402" si="795">(B402-B401)/B401</f>
        <v>-0.006866783745</v>
      </c>
      <c r="O402" s="44">
        <f t="shared" si="795"/>
        <v>-0.0005767346086</v>
      </c>
      <c r="P402" s="44">
        <f t="shared" si="795"/>
        <v>0.01007130379</v>
      </c>
      <c r="Q402" s="44">
        <f t="shared" si="795"/>
        <v>0.007050304436</v>
      </c>
      <c r="R402" s="44">
        <f t="shared" si="795"/>
        <v>0.0001375542663</v>
      </c>
      <c r="S402" s="46">
        <f t="shared" si="795"/>
        <v>-0.008720703621</v>
      </c>
      <c r="U402" s="3"/>
    </row>
    <row r="403" ht="15.75" customHeight="1">
      <c r="A403" s="20">
        <v>42976.0</v>
      </c>
      <c r="B403" s="23">
        <v>347.359985</v>
      </c>
      <c r="C403" s="23">
        <v>32.697151</v>
      </c>
      <c r="D403" s="23">
        <v>157.185104</v>
      </c>
      <c r="E403" s="23">
        <v>168.809998</v>
      </c>
      <c r="F403" s="23">
        <v>70.215279</v>
      </c>
      <c r="G403" s="23">
        <v>58.7164</v>
      </c>
      <c r="H403" s="36">
        <f t="shared" ref="H403:M403" si="796">LN(B403/B402)</f>
        <v>0.004906018403</v>
      </c>
      <c r="I403" s="36">
        <f t="shared" si="796"/>
        <v>0.00230600732</v>
      </c>
      <c r="J403" s="36">
        <f t="shared" si="796"/>
        <v>0.008878487386</v>
      </c>
      <c r="K403" s="36">
        <f t="shared" si="796"/>
        <v>0.01006172294</v>
      </c>
      <c r="L403" s="36">
        <f t="shared" si="796"/>
        <v>0.003016096363</v>
      </c>
      <c r="M403" s="41">
        <f t="shared" si="796"/>
        <v>0.003788051365</v>
      </c>
      <c r="N403" s="44">
        <f t="shared" ref="N403:S403" si="797">(B403-B402)/B402</f>
        <v>0.004918072616</v>
      </c>
      <c r="O403" s="44">
        <f t="shared" si="797"/>
        <v>0.0023086682</v>
      </c>
      <c r="P403" s="44">
        <f t="shared" si="797"/>
        <v>0.00891801806</v>
      </c>
      <c r="Q403" s="44">
        <f t="shared" si="797"/>
        <v>0.01011251227</v>
      </c>
      <c r="R403" s="44">
        <f t="shared" si="797"/>
        <v>0.003020649358</v>
      </c>
      <c r="S403" s="46">
        <f t="shared" si="797"/>
        <v>0.003795235099</v>
      </c>
      <c r="U403" s="3"/>
    </row>
    <row r="404" ht="15.75" customHeight="1">
      <c r="A404" s="20">
        <v>42977.0</v>
      </c>
      <c r="B404" s="23">
        <v>353.179993</v>
      </c>
      <c r="C404" s="23">
        <v>32.847794</v>
      </c>
      <c r="D404" s="23">
        <v>157.609665</v>
      </c>
      <c r="E404" s="23">
        <v>174.690002</v>
      </c>
      <c r="F404" s="23">
        <v>71.138023</v>
      </c>
      <c r="G404" s="23">
        <v>58.5978</v>
      </c>
      <c r="H404" s="36">
        <f t="shared" ref="H404:M404" si="798">LN(B404/B403)</f>
        <v>0.01661615922</v>
      </c>
      <c r="I404" s="36">
        <f t="shared" si="798"/>
        <v>0.004596640221</v>
      </c>
      <c r="J404" s="36">
        <f t="shared" si="798"/>
        <v>0.00269738445</v>
      </c>
      <c r="K404" s="36">
        <f t="shared" si="798"/>
        <v>0.0342391757</v>
      </c>
      <c r="L404" s="36">
        <f t="shared" si="798"/>
        <v>0.01305603894</v>
      </c>
      <c r="M404" s="41">
        <f t="shared" si="798"/>
        <v>-0.002021921309</v>
      </c>
      <c r="N404" s="44">
        <f t="shared" ref="N404:S404" si="799">(B404-B403)/B403</f>
        <v>0.01675497539</v>
      </c>
      <c r="O404" s="44">
        <f t="shared" si="799"/>
        <v>0.004607220978</v>
      </c>
      <c r="P404" s="44">
        <f t="shared" si="799"/>
        <v>0.002701025665</v>
      </c>
      <c r="Q404" s="44">
        <f t="shared" si="799"/>
        <v>0.03483208382</v>
      </c>
      <c r="R404" s="44">
        <f t="shared" si="799"/>
        <v>0.01314164115</v>
      </c>
      <c r="S404" s="46">
        <f t="shared" si="799"/>
        <v>-0.002019878603</v>
      </c>
      <c r="U404" s="3"/>
    </row>
    <row r="405" ht="15.75" customHeight="1">
      <c r="A405" s="20">
        <v>42978.0</v>
      </c>
      <c r="B405" s="23">
        <v>355.899994</v>
      </c>
      <c r="C405" s="23">
        <v>33.017254</v>
      </c>
      <c r="D405" s="23">
        <v>158.236786</v>
      </c>
      <c r="E405" s="23">
        <v>174.710007</v>
      </c>
      <c r="F405" s="23">
        <v>71.868546</v>
      </c>
      <c r="G405" s="23">
        <v>58.3492</v>
      </c>
      <c r="H405" s="36">
        <f t="shared" ref="H405:M405" si="800">LN(B405/B404)</f>
        <v>0.007671953492</v>
      </c>
      <c r="I405" s="36">
        <f t="shared" si="800"/>
        <v>0.005145684367</v>
      </c>
      <c r="J405" s="36">
        <f t="shared" si="800"/>
        <v>0.003971055062</v>
      </c>
      <c r="K405" s="36">
        <f t="shared" si="800"/>
        <v>0.0001145105868</v>
      </c>
      <c r="L405" s="36">
        <f t="shared" si="800"/>
        <v>0.01021672444</v>
      </c>
      <c r="M405" s="41">
        <f t="shared" si="800"/>
        <v>-0.004251504946</v>
      </c>
      <c r="N405" s="44">
        <f t="shared" ref="N405:S405" si="801">(B405-B404)/B404</f>
        <v>0.007701458333</v>
      </c>
      <c r="O405" s="44">
        <f t="shared" si="801"/>
        <v>0.005158946138</v>
      </c>
      <c r="P405" s="44">
        <f t="shared" si="801"/>
        <v>0.003978950149</v>
      </c>
      <c r="Q405" s="44">
        <f t="shared" si="801"/>
        <v>0.0001145171433</v>
      </c>
      <c r="R405" s="44">
        <f t="shared" si="801"/>
        <v>0.01026909337</v>
      </c>
      <c r="S405" s="46">
        <f t="shared" si="801"/>
        <v>-0.004242480093</v>
      </c>
      <c r="U405" s="3"/>
    </row>
    <row r="406" ht="15.75" customHeight="1">
      <c r="A406" s="20">
        <v>42979.0</v>
      </c>
      <c r="B406" s="23">
        <v>355.399994</v>
      </c>
      <c r="C406" s="23">
        <v>33.036087</v>
      </c>
      <c r="D406" s="23">
        <v>158.285065</v>
      </c>
      <c r="E406" s="23">
        <v>174.740005</v>
      </c>
      <c r="F406" s="23">
        <v>71.070747</v>
      </c>
      <c r="G406" s="23">
        <v>57.7859</v>
      </c>
      <c r="H406" s="36">
        <f t="shared" ref="H406:M406" si="802">LN(B406/B405)</f>
        <v>-0.001405876819</v>
      </c>
      <c r="I406" s="36">
        <f t="shared" si="802"/>
        <v>0.0005702361221</v>
      </c>
      <c r="J406" s="36">
        <f t="shared" si="802"/>
        <v>0.0003050595099</v>
      </c>
      <c r="K406" s="36">
        <f t="shared" si="802"/>
        <v>0.0001716869311</v>
      </c>
      <c r="L406" s="36">
        <f t="shared" si="802"/>
        <v>-0.01116288276</v>
      </c>
      <c r="M406" s="41">
        <f t="shared" si="802"/>
        <v>-0.009700846988</v>
      </c>
      <c r="N406" s="44">
        <f t="shared" ref="N406:S406" si="803">(B406-B405)/B405</f>
        <v>-0.001404889037</v>
      </c>
      <c r="O406" s="44">
        <f t="shared" si="803"/>
        <v>0.0005703987376</v>
      </c>
      <c r="P406" s="44">
        <f t="shared" si="803"/>
        <v>0.0003051060453</v>
      </c>
      <c r="Q406" s="44">
        <f t="shared" si="803"/>
        <v>0.0001717016702</v>
      </c>
      <c r="R406" s="44">
        <f t="shared" si="803"/>
        <v>-0.01110080897</v>
      </c>
      <c r="S406" s="46">
        <f t="shared" si="803"/>
        <v>-0.009653945555</v>
      </c>
      <c r="U406" s="3"/>
    </row>
    <row r="407" ht="15.75" customHeight="1">
      <c r="A407" s="20">
        <v>42983.0</v>
      </c>
      <c r="B407" s="23">
        <v>349.589996</v>
      </c>
      <c r="C407" s="23">
        <v>32.970184</v>
      </c>
      <c r="D407" s="23">
        <v>156.384277</v>
      </c>
      <c r="E407" s="23">
        <v>174.520004</v>
      </c>
      <c r="F407" s="23">
        <v>70.753555</v>
      </c>
      <c r="G407" s="23">
        <v>57.6987</v>
      </c>
      <c r="H407" s="36">
        <f t="shared" ref="H407:M407" si="804">LN(B407/B406)</f>
        <v>-0.01648287103</v>
      </c>
      <c r="I407" s="36">
        <f t="shared" si="804"/>
        <v>-0.001996871537</v>
      </c>
      <c r="J407" s="36">
        <f t="shared" si="804"/>
        <v>-0.01208132389</v>
      </c>
      <c r="K407" s="36">
        <f t="shared" si="804"/>
        <v>-0.001259812308</v>
      </c>
      <c r="L407" s="36">
        <f t="shared" si="804"/>
        <v>-0.004473034937</v>
      </c>
      <c r="M407" s="41">
        <f t="shared" si="804"/>
        <v>-0.001510158351</v>
      </c>
      <c r="N407" s="44">
        <f t="shared" ref="N407:S407" si="805">(B407-B406)/B406</f>
        <v>-0.0163477718</v>
      </c>
      <c r="O407" s="44">
        <f t="shared" si="805"/>
        <v>-0.001994879115</v>
      </c>
      <c r="P407" s="44">
        <f t="shared" si="805"/>
        <v>-0.01200863771</v>
      </c>
      <c r="Q407" s="44">
        <f t="shared" si="805"/>
        <v>-0.001259019078</v>
      </c>
      <c r="R407" s="44">
        <f t="shared" si="805"/>
        <v>-0.004463045815</v>
      </c>
      <c r="S407" s="46">
        <f t="shared" si="805"/>
        <v>-0.001509018636</v>
      </c>
      <c r="U407" s="3"/>
    </row>
    <row r="408" ht="15.75" customHeight="1">
      <c r="A408" s="20">
        <v>42984.0</v>
      </c>
      <c r="B408" s="23">
        <v>344.529999</v>
      </c>
      <c r="C408" s="23">
        <v>33.666862</v>
      </c>
      <c r="D408" s="23">
        <v>156.220215</v>
      </c>
      <c r="E408" s="23">
        <v>179.25</v>
      </c>
      <c r="F408" s="23">
        <v>70.551704</v>
      </c>
      <c r="G408" s="23">
        <v>57.4</v>
      </c>
      <c r="H408" s="36">
        <f t="shared" ref="H408:M408" si="806">LN(B408/B407)</f>
        <v>-0.01457986132</v>
      </c>
      <c r="I408" s="36">
        <f t="shared" si="806"/>
        <v>0.02091039224</v>
      </c>
      <c r="J408" s="36">
        <f t="shared" si="806"/>
        <v>-0.001049645922</v>
      </c>
      <c r="K408" s="36">
        <f t="shared" si="806"/>
        <v>0.0267421083</v>
      </c>
      <c r="L408" s="36">
        <f t="shared" si="806"/>
        <v>-0.002856951521</v>
      </c>
      <c r="M408" s="41">
        <f t="shared" si="806"/>
        <v>-0.005190339605</v>
      </c>
      <c r="N408" s="44">
        <f t="shared" ref="N408:S408" si="807">(B408-B407)/B407</f>
        <v>-0.01447408981</v>
      </c>
      <c r="O408" s="44">
        <f t="shared" si="807"/>
        <v>0.02113054631</v>
      </c>
      <c r="P408" s="44">
        <f t="shared" si="807"/>
        <v>-0.001049095236</v>
      </c>
      <c r="Q408" s="44">
        <f t="shared" si="807"/>
        <v>0.0271028873</v>
      </c>
      <c r="R408" s="44">
        <f t="shared" si="807"/>
        <v>-0.002852874318</v>
      </c>
      <c r="S408" s="46">
        <f t="shared" si="807"/>
        <v>-0.005176893067</v>
      </c>
      <c r="U408" s="3"/>
    </row>
    <row r="409" ht="15.75" customHeight="1">
      <c r="A409" s="20">
        <v>42985.0</v>
      </c>
      <c r="B409" s="23">
        <v>350.609985</v>
      </c>
      <c r="C409" s="23">
        <v>33.45974</v>
      </c>
      <c r="D409" s="23">
        <v>155.593094</v>
      </c>
      <c r="E409" s="23">
        <v>179.0</v>
      </c>
      <c r="F409" s="23">
        <v>71.455215</v>
      </c>
      <c r="G409" s="23">
        <v>57.0206</v>
      </c>
      <c r="H409" s="36">
        <f t="shared" ref="H409:M409" si="808">LN(B409/B408)</f>
        <v>0.01749328534</v>
      </c>
      <c r="I409" s="36">
        <f t="shared" si="808"/>
        <v>-0.00617110508</v>
      </c>
      <c r="J409" s="36">
        <f t="shared" si="808"/>
        <v>-0.00402241872</v>
      </c>
      <c r="K409" s="36">
        <f t="shared" si="808"/>
        <v>-0.001395673639</v>
      </c>
      <c r="L409" s="36">
        <f t="shared" si="808"/>
        <v>0.01272505873</v>
      </c>
      <c r="M409" s="41">
        <f t="shared" si="808"/>
        <v>-0.006631697273</v>
      </c>
      <c r="N409" s="44">
        <f t="shared" ref="N409:S409" si="809">(B409-B408)/B408</f>
        <v>0.01764718898</v>
      </c>
      <c r="O409" s="44">
        <f t="shared" si="809"/>
        <v>-0.006152102919</v>
      </c>
      <c r="P409" s="44">
        <f t="shared" si="809"/>
        <v>-0.004014339629</v>
      </c>
      <c r="Q409" s="44">
        <f t="shared" si="809"/>
        <v>-0.001394700139</v>
      </c>
      <c r="R409" s="44">
        <f t="shared" si="809"/>
        <v>0.0128063668</v>
      </c>
      <c r="S409" s="46">
        <f t="shared" si="809"/>
        <v>-0.006609756098</v>
      </c>
      <c r="U409" s="3"/>
    </row>
    <row r="410" ht="15.75" customHeight="1">
      <c r="A410" s="20">
        <v>42986.0</v>
      </c>
      <c r="B410" s="23">
        <v>343.399994</v>
      </c>
      <c r="C410" s="23">
        <v>33.130222</v>
      </c>
      <c r="D410" s="23">
        <v>153.055527</v>
      </c>
      <c r="E410" s="23">
        <v>176.419998</v>
      </c>
      <c r="F410" s="23">
        <v>71.1092</v>
      </c>
      <c r="G410" s="23">
        <v>57.0994</v>
      </c>
      <c r="H410" s="36">
        <f t="shared" ref="H410:M410" si="810">LN(B410/B409)</f>
        <v>-0.02077852084</v>
      </c>
      <c r="I410" s="36">
        <f t="shared" si="810"/>
        <v>-0.009897007892</v>
      </c>
      <c r="J410" s="36">
        <f t="shared" si="810"/>
        <v>-0.0164434506</v>
      </c>
      <c r="K410" s="36">
        <f t="shared" si="810"/>
        <v>-0.01451830135</v>
      </c>
      <c r="L410" s="36">
        <f t="shared" si="810"/>
        <v>-0.00485416616</v>
      </c>
      <c r="M410" s="41">
        <f t="shared" si="810"/>
        <v>0.001381002673</v>
      </c>
      <c r="N410" s="44">
        <f t="shared" ref="N410:S410" si="811">(B410-B409)/B409</f>
        <v>-0.02056413482</v>
      </c>
      <c r="O410" s="44">
        <f t="shared" si="811"/>
        <v>-0.00984819368</v>
      </c>
      <c r="P410" s="44">
        <f t="shared" si="811"/>
        <v>-0.01630899505</v>
      </c>
      <c r="Q410" s="44">
        <f t="shared" si="811"/>
        <v>-0.01441341899</v>
      </c>
      <c r="R410" s="44">
        <f t="shared" si="811"/>
        <v>-0.004842403735</v>
      </c>
      <c r="S410" s="46">
        <f t="shared" si="811"/>
        <v>0.001381956696</v>
      </c>
      <c r="U410" s="3"/>
    </row>
    <row r="411" ht="15.75" customHeight="1">
      <c r="A411" s="20">
        <v>42989.0</v>
      </c>
      <c r="B411" s="23">
        <v>363.690002</v>
      </c>
      <c r="C411" s="23">
        <v>33.676281</v>
      </c>
      <c r="D411" s="23">
        <v>155.824661</v>
      </c>
      <c r="E411" s="23">
        <v>181.740005</v>
      </c>
      <c r="F411" s="23">
        <v>71.858925</v>
      </c>
      <c r="G411" s="23">
        <v>57.1627</v>
      </c>
      <c r="H411" s="36">
        <f t="shared" ref="H411:M411" si="812">LN(B411/B410)</f>
        <v>0.05740593093</v>
      </c>
      <c r="I411" s="36">
        <f t="shared" si="812"/>
        <v>0.0163478445</v>
      </c>
      <c r="J411" s="36">
        <f t="shared" si="812"/>
        <v>0.01793063005</v>
      </c>
      <c r="K411" s="36">
        <f t="shared" si="812"/>
        <v>0.02970961728</v>
      </c>
      <c r="L411" s="36">
        <f t="shared" si="812"/>
        <v>0.01048809827</v>
      </c>
      <c r="M411" s="41">
        <f t="shared" si="812"/>
        <v>0.001107979049</v>
      </c>
      <c r="N411" s="44">
        <f t="shared" ref="N411:S411" si="813">(B411-B410)/B410</f>
        <v>0.05908563877</v>
      </c>
      <c r="O411" s="44">
        <f t="shared" si="813"/>
        <v>0.01648220166</v>
      </c>
      <c r="P411" s="44">
        <f t="shared" si="813"/>
        <v>0.01809234893</v>
      </c>
      <c r="Q411" s="44">
        <f t="shared" si="813"/>
        <v>0.03015535121</v>
      </c>
      <c r="R411" s="44">
        <f t="shared" si="813"/>
        <v>0.01054329116</v>
      </c>
      <c r="S411" s="46">
        <f t="shared" si="813"/>
        <v>0.001108593085</v>
      </c>
      <c r="U411" s="3"/>
    </row>
    <row r="412" ht="15.75" customHeight="1">
      <c r="A412" s="20">
        <v>42990.0</v>
      </c>
      <c r="B412" s="23">
        <v>362.75</v>
      </c>
      <c r="C412" s="23">
        <v>33.977551</v>
      </c>
      <c r="D412" s="23">
        <v>155.207169</v>
      </c>
      <c r="E412" s="23">
        <v>185.149994</v>
      </c>
      <c r="F412" s="23">
        <v>71.782036</v>
      </c>
      <c r="G412" s="23">
        <v>57.4655</v>
      </c>
      <c r="H412" s="36">
        <f t="shared" ref="H412:M412" si="814">LN(B412/B411)</f>
        <v>-0.002587970161</v>
      </c>
      <c r="I412" s="36">
        <f t="shared" si="814"/>
        <v>0.008906280178</v>
      </c>
      <c r="J412" s="36">
        <f t="shared" si="814"/>
        <v>-0.003970608483</v>
      </c>
      <c r="K412" s="36">
        <f t="shared" si="814"/>
        <v>0.01858915317</v>
      </c>
      <c r="L412" s="36">
        <f t="shared" si="814"/>
        <v>-0.001070572166</v>
      </c>
      <c r="M412" s="41">
        <f t="shared" si="814"/>
        <v>0.005283179956</v>
      </c>
      <c r="N412" s="44">
        <f t="shared" ref="N412:S412" si="815">(B412-B411)/B411</f>
        <v>-0.002584624254</v>
      </c>
      <c r="O412" s="44">
        <f t="shared" si="815"/>
        <v>0.008946059097</v>
      </c>
      <c r="P412" s="44">
        <f t="shared" si="815"/>
        <v>-0.00396273604</v>
      </c>
      <c r="Q412" s="44">
        <f t="shared" si="815"/>
        <v>0.01876300708</v>
      </c>
      <c r="R412" s="44">
        <f t="shared" si="815"/>
        <v>-0.001069999308</v>
      </c>
      <c r="S412" s="46">
        <f t="shared" si="815"/>
        <v>0.005297160561</v>
      </c>
      <c r="U412" s="3"/>
    </row>
    <row r="413" ht="15.75" customHeight="1">
      <c r="A413" s="20">
        <v>42991.0</v>
      </c>
      <c r="B413" s="23">
        <v>366.230011</v>
      </c>
      <c r="C413" s="23">
        <v>34.203503</v>
      </c>
      <c r="D413" s="23">
        <v>154.039673</v>
      </c>
      <c r="E413" s="23">
        <v>183.639999</v>
      </c>
      <c r="F413" s="23">
        <v>72.291473</v>
      </c>
      <c r="G413" s="23">
        <v>57.7784</v>
      </c>
      <c r="H413" s="36">
        <f t="shared" ref="H413:M413" si="816">LN(B413/B412)</f>
        <v>0.009547689603</v>
      </c>
      <c r="I413" s="36">
        <f t="shared" si="816"/>
        <v>0.006628023884</v>
      </c>
      <c r="J413" s="36">
        <f t="shared" si="816"/>
        <v>-0.007550612573</v>
      </c>
      <c r="K413" s="36">
        <f t="shared" si="816"/>
        <v>-0.008188961018</v>
      </c>
      <c r="L413" s="36">
        <f t="shared" si="816"/>
        <v>0.007071933303</v>
      </c>
      <c r="M413" s="41">
        <f t="shared" si="816"/>
        <v>0.005430235681</v>
      </c>
      <c r="N413" s="44">
        <f t="shared" ref="N413:S413" si="817">(B413-B412)/B412</f>
        <v>0.009593414197</v>
      </c>
      <c r="O413" s="44">
        <f t="shared" si="817"/>
        <v>0.006650037844</v>
      </c>
      <c r="P413" s="44">
        <f t="shared" si="817"/>
        <v>-0.007522178309</v>
      </c>
      <c r="Q413" s="44">
        <f t="shared" si="817"/>
        <v>-0.008155522814</v>
      </c>
      <c r="R413" s="44">
        <f t="shared" si="817"/>
        <v>0.007096998475</v>
      </c>
      <c r="S413" s="46">
        <f t="shared" si="817"/>
        <v>0.005445006134</v>
      </c>
      <c r="U413" s="3"/>
    </row>
    <row r="414" ht="15.75" customHeight="1">
      <c r="A414" s="20">
        <v>42992.0</v>
      </c>
      <c r="B414" s="23">
        <v>377.640015</v>
      </c>
      <c r="C414" s="23">
        <v>34.344727</v>
      </c>
      <c r="D414" s="23">
        <v>152.717804</v>
      </c>
      <c r="E414" s="23">
        <v>182.630005</v>
      </c>
      <c r="F414" s="23">
        <v>71.868546</v>
      </c>
      <c r="G414" s="23">
        <v>57.6906</v>
      </c>
      <c r="H414" s="36">
        <f t="shared" ref="H414:M414" si="818">LN(B414/B413)</f>
        <v>0.03067981922</v>
      </c>
      <c r="I414" s="36">
        <f t="shared" si="818"/>
        <v>0.004120433155</v>
      </c>
      <c r="J414" s="36">
        <f t="shared" si="818"/>
        <v>-0.008618386061</v>
      </c>
      <c r="K414" s="36">
        <f t="shared" si="818"/>
        <v>-0.005515038354</v>
      </c>
      <c r="L414" s="36">
        <f t="shared" si="818"/>
        <v>-0.005867482764</v>
      </c>
      <c r="M414" s="41">
        <f t="shared" si="818"/>
        <v>-0.001520754781</v>
      </c>
      <c r="N414" s="44">
        <f t="shared" ref="N414:S414" si="819">(B414-B413)/B413</f>
        <v>0.03115529492</v>
      </c>
      <c r="O414" s="44">
        <f t="shared" si="819"/>
        <v>0.004128933811</v>
      </c>
      <c r="P414" s="44">
        <f t="shared" si="819"/>
        <v>-0.008581354233</v>
      </c>
      <c r="Q414" s="44">
        <f t="shared" si="819"/>
        <v>-0.005499858449</v>
      </c>
      <c r="R414" s="44">
        <f t="shared" si="819"/>
        <v>-0.005850302704</v>
      </c>
      <c r="S414" s="46">
        <f t="shared" si="819"/>
        <v>-0.00151959902</v>
      </c>
      <c r="U414" s="3"/>
    </row>
    <row r="415" ht="15.75" customHeight="1">
      <c r="A415" s="20">
        <v>42993.0</v>
      </c>
      <c r="B415" s="23">
        <v>379.809998</v>
      </c>
      <c r="C415" s="23">
        <v>34.834286</v>
      </c>
      <c r="D415" s="23">
        <v>154.261597</v>
      </c>
      <c r="E415" s="23">
        <v>182.350006</v>
      </c>
      <c r="F415" s="23">
        <v>72.387573</v>
      </c>
      <c r="G415" s="23">
        <v>57.5849</v>
      </c>
      <c r="H415" s="36">
        <f t="shared" ref="H415:M415" si="820">LN(B415/B414)</f>
        <v>0.005729721828</v>
      </c>
      <c r="I415" s="36">
        <f t="shared" si="820"/>
        <v>0.01415363277</v>
      </c>
      <c r="J415" s="36">
        <f t="shared" si="820"/>
        <v>0.01005804305</v>
      </c>
      <c r="K415" s="36">
        <f t="shared" si="820"/>
        <v>-0.001534325423</v>
      </c>
      <c r="L415" s="36">
        <f t="shared" si="820"/>
        <v>0.00719594071</v>
      </c>
      <c r="M415" s="41">
        <f t="shared" si="820"/>
        <v>-0.001833868075</v>
      </c>
      <c r="N415" s="44">
        <f t="shared" ref="N415:S415" si="821">(B415-B414)/B414</f>
        <v>0.00574616808</v>
      </c>
      <c r="O415" s="44">
        <f t="shared" si="821"/>
        <v>0.01425426966</v>
      </c>
      <c r="P415" s="44">
        <f t="shared" si="821"/>
        <v>0.01010879517</v>
      </c>
      <c r="Q415" s="44">
        <f t="shared" si="821"/>
        <v>-0.001533148948</v>
      </c>
      <c r="R415" s="44">
        <f t="shared" si="821"/>
        <v>0.007221893706</v>
      </c>
      <c r="S415" s="46">
        <f t="shared" si="821"/>
        <v>-0.001832187566</v>
      </c>
      <c r="U415" s="3"/>
    </row>
    <row r="416" ht="15.75" customHeight="1">
      <c r="A416" s="20">
        <v>42996.0</v>
      </c>
      <c r="B416" s="23">
        <v>385.0</v>
      </c>
      <c r="C416" s="23">
        <v>34.834286</v>
      </c>
      <c r="D416" s="23">
        <v>153.094116</v>
      </c>
      <c r="E416" s="23">
        <v>184.619995</v>
      </c>
      <c r="F416" s="23">
        <v>72.243408</v>
      </c>
      <c r="G416" s="23">
        <v>57.7815</v>
      </c>
      <c r="H416" s="36">
        <f t="shared" ref="H416:M416" si="822">LN(B416/B415)</f>
        <v>0.01357221187</v>
      </c>
      <c r="I416" s="36">
        <f t="shared" si="822"/>
        <v>0</v>
      </c>
      <c r="J416" s="36">
        <f t="shared" si="822"/>
        <v>-0.007596973576</v>
      </c>
      <c r="K416" s="36">
        <f t="shared" si="822"/>
        <v>0.01237168132</v>
      </c>
      <c r="L416" s="36">
        <f t="shared" si="822"/>
        <v>-0.001993556937</v>
      </c>
      <c r="M416" s="41">
        <f t="shared" si="822"/>
        <v>0.003408274685</v>
      </c>
      <c r="N416" s="44">
        <f t="shared" ref="N416:S416" si="823">(B416-B415)/B415</f>
        <v>0.01366473244</v>
      </c>
      <c r="O416" s="44">
        <f t="shared" si="823"/>
        <v>0</v>
      </c>
      <c r="P416" s="44">
        <f t="shared" si="823"/>
        <v>-0.007568189509</v>
      </c>
      <c r="Q416" s="44">
        <f t="shared" si="823"/>
        <v>0.01244852715</v>
      </c>
      <c r="R416" s="44">
        <f t="shared" si="823"/>
        <v>-0.001991571122</v>
      </c>
      <c r="S416" s="46">
        <f t="shared" si="823"/>
        <v>0.003414089457</v>
      </c>
      <c r="U416" s="3"/>
    </row>
    <row r="417" ht="15.75" customHeight="1">
      <c r="A417" s="20">
        <v>42997.0</v>
      </c>
      <c r="B417" s="23">
        <v>375.100006</v>
      </c>
      <c r="C417" s="23">
        <v>35.050827</v>
      </c>
      <c r="D417" s="23">
        <v>153.151978</v>
      </c>
      <c r="E417" s="23">
        <v>185.679993</v>
      </c>
      <c r="F417" s="23">
        <v>72.51255</v>
      </c>
      <c r="G417" s="23">
        <v>58.1341</v>
      </c>
      <c r="H417" s="36">
        <f t="shared" ref="H417:M417" si="824">LN(B417/B416)</f>
        <v>-0.0260506612</v>
      </c>
      <c r="I417" s="36">
        <f t="shared" si="824"/>
        <v>0.006197076422</v>
      </c>
      <c r="J417" s="36">
        <f t="shared" si="824"/>
        <v>0.0003778791098</v>
      </c>
      <c r="K417" s="36">
        <f t="shared" si="824"/>
        <v>0.005725092788</v>
      </c>
      <c r="L417" s="36">
        <f t="shared" si="824"/>
        <v>0.003718566253</v>
      </c>
      <c r="M417" s="41">
        <f t="shared" si="824"/>
        <v>0.006083755552</v>
      </c>
      <c r="N417" s="44">
        <f t="shared" ref="N417:S417" si="825">(B417-B416)/B416</f>
        <v>-0.02571427013</v>
      </c>
      <c r="O417" s="44">
        <f t="shared" si="825"/>
        <v>0.006216318026</v>
      </c>
      <c r="P417" s="44">
        <f t="shared" si="825"/>
        <v>0.0003779505151</v>
      </c>
      <c r="Q417" s="44">
        <f t="shared" si="825"/>
        <v>0.005741512451</v>
      </c>
      <c r="R417" s="44">
        <f t="shared" si="825"/>
        <v>0.003725488698</v>
      </c>
      <c r="S417" s="46">
        <f t="shared" si="825"/>
        <v>0.006102299179</v>
      </c>
      <c r="U417" s="3"/>
    </row>
    <row r="418" ht="15.75" customHeight="1">
      <c r="A418" s="20">
        <v>42998.0</v>
      </c>
      <c r="B418" s="23">
        <v>373.910004</v>
      </c>
      <c r="C418" s="23">
        <v>34.900188</v>
      </c>
      <c r="D418" s="23">
        <v>150.58548</v>
      </c>
      <c r="E418" s="23">
        <v>185.509995</v>
      </c>
      <c r="F418" s="23">
        <v>72.031944</v>
      </c>
      <c r="G418" s="23">
        <v>57.9643</v>
      </c>
      <c r="H418" s="36">
        <f t="shared" ref="H418:M418" si="826">LN(B418/B417)</f>
        <v>-0.003177535641</v>
      </c>
      <c r="I418" s="36">
        <f t="shared" si="826"/>
        <v>-0.004306992053</v>
      </c>
      <c r="J418" s="36">
        <f t="shared" si="826"/>
        <v>-0.01689985226</v>
      </c>
      <c r="K418" s="36">
        <f t="shared" si="826"/>
        <v>-0.0009159622694</v>
      </c>
      <c r="L418" s="36">
        <f t="shared" si="826"/>
        <v>-0.006649963036</v>
      </c>
      <c r="M418" s="41">
        <f t="shared" si="826"/>
        <v>-0.002925106997</v>
      </c>
      <c r="N418" s="44">
        <f t="shared" ref="N418:S418" si="827">(B418-B417)/B417</f>
        <v>-0.003172492618</v>
      </c>
      <c r="O418" s="44">
        <f t="shared" si="827"/>
        <v>-0.004297730265</v>
      </c>
      <c r="P418" s="44">
        <f t="shared" si="827"/>
        <v>-0.01675785082</v>
      </c>
      <c r="Q418" s="44">
        <f t="shared" si="827"/>
        <v>-0.000915542904</v>
      </c>
      <c r="R418" s="44">
        <f t="shared" si="827"/>
        <v>-0.006627900963</v>
      </c>
      <c r="S418" s="46">
        <f t="shared" si="827"/>
        <v>-0.002920833039</v>
      </c>
      <c r="U418" s="3"/>
    </row>
    <row r="419" ht="15.75" customHeight="1">
      <c r="A419" s="20">
        <v>42999.0</v>
      </c>
      <c r="B419" s="23">
        <v>366.480011</v>
      </c>
      <c r="C419" s="23">
        <v>35.022579</v>
      </c>
      <c r="D419" s="23">
        <v>147.999649</v>
      </c>
      <c r="E419" s="23">
        <v>188.779999</v>
      </c>
      <c r="F419" s="23">
        <v>71.330261</v>
      </c>
      <c r="G419" s="23">
        <v>58.0757</v>
      </c>
      <c r="H419" s="36">
        <f t="shared" ref="H419:M419" si="828">LN(B419/B418)</f>
        <v>-0.02007115785</v>
      </c>
      <c r="I419" s="36">
        <f t="shared" si="828"/>
        <v>0.003500751765</v>
      </c>
      <c r="J419" s="36">
        <f t="shared" si="828"/>
        <v>-0.01732099424</v>
      </c>
      <c r="K419" s="36">
        <f t="shared" si="828"/>
        <v>0.0174735486</v>
      </c>
      <c r="L419" s="36">
        <f t="shared" si="828"/>
        <v>-0.009789031959</v>
      </c>
      <c r="M419" s="41">
        <f t="shared" si="828"/>
        <v>0.001920028167</v>
      </c>
      <c r="N419" s="44">
        <f t="shared" ref="N419:S419" si="829">(B419-B418)/B418</f>
        <v>-0.01987107304</v>
      </c>
      <c r="O419" s="44">
        <f t="shared" si="829"/>
        <v>0.003506886553</v>
      </c>
      <c r="P419" s="44">
        <f t="shared" si="829"/>
        <v>-0.01717184818</v>
      </c>
      <c r="Q419" s="44">
        <f t="shared" si="829"/>
        <v>0.01762710414</v>
      </c>
      <c r="R419" s="44">
        <f t="shared" si="829"/>
        <v>-0.009741275343</v>
      </c>
      <c r="S419" s="46">
        <f t="shared" si="829"/>
        <v>0.001921872601</v>
      </c>
      <c r="U419" s="3"/>
    </row>
    <row r="420" ht="15.75" customHeight="1">
      <c r="A420" s="20">
        <v>43000.0</v>
      </c>
      <c r="B420" s="23">
        <v>351.089996</v>
      </c>
      <c r="C420" s="23">
        <v>35.003746</v>
      </c>
      <c r="D420" s="23">
        <v>146.552353</v>
      </c>
      <c r="E420" s="23">
        <v>187.350006</v>
      </c>
      <c r="F420" s="23">
        <v>71.522507</v>
      </c>
      <c r="G420" s="23">
        <v>57.5917</v>
      </c>
      <c r="H420" s="36">
        <f t="shared" ref="H420:M420" si="830">LN(B420/B419)</f>
        <v>-0.04290139013</v>
      </c>
      <c r="I420" s="36">
        <f t="shared" si="830"/>
        <v>-0.0005378834447</v>
      </c>
      <c r="J420" s="36">
        <f t="shared" si="830"/>
        <v>-0.009827179158</v>
      </c>
      <c r="K420" s="36">
        <f t="shared" si="830"/>
        <v>-0.007603753334</v>
      </c>
      <c r="L420" s="36">
        <f t="shared" si="830"/>
        <v>0.00269152805</v>
      </c>
      <c r="M420" s="41">
        <f t="shared" si="830"/>
        <v>-0.008368871866</v>
      </c>
      <c r="N420" s="44">
        <f t="shared" ref="N420:S420" si="831">(B420-B419)/B419</f>
        <v>-0.04199414576</v>
      </c>
      <c r="O420" s="44">
        <f t="shared" si="831"/>
        <v>-0.0005377388113</v>
      </c>
      <c r="P420" s="44">
        <f t="shared" si="831"/>
        <v>-0.009779050219</v>
      </c>
      <c r="Q420" s="44">
        <f t="shared" si="831"/>
        <v>-0.007574917934</v>
      </c>
      <c r="R420" s="44">
        <f t="shared" si="831"/>
        <v>0.002695153464</v>
      </c>
      <c r="S420" s="46">
        <f t="shared" si="831"/>
        <v>-0.008333950344</v>
      </c>
      <c r="U420" s="3"/>
    </row>
    <row r="421" ht="15.75" customHeight="1">
      <c r="A421" s="20">
        <v>43003.0</v>
      </c>
      <c r="B421" s="23">
        <v>344.98999</v>
      </c>
      <c r="C421" s="23">
        <v>34.984921</v>
      </c>
      <c r="D421" s="23">
        <v>145.25946</v>
      </c>
      <c r="E421" s="23">
        <v>178.550003</v>
      </c>
      <c r="F421" s="23">
        <v>70.41713</v>
      </c>
      <c r="G421" s="23">
        <v>57.4421</v>
      </c>
      <c r="H421" s="36">
        <f t="shared" ref="H421:M421" si="832">LN(B421/B420)</f>
        <v>-0.01752718734</v>
      </c>
      <c r="I421" s="36">
        <f t="shared" si="832"/>
        <v>-0.000537944249</v>
      </c>
      <c r="J421" s="36">
        <f t="shared" si="832"/>
        <v>-0.008861200283</v>
      </c>
      <c r="K421" s="36">
        <f t="shared" si="832"/>
        <v>-0.04810986642</v>
      </c>
      <c r="L421" s="36">
        <f t="shared" si="832"/>
        <v>-0.01557562595</v>
      </c>
      <c r="M421" s="41">
        <f t="shared" si="832"/>
        <v>-0.002600976136</v>
      </c>
      <c r="N421" s="44">
        <f t="shared" ref="N421:S421" si="833">(B421-B420)/B420</f>
        <v>-0.01737447968</v>
      </c>
      <c r="O421" s="44">
        <f t="shared" si="833"/>
        <v>-0.0005377995829</v>
      </c>
      <c r="P421" s="44">
        <f t="shared" si="833"/>
        <v>-0.008822055556</v>
      </c>
      <c r="Q421" s="44">
        <f t="shared" si="833"/>
        <v>-0.04697092457</v>
      </c>
      <c r="R421" s="44">
        <f t="shared" si="833"/>
        <v>-0.01545495322</v>
      </c>
      <c r="S421" s="46">
        <f t="shared" si="833"/>
        <v>-0.002597596529</v>
      </c>
      <c r="U421" s="3"/>
    </row>
    <row r="422" ht="15.75" customHeight="1">
      <c r="A422" s="20">
        <v>43004.0</v>
      </c>
      <c r="B422" s="23">
        <v>345.25</v>
      </c>
      <c r="C422" s="23">
        <v>35.276783</v>
      </c>
      <c r="D422" s="23">
        <v>147.758423</v>
      </c>
      <c r="E422" s="23">
        <v>179.380005</v>
      </c>
      <c r="F422" s="23">
        <v>70.41713</v>
      </c>
      <c r="G422" s="23">
        <v>57.6283</v>
      </c>
      <c r="H422" s="36">
        <f t="shared" ref="H422:M422" si="834">LN(B422/B421)</f>
        <v>0.0007533901717</v>
      </c>
      <c r="I422" s="36">
        <f t="shared" si="834"/>
        <v>0.008307902089</v>
      </c>
      <c r="J422" s="36">
        <f t="shared" si="834"/>
        <v>0.01705714042</v>
      </c>
      <c r="K422" s="36">
        <f t="shared" si="834"/>
        <v>0.004637797721</v>
      </c>
      <c r="L422" s="36">
        <f t="shared" si="834"/>
        <v>0</v>
      </c>
      <c r="M422" s="41">
        <f t="shared" si="834"/>
        <v>0.003236282528</v>
      </c>
      <c r="N422" s="44">
        <f t="shared" ref="N422:S422" si="835">(B422-B421)/B421</f>
        <v>0.0007536740414</v>
      </c>
      <c r="O422" s="44">
        <f t="shared" si="835"/>
        <v>0.008342508477</v>
      </c>
      <c r="P422" s="44">
        <f t="shared" si="835"/>
        <v>0.0172034441</v>
      </c>
      <c r="Q422" s="44">
        <f t="shared" si="835"/>
        <v>0.00464856895</v>
      </c>
      <c r="R422" s="44">
        <f t="shared" si="835"/>
        <v>0</v>
      </c>
      <c r="S422" s="46">
        <f t="shared" si="835"/>
        <v>0.003241524944</v>
      </c>
      <c r="U422" s="3"/>
    </row>
    <row r="423" ht="15.75" customHeight="1">
      <c r="A423" s="20">
        <v>43005.0</v>
      </c>
      <c r="B423" s="23">
        <v>340.970001</v>
      </c>
      <c r="C423" s="23">
        <v>35.342682</v>
      </c>
      <c r="D423" s="23">
        <v>148.81012</v>
      </c>
      <c r="E423" s="23">
        <v>181.970001</v>
      </c>
      <c r="F423" s="23">
        <v>70.984238</v>
      </c>
      <c r="G423" s="23">
        <v>58.1266</v>
      </c>
      <c r="H423" s="36">
        <f t="shared" ref="H423:M423" si="836">LN(B423/B422)</f>
        <v>-0.01247429248</v>
      </c>
      <c r="I423" s="36">
        <f t="shared" si="836"/>
        <v>0.001866313179</v>
      </c>
      <c r="J423" s="36">
        <f t="shared" si="836"/>
        <v>0.007092467718</v>
      </c>
      <c r="K423" s="36">
        <f t="shared" si="836"/>
        <v>0.01433535526</v>
      </c>
      <c r="L423" s="36">
        <f t="shared" si="836"/>
        <v>0.008021294966</v>
      </c>
      <c r="M423" s="41">
        <f t="shared" si="836"/>
        <v>0.008609623922</v>
      </c>
      <c r="N423" s="44">
        <f t="shared" ref="N423:S423" si="837">(B423-B422)/B422</f>
        <v>-0.01239681101</v>
      </c>
      <c r="O423" s="44">
        <f t="shared" si="837"/>
        <v>0.001868055826</v>
      </c>
      <c r="P423" s="44">
        <f t="shared" si="837"/>
        <v>0.007117678834</v>
      </c>
      <c r="Q423" s="44">
        <f t="shared" si="837"/>
        <v>0.01443859922</v>
      </c>
      <c r="R423" s="44">
        <f t="shared" si="837"/>
        <v>0.008053551742</v>
      </c>
      <c r="S423" s="46">
        <f t="shared" si="837"/>
        <v>0.008646793329</v>
      </c>
      <c r="U423" s="3"/>
    </row>
    <row r="424" ht="15.75" customHeight="1">
      <c r="A424" s="20">
        <v>43006.0</v>
      </c>
      <c r="B424" s="23">
        <v>339.600006</v>
      </c>
      <c r="C424" s="23">
        <v>35.615704</v>
      </c>
      <c r="D424" s="23">
        <v>147.893524</v>
      </c>
      <c r="E424" s="23">
        <v>180.699997</v>
      </c>
      <c r="F424" s="23">
        <v>71.003471</v>
      </c>
      <c r="G424" s="23">
        <v>58.1791</v>
      </c>
      <c r="H424" s="36">
        <f t="shared" ref="H424:M424" si="838">LN(B424/B423)</f>
        <v>-0.004026027702</v>
      </c>
      <c r="I424" s="36">
        <f t="shared" si="838"/>
        <v>0.007695308834</v>
      </c>
      <c r="J424" s="36">
        <f t="shared" si="838"/>
        <v>-0.006178548423</v>
      </c>
      <c r="K424" s="36">
        <f t="shared" si="838"/>
        <v>-0.007003662824</v>
      </c>
      <c r="L424" s="36">
        <f t="shared" si="838"/>
        <v>0.0002709107746</v>
      </c>
      <c r="M424" s="41">
        <f t="shared" si="838"/>
        <v>0.0009027933036</v>
      </c>
      <c r="N424" s="44">
        <f t="shared" ref="N424:S424" si="839">(B424-B423)/B423</f>
        <v>-0.004017934117</v>
      </c>
      <c r="O424" s="44">
        <f t="shared" si="839"/>
        <v>0.007724993819</v>
      </c>
      <c r="P424" s="44">
        <f t="shared" si="839"/>
        <v>-0.006159500443</v>
      </c>
      <c r="Q424" s="44">
        <f t="shared" si="839"/>
        <v>-0.006979194334</v>
      </c>
      <c r="R424" s="44">
        <f t="shared" si="839"/>
        <v>0.0002709474743</v>
      </c>
      <c r="S424" s="46">
        <f t="shared" si="839"/>
        <v>0.0009032009441</v>
      </c>
      <c r="U424" s="3"/>
    </row>
    <row r="425" ht="15.75" customHeight="1">
      <c r="A425" s="20">
        <v>43007.0</v>
      </c>
      <c r="B425" s="23">
        <v>341.100006</v>
      </c>
      <c r="C425" s="23">
        <v>35.851074</v>
      </c>
      <c r="D425" s="23">
        <v>148.703979</v>
      </c>
      <c r="E425" s="23">
        <v>181.350006</v>
      </c>
      <c r="F425" s="23">
        <v>71.599403</v>
      </c>
      <c r="G425" s="23">
        <v>57.7555</v>
      </c>
      <c r="H425" s="36">
        <f t="shared" ref="H425:M425" si="840">LN(B425/B424)</f>
        <v>0.00440723491</v>
      </c>
      <c r="I425" s="36">
        <f t="shared" si="840"/>
        <v>0.006586860569</v>
      </c>
      <c r="J425" s="36">
        <f t="shared" si="840"/>
        <v>0.005465029266</v>
      </c>
      <c r="K425" s="36">
        <f t="shared" si="840"/>
        <v>0.003590717818</v>
      </c>
      <c r="L425" s="36">
        <f t="shared" si="840"/>
        <v>0.008357972773</v>
      </c>
      <c r="M425" s="41">
        <f t="shared" si="840"/>
        <v>-0.007307600752</v>
      </c>
      <c r="N425" s="44">
        <f t="shared" ref="N425:S425" si="841">(B425-B424)/B424</f>
        <v>0.004416961053</v>
      </c>
      <c r="O425" s="44">
        <f t="shared" si="841"/>
        <v>0.006608601644</v>
      </c>
      <c r="P425" s="44">
        <f t="shared" si="841"/>
        <v>0.00547998978</v>
      </c>
      <c r="Q425" s="44">
        <f t="shared" si="841"/>
        <v>0.003597172168</v>
      </c>
      <c r="R425" s="44">
        <f t="shared" si="841"/>
        <v>0.008392998139</v>
      </c>
      <c r="S425" s="46">
        <f t="shared" si="841"/>
        <v>-0.007280965158</v>
      </c>
      <c r="U425" s="3"/>
    </row>
    <row r="426" ht="15.75" customHeight="1">
      <c r="A426" s="20">
        <v>43010.0</v>
      </c>
      <c r="B426" s="23">
        <v>341.529999</v>
      </c>
      <c r="C426" s="23">
        <v>36.754879</v>
      </c>
      <c r="D426" s="23">
        <v>148.404892</v>
      </c>
      <c r="E426" s="23">
        <v>177.009995</v>
      </c>
      <c r="F426" s="23">
        <v>71.714737</v>
      </c>
      <c r="G426" s="23">
        <v>57.8711</v>
      </c>
      <c r="H426" s="36">
        <f t="shared" ref="H426:M426" si="842">LN(B426/B425)</f>
        <v>0.00125981294</v>
      </c>
      <c r="I426" s="36">
        <f t="shared" si="842"/>
        <v>0.024897454</v>
      </c>
      <c r="J426" s="36">
        <f t="shared" si="842"/>
        <v>-0.002013316533</v>
      </c>
      <c r="K426" s="36">
        <f t="shared" si="842"/>
        <v>-0.02422269891</v>
      </c>
      <c r="L426" s="36">
        <f t="shared" si="842"/>
        <v>0.001609527502</v>
      </c>
      <c r="M426" s="41">
        <f t="shared" si="842"/>
        <v>0.001999540564</v>
      </c>
      <c r="N426" s="44">
        <f t="shared" ref="N426:S426" si="843">(B426-B425)/B425</f>
        <v>0.001260606838</v>
      </c>
      <c r="O426" s="44">
        <f t="shared" si="843"/>
        <v>0.02520998395</v>
      </c>
      <c r="P426" s="44">
        <f t="shared" si="843"/>
        <v>-0.002011291171</v>
      </c>
      <c r="Q426" s="44">
        <f t="shared" si="843"/>
        <v>-0.0239316838</v>
      </c>
      <c r="R426" s="44">
        <f t="shared" si="843"/>
        <v>0.001610823487</v>
      </c>
      <c r="S426" s="46">
        <f t="shared" si="843"/>
        <v>0.002001540979</v>
      </c>
      <c r="U426" s="3"/>
    </row>
    <row r="427" ht="15.75" customHeight="1">
      <c r="A427" s="20">
        <v>43011.0</v>
      </c>
      <c r="B427" s="23">
        <v>348.140015</v>
      </c>
      <c r="C427" s="23">
        <v>37.074986</v>
      </c>
      <c r="D427" s="23">
        <v>149.051361</v>
      </c>
      <c r="E427" s="23">
        <v>179.190002</v>
      </c>
      <c r="F427" s="23">
        <v>71.378334</v>
      </c>
      <c r="G427" s="23">
        <v>57.9764</v>
      </c>
      <c r="H427" s="36">
        <f t="shared" ref="H427:M427" si="844">LN(B427/B426)</f>
        <v>0.01916922086</v>
      </c>
      <c r="I427" s="36">
        <f t="shared" si="844"/>
        <v>0.008671531659</v>
      </c>
      <c r="J427" s="36">
        <f t="shared" si="844"/>
        <v>0.004346656097</v>
      </c>
      <c r="K427" s="36">
        <f t="shared" si="844"/>
        <v>0.01224050667</v>
      </c>
      <c r="L427" s="36">
        <f t="shared" si="844"/>
        <v>-0.004701885527</v>
      </c>
      <c r="M427" s="41">
        <f t="shared" si="844"/>
        <v>0.001817907663</v>
      </c>
      <c r="N427" s="44">
        <f t="shared" ref="N427:S427" si="845">(B427-B426)/B426</f>
        <v>0.01935413</v>
      </c>
      <c r="O427" s="44">
        <f t="shared" si="845"/>
        <v>0.008709238303</v>
      </c>
      <c r="P427" s="44">
        <f t="shared" si="845"/>
        <v>0.004356116509</v>
      </c>
      <c r="Q427" s="44">
        <f t="shared" si="845"/>
        <v>0.01231572827</v>
      </c>
      <c r="R427" s="44">
        <f t="shared" si="845"/>
        <v>-0.004690848967</v>
      </c>
      <c r="S427" s="46">
        <f t="shared" si="845"/>
        <v>0.001819561059</v>
      </c>
      <c r="U427" s="3"/>
    </row>
    <row r="428" ht="15.75" customHeight="1">
      <c r="A428" s="20">
        <v>43012.0</v>
      </c>
      <c r="B428" s="23">
        <v>355.01001</v>
      </c>
      <c r="C428" s="23">
        <v>37.037319</v>
      </c>
      <c r="D428" s="23">
        <v>148.086502</v>
      </c>
      <c r="E428" s="23">
        <v>184.449997</v>
      </c>
      <c r="F428" s="23">
        <v>71.791641</v>
      </c>
      <c r="G428" s="23">
        <v>57.681</v>
      </c>
      <c r="H428" s="36">
        <f t="shared" ref="H428:M428" si="846">LN(B428/B427)</f>
        <v>0.01954124545</v>
      </c>
      <c r="I428" s="36">
        <f t="shared" si="846"/>
        <v>-0.001016484462</v>
      </c>
      <c r="J428" s="36">
        <f t="shared" si="846"/>
        <v>-0.006494375247</v>
      </c>
      <c r="K428" s="36">
        <f t="shared" si="846"/>
        <v>0.0289317012</v>
      </c>
      <c r="L428" s="36">
        <f t="shared" si="846"/>
        <v>0.005773670745</v>
      </c>
      <c r="M428" s="41">
        <f t="shared" si="846"/>
        <v>-0.005108201332</v>
      </c>
      <c r="N428" s="44">
        <f t="shared" ref="N428:S428" si="847">(B428-B427)/B427</f>
        <v>0.01973342536</v>
      </c>
      <c r="O428" s="44">
        <f t="shared" si="847"/>
        <v>-0.001015968017</v>
      </c>
      <c r="P428" s="44">
        <f t="shared" si="847"/>
        <v>-0.00647333237</v>
      </c>
      <c r="Q428" s="44">
        <f t="shared" si="847"/>
        <v>0.02935428842</v>
      </c>
      <c r="R428" s="44">
        <f t="shared" si="847"/>
        <v>0.005790370507</v>
      </c>
      <c r="S428" s="46">
        <f t="shared" si="847"/>
        <v>-0.005095176658</v>
      </c>
      <c r="U428" s="3"/>
    </row>
    <row r="429" ht="15.75" customHeight="1">
      <c r="A429" s="20">
        <v>43013.0</v>
      </c>
      <c r="B429" s="23">
        <v>355.329987</v>
      </c>
      <c r="C429" s="23">
        <v>37.216194</v>
      </c>
      <c r="D429" s="23">
        <v>149.929367</v>
      </c>
      <c r="E429" s="23">
        <v>194.389999</v>
      </c>
      <c r="F429" s="23">
        <v>73.021965</v>
      </c>
      <c r="G429" s="23">
        <v>57.5118</v>
      </c>
      <c r="H429" s="36">
        <f t="shared" ref="H429:M429" si="848">LN(B429/B428)</f>
        <v>0.0009009123039</v>
      </c>
      <c r="I429" s="36">
        <f t="shared" si="848"/>
        <v>0.004817963186</v>
      </c>
      <c r="J429" s="36">
        <f t="shared" si="848"/>
        <v>0.01236772053</v>
      </c>
      <c r="K429" s="36">
        <f t="shared" si="848"/>
        <v>0.05248803745</v>
      </c>
      <c r="L429" s="36">
        <f t="shared" si="848"/>
        <v>0.01699223764</v>
      </c>
      <c r="M429" s="41">
        <f t="shared" si="848"/>
        <v>-0.002937685718</v>
      </c>
      <c r="N429" s="44">
        <f t="shared" ref="N429:S429" si="849">(B429-B428)/B428</f>
        <v>0.0009013182473</v>
      </c>
      <c r="O429" s="44">
        <f t="shared" si="849"/>
        <v>0.004829588232</v>
      </c>
      <c r="P429" s="44">
        <f t="shared" si="849"/>
        <v>0.01244451706</v>
      </c>
      <c r="Q429" s="44">
        <f t="shared" si="849"/>
        <v>0.05388995479</v>
      </c>
      <c r="R429" s="44">
        <f t="shared" si="849"/>
        <v>0.0171374269</v>
      </c>
      <c r="S429" s="46">
        <f t="shared" si="849"/>
        <v>-0.002933374941</v>
      </c>
      <c r="U429" s="3"/>
    </row>
    <row r="430" ht="15.75" customHeight="1">
      <c r="A430" s="20">
        <v>43014.0</v>
      </c>
      <c r="B430" s="23">
        <v>356.880005</v>
      </c>
      <c r="C430" s="23">
        <v>37.310349</v>
      </c>
      <c r="D430" s="23">
        <v>149.842514</v>
      </c>
      <c r="E430" s="23">
        <v>198.020004</v>
      </c>
      <c r="F430" s="23">
        <v>73.050812</v>
      </c>
      <c r="G430" s="23">
        <v>57.9656</v>
      </c>
      <c r="H430" s="36">
        <f t="shared" ref="H430:M430" si="850">LN(B430/B429)</f>
        <v>0.004352706265</v>
      </c>
      <c r="I430" s="36">
        <f t="shared" si="850"/>
        <v>0.002526752116</v>
      </c>
      <c r="J430" s="36">
        <f t="shared" si="850"/>
        <v>-0.0005794606361</v>
      </c>
      <c r="K430" s="36">
        <f t="shared" si="850"/>
        <v>0.01850161066</v>
      </c>
      <c r="L430" s="36">
        <f t="shared" si="850"/>
        <v>0.0003949675082</v>
      </c>
      <c r="M430" s="41">
        <f t="shared" si="850"/>
        <v>0.007859587002</v>
      </c>
      <c r="N430" s="44">
        <f t="shared" ref="N430:S430" si="851">(B430-B429)/B429</f>
        <v>0.004362193051</v>
      </c>
      <c r="O430" s="44">
        <f t="shared" si="851"/>
        <v>0.002529947044</v>
      </c>
      <c r="P430" s="44">
        <f t="shared" si="851"/>
        <v>-0.0005792927812</v>
      </c>
      <c r="Q430" s="44">
        <f t="shared" si="851"/>
        <v>0.01867382591</v>
      </c>
      <c r="R430" s="44">
        <f t="shared" si="851"/>
        <v>0.0003950455182</v>
      </c>
      <c r="S430" s="46">
        <f t="shared" si="851"/>
        <v>0.007890554634</v>
      </c>
      <c r="U430" s="3"/>
    </row>
    <row r="431" ht="15.75" customHeight="1">
      <c r="A431" s="20">
        <v>43017.0</v>
      </c>
      <c r="B431" s="23">
        <v>342.940002</v>
      </c>
      <c r="C431" s="23">
        <v>37.526886</v>
      </c>
      <c r="D431" s="23">
        <v>150.363541</v>
      </c>
      <c r="E431" s="23">
        <v>196.869995</v>
      </c>
      <c r="F431" s="23">
        <v>73.329559</v>
      </c>
      <c r="G431" s="23">
        <v>58.3594</v>
      </c>
      <c r="H431" s="36">
        <f t="shared" ref="H431:M431" si="852">LN(B431/B430)</f>
        <v>-0.03984409425</v>
      </c>
      <c r="I431" s="36">
        <f t="shared" si="852"/>
        <v>0.005786894833</v>
      </c>
      <c r="J431" s="36">
        <f t="shared" si="852"/>
        <v>0.003471132673</v>
      </c>
      <c r="K431" s="36">
        <f t="shared" si="852"/>
        <v>-0.00582446886</v>
      </c>
      <c r="L431" s="36">
        <f t="shared" si="852"/>
        <v>0.003808534369</v>
      </c>
      <c r="M431" s="41">
        <f t="shared" si="852"/>
        <v>0.006770711445</v>
      </c>
      <c r="N431" s="44">
        <f t="shared" ref="N431:S431" si="853">(B431-B430)/B430</f>
        <v>-0.03906075657</v>
      </c>
      <c r="O431" s="44">
        <f t="shared" si="853"/>
        <v>0.005803671255</v>
      </c>
      <c r="P431" s="44">
        <f t="shared" si="853"/>
        <v>0.003477164031</v>
      </c>
      <c r="Q431" s="44">
        <f t="shared" si="853"/>
        <v>-0.005807539525</v>
      </c>
      <c r="R431" s="44">
        <f t="shared" si="853"/>
        <v>0.003815796052</v>
      </c>
      <c r="S431" s="46">
        <f t="shared" si="853"/>
        <v>0.00679368453</v>
      </c>
      <c r="U431" s="3"/>
    </row>
    <row r="432" ht="15.75" customHeight="1">
      <c r="A432" s="20">
        <v>43018.0</v>
      </c>
      <c r="B432" s="23">
        <v>355.589996</v>
      </c>
      <c r="C432" s="23">
        <v>37.329174</v>
      </c>
      <c r="D432" s="23">
        <v>150.421432</v>
      </c>
      <c r="E432" s="23">
        <v>195.080002</v>
      </c>
      <c r="F432" s="23">
        <v>73.329559</v>
      </c>
      <c r="G432" s="23">
        <v>57.9748</v>
      </c>
      <c r="H432" s="36">
        <f t="shared" ref="H432:M432" si="854">LN(B432/B431)</f>
        <v>0.03622285993</v>
      </c>
      <c r="I432" s="36">
        <f t="shared" si="854"/>
        <v>-0.005282470377</v>
      </c>
      <c r="J432" s="36">
        <f t="shared" si="854"/>
        <v>0.0003849327986</v>
      </c>
      <c r="K432" s="36">
        <f t="shared" si="854"/>
        <v>-0.00913384594</v>
      </c>
      <c r="L432" s="36">
        <f t="shared" si="854"/>
        <v>0</v>
      </c>
      <c r="M432" s="41">
        <f t="shared" si="854"/>
        <v>-0.006612009215</v>
      </c>
      <c r="N432" s="44">
        <f t="shared" ref="N432:S432" si="855">(B432-B431)/B431</f>
        <v>0.03688690128</v>
      </c>
      <c r="O432" s="44">
        <f t="shared" si="855"/>
        <v>-0.005268542666</v>
      </c>
      <c r="P432" s="44">
        <f t="shared" si="855"/>
        <v>0.0003850068947</v>
      </c>
      <c r="Q432" s="44">
        <f t="shared" si="855"/>
        <v>-0.009092259082</v>
      </c>
      <c r="R432" s="44">
        <f t="shared" si="855"/>
        <v>0</v>
      </c>
      <c r="S432" s="46">
        <f t="shared" si="855"/>
        <v>-0.00659019798</v>
      </c>
      <c r="U432" s="3"/>
    </row>
    <row r="433" ht="15.75" customHeight="1">
      <c r="A433" s="20">
        <v>43019.0</v>
      </c>
      <c r="B433" s="23">
        <v>354.600006</v>
      </c>
      <c r="C433" s="23">
        <v>36.99966</v>
      </c>
      <c r="D433" s="23">
        <v>151.048615</v>
      </c>
      <c r="E433" s="23">
        <v>194.949997</v>
      </c>
      <c r="F433" s="23">
        <v>73.454506</v>
      </c>
      <c r="G433" s="23">
        <v>57.8793</v>
      </c>
      <c r="H433" s="36">
        <f t="shared" ref="H433:M433" si="856">LN(B433/B432)</f>
        <v>-0.00278795995</v>
      </c>
      <c r="I433" s="36">
        <f t="shared" si="856"/>
        <v>-0.008866442293</v>
      </c>
      <c r="J433" s="36">
        <f t="shared" si="856"/>
        <v>0.004160837278</v>
      </c>
      <c r="K433" s="36">
        <f t="shared" si="856"/>
        <v>-0.000666641054</v>
      </c>
      <c r="L433" s="36">
        <f t="shared" si="856"/>
        <v>0.001702460416</v>
      </c>
      <c r="M433" s="41">
        <f t="shared" si="856"/>
        <v>-0.00164862567</v>
      </c>
      <c r="N433" s="44">
        <f t="shared" ref="N433:S433" si="857">(B433-B432)/B432</f>
        <v>-0.002784077199</v>
      </c>
      <c r="O433" s="44">
        <f t="shared" si="857"/>
        <v>-0.008827251308</v>
      </c>
      <c r="P433" s="44">
        <f t="shared" si="857"/>
        <v>0.004169505579</v>
      </c>
      <c r="Q433" s="44">
        <f t="shared" si="857"/>
        <v>-0.0006664188982</v>
      </c>
      <c r="R433" s="44">
        <f t="shared" si="857"/>
        <v>0.001703910424</v>
      </c>
      <c r="S433" s="46">
        <f t="shared" si="857"/>
        <v>-0.001647267433</v>
      </c>
      <c r="U433" s="3"/>
    </row>
    <row r="434" ht="15.75" customHeight="1">
      <c r="A434" s="20">
        <v>43020.0</v>
      </c>
      <c r="B434" s="23">
        <v>355.679993</v>
      </c>
      <c r="C434" s="23">
        <v>36.896099</v>
      </c>
      <c r="D434" s="23">
        <v>150.51796</v>
      </c>
      <c r="E434" s="23">
        <v>195.860001</v>
      </c>
      <c r="F434" s="23">
        <v>74.127335</v>
      </c>
      <c r="G434" s="23">
        <v>57.7062</v>
      </c>
      <c r="H434" s="36">
        <f t="shared" ref="H434:M434" si="858">LN(B434/B433)</f>
        <v>0.003041019975</v>
      </c>
      <c r="I434" s="36">
        <f t="shared" si="858"/>
        <v>-0.002802896112</v>
      </c>
      <c r="J434" s="36">
        <f t="shared" si="858"/>
        <v>-0.003519326024</v>
      </c>
      <c r="K434" s="36">
        <f t="shared" si="858"/>
        <v>0.004657023358</v>
      </c>
      <c r="L434" s="36">
        <f t="shared" si="858"/>
        <v>0.009118109071</v>
      </c>
      <c r="M434" s="41">
        <f t="shared" si="858"/>
        <v>-0.002995187621</v>
      </c>
      <c r="N434" s="44">
        <f t="shared" ref="N434:S434" si="859">(B434-B433)/B433</f>
        <v>0.003045648567</v>
      </c>
      <c r="O434" s="44">
        <f t="shared" si="859"/>
        <v>-0.002798971666</v>
      </c>
      <c r="P434" s="44">
        <f t="shared" si="859"/>
        <v>-0.003513140455</v>
      </c>
      <c r="Q434" s="44">
        <f t="shared" si="859"/>
        <v>0.004667884145</v>
      </c>
      <c r="R434" s="44">
        <f t="shared" si="859"/>
        <v>0.009159805663</v>
      </c>
      <c r="S434" s="46">
        <f t="shared" si="859"/>
        <v>-0.002990706522</v>
      </c>
      <c r="U434" s="3"/>
    </row>
    <row r="435" ht="15.75" customHeight="1">
      <c r="A435" s="20">
        <v>43021.0</v>
      </c>
      <c r="B435" s="23">
        <v>355.570007</v>
      </c>
      <c r="C435" s="23">
        <v>37.348</v>
      </c>
      <c r="D435" s="23">
        <v>151.47316</v>
      </c>
      <c r="E435" s="23">
        <v>199.490005</v>
      </c>
      <c r="F435" s="23">
        <v>74.482979</v>
      </c>
      <c r="G435" s="23">
        <v>57.4318</v>
      </c>
      <c r="H435" s="36">
        <f t="shared" ref="H435:M435" si="860">LN(B435/B434)</f>
        <v>-0.0003092752221</v>
      </c>
      <c r="I435" s="36">
        <f t="shared" si="860"/>
        <v>0.01217353532</v>
      </c>
      <c r="J435" s="36">
        <f t="shared" si="860"/>
        <v>0.006326034921</v>
      </c>
      <c r="K435" s="36">
        <f t="shared" si="860"/>
        <v>0.01836401143</v>
      </c>
      <c r="L435" s="36">
        <f t="shared" si="860"/>
        <v>0.004786271819</v>
      </c>
      <c r="M435" s="41">
        <f t="shared" si="860"/>
        <v>-0.004766463192</v>
      </c>
      <c r="N435" s="44">
        <f t="shared" ref="N435:S435" si="861">(B435-B434)/B434</f>
        <v>-0.0003092274015</v>
      </c>
      <c r="O435" s="44">
        <f t="shared" si="861"/>
        <v>0.0122479344</v>
      </c>
      <c r="P435" s="44">
        <f t="shared" si="861"/>
        <v>0.00634608654</v>
      </c>
      <c r="Q435" s="44">
        <f t="shared" si="861"/>
        <v>0.01853366681</v>
      </c>
      <c r="R435" s="44">
        <f t="shared" si="861"/>
        <v>0.004797744314</v>
      </c>
      <c r="S435" s="46">
        <f t="shared" si="861"/>
        <v>-0.004755121633</v>
      </c>
      <c r="U435" s="3"/>
    </row>
    <row r="436" ht="15.75" customHeight="1">
      <c r="A436" s="20">
        <v>43024.0</v>
      </c>
      <c r="B436" s="23">
        <v>350.600006</v>
      </c>
      <c r="C436" s="23">
        <v>37.432735</v>
      </c>
      <c r="D436" s="23">
        <v>154.261597</v>
      </c>
      <c r="E436" s="23">
        <v>202.679993</v>
      </c>
      <c r="F436" s="23">
        <v>74.63678</v>
      </c>
      <c r="G436" s="23">
        <v>57.1885</v>
      </c>
      <c r="H436" s="36">
        <f t="shared" ref="H436:M436" si="862">LN(B436/B435)</f>
        <v>-0.01407616571</v>
      </c>
      <c r="I436" s="36">
        <f t="shared" si="862"/>
        <v>0.002266226355</v>
      </c>
      <c r="J436" s="36">
        <f t="shared" si="862"/>
        <v>0.01824139557</v>
      </c>
      <c r="K436" s="36">
        <f t="shared" si="862"/>
        <v>0.01586421125</v>
      </c>
      <c r="L436" s="36">
        <f t="shared" si="862"/>
        <v>0.002062785718</v>
      </c>
      <c r="M436" s="41">
        <f t="shared" si="862"/>
        <v>-0.004245327667</v>
      </c>
      <c r="N436" s="44">
        <f t="shared" ref="N436:S436" si="863">(B436-B435)/B435</f>
        <v>-0.0139775597</v>
      </c>
      <c r="O436" s="44">
        <f t="shared" si="863"/>
        <v>0.002268796187</v>
      </c>
      <c r="P436" s="44">
        <f t="shared" si="863"/>
        <v>0.01840878608</v>
      </c>
      <c r="Q436" s="44">
        <f t="shared" si="863"/>
        <v>0.01599071593</v>
      </c>
      <c r="R436" s="44">
        <f t="shared" si="863"/>
        <v>0.002064914724</v>
      </c>
      <c r="S436" s="46">
        <f t="shared" si="863"/>
        <v>-0.004236329002</v>
      </c>
      <c r="U436" s="3"/>
    </row>
    <row r="437" ht="15.75" customHeight="1">
      <c r="A437" s="20">
        <v>43025.0</v>
      </c>
      <c r="B437" s="23">
        <v>355.75</v>
      </c>
      <c r="C437" s="23">
        <v>37.460979</v>
      </c>
      <c r="D437" s="23">
        <v>154.830856</v>
      </c>
      <c r="E437" s="23">
        <v>199.479996</v>
      </c>
      <c r="F437" s="23">
        <v>74.579109</v>
      </c>
      <c r="G437" s="23">
        <v>57.3875</v>
      </c>
      <c r="H437" s="36">
        <f t="shared" ref="H437:M437" si="864">LN(B437/B436)</f>
        <v>0.01458224737</v>
      </c>
      <c r="I437" s="36">
        <f t="shared" si="864"/>
        <v>0.0007542422409</v>
      </c>
      <c r="J437" s="36">
        <f t="shared" si="864"/>
        <v>0.003683426354</v>
      </c>
      <c r="K437" s="36">
        <f t="shared" si="864"/>
        <v>-0.01591438544</v>
      </c>
      <c r="L437" s="36">
        <f t="shared" si="864"/>
        <v>-0.0007729874246</v>
      </c>
      <c r="M437" s="41">
        <f t="shared" si="864"/>
        <v>0.003473680354</v>
      </c>
      <c r="N437" s="44">
        <f t="shared" ref="N437:S437" si="865">(B437-B436)/B436</f>
        <v>0.01468908703</v>
      </c>
      <c r="O437" s="44">
        <f t="shared" si="865"/>
        <v>0.0007545267531</v>
      </c>
      <c r="P437" s="44">
        <f t="shared" si="865"/>
        <v>0.003690218506</v>
      </c>
      <c r="Q437" s="44">
        <f t="shared" si="865"/>
        <v>-0.01578842072</v>
      </c>
      <c r="R437" s="44">
        <f t="shared" si="865"/>
        <v>-0.0007726887468</v>
      </c>
      <c r="S437" s="46">
        <f t="shared" si="865"/>
        <v>0.003479720573</v>
      </c>
      <c r="U437" s="3"/>
    </row>
    <row r="438" ht="15.75" customHeight="1">
      <c r="A438" s="20">
        <v>43026.0</v>
      </c>
      <c r="B438" s="23">
        <v>359.649994</v>
      </c>
      <c r="C438" s="23">
        <v>37.894047</v>
      </c>
      <c r="D438" s="23">
        <v>154.145813</v>
      </c>
      <c r="E438" s="23">
        <v>195.539993</v>
      </c>
      <c r="F438" s="23">
        <v>74.598328</v>
      </c>
      <c r="G438" s="23">
        <v>57.3583</v>
      </c>
      <c r="H438" s="36">
        <f t="shared" ref="H438:M438" si="866">LN(B438/B437)</f>
        <v>0.01090308266</v>
      </c>
      <c r="I438" s="36">
        <f t="shared" si="866"/>
        <v>0.01149419729</v>
      </c>
      <c r="J438" s="36">
        <f t="shared" si="866"/>
        <v>-0.00443427735</v>
      </c>
      <c r="K438" s="36">
        <f t="shared" si="866"/>
        <v>-0.01994903435</v>
      </c>
      <c r="L438" s="36">
        <f t="shared" si="866"/>
        <v>0.0002576663133</v>
      </c>
      <c r="M438" s="41">
        <f t="shared" si="866"/>
        <v>-0.0005089511011</v>
      </c>
      <c r="N438" s="44">
        <f t="shared" ref="N438:S438" si="867">(B438-B437)/B437</f>
        <v>0.01096273788</v>
      </c>
      <c r="O438" s="44">
        <f t="shared" si="867"/>
        <v>0.0115605094</v>
      </c>
      <c r="P438" s="44">
        <f t="shared" si="867"/>
        <v>-0.004424460458</v>
      </c>
      <c r="Q438" s="44">
        <f t="shared" si="867"/>
        <v>-0.01975136895</v>
      </c>
      <c r="R438" s="44">
        <f t="shared" si="867"/>
        <v>0.0002576995121</v>
      </c>
      <c r="S438" s="46">
        <f t="shared" si="867"/>
        <v>-0.0005088216075</v>
      </c>
      <c r="U438" s="3"/>
    </row>
    <row r="439" ht="15.75" customHeight="1">
      <c r="A439" s="20">
        <v>43027.0</v>
      </c>
      <c r="B439" s="23">
        <v>351.809998</v>
      </c>
      <c r="C439" s="23">
        <v>37.743416</v>
      </c>
      <c r="D439" s="23">
        <v>150.498627</v>
      </c>
      <c r="E439" s="23">
        <v>195.130005</v>
      </c>
      <c r="F439" s="23">
        <v>74.886696</v>
      </c>
      <c r="G439" s="23">
        <v>57.5276</v>
      </c>
      <c r="H439" s="36">
        <f t="shared" ref="H439:M439" si="868">LN(B439/B438)</f>
        <v>-0.02204006817</v>
      </c>
      <c r="I439" s="36">
        <f t="shared" si="868"/>
        <v>-0.003982978624</v>
      </c>
      <c r="J439" s="36">
        <f t="shared" si="868"/>
        <v>-0.02394503088</v>
      </c>
      <c r="K439" s="36">
        <f t="shared" si="868"/>
        <v>-0.002098897548</v>
      </c>
      <c r="L439" s="36">
        <f t="shared" si="868"/>
        <v>0.003858157158</v>
      </c>
      <c r="M439" s="41">
        <f t="shared" si="868"/>
        <v>0.002947274166</v>
      </c>
      <c r="N439" s="44">
        <f t="shared" ref="N439:S439" si="869">(B439-B438)/B438</f>
        <v>-0.02179896046</v>
      </c>
      <c r="O439" s="44">
        <f t="shared" si="869"/>
        <v>-0.003975057085</v>
      </c>
      <c r="P439" s="44">
        <f t="shared" si="869"/>
        <v>-0.0236606232</v>
      </c>
      <c r="Q439" s="44">
        <f t="shared" si="869"/>
        <v>-0.002096696403</v>
      </c>
      <c r="R439" s="44">
        <f t="shared" si="869"/>
        <v>0.003865609428</v>
      </c>
      <c r="S439" s="46">
        <f t="shared" si="869"/>
        <v>0.002951621648</v>
      </c>
      <c r="U439" s="3"/>
    </row>
    <row r="440" ht="15.75" customHeight="1">
      <c r="A440" s="20">
        <v>43028.0</v>
      </c>
      <c r="B440" s="23">
        <v>345.100006</v>
      </c>
      <c r="C440" s="23">
        <v>38.063519</v>
      </c>
      <c r="D440" s="23">
        <v>150.75914</v>
      </c>
      <c r="E440" s="23">
        <v>194.160004</v>
      </c>
      <c r="F440" s="23">
        <v>75.75177</v>
      </c>
      <c r="G440" s="23">
        <v>57.5203</v>
      </c>
      <c r="H440" s="36">
        <f t="shared" ref="H440:M440" si="870">LN(B440/B439)</f>
        <v>-0.01925700397</v>
      </c>
      <c r="I440" s="36">
        <f t="shared" si="870"/>
        <v>0.008445266981</v>
      </c>
      <c r="J440" s="36">
        <f t="shared" si="870"/>
        <v>0.001729502728</v>
      </c>
      <c r="K440" s="36">
        <f t="shared" si="870"/>
        <v>-0.004983446711</v>
      </c>
      <c r="L440" s="36">
        <f t="shared" si="870"/>
        <v>0.0114855592</v>
      </c>
      <c r="M440" s="41">
        <f t="shared" si="870"/>
        <v>-0.0001269036638</v>
      </c>
      <c r="N440" s="44">
        <f t="shared" ref="N440:S440" si="871">(B440-B439)/B439</f>
        <v>-0.01907277234</v>
      </c>
      <c r="O440" s="44">
        <f t="shared" si="871"/>
        <v>0.00848102885</v>
      </c>
      <c r="P440" s="44">
        <f t="shared" si="871"/>
        <v>0.00173099918</v>
      </c>
      <c r="Q440" s="44">
        <f t="shared" si="871"/>
        <v>-0.004971049942</v>
      </c>
      <c r="R440" s="44">
        <f t="shared" si="871"/>
        <v>0.01155177149</v>
      </c>
      <c r="S440" s="46">
        <f t="shared" si="871"/>
        <v>-0.0001268956118</v>
      </c>
      <c r="U440" s="3"/>
    </row>
    <row r="441" ht="15.75" customHeight="1">
      <c r="A441" s="20">
        <v>43031.0</v>
      </c>
      <c r="B441" s="23">
        <v>337.019989</v>
      </c>
      <c r="C441" s="23">
        <v>38.440109</v>
      </c>
      <c r="D441" s="23">
        <v>150.681976</v>
      </c>
      <c r="E441" s="23">
        <v>192.470001</v>
      </c>
      <c r="F441" s="23">
        <v>75.770988</v>
      </c>
      <c r="G441" s="23">
        <v>57.4653</v>
      </c>
      <c r="H441" s="36">
        <f t="shared" ref="H441:M441" si="872">LN(B441/B440)</f>
        <v>-0.02369200436</v>
      </c>
      <c r="I441" s="36">
        <f t="shared" si="872"/>
        <v>0.009845102817</v>
      </c>
      <c r="J441" s="36">
        <f t="shared" si="872"/>
        <v>-0.0005119673302</v>
      </c>
      <c r="K441" s="36">
        <f t="shared" si="872"/>
        <v>-0.008742279397</v>
      </c>
      <c r="L441" s="36">
        <f t="shared" si="872"/>
        <v>0.0002536648667</v>
      </c>
      <c r="M441" s="41">
        <f t="shared" si="872"/>
        <v>-0.0009566416002</v>
      </c>
      <c r="N441" s="44">
        <f t="shared" ref="N441:S441" si="873">(B441-B440)/B440</f>
        <v>-0.02341355219</v>
      </c>
      <c r="O441" s="44">
        <f t="shared" si="873"/>
        <v>0.009893725275</v>
      </c>
      <c r="P441" s="44">
        <f t="shared" si="873"/>
        <v>-0.0005118362973</v>
      </c>
      <c r="Q441" s="44">
        <f t="shared" si="873"/>
        <v>-0.008704176788</v>
      </c>
      <c r="R441" s="44">
        <f t="shared" si="873"/>
        <v>0.0002536970423</v>
      </c>
      <c r="S441" s="46">
        <f t="shared" si="873"/>
        <v>-0.0009561841645</v>
      </c>
      <c r="U441" s="3"/>
    </row>
    <row r="442" ht="15.75" customHeight="1">
      <c r="A442" s="20">
        <v>43032.0</v>
      </c>
      <c r="B442" s="23">
        <v>337.339996</v>
      </c>
      <c r="C442" s="23">
        <v>38.553082</v>
      </c>
      <c r="D442" s="23">
        <v>151.579269</v>
      </c>
      <c r="E442" s="23">
        <v>196.020004</v>
      </c>
      <c r="F442" s="23">
        <v>75.79982</v>
      </c>
      <c r="G442" s="23">
        <v>57.5599</v>
      </c>
      <c r="H442" s="36">
        <f t="shared" ref="H442:M442" si="874">LN(B442/B441)</f>
        <v>0.000949068839</v>
      </c>
      <c r="I442" s="36">
        <f t="shared" si="874"/>
        <v>0.002934625247</v>
      </c>
      <c r="J442" s="36">
        <f t="shared" si="874"/>
        <v>0.005937219215</v>
      </c>
      <c r="K442" s="36">
        <f t="shared" si="874"/>
        <v>0.01827641262</v>
      </c>
      <c r="L442" s="36">
        <f t="shared" si="874"/>
        <v>0.0003804426555</v>
      </c>
      <c r="M442" s="41">
        <f t="shared" si="874"/>
        <v>0.001644857324</v>
      </c>
      <c r="N442" s="44">
        <f t="shared" ref="N442:S442" si="875">(B442-B441)/B441</f>
        <v>0.0009495193474</v>
      </c>
      <c r="O442" s="44">
        <f t="shared" si="875"/>
        <v>0.002938935475</v>
      </c>
      <c r="P442" s="44">
        <f t="shared" si="875"/>
        <v>0.005954879434</v>
      </c>
      <c r="Q442" s="44">
        <f t="shared" si="875"/>
        <v>0.01844444839</v>
      </c>
      <c r="R442" s="44">
        <f t="shared" si="875"/>
        <v>0.000380515033</v>
      </c>
      <c r="S442" s="46">
        <f t="shared" si="875"/>
        <v>0.001646210844</v>
      </c>
      <c r="U442" s="3"/>
    </row>
    <row r="443" ht="15.75" customHeight="1">
      <c r="A443" s="20">
        <v>43033.0</v>
      </c>
      <c r="B443" s="23">
        <v>325.839996</v>
      </c>
      <c r="C443" s="23">
        <v>38.393028</v>
      </c>
      <c r="D443" s="23">
        <v>150.913528</v>
      </c>
      <c r="E443" s="23">
        <v>193.770004</v>
      </c>
      <c r="F443" s="23">
        <v>75.578758</v>
      </c>
      <c r="G443" s="23">
        <v>57.623</v>
      </c>
      <c r="H443" s="36">
        <f t="shared" ref="H443:M443" si="876">LN(B443/B442)</f>
        <v>-0.03468486091</v>
      </c>
      <c r="I443" s="36">
        <f t="shared" si="876"/>
        <v>-0.004160164324</v>
      </c>
      <c r="J443" s="36">
        <f t="shared" si="876"/>
        <v>-0.004401705307</v>
      </c>
      <c r="K443" s="36">
        <f t="shared" si="876"/>
        <v>-0.01154480589</v>
      </c>
      <c r="L443" s="36">
        <f t="shared" si="876"/>
        <v>-0.002920653108</v>
      </c>
      <c r="M443" s="41">
        <f t="shared" si="876"/>
        <v>0.001095648856</v>
      </c>
      <c r="N443" s="44">
        <f t="shared" ref="N443:S443" si="877">(B443-B442)/B442</f>
        <v>-0.03409023578</v>
      </c>
      <c r="O443" s="44">
        <f t="shared" si="877"/>
        <v>-0.004151522828</v>
      </c>
      <c r="P443" s="44">
        <f t="shared" si="877"/>
        <v>-0.004392032</v>
      </c>
      <c r="Q443" s="44">
        <f t="shared" si="877"/>
        <v>-0.01147842034</v>
      </c>
      <c r="R443" s="44">
        <f t="shared" si="877"/>
        <v>-0.00291639215</v>
      </c>
      <c r="S443" s="46">
        <f t="shared" si="877"/>
        <v>0.001096249299</v>
      </c>
      <c r="U443" s="3"/>
    </row>
    <row r="444" ht="15.75" customHeight="1">
      <c r="A444" s="20">
        <v>43034.0</v>
      </c>
      <c r="B444" s="23">
        <v>326.170013</v>
      </c>
      <c r="C444" s="23">
        <v>38.929665</v>
      </c>
      <c r="D444" s="23">
        <v>151.878357</v>
      </c>
      <c r="E444" s="23">
        <v>195.210007</v>
      </c>
      <c r="F444" s="23">
        <v>75.703697</v>
      </c>
      <c r="G444" s="23">
        <v>57.696</v>
      </c>
      <c r="H444" s="36">
        <f t="shared" ref="H444:M444" si="878">LN(B444/B443)</f>
        <v>0.001012306632</v>
      </c>
      <c r="I444" s="36">
        <f t="shared" si="878"/>
        <v>0.01388067579</v>
      </c>
      <c r="J444" s="36">
        <f t="shared" si="878"/>
        <v>0.006372907025</v>
      </c>
      <c r="K444" s="36">
        <f t="shared" si="878"/>
        <v>0.007404028678</v>
      </c>
      <c r="L444" s="36">
        <f t="shared" si="878"/>
        <v>0.0016517319</v>
      </c>
      <c r="M444" s="41">
        <f t="shared" si="878"/>
        <v>0.001266053465</v>
      </c>
      <c r="N444" s="44">
        <f t="shared" ref="N444:S444" si="879">(B444-B443)/B443</f>
        <v>0.001012819187</v>
      </c>
      <c r="O444" s="44">
        <f t="shared" si="879"/>
        <v>0.01397745966</v>
      </c>
      <c r="P444" s="44">
        <f t="shared" si="879"/>
        <v>0.006393257204</v>
      </c>
      <c r="Q444" s="44">
        <f t="shared" si="879"/>
        <v>0.007431506272</v>
      </c>
      <c r="R444" s="44">
        <f t="shared" si="879"/>
        <v>0.00165309676</v>
      </c>
      <c r="S444" s="46">
        <f t="shared" si="879"/>
        <v>0.001266855249</v>
      </c>
      <c r="U444" s="3"/>
    </row>
    <row r="445" ht="15.75" customHeight="1">
      <c r="A445" s="20">
        <v>43035.0</v>
      </c>
      <c r="B445" s="23">
        <v>320.869995</v>
      </c>
      <c r="C445" s="23">
        <v>41.80114</v>
      </c>
      <c r="D445" s="23">
        <v>157.32016</v>
      </c>
      <c r="E445" s="23">
        <v>199.539993</v>
      </c>
      <c r="F445" s="23">
        <v>80.557732</v>
      </c>
      <c r="G445" s="23">
        <v>58.2769</v>
      </c>
      <c r="H445" s="36">
        <f t="shared" ref="H445:M445" si="880">LN(B445/B444)</f>
        <v>-0.0163827166</v>
      </c>
      <c r="I445" s="36">
        <f t="shared" si="880"/>
        <v>0.07116705549</v>
      </c>
      <c r="J445" s="36">
        <f t="shared" si="880"/>
        <v>0.03520304704</v>
      </c>
      <c r="K445" s="36">
        <f t="shared" si="880"/>
        <v>0.02193874437</v>
      </c>
      <c r="L445" s="36">
        <f t="shared" si="880"/>
        <v>0.06214709832</v>
      </c>
      <c r="M445" s="41">
        <f t="shared" si="880"/>
        <v>0.0100179414</v>
      </c>
      <c r="N445" s="44">
        <f t="shared" ref="N445:S445" si="881">(B445-B444)/B444</f>
        <v>-0.01624924974</v>
      </c>
      <c r="O445" s="44">
        <f t="shared" si="881"/>
        <v>0.07376058849</v>
      </c>
      <c r="P445" s="44">
        <f t="shared" si="881"/>
        <v>0.03583000967</v>
      </c>
      <c r="Q445" s="44">
        <f t="shared" si="881"/>
        <v>0.0221811682</v>
      </c>
      <c r="R445" s="44">
        <f t="shared" si="881"/>
        <v>0.06411886331</v>
      </c>
      <c r="S445" s="46">
        <f t="shared" si="881"/>
        <v>0.01006828896</v>
      </c>
      <c r="U445" s="3"/>
    </row>
    <row r="446" ht="15.75" customHeight="1">
      <c r="A446" s="20">
        <v>43038.0</v>
      </c>
      <c r="B446" s="23">
        <v>320.079987</v>
      </c>
      <c r="C446" s="23">
        <v>41.772896</v>
      </c>
      <c r="D446" s="23">
        <v>160.861237</v>
      </c>
      <c r="E446" s="23">
        <v>198.369995</v>
      </c>
      <c r="F446" s="23">
        <v>80.634636</v>
      </c>
      <c r="G446" s="23">
        <v>57.8175</v>
      </c>
      <c r="H446" s="36">
        <f t="shared" ref="H446:M446" si="882">LN(B446/B445)</f>
        <v>-0.002465117161</v>
      </c>
      <c r="I446" s="36">
        <f t="shared" si="882"/>
        <v>-0.0006759037239</v>
      </c>
      <c r="J446" s="36">
        <f t="shared" si="882"/>
        <v>0.02225914676</v>
      </c>
      <c r="K446" s="36">
        <f t="shared" si="882"/>
        <v>-0.00588073387</v>
      </c>
      <c r="L446" s="36">
        <f t="shared" si="882"/>
        <v>0.000954189169</v>
      </c>
      <c r="M446" s="41">
        <f t="shared" si="882"/>
        <v>-0.007914290404</v>
      </c>
      <c r="N446" s="44">
        <f t="shared" ref="N446:S446" si="883">(B446-B445)/B445</f>
        <v>-0.002462081255</v>
      </c>
      <c r="O446" s="44">
        <f t="shared" si="883"/>
        <v>-0.0006756753524</v>
      </c>
      <c r="P446" s="44">
        <f t="shared" si="883"/>
        <v>0.02250872997</v>
      </c>
      <c r="Q446" s="44">
        <f t="shared" si="883"/>
        <v>-0.0058634762</v>
      </c>
      <c r="R446" s="44">
        <f t="shared" si="883"/>
        <v>0.0009546445523</v>
      </c>
      <c r="S446" s="46">
        <f t="shared" si="883"/>
        <v>-0.007883054864</v>
      </c>
      <c r="U446" s="3"/>
    </row>
    <row r="447" ht="15.75" customHeight="1">
      <c r="A447" s="20">
        <v>43039.0</v>
      </c>
      <c r="B447" s="23">
        <v>331.529999</v>
      </c>
      <c r="C447" s="23">
        <v>42.827343</v>
      </c>
      <c r="D447" s="23">
        <v>163.09967</v>
      </c>
      <c r="E447" s="23">
        <v>196.429993</v>
      </c>
      <c r="F447" s="23">
        <v>79.952187</v>
      </c>
      <c r="G447" s="23">
        <v>58.2903</v>
      </c>
      <c r="H447" s="36">
        <f t="shared" ref="H447:M447" si="884">LN(B447/B446)</f>
        <v>0.03514737632</v>
      </c>
      <c r="I447" s="36">
        <f t="shared" si="884"/>
        <v>0.02492904558</v>
      </c>
      <c r="J447" s="36">
        <f t="shared" si="884"/>
        <v>0.01381937496</v>
      </c>
      <c r="K447" s="36">
        <f t="shared" si="884"/>
        <v>-0.009827850425</v>
      </c>
      <c r="L447" s="36">
        <f t="shared" si="884"/>
        <v>-0.008499490751</v>
      </c>
      <c r="M447" s="41">
        <f t="shared" si="884"/>
        <v>0.008144200705</v>
      </c>
      <c r="N447" s="44">
        <f t="shared" ref="N447:S447" si="885">(B447-B446)/B446</f>
        <v>0.03577234587</v>
      </c>
      <c r="O447" s="44">
        <f t="shared" si="885"/>
        <v>0.02524237247</v>
      </c>
      <c r="P447" s="44">
        <f t="shared" si="885"/>
        <v>0.01391530391</v>
      </c>
      <c r="Q447" s="44">
        <f t="shared" si="885"/>
        <v>-0.009779714921</v>
      </c>
      <c r="R447" s="44">
        <f t="shared" si="885"/>
        <v>-0.008463472198</v>
      </c>
      <c r="S447" s="46">
        <f t="shared" si="885"/>
        <v>0.008177454923</v>
      </c>
      <c r="U447" s="3"/>
    </row>
    <row r="448" ht="15.75" customHeight="1">
      <c r="A448" s="20">
        <v>43040.0</v>
      </c>
      <c r="B448" s="23">
        <v>321.079987</v>
      </c>
      <c r="C448" s="23">
        <v>43.975925</v>
      </c>
      <c r="D448" s="23">
        <v>161.025253</v>
      </c>
      <c r="E448" s="23">
        <v>198.0</v>
      </c>
      <c r="F448" s="23">
        <v>79.952187</v>
      </c>
      <c r="G448" s="23">
        <v>58.179</v>
      </c>
      <c r="H448" s="36">
        <f t="shared" ref="H448:M448" si="886">LN(B448/B447)</f>
        <v>-0.03202802748</v>
      </c>
      <c r="I448" s="36">
        <f t="shared" si="886"/>
        <v>0.02646557133</v>
      </c>
      <c r="J448" s="36">
        <f t="shared" si="886"/>
        <v>-0.01280028271</v>
      </c>
      <c r="K448" s="36">
        <f t="shared" si="886"/>
        <v>0.007960932584</v>
      </c>
      <c r="L448" s="36">
        <f t="shared" si="886"/>
        <v>0</v>
      </c>
      <c r="M448" s="41">
        <f t="shared" si="886"/>
        <v>-0.001911233842</v>
      </c>
      <c r="N448" s="44">
        <f t="shared" ref="N448:S448" si="887">(B448-B447)/B447</f>
        <v>-0.03152056234</v>
      </c>
      <c r="O448" s="44">
        <f t="shared" si="887"/>
        <v>0.02681889465</v>
      </c>
      <c r="P448" s="44">
        <f t="shared" si="887"/>
        <v>-0.01271870752</v>
      </c>
      <c r="Q448" s="44">
        <f t="shared" si="887"/>
        <v>0.007992705065</v>
      </c>
      <c r="R448" s="44">
        <f t="shared" si="887"/>
        <v>0</v>
      </c>
      <c r="S448" s="46">
        <f t="shared" si="887"/>
        <v>-0.001909408598</v>
      </c>
      <c r="U448" s="3"/>
    </row>
    <row r="449" ht="15.75" customHeight="1">
      <c r="A449" s="20">
        <v>43041.0</v>
      </c>
      <c r="B449" s="23">
        <v>299.26001</v>
      </c>
      <c r="C449" s="23">
        <v>44.343098</v>
      </c>
      <c r="D449" s="23">
        <v>162.202377</v>
      </c>
      <c r="E449" s="23">
        <v>199.320007</v>
      </c>
      <c r="F449" s="23">
        <v>80.788429</v>
      </c>
      <c r="G449" s="23">
        <v>58.2166</v>
      </c>
      <c r="H449" s="36">
        <f t="shared" ref="H449:M449" si="888">LN(B449/B448)</f>
        <v>-0.0703774786</v>
      </c>
      <c r="I449" s="36">
        <f t="shared" si="888"/>
        <v>0.008314745859</v>
      </c>
      <c r="J449" s="36">
        <f t="shared" si="888"/>
        <v>0.007283592705</v>
      </c>
      <c r="K449" s="36">
        <f t="shared" si="888"/>
        <v>0.006644577838</v>
      </c>
      <c r="L449" s="36">
        <f t="shared" si="888"/>
        <v>0.01040495632</v>
      </c>
      <c r="M449" s="41">
        <f t="shared" si="888"/>
        <v>0.0006460725544</v>
      </c>
      <c r="N449" s="44">
        <f t="shared" ref="N449:S449" si="889">(B449-B448)/B448</f>
        <v>-0.06795807239</v>
      </c>
      <c r="O449" s="44">
        <f t="shared" si="889"/>
        <v>0.008349409364</v>
      </c>
      <c r="P449" s="44">
        <f t="shared" si="889"/>
        <v>0.007310182584</v>
      </c>
      <c r="Q449" s="44">
        <f t="shared" si="889"/>
        <v>0.00666670202</v>
      </c>
      <c r="R449" s="44">
        <f t="shared" si="889"/>
        <v>0.01045927612</v>
      </c>
      <c r="S449" s="46">
        <f t="shared" si="889"/>
        <v>0.0006462813043</v>
      </c>
      <c r="U449" s="3"/>
    </row>
    <row r="450" ht="15.75" customHeight="1">
      <c r="A450" s="20">
        <v>43042.0</v>
      </c>
      <c r="B450" s="23">
        <v>306.089996</v>
      </c>
      <c r="C450" s="23">
        <v>43.62759</v>
      </c>
      <c r="D450" s="23">
        <v>166.438095</v>
      </c>
      <c r="E450" s="23">
        <v>200.009995</v>
      </c>
      <c r="F450" s="23">
        <v>80.874931</v>
      </c>
      <c r="G450" s="23">
        <v>58.7168</v>
      </c>
      <c r="H450" s="36">
        <f t="shared" ref="H450:M450" si="890">LN(B450/B449)</f>
        <v>0.02256636912</v>
      </c>
      <c r="I450" s="36">
        <f t="shared" si="890"/>
        <v>-0.01626732255</v>
      </c>
      <c r="J450" s="36">
        <f t="shared" si="890"/>
        <v>0.02577864216</v>
      </c>
      <c r="K450" s="36">
        <f t="shared" si="890"/>
        <v>0.003455731767</v>
      </c>
      <c r="L450" s="36">
        <f t="shared" si="890"/>
        <v>0.001070149826</v>
      </c>
      <c r="M450" s="41">
        <f t="shared" si="890"/>
        <v>0.008555349472</v>
      </c>
      <c r="N450" s="44">
        <f t="shared" ref="N450:S450" si="891">(B450-B449)/B449</f>
        <v>0.02282291576</v>
      </c>
      <c r="O450" s="44">
        <f t="shared" si="891"/>
        <v>-0.01613572421</v>
      </c>
      <c r="P450" s="44">
        <f t="shared" si="891"/>
        <v>0.026113785</v>
      </c>
      <c r="Q450" s="44">
        <f t="shared" si="891"/>
        <v>0.003461709692</v>
      </c>
      <c r="R450" s="44">
        <f t="shared" si="891"/>
        <v>0.00107072264</v>
      </c>
      <c r="S450" s="46">
        <f t="shared" si="891"/>
        <v>0.008592051064</v>
      </c>
      <c r="U450" s="3"/>
    </row>
    <row r="451" ht="15.75" customHeight="1">
      <c r="A451" s="170">
        <v>43045.0</v>
      </c>
      <c r="B451" s="23">
        <v>302.779999</v>
      </c>
      <c r="C451" s="23">
        <v>44.227074</v>
      </c>
      <c r="D451" s="23">
        <v>168.126602</v>
      </c>
      <c r="E451" s="23">
        <v>200.130005</v>
      </c>
      <c r="F451" s="23">
        <v>81.192139</v>
      </c>
      <c r="G451" s="23">
        <v>58.7922</v>
      </c>
      <c r="H451" s="36">
        <f t="shared" ref="H451:M451" si="892">LN(B451/B450)</f>
        <v>-0.01087269741</v>
      </c>
      <c r="I451" s="36">
        <f t="shared" si="892"/>
        <v>0.01364738711</v>
      </c>
      <c r="J451" s="36">
        <f t="shared" si="892"/>
        <v>0.01009384045</v>
      </c>
      <c r="K451" s="36">
        <f t="shared" si="892"/>
        <v>0.000599840074</v>
      </c>
      <c r="L451" s="36">
        <f t="shared" si="892"/>
        <v>0.003914532484</v>
      </c>
      <c r="M451" s="41">
        <f t="shared" si="892"/>
        <v>0.001283306136</v>
      </c>
      <c r="N451" s="44">
        <f t="shared" ref="N451:S451" si="893">(B451-B450)/B450</f>
        <v>-0.01081380327</v>
      </c>
      <c r="O451" s="44">
        <f t="shared" si="893"/>
        <v>0.01374093779</v>
      </c>
      <c r="P451" s="44">
        <f t="shared" si="893"/>
        <v>0.0101449551</v>
      </c>
      <c r="Q451" s="44">
        <f t="shared" si="893"/>
        <v>0.000600020014</v>
      </c>
      <c r="R451" s="44">
        <f t="shared" si="893"/>
        <v>0.003922204274</v>
      </c>
      <c r="S451" s="46">
        <f t="shared" si="893"/>
        <v>0.001284129925</v>
      </c>
      <c r="U451" s="3"/>
    </row>
    <row r="452" ht="15.75" customHeight="1">
      <c r="A452" s="170">
        <v>43046.0</v>
      </c>
      <c r="B452" s="23">
        <v>306.049988</v>
      </c>
      <c r="C452" s="23">
        <v>44.302834</v>
      </c>
      <c r="D452" s="23">
        <v>168.666901</v>
      </c>
      <c r="E452" s="23">
        <v>195.889999</v>
      </c>
      <c r="F452" s="23">
        <v>80.999878</v>
      </c>
      <c r="G452" s="23">
        <v>59.2883</v>
      </c>
      <c r="H452" s="36">
        <f t="shared" ref="H452:M452" si="894">LN(B452/B451)</f>
        <v>0.01074198221</v>
      </c>
      <c r="I452" s="36">
        <f t="shared" si="894"/>
        <v>0.001711512419</v>
      </c>
      <c r="J452" s="36">
        <f t="shared" si="894"/>
        <v>0.003208491011</v>
      </c>
      <c r="K452" s="36">
        <f t="shared" si="894"/>
        <v>-0.02141390828</v>
      </c>
      <c r="L452" s="36">
        <f t="shared" si="894"/>
        <v>-0.002370783638</v>
      </c>
      <c r="M452" s="41">
        <f t="shared" si="894"/>
        <v>0.008402791638</v>
      </c>
      <c r="N452" s="44">
        <f t="shared" ref="N452:S452" si="895">(B452-B451)/B451</f>
        <v>0.01079988444</v>
      </c>
      <c r="O452" s="44">
        <f t="shared" si="895"/>
        <v>0.001712977892</v>
      </c>
      <c r="P452" s="44">
        <f t="shared" si="895"/>
        <v>0.003213643728</v>
      </c>
      <c r="Q452" s="44">
        <f t="shared" si="895"/>
        <v>-0.0211862584</v>
      </c>
      <c r="R452" s="44">
        <f t="shared" si="895"/>
        <v>-0.00236797555</v>
      </c>
      <c r="S452" s="46">
        <f t="shared" si="895"/>
        <v>0.008438194182</v>
      </c>
      <c r="U452" s="3"/>
    </row>
    <row r="453" ht="15.75" customHeight="1">
      <c r="A453" s="170">
        <v>43047.0</v>
      </c>
      <c r="B453" s="23">
        <v>304.390015</v>
      </c>
      <c r="C453" s="23">
        <v>44.227074</v>
      </c>
      <c r="D453" s="23">
        <v>170.046692</v>
      </c>
      <c r="E453" s="23">
        <v>196.440002</v>
      </c>
      <c r="F453" s="23">
        <v>81.278625</v>
      </c>
      <c r="G453" s="23">
        <v>59.2889</v>
      </c>
      <c r="H453" s="36">
        <f t="shared" ref="H453:M453" si="896">LN(B453/B452)</f>
        <v>-0.005438624872</v>
      </c>
      <c r="I453" s="36">
        <f t="shared" si="896"/>
        <v>-0.001711512419</v>
      </c>
      <c r="J453" s="36">
        <f t="shared" si="896"/>
        <v>0.008147288216</v>
      </c>
      <c r="K453" s="36">
        <f t="shared" si="896"/>
        <v>0.002803779262</v>
      </c>
      <c r="L453" s="36">
        <f t="shared" si="896"/>
        <v>0.003435418358</v>
      </c>
      <c r="M453" s="41">
        <f t="shared" si="896"/>
        <v>0.00001011998934</v>
      </c>
      <c r="N453" s="44">
        <f t="shared" ref="N453:S453" si="897">(B453-B452)/B452</f>
        <v>-0.005423862327</v>
      </c>
      <c r="O453" s="44">
        <f t="shared" si="897"/>
        <v>-0.001710048617</v>
      </c>
      <c r="P453" s="44">
        <f t="shared" si="897"/>
        <v>0.008180567686</v>
      </c>
      <c r="Q453" s="44">
        <f t="shared" si="897"/>
        <v>0.002807713527</v>
      </c>
      <c r="R453" s="44">
        <f t="shared" si="897"/>
        <v>0.003441326171</v>
      </c>
      <c r="S453" s="46">
        <f t="shared" si="897"/>
        <v>0.00001012004055</v>
      </c>
      <c r="U453" s="3"/>
    </row>
    <row r="454" ht="15.75" customHeight="1">
      <c r="A454" s="170">
        <v>43048.0</v>
      </c>
      <c r="B454" s="23">
        <v>302.98999</v>
      </c>
      <c r="C454" s="23">
        <v>43.848251</v>
      </c>
      <c r="D454" s="23">
        <v>169.699356</v>
      </c>
      <c r="E454" s="23">
        <v>193.899994</v>
      </c>
      <c r="F454" s="23">
        <v>80.826859</v>
      </c>
      <c r="G454" s="23">
        <v>59.2216</v>
      </c>
      <c r="H454" s="36">
        <f t="shared" ref="H454:M454" si="898">LN(B454/B453)</f>
        <v>-0.004610054556</v>
      </c>
      <c r="I454" s="36">
        <f t="shared" si="898"/>
        <v>-0.00860230345</v>
      </c>
      <c r="J454" s="36">
        <f t="shared" si="898"/>
        <v>-0.002044680861</v>
      </c>
      <c r="K454" s="36">
        <f t="shared" si="898"/>
        <v>-0.01301452005</v>
      </c>
      <c r="L454" s="36">
        <f t="shared" si="898"/>
        <v>-0.0055737432</v>
      </c>
      <c r="M454" s="41">
        <f t="shared" si="898"/>
        <v>-0.001135764464</v>
      </c>
      <c r="N454" s="44">
        <f t="shared" ref="N454:S454" si="899">(B454-B453)/B453</f>
        <v>-0.004599444565</v>
      </c>
      <c r="O454" s="44">
        <f t="shared" si="899"/>
        <v>-0.008565409505</v>
      </c>
      <c r="P454" s="44">
        <f t="shared" si="899"/>
        <v>-0.002042591925</v>
      </c>
      <c r="Q454" s="44">
        <f t="shared" si="899"/>
        <v>-0.01293019738</v>
      </c>
      <c r="R454" s="44">
        <f t="shared" si="899"/>
        <v>-0.005558238713</v>
      </c>
      <c r="S454" s="46">
        <f t="shared" si="899"/>
        <v>-0.001135119727</v>
      </c>
      <c r="U454" s="3"/>
    </row>
    <row r="455" ht="15.75" customHeight="1">
      <c r="A455" s="170">
        <v>43049.0</v>
      </c>
      <c r="B455" s="23">
        <v>302.98999</v>
      </c>
      <c r="C455" s="23">
        <v>43.166382</v>
      </c>
      <c r="D455" s="23">
        <v>169.13768</v>
      </c>
      <c r="E455" s="23">
        <v>192.020004</v>
      </c>
      <c r="F455" s="23">
        <v>80.615417</v>
      </c>
      <c r="G455" s="23">
        <v>59.3986</v>
      </c>
      <c r="H455" s="36">
        <f t="shared" ref="H455:M455" si="900">LN(B455/B454)</f>
        <v>0</v>
      </c>
      <c r="I455" s="36">
        <f t="shared" si="900"/>
        <v>-0.01567283419</v>
      </c>
      <c r="J455" s="36">
        <f t="shared" si="900"/>
        <v>-0.003315319489</v>
      </c>
      <c r="K455" s="36">
        <f t="shared" si="900"/>
        <v>-0.009742977204</v>
      </c>
      <c r="L455" s="36">
        <f t="shared" si="900"/>
        <v>-0.002619414519</v>
      </c>
      <c r="M455" s="41">
        <f t="shared" si="900"/>
        <v>0.002984316859</v>
      </c>
      <c r="N455" s="44">
        <f t="shared" ref="N455:S455" si="901">(B455-B454)/B454</f>
        <v>0</v>
      </c>
      <c r="O455" s="44">
        <f t="shared" si="901"/>
        <v>-0.01555065446</v>
      </c>
      <c r="P455" s="44">
        <f t="shared" si="901"/>
        <v>-0.003309829885</v>
      </c>
      <c r="Q455" s="44">
        <f t="shared" si="901"/>
        <v>-0.00969566817</v>
      </c>
      <c r="R455" s="44">
        <f t="shared" si="901"/>
        <v>-0.002615986847</v>
      </c>
      <c r="S455" s="46">
        <f t="shared" si="901"/>
        <v>0.002988774366</v>
      </c>
      <c r="U455" s="3"/>
    </row>
    <row r="456" ht="15.75" customHeight="1">
      <c r="A456" s="170">
        <v>43052.0</v>
      </c>
      <c r="B456" s="23">
        <v>315.399994</v>
      </c>
      <c r="C456" s="23">
        <v>43.327385</v>
      </c>
      <c r="D456" s="23">
        <v>168.459869</v>
      </c>
      <c r="E456" s="23">
        <v>195.080002</v>
      </c>
      <c r="F456" s="23">
        <v>80.67308</v>
      </c>
      <c r="G456" s="23">
        <v>59.7673</v>
      </c>
      <c r="H456" s="36">
        <f t="shared" ref="H456:M456" si="902">LN(B456/B455)</f>
        <v>0.04014188685</v>
      </c>
      <c r="I456" s="36">
        <f t="shared" si="902"/>
        <v>0.003722885279</v>
      </c>
      <c r="J456" s="36">
        <f t="shared" si="902"/>
        <v>-0.004015502558</v>
      </c>
      <c r="K456" s="36">
        <f t="shared" si="902"/>
        <v>0.01581018699</v>
      </c>
      <c r="L456" s="36">
        <f t="shared" si="902"/>
        <v>0.0007150293236</v>
      </c>
      <c r="M456" s="41">
        <f t="shared" si="902"/>
        <v>0.006188031585</v>
      </c>
      <c r="N456" s="44">
        <f t="shared" ref="N456:S456" si="903">(B456-B455)/B455</f>
        <v>0.04095846203</v>
      </c>
      <c r="O456" s="44">
        <f t="shared" si="903"/>
        <v>0.003729823824</v>
      </c>
      <c r="P456" s="44">
        <f t="shared" si="903"/>
        <v>-0.004007451208</v>
      </c>
      <c r="Q456" s="44">
        <f t="shared" si="903"/>
        <v>0.01593582927</v>
      </c>
      <c r="R456" s="44">
        <f t="shared" si="903"/>
        <v>0.000715285018</v>
      </c>
      <c r="S456" s="46">
        <f t="shared" si="903"/>
        <v>0.006207217005</v>
      </c>
      <c r="U456" s="3"/>
    </row>
    <row r="457" ht="15.75" customHeight="1">
      <c r="A457" s="170">
        <v>43053.0</v>
      </c>
      <c r="B457" s="23">
        <v>308.700012</v>
      </c>
      <c r="C457" s="23">
        <v>43.431549</v>
      </c>
      <c r="D457" s="23">
        <v>165.913132</v>
      </c>
      <c r="E457" s="23">
        <v>195.710007</v>
      </c>
      <c r="F457" s="23">
        <v>80.788429</v>
      </c>
      <c r="G457" s="23">
        <v>60.2321</v>
      </c>
      <c r="H457" s="36">
        <f t="shared" ref="H457:M457" si="904">LN(B457/B456)</f>
        <v>-0.02147168512</v>
      </c>
      <c r="I457" s="36">
        <f t="shared" si="904"/>
        <v>0.002401229366</v>
      </c>
      <c r="J457" s="36">
        <f t="shared" si="904"/>
        <v>-0.01523320507</v>
      </c>
      <c r="K457" s="36">
        <f t="shared" si="904"/>
        <v>0.00322426639</v>
      </c>
      <c r="L457" s="36">
        <f t="shared" si="904"/>
        <v>0.001428811366</v>
      </c>
      <c r="M457" s="41">
        <f t="shared" si="904"/>
        <v>0.007746744141</v>
      </c>
      <c r="N457" s="44">
        <f t="shared" ref="N457:S457" si="905">(B457-B456)/B456</f>
        <v>-0.02124280954</v>
      </c>
      <c r="O457" s="44">
        <f t="shared" si="905"/>
        <v>0.002404114626</v>
      </c>
      <c r="P457" s="44">
        <f t="shared" si="905"/>
        <v>-0.01511776671</v>
      </c>
      <c r="Q457" s="44">
        <f t="shared" si="905"/>
        <v>0.003229469928</v>
      </c>
      <c r="R457" s="44">
        <f t="shared" si="905"/>
        <v>0.001429832603</v>
      </c>
      <c r="S457" s="46">
        <f t="shared" si="905"/>
        <v>0.007776827797</v>
      </c>
      <c r="U457" s="3"/>
    </row>
    <row r="458" ht="15.75" customHeight="1">
      <c r="A458" s="170">
        <v>43054.0</v>
      </c>
      <c r="B458" s="23">
        <v>311.299988</v>
      </c>
      <c r="C458" s="23">
        <v>43.052734</v>
      </c>
      <c r="D458" s="23">
        <v>163.724716</v>
      </c>
      <c r="E458" s="23">
        <v>192.119995</v>
      </c>
      <c r="F458" s="23">
        <v>80.160522</v>
      </c>
      <c r="G458" s="23">
        <v>59.8823</v>
      </c>
      <c r="H458" s="36">
        <f t="shared" ref="H458:M458" si="906">LN(B458/B457)</f>
        <v>0.008387068519</v>
      </c>
      <c r="I458" s="36">
        <f t="shared" si="906"/>
        <v>-0.008760376094</v>
      </c>
      <c r="J458" s="36">
        <f t="shared" si="906"/>
        <v>-0.0132778937</v>
      </c>
      <c r="K458" s="36">
        <f t="shared" si="906"/>
        <v>-0.01851385671</v>
      </c>
      <c r="L458" s="36">
        <f t="shared" si="906"/>
        <v>-0.007802600535</v>
      </c>
      <c r="M458" s="41">
        <f t="shared" si="906"/>
        <v>-0.005824463826</v>
      </c>
      <c r="N458" s="44">
        <f t="shared" ref="N458:S458" si="907">(B458-B457)/B457</f>
        <v>0.008422338513</v>
      </c>
      <c r="O458" s="44">
        <f t="shared" si="907"/>
        <v>-0.008722115806</v>
      </c>
      <c r="P458" s="44">
        <f t="shared" si="907"/>
        <v>-0.01319013133</v>
      </c>
      <c r="Q458" s="44">
        <f t="shared" si="907"/>
        <v>-0.01834352803</v>
      </c>
      <c r="R458" s="44">
        <f t="shared" si="907"/>
        <v>-0.007772239265</v>
      </c>
      <c r="S458" s="46">
        <f t="shared" si="907"/>
        <v>-0.005807534521</v>
      </c>
      <c r="U458" s="3"/>
    </row>
    <row r="459" ht="15.75" customHeight="1">
      <c r="A459" s="170">
        <v>43055.0</v>
      </c>
      <c r="B459" s="23">
        <v>312.5</v>
      </c>
      <c r="C459" s="23">
        <v>43.232674</v>
      </c>
      <c r="D459" s="23">
        <v>165.680771</v>
      </c>
      <c r="E459" s="23">
        <v>195.509995</v>
      </c>
      <c r="F459" s="23">
        <v>80.373032</v>
      </c>
      <c r="G459" s="23">
        <v>59.4627</v>
      </c>
      <c r="H459" s="36">
        <f t="shared" ref="H459:M459" si="908">LN(B459/B458)</f>
        <v>0.003847430277</v>
      </c>
      <c r="I459" s="36">
        <f t="shared" si="908"/>
        <v>0.004170815553</v>
      </c>
      <c r="J459" s="36">
        <f t="shared" si="908"/>
        <v>0.01187641414</v>
      </c>
      <c r="K459" s="36">
        <f t="shared" si="908"/>
        <v>0.01749135267</v>
      </c>
      <c r="L459" s="36">
        <f t="shared" si="908"/>
        <v>0.002647547741</v>
      </c>
      <c r="M459" s="41">
        <f t="shared" si="908"/>
        <v>-0.00703174375</v>
      </c>
      <c r="N459" s="44">
        <f t="shared" ref="N459:S459" si="909">(B459-B458)/B458</f>
        <v>0.003854841138</v>
      </c>
      <c r="O459" s="44">
        <f t="shared" si="909"/>
        <v>0.004179525509</v>
      </c>
      <c r="P459" s="44">
        <f t="shared" si="909"/>
        <v>0.01194721877</v>
      </c>
      <c r="Q459" s="44">
        <f t="shared" si="909"/>
        <v>0.0176452222</v>
      </c>
      <c r="R459" s="44">
        <f t="shared" si="909"/>
        <v>0.002651055591</v>
      </c>
      <c r="S459" s="46">
        <f t="shared" si="909"/>
        <v>-0.007007078886</v>
      </c>
      <c r="U459" s="3"/>
    </row>
    <row r="460" ht="15.75" customHeight="1">
      <c r="A460" s="170">
        <v>43056.0</v>
      </c>
      <c r="B460" s="23">
        <v>315.049988</v>
      </c>
      <c r="C460" s="23">
        <v>42.266685</v>
      </c>
      <c r="D460" s="23">
        <v>164.760849</v>
      </c>
      <c r="E460" s="23">
        <v>193.199997</v>
      </c>
      <c r="F460" s="23">
        <v>79.600227</v>
      </c>
      <c r="G460" s="23">
        <v>59.3509</v>
      </c>
      <c r="H460" s="36">
        <f t="shared" ref="H460:M460" si="910">LN(B460/B459)</f>
        <v>0.008126849122</v>
      </c>
      <c r="I460" s="36">
        <f t="shared" si="910"/>
        <v>-0.02259736487</v>
      </c>
      <c r="J460" s="36">
        <f t="shared" si="910"/>
        <v>-0.005567848121</v>
      </c>
      <c r="K460" s="36">
        <f t="shared" si="910"/>
        <v>-0.01188559719</v>
      </c>
      <c r="L460" s="36">
        <f t="shared" si="910"/>
        <v>-0.009661752427</v>
      </c>
      <c r="M460" s="41">
        <f t="shared" si="910"/>
        <v>-0.001881939997</v>
      </c>
      <c r="N460" s="44">
        <f t="shared" ref="N460:S460" si="911">(B460-B459)/B459</f>
        <v>0.0081599616</v>
      </c>
      <c r="O460" s="44">
        <f t="shared" si="911"/>
        <v>-0.0223439568</v>
      </c>
      <c r="P460" s="44">
        <f t="shared" si="911"/>
        <v>-0.005552376383</v>
      </c>
      <c r="Q460" s="44">
        <f t="shared" si="911"/>
        <v>-0.01181524249</v>
      </c>
      <c r="R460" s="44">
        <f t="shared" si="911"/>
        <v>-0.009615227655</v>
      </c>
      <c r="S460" s="46">
        <f t="shared" si="911"/>
        <v>-0.001880170258</v>
      </c>
      <c r="U460" s="3"/>
    </row>
    <row r="461" ht="15.75" customHeight="1">
      <c r="A461" s="170">
        <v>43059.0</v>
      </c>
      <c r="B461" s="23">
        <v>308.73999</v>
      </c>
      <c r="C461" s="23">
        <v>42.25721</v>
      </c>
      <c r="D461" s="23">
        <v>164.596252</v>
      </c>
      <c r="E461" s="23">
        <v>194.100006</v>
      </c>
      <c r="F461" s="23">
        <v>79.7258</v>
      </c>
      <c r="G461" s="23">
        <v>59.3672</v>
      </c>
      <c r="H461" s="36">
        <f t="shared" ref="H461:M461" si="912">LN(B461/B460)</f>
        <v>-0.02023185193</v>
      </c>
      <c r="I461" s="36">
        <f t="shared" si="912"/>
        <v>-0.0002241969573</v>
      </c>
      <c r="J461" s="36">
        <f t="shared" si="912"/>
        <v>-0.000999504873</v>
      </c>
      <c r="K461" s="36">
        <f t="shared" si="912"/>
        <v>0.004647614836</v>
      </c>
      <c r="L461" s="36">
        <f t="shared" si="912"/>
        <v>0.001576302734</v>
      </c>
      <c r="M461" s="41">
        <f t="shared" si="912"/>
        <v>0.0002746000838</v>
      </c>
      <c r="N461" s="44">
        <f t="shared" ref="N461:S461" si="913">(B461-B460)/B460</f>
        <v>-0.02002856131</v>
      </c>
      <c r="O461" s="44">
        <f t="shared" si="913"/>
        <v>-0.0002241718271</v>
      </c>
      <c r="P461" s="44">
        <f t="shared" si="913"/>
        <v>-0.0009990055344</v>
      </c>
      <c r="Q461" s="44">
        <f t="shared" si="913"/>
        <v>0.004658431749</v>
      </c>
      <c r="R461" s="44">
        <f t="shared" si="913"/>
        <v>0.001577545752</v>
      </c>
      <c r="S461" s="46">
        <f t="shared" si="913"/>
        <v>0.0002746377898</v>
      </c>
      <c r="U461" s="3"/>
    </row>
    <row r="462" ht="15.75" customHeight="1">
      <c r="A462" s="170">
        <v>43060.0</v>
      </c>
      <c r="B462" s="23">
        <v>317.809998</v>
      </c>
      <c r="C462" s="23">
        <v>42.560268</v>
      </c>
      <c r="D462" s="23">
        <v>167.656158</v>
      </c>
      <c r="E462" s="23">
        <v>196.229996</v>
      </c>
      <c r="F462" s="23">
        <v>80.875366</v>
      </c>
      <c r="G462" s="23">
        <v>58.8459</v>
      </c>
      <c r="H462" s="36">
        <f t="shared" ref="H462:M462" si="914">LN(B462/B461)</f>
        <v>0.02895424728</v>
      </c>
      <c r="I462" s="36">
        <f t="shared" si="914"/>
        <v>0.007146151874</v>
      </c>
      <c r="J462" s="36">
        <f t="shared" si="914"/>
        <v>0.01841968589</v>
      </c>
      <c r="K462" s="36">
        <f t="shared" si="914"/>
        <v>0.01091389917</v>
      </c>
      <c r="L462" s="36">
        <f t="shared" si="914"/>
        <v>0.01431603097</v>
      </c>
      <c r="M462" s="41">
        <f t="shared" si="914"/>
        <v>-0.008819722674</v>
      </c>
      <c r="N462" s="44">
        <f t="shared" ref="N462:S462" si="915">(B462-B461)/B461</f>
        <v>0.02937749658</v>
      </c>
      <c r="O462" s="44">
        <f t="shared" si="915"/>
        <v>0.007171746549</v>
      </c>
      <c r="P462" s="44">
        <f t="shared" si="915"/>
        <v>0.01859037471</v>
      </c>
      <c r="Q462" s="44">
        <f t="shared" si="915"/>
        <v>0.01097367303</v>
      </c>
      <c r="R462" s="44">
        <f t="shared" si="915"/>
        <v>0.01441899611</v>
      </c>
      <c r="S462" s="46">
        <f t="shared" si="915"/>
        <v>-0.008780943012</v>
      </c>
      <c r="U462" s="3"/>
    </row>
    <row r="463" ht="15.75" customHeight="1">
      <c r="A463" s="170">
        <v>43061.0</v>
      </c>
      <c r="B463" s="23">
        <v>312.600006</v>
      </c>
      <c r="C463" s="23">
        <v>42.285629</v>
      </c>
      <c r="D463" s="23">
        <v>169.418503</v>
      </c>
      <c r="E463" s="23">
        <v>196.320007</v>
      </c>
      <c r="F463" s="23">
        <v>80.28611</v>
      </c>
      <c r="G463" s="23">
        <v>58.422</v>
      </c>
      <c r="H463" s="36">
        <f t="shared" ref="H463:M463" si="916">LN(B463/B462)</f>
        <v>-0.01652927646</v>
      </c>
      <c r="I463" s="36">
        <f t="shared" si="916"/>
        <v>-0.006473853631</v>
      </c>
      <c r="J463" s="36">
        <f t="shared" si="916"/>
        <v>0.01045679941</v>
      </c>
      <c r="K463" s="36">
        <f t="shared" si="916"/>
        <v>0.0004585963617</v>
      </c>
      <c r="L463" s="36">
        <f t="shared" si="916"/>
        <v>-0.007312648661</v>
      </c>
      <c r="M463" s="41">
        <f t="shared" si="916"/>
        <v>-0.007229631406</v>
      </c>
      <c r="N463" s="44">
        <f t="shared" ref="N463:S463" si="917">(B463-B462)/B462</f>
        <v>-0.01639341755</v>
      </c>
      <c r="O463" s="44">
        <f t="shared" si="917"/>
        <v>-0.006452943388</v>
      </c>
      <c r="P463" s="44">
        <f t="shared" si="917"/>
        <v>0.0105116628</v>
      </c>
      <c r="Q463" s="44">
        <f t="shared" si="917"/>
        <v>0.0004587015331</v>
      </c>
      <c r="R463" s="44">
        <f t="shared" si="917"/>
        <v>-0.007285976301</v>
      </c>
      <c r="S463" s="46">
        <f t="shared" si="917"/>
        <v>-0.007203560486</v>
      </c>
      <c r="U463" s="3"/>
    </row>
    <row r="464" ht="15.75" customHeight="1">
      <c r="A464" s="170">
        <v>43063.0</v>
      </c>
      <c r="B464" s="23">
        <v>315.549988</v>
      </c>
      <c r="C464" s="23">
        <v>42.380329</v>
      </c>
      <c r="D464" s="23">
        <v>169.428192</v>
      </c>
      <c r="E464" s="23">
        <v>195.75</v>
      </c>
      <c r="F464" s="23">
        <v>80.430992</v>
      </c>
      <c r="G464" s="23">
        <v>58.4499</v>
      </c>
      <c r="H464" s="36">
        <f t="shared" ref="H464:M464" si="918">LN(B464/B463)</f>
        <v>0.00939267282</v>
      </c>
      <c r="I464" s="36">
        <f t="shared" si="918"/>
        <v>0.002237027531</v>
      </c>
      <c r="J464" s="36">
        <f t="shared" si="918"/>
        <v>0.00005718810392</v>
      </c>
      <c r="K464" s="36">
        <f t="shared" si="918"/>
        <v>-0.002907681748</v>
      </c>
      <c r="L464" s="36">
        <f t="shared" si="918"/>
        <v>0.001802944894</v>
      </c>
      <c r="M464" s="41">
        <f t="shared" si="918"/>
        <v>0.000477445828</v>
      </c>
      <c r="N464" s="44">
        <f t="shared" ref="N464:S464" si="919">(B464-B463)/B463</f>
        <v>0.009436922404</v>
      </c>
      <c r="O464" s="44">
        <f t="shared" si="919"/>
        <v>0.002239531544</v>
      </c>
      <c r="P464" s="44">
        <f t="shared" si="919"/>
        <v>0.00005718973919</v>
      </c>
      <c r="Q464" s="44">
        <f t="shared" si="919"/>
        <v>-0.002903458535</v>
      </c>
      <c r="R464" s="44">
        <f t="shared" si="919"/>
        <v>0.001804571177</v>
      </c>
      <c r="S464" s="46">
        <f t="shared" si="919"/>
        <v>0.0004775598234</v>
      </c>
      <c r="U464" s="3"/>
    </row>
    <row r="465" ht="15.75" customHeight="1">
      <c r="A465" s="170">
        <v>43066.0</v>
      </c>
      <c r="B465" s="23">
        <v>316.809998</v>
      </c>
      <c r="C465" s="23">
        <v>42.134102</v>
      </c>
      <c r="D465" s="23">
        <v>168.576065</v>
      </c>
      <c r="E465" s="23">
        <v>195.050003</v>
      </c>
      <c r="F465" s="23">
        <v>81.020279</v>
      </c>
      <c r="G465" s="23">
        <v>58.2119</v>
      </c>
      <c r="H465" s="36">
        <f t="shared" ref="H465:M465" si="920">LN(B465/B464)</f>
        <v>0.003985108784</v>
      </c>
      <c r="I465" s="36">
        <f t="shared" si="920"/>
        <v>-0.005826879357</v>
      </c>
      <c r="J465" s="36">
        <f t="shared" si="920"/>
        <v>-0.005042118776</v>
      </c>
      <c r="K465" s="36">
        <f t="shared" si="920"/>
        <v>-0.003582383538</v>
      </c>
      <c r="L465" s="36">
        <f t="shared" si="920"/>
        <v>0.007299906817</v>
      </c>
      <c r="M465" s="41">
        <f t="shared" si="920"/>
        <v>-0.004080175862</v>
      </c>
      <c r="N465" s="44">
        <f t="shared" ref="N465:S465" si="921">(B465-B464)/B464</f>
        <v>0.003993059889</v>
      </c>
      <c r="O465" s="44">
        <f t="shared" si="921"/>
        <v>-0.00580993602</v>
      </c>
      <c r="P465" s="44">
        <f t="shared" si="921"/>
        <v>-0.005029428633</v>
      </c>
      <c r="Q465" s="44">
        <f t="shared" si="921"/>
        <v>-0.003575974457</v>
      </c>
      <c r="R465" s="44">
        <f t="shared" si="921"/>
        <v>0.007326616088</v>
      </c>
      <c r="S465" s="46">
        <f t="shared" si="921"/>
        <v>-0.004071863254</v>
      </c>
      <c r="U465" s="3"/>
    </row>
    <row r="466" ht="15.75" customHeight="1">
      <c r="A466" s="170">
        <v>43067.0</v>
      </c>
      <c r="B466" s="23">
        <v>317.549988</v>
      </c>
      <c r="C466" s="23">
        <v>42.361385</v>
      </c>
      <c r="D466" s="23">
        <v>167.588379</v>
      </c>
      <c r="E466" s="23">
        <v>199.179993</v>
      </c>
      <c r="F466" s="23">
        <v>81.995956</v>
      </c>
      <c r="G466" s="23">
        <v>58.3507</v>
      </c>
      <c r="H466" s="36">
        <f t="shared" ref="H466:M466" si="922">LN(B466/B465)</f>
        <v>0.002333029674</v>
      </c>
      <c r="I466" s="36">
        <f t="shared" si="922"/>
        <v>0.005379779589</v>
      </c>
      <c r="J466" s="36">
        <f t="shared" si="922"/>
        <v>-0.005876224328</v>
      </c>
      <c r="K466" s="36">
        <f t="shared" si="922"/>
        <v>0.02095295203</v>
      </c>
      <c r="L466" s="36">
        <f t="shared" si="922"/>
        <v>0.01197044761</v>
      </c>
      <c r="M466" s="41">
        <f t="shared" si="922"/>
        <v>0.002381554042</v>
      </c>
      <c r="N466" s="44">
        <f t="shared" ref="N466:S466" si="923">(B466-B465)/B465</f>
        <v>0.002335753305</v>
      </c>
      <c r="O466" s="44">
        <f t="shared" si="923"/>
        <v>0.005394276589</v>
      </c>
      <c r="P466" s="44">
        <f t="shared" si="923"/>
        <v>-0.00585899309</v>
      </c>
      <c r="Q466" s="44">
        <f t="shared" si="923"/>
        <v>0.02117400634</v>
      </c>
      <c r="R466" s="44">
        <f t="shared" si="923"/>
        <v>0.01204238016</v>
      </c>
      <c r="S466" s="46">
        <f t="shared" si="923"/>
        <v>0.002384392195</v>
      </c>
      <c r="U466" s="3"/>
    </row>
    <row r="467" ht="15.75" customHeight="1">
      <c r="A467" s="20">
        <v>43068.0</v>
      </c>
      <c r="B467" s="23">
        <v>307.540009</v>
      </c>
      <c r="C467" s="23">
        <v>41.622688</v>
      </c>
      <c r="D467" s="23">
        <v>164.112122</v>
      </c>
      <c r="E467" s="23">
        <v>188.149994</v>
      </c>
      <c r="F467" s="23">
        <v>80.508278</v>
      </c>
      <c r="G467" s="23">
        <v>58.3941</v>
      </c>
      <c r="H467" s="36">
        <f t="shared" ref="H467:M467" si="924">LN(B467/B466)</f>
        <v>-0.03203005911</v>
      </c>
      <c r="I467" s="36">
        <f t="shared" si="924"/>
        <v>-0.01759181292</v>
      </c>
      <c r="J467" s="36">
        <f t="shared" si="924"/>
        <v>-0.02096098298</v>
      </c>
      <c r="K467" s="36">
        <f t="shared" si="924"/>
        <v>-0.05696941821</v>
      </c>
      <c r="L467" s="36">
        <f t="shared" si="924"/>
        <v>-0.01830991754</v>
      </c>
      <c r="M467" s="41">
        <f t="shared" si="924"/>
        <v>0.0007435021003</v>
      </c>
      <c r="N467" s="44">
        <f t="shared" ref="N467:S467" si="925">(B467-B466)/B466</f>
        <v>-0.03152252993</v>
      </c>
      <c r="O467" s="44">
        <f t="shared" si="925"/>
        <v>-0.01743798037</v>
      </c>
      <c r="P467" s="44">
        <f t="shared" si="925"/>
        <v>-0.02074282847</v>
      </c>
      <c r="Q467" s="44">
        <f t="shared" si="925"/>
        <v>-0.05537704281</v>
      </c>
      <c r="R467" s="44">
        <f t="shared" si="925"/>
        <v>-0.01814330941</v>
      </c>
      <c r="S467" s="46">
        <f t="shared" si="925"/>
        <v>0.0007437785665</v>
      </c>
      <c r="U467" s="3"/>
    </row>
    <row r="468" ht="15.75" customHeight="1">
      <c r="A468" s="20">
        <v>43069.0</v>
      </c>
      <c r="B468" s="23">
        <v>308.850006</v>
      </c>
      <c r="C468" s="23">
        <v>42.465561</v>
      </c>
      <c r="D468" s="23">
        <v>166.407013</v>
      </c>
      <c r="E468" s="23">
        <v>187.580002</v>
      </c>
      <c r="F468" s="23">
        <v>81.310074</v>
      </c>
      <c r="G468" s="23">
        <v>58.5285</v>
      </c>
      <c r="H468" s="36">
        <f t="shared" ref="H468:M468" si="926">LN(B468/B467)</f>
        <v>0.004250552217</v>
      </c>
      <c r="I468" s="36">
        <f t="shared" si="926"/>
        <v>0.02004801481</v>
      </c>
      <c r="J468" s="36">
        <f t="shared" si="926"/>
        <v>0.01388680797</v>
      </c>
      <c r="K468" s="36">
        <f t="shared" si="926"/>
        <v>-0.003034053407</v>
      </c>
      <c r="L468" s="36">
        <f t="shared" si="926"/>
        <v>0.009909908881</v>
      </c>
      <c r="M468" s="41">
        <f t="shared" si="926"/>
        <v>0.002298957758</v>
      </c>
      <c r="N468" s="44">
        <f t="shared" ref="N468:S468" si="927">(B468-B467)/B467</f>
        <v>0.004259598627</v>
      </c>
      <c r="O468" s="44">
        <f t="shared" si="927"/>
        <v>0.02025032598</v>
      </c>
      <c r="P468" s="44">
        <f t="shared" si="927"/>
        <v>0.01398367757</v>
      </c>
      <c r="Q468" s="44">
        <f t="shared" si="927"/>
        <v>-0.003029455319</v>
      </c>
      <c r="R468" s="44">
        <f t="shared" si="927"/>
        <v>0.009959174633</v>
      </c>
      <c r="S468" s="46">
        <f t="shared" si="927"/>
        <v>0.002301602388</v>
      </c>
      <c r="U468" s="3"/>
    </row>
    <row r="469" ht="15.75" customHeight="1">
      <c r="A469" s="20">
        <v>43070.0</v>
      </c>
      <c r="B469" s="23">
        <v>306.529999</v>
      </c>
      <c r="C469" s="23">
        <v>42.314034</v>
      </c>
      <c r="D469" s="23">
        <v>165.632339</v>
      </c>
      <c r="E469" s="23">
        <v>186.820007</v>
      </c>
      <c r="F469" s="23">
        <v>81.397026</v>
      </c>
      <c r="G469" s="23">
        <v>58.6846</v>
      </c>
      <c r="H469" s="36">
        <f t="shared" ref="H469:M469" si="928">LN(B469/B468)</f>
        <v>-0.007540114963</v>
      </c>
      <c r="I469" s="36">
        <f t="shared" si="928"/>
        <v>-0.003574613947</v>
      </c>
      <c r="J469" s="36">
        <f t="shared" si="928"/>
        <v>-0.00466616623</v>
      </c>
      <c r="K469" s="36">
        <f t="shared" si="928"/>
        <v>-0.004059807829</v>
      </c>
      <c r="L469" s="36">
        <f t="shared" si="928"/>
        <v>0.001068816398</v>
      </c>
      <c r="M469" s="41">
        <f t="shared" si="928"/>
        <v>0.002663526385</v>
      </c>
      <c r="N469" s="44">
        <f t="shared" ref="N469:S469" si="929">(B469-B468)/B468</f>
        <v>-0.007511759608</v>
      </c>
      <c r="O469" s="44">
        <f t="shared" si="929"/>
        <v>-0.00356823262</v>
      </c>
      <c r="P469" s="44">
        <f t="shared" si="929"/>
        <v>-0.004655296589</v>
      </c>
      <c r="Q469" s="44">
        <f t="shared" si="929"/>
        <v>-0.00405157795</v>
      </c>
      <c r="R469" s="44">
        <f t="shared" si="929"/>
        <v>0.001069387786</v>
      </c>
      <c r="S469" s="46">
        <f t="shared" si="929"/>
        <v>0.002667076723</v>
      </c>
      <c r="U469" s="3"/>
    </row>
    <row r="470" ht="15.75" customHeight="1">
      <c r="A470" s="20">
        <v>43073.0</v>
      </c>
      <c r="B470" s="23">
        <v>305.200012</v>
      </c>
      <c r="C470" s="23">
        <v>42.134102</v>
      </c>
      <c r="D470" s="23">
        <v>164.421921</v>
      </c>
      <c r="E470" s="23">
        <v>184.039993</v>
      </c>
      <c r="F470" s="23">
        <v>78.325081</v>
      </c>
      <c r="G470" s="23">
        <v>58.9045</v>
      </c>
      <c r="H470" s="36">
        <f t="shared" ref="H470:M470" si="930">LN(B470/B469)</f>
        <v>-0.004348287878</v>
      </c>
      <c r="I470" s="36">
        <f t="shared" si="930"/>
        <v>-0.004261367528</v>
      </c>
      <c r="J470" s="36">
        <f t="shared" si="930"/>
        <v>-0.007334693553</v>
      </c>
      <c r="K470" s="36">
        <f t="shared" si="930"/>
        <v>-0.01499253666</v>
      </c>
      <c r="L470" s="36">
        <f t="shared" si="930"/>
        <v>-0.03847086572</v>
      </c>
      <c r="M470" s="41">
        <f t="shared" si="930"/>
        <v>0.003740146941</v>
      </c>
      <c r="N470" s="44">
        <f t="shared" ref="N470:S470" si="931">(B470-B469)/B469</f>
        <v>-0.004338847762</v>
      </c>
      <c r="O470" s="44">
        <f t="shared" si="931"/>
        <v>-0.004252300785</v>
      </c>
      <c r="P470" s="44">
        <f t="shared" si="931"/>
        <v>-0.007307860333</v>
      </c>
      <c r="Q470" s="44">
        <f t="shared" si="931"/>
        <v>-0.01488070815</v>
      </c>
      <c r="R470" s="44">
        <f t="shared" si="931"/>
        <v>-0.03774026093</v>
      </c>
      <c r="S470" s="46">
        <f t="shared" si="931"/>
        <v>0.003747150019</v>
      </c>
      <c r="U470" s="3"/>
    </row>
    <row r="471" ht="15.75" customHeight="1">
      <c r="A471" s="20">
        <v>43074.0</v>
      </c>
      <c r="B471" s="23">
        <v>303.700012</v>
      </c>
      <c r="C471" s="23">
        <v>41.139698</v>
      </c>
      <c r="D471" s="23">
        <v>164.266983</v>
      </c>
      <c r="E471" s="23">
        <v>184.210007</v>
      </c>
      <c r="F471" s="23">
        <v>78.817734</v>
      </c>
      <c r="G471" s="23">
        <v>58.6822</v>
      </c>
      <c r="H471" s="36">
        <f t="shared" ref="H471:M471" si="932">LN(B471/B470)</f>
        <v>-0.004926927164</v>
      </c>
      <c r="I471" s="36">
        <f t="shared" si="932"/>
        <v>-0.02388389314</v>
      </c>
      <c r="J471" s="36">
        <f t="shared" si="932"/>
        <v>-0.0009427638694</v>
      </c>
      <c r="K471" s="36">
        <f t="shared" si="932"/>
        <v>0.0009233619122</v>
      </c>
      <c r="L471" s="36">
        <f t="shared" si="932"/>
        <v>0.006270151315</v>
      </c>
      <c r="M471" s="41">
        <f t="shared" si="932"/>
        <v>-0.003781044367</v>
      </c>
      <c r="N471" s="44">
        <f t="shared" ref="N471:S471" si="933">(B471-B470)/B470</f>
        <v>-0.004914809767</v>
      </c>
      <c r="O471" s="44">
        <f t="shared" si="933"/>
        <v>-0.02360093019</v>
      </c>
      <c r="P471" s="44">
        <f t="shared" si="933"/>
        <v>-0.0009423196071</v>
      </c>
      <c r="Q471" s="44">
        <f t="shared" si="933"/>
        <v>0.000923788342</v>
      </c>
      <c r="R471" s="44">
        <f t="shared" si="933"/>
        <v>0.006289849863</v>
      </c>
      <c r="S471" s="46">
        <f t="shared" si="933"/>
        <v>-0.003773905219</v>
      </c>
      <c r="U471" s="3"/>
    </row>
    <row r="472" ht="15.75" customHeight="1">
      <c r="A472" s="20">
        <v>43075.0</v>
      </c>
      <c r="B472" s="23">
        <v>313.26001</v>
      </c>
      <c r="C472" s="23">
        <v>41.14917</v>
      </c>
      <c r="D472" s="23">
        <v>163.656967</v>
      </c>
      <c r="E472" s="23">
        <v>185.300003</v>
      </c>
      <c r="F472" s="23">
        <v>79.9673</v>
      </c>
      <c r="G472" s="23">
        <v>59.0622</v>
      </c>
      <c r="H472" s="36">
        <f t="shared" ref="H472:M472" si="934">LN(B472/B471)</f>
        <v>0.03099313701</v>
      </c>
      <c r="I472" s="36">
        <f t="shared" si="934"/>
        <v>0.0002302134</v>
      </c>
      <c r="J472" s="36">
        <f t="shared" si="934"/>
        <v>-0.003720476675</v>
      </c>
      <c r="K472" s="36">
        <f t="shared" si="934"/>
        <v>0.005899700317</v>
      </c>
      <c r="L472" s="36">
        <f t="shared" si="934"/>
        <v>0.01447977881</v>
      </c>
      <c r="M472" s="41">
        <f t="shared" si="934"/>
        <v>0.006454681825</v>
      </c>
      <c r="N472" s="44">
        <f t="shared" ref="N472:S472" si="935">(B472-B471)/B471</f>
        <v>0.03147842483</v>
      </c>
      <c r="O472" s="44">
        <f t="shared" si="935"/>
        <v>0.0002302399011</v>
      </c>
      <c r="P472" s="44">
        <f t="shared" si="935"/>
        <v>-0.003713564277</v>
      </c>
      <c r="Q472" s="44">
        <f t="shared" si="935"/>
        <v>0.005917137824</v>
      </c>
      <c r="R472" s="44">
        <f t="shared" si="935"/>
        <v>0.01458511862</v>
      </c>
      <c r="S472" s="46">
        <f t="shared" si="935"/>
        <v>0.006475558176</v>
      </c>
      <c r="U472" s="3"/>
    </row>
    <row r="473" ht="15.75" customHeight="1">
      <c r="A473" s="20">
        <v>43076.0</v>
      </c>
      <c r="B473" s="23">
        <v>311.23999</v>
      </c>
      <c r="C473" s="23">
        <v>40.798759</v>
      </c>
      <c r="D473" s="23">
        <v>163.957169</v>
      </c>
      <c r="E473" s="23">
        <v>185.199997</v>
      </c>
      <c r="F473" s="23">
        <v>79.687149</v>
      </c>
      <c r="G473" s="23">
        <v>59.2403</v>
      </c>
      <c r="H473" s="36">
        <f t="shared" ref="H473:M473" si="936">LN(B473/B472)</f>
        <v>-0.006469261954</v>
      </c>
      <c r="I473" s="36">
        <f t="shared" si="936"/>
        <v>-0.008552092529</v>
      </c>
      <c r="J473" s="36">
        <f t="shared" si="936"/>
        <v>0.001832656476</v>
      </c>
      <c r="K473" s="36">
        <f t="shared" si="936"/>
        <v>-0.0005398434679</v>
      </c>
      <c r="L473" s="36">
        <f t="shared" si="936"/>
        <v>-0.003509470476</v>
      </c>
      <c r="M473" s="41">
        <f t="shared" si="936"/>
        <v>0.003010927657</v>
      </c>
      <c r="N473" s="44">
        <f t="shared" ref="N473:S473" si="937">(B473-B472)/B472</f>
        <v>-0.00644838133</v>
      </c>
      <c r="O473" s="44">
        <f t="shared" si="937"/>
        <v>-0.008515627411</v>
      </c>
      <c r="P473" s="44">
        <f t="shared" si="937"/>
        <v>0.001834336817</v>
      </c>
      <c r="Q473" s="44">
        <f t="shared" si="937"/>
        <v>-0.0005396977786</v>
      </c>
      <c r="R473" s="44">
        <f t="shared" si="937"/>
        <v>-0.003503319482</v>
      </c>
      <c r="S473" s="46">
        <f t="shared" si="937"/>
        <v>0.003015465052</v>
      </c>
      <c r="U473" s="3"/>
    </row>
    <row r="474" ht="15.75" customHeight="1">
      <c r="A474" s="170">
        <v>43077.0</v>
      </c>
      <c r="B474" s="23">
        <v>315.130005</v>
      </c>
      <c r="C474" s="23">
        <v>41.054466</v>
      </c>
      <c r="D474" s="23">
        <v>164.005539</v>
      </c>
      <c r="E474" s="23">
        <v>188.539993</v>
      </c>
      <c r="F474" s="23">
        <v>81.300423</v>
      </c>
      <c r="G474" s="23">
        <v>59.2677</v>
      </c>
      <c r="H474" s="36">
        <f t="shared" ref="H474:M474" si="938">LN(B474/B473)</f>
        <v>0.01242098135</v>
      </c>
      <c r="I474" s="36">
        <f t="shared" si="938"/>
        <v>0.006247959853</v>
      </c>
      <c r="J474" s="36">
        <f t="shared" si="938"/>
        <v>0.0002949725635</v>
      </c>
      <c r="K474" s="36">
        <f t="shared" si="938"/>
        <v>0.01787384283</v>
      </c>
      <c r="L474" s="36">
        <f t="shared" si="938"/>
        <v>0.02004288886</v>
      </c>
      <c r="M474" s="41">
        <f t="shared" si="938"/>
        <v>0.0004624160477</v>
      </c>
      <c r="N474" s="44">
        <f t="shared" ref="N474:S474" si="939">(B474-B473)/B473</f>
        <v>0.01249844212</v>
      </c>
      <c r="O474" s="44">
        <f t="shared" si="939"/>
        <v>0.006267519068</v>
      </c>
      <c r="P474" s="44">
        <f t="shared" si="939"/>
        <v>0.0002950160722</v>
      </c>
      <c r="Q474" s="44">
        <f t="shared" si="939"/>
        <v>0.01803453593</v>
      </c>
      <c r="R474" s="44">
        <f t="shared" si="939"/>
        <v>0.02024509623</v>
      </c>
      <c r="S474" s="46">
        <f t="shared" si="939"/>
        <v>0.0004625229784</v>
      </c>
      <c r="U474" s="3"/>
    </row>
    <row r="475" ht="15.75" customHeight="1">
      <c r="A475" s="170">
        <v>43080.0</v>
      </c>
      <c r="B475" s="23">
        <v>328.910004</v>
      </c>
      <c r="C475" s="23">
        <v>41.348049</v>
      </c>
      <c r="D475" s="23">
        <v>167.201035</v>
      </c>
      <c r="E475" s="23">
        <v>186.220001</v>
      </c>
      <c r="F475" s="23">
        <v>82.334061</v>
      </c>
      <c r="G475" s="23">
        <v>59.1829</v>
      </c>
      <c r="H475" s="36">
        <f t="shared" ref="H475:M475" si="940">LN(B475/B474)</f>
        <v>0.0427989013</v>
      </c>
      <c r="I475" s="36">
        <f t="shared" si="940"/>
        <v>0.007125613635</v>
      </c>
      <c r="J475" s="36">
        <f t="shared" si="940"/>
        <v>0.01929668918</v>
      </c>
      <c r="K475" s="36">
        <f t="shared" si="940"/>
        <v>-0.01238137301</v>
      </c>
      <c r="L475" s="36">
        <f t="shared" si="940"/>
        <v>0.01263366649</v>
      </c>
      <c r="M475" s="41">
        <f t="shared" si="940"/>
        <v>-0.001431820767</v>
      </c>
      <c r="N475" s="44">
        <f t="shared" ref="N475:S475" si="941">(B475-B474)/B474</f>
        <v>0.04372798141</v>
      </c>
      <c r="O475" s="44">
        <f t="shared" si="941"/>
        <v>0.007151061227</v>
      </c>
      <c r="P475" s="44">
        <f t="shared" si="941"/>
        <v>0.01948407364</v>
      </c>
      <c r="Q475" s="44">
        <f t="shared" si="941"/>
        <v>-0.01230503918</v>
      </c>
      <c r="R475" s="44">
        <f t="shared" si="941"/>
        <v>0.01271380839</v>
      </c>
      <c r="S475" s="46">
        <f t="shared" si="941"/>
        <v>-0.001430796201</v>
      </c>
      <c r="U475" s="3"/>
    </row>
    <row r="476" ht="15.75" customHeight="1">
      <c r="A476" s="170">
        <v>43081.0</v>
      </c>
      <c r="B476" s="23">
        <v>341.029999</v>
      </c>
      <c r="C476" s="23">
        <v>41.035526</v>
      </c>
      <c r="D476" s="23">
        <v>166.261749</v>
      </c>
      <c r="E476" s="23">
        <v>185.729996</v>
      </c>
      <c r="F476" s="23">
        <v>82.672165</v>
      </c>
      <c r="G476" s="23">
        <v>58.9511</v>
      </c>
      <c r="H476" s="36">
        <f t="shared" ref="H476:M476" si="942">LN(B476/B475)</f>
        <v>0.03618627775</v>
      </c>
      <c r="I476" s="36">
        <f t="shared" si="942"/>
        <v>-0.007587058444</v>
      </c>
      <c r="J476" s="36">
        <f t="shared" si="942"/>
        <v>-0.005633543107</v>
      </c>
      <c r="K476" s="36">
        <f t="shared" si="942"/>
        <v>-0.002634791168</v>
      </c>
      <c r="L476" s="36">
        <f t="shared" si="942"/>
        <v>0.004098081404</v>
      </c>
      <c r="M476" s="41">
        <f t="shared" si="942"/>
        <v>-0.003924362122</v>
      </c>
      <c r="N476" s="44">
        <f t="shared" ref="N476:S476" si="943">(B476-B475)/B475</f>
        <v>0.03684897039</v>
      </c>
      <c r="O476" s="44">
        <f t="shared" si="943"/>
        <v>-0.007558349367</v>
      </c>
      <c r="P476" s="44">
        <f t="shared" si="943"/>
        <v>-0.00561770446</v>
      </c>
      <c r="Q476" s="44">
        <f t="shared" si="943"/>
        <v>-0.002631323152</v>
      </c>
      <c r="R476" s="44">
        <f t="shared" si="943"/>
        <v>0.004106490022</v>
      </c>
      <c r="S476" s="46">
        <f t="shared" si="943"/>
        <v>-0.003916671877</v>
      </c>
      <c r="U476" s="3"/>
    </row>
    <row r="477" ht="15.75" customHeight="1">
      <c r="A477" s="170">
        <v>43082.0</v>
      </c>
      <c r="B477" s="23">
        <v>339.029999</v>
      </c>
      <c r="C477" s="23">
        <v>41.044998</v>
      </c>
      <c r="D477" s="23">
        <v>166.813705</v>
      </c>
      <c r="E477" s="23">
        <v>187.860001</v>
      </c>
      <c r="F477" s="23">
        <v>82.449982</v>
      </c>
      <c r="G477" s="23">
        <v>58.9799</v>
      </c>
      <c r="H477" s="36">
        <f t="shared" ref="H477:M477" si="944">LN(B477/B476)</f>
        <v>-0.005881850931</v>
      </c>
      <c r="I477" s="36">
        <f t="shared" si="944"/>
        <v>0.0002307977479</v>
      </c>
      <c r="J477" s="36">
        <f t="shared" si="944"/>
        <v>0.003314303102</v>
      </c>
      <c r="K477" s="36">
        <f t="shared" si="944"/>
        <v>0.01140302523</v>
      </c>
      <c r="L477" s="36">
        <f t="shared" si="944"/>
        <v>-0.00269113669</v>
      </c>
      <c r="M477" s="41">
        <f t="shared" si="944"/>
        <v>0.0004884212052</v>
      </c>
      <c r="N477" s="44">
        <f t="shared" ref="N477:S477" si="945">(B477-B476)/B476</f>
        <v>-0.00586458671</v>
      </c>
      <c r="O477" s="44">
        <f t="shared" si="945"/>
        <v>0.0002308243837</v>
      </c>
      <c r="P477" s="44">
        <f t="shared" si="945"/>
        <v>0.003319801478</v>
      </c>
      <c r="Q477" s="44">
        <f t="shared" si="945"/>
        <v>0.01146828755</v>
      </c>
      <c r="R477" s="44">
        <f t="shared" si="945"/>
        <v>-0.002687518828</v>
      </c>
      <c r="S477" s="46">
        <f t="shared" si="945"/>
        <v>0.0004885405022</v>
      </c>
      <c r="U477" s="3"/>
    </row>
    <row r="478" ht="15.75" customHeight="1">
      <c r="A478" s="170">
        <v>43083.0</v>
      </c>
      <c r="B478" s="23">
        <v>337.890015</v>
      </c>
      <c r="C478" s="23">
        <v>40.969227</v>
      </c>
      <c r="D478" s="23">
        <v>166.765289</v>
      </c>
      <c r="E478" s="23">
        <v>189.559998</v>
      </c>
      <c r="F478" s="23">
        <v>81.812401</v>
      </c>
      <c r="G478" s="23">
        <v>58.7004</v>
      </c>
      <c r="H478" s="36">
        <f t="shared" ref="H478:M478" si="946">LN(B478/B477)</f>
        <v>-0.00336815297</v>
      </c>
      <c r="I478" s="36">
        <f t="shared" si="946"/>
        <v>-0.001847753156</v>
      </c>
      <c r="J478" s="36">
        <f t="shared" si="946"/>
        <v>-0.0002902820694</v>
      </c>
      <c r="K478" s="36">
        <f t="shared" si="946"/>
        <v>0.009008576659</v>
      </c>
      <c r="L478" s="36">
        <f t="shared" si="946"/>
        <v>-0.007762997106</v>
      </c>
      <c r="M478" s="41">
        <f t="shared" si="946"/>
        <v>-0.004750166775</v>
      </c>
      <c r="N478" s="44">
        <f t="shared" ref="N478:S478" si="947">(B478-B477)/B477</f>
        <v>-0.003362487105</v>
      </c>
      <c r="O478" s="44">
        <f t="shared" si="947"/>
        <v>-0.001846047112</v>
      </c>
      <c r="P478" s="44">
        <f t="shared" si="947"/>
        <v>-0.0002902399416</v>
      </c>
      <c r="Q478" s="44">
        <f t="shared" si="947"/>
        <v>0.009049276008</v>
      </c>
      <c r="R478" s="44">
        <f t="shared" si="947"/>
        <v>-0.007732942865</v>
      </c>
      <c r="S478" s="46">
        <f t="shared" si="947"/>
        <v>-0.004738902575</v>
      </c>
      <c r="U478" s="3"/>
    </row>
    <row r="479" ht="15.75" customHeight="1">
      <c r="A479" s="170">
        <v>43084.0</v>
      </c>
      <c r="B479" s="23">
        <v>343.450012</v>
      </c>
      <c r="C479" s="23">
        <v>42.20039</v>
      </c>
      <c r="D479" s="23">
        <v>168.459869</v>
      </c>
      <c r="E479" s="23">
        <v>190.119995</v>
      </c>
      <c r="F479" s="23">
        <v>83.899017</v>
      </c>
      <c r="G479" s="23">
        <v>58.8821</v>
      </c>
      <c r="H479" s="36">
        <f t="shared" ref="H479:M479" si="948">LN(B479/B478)</f>
        <v>0.01632113248</v>
      </c>
      <c r="I479" s="36">
        <f t="shared" si="948"/>
        <v>0.02960823879</v>
      </c>
      <c r="J479" s="36">
        <f t="shared" si="948"/>
        <v>0.01011018651</v>
      </c>
      <c r="K479" s="36">
        <f t="shared" si="948"/>
        <v>0.002949838898</v>
      </c>
      <c r="L479" s="36">
        <f t="shared" si="948"/>
        <v>0.02518506349</v>
      </c>
      <c r="M479" s="41">
        <f t="shared" si="948"/>
        <v>0.003090598425</v>
      </c>
      <c r="N479" s="44">
        <f t="shared" ref="N479:S479" si="949">(B479-B478)/B478</f>
        <v>0.01645504973</v>
      </c>
      <c r="O479" s="44">
        <f t="shared" si="949"/>
        <v>0.0300509209</v>
      </c>
      <c r="P479" s="44">
        <f t="shared" si="949"/>
        <v>0.01016146711</v>
      </c>
      <c r="Q479" s="44">
        <f t="shared" si="949"/>
        <v>0.002954193954</v>
      </c>
      <c r="R479" s="44">
        <f t="shared" si="949"/>
        <v>0.02550488648</v>
      </c>
      <c r="S479" s="46">
        <f t="shared" si="949"/>
        <v>0.003095379248</v>
      </c>
      <c r="U479" s="3"/>
    </row>
    <row r="480" ht="15.75" customHeight="1">
      <c r="A480" s="170">
        <v>43087.0</v>
      </c>
      <c r="B480" s="23">
        <v>338.869995</v>
      </c>
      <c r="C480" s="23">
        <v>43.810368</v>
      </c>
      <c r="D480" s="23">
        <v>170.832275</v>
      </c>
      <c r="E480" s="23">
        <v>190.419998</v>
      </c>
      <c r="F480" s="23">
        <v>83.444984</v>
      </c>
      <c r="G480" s="23">
        <v>58.649</v>
      </c>
      <c r="H480" s="36">
        <f t="shared" ref="H480:M480" si="950">LN(B480/B479)</f>
        <v>-0.01342503735</v>
      </c>
      <c r="I480" s="36">
        <f t="shared" si="950"/>
        <v>0.03744103899</v>
      </c>
      <c r="J480" s="36">
        <f t="shared" si="950"/>
        <v>0.01398467195</v>
      </c>
      <c r="K480" s="36">
        <f t="shared" si="950"/>
        <v>0.001576722908</v>
      </c>
      <c r="L480" s="36">
        <f t="shared" si="950"/>
        <v>-0.005426356623</v>
      </c>
      <c r="M480" s="41">
        <f t="shared" si="950"/>
        <v>-0.00396661489</v>
      </c>
      <c r="N480" s="44">
        <f t="shared" ref="N480:S480" si="951">(B480-B479)/B479</f>
        <v>-0.01333532345</v>
      </c>
      <c r="O480" s="44">
        <f t="shared" si="951"/>
        <v>0.03815078486</v>
      </c>
      <c r="P480" s="44">
        <f t="shared" si="951"/>
        <v>0.0140829149</v>
      </c>
      <c r="Q480" s="44">
        <f t="shared" si="951"/>
        <v>0.001577966589</v>
      </c>
      <c r="R480" s="44">
        <f t="shared" si="951"/>
        <v>-0.005411660544</v>
      </c>
      <c r="S480" s="46">
        <f t="shared" si="951"/>
        <v>-0.003958758264</v>
      </c>
      <c r="U480" s="3"/>
    </row>
    <row r="481" ht="15.75" customHeight="1">
      <c r="A481" s="170">
        <v>43088.0</v>
      </c>
      <c r="B481" s="23">
        <v>331.100006</v>
      </c>
      <c r="C481" s="23">
        <v>44.549072</v>
      </c>
      <c r="D481" s="23">
        <v>169.01178</v>
      </c>
      <c r="E481" s="23">
        <v>187.020004</v>
      </c>
      <c r="F481" s="23">
        <v>82.913681</v>
      </c>
      <c r="G481" s="23">
        <v>58.6461</v>
      </c>
      <c r="H481" s="36">
        <f t="shared" ref="H481:M481" si="952">LN(B481/B480)</f>
        <v>-0.02319607558</v>
      </c>
      <c r="I481" s="36">
        <f t="shared" si="952"/>
        <v>0.01672082147</v>
      </c>
      <c r="J481" s="36">
        <f t="shared" si="952"/>
        <v>-0.01071381057</v>
      </c>
      <c r="K481" s="36">
        <f t="shared" si="952"/>
        <v>-0.01801656396</v>
      </c>
      <c r="L481" s="36">
        <f t="shared" si="952"/>
        <v>-0.00638746177</v>
      </c>
      <c r="M481" s="41">
        <f t="shared" si="952"/>
        <v>-0.00004944793091</v>
      </c>
      <c r="N481" s="44">
        <f t="shared" ref="N481:S481" si="953">(B481-B480)/B480</f>
        <v>-0.02292911475</v>
      </c>
      <c r="O481" s="44">
        <f t="shared" si="953"/>
        <v>0.01686139683</v>
      </c>
      <c r="P481" s="44">
        <f t="shared" si="953"/>
        <v>-0.01065662212</v>
      </c>
      <c r="Q481" s="44">
        <f t="shared" si="953"/>
        <v>-0.01785523598</v>
      </c>
      <c r="R481" s="44">
        <f t="shared" si="953"/>
        <v>-0.006367105301</v>
      </c>
      <c r="S481" s="46">
        <f t="shared" si="953"/>
        <v>-0.00004944670838</v>
      </c>
      <c r="U481" s="3"/>
    </row>
    <row r="482" ht="15.75" customHeight="1">
      <c r="A482" s="170">
        <v>43089.0</v>
      </c>
      <c r="B482" s="23">
        <v>328.980011</v>
      </c>
      <c r="C482" s="23">
        <v>45.041527</v>
      </c>
      <c r="D482" s="23">
        <v>168.82782</v>
      </c>
      <c r="E482" s="23">
        <v>188.820007</v>
      </c>
      <c r="F482" s="23">
        <v>82.614212</v>
      </c>
      <c r="G482" s="23">
        <v>58.6784</v>
      </c>
      <c r="H482" s="36">
        <f t="shared" ref="H482:M482" si="954">LN(B482/B481)</f>
        <v>-0.006423470594</v>
      </c>
      <c r="I482" s="36">
        <f t="shared" si="954"/>
        <v>0.01099356328</v>
      </c>
      <c r="J482" s="36">
        <f t="shared" si="954"/>
        <v>-0.001089037627</v>
      </c>
      <c r="K482" s="36">
        <f t="shared" si="954"/>
        <v>0.009578632981</v>
      </c>
      <c r="L482" s="36">
        <f t="shared" si="954"/>
        <v>-0.003618354844</v>
      </c>
      <c r="M482" s="41">
        <f t="shared" si="954"/>
        <v>0.0005506096479</v>
      </c>
      <c r="N482" s="44">
        <f t="shared" ref="N482:S482" si="955">(B482-B481)/B481</f>
        <v>-0.006402884209</v>
      </c>
      <c r="O482" s="44">
        <f t="shared" si="955"/>
        <v>0.01105421455</v>
      </c>
      <c r="P482" s="44">
        <f t="shared" si="955"/>
        <v>-0.001088444841</v>
      </c>
      <c r="Q482" s="44">
        <f t="shared" si="955"/>
        <v>0.009624654911</v>
      </c>
      <c r="R482" s="44">
        <f t="shared" si="955"/>
        <v>-0.003611816487</v>
      </c>
      <c r="S482" s="46">
        <f t="shared" si="955"/>
        <v>0.0005507612612</v>
      </c>
      <c r="U482" s="3"/>
    </row>
    <row r="483" ht="15.75" customHeight="1">
      <c r="A483" s="170">
        <v>43090.0</v>
      </c>
      <c r="B483" s="23">
        <v>331.660004</v>
      </c>
      <c r="C483" s="23">
        <v>44.28389</v>
      </c>
      <c r="D483" s="23">
        <v>169.466919</v>
      </c>
      <c r="E483" s="23">
        <v>188.619995</v>
      </c>
      <c r="F483" s="23">
        <v>82.594894</v>
      </c>
      <c r="G483" s="23">
        <v>58.5201</v>
      </c>
      <c r="H483" s="36">
        <f t="shared" ref="H483:M483" si="956">LN(B483/B482)</f>
        <v>0.008113367766</v>
      </c>
      <c r="I483" s="36">
        <f t="shared" si="956"/>
        <v>-0.01696393243</v>
      </c>
      <c r="J483" s="36">
        <f t="shared" si="956"/>
        <v>0.003778360622</v>
      </c>
      <c r="K483" s="36">
        <f t="shared" si="956"/>
        <v>-0.001059834769</v>
      </c>
      <c r="L483" s="36">
        <f t="shared" si="956"/>
        <v>-0.0002338612024</v>
      </c>
      <c r="M483" s="41">
        <f t="shared" si="956"/>
        <v>-0.002701401405</v>
      </c>
      <c r="N483" s="44">
        <f t="shared" ref="N483:S483" si="957">(B483-B482)/B482</f>
        <v>0.008146370328</v>
      </c>
      <c r="O483" s="44">
        <f t="shared" si="957"/>
        <v>-0.01682085512</v>
      </c>
      <c r="P483" s="44">
        <f t="shared" si="957"/>
        <v>0.003785507625</v>
      </c>
      <c r="Q483" s="44">
        <f t="shared" si="957"/>
        <v>-0.001059273343</v>
      </c>
      <c r="R483" s="44">
        <f t="shared" si="957"/>
        <v>-0.000233833859</v>
      </c>
      <c r="S483" s="46">
        <f t="shared" si="957"/>
        <v>-0.002697755903</v>
      </c>
      <c r="U483" s="3"/>
    </row>
    <row r="484" ht="15.75" customHeight="1">
      <c r="A484" s="170">
        <v>43091.0</v>
      </c>
      <c r="B484" s="23">
        <v>325.200012</v>
      </c>
      <c r="C484" s="23">
        <v>44.227074</v>
      </c>
      <c r="D484" s="23">
        <v>169.466919</v>
      </c>
      <c r="E484" s="23">
        <v>189.940002</v>
      </c>
      <c r="F484" s="23">
        <v>82.604538</v>
      </c>
      <c r="G484" s="23">
        <v>58.3088</v>
      </c>
      <c r="H484" s="36">
        <f t="shared" ref="H484:M484" si="958">LN(B484/B483)</f>
        <v>-0.01966994527</v>
      </c>
      <c r="I484" s="36">
        <f t="shared" si="958"/>
        <v>-0.001283818529</v>
      </c>
      <c r="J484" s="36">
        <f t="shared" si="958"/>
        <v>0</v>
      </c>
      <c r="K484" s="36">
        <f t="shared" si="958"/>
        <v>0.006973860737</v>
      </c>
      <c r="L484" s="36">
        <f t="shared" si="958"/>
        <v>0.0001167558495</v>
      </c>
      <c r="M484" s="41">
        <f t="shared" si="958"/>
        <v>-0.003617259606</v>
      </c>
      <c r="N484" s="44">
        <f t="shared" ref="N484:S484" si="959">(B484-B483)/B483</f>
        <v>-0.01947775409</v>
      </c>
      <c r="O484" s="44">
        <f t="shared" si="959"/>
        <v>-0.001282994787</v>
      </c>
      <c r="P484" s="44">
        <f t="shared" si="959"/>
        <v>0</v>
      </c>
      <c r="Q484" s="44">
        <f t="shared" si="959"/>
        <v>0.006998234731</v>
      </c>
      <c r="R484" s="44">
        <f t="shared" si="959"/>
        <v>0.0001167626657</v>
      </c>
      <c r="S484" s="46">
        <f t="shared" si="959"/>
        <v>-0.003610725204</v>
      </c>
      <c r="U484" s="3"/>
    </row>
    <row r="485" ht="15.75" customHeight="1">
      <c r="A485" s="170">
        <v>43095.0</v>
      </c>
      <c r="B485" s="23">
        <v>317.290009</v>
      </c>
      <c r="C485" s="23">
        <v>43.639904</v>
      </c>
      <c r="D485" s="23">
        <v>165.167572</v>
      </c>
      <c r="E485" s="23">
        <v>187.759995</v>
      </c>
      <c r="F485" s="23">
        <v>82.498283</v>
      </c>
      <c r="G485" s="23">
        <v>58.0483</v>
      </c>
      <c r="H485" s="36">
        <f t="shared" ref="H485:M485" si="960">LN(B485/B484)</f>
        <v>-0.02462420403</v>
      </c>
      <c r="I485" s="36">
        <f t="shared" si="960"/>
        <v>-0.01336517435</v>
      </c>
      <c r="J485" s="36">
        <f t="shared" si="960"/>
        <v>-0.02569719321</v>
      </c>
      <c r="K485" s="36">
        <f t="shared" si="960"/>
        <v>-0.01154371843</v>
      </c>
      <c r="L485" s="36">
        <f t="shared" si="960"/>
        <v>-0.001287137482</v>
      </c>
      <c r="M485" s="41">
        <f t="shared" si="960"/>
        <v>-0.004477602746</v>
      </c>
      <c r="N485" s="44">
        <f t="shared" ref="N485:S485" si="961">(B485-B484)/B484</f>
        <v>-0.02432350156</v>
      </c>
      <c r="O485" s="44">
        <f t="shared" si="961"/>
        <v>-0.01327625698</v>
      </c>
      <c r="P485" s="44">
        <f t="shared" si="961"/>
        <v>-0.02536983044</v>
      </c>
      <c r="Q485" s="44">
        <f t="shared" si="961"/>
        <v>-0.01147734536</v>
      </c>
      <c r="R485" s="44">
        <f t="shared" si="961"/>
        <v>-0.001286309476</v>
      </c>
      <c r="S485" s="46">
        <f t="shared" si="961"/>
        <v>-0.004467593228</v>
      </c>
      <c r="U485" s="3"/>
    </row>
    <row r="486" ht="15.75" customHeight="1">
      <c r="A486" s="170">
        <v>43096.0</v>
      </c>
      <c r="B486" s="23">
        <v>311.640015</v>
      </c>
      <c r="C486" s="23">
        <v>43.668312</v>
      </c>
      <c r="D486" s="23">
        <v>165.196625</v>
      </c>
      <c r="E486" s="23">
        <v>186.240005</v>
      </c>
      <c r="F486" s="23">
        <v>82.797745</v>
      </c>
      <c r="G486" s="23">
        <v>57.7311</v>
      </c>
      <c r="H486" s="36">
        <f t="shared" ref="H486:M486" si="962">LN(B486/B485)</f>
        <v>-0.01796748695</v>
      </c>
      <c r="I486" s="36">
        <f t="shared" si="962"/>
        <v>0.0006507520667</v>
      </c>
      <c r="J486" s="36">
        <f t="shared" si="962"/>
        <v>0.0001758846772</v>
      </c>
      <c r="K486" s="36">
        <f t="shared" si="962"/>
        <v>-0.008128333523</v>
      </c>
      <c r="L486" s="36">
        <f t="shared" si="962"/>
        <v>0.003623345718</v>
      </c>
      <c r="M486" s="41">
        <f t="shared" si="962"/>
        <v>-0.005479399507</v>
      </c>
      <c r="N486" s="44">
        <f t="shared" ref="N486:S486" si="963">(B486-B485)/B485</f>
        <v>-0.01780703407</v>
      </c>
      <c r="O486" s="44">
        <f t="shared" si="963"/>
        <v>0.0006509638518</v>
      </c>
      <c r="P486" s="44">
        <f t="shared" si="963"/>
        <v>0.0001759001458</v>
      </c>
      <c r="Q486" s="44">
        <f t="shared" si="963"/>
        <v>-0.008095387945</v>
      </c>
      <c r="R486" s="44">
        <f t="shared" si="963"/>
        <v>0.003629917971</v>
      </c>
      <c r="S486" s="46">
        <f t="shared" si="963"/>
        <v>-0.005464414979</v>
      </c>
      <c r="U486" s="3"/>
    </row>
    <row r="487" ht="15.75" customHeight="1">
      <c r="A487" s="170">
        <v>43097.0</v>
      </c>
      <c r="B487" s="23">
        <v>315.359985</v>
      </c>
      <c r="C487" s="23">
        <v>43.772488</v>
      </c>
      <c r="D487" s="23">
        <v>165.661407</v>
      </c>
      <c r="E487" s="23">
        <v>192.710007</v>
      </c>
      <c r="F487" s="23">
        <v>82.807411</v>
      </c>
      <c r="G487" s="23">
        <v>57.6599</v>
      </c>
      <c r="H487" s="36">
        <f t="shared" ref="H487:M487" si="964">LN(B487/B486)</f>
        <v>0.01186607224</v>
      </c>
      <c r="I487" s="36">
        <f t="shared" si="964"/>
        <v>0.002382778961</v>
      </c>
      <c r="J487" s="36">
        <f t="shared" si="964"/>
        <v>0.002809557337</v>
      </c>
      <c r="K487" s="36">
        <f t="shared" si="964"/>
        <v>0.03415031314</v>
      </c>
      <c r="L487" s="36">
        <f t="shared" si="964"/>
        <v>0.000116735496</v>
      </c>
      <c r="M487" s="41">
        <f t="shared" si="964"/>
        <v>-0.001234065205</v>
      </c>
      <c r="N487" s="44">
        <f t="shared" ref="N487:S487" si="965">(B487-B486)/B486</f>
        <v>0.01193675337</v>
      </c>
      <c r="O487" s="44">
        <f t="shared" si="965"/>
        <v>0.002385620035</v>
      </c>
      <c r="P487" s="44">
        <f t="shared" si="965"/>
        <v>0.002813507843</v>
      </c>
      <c r="Q487" s="44">
        <f t="shared" si="965"/>
        <v>0.03474013008</v>
      </c>
      <c r="R487" s="44">
        <f t="shared" si="965"/>
        <v>0.0001167423098</v>
      </c>
      <c r="S487" s="46">
        <f t="shared" si="965"/>
        <v>-0.00123330406</v>
      </c>
      <c r="U487" s="3"/>
    </row>
    <row r="488" ht="15.75" customHeight="1">
      <c r="A488" s="20">
        <v>43098.0</v>
      </c>
      <c r="B488" s="23">
        <v>311.350006</v>
      </c>
      <c r="C488" s="23">
        <v>43.715664</v>
      </c>
      <c r="D488" s="23">
        <v>163.869995</v>
      </c>
      <c r="E488" s="23">
        <v>191.960007</v>
      </c>
      <c r="F488" s="23">
        <v>82.633545</v>
      </c>
      <c r="G488" s="23">
        <v>57.539</v>
      </c>
      <c r="H488" s="36">
        <f t="shared" ref="H488:M488" si="966">LN(B488/B487)</f>
        <v>-0.01279709525</v>
      </c>
      <c r="I488" s="36">
        <f t="shared" si="966"/>
        <v>-0.001299010362</v>
      </c>
      <c r="J488" s="36">
        <f t="shared" si="966"/>
        <v>-0.01087258839</v>
      </c>
      <c r="K488" s="36">
        <f t="shared" si="966"/>
        <v>-0.003899451078</v>
      </c>
      <c r="L488" s="36">
        <f t="shared" si="966"/>
        <v>-0.00210185033</v>
      </c>
      <c r="M488" s="41">
        <f t="shared" si="966"/>
        <v>-0.002098979146</v>
      </c>
      <c r="N488" s="44">
        <f t="shared" ref="N488:S488" si="967">(B488-B487)/B487</f>
        <v>-0.0127155606</v>
      </c>
      <c r="O488" s="44">
        <f t="shared" si="967"/>
        <v>-0.001298167013</v>
      </c>
      <c r="P488" s="44">
        <f t="shared" si="967"/>
        <v>-0.01081369543</v>
      </c>
      <c r="Q488" s="44">
        <f t="shared" si="967"/>
        <v>-0.003891858091</v>
      </c>
      <c r="R488" s="44">
        <f t="shared" si="967"/>
        <v>-0.00209964299</v>
      </c>
      <c r="S488" s="46">
        <f t="shared" si="967"/>
        <v>-0.00209677783</v>
      </c>
      <c r="U488" s="3"/>
    </row>
    <row r="489" ht="15.75" customHeight="1">
      <c r="A489" s="20">
        <v>43102.0</v>
      </c>
      <c r="B489" s="23">
        <v>320.529999</v>
      </c>
      <c r="C489" s="23">
        <v>44.369122</v>
      </c>
      <c r="D489" s="23">
        <v>166.804016</v>
      </c>
      <c r="E489" s="23">
        <v>201.070007</v>
      </c>
      <c r="F489" s="23">
        <v>83.029594</v>
      </c>
      <c r="G489" s="23">
        <v>57.6628</v>
      </c>
      <c r="H489" s="36">
        <f t="shared" ref="H489:M489" si="968">LN(B489/B488)</f>
        <v>0.02905817202</v>
      </c>
      <c r="I489" s="36">
        <f t="shared" si="968"/>
        <v>0.01483729524</v>
      </c>
      <c r="J489" s="36">
        <f t="shared" si="968"/>
        <v>0.01774616633</v>
      </c>
      <c r="K489" s="36">
        <f t="shared" si="968"/>
        <v>0.0463660875</v>
      </c>
      <c r="L489" s="36">
        <f t="shared" si="968"/>
        <v>0.004781386577</v>
      </c>
      <c r="M489" s="41">
        <f t="shared" si="968"/>
        <v>0.002149272801</v>
      </c>
      <c r="N489" s="44">
        <f t="shared" ref="N489:S489" si="969">(B489-B488)/B488</f>
        <v>0.02948447992</v>
      </c>
      <c r="O489" s="44">
        <f t="shared" si="969"/>
        <v>0.01494791432</v>
      </c>
      <c r="P489" s="44">
        <f t="shared" si="969"/>
        <v>0.01790456514</v>
      </c>
      <c r="Q489" s="44">
        <f t="shared" si="969"/>
        <v>0.04745780198</v>
      </c>
      <c r="R489" s="44">
        <f t="shared" si="969"/>
        <v>0.004792835646</v>
      </c>
      <c r="S489" s="46">
        <f t="shared" si="969"/>
        <v>0.002151584143</v>
      </c>
      <c r="U489" s="3"/>
    </row>
    <row r="490" ht="15.75" customHeight="1">
      <c r="A490" s="20">
        <v>43103.0</v>
      </c>
      <c r="B490" s="23">
        <v>317.25</v>
      </c>
      <c r="C490" s="23">
        <v>42.863327</v>
      </c>
      <c r="D490" s="23">
        <v>166.774963</v>
      </c>
      <c r="E490" s="23">
        <v>205.050003</v>
      </c>
      <c r="F490" s="23">
        <v>83.415993</v>
      </c>
      <c r="G490" s="23">
        <v>57.3993</v>
      </c>
      <c r="H490" s="36">
        <f t="shared" ref="H490:M490" si="970">LN(B490/B489)</f>
        <v>-0.01028576601</v>
      </c>
      <c r="I490" s="36">
        <f t="shared" si="970"/>
        <v>-0.03452716519</v>
      </c>
      <c r="J490" s="36">
        <f t="shared" si="970"/>
        <v>-0.0001741896337</v>
      </c>
      <c r="K490" s="36">
        <f t="shared" si="970"/>
        <v>0.01960072552</v>
      </c>
      <c r="L490" s="36">
        <f t="shared" si="970"/>
        <v>0.004642955107</v>
      </c>
      <c r="M490" s="41">
        <f t="shared" si="970"/>
        <v>-0.004580143429</v>
      </c>
      <c r="N490" s="44">
        <f t="shared" ref="N490:S490" si="971">(B490-B489)/B489</f>
        <v>-0.01023304842</v>
      </c>
      <c r="O490" s="44">
        <f t="shared" si="971"/>
        <v>-0.03393790393</v>
      </c>
      <c r="P490" s="44">
        <f t="shared" si="971"/>
        <v>-0.0001741744635</v>
      </c>
      <c r="Q490" s="44">
        <f t="shared" si="971"/>
        <v>0.01979408097</v>
      </c>
      <c r="R490" s="44">
        <f t="shared" si="971"/>
        <v>0.004653750324</v>
      </c>
      <c r="S490" s="46">
        <f t="shared" si="971"/>
        <v>-0.004569670568</v>
      </c>
      <c r="U490" s="3"/>
    </row>
    <row r="491" ht="15.75" customHeight="1">
      <c r="A491" s="20">
        <v>43104.0</v>
      </c>
      <c r="B491" s="23">
        <v>314.619995</v>
      </c>
      <c r="C491" s="23">
        <v>42.077274</v>
      </c>
      <c r="D491" s="23">
        <v>167.549622</v>
      </c>
      <c r="E491" s="23">
        <v>205.630005</v>
      </c>
      <c r="F491" s="23">
        <v>84.150192</v>
      </c>
      <c r="G491" s="23">
        <v>57.088</v>
      </c>
      <c r="H491" s="36">
        <f t="shared" ref="H491:M491" si="972">LN(B491/B490)</f>
        <v>-0.008324561092</v>
      </c>
      <c r="I491" s="36">
        <f t="shared" si="972"/>
        <v>-0.0185088269</v>
      </c>
      <c r="J491" s="36">
        <f t="shared" si="972"/>
        <v>0.004634181398</v>
      </c>
      <c r="K491" s="36">
        <f t="shared" si="972"/>
        <v>0.00282459518</v>
      </c>
      <c r="L491" s="36">
        <f t="shared" si="972"/>
        <v>0.008763148704</v>
      </c>
      <c r="M491" s="41">
        <f t="shared" si="972"/>
        <v>-0.005438171172</v>
      </c>
      <c r="N491" s="44">
        <f t="shared" ref="N491:S491" si="973">(B491-B490)/B490</f>
        <v>-0.00829000788</v>
      </c>
      <c r="O491" s="44">
        <f t="shared" si="973"/>
        <v>-0.01833859047</v>
      </c>
      <c r="P491" s="44">
        <f t="shared" si="973"/>
        <v>0.004644935823</v>
      </c>
      <c r="Q491" s="44">
        <f t="shared" si="973"/>
        <v>0.002828588108</v>
      </c>
      <c r="R491" s="44">
        <f t="shared" si="973"/>
        <v>0.008801657495</v>
      </c>
      <c r="S491" s="46">
        <f t="shared" si="973"/>
        <v>-0.005423411087</v>
      </c>
      <c r="U491" s="3"/>
    </row>
    <row r="492" ht="15.75" customHeight="1">
      <c r="A492" s="20">
        <v>43105.0</v>
      </c>
      <c r="B492" s="23">
        <v>316.579987</v>
      </c>
      <c r="C492" s="23">
        <v>42.370857</v>
      </c>
      <c r="D492" s="23">
        <v>169.457214</v>
      </c>
      <c r="E492" s="23">
        <v>209.990005</v>
      </c>
      <c r="F492" s="23">
        <v>85.193497</v>
      </c>
      <c r="G492" s="23">
        <v>57.0122</v>
      </c>
      <c r="H492" s="36">
        <f t="shared" ref="H492:M492" si="974">LN(B492/B491)</f>
        <v>0.006210387692</v>
      </c>
      <c r="I492" s="36">
        <f t="shared" si="974"/>
        <v>0.006953006047</v>
      </c>
      <c r="J492" s="36">
        <f t="shared" si="974"/>
        <v>0.01132091204</v>
      </c>
      <c r="K492" s="36">
        <f t="shared" si="974"/>
        <v>0.0209814727</v>
      </c>
      <c r="L492" s="36">
        <f t="shared" si="974"/>
        <v>0.01232190236</v>
      </c>
      <c r="M492" s="41">
        <f t="shared" si="974"/>
        <v>-0.001328656938</v>
      </c>
      <c r="N492" s="44">
        <f t="shared" ref="N492:S492" si="975">(B492-B491)/B491</f>
        <v>0.006229712133</v>
      </c>
      <c r="O492" s="44">
        <f t="shared" si="975"/>
        <v>0.006977234314</v>
      </c>
      <c r="P492" s="44">
        <f t="shared" si="975"/>
        <v>0.01138523607</v>
      </c>
      <c r="Q492" s="44">
        <f t="shared" si="975"/>
        <v>0.02120313132</v>
      </c>
      <c r="R492" s="44">
        <f t="shared" si="975"/>
        <v>0.01239812976</v>
      </c>
      <c r="S492" s="46">
        <f t="shared" si="975"/>
        <v>-0.001327774664</v>
      </c>
      <c r="U492" s="3"/>
    </row>
    <row r="493" ht="15.75" customHeight="1">
      <c r="A493" s="20">
        <v>43108.0</v>
      </c>
      <c r="B493" s="23">
        <v>336.410004</v>
      </c>
      <c r="C493" s="23">
        <v>42.370857</v>
      </c>
      <c r="D493" s="23">
        <v>168.82782</v>
      </c>
      <c r="E493" s="23">
        <v>212.050003</v>
      </c>
      <c r="F493" s="23">
        <v>85.280426</v>
      </c>
      <c r="G493" s="23">
        <v>57.0527</v>
      </c>
      <c r="H493" s="36">
        <f t="shared" ref="H493:M493" si="976">LN(B493/B492)</f>
        <v>0.06075473287</v>
      </c>
      <c r="I493" s="36">
        <f t="shared" si="976"/>
        <v>0</v>
      </c>
      <c r="J493" s="36">
        <f t="shared" si="976"/>
        <v>-0.003721091169</v>
      </c>
      <c r="K493" s="36">
        <f t="shared" si="976"/>
        <v>0.009762175722</v>
      </c>
      <c r="L493" s="36">
        <f t="shared" si="976"/>
        <v>0.001019851083</v>
      </c>
      <c r="M493" s="41">
        <f t="shared" si="976"/>
        <v>0.0007101220744</v>
      </c>
      <c r="N493" s="44">
        <f t="shared" ref="N493:S493" si="977">(B493-B492)/B492</f>
        <v>0.06263825199</v>
      </c>
      <c r="O493" s="44">
        <f t="shared" si="977"/>
        <v>0</v>
      </c>
      <c r="P493" s="44">
        <f t="shared" si="977"/>
        <v>-0.003714176488</v>
      </c>
      <c r="Q493" s="44">
        <f t="shared" si="977"/>
        <v>0.009809981194</v>
      </c>
      <c r="R493" s="44">
        <f t="shared" si="977"/>
        <v>0.001020371308</v>
      </c>
      <c r="S493" s="46">
        <f t="shared" si="977"/>
        <v>0.0007103742708</v>
      </c>
      <c r="U493" s="3"/>
    </row>
    <row r="494" ht="15.75" customHeight="1">
      <c r="A494" s="170">
        <v>43109.0</v>
      </c>
      <c r="B494" s="23">
        <v>333.690002</v>
      </c>
      <c r="C494" s="23">
        <v>41.310165</v>
      </c>
      <c r="D494" s="23">
        <v>168.808456</v>
      </c>
      <c r="E494" s="23">
        <v>209.309998</v>
      </c>
      <c r="F494" s="23">
        <v>85.222473</v>
      </c>
      <c r="G494" s="23">
        <v>56.9594</v>
      </c>
      <c r="H494" s="36">
        <f t="shared" ref="H494:M494" si="978">LN(B494/B493)</f>
        <v>-0.008118241798</v>
      </c>
      <c r="I494" s="36">
        <f t="shared" si="978"/>
        <v>-0.02535219542</v>
      </c>
      <c r="J494" s="36">
        <f t="shared" si="978"/>
        <v>-0.0001147033148</v>
      </c>
      <c r="K494" s="36">
        <f t="shared" si="978"/>
        <v>-0.013005713</v>
      </c>
      <c r="L494" s="36">
        <f t="shared" si="978"/>
        <v>-0.0006797890543</v>
      </c>
      <c r="M494" s="41">
        <f t="shared" si="978"/>
        <v>-0.001636668754</v>
      </c>
      <c r="N494" s="44">
        <f t="shared" ref="N494:S494" si="979">(B494-B493)/B493</f>
        <v>-0.008085377865</v>
      </c>
      <c r="O494" s="44">
        <f t="shared" si="979"/>
        <v>-0.02503352717</v>
      </c>
      <c r="P494" s="44">
        <f t="shared" si="979"/>
        <v>-0.0001146967366</v>
      </c>
      <c r="Q494" s="44">
        <f t="shared" si="979"/>
        <v>-0.01292150418</v>
      </c>
      <c r="R494" s="44">
        <f t="shared" si="979"/>
        <v>-0.0006795580501</v>
      </c>
      <c r="S494" s="46">
        <f t="shared" si="979"/>
        <v>-0.001635330142</v>
      </c>
      <c r="U494" s="3"/>
    </row>
    <row r="495" ht="15.75" customHeight="1">
      <c r="A495" s="170">
        <v>43110.0</v>
      </c>
      <c r="B495" s="23">
        <v>334.799988</v>
      </c>
      <c r="C495" s="23">
        <v>40.249477</v>
      </c>
      <c r="D495" s="23">
        <v>168.769714</v>
      </c>
      <c r="E495" s="23">
        <v>212.520004</v>
      </c>
      <c r="F495" s="23">
        <v>84.83606</v>
      </c>
      <c r="G495" s="23">
        <v>56.8913</v>
      </c>
      <c r="H495" s="36">
        <f t="shared" ref="H495:M495" si="980">LN(B495/B494)</f>
        <v>0.003320878507</v>
      </c>
      <c r="I495" s="36">
        <f t="shared" si="980"/>
        <v>-0.0260115856</v>
      </c>
      <c r="J495" s="36">
        <f t="shared" si="980"/>
        <v>-0.0002295290609</v>
      </c>
      <c r="K495" s="36">
        <f t="shared" si="980"/>
        <v>0.01521972334</v>
      </c>
      <c r="L495" s="36">
        <f t="shared" si="980"/>
        <v>-0.004544478401</v>
      </c>
      <c r="M495" s="41">
        <f t="shared" si="980"/>
        <v>-0.001196303723</v>
      </c>
      <c r="N495" s="44">
        <f t="shared" ref="N495:S495" si="981">(B495-B494)/B494</f>
        <v>0.003326398733</v>
      </c>
      <c r="O495" s="44">
        <f t="shared" si="981"/>
        <v>-0.02567619858</v>
      </c>
      <c r="P495" s="44">
        <f t="shared" si="981"/>
        <v>-0.0002295027211</v>
      </c>
      <c r="Q495" s="44">
        <f t="shared" si="981"/>
        <v>0.01533613315</v>
      </c>
      <c r="R495" s="44">
        <f t="shared" si="981"/>
        <v>-0.004534167883</v>
      </c>
      <c r="S495" s="46">
        <f t="shared" si="981"/>
        <v>-0.001195588437</v>
      </c>
      <c r="U495" s="3"/>
    </row>
    <row r="496" ht="15.75" customHeight="1">
      <c r="A496" s="170">
        <v>43111.0</v>
      </c>
      <c r="B496" s="23">
        <v>337.950012</v>
      </c>
      <c r="C496" s="23">
        <v>41.111282</v>
      </c>
      <c r="D496" s="23">
        <v>169.728378</v>
      </c>
      <c r="E496" s="23">
        <v>217.240005</v>
      </c>
      <c r="F496" s="23">
        <v>85.087219</v>
      </c>
      <c r="G496" s="23">
        <v>56.5976</v>
      </c>
      <c r="H496" s="36">
        <f t="shared" ref="H496:M496" si="982">LN(B496/B495)</f>
        <v>0.009364688282</v>
      </c>
      <c r="I496" s="36">
        <f t="shared" si="982"/>
        <v>0.02118557506</v>
      </c>
      <c r="J496" s="36">
        <f t="shared" si="982"/>
        <v>0.005664236141</v>
      </c>
      <c r="K496" s="36">
        <f t="shared" si="982"/>
        <v>0.02196663578</v>
      </c>
      <c r="L496" s="36">
        <f t="shared" si="982"/>
        <v>0.002956148026</v>
      </c>
      <c r="M496" s="41">
        <f t="shared" si="982"/>
        <v>-0.005175848134</v>
      </c>
      <c r="N496" s="44">
        <f t="shared" ref="N496:S496" si="983">(B496-B495)/B495</f>
        <v>0.009408674172</v>
      </c>
      <c r="O496" s="44">
        <f t="shared" si="983"/>
        <v>0.02141158257</v>
      </c>
      <c r="P496" s="44">
        <f t="shared" si="983"/>
        <v>0.005680308257</v>
      </c>
      <c r="Q496" s="44">
        <f t="shared" si="983"/>
        <v>0.02220967867</v>
      </c>
      <c r="R496" s="44">
        <f t="shared" si="983"/>
        <v>0.00296052174</v>
      </c>
      <c r="S496" s="46">
        <f t="shared" si="983"/>
        <v>-0.005162476512</v>
      </c>
      <c r="U496" s="3"/>
    </row>
    <row r="497" ht="15.75" customHeight="1">
      <c r="A497" s="170">
        <v>43112.0</v>
      </c>
      <c r="B497" s="23">
        <v>336.220001</v>
      </c>
      <c r="C497" s="23">
        <v>40.950287</v>
      </c>
      <c r="D497" s="23">
        <v>171.481064</v>
      </c>
      <c r="E497" s="23">
        <v>221.229996</v>
      </c>
      <c r="F497" s="23">
        <v>86.555573</v>
      </c>
      <c r="G497" s="23">
        <v>56.4127</v>
      </c>
      <c r="H497" s="36">
        <f t="shared" ref="H497:M497" si="984">LN(B497/B496)</f>
        <v>-0.005132280475</v>
      </c>
      <c r="I497" s="36">
        <f t="shared" si="984"/>
        <v>-0.003923766229</v>
      </c>
      <c r="J497" s="36">
        <f t="shared" si="984"/>
        <v>0.01027346374</v>
      </c>
      <c r="K497" s="36">
        <f t="shared" si="984"/>
        <v>0.01820011006</v>
      </c>
      <c r="L497" s="36">
        <f t="shared" si="984"/>
        <v>0.01710983379</v>
      </c>
      <c r="M497" s="41">
        <f t="shared" si="984"/>
        <v>-0.003272271023</v>
      </c>
      <c r="N497" s="44">
        <f t="shared" ref="N497:S497" si="985">(B497-B496)/B496</f>
        <v>-0.005119132826</v>
      </c>
      <c r="O497" s="44">
        <f t="shared" si="985"/>
        <v>-0.003916078316</v>
      </c>
      <c r="P497" s="44">
        <f t="shared" si="985"/>
        <v>0.01032641695</v>
      </c>
      <c r="Q497" s="44">
        <f t="shared" si="985"/>
        <v>0.01836674143</v>
      </c>
      <c r="R497" s="44">
        <f t="shared" si="985"/>
        <v>0.01725704539</v>
      </c>
      <c r="S497" s="46">
        <f t="shared" si="985"/>
        <v>-0.003266922979</v>
      </c>
      <c r="U497" s="3"/>
    </row>
    <row r="498" ht="15.75" customHeight="1">
      <c r="A498" s="170">
        <v>43116.0</v>
      </c>
      <c r="B498" s="23">
        <v>340.059998</v>
      </c>
      <c r="C498" s="23">
        <v>40.855587</v>
      </c>
      <c r="D498" s="23">
        <v>170.609558</v>
      </c>
      <c r="E498" s="23">
        <v>221.529999</v>
      </c>
      <c r="F498" s="23">
        <v>85.348045</v>
      </c>
      <c r="G498" s="23">
        <v>56.4349</v>
      </c>
      <c r="H498" s="36">
        <f t="shared" ref="H498:M498" si="986">LN(B498/B497)</f>
        <v>0.01135635617</v>
      </c>
      <c r="I498" s="36">
        <f t="shared" si="986"/>
        <v>-0.002315238202</v>
      </c>
      <c r="J498" s="36">
        <f t="shared" si="986"/>
        <v>-0.005095187236</v>
      </c>
      <c r="K498" s="36">
        <f t="shared" si="986"/>
        <v>0.001355149739</v>
      </c>
      <c r="L498" s="36">
        <f t="shared" si="986"/>
        <v>-0.01404912678</v>
      </c>
      <c r="M498" s="41">
        <f t="shared" si="986"/>
        <v>0.0003934509956</v>
      </c>
      <c r="N498" s="44">
        <f t="shared" ref="N498:S498" si="987">(B498-B497)/B497</f>
        <v>0.01142108438</v>
      </c>
      <c r="O498" s="44">
        <f t="shared" si="987"/>
        <v>-0.002312560105</v>
      </c>
      <c r="P498" s="44">
        <f t="shared" si="987"/>
        <v>-0.005082228788</v>
      </c>
      <c r="Q498" s="44">
        <f t="shared" si="987"/>
        <v>0.00135606837</v>
      </c>
      <c r="R498" s="44">
        <f t="shared" si="987"/>
        <v>-0.01395089834</v>
      </c>
      <c r="S498" s="46">
        <f t="shared" si="987"/>
        <v>0.0003935284076</v>
      </c>
      <c r="U498" s="3"/>
    </row>
    <row r="499" ht="15.75" customHeight="1">
      <c r="A499" s="170">
        <v>43117.0</v>
      </c>
      <c r="B499" s="23">
        <v>347.160004</v>
      </c>
      <c r="C499" s="23">
        <v>42.039394</v>
      </c>
      <c r="D499" s="23">
        <v>173.427399</v>
      </c>
      <c r="E499" s="23">
        <v>217.5</v>
      </c>
      <c r="F499" s="23">
        <v>87.077217</v>
      </c>
      <c r="G499" s="23">
        <v>56.7236</v>
      </c>
      <c r="H499" s="36">
        <f t="shared" ref="H499:M499" si="988">LN(B499/B498)</f>
        <v>0.02066371355</v>
      </c>
      <c r="I499" s="36">
        <f t="shared" si="988"/>
        <v>0.02856355044</v>
      </c>
      <c r="J499" s="36">
        <f t="shared" si="988"/>
        <v>0.01638140297</v>
      </c>
      <c r="K499" s="36">
        <f t="shared" si="988"/>
        <v>-0.01835916545</v>
      </c>
      <c r="L499" s="36">
        <f t="shared" si="988"/>
        <v>0.02005773344</v>
      </c>
      <c r="M499" s="41">
        <f t="shared" si="988"/>
        <v>0.005102588429</v>
      </c>
      <c r="N499" s="44">
        <f t="shared" ref="N499:S499" si="989">(B499-B498)/B498</f>
        <v>0.02087868624</v>
      </c>
      <c r="O499" s="44">
        <f t="shared" si="989"/>
        <v>0.0289754006</v>
      </c>
      <c r="P499" s="44">
        <f t="shared" si="989"/>
        <v>0.01651631382</v>
      </c>
      <c r="Q499" s="44">
        <f t="shared" si="989"/>
        <v>-0.01819166261</v>
      </c>
      <c r="R499" s="44">
        <f t="shared" si="989"/>
        <v>0.02026024146</v>
      </c>
      <c r="S499" s="46">
        <f t="shared" si="989"/>
        <v>0.005115628804</v>
      </c>
      <c r="U499" s="3"/>
    </row>
    <row r="500" ht="15.75" customHeight="1">
      <c r="A500" s="170">
        <v>43118.0</v>
      </c>
      <c r="B500" s="23">
        <v>344.570007</v>
      </c>
      <c r="C500" s="23">
        <v>42.12463</v>
      </c>
      <c r="D500" s="23">
        <v>173.582321</v>
      </c>
      <c r="E500" s="23">
        <v>220.330002</v>
      </c>
      <c r="F500" s="23">
        <v>87.038597</v>
      </c>
      <c r="G500" s="23">
        <v>56.645</v>
      </c>
      <c r="H500" s="36">
        <f t="shared" ref="H500:M500" si="990">LN(B500/B499)</f>
        <v>-0.007488497137</v>
      </c>
      <c r="I500" s="36">
        <f t="shared" si="990"/>
        <v>0.002025474189</v>
      </c>
      <c r="J500" s="36">
        <f t="shared" si="990"/>
        <v>0.0008928972381</v>
      </c>
      <c r="K500" s="36">
        <f t="shared" si="990"/>
        <v>0.01292758102</v>
      </c>
      <c r="L500" s="36">
        <f t="shared" si="990"/>
        <v>-0.0004436127856</v>
      </c>
      <c r="M500" s="41">
        <f t="shared" si="990"/>
        <v>-0.00138662756</v>
      </c>
      <c r="N500" s="44">
        <f t="shared" ref="N500:S500" si="991">(B500-B499)/B499</f>
        <v>-0.007460528201</v>
      </c>
      <c r="O500" s="44">
        <f t="shared" si="991"/>
        <v>0.002027526848</v>
      </c>
      <c r="P500" s="44">
        <f t="shared" si="991"/>
        <v>0.0008932959895</v>
      </c>
      <c r="Q500" s="44">
        <f t="shared" si="991"/>
        <v>0.01301150345</v>
      </c>
      <c r="R500" s="44">
        <f t="shared" si="991"/>
        <v>-0.000443514404</v>
      </c>
      <c r="S500" s="46">
        <f t="shared" si="991"/>
        <v>-0.001385666636</v>
      </c>
      <c r="U500" s="3"/>
    </row>
    <row r="501" ht="15.75" customHeight="1">
      <c r="A501" s="170">
        <v>43119.0</v>
      </c>
      <c r="B501" s="23">
        <v>350.019989</v>
      </c>
      <c r="C501" s="23">
        <v>42.446625</v>
      </c>
      <c r="D501" s="23">
        <v>172.807663</v>
      </c>
      <c r="E501" s="23">
        <v>220.460007</v>
      </c>
      <c r="F501" s="23">
        <v>86.941986</v>
      </c>
      <c r="G501" s="23">
        <v>56.5941</v>
      </c>
      <c r="H501" s="36">
        <f t="shared" ref="H501:M501" si="992">LN(B501/B500)</f>
        <v>0.01569298112</v>
      </c>
      <c r="I501" s="36">
        <f t="shared" si="992"/>
        <v>0.007614799045</v>
      </c>
      <c r="J501" s="36">
        <f t="shared" si="992"/>
        <v>-0.004472758031</v>
      </c>
      <c r="K501" s="36">
        <f t="shared" si="992"/>
        <v>0.0005898727336</v>
      </c>
      <c r="L501" s="36">
        <f t="shared" si="992"/>
        <v>-0.001110595312</v>
      </c>
      <c r="M501" s="41">
        <f t="shared" si="992"/>
        <v>-0.0008989828324</v>
      </c>
      <c r="N501" s="44">
        <f t="shared" ref="N501:S501" si="993">(B501-B500)/B500</f>
        <v>0.0158167626</v>
      </c>
      <c r="O501" s="44">
        <f t="shared" si="993"/>
        <v>0.007643865359</v>
      </c>
      <c r="P501" s="44">
        <f t="shared" si="993"/>
        <v>-0.004462770146</v>
      </c>
      <c r="Q501" s="44">
        <f t="shared" si="993"/>
        <v>0.0005900467427</v>
      </c>
      <c r="R501" s="44">
        <f t="shared" si="993"/>
        <v>-0.001109978829</v>
      </c>
      <c r="S501" s="46">
        <f t="shared" si="993"/>
        <v>-0.0008985788684</v>
      </c>
      <c r="U501" s="3"/>
    </row>
    <row r="502" ht="15.75" customHeight="1">
      <c r="A502" s="170">
        <v>43122.0</v>
      </c>
      <c r="B502" s="23">
        <v>351.559998</v>
      </c>
      <c r="C502" s="23">
        <v>43.327385</v>
      </c>
      <c r="D502" s="23">
        <v>171.393921</v>
      </c>
      <c r="E502" s="23">
        <v>227.580002</v>
      </c>
      <c r="F502" s="23">
        <v>88.497276</v>
      </c>
      <c r="G502" s="23">
        <v>56.5807</v>
      </c>
      <c r="H502" s="36">
        <f t="shared" ref="H502:M502" si="994">LN(B502/B501)</f>
        <v>0.004390123726</v>
      </c>
      <c r="I502" s="36">
        <f t="shared" si="994"/>
        <v>0.02053747884</v>
      </c>
      <c r="J502" s="36">
        <f t="shared" si="994"/>
        <v>-0.008214662661</v>
      </c>
      <c r="K502" s="36">
        <f t="shared" si="994"/>
        <v>0.03178552943</v>
      </c>
      <c r="L502" s="36">
        <f t="shared" si="994"/>
        <v>0.01773070324</v>
      </c>
      <c r="M502" s="41">
        <f t="shared" si="994"/>
        <v>-0.0002368018333</v>
      </c>
      <c r="N502" s="44">
        <f t="shared" ref="N502:S502" si="995">(B502-B501)/B501</f>
        <v>0.004399774437</v>
      </c>
      <c r="O502" s="44">
        <f t="shared" si="995"/>
        <v>0.02074982404</v>
      </c>
      <c r="P502" s="44">
        <f t="shared" si="995"/>
        <v>-0.008181014519</v>
      </c>
      <c r="Q502" s="44">
        <f t="shared" si="995"/>
        <v>0.03229608443</v>
      </c>
      <c r="R502" s="44">
        <f t="shared" si="995"/>
        <v>0.01788882531</v>
      </c>
      <c r="S502" s="46">
        <f t="shared" si="995"/>
        <v>-0.000236773798</v>
      </c>
      <c r="U502" s="3"/>
    </row>
    <row r="503" ht="15.75" customHeight="1">
      <c r="A503" s="170">
        <v>43123.0</v>
      </c>
      <c r="B503" s="23">
        <v>352.790009</v>
      </c>
      <c r="C503" s="23">
        <v>43.62096</v>
      </c>
      <c r="D503" s="23">
        <v>171.432632</v>
      </c>
      <c r="E503" s="23">
        <v>250.289993</v>
      </c>
      <c r="F503" s="23">
        <v>88.777435</v>
      </c>
      <c r="G503" s="23">
        <v>56.4815</v>
      </c>
      <c r="H503" s="36">
        <f t="shared" ref="H503:M503" si="996">LN(B503/B502)</f>
        <v>0.003492616563</v>
      </c>
      <c r="I503" s="36">
        <f t="shared" si="996"/>
        <v>0.00675288565</v>
      </c>
      <c r="J503" s="36">
        <f t="shared" si="996"/>
        <v>0.0002258343167</v>
      </c>
      <c r="K503" s="36">
        <f t="shared" si="996"/>
        <v>0.0951183839</v>
      </c>
      <c r="L503" s="36">
        <f t="shared" si="996"/>
        <v>0.003160735467</v>
      </c>
      <c r="M503" s="41">
        <f t="shared" si="996"/>
        <v>-0.001754786754</v>
      </c>
      <c r="N503" s="44">
        <f t="shared" ref="N503:S503" si="997">(B503-B502)/B502</f>
        <v>0.003498722855</v>
      </c>
      <c r="O503" s="44">
        <f t="shared" si="997"/>
        <v>0.006775737793</v>
      </c>
      <c r="P503" s="44">
        <f t="shared" si="997"/>
        <v>0.0002258598191</v>
      </c>
      <c r="Q503" s="44">
        <f t="shared" si="997"/>
        <v>0.09978904473</v>
      </c>
      <c r="R503" s="44">
        <f t="shared" si="997"/>
        <v>0.003165735858</v>
      </c>
      <c r="S503" s="46">
        <f t="shared" si="997"/>
        <v>-0.001753248016</v>
      </c>
      <c r="U503" s="3"/>
    </row>
    <row r="504" ht="15.75" customHeight="1">
      <c r="A504" s="170">
        <v>43124.0</v>
      </c>
      <c r="B504" s="23">
        <v>345.890015</v>
      </c>
      <c r="C504" s="23">
        <v>43.100079</v>
      </c>
      <c r="D504" s="23">
        <v>168.70195</v>
      </c>
      <c r="E504" s="23">
        <v>261.299988</v>
      </c>
      <c r="F504" s="23">
        <v>88.700134</v>
      </c>
      <c r="G504" s="23">
        <v>56.3397</v>
      </c>
      <c r="H504" s="36">
        <f t="shared" ref="H504:M504" si="998">LN(B504/B503)</f>
        <v>-0.01975215577</v>
      </c>
      <c r="I504" s="36">
        <f t="shared" si="998"/>
        <v>-0.01201293873</v>
      </c>
      <c r="J504" s="36">
        <f t="shared" si="998"/>
        <v>-0.01605682464</v>
      </c>
      <c r="K504" s="36">
        <f t="shared" si="998"/>
        <v>0.04304890899</v>
      </c>
      <c r="L504" s="36">
        <f t="shared" si="998"/>
        <v>-0.0008711073216</v>
      </c>
      <c r="M504" s="41">
        <f t="shared" si="998"/>
        <v>-0.002513713286</v>
      </c>
      <c r="N504" s="44">
        <f t="shared" ref="N504:S504" si="999">(B504-B503)/B503</f>
        <v>-0.01955836</v>
      </c>
      <c r="O504" s="44">
        <f t="shared" si="999"/>
        <v>-0.01194107145</v>
      </c>
      <c r="P504" s="44">
        <f t="shared" si="999"/>
        <v>-0.01592860104</v>
      </c>
      <c r="Q504" s="44">
        <f t="shared" si="999"/>
        <v>0.04398895404</v>
      </c>
      <c r="R504" s="44">
        <f t="shared" si="999"/>
        <v>-0.0008707280178</v>
      </c>
      <c r="S504" s="46">
        <f t="shared" si="999"/>
        <v>-0.002510556554</v>
      </c>
      <c r="U504" s="3"/>
    </row>
    <row r="505" ht="15.75" customHeight="1">
      <c r="A505" s="170">
        <v>43125.0</v>
      </c>
      <c r="B505" s="23">
        <v>337.640015</v>
      </c>
      <c r="C505" s="23">
        <v>42.901211</v>
      </c>
      <c r="D505" s="23">
        <v>165.690445</v>
      </c>
      <c r="E505" s="23">
        <v>269.700012</v>
      </c>
      <c r="F505" s="23">
        <v>89.192825</v>
      </c>
      <c r="G505" s="23">
        <v>55.8415</v>
      </c>
      <c r="H505" s="36">
        <f t="shared" ref="H505:M505" si="1000">LN(B505/B504)</f>
        <v>-0.02414056526</v>
      </c>
      <c r="I505" s="36">
        <f t="shared" si="1000"/>
        <v>-0.004624776081</v>
      </c>
      <c r="J505" s="36">
        <f t="shared" si="1000"/>
        <v>-0.01801229015</v>
      </c>
      <c r="K505" s="36">
        <f t="shared" si="1000"/>
        <v>0.03164114804</v>
      </c>
      <c r="L505" s="36">
        <f t="shared" si="1000"/>
        <v>0.005539199106</v>
      </c>
      <c r="M505" s="41">
        <f t="shared" si="1000"/>
        <v>-0.008882117063</v>
      </c>
      <c r="N505" s="44">
        <f t="shared" ref="N505:S505" si="1001">(B505-B504)/B504</f>
        <v>-0.02385151245</v>
      </c>
      <c r="O505" s="44">
        <f t="shared" si="1001"/>
        <v>-0.004614098271</v>
      </c>
      <c r="P505" s="44">
        <f t="shared" si="1001"/>
        <v>-0.01785103847</v>
      </c>
      <c r="Q505" s="44">
        <f t="shared" si="1001"/>
        <v>0.03214705084</v>
      </c>
      <c r="R505" s="44">
        <f t="shared" si="1001"/>
        <v>0.005554568835</v>
      </c>
      <c r="S505" s="46">
        <f t="shared" si="1001"/>
        <v>-0.00884278759</v>
      </c>
      <c r="U505" s="3"/>
    </row>
    <row r="506" ht="15.75" customHeight="1">
      <c r="A506" s="170">
        <v>43126.0</v>
      </c>
      <c r="B506" s="23">
        <v>342.850006</v>
      </c>
      <c r="C506" s="23">
        <v>47.428093</v>
      </c>
      <c r="D506" s="23">
        <v>166.077759</v>
      </c>
      <c r="E506" s="23">
        <v>274.600006</v>
      </c>
      <c r="F506" s="23">
        <v>90.864044</v>
      </c>
      <c r="G506" s="23">
        <v>55.944</v>
      </c>
      <c r="H506" s="36">
        <f t="shared" ref="H506:M506" si="1002">LN(B506/B505)</f>
        <v>0.01531276769</v>
      </c>
      <c r="I506" s="36">
        <f t="shared" si="1002"/>
        <v>0.1003146785</v>
      </c>
      <c r="J506" s="36">
        <f t="shared" si="1002"/>
        <v>0.002334848073</v>
      </c>
      <c r="K506" s="36">
        <f t="shared" si="1002"/>
        <v>0.01800524054</v>
      </c>
      <c r="L506" s="36">
        <f t="shared" si="1002"/>
        <v>0.01856376824</v>
      </c>
      <c r="M506" s="41">
        <f t="shared" si="1002"/>
        <v>0.001833869844</v>
      </c>
      <c r="N506" s="44">
        <f t="shared" ref="N506:S506" si="1003">(B506-B505)/B505</f>
        <v>0.01543060884</v>
      </c>
      <c r="O506" s="44">
        <f t="shared" si="1003"/>
        <v>0.1055187463</v>
      </c>
      <c r="P506" s="44">
        <f t="shared" si="1003"/>
        <v>0.002337575954</v>
      </c>
      <c r="Q506" s="44">
        <f t="shared" si="1003"/>
        <v>0.01816831213</v>
      </c>
      <c r="R506" s="44">
        <f t="shared" si="1003"/>
        <v>0.01873714618</v>
      </c>
      <c r="S506" s="46">
        <f t="shared" si="1003"/>
        <v>0.001835552412</v>
      </c>
      <c r="U506" s="3"/>
    </row>
    <row r="507" ht="15.75" customHeight="1">
      <c r="A507" s="170">
        <v>43129.0</v>
      </c>
      <c r="B507" s="23">
        <v>349.529999</v>
      </c>
      <c r="C507" s="23">
        <v>47.333385</v>
      </c>
      <c r="D507" s="23">
        <v>162.640213</v>
      </c>
      <c r="E507" s="23">
        <v>284.589996</v>
      </c>
      <c r="F507" s="23">
        <v>90.72879</v>
      </c>
      <c r="G507" s="23">
        <v>56.3518</v>
      </c>
      <c r="H507" s="36">
        <f t="shared" ref="H507:M507" si="1004">LN(B507/B506)</f>
        <v>0.01929634081</v>
      </c>
      <c r="I507" s="36">
        <f t="shared" si="1004"/>
        <v>-0.001998871979</v>
      </c>
      <c r="J507" s="36">
        <f t="shared" si="1004"/>
        <v>-0.02091562743</v>
      </c>
      <c r="K507" s="36">
        <f t="shared" si="1004"/>
        <v>0.03573401876</v>
      </c>
      <c r="L507" s="36">
        <f t="shared" si="1004"/>
        <v>-0.001489640555</v>
      </c>
      <c r="M507" s="41">
        <f t="shared" si="1004"/>
        <v>0.007262992786</v>
      </c>
      <c r="N507" s="44">
        <f t="shared" ref="N507:S507" si="1005">(B507-B506)/B506</f>
        <v>0.01948371849</v>
      </c>
      <c r="O507" s="44">
        <f t="shared" si="1005"/>
        <v>-0.001996875565</v>
      </c>
      <c r="P507" s="44">
        <f t="shared" si="1005"/>
        <v>-0.02069841272</v>
      </c>
      <c r="Q507" s="44">
        <f t="shared" si="1005"/>
        <v>0.03638015215</v>
      </c>
      <c r="R507" s="44">
        <f t="shared" si="1005"/>
        <v>-0.001488531591</v>
      </c>
      <c r="S507" s="46">
        <f t="shared" si="1005"/>
        <v>0.007289432289</v>
      </c>
      <c r="U507" s="3"/>
    </row>
    <row r="508" ht="15.75" customHeight="1">
      <c r="A508" s="20">
        <v>43130.0</v>
      </c>
      <c r="B508" s="23">
        <v>345.820007</v>
      </c>
      <c r="C508" s="23">
        <v>46.206394</v>
      </c>
      <c r="D508" s="23">
        <v>161.68158</v>
      </c>
      <c r="E508" s="23">
        <v>278.799988</v>
      </c>
      <c r="F508" s="23">
        <v>89.588882</v>
      </c>
      <c r="G508" s="23">
        <v>56.1348</v>
      </c>
      <c r="H508" s="36">
        <f t="shared" ref="H508:M508" si="1006">LN(B508/B507)</f>
        <v>-0.01067096332</v>
      </c>
      <c r="I508" s="36">
        <f t="shared" si="1006"/>
        <v>-0.0240976737</v>
      </c>
      <c r="J508" s="36">
        <f t="shared" si="1006"/>
        <v>-0.005911633523</v>
      </c>
      <c r="K508" s="36">
        <f t="shared" si="1006"/>
        <v>-0.0205548981</v>
      </c>
      <c r="L508" s="36">
        <f t="shared" si="1006"/>
        <v>-0.01264349936</v>
      </c>
      <c r="M508" s="41">
        <f t="shared" si="1006"/>
        <v>-0.003858242123</v>
      </c>
      <c r="N508" s="44">
        <f t="shared" ref="N508:S508" si="1007">(B508-B507)/B507</f>
        <v>-0.01061423057</v>
      </c>
      <c r="O508" s="44">
        <f t="shared" si="1007"/>
        <v>-0.02380964302</v>
      </c>
      <c r="P508" s="44">
        <f t="shared" si="1007"/>
        <v>-0.005894194199</v>
      </c>
      <c r="Q508" s="44">
        <f t="shared" si="1007"/>
        <v>-0.0203450862</v>
      </c>
      <c r="R508" s="44">
        <f t="shared" si="1007"/>
        <v>-0.01256390612</v>
      </c>
      <c r="S508" s="46">
        <f t="shared" si="1007"/>
        <v>-0.00385080867</v>
      </c>
      <c r="U508" s="3"/>
    </row>
    <row r="509" ht="15.75" customHeight="1">
      <c r="A509" s="20">
        <v>43131.0</v>
      </c>
      <c r="B509" s="171">
        <v>354.309998</v>
      </c>
      <c r="C509" s="171">
        <v>45.590816</v>
      </c>
      <c r="D509" s="171">
        <v>162.127014</v>
      </c>
      <c r="E509" s="171">
        <v>270.299988</v>
      </c>
      <c r="F509" s="171">
        <v>91.781754</v>
      </c>
      <c r="G509" s="171">
        <v>56.2304</v>
      </c>
      <c r="H509" s="172">
        <f t="shared" ref="H509:M509" si="1008">LN(B509/B508)</f>
        <v>0.02425380178</v>
      </c>
      <c r="I509" s="172">
        <f t="shared" si="1008"/>
        <v>-0.01341189405</v>
      </c>
      <c r="J509" s="172">
        <f t="shared" si="1008"/>
        <v>0.002751219635</v>
      </c>
      <c r="K509" s="172">
        <f t="shared" si="1008"/>
        <v>-0.03096222696</v>
      </c>
      <c r="L509" s="172">
        <f t="shared" si="1008"/>
        <v>0.02418229224</v>
      </c>
      <c r="M509" s="173">
        <f t="shared" si="1008"/>
        <v>0.001701594854</v>
      </c>
      <c r="N509" s="174">
        <f t="shared" ref="N509:S509" si="1009">(B509-B508)/B508</f>
        <v>0.02455031759</v>
      </c>
      <c r="O509" s="175">
        <f t="shared" si="1009"/>
        <v>-0.01332235534</v>
      </c>
      <c r="P509" s="175">
        <f t="shared" si="1009"/>
        <v>0.002755007713</v>
      </c>
      <c r="Q509" s="175">
        <f t="shared" si="1009"/>
        <v>-0.03048780619</v>
      </c>
      <c r="R509" s="175">
        <f t="shared" si="1009"/>
        <v>0.02447705509</v>
      </c>
      <c r="S509" s="176">
        <f t="shared" si="1009"/>
        <v>0.001703043388</v>
      </c>
      <c r="T509" s="3"/>
      <c r="U509" s="3"/>
    </row>
    <row r="510" ht="15.75" customHeight="1">
      <c r="A510" s="177" t="s">
        <v>146</v>
      </c>
      <c r="H510" s="178">
        <f t="shared" ref="H510:M510" si="1010">AVERAGE(H6:H509)</f>
        <v>0.001165224418</v>
      </c>
      <c r="I510" s="178">
        <f t="shared" si="1010"/>
        <v>0.001004604598</v>
      </c>
      <c r="J510" s="178">
        <f t="shared" si="1010"/>
        <v>0.001170052173</v>
      </c>
      <c r="K510" s="178">
        <f t="shared" si="1010"/>
        <v>0.002093810874</v>
      </c>
      <c r="L510" s="178">
        <f t="shared" si="1010"/>
        <v>0.001192637202</v>
      </c>
      <c r="M510" s="179">
        <f t="shared" si="1010"/>
        <v>-0.0006057967393</v>
      </c>
      <c r="N510" s="3"/>
      <c r="O510" s="3"/>
      <c r="P510" s="3"/>
      <c r="Q510" s="3"/>
      <c r="R510" s="3"/>
      <c r="S510" s="8"/>
      <c r="T510" s="3"/>
    </row>
    <row r="511" ht="15.75" customHeight="1">
      <c r="A511" s="177" t="s">
        <v>50</v>
      </c>
      <c r="H511" s="180">
        <f t="shared" ref="H511:M511" si="1011">_xlfn.STDEV.S(H6:H509)</f>
        <v>0.02318345907</v>
      </c>
      <c r="I511" s="180">
        <f t="shared" si="1011"/>
        <v>0.01269379183</v>
      </c>
      <c r="J511" s="180">
        <f t="shared" si="1011"/>
        <v>0.0120265777</v>
      </c>
      <c r="K511" s="180">
        <f t="shared" si="1011"/>
        <v>0.02265634701</v>
      </c>
      <c r="L511" s="180">
        <f t="shared" si="1011"/>
        <v>0.01138864517</v>
      </c>
      <c r="M511" s="181">
        <f t="shared" si="1011"/>
        <v>0.007521835839</v>
      </c>
      <c r="N511" s="3"/>
      <c r="O511" s="3"/>
      <c r="P511" s="3"/>
      <c r="Q511" s="3"/>
      <c r="R511" s="3"/>
      <c r="S511" s="8"/>
      <c r="T511" s="3"/>
    </row>
    <row r="512" ht="15.75" customHeight="1">
      <c r="A512" s="3"/>
      <c r="H512" s="182" t="s">
        <v>147</v>
      </c>
      <c r="I512" s="11"/>
      <c r="J512" s="11"/>
      <c r="K512" s="11"/>
      <c r="L512" s="11"/>
      <c r="M512" s="13"/>
      <c r="N512" s="3"/>
      <c r="O512" s="3"/>
      <c r="P512" s="3"/>
      <c r="Q512" s="3"/>
      <c r="R512" s="3"/>
      <c r="S512" s="8"/>
      <c r="T512" s="3"/>
    </row>
    <row r="513" ht="15.75" customHeight="1">
      <c r="A513" s="183" t="s">
        <v>148</v>
      </c>
      <c r="H513" s="10">
        <f t="shared" ref="H513:M513" si="1012">_xlfn.T.INV(97.5%,503)</f>
        <v>1.964691405</v>
      </c>
      <c r="I513" s="10">
        <f t="shared" si="1012"/>
        <v>1.964691405</v>
      </c>
      <c r="J513" s="10">
        <f t="shared" si="1012"/>
        <v>1.964691405</v>
      </c>
      <c r="K513" s="10">
        <f t="shared" si="1012"/>
        <v>1.964691405</v>
      </c>
      <c r="L513" s="10">
        <f t="shared" si="1012"/>
        <v>1.964691405</v>
      </c>
      <c r="M513" s="24">
        <f t="shared" si="1012"/>
        <v>1.964691405</v>
      </c>
      <c r="N513" s="184" t="s">
        <v>149</v>
      </c>
      <c r="O513" s="3"/>
      <c r="P513" s="3"/>
      <c r="Q513" s="3"/>
      <c r="R513" s="3"/>
      <c r="S513" s="8"/>
      <c r="T513" s="3"/>
    </row>
    <row r="514" ht="15.75" customHeight="1">
      <c r="A514" s="183" t="s">
        <v>150</v>
      </c>
      <c r="B514" s="3"/>
      <c r="C514" s="3"/>
      <c r="D514" s="3"/>
      <c r="E514" s="3"/>
      <c r="F514" s="3"/>
      <c r="G514" s="3"/>
      <c r="H514" s="185">
        <f t="shared" ref="H514:M514" si="1013">H510-0/(H511/SQRT(COUNT($A$6:$A$509)))</f>
        <v>0.001165224418</v>
      </c>
      <c r="I514" s="185">
        <f t="shared" si="1013"/>
        <v>0.001004604598</v>
      </c>
      <c r="J514" s="185">
        <f t="shared" si="1013"/>
        <v>0.001170052173</v>
      </c>
      <c r="K514" s="185">
        <f t="shared" si="1013"/>
        <v>0.002093810874</v>
      </c>
      <c r="L514" s="185">
        <f t="shared" si="1013"/>
        <v>0.001192637202</v>
      </c>
      <c r="M514" s="186">
        <f t="shared" si="1013"/>
        <v>-0.0006057967393</v>
      </c>
      <c r="N514" s="85"/>
      <c r="O514" s="3"/>
      <c r="P514" s="3"/>
      <c r="Q514" s="3"/>
      <c r="R514" s="3"/>
      <c r="S514" s="8"/>
      <c r="T514" s="3"/>
      <c r="U514" s="3"/>
      <c r="V514" s="3"/>
      <c r="W514" s="3"/>
      <c r="X514" s="3"/>
      <c r="Y514" s="3"/>
      <c r="Z514" s="3"/>
    </row>
    <row r="515" ht="88.5" customHeight="1">
      <c r="A515" s="187" t="s">
        <v>151</v>
      </c>
      <c r="B515" s="3"/>
      <c r="C515" s="3"/>
      <c r="D515" s="3"/>
      <c r="E515" s="3"/>
      <c r="F515" s="3"/>
      <c r="G515" s="3"/>
      <c r="H515" s="88" t="str">
        <f t="shared" ref="H515:M515" si="1014">IF(H514&gt;H513,"Reject H_0", "Don't reject H_0")</f>
        <v>Don't reject H_0</v>
      </c>
      <c r="I515" s="88" t="str">
        <f t="shared" si="1014"/>
        <v>Don't reject H_0</v>
      </c>
      <c r="J515" s="88" t="str">
        <f t="shared" si="1014"/>
        <v>Don't reject H_0</v>
      </c>
      <c r="K515" s="88" t="str">
        <f t="shared" si="1014"/>
        <v>Don't reject H_0</v>
      </c>
      <c r="L515" s="88" t="str">
        <f t="shared" si="1014"/>
        <v>Don't reject H_0</v>
      </c>
      <c r="M515" s="89" t="str">
        <f t="shared" si="1014"/>
        <v>Don't reject H_0</v>
      </c>
      <c r="N515" s="87"/>
      <c r="O515" s="3"/>
      <c r="P515" s="3"/>
      <c r="Q515" s="3"/>
      <c r="R515" s="3"/>
      <c r="S515" s="8"/>
      <c r="T515" s="3"/>
      <c r="U515" s="3"/>
      <c r="V515" s="3"/>
      <c r="W515" s="3"/>
      <c r="X515" s="3"/>
      <c r="Y515" s="3"/>
      <c r="Z515" s="3"/>
    </row>
    <row r="516" ht="15.75" customHeight="1">
      <c r="A516" s="3"/>
      <c r="B516" s="3"/>
      <c r="C516" s="3"/>
      <c r="D516" s="3"/>
      <c r="E516" s="3"/>
      <c r="F516" s="3"/>
      <c r="G516" s="3"/>
      <c r="H516" s="182" t="s">
        <v>152</v>
      </c>
      <c r="I516" s="11"/>
      <c r="J516" s="11"/>
      <c r="K516" s="11"/>
      <c r="L516" s="11"/>
      <c r="M516" s="13"/>
      <c r="N516" s="3"/>
      <c r="O516" s="3"/>
      <c r="P516" s="3"/>
      <c r="Q516" s="3"/>
      <c r="R516" s="3"/>
      <c r="S516" s="8"/>
      <c r="T516" s="3"/>
    </row>
    <row r="517" ht="15.75" customHeight="1">
      <c r="A517" s="177" t="s">
        <v>153</v>
      </c>
      <c r="H517" s="188">
        <f t="shared" ref="H517:M517" si="1015">CORREL(H6:H508,H5:H507)</f>
        <v>0.1001336547</v>
      </c>
      <c r="I517" s="188">
        <f t="shared" si="1015"/>
        <v>-0.01353719862</v>
      </c>
      <c r="J517" s="188">
        <f t="shared" si="1015"/>
        <v>0.09534374197</v>
      </c>
      <c r="K517" s="188">
        <f t="shared" si="1015"/>
        <v>-0.002531417878</v>
      </c>
      <c r="L517" s="188">
        <f t="shared" si="1015"/>
        <v>-0.06943614848</v>
      </c>
      <c r="M517" s="189">
        <f t="shared" si="1015"/>
        <v>0.07933862568</v>
      </c>
      <c r="N517" s="3"/>
      <c r="O517" s="3"/>
      <c r="P517" s="3"/>
      <c r="Q517" s="3"/>
      <c r="R517" s="3"/>
      <c r="S517" s="8"/>
      <c r="T517" s="3"/>
    </row>
    <row r="518" ht="15.75" customHeight="1">
      <c r="A518" s="177" t="s">
        <v>154</v>
      </c>
      <c r="H518" s="36">
        <f t="shared" ref="H518:M518" si="1016">0+H511*NORMSINV(1%)</f>
        <v>-0.05393279074</v>
      </c>
      <c r="I518" s="36">
        <f t="shared" si="1016"/>
        <v>-0.02953017565</v>
      </c>
      <c r="J518" s="36">
        <f t="shared" si="1016"/>
        <v>-0.02797800347</v>
      </c>
      <c r="K518" s="36">
        <f t="shared" si="1016"/>
        <v>-0.05270654472</v>
      </c>
      <c r="L518" s="36">
        <f t="shared" si="1016"/>
        <v>-0.02649395048</v>
      </c>
      <c r="M518" s="41">
        <f t="shared" si="1016"/>
        <v>-0.01749840682</v>
      </c>
      <c r="N518" s="3"/>
      <c r="O518" s="3"/>
      <c r="P518" s="3"/>
      <c r="Q518" s="3"/>
      <c r="R518" s="3"/>
      <c r="S518" s="8"/>
      <c r="T518" s="3"/>
    </row>
    <row r="519" ht="15.75" customHeight="1">
      <c r="A519" s="177" t="s">
        <v>155</v>
      </c>
      <c r="H519" s="36">
        <f t="shared" ref="H519:M519" si="1017">H518*SQRT(10)</f>
        <v>-0.1705504593</v>
      </c>
      <c r="I519" s="36">
        <f t="shared" si="1017"/>
        <v>-0.09338261476</v>
      </c>
      <c r="J519" s="36">
        <f t="shared" si="1017"/>
        <v>-0.08847421535</v>
      </c>
      <c r="K519" s="36">
        <f t="shared" si="1017"/>
        <v>-0.1666727289</v>
      </c>
      <c r="L519" s="36">
        <f t="shared" si="1017"/>
        <v>-0.08378122774</v>
      </c>
      <c r="M519" s="36">
        <f t="shared" si="1017"/>
        <v>-0.05533482096</v>
      </c>
      <c r="N519" s="3"/>
      <c r="O519" s="3"/>
      <c r="P519" s="3"/>
      <c r="Q519" s="3"/>
      <c r="R519" s="3"/>
      <c r="S519" s="8"/>
      <c r="T519" s="3"/>
    </row>
    <row r="520" ht="15.75" customHeight="1">
      <c r="A520" s="183" t="s">
        <v>156</v>
      </c>
      <c r="H520" s="36">
        <f t="shared" ref="H520:M520" si="1018">-1*H511/SQRT(2*PI())*EXP(-1*(NORMSINV(1%))^2/2)/1%</f>
        <v>-0.06178888475</v>
      </c>
      <c r="I520" s="36">
        <f t="shared" si="1018"/>
        <v>-0.03383167448</v>
      </c>
      <c r="J520" s="36">
        <f t="shared" si="1018"/>
        <v>-0.03205340589</v>
      </c>
      <c r="K520" s="36">
        <f t="shared" si="1018"/>
        <v>-0.0603840182</v>
      </c>
      <c r="L520" s="36">
        <f t="shared" si="1018"/>
        <v>-0.03035317903</v>
      </c>
      <c r="M520" s="36">
        <f t="shared" si="1018"/>
        <v>-0.02004730383</v>
      </c>
      <c r="N520" s="3"/>
      <c r="O520" s="3"/>
      <c r="P520" s="3"/>
      <c r="Q520" s="3"/>
      <c r="R520" s="3"/>
      <c r="S520" s="8"/>
      <c r="T520" s="3"/>
    </row>
    <row r="521" ht="15.75" customHeight="1">
      <c r="A521" s="183" t="s">
        <v>157</v>
      </c>
      <c r="H521" s="172">
        <f t="shared" ref="H521:M521" si="1019">H520*SQRT(10)</f>
        <v>-0.1953936099</v>
      </c>
      <c r="I521" s="172">
        <f t="shared" si="1019"/>
        <v>-0.1069851484</v>
      </c>
      <c r="J521" s="172">
        <f t="shared" si="1019"/>
        <v>-0.1013617694</v>
      </c>
      <c r="K521" s="172">
        <f t="shared" si="1019"/>
        <v>-0.1909510318</v>
      </c>
      <c r="L521" s="172">
        <f t="shared" si="1019"/>
        <v>-0.09598517997</v>
      </c>
      <c r="M521" s="172">
        <f t="shared" si="1019"/>
        <v>-0.06339514103</v>
      </c>
      <c r="N521" s="3"/>
      <c r="O521" s="3"/>
      <c r="P521" s="3"/>
      <c r="Q521" s="3"/>
      <c r="R521" s="3"/>
      <c r="S521" s="8"/>
      <c r="T521" s="3"/>
    </row>
    <row r="522" ht="15.75" customHeight="1">
      <c r="A522" s="3"/>
      <c r="B522" s="3"/>
      <c r="C522" s="3"/>
      <c r="D522" s="3"/>
      <c r="E522" s="3"/>
      <c r="F522" s="3"/>
      <c r="G522" s="3"/>
      <c r="H522" s="190" t="s">
        <v>158</v>
      </c>
      <c r="I522" s="33"/>
      <c r="J522" s="33"/>
      <c r="K522" s="33"/>
      <c r="L522" s="33"/>
      <c r="M522" s="34"/>
      <c r="N522" s="3"/>
      <c r="O522" s="3"/>
      <c r="P522" s="3"/>
      <c r="Q522" s="3"/>
      <c r="R522" s="3"/>
      <c r="S522" s="8"/>
      <c r="T522" s="3"/>
    </row>
    <row r="523" ht="15.75" customHeight="1">
      <c r="A523" s="177" t="s">
        <v>159</v>
      </c>
      <c r="H523" s="191">
        <f t="shared" ref="H523:M523" si="1020">MIN(H5:H508)</f>
        <v>-0.1103768808</v>
      </c>
      <c r="I523" s="191">
        <f t="shared" si="1020"/>
        <v>-0.06117107862</v>
      </c>
      <c r="J523" s="191">
        <f t="shared" si="1020"/>
        <v>-0.0646214752</v>
      </c>
      <c r="K523" s="191">
        <f t="shared" si="1020"/>
        <v>-0.1407137422</v>
      </c>
      <c r="L523" s="191">
        <f t="shared" si="1020"/>
        <v>-0.0744114424</v>
      </c>
      <c r="M523" s="179">
        <f t="shared" si="1020"/>
        <v>-0.03232546571</v>
      </c>
      <c r="N523" s="3"/>
      <c r="O523" s="3"/>
      <c r="P523" s="3"/>
      <c r="Q523" s="3"/>
      <c r="R523" s="3"/>
      <c r="S523" s="8"/>
      <c r="T523" s="3"/>
    </row>
    <row r="524" ht="15.75" customHeight="1">
      <c r="A524" s="177" t="s">
        <v>160</v>
      </c>
      <c r="H524" s="178">
        <f t="shared" ref="H524:M524" si="1021">MAX(H5:H508)</f>
        <v>0.08348211017</v>
      </c>
      <c r="I524" s="178">
        <f t="shared" si="1021"/>
        <v>0.1003146785</v>
      </c>
      <c r="J524" s="178">
        <f t="shared" si="1021"/>
        <v>0.06294003055</v>
      </c>
      <c r="K524" s="178">
        <f t="shared" si="1021"/>
        <v>0.1741890233</v>
      </c>
      <c r="L524" s="178">
        <f t="shared" si="1021"/>
        <v>0.06214709832</v>
      </c>
      <c r="M524" s="192">
        <f t="shared" si="1021"/>
        <v>0.03332608678</v>
      </c>
      <c r="N524" s="3"/>
      <c r="O524" s="3"/>
      <c r="P524" s="3"/>
      <c r="Q524" s="3"/>
      <c r="R524" s="3"/>
      <c r="S524" s="8"/>
      <c r="T524" s="3"/>
    </row>
    <row r="525" ht="15.75" customHeight="1">
      <c r="A525" s="177" t="s">
        <v>161</v>
      </c>
      <c r="H525" s="36">
        <f t="shared" ref="H525:M525" si="1022">_xlfn.PERCENTILE.EXC(H5:H508,0.05)</f>
        <v>-0.03803736508</v>
      </c>
      <c r="I525" s="36">
        <f t="shared" si="1022"/>
        <v>-0.01983632844</v>
      </c>
      <c r="J525" s="36">
        <f t="shared" si="1022"/>
        <v>-0.01933593749</v>
      </c>
      <c r="K525" s="36">
        <f t="shared" si="1022"/>
        <v>-0.0282333615</v>
      </c>
      <c r="L525" s="36">
        <f t="shared" si="1022"/>
        <v>-0.01594491007</v>
      </c>
      <c r="M525" s="41">
        <f t="shared" si="1022"/>
        <v>-0.01247970345</v>
      </c>
      <c r="N525" s="3"/>
      <c r="O525" s="3"/>
      <c r="P525" s="3"/>
      <c r="Q525" s="3"/>
      <c r="R525" s="3"/>
      <c r="S525" s="8"/>
      <c r="T525" s="3"/>
    </row>
    <row r="526" ht="15.75" customHeight="1">
      <c r="A526" s="177" t="s">
        <v>162</v>
      </c>
      <c r="H526" s="36">
        <f t="shared" ref="H526:M526" si="1023">_xlfn.PERCENTILE.EXC(H5:H508,0.95)</f>
        <v>0.03623587748</v>
      </c>
      <c r="I526" s="36">
        <f t="shared" si="1023"/>
        <v>0.02139457741</v>
      </c>
      <c r="J526" s="36">
        <f t="shared" si="1023"/>
        <v>0.01838402783</v>
      </c>
      <c r="K526" s="36">
        <f t="shared" si="1023"/>
        <v>0.03357214396</v>
      </c>
      <c r="L526" s="36">
        <f t="shared" si="1023"/>
        <v>0.01872849564</v>
      </c>
      <c r="M526" s="41">
        <f t="shared" si="1023"/>
        <v>0.01140513049</v>
      </c>
      <c r="N526" s="3"/>
      <c r="O526" s="3"/>
      <c r="P526" s="3"/>
      <c r="Q526" s="3"/>
      <c r="R526" s="3"/>
      <c r="S526" s="8"/>
      <c r="T526" s="3"/>
    </row>
    <row r="527" ht="15.75" customHeight="1">
      <c r="A527" s="177" t="s">
        <v>163</v>
      </c>
      <c r="H527" s="10">
        <f t="shared" ref="H527:M527" si="1024">SKEW(H5:H508)</f>
        <v>-0.4615427501</v>
      </c>
      <c r="I527" s="10">
        <f t="shared" si="1024"/>
        <v>0.8138186767</v>
      </c>
      <c r="J527" s="10">
        <f t="shared" si="1024"/>
        <v>0.1401100668</v>
      </c>
      <c r="K527" s="10">
        <f t="shared" si="1024"/>
        <v>0.2687190778</v>
      </c>
      <c r="L527" s="10">
        <f t="shared" si="1024"/>
        <v>-0.2682660272</v>
      </c>
      <c r="M527" s="24">
        <f t="shared" si="1024"/>
        <v>0.02330644824</v>
      </c>
      <c r="N527" s="3"/>
      <c r="O527" s="3"/>
      <c r="P527" s="3"/>
      <c r="Q527" s="3"/>
      <c r="R527" s="3"/>
      <c r="S527" s="8"/>
      <c r="T527" s="3"/>
    </row>
    <row r="528" ht="15.75" customHeight="1">
      <c r="A528" s="177" t="s">
        <v>164</v>
      </c>
      <c r="H528" s="193">
        <f t="shared" ref="H528:M528" si="1025">KURT(H5:H508)</f>
        <v>2.151382736</v>
      </c>
      <c r="I528" s="193">
        <f t="shared" si="1025"/>
        <v>10.27815848</v>
      </c>
      <c r="J528" s="193">
        <f t="shared" si="1025"/>
        <v>4.599821873</v>
      </c>
      <c r="K528" s="193">
        <f t="shared" si="1025"/>
        <v>14.29946847</v>
      </c>
      <c r="L528" s="193">
        <f t="shared" si="1025"/>
        <v>6.639548137</v>
      </c>
      <c r="M528" s="194">
        <f t="shared" si="1025"/>
        <v>2.554104574</v>
      </c>
      <c r="N528" s="3"/>
      <c r="O528" s="3"/>
      <c r="P528" s="3"/>
      <c r="Q528" s="3"/>
      <c r="R528" s="3"/>
      <c r="S528" s="8"/>
      <c r="T528" s="3"/>
    </row>
    <row r="529" ht="15.75" customHeight="1">
      <c r="N529" s="3"/>
      <c r="O529" s="3"/>
      <c r="P529" s="3"/>
      <c r="Q529" s="3"/>
      <c r="R529" s="3"/>
      <c r="S529" s="8"/>
      <c r="T529" s="3"/>
    </row>
    <row r="530" ht="15.75" customHeight="1">
      <c r="A530" s="177" t="s">
        <v>165</v>
      </c>
      <c r="H530" s="3" t="s">
        <v>58</v>
      </c>
      <c r="I530" s="3" t="s">
        <v>59</v>
      </c>
      <c r="J530" s="3" t="s">
        <v>60</v>
      </c>
      <c r="K530" s="3" t="s">
        <v>61</v>
      </c>
      <c r="L530" s="3" t="s">
        <v>62</v>
      </c>
      <c r="M530" s="3" t="s">
        <v>63</v>
      </c>
      <c r="N530" s="3"/>
      <c r="O530" s="3"/>
      <c r="P530" s="3"/>
      <c r="Q530" s="3"/>
      <c r="R530" s="3"/>
      <c r="S530" s="8"/>
      <c r="T530" s="3"/>
    </row>
    <row r="531" ht="20.25" customHeight="1">
      <c r="A531" s="3" t="s">
        <v>58</v>
      </c>
      <c r="H531" s="195">
        <f t="array" ref="H531:M536">MMULT(TRANSPOSE(H6:M509),H6:M509)/(COUNT(A6:A509)-1)</f>
        <v>0.0005388332219</v>
      </c>
      <c r="I531" s="195">
        <v>6.076390287804614E-5</v>
      </c>
      <c r="J531" s="195">
        <v>6.971103633767162E-5</v>
      </c>
      <c r="K531" s="195">
        <v>1.419530868401272E-4</v>
      </c>
      <c r="L531" s="195">
        <v>6.72530958137333E-5</v>
      </c>
      <c r="M531" s="195">
        <v>-1.7643358416599633E-5</v>
      </c>
      <c r="N531" s="196" t="s">
        <v>166</v>
      </c>
      <c r="O531" s="3"/>
      <c r="P531" s="3"/>
      <c r="Q531" s="3"/>
      <c r="R531" s="3"/>
      <c r="S531" s="8"/>
      <c r="T531" s="3"/>
    </row>
    <row r="532" ht="18.75" customHeight="1">
      <c r="A532" s="3" t="s">
        <v>59</v>
      </c>
      <c r="H532" s="195">
        <v>6.076390287804614E-5</v>
      </c>
      <c r="I532" s="195">
        <v>1.6214358794639432E-4</v>
      </c>
      <c r="J532" s="195">
        <v>5.4818128215648896E-5</v>
      </c>
      <c r="K532" s="195">
        <v>8.289411533450445E-5</v>
      </c>
      <c r="L532" s="195">
        <v>7.271341978096885E-5</v>
      </c>
      <c r="M532" s="195">
        <v>-4.479205860338067E-6</v>
      </c>
      <c r="N532" s="85"/>
      <c r="O532" s="3"/>
      <c r="P532" s="3"/>
      <c r="Q532" s="3"/>
      <c r="R532" s="3"/>
      <c r="S532" s="8"/>
      <c r="T532" s="3"/>
    </row>
    <row r="533" ht="19.5" customHeight="1">
      <c r="A533" s="3" t="s">
        <v>60</v>
      </c>
      <c r="H533" s="195">
        <v>6.971103633767162E-5</v>
      </c>
      <c r="I533" s="195">
        <v>5.4818128215648896E-5</v>
      </c>
      <c r="J533" s="195">
        <v>1.4601031500198426E-4</v>
      </c>
      <c r="K533" s="195">
        <v>8.486812108245733E-5</v>
      </c>
      <c r="L533" s="195">
        <v>5.829044016987296E-5</v>
      </c>
      <c r="M533" s="195">
        <v>-2.1294215803316996E-6</v>
      </c>
      <c r="N533" s="85"/>
      <c r="O533" s="3"/>
      <c r="P533" s="3"/>
      <c r="Q533" s="3"/>
      <c r="R533" s="3"/>
      <c r="S533" s="8"/>
      <c r="T533" s="3"/>
    </row>
    <row r="534" ht="18.75" customHeight="1">
      <c r="A534" s="3" t="s">
        <v>61</v>
      </c>
      <c r="H534" s="195">
        <v>1.419530868401272E-4</v>
      </c>
      <c r="I534" s="195">
        <v>8.289411533450445E-5</v>
      </c>
      <c r="J534" s="195">
        <v>8.486812108245733E-5</v>
      </c>
      <c r="K534" s="195">
        <v>5.177028198219173E-4</v>
      </c>
      <c r="L534" s="195">
        <v>1.002817731226183E-4</v>
      </c>
      <c r="M534" s="195">
        <v>-2.2905059962003395E-5</v>
      </c>
      <c r="N534" s="85"/>
      <c r="O534" s="3"/>
      <c r="P534" s="3"/>
      <c r="Q534" s="3"/>
      <c r="R534" s="3"/>
      <c r="S534" s="8"/>
      <c r="T534" s="3"/>
    </row>
    <row r="535" ht="18.75" customHeight="1">
      <c r="A535" s="3" t="s">
        <v>62</v>
      </c>
      <c r="H535" s="195">
        <v>6.72530958137333E-5</v>
      </c>
      <c r="I535" s="195">
        <v>7.271341978096885E-5</v>
      </c>
      <c r="J535" s="195">
        <v>5.829044016987296E-5</v>
      </c>
      <c r="K535" s="195">
        <v>1.002817731226183E-4</v>
      </c>
      <c r="L535" s="195">
        <v>1.311264501010203E-4</v>
      </c>
      <c r="M535" s="195">
        <v>-3.876799011288169E-6</v>
      </c>
      <c r="N535" s="85"/>
      <c r="O535" s="3"/>
      <c r="P535" s="3"/>
      <c r="Q535" s="3"/>
      <c r="R535" s="3"/>
      <c r="S535" s="8"/>
      <c r="T535" s="3"/>
    </row>
    <row r="536" ht="18.75" customHeight="1">
      <c r="A536" s="3" t="s">
        <v>63</v>
      </c>
      <c r="H536" s="195">
        <v>-1.7643358416599633E-5</v>
      </c>
      <c r="I536" s="195">
        <v>-4.479205860338067E-6</v>
      </c>
      <c r="J536" s="195">
        <v>-2.1294215803316996E-6</v>
      </c>
      <c r="K536" s="195">
        <v>-2.2905059962003395E-5</v>
      </c>
      <c r="L536" s="195">
        <v>-3.876799011288169E-6</v>
      </c>
      <c r="M536" s="195">
        <v>5.6945733683745706E-5</v>
      </c>
      <c r="N536" s="87"/>
      <c r="O536" s="3"/>
      <c r="P536" s="3"/>
      <c r="Q536" s="3"/>
      <c r="R536" s="3"/>
      <c r="S536" s="8"/>
      <c r="T536" s="3"/>
    </row>
    <row r="537" ht="15.75" customHeight="1">
      <c r="N537" s="3"/>
      <c r="O537" s="3"/>
      <c r="P537" s="3"/>
      <c r="Q537" s="3"/>
      <c r="R537" s="3"/>
      <c r="S537" s="8"/>
      <c r="T537" s="3"/>
    </row>
    <row r="538" ht="19.5" customHeight="1">
      <c r="A538" s="177" t="s">
        <v>167</v>
      </c>
      <c r="H538" s="3" t="s">
        <v>58</v>
      </c>
      <c r="I538" s="3" t="s">
        <v>59</v>
      </c>
      <c r="J538" s="3" t="s">
        <v>60</v>
      </c>
      <c r="K538" s="3" t="s">
        <v>61</v>
      </c>
      <c r="L538" s="3" t="s">
        <v>62</v>
      </c>
      <c r="M538" s="3" t="s">
        <v>63</v>
      </c>
      <c r="N538" s="3"/>
      <c r="O538" s="3"/>
      <c r="P538" s="3"/>
      <c r="Q538" s="3"/>
      <c r="R538" s="3"/>
      <c r="S538" s="8"/>
      <c r="T538" s="3"/>
    </row>
    <row r="539" ht="21.75" customHeight="1">
      <c r="A539" s="3" t="s">
        <v>58</v>
      </c>
      <c r="H539" s="168">
        <f>CORREL($H$5:$H$508,H5:H508)</f>
        <v>1</v>
      </c>
      <c r="I539" s="168">
        <f t="shared" ref="I539:M539" si="1026">CORREL($H$6:$H$509,I6:I509)</f>
        <v>0.2024934423</v>
      </c>
      <c r="J539" s="197">
        <f t="shared" si="1026"/>
        <v>0.2451241774</v>
      </c>
      <c r="K539" s="197">
        <f t="shared" si="1026"/>
        <v>0.265602693</v>
      </c>
      <c r="L539" s="197">
        <f t="shared" si="1026"/>
        <v>0.2494454975</v>
      </c>
      <c r="M539" s="197">
        <f t="shared" si="1026"/>
        <v>-0.097120397</v>
      </c>
      <c r="N539" s="196" t="s">
        <v>168</v>
      </c>
      <c r="O539" s="3"/>
      <c r="P539" s="3"/>
      <c r="Q539" s="3"/>
      <c r="R539" s="3"/>
      <c r="S539" s="8"/>
      <c r="T539" s="3"/>
    </row>
    <row r="540" ht="20.25" customHeight="1">
      <c r="A540" s="3" t="s">
        <v>59</v>
      </c>
      <c r="H540" s="168"/>
      <c r="I540" s="168">
        <v>1.0</v>
      </c>
      <c r="J540" s="168">
        <f t="shared" ref="J540:M540" si="1027">CORREL($I$6:$I$509,J6:J509)</f>
        <v>0.3513647439</v>
      </c>
      <c r="K540" s="168">
        <f t="shared" si="1027"/>
        <v>0.2809036832</v>
      </c>
      <c r="L540" s="168">
        <f t="shared" si="1027"/>
        <v>0.4946761938</v>
      </c>
      <c r="M540" s="168">
        <f t="shared" si="1027"/>
        <v>-0.0405256043</v>
      </c>
      <c r="N540" s="85"/>
      <c r="O540" s="3"/>
      <c r="P540" s="3"/>
      <c r="Q540" s="3"/>
      <c r="R540" s="3"/>
      <c r="S540" s="8"/>
      <c r="T540" s="3"/>
    </row>
    <row r="541" ht="21.75" customHeight="1">
      <c r="A541" s="3" t="s">
        <v>60</v>
      </c>
      <c r="H541" s="168"/>
      <c r="I541" s="168"/>
      <c r="J541" s="168">
        <v>1.0</v>
      </c>
      <c r="K541" s="168">
        <f t="shared" ref="K541:M541" si="1028">CORREL($J$6:$J$509,K6:K509)</f>
        <v>0.3024584975</v>
      </c>
      <c r="L541" s="168">
        <f t="shared" si="1028"/>
        <v>0.4153734591</v>
      </c>
      <c r="M541" s="168">
        <f t="shared" si="1028"/>
        <v>-0.01568834989</v>
      </c>
      <c r="N541" s="85"/>
      <c r="O541" s="3"/>
      <c r="P541" s="3"/>
      <c r="Q541" s="3"/>
      <c r="R541" s="3"/>
      <c r="S541" s="8"/>
      <c r="T541" s="3"/>
    </row>
    <row r="542" ht="21.0" customHeight="1">
      <c r="A542" s="3" t="s">
        <v>61</v>
      </c>
      <c r="H542" s="168"/>
      <c r="I542" s="168"/>
      <c r="J542" s="168"/>
      <c r="K542" s="168">
        <v>1.0</v>
      </c>
      <c r="L542" s="168">
        <f t="shared" ref="L542:M542" si="1029">CORREL($K$6:$K$509,L6:L509)</f>
        <v>0.3789540358</v>
      </c>
      <c r="M542" s="168">
        <f t="shared" si="1029"/>
        <v>-0.1269478599</v>
      </c>
      <c r="N542" s="85"/>
      <c r="O542" s="3"/>
      <c r="P542" s="3"/>
      <c r="Q542" s="3"/>
      <c r="R542" s="3"/>
      <c r="S542" s="8"/>
      <c r="T542" s="3"/>
    </row>
    <row r="543" ht="20.25" customHeight="1">
      <c r="A543" s="3" t="s">
        <v>62</v>
      </c>
      <c r="H543" s="168"/>
      <c r="I543" s="168"/>
      <c r="J543" s="168"/>
      <c r="K543" s="168"/>
      <c r="L543" s="168">
        <v>1.0</v>
      </c>
      <c r="M543" s="168">
        <f>CORREL($L$6:$L$509,M6:M509)</f>
        <v>-0.03680524606</v>
      </c>
      <c r="N543" s="85"/>
      <c r="O543" s="3"/>
      <c r="P543" s="3"/>
      <c r="Q543" s="3"/>
      <c r="R543" s="3"/>
      <c r="S543" s="8"/>
      <c r="T543" s="3"/>
    </row>
    <row r="544" ht="22.5" customHeight="1">
      <c r="A544" s="3" t="s">
        <v>63</v>
      </c>
      <c r="H544" s="168"/>
      <c r="I544" s="168"/>
      <c r="J544" s="168"/>
      <c r="K544" s="168"/>
      <c r="L544" s="168"/>
      <c r="M544" s="168">
        <v>1.0</v>
      </c>
      <c r="N544" s="87"/>
      <c r="O544" s="3"/>
      <c r="P544" s="3"/>
      <c r="Q544" s="3"/>
      <c r="R544" s="3"/>
      <c r="S544" s="8"/>
      <c r="T544" s="3"/>
    </row>
    <row r="545" ht="15.75" customHeight="1">
      <c r="N545" s="3"/>
      <c r="O545" s="3"/>
      <c r="P545" s="3"/>
      <c r="Q545" s="3"/>
      <c r="R545" s="3"/>
      <c r="S545" s="8"/>
      <c r="T545" s="3"/>
    </row>
    <row r="546" ht="15.75" customHeight="1">
      <c r="N546" s="3"/>
      <c r="O546" s="3"/>
      <c r="P546" s="3"/>
      <c r="Q546" s="3"/>
      <c r="R546" s="3"/>
      <c r="S546" s="8"/>
      <c r="T546" s="3"/>
    </row>
    <row r="547" ht="15.75" customHeight="1">
      <c r="N547" s="3"/>
      <c r="O547" s="3"/>
      <c r="P547" s="3"/>
      <c r="Q547" s="3"/>
      <c r="R547" s="3"/>
      <c r="S547" s="8"/>
      <c r="T547" s="3"/>
    </row>
    <row r="548" ht="15.75" customHeight="1">
      <c r="N548" s="3"/>
      <c r="O548" s="3"/>
      <c r="P548" s="3"/>
      <c r="Q548" s="3"/>
      <c r="R548" s="3"/>
      <c r="S548" s="8"/>
      <c r="T548" s="3"/>
    </row>
    <row r="549" ht="15.75" customHeight="1">
      <c r="N549" s="3"/>
      <c r="O549" s="3"/>
      <c r="P549" s="3"/>
      <c r="Q549" s="3"/>
      <c r="R549" s="3"/>
      <c r="S549" s="8"/>
      <c r="T549" s="3"/>
    </row>
    <row r="550" ht="15.75" customHeight="1">
      <c r="N550" s="3"/>
      <c r="O550" s="3"/>
      <c r="P550" s="3"/>
      <c r="Q550" s="3"/>
      <c r="R550" s="3"/>
      <c r="S550" s="8"/>
      <c r="T550" s="3"/>
    </row>
    <row r="551" ht="15.75" customHeight="1">
      <c r="N551" s="3"/>
      <c r="O551" s="3"/>
      <c r="P551" s="3"/>
      <c r="Q551" s="3"/>
      <c r="R551" s="3"/>
      <c r="S551" s="8"/>
      <c r="T551" s="3"/>
    </row>
    <row r="552" ht="15.75" customHeight="1">
      <c r="N552" s="3"/>
      <c r="O552" s="3"/>
      <c r="P552" s="3"/>
      <c r="Q552" s="3"/>
      <c r="R552" s="3"/>
      <c r="S552" s="8"/>
      <c r="T552" s="3"/>
    </row>
    <row r="553" ht="15.75" customHeight="1">
      <c r="N553" s="3"/>
      <c r="O553" s="3"/>
      <c r="P553" s="3"/>
      <c r="Q553" s="3"/>
      <c r="R553" s="3"/>
      <c r="S553" s="8"/>
      <c r="T553" s="3"/>
    </row>
    <row r="554" ht="15.75" customHeight="1">
      <c r="N554" s="3"/>
      <c r="O554" s="3"/>
      <c r="P554" s="3"/>
      <c r="Q554" s="3"/>
      <c r="R554" s="3"/>
      <c r="S554" s="8"/>
      <c r="T554" s="3"/>
    </row>
    <row r="555" ht="15.75" customHeight="1">
      <c r="N555" s="3"/>
      <c r="O555" s="3"/>
      <c r="P555" s="3"/>
      <c r="Q555" s="3"/>
      <c r="R555" s="3"/>
      <c r="S555" s="8"/>
      <c r="T555" s="3"/>
    </row>
    <row r="556" ht="15.75" customHeight="1">
      <c r="N556" s="3"/>
      <c r="O556" s="3"/>
      <c r="P556" s="3"/>
      <c r="Q556" s="3"/>
      <c r="R556" s="3"/>
      <c r="S556" s="8"/>
      <c r="T556" s="3"/>
    </row>
    <row r="557" ht="15.75" customHeight="1">
      <c r="N557" s="3"/>
      <c r="O557" s="3"/>
      <c r="P557" s="3"/>
      <c r="Q557" s="3"/>
      <c r="R557" s="3"/>
      <c r="S557" s="8"/>
      <c r="T557" s="3"/>
    </row>
    <row r="558" ht="15.75" customHeight="1">
      <c r="N558" s="3"/>
      <c r="O558" s="3"/>
      <c r="P558" s="3"/>
      <c r="Q558" s="3"/>
      <c r="R558" s="3"/>
      <c r="S558" s="8"/>
      <c r="T558" s="3"/>
    </row>
    <row r="559" ht="15.75" customHeight="1">
      <c r="N559" s="3"/>
      <c r="O559" s="3"/>
      <c r="P559" s="3"/>
      <c r="Q559" s="3"/>
      <c r="R559" s="3"/>
      <c r="S559" s="8"/>
      <c r="T559" s="3"/>
    </row>
    <row r="560" ht="15.75" customHeight="1">
      <c r="N560" s="3"/>
      <c r="O560" s="3"/>
      <c r="P560" s="3"/>
      <c r="Q560" s="3"/>
      <c r="R560" s="3"/>
      <c r="S560" s="8"/>
      <c r="T560" s="3"/>
    </row>
    <row r="561" ht="15.75" customHeight="1">
      <c r="N561" s="3"/>
      <c r="O561" s="3"/>
      <c r="P561" s="3"/>
      <c r="Q561" s="3"/>
      <c r="R561" s="3"/>
      <c r="S561" s="8"/>
      <c r="T561" s="3"/>
    </row>
    <row r="562" ht="15.75" customHeight="1">
      <c r="N562" s="3"/>
      <c r="O562" s="3"/>
      <c r="P562" s="3"/>
      <c r="Q562" s="3"/>
      <c r="R562" s="3"/>
      <c r="S562" s="8"/>
      <c r="T562" s="3"/>
    </row>
    <row r="563" ht="15.75" customHeight="1">
      <c r="N563" s="3"/>
      <c r="O563" s="3"/>
      <c r="P563" s="3"/>
      <c r="Q563" s="3"/>
      <c r="R563" s="3"/>
      <c r="S563" s="8"/>
      <c r="T563" s="3"/>
    </row>
    <row r="564" ht="15.75" customHeight="1">
      <c r="N564" s="3"/>
      <c r="O564" s="3"/>
      <c r="P564" s="3"/>
      <c r="Q564" s="3"/>
      <c r="R564" s="3"/>
      <c r="S564" s="8"/>
      <c r="T564" s="3"/>
    </row>
    <row r="565" ht="15.75" customHeight="1">
      <c r="N565" s="3"/>
      <c r="O565" s="3"/>
      <c r="P565" s="3"/>
      <c r="Q565" s="3"/>
      <c r="R565" s="3"/>
      <c r="S565" s="8"/>
      <c r="T565" s="3"/>
    </row>
    <row r="566" ht="15.75" customHeight="1">
      <c r="N566" s="3"/>
      <c r="O566" s="3"/>
      <c r="P566" s="3"/>
      <c r="Q566" s="3"/>
      <c r="R566" s="3"/>
      <c r="S566" s="8"/>
      <c r="T566" s="3"/>
    </row>
    <row r="567" ht="15.75" customHeight="1">
      <c r="N567" s="3"/>
      <c r="O567" s="3"/>
      <c r="P567" s="3"/>
      <c r="Q567" s="3"/>
      <c r="R567" s="3"/>
      <c r="S567" s="8"/>
      <c r="T567" s="3"/>
    </row>
    <row r="568" ht="15.75" customHeight="1">
      <c r="N568" s="3"/>
      <c r="O568" s="3"/>
      <c r="P568" s="3"/>
      <c r="Q568" s="3"/>
      <c r="R568" s="3"/>
      <c r="S568" s="8"/>
      <c r="T568" s="3"/>
    </row>
    <row r="569" ht="15.75" customHeight="1">
      <c r="N569" s="3"/>
      <c r="O569" s="3"/>
      <c r="P569" s="3"/>
      <c r="Q569" s="3"/>
      <c r="R569" s="3"/>
      <c r="S569" s="8"/>
      <c r="T569" s="3"/>
    </row>
    <row r="570" ht="15.75" customHeight="1">
      <c r="N570" s="3"/>
      <c r="O570" s="3"/>
      <c r="P570" s="3"/>
      <c r="Q570" s="3"/>
      <c r="R570" s="3"/>
      <c r="S570" s="8"/>
      <c r="T570" s="3"/>
    </row>
    <row r="571" ht="15.75" customHeight="1">
      <c r="N571" s="3"/>
      <c r="O571" s="3"/>
      <c r="P571" s="3"/>
      <c r="Q571" s="3"/>
      <c r="R571" s="3"/>
      <c r="S571" s="8"/>
      <c r="T571" s="3"/>
    </row>
    <row r="572" ht="15.75" customHeight="1">
      <c r="N572" s="3"/>
      <c r="O572" s="3"/>
      <c r="P572" s="3"/>
      <c r="Q572" s="3"/>
      <c r="R572" s="3"/>
      <c r="S572" s="8"/>
      <c r="T572" s="3"/>
    </row>
    <row r="573" ht="15.75" customHeight="1">
      <c r="N573" s="3"/>
      <c r="O573" s="3"/>
      <c r="P573" s="3"/>
      <c r="Q573" s="3"/>
      <c r="R573" s="3"/>
      <c r="S573" s="8"/>
      <c r="T573" s="3"/>
    </row>
    <row r="574" ht="15.75" customHeight="1">
      <c r="N574" s="3"/>
      <c r="O574" s="3"/>
      <c r="P574" s="3"/>
      <c r="Q574" s="3"/>
      <c r="R574" s="3"/>
      <c r="S574" s="8"/>
      <c r="T574" s="3"/>
    </row>
    <row r="575" ht="15.75" customHeight="1">
      <c r="N575" s="3"/>
      <c r="O575" s="3"/>
      <c r="P575" s="3"/>
      <c r="Q575" s="3"/>
      <c r="R575" s="3"/>
      <c r="S575" s="8"/>
      <c r="T575" s="3"/>
    </row>
    <row r="576" ht="15.75" customHeight="1">
      <c r="N576" s="3"/>
      <c r="O576" s="3"/>
      <c r="P576" s="3"/>
      <c r="Q576" s="3"/>
      <c r="R576" s="3"/>
      <c r="S576" s="8"/>
      <c r="T576" s="3"/>
    </row>
    <row r="577" ht="15.75" customHeight="1">
      <c r="N577" s="3"/>
      <c r="O577" s="3"/>
      <c r="P577" s="3"/>
      <c r="Q577" s="3"/>
      <c r="R577" s="3"/>
      <c r="S577" s="8"/>
      <c r="T577" s="3"/>
    </row>
    <row r="578" ht="15.75" customHeight="1">
      <c r="N578" s="3"/>
      <c r="O578" s="3"/>
      <c r="P578" s="3"/>
      <c r="Q578" s="3"/>
      <c r="R578" s="3"/>
      <c r="S578" s="8"/>
      <c r="T578" s="3"/>
    </row>
    <row r="579" ht="15.75" customHeight="1">
      <c r="N579" s="3"/>
      <c r="O579" s="3"/>
      <c r="P579" s="3"/>
      <c r="Q579" s="3"/>
      <c r="R579" s="3"/>
      <c r="S579" s="8"/>
      <c r="T579" s="3"/>
    </row>
    <row r="580" ht="15.75" customHeight="1">
      <c r="N580" s="3"/>
      <c r="O580" s="3"/>
      <c r="P580" s="3"/>
      <c r="Q580" s="3"/>
      <c r="R580" s="3"/>
      <c r="S580" s="8"/>
      <c r="T580" s="3"/>
    </row>
    <row r="581" ht="15.75" customHeight="1">
      <c r="N581" s="3"/>
      <c r="O581" s="3"/>
      <c r="P581" s="3"/>
      <c r="Q581" s="3"/>
      <c r="R581" s="3"/>
      <c r="S581" s="8"/>
      <c r="T581" s="3"/>
    </row>
    <row r="582" ht="15.75" customHeight="1">
      <c r="N582" s="3"/>
      <c r="O582" s="3"/>
      <c r="P582" s="3"/>
      <c r="Q582" s="3"/>
      <c r="R582" s="3"/>
      <c r="S582" s="8"/>
      <c r="T582" s="3"/>
    </row>
    <row r="583" ht="15.75" customHeight="1">
      <c r="N583" s="3"/>
      <c r="O583" s="3"/>
      <c r="P583" s="3"/>
      <c r="Q583" s="3"/>
      <c r="R583" s="3"/>
      <c r="S583" s="8"/>
      <c r="T583" s="3"/>
    </row>
    <row r="584" ht="15.75" customHeight="1">
      <c r="N584" s="3"/>
      <c r="O584" s="3"/>
      <c r="P584" s="3"/>
      <c r="Q584" s="3"/>
      <c r="R584" s="3"/>
      <c r="S584" s="8"/>
      <c r="T584" s="3"/>
    </row>
    <row r="585" ht="15.75" customHeight="1">
      <c r="N585" s="3"/>
      <c r="O585" s="3"/>
      <c r="P585" s="3"/>
      <c r="Q585" s="3"/>
      <c r="R585" s="3"/>
      <c r="S585" s="8"/>
      <c r="T585" s="3"/>
    </row>
    <row r="586" ht="15.75" customHeight="1">
      <c r="N586" s="3"/>
      <c r="O586" s="3"/>
      <c r="P586" s="3"/>
      <c r="Q586" s="3"/>
      <c r="R586" s="3"/>
      <c r="S586" s="8"/>
      <c r="T586" s="3"/>
    </row>
    <row r="587" ht="15.75" customHeight="1">
      <c r="N587" s="3"/>
      <c r="O587" s="3"/>
      <c r="P587" s="3"/>
      <c r="Q587" s="3"/>
      <c r="R587" s="3"/>
      <c r="S587" s="8"/>
      <c r="T587" s="3"/>
    </row>
    <row r="588" ht="15.75" customHeight="1">
      <c r="N588" s="3"/>
      <c r="O588" s="3"/>
      <c r="P588" s="3"/>
      <c r="Q588" s="3"/>
      <c r="R588" s="3"/>
      <c r="S588" s="8"/>
      <c r="T588" s="3"/>
    </row>
    <row r="589" ht="15.75" customHeight="1">
      <c r="N589" s="3"/>
      <c r="O589" s="3"/>
      <c r="P589" s="3"/>
      <c r="Q589" s="3"/>
      <c r="R589" s="3"/>
      <c r="S589" s="8"/>
      <c r="T589" s="3"/>
    </row>
    <row r="590" ht="15.75" customHeight="1">
      <c r="N590" s="3"/>
      <c r="O590" s="3"/>
      <c r="P590" s="3"/>
      <c r="Q590" s="3"/>
      <c r="R590" s="3"/>
      <c r="S590" s="8"/>
      <c r="T590" s="3"/>
    </row>
    <row r="591" ht="15.75" customHeight="1">
      <c r="N591" s="3"/>
      <c r="O591" s="3"/>
      <c r="P591" s="3"/>
      <c r="Q591" s="3"/>
      <c r="R591" s="3"/>
      <c r="S591" s="8"/>
      <c r="T591" s="3"/>
    </row>
    <row r="592" ht="15.75" customHeight="1">
      <c r="N592" s="3"/>
      <c r="O592" s="3"/>
      <c r="P592" s="3"/>
      <c r="Q592" s="3"/>
      <c r="R592" s="3"/>
      <c r="S592" s="8"/>
      <c r="T592" s="3"/>
    </row>
    <row r="593" ht="15.75" customHeight="1">
      <c r="N593" s="3"/>
      <c r="O593" s="3"/>
      <c r="P593" s="3"/>
      <c r="Q593" s="3"/>
      <c r="R593" s="3"/>
      <c r="S593" s="8"/>
      <c r="T593" s="3"/>
    </row>
    <row r="594" ht="15.75" customHeight="1">
      <c r="N594" s="3"/>
      <c r="O594" s="3"/>
      <c r="P594" s="3"/>
      <c r="Q594" s="3"/>
      <c r="R594" s="3"/>
      <c r="S594" s="8"/>
      <c r="T594" s="3"/>
    </row>
    <row r="595" ht="15.75" customHeight="1">
      <c r="N595" s="3"/>
      <c r="O595" s="3"/>
      <c r="P595" s="3"/>
      <c r="Q595" s="3"/>
      <c r="R595" s="3"/>
      <c r="S595" s="8"/>
      <c r="T595" s="3"/>
    </row>
    <row r="596" ht="15.75" customHeight="1">
      <c r="N596" s="3"/>
      <c r="O596" s="3"/>
      <c r="P596" s="3"/>
      <c r="Q596" s="3"/>
      <c r="R596" s="3"/>
      <c r="S596" s="8"/>
      <c r="T596" s="3"/>
    </row>
    <row r="597" ht="15.75" customHeight="1">
      <c r="N597" s="3"/>
      <c r="O597" s="3"/>
      <c r="P597" s="3"/>
      <c r="Q597" s="3"/>
      <c r="R597" s="3"/>
      <c r="S597" s="8"/>
      <c r="T597" s="3"/>
    </row>
    <row r="598" ht="15.75" customHeight="1">
      <c r="N598" s="3"/>
      <c r="O598" s="3"/>
      <c r="P598" s="3"/>
      <c r="Q598" s="3"/>
      <c r="R598" s="3"/>
      <c r="S598" s="8"/>
      <c r="T598" s="3"/>
    </row>
    <row r="599" ht="15.75" customHeight="1">
      <c r="N599" s="3"/>
      <c r="O599" s="3"/>
      <c r="P599" s="3"/>
      <c r="Q599" s="3"/>
      <c r="R599" s="3"/>
      <c r="S599" s="8"/>
      <c r="T599" s="3"/>
    </row>
    <row r="600" ht="15.75" customHeight="1">
      <c r="N600" s="3"/>
      <c r="O600" s="3"/>
      <c r="P600" s="3"/>
      <c r="Q600" s="3"/>
      <c r="R600" s="3"/>
      <c r="S600" s="8"/>
      <c r="T600" s="3"/>
    </row>
    <row r="601" ht="15.75" customHeight="1">
      <c r="N601" s="3"/>
      <c r="O601" s="3"/>
      <c r="P601" s="3"/>
      <c r="Q601" s="3"/>
      <c r="R601" s="3"/>
      <c r="S601" s="8"/>
      <c r="T601" s="3"/>
    </row>
    <row r="602" ht="15.75" customHeight="1">
      <c r="N602" s="3"/>
      <c r="O602" s="3"/>
      <c r="P602" s="3"/>
      <c r="Q602" s="3"/>
      <c r="R602" s="3"/>
      <c r="S602" s="8"/>
      <c r="T602" s="3"/>
    </row>
    <row r="603" ht="15.75" customHeight="1">
      <c r="N603" s="3"/>
      <c r="O603" s="3"/>
      <c r="P603" s="3"/>
      <c r="Q603" s="3"/>
      <c r="R603" s="3"/>
      <c r="S603" s="8"/>
      <c r="T603" s="3"/>
    </row>
    <row r="604" ht="15.75" customHeight="1">
      <c r="N604" s="3"/>
      <c r="O604" s="3"/>
      <c r="P604" s="3"/>
      <c r="Q604" s="3"/>
      <c r="R604" s="3"/>
      <c r="S604" s="8"/>
      <c r="T604" s="3"/>
    </row>
    <row r="605" ht="15.75" customHeight="1">
      <c r="N605" s="3"/>
      <c r="O605" s="3"/>
      <c r="P605" s="3"/>
      <c r="Q605" s="3"/>
      <c r="R605" s="3"/>
      <c r="S605" s="8"/>
      <c r="T605" s="3"/>
    </row>
    <row r="606" ht="15.75" customHeight="1">
      <c r="N606" s="3"/>
      <c r="O606" s="3"/>
      <c r="P606" s="3"/>
      <c r="Q606" s="3"/>
      <c r="R606" s="3"/>
      <c r="S606" s="8"/>
      <c r="T606" s="3"/>
    </row>
    <row r="607" ht="15.75" customHeight="1">
      <c r="N607" s="3"/>
      <c r="O607" s="3"/>
      <c r="P607" s="3"/>
      <c r="Q607" s="3"/>
      <c r="R607" s="3"/>
      <c r="S607" s="8"/>
      <c r="T607" s="3"/>
    </row>
    <row r="608" ht="15.75" customHeight="1">
      <c r="N608" s="3"/>
      <c r="O608" s="3"/>
      <c r="P608" s="3"/>
      <c r="Q608" s="3"/>
      <c r="R608" s="3"/>
      <c r="S608" s="8"/>
      <c r="T608" s="3"/>
    </row>
    <row r="609" ht="15.75" customHeight="1">
      <c r="N609" s="3"/>
      <c r="O609" s="3"/>
      <c r="P609" s="3"/>
      <c r="Q609" s="3"/>
      <c r="R609" s="3"/>
      <c r="S609" s="8"/>
      <c r="T609" s="3"/>
    </row>
    <row r="610" ht="15.75" customHeight="1">
      <c r="N610" s="3"/>
      <c r="O610" s="3"/>
      <c r="P610" s="3"/>
      <c r="Q610" s="3"/>
      <c r="R610" s="3"/>
      <c r="S610" s="8"/>
      <c r="T610" s="3"/>
    </row>
    <row r="611" ht="15.75" customHeight="1">
      <c r="N611" s="3"/>
      <c r="O611" s="3"/>
      <c r="P611" s="3"/>
      <c r="Q611" s="3"/>
      <c r="R611" s="3"/>
      <c r="S611" s="8"/>
      <c r="T611" s="3"/>
    </row>
    <row r="612" ht="15.75" customHeight="1">
      <c r="N612" s="3"/>
      <c r="O612" s="3"/>
      <c r="P612" s="3"/>
      <c r="Q612" s="3"/>
      <c r="R612" s="3"/>
      <c r="S612" s="8"/>
      <c r="T612" s="3"/>
    </row>
    <row r="613" ht="15.75" customHeight="1">
      <c r="N613" s="3"/>
      <c r="O613" s="3"/>
      <c r="P613" s="3"/>
      <c r="Q613" s="3"/>
      <c r="R613" s="3"/>
      <c r="S613" s="8"/>
      <c r="T613" s="3"/>
    </row>
    <row r="614" ht="15.75" customHeight="1">
      <c r="N614" s="3"/>
      <c r="O614" s="3"/>
      <c r="P614" s="3"/>
      <c r="Q614" s="3"/>
      <c r="R614" s="3"/>
      <c r="S614" s="8"/>
      <c r="T614" s="3"/>
    </row>
    <row r="615" ht="15.75" customHeight="1">
      <c r="N615" s="3"/>
      <c r="O615" s="3"/>
      <c r="P615" s="3"/>
      <c r="Q615" s="3"/>
      <c r="R615" s="3"/>
      <c r="S615" s="8"/>
      <c r="T615" s="3"/>
    </row>
    <row r="616" ht="15.75" customHeight="1">
      <c r="N616" s="3"/>
      <c r="O616" s="3"/>
      <c r="P616" s="3"/>
      <c r="Q616" s="3"/>
      <c r="R616" s="3"/>
      <c r="S616" s="8"/>
      <c r="T616" s="3"/>
    </row>
    <row r="617" ht="15.75" customHeight="1">
      <c r="N617" s="3"/>
      <c r="O617" s="3"/>
      <c r="P617" s="3"/>
      <c r="Q617" s="3"/>
      <c r="R617" s="3"/>
      <c r="S617" s="8"/>
      <c r="T617" s="3"/>
    </row>
    <row r="618" ht="15.75" customHeight="1">
      <c r="N618" s="3"/>
      <c r="O618" s="3"/>
      <c r="P618" s="3"/>
      <c r="Q618" s="3"/>
      <c r="R618" s="3"/>
      <c r="S618" s="8"/>
      <c r="T618" s="3"/>
    </row>
    <row r="619" ht="15.75" customHeight="1">
      <c r="N619" s="3"/>
      <c r="O619" s="3"/>
      <c r="P619" s="3"/>
      <c r="Q619" s="3"/>
      <c r="R619" s="3"/>
      <c r="S619" s="8"/>
      <c r="T619" s="3"/>
    </row>
    <row r="620" ht="15.75" customHeight="1">
      <c r="N620" s="3"/>
      <c r="O620" s="3"/>
      <c r="P620" s="3"/>
      <c r="Q620" s="3"/>
      <c r="R620" s="3"/>
      <c r="S620" s="8"/>
      <c r="T620" s="3"/>
    </row>
    <row r="621" ht="15.75" customHeight="1">
      <c r="N621" s="3"/>
      <c r="O621" s="3"/>
      <c r="P621" s="3"/>
      <c r="Q621" s="3"/>
      <c r="R621" s="3"/>
      <c r="S621" s="8"/>
      <c r="T621" s="3"/>
    </row>
    <row r="622" ht="15.75" customHeight="1">
      <c r="N622" s="3"/>
      <c r="O622" s="3"/>
      <c r="P622" s="3"/>
      <c r="Q622" s="3"/>
      <c r="R622" s="3"/>
      <c r="S622" s="8"/>
      <c r="T622" s="3"/>
    </row>
    <row r="623" ht="15.75" customHeight="1">
      <c r="N623" s="3"/>
      <c r="O623" s="3"/>
      <c r="P623" s="3"/>
      <c r="Q623" s="3"/>
      <c r="R623" s="3"/>
      <c r="S623" s="8"/>
      <c r="T623" s="3"/>
    </row>
    <row r="624" ht="15.75" customHeight="1">
      <c r="N624" s="3"/>
      <c r="O624" s="3"/>
      <c r="P624" s="3"/>
      <c r="Q624" s="3"/>
      <c r="R624" s="3"/>
      <c r="S624" s="8"/>
      <c r="T624" s="3"/>
    </row>
    <row r="625" ht="15.75" customHeight="1">
      <c r="N625" s="3"/>
      <c r="O625" s="3"/>
      <c r="P625" s="3"/>
      <c r="Q625" s="3"/>
      <c r="R625" s="3"/>
      <c r="S625" s="8"/>
      <c r="T625" s="3"/>
    </row>
    <row r="626" ht="15.75" customHeight="1">
      <c r="N626" s="3"/>
      <c r="O626" s="3"/>
      <c r="P626" s="3"/>
      <c r="Q626" s="3"/>
      <c r="R626" s="3"/>
      <c r="S626" s="8"/>
      <c r="T626" s="3"/>
    </row>
    <row r="627" ht="15.75" customHeight="1">
      <c r="N627" s="3"/>
      <c r="O627" s="3"/>
      <c r="P627" s="3"/>
      <c r="Q627" s="3"/>
      <c r="R627" s="3"/>
      <c r="S627" s="8"/>
      <c r="T627" s="3"/>
    </row>
    <row r="628" ht="15.75" customHeight="1">
      <c r="N628" s="3"/>
      <c r="O628" s="3"/>
      <c r="P628" s="3"/>
      <c r="Q628" s="3"/>
      <c r="R628" s="3"/>
      <c r="S628" s="8"/>
      <c r="T628" s="3"/>
    </row>
    <row r="629" ht="15.75" customHeight="1">
      <c r="N629" s="3"/>
      <c r="O629" s="3"/>
      <c r="P629" s="3"/>
      <c r="Q629" s="3"/>
      <c r="R629" s="3"/>
      <c r="S629" s="8"/>
      <c r="T629" s="3"/>
    </row>
    <row r="630" ht="15.75" customHeight="1">
      <c r="N630" s="3"/>
      <c r="O630" s="3"/>
      <c r="P630" s="3"/>
      <c r="Q630" s="3"/>
      <c r="R630" s="3"/>
      <c r="S630" s="8"/>
      <c r="T630" s="3"/>
    </row>
    <row r="631" ht="15.75" customHeight="1">
      <c r="N631" s="3"/>
      <c r="O631" s="3"/>
      <c r="P631" s="3"/>
      <c r="Q631" s="3"/>
      <c r="R631" s="3"/>
      <c r="S631" s="8"/>
      <c r="T631" s="3"/>
    </row>
    <row r="632" ht="15.75" customHeight="1">
      <c r="N632" s="3"/>
      <c r="O632" s="3"/>
      <c r="P632" s="3"/>
      <c r="Q632" s="3"/>
      <c r="R632" s="3"/>
      <c r="S632" s="8"/>
      <c r="T632" s="3"/>
    </row>
    <row r="633" ht="15.75" customHeight="1">
      <c r="N633" s="3"/>
      <c r="O633" s="3"/>
      <c r="P633" s="3"/>
      <c r="Q633" s="3"/>
      <c r="R633" s="3"/>
      <c r="S633" s="8"/>
      <c r="T633" s="3"/>
    </row>
    <row r="634" ht="15.75" customHeight="1">
      <c r="N634" s="3"/>
      <c r="O634" s="3"/>
      <c r="P634" s="3"/>
      <c r="Q634" s="3"/>
      <c r="R634" s="3"/>
      <c r="S634" s="8"/>
      <c r="T634" s="3"/>
    </row>
    <row r="635" ht="15.75" customHeight="1">
      <c r="N635" s="3"/>
      <c r="O635" s="3"/>
      <c r="P635" s="3"/>
      <c r="Q635" s="3"/>
      <c r="R635" s="3"/>
      <c r="S635" s="8"/>
      <c r="T635" s="3"/>
    </row>
    <row r="636" ht="15.75" customHeight="1">
      <c r="N636" s="3"/>
      <c r="O636" s="3"/>
      <c r="P636" s="3"/>
      <c r="Q636" s="3"/>
      <c r="R636" s="3"/>
      <c r="S636" s="8"/>
      <c r="T636" s="3"/>
    </row>
    <row r="637" ht="15.75" customHeight="1">
      <c r="N637" s="3"/>
      <c r="O637" s="3"/>
      <c r="P637" s="3"/>
      <c r="Q637" s="3"/>
      <c r="R637" s="3"/>
      <c r="S637" s="8"/>
      <c r="T637" s="3"/>
    </row>
    <row r="638" ht="15.75" customHeight="1">
      <c r="N638" s="3"/>
      <c r="O638" s="3"/>
      <c r="P638" s="3"/>
      <c r="Q638" s="3"/>
      <c r="R638" s="3"/>
      <c r="S638" s="8"/>
      <c r="T638" s="3"/>
    </row>
    <row r="639" ht="15.75" customHeight="1">
      <c r="N639" s="3"/>
      <c r="O639" s="3"/>
      <c r="P639" s="3"/>
      <c r="Q639" s="3"/>
      <c r="R639" s="3"/>
      <c r="S639" s="8"/>
      <c r="T639" s="3"/>
    </row>
    <row r="640" ht="15.75" customHeight="1">
      <c r="N640" s="3"/>
      <c r="O640" s="3"/>
      <c r="P640" s="3"/>
      <c r="Q640" s="3"/>
      <c r="R640" s="3"/>
      <c r="S640" s="8"/>
      <c r="T640" s="3"/>
    </row>
    <row r="641" ht="15.75" customHeight="1">
      <c r="N641" s="3"/>
      <c r="O641" s="3"/>
      <c r="P641" s="3"/>
      <c r="Q641" s="3"/>
      <c r="R641" s="3"/>
      <c r="S641" s="8"/>
      <c r="T641" s="3"/>
    </row>
    <row r="642" ht="15.75" customHeight="1">
      <c r="N642" s="3"/>
      <c r="O642" s="3"/>
      <c r="P642" s="3"/>
      <c r="Q642" s="3"/>
      <c r="R642" s="3"/>
      <c r="S642" s="8"/>
      <c r="T642" s="3"/>
    </row>
    <row r="643" ht="15.75" customHeight="1">
      <c r="N643" s="3"/>
      <c r="O643" s="3"/>
      <c r="P643" s="3"/>
      <c r="Q643" s="3"/>
      <c r="R643" s="3"/>
      <c r="S643" s="8"/>
      <c r="T643" s="3"/>
    </row>
    <row r="644" ht="15.75" customHeight="1">
      <c r="N644" s="3"/>
      <c r="O644" s="3"/>
      <c r="P644" s="3"/>
      <c r="Q644" s="3"/>
      <c r="R644" s="3"/>
      <c r="S644" s="8"/>
      <c r="T644" s="3"/>
    </row>
    <row r="645" ht="15.75" customHeight="1">
      <c r="N645" s="3"/>
      <c r="O645" s="3"/>
      <c r="P645" s="3"/>
      <c r="Q645" s="3"/>
      <c r="R645" s="3"/>
      <c r="S645" s="8"/>
      <c r="T645" s="3"/>
    </row>
    <row r="646" ht="15.75" customHeight="1">
      <c r="N646" s="3"/>
      <c r="O646" s="3"/>
      <c r="P646" s="3"/>
      <c r="Q646" s="3"/>
      <c r="R646" s="3"/>
      <c r="S646" s="8"/>
      <c r="T646" s="3"/>
    </row>
    <row r="647" ht="15.75" customHeight="1">
      <c r="N647" s="3"/>
      <c r="O647" s="3"/>
      <c r="P647" s="3"/>
      <c r="Q647" s="3"/>
      <c r="R647" s="3"/>
      <c r="S647" s="8"/>
      <c r="T647" s="3"/>
    </row>
    <row r="648" ht="15.75" customHeight="1">
      <c r="N648" s="3"/>
      <c r="O648" s="3"/>
      <c r="P648" s="3"/>
      <c r="Q648" s="3"/>
      <c r="R648" s="3"/>
      <c r="S648" s="8"/>
      <c r="T648" s="3"/>
    </row>
    <row r="649" ht="15.75" customHeight="1">
      <c r="N649" s="3"/>
      <c r="O649" s="3"/>
      <c r="P649" s="3"/>
      <c r="Q649" s="3"/>
      <c r="R649" s="3"/>
      <c r="S649" s="8"/>
      <c r="T649" s="3"/>
    </row>
    <row r="650" ht="15.75" customHeight="1">
      <c r="N650" s="3"/>
      <c r="O650" s="3"/>
      <c r="P650" s="3"/>
      <c r="Q650" s="3"/>
      <c r="R650" s="3"/>
      <c r="S650" s="8"/>
      <c r="T650" s="3"/>
    </row>
    <row r="651" ht="15.75" customHeight="1">
      <c r="N651" s="3"/>
      <c r="O651" s="3"/>
      <c r="P651" s="3"/>
      <c r="Q651" s="3"/>
      <c r="R651" s="3"/>
      <c r="S651" s="8"/>
      <c r="T651" s="3"/>
    </row>
    <row r="652" ht="15.75" customHeight="1">
      <c r="N652" s="3"/>
      <c r="O652" s="3"/>
      <c r="P652" s="3"/>
      <c r="Q652" s="3"/>
      <c r="R652" s="3"/>
      <c r="S652" s="8"/>
      <c r="T652" s="3"/>
    </row>
    <row r="653" ht="15.75" customHeight="1">
      <c r="N653" s="3"/>
      <c r="O653" s="3"/>
      <c r="P653" s="3"/>
      <c r="Q653" s="3"/>
      <c r="R653" s="3"/>
      <c r="S653" s="8"/>
      <c r="T653" s="3"/>
    </row>
    <row r="654" ht="15.75" customHeight="1">
      <c r="N654" s="3"/>
      <c r="O654" s="3"/>
      <c r="P654" s="3"/>
      <c r="Q654" s="3"/>
      <c r="R654" s="3"/>
      <c r="S654" s="8"/>
      <c r="T654" s="3"/>
    </row>
    <row r="655" ht="15.75" customHeight="1">
      <c r="N655" s="3"/>
      <c r="O655" s="3"/>
      <c r="P655" s="3"/>
      <c r="Q655" s="3"/>
      <c r="R655" s="3"/>
      <c r="S655" s="8"/>
      <c r="T655" s="3"/>
    </row>
    <row r="656" ht="15.75" customHeight="1">
      <c r="N656" s="3"/>
      <c r="O656" s="3"/>
      <c r="P656" s="3"/>
      <c r="Q656" s="3"/>
      <c r="R656" s="3"/>
      <c r="S656" s="8"/>
      <c r="T656" s="3"/>
    </row>
    <row r="657" ht="15.75" customHeight="1">
      <c r="N657" s="3"/>
      <c r="O657" s="3"/>
      <c r="P657" s="3"/>
      <c r="Q657" s="3"/>
      <c r="R657" s="3"/>
      <c r="S657" s="8"/>
      <c r="T657" s="3"/>
    </row>
    <row r="658" ht="15.75" customHeight="1">
      <c r="N658" s="3"/>
      <c r="O658" s="3"/>
      <c r="P658" s="3"/>
      <c r="Q658" s="3"/>
      <c r="R658" s="3"/>
      <c r="S658" s="8"/>
      <c r="T658" s="3"/>
    </row>
    <row r="659" ht="15.75" customHeight="1">
      <c r="N659" s="3"/>
      <c r="O659" s="3"/>
      <c r="P659" s="3"/>
      <c r="Q659" s="3"/>
      <c r="R659" s="3"/>
      <c r="S659" s="8"/>
      <c r="T659" s="3"/>
    </row>
    <row r="660" ht="15.75" customHeight="1">
      <c r="N660" s="3"/>
      <c r="O660" s="3"/>
      <c r="P660" s="3"/>
      <c r="Q660" s="3"/>
      <c r="R660" s="3"/>
      <c r="S660" s="8"/>
      <c r="T660" s="3"/>
    </row>
    <row r="661" ht="15.75" customHeight="1">
      <c r="N661" s="3"/>
      <c r="O661" s="3"/>
      <c r="P661" s="3"/>
      <c r="Q661" s="3"/>
      <c r="R661" s="3"/>
      <c r="S661" s="8"/>
      <c r="T661" s="3"/>
    </row>
    <row r="662" ht="15.75" customHeight="1">
      <c r="N662" s="3"/>
      <c r="O662" s="3"/>
      <c r="P662" s="3"/>
      <c r="Q662" s="3"/>
      <c r="R662" s="3"/>
      <c r="S662" s="8"/>
      <c r="T662" s="3"/>
    </row>
    <row r="663" ht="15.75" customHeight="1">
      <c r="N663" s="3"/>
      <c r="O663" s="3"/>
      <c r="P663" s="3"/>
      <c r="Q663" s="3"/>
      <c r="R663" s="3"/>
      <c r="S663" s="8"/>
      <c r="T663" s="3"/>
    </row>
    <row r="664" ht="15.75" customHeight="1">
      <c r="N664" s="3"/>
      <c r="O664" s="3"/>
      <c r="P664" s="3"/>
      <c r="Q664" s="3"/>
      <c r="R664" s="3"/>
      <c r="S664" s="8"/>
      <c r="T664" s="3"/>
    </row>
    <row r="665" ht="15.75" customHeight="1">
      <c r="N665" s="3"/>
      <c r="O665" s="3"/>
      <c r="P665" s="3"/>
      <c r="Q665" s="3"/>
      <c r="R665" s="3"/>
      <c r="S665" s="8"/>
      <c r="T665" s="3"/>
    </row>
    <row r="666" ht="15.75" customHeight="1">
      <c r="N666" s="3"/>
      <c r="O666" s="3"/>
      <c r="P666" s="3"/>
      <c r="Q666" s="3"/>
      <c r="R666" s="3"/>
      <c r="S666" s="8"/>
      <c r="T666" s="3"/>
    </row>
    <row r="667" ht="15.75" customHeight="1">
      <c r="N667" s="3"/>
      <c r="O667" s="3"/>
      <c r="P667" s="3"/>
      <c r="Q667" s="3"/>
      <c r="R667" s="3"/>
      <c r="S667" s="8"/>
      <c r="T667" s="3"/>
    </row>
    <row r="668" ht="15.75" customHeight="1">
      <c r="N668" s="3"/>
      <c r="O668" s="3"/>
      <c r="P668" s="3"/>
      <c r="Q668" s="3"/>
      <c r="R668" s="3"/>
      <c r="S668" s="8"/>
      <c r="T668" s="3"/>
    </row>
    <row r="669" ht="15.75" customHeight="1">
      <c r="N669" s="3"/>
      <c r="O669" s="3"/>
      <c r="P669" s="3"/>
      <c r="Q669" s="3"/>
      <c r="R669" s="3"/>
      <c r="S669" s="8"/>
      <c r="T669" s="3"/>
    </row>
    <row r="670" ht="15.75" customHeight="1">
      <c r="N670" s="3"/>
      <c r="O670" s="3"/>
      <c r="P670" s="3"/>
      <c r="Q670" s="3"/>
      <c r="R670" s="3"/>
      <c r="S670" s="8"/>
      <c r="T670" s="3"/>
    </row>
    <row r="671" ht="15.75" customHeight="1">
      <c r="N671" s="3"/>
      <c r="O671" s="3"/>
      <c r="P671" s="3"/>
      <c r="Q671" s="3"/>
      <c r="R671" s="3"/>
      <c r="S671" s="8"/>
      <c r="T671" s="3"/>
    </row>
    <row r="672" ht="15.75" customHeight="1">
      <c r="N672" s="3"/>
      <c r="O672" s="3"/>
      <c r="P672" s="3"/>
      <c r="Q672" s="3"/>
      <c r="R672" s="3"/>
      <c r="S672" s="8"/>
      <c r="T672" s="3"/>
    </row>
    <row r="673" ht="15.75" customHeight="1">
      <c r="N673" s="3"/>
      <c r="O673" s="3"/>
      <c r="P673" s="3"/>
      <c r="Q673" s="3"/>
      <c r="R673" s="3"/>
      <c r="S673" s="8"/>
      <c r="T673" s="3"/>
    </row>
    <row r="674" ht="15.75" customHeight="1">
      <c r="N674" s="3"/>
      <c r="O674" s="3"/>
      <c r="P674" s="3"/>
      <c r="Q674" s="3"/>
      <c r="R674" s="3"/>
      <c r="S674" s="8"/>
      <c r="T674" s="3"/>
    </row>
    <row r="675" ht="15.75" customHeight="1">
      <c r="N675" s="3"/>
      <c r="O675" s="3"/>
      <c r="P675" s="3"/>
      <c r="Q675" s="3"/>
      <c r="R675" s="3"/>
      <c r="S675" s="8"/>
      <c r="T675" s="3"/>
    </row>
    <row r="676" ht="15.75" customHeight="1">
      <c r="N676" s="3"/>
      <c r="O676" s="3"/>
      <c r="P676" s="3"/>
      <c r="Q676" s="3"/>
      <c r="R676" s="3"/>
      <c r="S676" s="8"/>
      <c r="T676" s="3"/>
    </row>
    <row r="677" ht="15.75" customHeight="1">
      <c r="N677" s="3"/>
      <c r="O677" s="3"/>
      <c r="P677" s="3"/>
      <c r="Q677" s="3"/>
      <c r="R677" s="3"/>
      <c r="S677" s="8"/>
      <c r="T677" s="3"/>
    </row>
    <row r="678" ht="15.75" customHeight="1">
      <c r="N678" s="3"/>
      <c r="O678" s="3"/>
      <c r="P678" s="3"/>
      <c r="Q678" s="3"/>
      <c r="R678" s="3"/>
      <c r="S678" s="8"/>
      <c r="T678" s="3"/>
    </row>
    <row r="679" ht="15.75" customHeight="1">
      <c r="N679" s="3"/>
      <c r="O679" s="3"/>
      <c r="P679" s="3"/>
      <c r="Q679" s="3"/>
      <c r="R679" s="3"/>
      <c r="S679" s="8"/>
      <c r="T679" s="3"/>
    </row>
    <row r="680" ht="15.75" customHeight="1">
      <c r="N680" s="3"/>
      <c r="O680" s="3"/>
      <c r="P680" s="3"/>
      <c r="Q680" s="3"/>
      <c r="R680" s="3"/>
      <c r="S680" s="8"/>
      <c r="T680" s="3"/>
    </row>
    <row r="681" ht="15.75" customHeight="1">
      <c r="N681" s="3"/>
      <c r="O681" s="3"/>
      <c r="P681" s="3"/>
      <c r="Q681" s="3"/>
      <c r="R681" s="3"/>
      <c r="S681" s="8"/>
      <c r="T681" s="3"/>
    </row>
    <row r="682" ht="15.75" customHeight="1">
      <c r="N682" s="3"/>
      <c r="O682" s="3"/>
      <c r="P682" s="3"/>
      <c r="Q682" s="3"/>
      <c r="R682" s="3"/>
      <c r="S682" s="8"/>
      <c r="T682" s="3"/>
    </row>
    <row r="683" ht="15.75" customHeight="1">
      <c r="N683" s="3"/>
      <c r="O683" s="3"/>
      <c r="P683" s="3"/>
      <c r="Q683" s="3"/>
      <c r="R683" s="3"/>
      <c r="S683" s="8"/>
      <c r="T683" s="3"/>
    </row>
    <row r="684" ht="15.75" customHeight="1">
      <c r="N684" s="3"/>
      <c r="O684" s="3"/>
      <c r="P684" s="3"/>
      <c r="Q684" s="3"/>
      <c r="R684" s="3"/>
      <c r="S684" s="8"/>
      <c r="T684" s="3"/>
    </row>
    <row r="685" ht="15.75" customHeight="1">
      <c r="N685" s="3"/>
      <c r="O685" s="3"/>
      <c r="P685" s="3"/>
      <c r="Q685" s="3"/>
      <c r="R685" s="3"/>
      <c r="S685" s="8"/>
      <c r="T685" s="3"/>
    </row>
    <row r="686" ht="15.75" customHeight="1">
      <c r="N686" s="3"/>
      <c r="O686" s="3"/>
      <c r="P686" s="3"/>
      <c r="Q686" s="3"/>
      <c r="R686" s="3"/>
      <c r="S686" s="8"/>
      <c r="T686" s="3"/>
    </row>
    <row r="687" ht="15.75" customHeight="1">
      <c r="N687" s="3"/>
      <c r="O687" s="3"/>
      <c r="P687" s="3"/>
      <c r="Q687" s="3"/>
      <c r="R687" s="3"/>
      <c r="S687" s="8"/>
      <c r="T687" s="3"/>
    </row>
    <row r="688" ht="15.75" customHeight="1">
      <c r="N688" s="3"/>
      <c r="O688" s="3"/>
      <c r="P688" s="3"/>
      <c r="Q688" s="3"/>
      <c r="R688" s="3"/>
      <c r="S688" s="8"/>
      <c r="T688" s="3"/>
    </row>
    <row r="689" ht="15.75" customHeight="1">
      <c r="N689" s="3"/>
      <c r="O689" s="3"/>
      <c r="P689" s="3"/>
      <c r="Q689" s="3"/>
      <c r="R689" s="3"/>
      <c r="S689" s="8"/>
      <c r="T689" s="3"/>
    </row>
    <row r="690" ht="15.75" customHeight="1">
      <c r="N690" s="3"/>
      <c r="O690" s="3"/>
      <c r="P690" s="3"/>
      <c r="Q690" s="3"/>
      <c r="R690" s="3"/>
      <c r="S690" s="8"/>
      <c r="T690" s="3"/>
    </row>
    <row r="691" ht="15.75" customHeight="1">
      <c r="N691" s="3"/>
      <c r="O691" s="3"/>
      <c r="P691" s="3"/>
      <c r="Q691" s="3"/>
      <c r="R691" s="3"/>
      <c r="S691" s="8"/>
      <c r="T691" s="3"/>
    </row>
    <row r="692" ht="15.75" customHeight="1">
      <c r="N692" s="3"/>
      <c r="O692" s="3"/>
      <c r="P692" s="3"/>
      <c r="Q692" s="3"/>
      <c r="R692" s="3"/>
      <c r="S692" s="8"/>
      <c r="T692" s="3"/>
    </row>
    <row r="693" ht="15.75" customHeight="1">
      <c r="N693" s="3"/>
      <c r="O693" s="3"/>
      <c r="P693" s="3"/>
      <c r="Q693" s="3"/>
      <c r="R693" s="3"/>
      <c r="S693" s="8"/>
      <c r="T693" s="3"/>
    </row>
    <row r="694" ht="15.75" customHeight="1">
      <c r="N694" s="3"/>
      <c r="O694" s="3"/>
      <c r="P694" s="3"/>
      <c r="Q694" s="3"/>
      <c r="R694" s="3"/>
      <c r="S694" s="8"/>
      <c r="T694" s="3"/>
    </row>
    <row r="695" ht="15.75" customHeight="1">
      <c r="N695" s="3"/>
      <c r="O695" s="3"/>
      <c r="P695" s="3"/>
      <c r="Q695" s="3"/>
      <c r="R695" s="3"/>
      <c r="S695" s="8"/>
      <c r="T695" s="3"/>
    </row>
    <row r="696" ht="15.75" customHeight="1">
      <c r="N696" s="3"/>
      <c r="O696" s="3"/>
      <c r="P696" s="3"/>
      <c r="Q696" s="3"/>
      <c r="R696" s="3"/>
      <c r="S696" s="8"/>
      <c r="T696" s="3"/>
    </row>
    <row r="697" ht="15.75" customHeight="1">
      <c r="N697" s="3"/>
      <c r="O697" s="3"/>
      <c r="P697" s="3"/>
      <c r="Q697" s="3"/>
      <c r="R697" s="3"/>
      <c r="S697" s="8"/>
      <c r="T697" s="3"/>
    </row>
    <row r="698" ht="15.75" customHeight="1">
      <c r="N698" s="3"/>
      <c r="O698" s="3"/>
      <c r="P698" s="3"/>
      <c r="Q698" s="3"/>
      <c r="R698" s="3"/>
      <c r="S698" s="8"/>
      <c r="T698" s="3"/>
    </row>
    <row r="699" ht="15.75" customHeight="1">
      <c r="N699" s="3"/>
      <c r="O699" s="3"/>
      <c r="P699" s="3"/>
      <c r="Q699" s="3"/>
      <c r="R699" s="3"/>
      <c r="S699" s="8"/>
      <c r="T699" s="3"/>
    </row>
    <row r="700" ht="15.75" customHeight="1">
      <c r="N700" s="3"/>
      <c r="O700" s="3"/>
      <c r="P700" s="3"/>
      <c r="Q700" s="3"/>
      <c r="R700" s="3"/>
      <c r="S700" s="8"/>
      <c r="T700" s="3"/>
    </row>
    <row r="701" ht="15.75" customHeight="1">
      <c r="N701" s="3"/>
      <c r="O701" s="3"/>
      <c r="P701" s="3"/>
      <c r="Q701" s="3"/>
      <c r="R701" s="3"/>
      <c r="S701" s="8"/>
      <c r="T701" s="3"/>
    </row>
    <row r="702" ht="15.75" customHeight="1">
      <c r="N702" s="3"/>
      <c r="O702" s="3"/>
      <c r="P702" s="3"/>
      <c r="Q702" s="3"/>
      <c r="R702" s="3"/>
      <c r="S702" s="8"/>
      <c r="T702" s="3"/>
    </row>
    <row r="703" ht="15.75" customHeight="1">
      <c r="N703" s="3"/>
      <c r="O703" s="3"/>
      <c r="P703" s="3"/>
      <c r="Q703" s="3"/>
      <c r="R703" s="3"/>
      <c r="S703" s="8"/>
      <c r="T703" s="3"/>
    </row>
    <row r="704" ht="15.75" customHeight="1">
      <c r="N704" s="3"/>
      <c r="O704" s="3"/>
      <c r="P704" s="3"/>
      <c r="Q704" s="3"/>
      <c r="R704" s="3"/>
      <c r="S704" s="8"/>
      <c r="T704" s="3"/>
    </row>
    <row r="705" ht="15.75" customHeight="1">
      <c r="N705" s="3"/>
      <c r="O705" s="3"/>
      <c r="P705" s="3"/>
      <c r="Q705" s="3"/>
      <c r="R705" s="3"/>
      <c r="S705" s="8"/>
      <c r="T705" s="3"/>
    </row>
    <row r="706" ht="15.75" customHeight="1">
      <c r="N706" s="3"/>
      <c r="O706" s="3"/>
      <c r="P706" s="3"/>
      <c r="Q706" s="3"/>
      <c r="R706" s="3"/>
      <c r="S706" s="8"/>
      <c r="T706" s="3"/>
    </row>
    <row r="707" ht="15.75" customHeight="1">
      <c r="N707" s="3"/>
      <c r="O707" s="3"/>
      <c r="P707" s="3"/>
      <c r="Q707" s="3"/>
      <c r="R707" s="3"/>
      <c r="S707" s="8"/>
      <c r="T707" s="3"/>
    </row>
    <row r="708" ht="15.75" customHeight="1">
      <c r="N708" s="3"/>
      <c r="O708" s="3"/>
      <c r="P708" s="3"/>
      <c r="Q708" s="3"/>
      <c r="R708" s="3"/>
      <c r="S708" s="8"/>
      <c r="T708" s="3"/>
    </row>
    <row r="709" ht="15.75" customHeight="1">
      <c r="N709" s="3"/>
      <c r="O709" s="3"/>
      <c r="P709" s="3"/>
      <c r="Q709" s="3"/>
      <c r="R709" s="3"/>
      <c r="S709" s="8"/>
      <c r="T709" s="3"/>
    </row>
    <row r="710" ht="15.75" customHeight="1">
      <c r="N710" s="3"/>
      <c r="O710" s="3"/>
      <c r="P710" s="3"/>
      <c r="Q710" s="3"/>
      <c r="R710" s="3"/>
      <c r="S710" s="8"/>
      <c r="T710" s="3"/>
    </row>
    <row r="711" ht="15.75" customHeight="1">
      <c r="N711" s="3"/>
      <c r="O711" s="3"/>
      <c r="P711" s="3"/>
      <c r="Q711" s="3"/>
      <c r="R711" s="3"/>
      <c r="S711" s="8"/>
      <c r="T711" s="3"/>
    </row>
    <row r="712" ht="15.75" customHeight="1">
      <c r="N712" s="3"/>
      <c r="O712" s="3"/>
      <c r="P712" s="3"/>
      <c r="Q712" s="3"/>
      <c r="R712" s="3"/>
      <c r="S712" s="8"/>
      <c r="T712" s="3"/>
    </row>
    <row r="713" ht="15.75" customHeight="1">
      <c r="N713" s="3"/>
      <c r="O713" s="3"/>
      <c r="P713" s="3"/>
      <c r="Q713" s="3"/>
      <c r="R713" s="3"/>
      <c r="S713" s="8"/>
      <c r="T713" s="3"/>
    </row>
    <row r="714" ht="15.75" customHeight="1">
      <c r="N714" s="3"/>
      <c r="O714" s="3"/>
      <c r="P714" s="3"/>
      <c r="Q714" s="3"/>
      <c r="R714" s="3"/>
      <c r="S714" s="8"/>
      <c r="T714" s="3"/>
    </row>
    <row r="715" ht="15.75" customHeight="1">
      <c r="N715" s="3"/>
      <c r="O715" s="3"/>
      <c r="P715" s="3"/>
      <c r="Q715" s="3"/>
      <c r="R715" s="3"/>
      <c r="S715" s="8"/>
      <c r="T715" s="3"/>
    </row>
    <row r="716" ht="15.75" customHeight="1">
      <c r="N716" s="3"/>
      <c r="O716" s="3"/>
      <c r="P716" s="3"/>
      <c r="Q716" s="3"/>
      <c r="R716" s="3"/>
      <c r="S716" s="8"/>
      <c r="T716" s="3"/>
    </row>
    <row r="717" ht="15.75" customHeight="1">
      <c r="N717" s="3"/>
      <c r="O717" s="3"/>
      <c r="P717" s="3"/>
      <c r="Q717" s="3"/>
      <c r="R717" s="3"/>
      <c r="S717" s="8"/>
      <c r="T717" s="3"/>
    </row>
    <row r="718" ht="15.75" customHeight="1">
      <c r="N718" s="3"/>
      <c r="O718" s="3"/>
      <c r="P718" s="3"/>
      <c r="Q718" s="3"/>
      <c r="R718" s="3"/>
      <c r="S718" s="8"/>
      <c r="T718" s="3"/>
    </row>
    <row r="719" ht="15.75" customHeight="1">
      <c r="N719" s="3"/>
      <c r="O719" s="3"/>
      <c r="P719" s="3"/>
      <c r="Q719" s="3"/>
      <c r="R719" s="3"/>
      <c r="S719" s="8"/>
      <c r="T719" s="3"/>
    </row>
    <row r="720" ht="15.75" customHeight="1">
      <c r="N720" s="3"/>
      <c r="O720" s="3"/>
      <c r="P720" s="3"/>
      <c r="Q720" s="3"/>
      <c r="R720" s="3"/>
      <c r="S720" s="8"/>
      <c r="T720" s="3"/>
    </row>
    <row r="721" ht="15.75" customHeight="1">
      <c r="N721" s="3"/>
      <c r="O721" s="3"/>
      <c r="P721" s="3"/>
      <c r="Q721" s="3"/>
      <c r="R721" s="3"/>
      <c r="S721" s="8"/>
      <c r="T721" s="3"/>
    </row>
    <row r="722" ht="15.75" customHeight="1">
      <c r="N722" s="3"/>
      <c r="O722" s="3"/>
      <c r="P722" s="3"/>
      <c r="Q722" s="3"/>
      <c r="R722" s="3"/>
      <c r="S722" s="8"/>
      <c r="T722" s="3"/>
    </row>
    <row r="723" ht="15.75" customHeight="1">
      <c r="N723" s="3"/>
      <c r="O723" s="3"/>
      <c r="P723" s="3"/>
      <c r="Q723" s="3"/>
      <c r="R723" s="3"/>
      <c r="S723" s="8"/>
      <c r="T723" s="3"/>
    </row>
    <row r="724" ht="15.75" customHeight="1">
      <c r="N724" s="3"/>
      <c r="O724" s="3"/>
      <c r="P724" s="3"/>
      <c r="Q724" s="3"/>
      <c r="R724" s="3"/>
      <c r="S724" s="8"/>
      <c r="T724" s="3"/>
    </row>
    <row r="725" ht="15.75" customHeight="1">
      <c r="N725" s="3"/>
      <c r="O725" s="3"/>
      <c r="P725" s="3"/>
      <c r="Q725" s="3"/>
      <c r="R725" s="3"/>
      <c r="S725" s="8"/>
      <c r="T725" s="3"/>
    </row>
    <row r="726" ht="15.75" customHeight="1">
      <c r="N726" s="3"/>
      <c r="O726" s="3"/>
      <c r="P726" s="3"/>
      <c r="Q726" s="3"/>
      <c r="R726" s="3"/>
      <c r="S726" s="8"/>
      <c r="T726" s="3"/>
    </row>
    <row r="727" ht="15.75" customHeight="1">
      <c r="N727" s="3"/>
      <c r="O727" s="3"/>
      <c r="P727" s="3"/>
      <c r="Q727" s="3"/>
      <c r="R727" s="3"/>
      <c r="S727" s="8"/>
      <c r="T727" s="3"/>
    </row>
    <row r="728" ht="15.75" customHeight="1">
      <c r="N728" s="3"/>
      <c r="O728" s="3"/>
      <c r="P728" s="3"/>
      <c r="Q728" s="3"/>
      <c r="R728" s="3"/>
      <c r="S728" s="8"/>
      <c r="T728" s="3"/>
    </row>
    <row r="729" ht="15.75" customHeight="1">
      <c r="N729" s="3"/>
      <c r="O729" s="3"/>
      <c r="P729" s="3"/>
      <c r="Q729" s="3"/>
      <c r="R729" s="3"/>
      <c r="S729" s="8"/>
      <c r="T729" s="3"/>
    </row>
    <row r="730" ht="15.75" customHeight="1">
      <c r="N730" s="3"/>
      <c r="O730" s="3"/>
      <c r="P730" s="3"/>
      <c r="Q730" s="3"/>
      <c r="R730" s="3"/>
      <c r="S730" s="8"/>
      <c r="T730" s="3"/>
    </row>
    <row r="731" ht="15.75" customHeight="1">
      <c r="N731" s="3"/>
      <c r="O731" s="3"/>
      <c r="P731" s="3"/>
      <c r="Q731" s="3"/>
      <c r="R731" s="3"/>
      <c r="S731" s="8"/>
      <c r="T731" s="3"/>
    </row>
    <row r="732" ht="15.75" customHeight="1">
      <c r="N732" s="3"/>
      <c r="O732" s="3"/>
      <c r="P732" s="3"/>
      <c r="Q732" s="3"/>
      <c r="R732" s="3"/>
      <c r="S732" s="8"/>
      <c r="T732" s="3"/>
    </row>
    <row r="733" ht="15.75" customHeight="1">
      <c r="N733" s="3"/>
      <c r="O733" s="3"/>
      <c r="P733" s="3"/>
      <c r="Q733" s="3"/>
      <c r="R733" s="3"/>
      <c r="S733" s="8"/>
      <c r="T733" s="3"/>
    </row>
    <row r="734" ht="15.75" customHeight="1">
      <c r="N734" s="3"/>
      <c r="O734" s="3"/>
      <c r="P734" s="3"/>
      <c r="Q734" s="3"/>
      <c r="R734" s="3"/>
      <c r="S734" s="8"/>
      <c r="T734" s="3"/>
    </row>
    <row r="735" ht="15.75" customHeight="1">
      <c r="N735" s="3"/>
      <c r="O735" s="3"/>
      <c r="P735" s="3"/>
      <c r="Q735" s="3"/>
      <c r="R735" s="3"/>
      <c r="S735" s="8"/>
      <c r="T735" s="3"/>
    </row>
    <row r="736" ht="15.75" customHeight="1">
      <c r="N736" s="3"/>
      <c r="O736" s="3"/>
      <c r="P736" s="3"/>
      <c r="Q736" s="3"/>
      <c r="R736" s="3"/>
      <c r="S736" s="8"/>
      <c r="T736" s="3"/>
    </row>
    <row r="737" ht="15.75" customHeight="1">
      <c r="N737" s="3"/>
      <c r="O737" s="3"/>
      <c r="P737" s="3"/>
      <c r="Q737" s="3"/>
      <c r="R737" s="3"/>
      <c r="S737" s="8"/>
      <c r="T737" s="3"/>
    </row>
    <row r="738" ht="15.75" customHeight="1">
      <c r="N738" s="3"/>
      <c r="O738" s="3"/>
      <c r="P738" s="3"/>
      <c r="Q738" s="3"/>
      <c r="R738" s="3"/>
      <c r="S738" s="8"/>
      <c r="T738" s="3"/>
    </row>
    <row r="739" ht="15.75" customHeight="1">
      <c r="N739" s="3"/>
      <c r="O739" s="3"/>
      <c r="P739" s="3"/>
      <c r="Q739" s="3"/>
      <c r="R739" s="3"/>
      <c r="S739" s="8"/>
      <c r="T739" s="3"/>
    </row>
    <row r="740" ht="15.75" customHeight="1">
      <c r="N740" s="3"/>
      <c r="O740" s="3"/>
      <c r="P740" s="3"/>
      <c r="Q740" s="3"/>
      <c r="R740" s="3"/>
      <c r="S740" s="8"/>
      <c r="T740" s="3"/>
    </row>
    <row r="741" ht="15.75" customHeight="1">
      <c r="N741" s="3"/>
      <c r="O741" s="3"/>
      <c r="P741" s="3"/>
      <c r="Q741" s="3"/>
      <c r="R741" s="3"/>
      <c r="S741" s="8"/>
      <c r="T741" s="3"/>
    </row>
    <row r="742" ht="15.75" customHeight="1">
      <c r="N742" s="3"/>
      <c r="O742" s="3"/>
      <c r="P742" s="3"/>
      <c r="Q742" s="3"/>
      <c r="R742" s="3"/>
      <c r="S742" s="8"/>
      <c r="T742" s="3"/>
    </row>
    <row r="743" ht="15.75" customHeight="1">
      <c r="N743" s="3"/>
      <c r="O743" s="3"/>
      <c r="P743" s="3"/>
      <c r="Q743" s="3"/>
      <c r="R743" s="3"/>
      <c r="S743" s="8"/>
      <c r="T743" s="3"/>
    </row>
    <row r="744" ht="15.75" customHeight="1">
      <c r="N744" s="3"/>
      <c r="O744" s="3"/>
      <c r="P744" s="3"/>
      <c r="Q744" s="3"/>
      <c r="R744" s="3"/>
      <c r="S744" s="8"/>
      <c r="T744" s="3"/>
    </row>
    <row r="745" ht="15.75" customHeight="1">
      <c r="N745" s="3"/>
      <c r="S745" s="8"/>
    </row>
    <row r="746" ht="15.75" customHeight="1">
      <c r="N746" s="3"/>
      <c r="S746" s="8"/>
    </row>
    <row r="747" ht="15.75" customHeight="1">
      <c r="N747" s="3"/>
      <c r="S747" s="8"/>
    </row>
    <row r="748" ht="15.75" customHeight="1">
      <c r="N748" s="3"/>
      <c r="S748" s="8"/>
    </row>
    <row r="749" ht="15.75" customHeight="1">
      <c r="N749" s="3"/>
      <c r="S749" s="8"/>
    </row>
    <row r="750" ht="15.75" customHeight="1">
      <c r="N750" s="3"/>
      <c r="S750" s="8"/>
    </row>
    <row r="751" ht="15.75" customHeight="1">
      <c r="N751" s="3"/>
      <c r="S751" s="8"/>
    </row>
    <row r="752" ht="15.75" customHeight="1">
      <c r="N752" s="3"/>
      <c r="S752" s="8"/>
    </row>
    <row r="753" ht="15.75" customHeight="1">
      <c r="N753" s="3"/>
      <c r="S753" s="8"/>
    </row>
    <row r="754" ht="15.75" customHeight="1">
      <c r="N754" s="3"/>
      <c r="S754" s="8"/>
    </row>
    <row r="755" ht="15.75" customHeight="1">
      <c r="N755" s="3"/>
      <c r="S755" s="8"/>
    </row>
    <row r="756" ht="15.75" customHeight="1">
      <c r="N756" s="3"/>
      <c r="S756" s="8"/>
    </row>
    <row r="757" ht="15.75" customHeight="1">
      <c r="N757" s="3"/>
      <c r="S757" s="8"/>
    </row>
    <row r="758" ht="15.75" customHeight="1">
      <c r="N758" s="3"/>
      <c r="S758" s="8"/>
    </row>
    <row r="759" ht="15.75" customHeight="1">
      <c r="N759" s="3"/>
      <c r="S759" s="8"/>
    </row>
    <row r="760" ht="15.75" customHeight="1">
      <c r="N760" s="3"/>
      <c r="S760" s="8"/>
    </row>
    <row r="761" ht="15.75" customHeight="1">
      <c r="N761" s="3"/>
      <c r="S761" s="8"/>
    </row>
    <row r="762" ht="15.75" customHeight="1">
      <c r="N762" s="3"/>
      <c r="S762" s="8"/>
    </row>
    <row r="763" ht="15.75" customHeight="1">
      <c r="N763" s="3"/>
      <c r="S763" s="8"/>
    </row>
    <row r="764" ht="15.75" customHeight="1">
      <c r="N764" s="3"/>
      <c r="S764" s="8"/>
    </row>
    <row r="765" ht="15.75" customHeight="1">
      <c r="N765" s="3"/>
      <c r="S765" s="8"/>
    </row>
    <row r="766" ht="15.75" customHeight="1">
      <c r="N766" s="3"/>
      <c r="S766" s="8"/>
    </row>
    <row r="767" ht="15.75" customHeight="1">
      <c r="N767" s="3"/>
      <c r="S767" s="8"/>
    </row>
    <row r="768" ht="15.75" customHeight="1">
      <c r="N768" s="3"/>
      <c r="S768" s="8"/>
    </row>
    <row r="769" ht="15.75" customHeight="1">
      <c r="N769" s="3"/>
      <c r="S769" s="8"/>
    </row>
    <row r="770" ht="15.75" customHeight="1">
      <c r="N770" s="3"/>
      <c r="S770" s="8"/>
    </row>
    <row r="771" ht="15.75" customHeight="1">
      <c r="N771" s="3"/>
      <c r="S771" s="8"/>
    </row>
    <row r="772" ht="15.75" customHeight="1">
      <c r="N772" s="3"/>
      <c r="S772" s="8"/>
    </row>
    <row r="773" ht="15.75" customHeight="1">
      <c r="N773" s="3"/>
      <c r="S773" s="8"/>
    </row>
    <row r="774" ht="15.75" customHeight="1">
      <c r="N774" s="3"/>
      <c r="S774" s="8"/>
    </row>
    <row r="775" ht="15.75" customHeight="1">
      <c r="N775" s="3"/>
      <c r="S775" s="8"/>
    </row>
    <row r="776" ht="15.75" customHeight="1">
      <c r="N776" s="3"/>
      <c r="S776" s="8"/>
    </row>
    <row r="777" ht="15.75" customHeight="1">
      <c r="N777" s="3"/>
      <c r="S777" s="8"/>
    </row>
    <row r="778" ht="15.75" customHeight="1">
      <c r="N778" s="3"/>
      <c r="S778" s="8"/>
    </row>
    <row r="779" ht="15.75" customHeight="1">
      <c r="N779" s="3"/>
      <c r="S779" s="8"/>
    </row>
    <row r="780" ht="15.75" customHeight="1">
      <c r="N780" s="3"/>
      <c r="S780" s="8"/>
    </row>
    <row r="781" ht="15.75" customHeight="1">
      <c r="N781" s="3"/>
      <c r="S781" s="8"/>
    </row>
    <row r="782" ht="15.75" customHeight="1">
      <c r="N782" s="3"/>
      <c r="S782" s="8"/>
    </row>
    <row r="783" ht="15.75" customHeight="1">
      <c r="N783" s="3"/>
      <c r="S783" s="8"/>
    </row>
    <row r="784" ht="15.75" customHeight="1">
      <c r="N784" s="3"/>
      <c r="S784" s="8"/>
    </row>
    <row r="785" ht="15.75" customHeight="1">
      <c r="N785" s="3"/>
      <c r="S785" s="8"/>
    </row>
    <row r="786" ht="15.75" customHeight="1">
      <c r="N786" s="3"/>
      <c r="S786" s="8"/>
    </row>
    <row r="787" ht="15.75" customHeight="1">
      <c r="N787" s="3"/>
      <c r="S787" s="8"/>
    </row>
    <row r="788" ht="15.75" customHeight="1">
      <c r="N788" s="3"/>
      <c r="S788" s="8"/>
    </row>
    <row r="789" ht="15.75" customHeight="1">
      <c r="N789" s="3"/>
      <c r="S789" s="8"/>
    </row>
    <row r="790" ht="15.75" customHeight="1">
      <c r="N790" s="3"/>
      <c r="S790" s="8"/>
    </row>
    <row r="791" ht="15.75" customHeight="1">
      <c r="N791" s="3"/>
      <c r="S791" s="8"/>
    </row>
    <row r="792" ht="15.75" customHeight="1">
      <c r="N792" s="3"/>
      <c r="S792" s="8"/>
    </row>
    <row r="793" ht="15.75" customHeight="1">
      <c r="N793" s="3"/>
      <c r="S793" s="8"/>
    </row>
    <row r="794" ht="15.75" customHeight="1">
      <c r="N794" s="3"/>
      <c r="S794" s="8"/>
    </row>
    <row r="795" ht="15.75" customHeight="1">
      <c r="N795" s="3"/>
      <c r="S795" s="8"/>
    </row>
    <row r="796" ht="15.75" customHeight="1">
      <c r="N796" s="3"/>
      <c r="S796" s="8"/>
    </row>
    <row r="797" ht="15.75" customHeight="1">
      <c r="N797" s="3"/>
      <c r="S797" s="8"/>
    </row>
    <row r="798" ht="15.75" customHeight="1">
      <c r="N798" s="3"/>
      <c r="S798" s="8"/>
    </row>
    <row r="799" ht="15.75" customHeight="1">
      <c r="N799" s="3"/>
      <c r="S799" s="8"/>
    </row>
    <row r="800" ht="15.75" customHeight="1">
      <c r="N800" s="3"/>
      <c r="S800" s="8"/>
    </row>
    <row r="801" ht="15.75" customHeight="1">
      <c r="N801" s="3"/>
      <c r="S801" s="8"/>
    </row>
    <row r="802" ht="15.75" customHeight="1">
      <c r="N802" s="3"/>
      <c r="S802" s="8"/>
    </row>
    <row r="803" ht="15.75" customHeight="1">
      <c r="N803" s="3"/>
      <c r="S803" s="8"/>
    </row>
    <row r="804" ht="15.75" customHeight="1">
      <c r="N804" s="3"/>
      <c r="S804" s="8"/>
    </row>
    <row r="805" ht="15.75" customHeight="1">
      <c r="N805" s="3"/>
      <c r="S805" s="8"/>
    </row>
    <row r="806" ht="15.75" customHeight="1">
      <c r="N806" s="3"/>
      <c r="S806" s="8"/>
    </row>
    <row r="807" ht="15.75" customHeight="1">
      <c r="N807" s="3"/>
      <c r="S807" s="8"/>
    </row>
    <row r="808" ht="15.75" customHeight="1">
      <c r="N808" s="3"/>
      <c r="S808" s="8"/>
    </row>
    <row r="809" ht="15.75" customHeight="1">
      <c r="N809" s="3"/>
      <c r="S809" s="8"/>
    </row>
    <row r="810" ht="15.75" customHeight="1">
      <c r="N810" s="3"/>
      <c r="S810" s="8"/>
    </row>
    <row r="811" ht="15.75" customHeight="1">
      <c r="N811" s="3"/>
      <c r="S811" s="8"/>
    </row>
    <row r="812" ht="15.75" customHeight="1">
      <c r="N812" s="3"/>
      <c r="S812" s="8"/>
    </row>
    <row r="813" ht="15.75" customHeight="1">
      <c r="N813" s="3"/>
      <c r="S813" s="8"/>
    </row>
    <row r="814" ht="15.75" customHeight="1">
      <c r="N814" s="3"/>
      <c r="S814" s="8"/>
    </row>
    <row r="815" ht="15.75" customHeight="1">
      <c r="N815" s="3"/>
      <c r="S815" s="8"/>
    </row>
    <row r="816" ht="15.75" customHeight="1">
      <c r="N816" s="3"/>
      <c r="S816" s="8"/>
    </row>
    <row r="817" ht="15.75" customHeight="1">
      <c r="N817" s="3"/>
      <c r="S817" s="8"/>
    </row>
    <row r="818" ht="15.75" customHeight="1">
      <c r="N818" s="3"/>
      <c r="S818" s="8"/>
    </row>
    <row r="819" ht="15.75" customHeight="1">
      <c r="N819" s="3"/>
      <c r="S819" s="8"/>
    </row>
    <row r="820" ht="15.75" customHeight="1">
      <c r="N820" s="3"/>
      <c r="S820" s="8"/>
    </row>
    <row r="821" ht="15.75" customHeight="1">
      <c r="N821" s="3"/>
      <c r="S821" s="8"/>
    </row>
    <row r="822" ht="15.75" customHeight="1">
      <c r="N822" s="3"/>
      <c r="S822" s="8"/>
    </row>
    <row r="823" ht="15.75" customHeight="1">
      <c r="N823" s="3"/>
      <c r="S823" s="8"/>
    </row>
    <row r="824" ht="15.75" customHeight="1">
      <c r="N824" s="3"/>
      <c r="S824" s="8"/>
    </row>
    <row r="825" ht="15.75" customHeight="1">
      <c r="N825" s="3"/>
      <c r="S825" s="8"/>
    </row>
    <row r="826" ht="15.75" customHeight="1">
      <c r="N826" s="3"/>
      <c r="S826" s="8"/>
    </row>
    <row r="827" ht="15.75" customHeight="1">
      <c r="N827" s="3"/>
      <c r="S827" s="8"/>
    </row>
    <row r="828" ht="15.75" customHeight="1">
      <c r="N828" s="3"/>
      <c r="S828" s="8"/>
    </row>
    <row r="829" ht="15.75" customHeight="1">
      <c r="N829" s="3"/>
      <c r="S829" s="8"/>
    </row>
    <row r="830" ht="15.75" customHeight="1">
      <c r="N830" s="3"/>
      <c r="S830" s="8"/>
    </row>
    <row r="831" ht="15.75" customHeight="1">
      <c r="N831" s="3"/>
      <c r="S831" s="8"/>
    </row>
    <row r="832" ht="15.75" customHeight="1">
      <c r="N832" s="3"/>
      <c r="S832" s="8"/>
    </row>
    <row r="833" ht="15.75" customHeight="1">
      <c r="N833" s="3"/>
      <c r="S833" s="8"/>
    </row>
    <row r="834" ht="15.75" customHeight="1">
      <c r="N834" s="3"/>
      <c r="S834" s="8"/>
    </row>
    <row r="835" ht="15.75" customHeight="1">
      <c r="N835" s="3"/>
      <c r="S835" s="8"/>
    </row>
    <row r="836" ht="15.75" customHeight="1">
      <c r="N836" s="3"/>
      <c r="S836" s="8"/>
    </row>
    <row r="837" ht="15.75" customHeight="1">
      <c r="N837" s="3"/>
      <c r="S837" s="8"/>
    </row>
    <row r="838" ht="15.75" customHeight="1">
      <c r="N838" s="3"/>
      <c r="S838" s="8"/>
    </row>
    <row r="839" ht="15.75" customHeight="1">
      <c r="N839" s="3"/>
      <c r="S839" s="8"/>
    </row>
    <row r="840" ht="15.75" customHeight="1">
      <c r="N840" s="3"/>
      <c r="S840" s="8"/>
    </row>
    <row r="841" ht="15.75" customHeight="1">
      <c r="N841" s="3"/>
      <c r="S841" s="8"/>
    </row>
    <row r="842" ht="15.75" customHeight="1">
      <c r="N842" s="3"/>
      <c r="S842" s="8"/>
    </row>
    <row r="843" ht="15.75" customHeight="1">
      <c r="N843" s="3"/>
      <c r="S843" s="8"/>
    </row>
    <row r="844" ht="15.75" customHeight="1">
      <c r="N844" s="3"/>
      <c r="S844" s="8"/>
    </row>
    <row r="845" ht="15.75" customHeight="1">
      <c r="N845" s="3"/>
      <c r="S845" s="8"/>
    </row>
    <row r="846" ht="15.75" customHeight="1">
      <c r="N846" s="3"/>
      <c r="S846" s="8"/>
    </row>
    <row r="847" ht="15.75" customHeight="1">
      <c r="N847" s="3"/>
      <c r="S847" s="8"/>
    </row>
    <row r="848" ht="15.75" customHeight="1">
      <c r="N848" s="3"/>
      <c r="S848" s="8"/>
    </row>
    <row r="849" ht="15.75" customHeight="1">
      <c r="N849" s="3"/>
      <c r="S849" s="8"/>
    </row>
    <row r="850" ht="15.75" customHeight="1">
      <c r="N850" s="3"/>
      <c r="S850" s="8"/>
    </row>
    <row r="851" ht="15.75" customHeight="1">
      <c r="N851" s="3"/>
      <c r="S851" s="8"/>
    </row>
    <row r="852" ht="15.75" customHeight="1">
      <c r="N852" s="3"/>
      <c r="S852" s="8"/>
    </row>
    <row r="853" ht="15.75" customHeight="1">
      <c r="N853" s="3"/>
      <c r="S853" s="8"/>
    </row>
    <row r="854" ht="15.75" customHeight="1">
      <c r="N854" s="3"/>
      <c r="S854" s="8"/>
    </row>
    <row r="855" ht="15.75" customHeight="1">
      <c r="N855" s="3"/>
      <c r="S855" s="8"/>
    </row>
    <row r="856" ht="15.75" customHeight="1">
      <c r="N856" s="3"/>
      <c r="S856" s="8"/>
    </row>
    <row r="857" ht="15.75" customHeight="1">
      <c r="N857" s="3"/>
      <c r="S857" s="8"/>
    </row>
    <row r="858" ht="15.75" customHeight="1">
      <c r="N858" s="3"/>
      <c r="S858" s="8"/>
    </row>
    <row r="859" ht="15.75" customHeight="1">
      <c r="N859" s="3"/>
      <c r="S859" s="8"/>
    </row>
    <row r="860" ht="15.75" customHeight="1">
      <c r="N860" s="3"/>
      <c r="S860" s="8"/>
    </row>
    <row r="861" ht="15.75" customHeight="1">
      <c r="N861" s="3"/>
      <c r="S861" s="8"/>
    </row>
    <row r="862" ht="15.75" customHeight="1">
      <c r="N862" s="3"/>
      <c r="S862" s="8"/>
    </row>
    <row r="863" ht="15.75" customHeight="1">
      <c r="N863" s="3"/>
      <c r="S863" s="8"/>
    </row>
    <row r="864" ht="15.75" customHeight="1">
      <c r="N864" s="3"/>
      <c r="S864" s="8"/>
    </row>
    <row r="865" ht="15.75" customHeight="1">
      <c r="N865" s="3"/>
      <c r="S865" s="8"/>
    </row>
    <row r="866" ht="15.75" customHeight="1">
      <c r="N866" s="3"/>
      <c r="S866" s="8"/>
    </row>
    <row r="867" ht="15.75" customHeight="1">
      <c r="N867" s="3"/>
      <c r="S867" s="8"/>
    </row>
    <row r="868" ht="15.75" customHeight="1">
      <c r="N868" s="3"/>
      <c r="S868" s="8"/>
    </row>
    <row r="869" ht="15.75" customHeight="1">
      <c r="N869" s="3"/>
      <c r="S869" s="8"/>
    </row>
    <row r="870" ht="15.75" customHeight="1">
      <c r="N870" s="3"/>
      <c r="S870" s="8"/>
    </row>
    <row r="871" ht="15.75" customHeight="1">
      <c r="N871" s="3"/>
      <c r="S871" s="8"/>
    </row>
    <row r="872" ht="15.75" customHeight="1">
      <c r="N872" s="3"/>
      <c r="S872" s="8"/>
    </row>
    <row r="873" ht="15.75" customHeight="1">
      <c r="N873" s="3"/>
      <c r="S873" s="8"/>
    </row>
    <row r="874" ht="15.75" customHeight="1">
      <c r="N874" s="3"/>
      <c r="S874" s="8"/>
    </row>
    <row r="875" ht="15.75" customHeight="1">
      <c r="N875" s="3"/>
      <c r="S875" s="8"/>
    </row>
    <row r="876" ht="15.75" customHeight="1">
      <c r="N876" s="3"/>
      <c r="S876" s="8"/>
    </row>
    <row r="877" ht="15.75" customHeight="1">
      <c r="N877" s="3"/>
      <c r="S877" s="8"/>
    </row>
    <row r="878" ht="15.75" customHeight="1">
      <c r="N878" s="3"/>
      <c r="S878" s="8"/>
    </row>
    <row r="879" ht="15.75" customHeight="1">
      <c r="N879" s="3"/>
      <c r="S879" s="8"/>
    </row>
    <row r="880" ht="15.75" customHeight="1">
      <c r="N880" s="3"/>
      <c r="S880" s="8"/>
    </row>
    <row r="881" ht="15.75" customHeight="1">
      <c r="N881" s="3"/>
      <c r="S881" s="8"/>
    </row>
    <row r="882" ht="15.75" customHeight="1">
      <c r="N882" s="3"/>
      <c r="S882" s="8"/>
    </row>
    <row r="883" ht="15.75" customHeight="1">
      <c r="N883" s="3"/>
      <c r="S883" s="8"/>
    </row>
    <row r="884" ht="15.75" customHeight="1">
      <c r="N884" s="3"/>
      <c r="S884" s="8"/>
    </row>
    <row r="885" ht="15.75" customHeight="1">
      <c r="N885" s="3"/>
      <c r="S885" s="8"/>
    </row>
    <row r="886" ht="15.75" customHeight="1">
      <c r="N886" s="3"/>
      <c r="S886" s="8"/>
    </row>
    <row r="887" ht="15.75" customHeight="1">
      <c r="N887" s="3"/>
      <c r="S887" s="8"/>
    </row>
    <row r="888" ht="15.75" customHeight="1">
      <c r="N888" s="3"/>
      <c r="S888" s="8"/>
    </row>
    <row r="889" ht="15.75" customHeight="1">
      <c r="N889" s="3"/>
      <c r="S889" s="8"/>
    </row>
    <row r="890" ht="15.75" customHeight="1">
      <c r="N890" s="3"/>
      <c r="S890" s="8"/>
    </row>
    <row r="891" ht="15.75" customHeight="1">
      <c r="N891" s="3"/>
      <c r="S891" s="8"/>
    </row>
    <row r="892" ht="15.75" customHeight="1">
      <c r="N892" s="3"/>
      <c r="S892" s="8"/>
    </row>
    <row r="893" ht="15.75" customHeight="1">
      <c r="N893" s="3"/>
      <c r="S893" s="8"/>
    </row>
    <row r="894" ht="15.75" customHeight="1">
      <c r="N894" s="3"/>
      <c r="S894" s="8"/>
    </row>
    <row r="895" ht="15.75" customHeight="1">
      <c r="N895" s="3"/>
      <c r="S895" s="8"/>
    </row>
    <row r="896" ht="15.75" customHeight="1">
      <c r="N896" s="3"/>
      <c r="S896" s="8"/>
    </row>
    <row r="897" ht="15.75" customHeight="1">
      <c r="N897" s="3"/>
      <c r="S897" s="8"/>
    </row>
    <row r="898" ht="15.75" customHeight="1">
      <c r="N898" s="3"/>
      <c r="S898" s="8"/>
    </row>
    <row r="899" ht="15.75" customHeight="1">
      <c r="N899" s="3"/>
      <c r="S899" s="8"/>
    </row>
    <row r="900" ht="15.75" customHeight="1">
      <c r="N900" s="3"/>
      <c r="S900" s="8"/>
    </row>
    <row r="901" ht="15.75" customHeight="1">
      <c r="N901" s="3"/>
      <c r="S901" s="8"/>
    </row>
    <row r="902" ht="15.75" customHeight="1">
      <c r="N902" s="3"/>
      <c r="S902" s="8"/>
    </row>
    <row r="903" ht="15.75" customHeight="1">
      <c r="N903" s="3"/>
      <c r="S903" s="8"/>
    </row>
    <row r="904" ht="15.75" customHeight="1">
      <c r="N904" s="3"/>
      <c r="S904" s="8"/>
    </row>
    <row r="905" ht="15.75" customHeight="1">
      <c r="N905" s="3"/>
      <c r="S905" s="8"/>
    </row>
    <row r="906" ht="15.75" customHeight="1">
      <c r="N906" s="3"/>
      <c r="S906" s="8"/>
    </row>
    <row r="907" ht="15.75" customHeight="1">
      <c r="N907" s="3"/>
      <c r="S907" s="8"/>
    </row>
    <row r="908" ht="15.75" customHeight="1">
      <c r="N908" s="3"/>
      <c r="S908" s="8"/>
    </row>
    <row r="909" ht="15.75" customHeight="1">
      <c r="N909" s="3"/>
      <c r="S909" s="8"/>
    </row>
    <row r="910" ht="15.75" customHeight="1">
      <c r="N910" s="3"/>
      <c r="S910" s="8"/>
    </row>
    <row r="911" ht="15.75" customHeight="1">
      <c r="N911" s="3"/>
      <c r="S911" s="8"/>
    </row>
    <row r="912" ht="15.75" customHeight="1">
      <c r="N912" s="3"/>
      <c r="S912" s="8"/>
    </row>
    <row r="913" ht="15.75" customHeight="1">
      <c r="N913" s="3"/>
      <c r="S913" s="8"/>
    </row>
    <row r="914" ht="15.75" customHeight="1">
      <c r="N914" s="3"/>
      <c r="S914" s="8"/>
    </row>
    <row r="915" ht="15.75" customHeight="1">
      <c r="N915" s="3"/>
      <c r="S915" s="8"/>
    </row>
    <row r="916" ht="15.75" customHeight="1">
      <c r="N916" s="3"/>
      <c r="S916" s="8"/>
    </row>
    <row r="917" ht="15.75" customHeight="1">
      <c r="N917" s="3"/>
      <c r="S917" s="8"/>
    </row>
    <row r="918" ht="15.75" customHeight="1">
      <c r="N918" s="3"/>
      <c r="S918" s="8"/>
    </row>
    <row r="919" ht="15.75" customHeight="1">
      <c r="N919" s="3"/>
      <c r="S919" s="8"/>
    </row>
    <row r="920" ht="15.75" customHeight="1">
      <c r="N920" s="3"/>
      <c r="S920" s="8"/>
    </row>
    <row r="921" ht="15.75" customHeight="1">
      <c r="N921" s="3"/>
      <c r="S921" s="8"/>
    </row>
    <row r="922" ht="15.75" customHeight="1">
      <c r="N922" s="3"/>
      <c r="S922" s="8"/>
    </row>
    <row r="923" ht="15.75" customHeight="1">
      <c r="N923" s="3"/>
      <c r="S923" s="8"/>
    </row>
    <row r="924" ht="15.75" customHeight="1">
      <c r="N924" s="3"/>
      <c r="S924" s="8"/>
    </row>
    <row r="925" ht="15.75" customHeight="1">
      <c r="N925" s="3"/>
      <c r="S925" s="8"/>
    </row>
    <row r="926" ht="15.75" customHeight="1">
      <c r="N926" s="3"/>
      <c r="S926" s="8"/>
    </row>
    <row r="927" ht="15.75" customHeight="1">
      <c r="N927" s="3"/>
      <c r="S927" s="8"/>
    </row>
    <row r="928" ht="15.75" customHeight="1">
      <c r="N928" s="3"/>
      <c r="S928" s="8"/>
    </row>
    <row r="929" ht="15.75" customHeight="1">
      <c r="N929" s="3"/>
      <c r="S929" s="8"/>
    </row>
    <row r="930" ht="15.75" customHeight="1">
      <c r="N930" s="3"/>
      <c r="S930" s="8"/>
    </row>
    <row r="931" ht="15.75" customHeight="1">
      <c r="N931" s="3"/>
      <c r="S931" s="8"/>
    </row>
    <row r="932" ht="15.75" customHeight="1">
      <c r="N932" s="3"/>
      <c r="S932" s="8"/>
    </row>
    <row r="933" ht="15.75" customHeight="1">
      <c r="N933" s="3"/>
      <c r="S933" s="8"/>
    </row>
    <row r="934" ht="15.75" customHeight="1">
      <c r="N934" s="3"/>
      <c r="S934" s="8"/>
    </row>
    <row r="935" ht="15.75" customHeight="1">
      <c r="N935" s="3"/>
      <c r="S935" s="8"/>
    </row>
    <row r="936" ht="15.75" customHeight="1">
      <c r="N936" s="3"/>
      <c r="S936" s="8"/>
    </row>
    <row r="937" ht="15.75" customHeight="1">
      <c r="N937" s="3"/>
      <c r="S937" s="8"/>
    </row>
    <row r="938" ht="15.75" customHeight="1">
      <c r="N938" s="3"/>
      <c r="S938" s="8"/>
    </row>
    <row r="939" ht="15.75" customHeight="1">
      <c r="N939" s="3"/>
      <c r="S939" s="8"/>
    </row>
    <row r="940" ht="15.75" customHeight="1">
      <c r="N940" s="3"/>
      <c r="S940" s="8"/>
    </row>
    <row r="941" ht="15.75" customHeight="1">
      <c r="N941" s="3"/>
      <c r="S941" s="8"/>
    </row>
    <row r="942" ht="15.75" customHeight="1">
      <c r="N942" s="3"/>
      <c r="S942" s="8"/>
    </row>
    <row r="943" ht="15.75" customHeight="1">
      <c r="N943" s="3"/>
      <c r="S943" s="8"/>
    </row>
    <row r="944" ht="15.75" customHeight="1">
      <c r="N944" s="3"/>
      <c r="S944" s="8"/>
    </row>
    <row r="945" ht="15.75" customHeight="1">
      <c r="N945" s="3"/>
      <c r="S945" s="8"/>
    </row>
    <row r="946" ht="15.75" customHeight="1">
      <c r="N946" s="3"/>
      <c r="S946" s="8"/>
    </row>
    <row r="947" ht="15.75" customHeight="1">
      <c r="N947" s="3"/>
      <c r="S947" s="8"/>
    </row>
    <row r="948" ht="15.75" customHeight="1">
      <c r="N948" s="3"/>
      <c r="S948" s="8"/>
    </row>
    <row r="949" ht="15.75" customHeight="1">
      <c r="N949" s="3"/>
      <c r="S949" s="8"/>
    </row>
    <row r="950" ht="15.75" customHeight="1">
      <c r="N950" s="3"/>
      <c r="S950" s="8"/>
    </row>
    <row r="951" ht="15.75" customHeight="1">
      <c r="N951" s="3"/>
      <c r="S951" s="8"/>
    </row>
    <row r="952" ht="15.75" customHeight="1">
      <c r="N952" s="3"/>
      <c r="S952" s="8"/>
    </row>
    <row r="953" ht="15.75" customHeight="1">
      <c r="N953" s="3"/>
      <c r="S953" s="8"/>
    </row>
    <row r="954" ht="15.75" customHeight="1">
      <c r="N954" s="3"/>
      <c r="S954" s="8"/>
    </row>
    <row r="955" ht="15.75" customHeight="1">
      <c r="N955" s="3"/>
      <c r="S955" s="8"/>
    </row>
    <row r="956" ht="15.75" customHeight="1">
      <c r="N956" s="3"/>
      <c r="S956" s="8"/>
    </row>
    <row r="957" ht="15.75" customHeight="1">
      <c r="N957" s="3"/>
      <c r="S957" s="8"/>
    </row>
    <row r="958" ht="15.75" customHeight="1">
      <c r="N958" s="3"/>
      <c r="S958" s="8"/>
    </row>
    <row r="959" ht="15.75" customHeight="1">
      <c r="N959" s="3"/>
      <c r="S959" s="8"/>
    </row>
    <row r="960" ht="15.75" customHeight="1">
      <c r="N960" s="3"/>
      <c r="S960" s="8"/>
    </row>
    <row r="961" ht="15.75" customHeight="1">
      <c r="N961" s="3"/>
      <c r="S961" s="8"/>
    </row>
    <row r="962" ht="15.75" customHeight="1">
      <c r="N962" s="3"/>
      <c r="S962" s="8"/>
    </row>
    <row r="963" ht="15.75" customHeight="1">
      <c r="N963" s="3"/>
      <c r="S963" s="8"/>
    </row>
    <row r="964" ht="15.75" customHeight="1">
      <c r="N964" s="3"/>
      <c r="S964" s="8"/>
    </row>
    <row r="965" ht="15.75" customHeight="1">
      <c r="N965" s="3"/>
      <c r="S965" s="8"/>
    </row>
    <row r="966" ht="15.75" customHeight="1">
      <c r="N966" s="3"/>
      <c r="S966" s="8"/>
    </row>
    <row r="967" ht="15.75" customHeight="1">
      <c r="N967" s="3"/>
      <c r="S967" s="8"/>
    </row>
    <row r="968" ht="15.75" customHeight="1">
      <c r="N968" s="3"/>
      <c r="S968" s="8"/>
    </row>
    <row r="969" ht="15.75" customHeight="1">
      <c r="N969" s="3"/>
      <c r="S969" s="8"/>
    </row>
    <row r="970" ht="15.75" customHeight="1">
      <c r="N970" s="3"/>
      <c r="S970" s="8"/>
    </row>
    <row r="971" ht="15.75" customHeight="1">
      <c r="N971" s="3"/>
      <c r="S971" s="8"/>
    </row>
    <row r="972" ht="15.75" customHeight="1">
      <c r="N972" s="3"/>
      <c r="S972" s="8"/>
    </row>
    <row r="973" ht="15.75" customHeight="1">
      <c r="N973" s="3"/>
      <c r="S973" s="8"/>
    </row>
    <row r="974" ht="15.75" customHeight="1">
      <c r="N974" s="3"/>
      <c r="S974" s="8"/>
    </row>
    <row r="975" ht="15.75" customHeight="1">
      <c r="N975" s="3"/>
      <c r="S975" s="8"/>
    </row>
    <row r="976" ht="15.75" customHeight="1">
      <c r="N976" s="3"/>
      <c r="S976" s="8"/>
    </row>
    <row r="977" ht="15.75" customHeight="1">
      <c r="N977" s="3"/>
      <c r="S977" s="8"/>
    </row>
    <row r="978" ht="15.75" customHeight="1">
      <c r="N978" s="3"/>
      <c r="S978" s="8"/>
    </row>
    <row r="979" ht="15.75" customHeight="1">
      <c r="N979" s="3"/>
      <c r="S979" s="8"/>
    </row>
    <row r="980" ht="15.75" customHeight="1">
      <c r="N980" s="3"/>
      <c r="S980" s="8"/>
    </row>
    <row r="981" ht="15.75" customHeight="1">
      <c r="N981" s="3"/>
      <c r="S981" s="8"/>
    </row>
    <row r="982" ht="15.75" customHeight="1">
      <c r="N982" s="3"/>
      <c r="S982" s="8"/>
    </row>
    <row r="983" ht="15.75" customHeight="1">
      <c r="N983" s="3"/>
      <c r="S983" s="8"/>
    </row>
    <row r="984" ht="15.75" customHeight="1">
      <c r="N984" s="3"/>
      <c r="S984" s="8"/>
    </row>
    <row r="985" ht="15.75" customHeight="1">
      <c r="N985" s="3"/>
      <c r="S985" s="8"/>
    </row>
    <row r="986" ht="15.75" customHeight="1">
      <c r="N986" s="3"/>
      <c r="S986" s="8"/>
    </row>
    <row r="987" ht="15.75" customHeight="1">
      <c r="N987" s="3"/>
      <c r="S987" s="8"/>
    </row>
    <row r="988" ht="15.75" customHeight="1">
      <c r="N988" s="3"/>
      <c r="S988" s="8"/>
    </row>
    <row r="989" ht="15.75" customHeight="1">
      <c r="N989" s="3"/>
      <c r="S989" s="8"/>
    </row>
    <row r="990" ht="15.75" customHeight="1">
      <c r="N990" s="3"/>
      <c r="S990" s="8"/>
    </row>
    <row r="991" ht="15.75" customHeight="1">
      <c r="N991" s="3"/>
      <c r="S991" s="8"/>
    </row>
    <row r="992" ht="15.75" customHeight="1">
      <c r="N992" s="3"/>
      <c r="S992" s="8"/>
    </row>
    <row r="993" ht="15.75" customHeight="1">
      <c r="N993" s="3"/>
      <c r="S993" s="8"/>
    </row>
    <row r="994" ht="15.75" customHeight="1">
      <c r="N994" s="3"/>
      <c r="S994" s="8"/>
    </row>
    <row r="995" ht="15.75" customHeight="1">
      <c r="N995" s="3"/>
      <c r="S995" s="8"/>
    </row>
    <row r="996" ht="15.75" customHeight="1">
      <c r="N996" s="3"/>
      <c r="S996" s="8"/>
    </row>
    <row r="997" ht="15.75" customHeight="1">
      <c r="N997" s="3"/>
      <c r="S997" s="8"/>
    </row>
    <row r="998" ht="15.75" customHeight="1">
      <c r="N998" s="3"/>
      <c r="S998" s="8"/>
    </row>
    <row r="999" ht="15.75" customHeight="1">
      <c r="N999" s="3"/>
      <c r="S999" s="8"/>
    </row>
    <row r="1000" ht="15.75" customHeight="1">
      <c r="N1000" s="3"/>
      <c r="S1000" s="8"/>
    </row>
    <row r="1001" ht="15.75" customHeight="1">
      <c r="N1001" s="3"/>
      <c r="S1001" s="8"/>
    </row>
    <row r="1002" ht="15.75" customHeight="1">
      <c r="N1002" s="3"/>
      <c r="S1002" s="8"/>
    </row>
    <row r="1003" ht="15.75" customHeight="1">
      <c r="N1003" s="3"/>
      <c r="S1003" s="8"/>
    </row>
    <row r="1004" ht="15.75" customHeight="1">
      <c r="N1004" s="3"/>
      <c r="S1004" s="8"/>
    </row>
    <row r="1005" ht="15.75" customHeight="1">
      <c r="N1005" s="3"/>
      <c r="S1005" s="8"/>
    </row>
  </sheetData>
  <autoFilter ref="$A$4:$M$528">
    <sortState ref="A4:M528">
      <sortCondition descending="1" ref="A4:A528"/>
    </sortState>
  </autoFilter>
  <mergeCells count="8">
    <mergeCell ref="H3:M3"/>
    <mergeCell ref="N3:S3"/>
    <mergeCell ref="H512:M512"/>
    <mergeCell ref="N513:N515"/>
    <mergeCell ref="H516:M516"/>
    <mergeCell ref="H522:M522"/>
    <mergeCell ref="N531:N536"/>
    <mergeCell ref="N539:N544"/>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1.43"/>
    <col customWidth="1" min="3" max="3" width="8.43"/>
    <col customWidth="1" min="4" max="4" width="8.86"/>
    <col customWidth="1" min="5" max="5" width="10.71"/>
    <col customWidth="1" min="6" max="6" width="10.86"/>
    <col customWidth="1" min="7" max="8" width="9.86"/>
    <col customWidth="1" min="9" max="20" width="11.43"/>
    <col customWidth="1" min="21" max="21" width="12.29"/>
    <col customWidth="1" min="22" max="26" width="11.43"/>
  </cols>
  <sheetData>
    <row r="1" ht="12.75" customHeight="1">
      <c r="B1" s="4" t="s">
        <v>4</v>
      </c>
      <c r="H1" s="10" t="s">
        <v>6</v>
      </c>
    </row>
    <row r="2" ht="12.75" customHeight="1">
      <c r="B2" s="28">
        <f t="array" ref="B2:G7">MMULT(TRANSPOSE(Stocks!H6:M509),Stocks!H6:M509)/(COUNT(Stocks!A6:A509)-1)</f>
        <v>0.0005388332219</v>
      </c>
      <c r="C2" s="28">
        <v>6.076390287804614E-5</v>
      </c>
      <c r="D2" s="28">
        <v>6.971103633767162E-5</v>
      </c>
      <c r="E2" s="28">
        <v>1.419530868401272E-4</v>
      </c>
      <c r="F2" s="28">
        <v>6.72530958137333E-5</v>
      </c>
      <c r="G2" s="28">
        <v>-1.7643358416599633E-5</v>
      </c>
      <c r="H2" s="28">
        <f t="shared" ref="H2:M2" si="1">1/6</f>
        <v>0.1666666667</v>
      </c>
      <c r="I2" s="28">
        <f t="shared" si="1"/>
        <v>0.1666666667</v>
      </c>
      <c r="J2" s="28">
        <f t="shared" si="1"/>
        <v>0.1666666667</v>
      </c>
      <c r="K2" s="28">
        <f t="shared" si="1"/>
        <v>0.1666666667</v>
      </c>
      <c r="L2" s="28">
        <f t="shared" si="1"/>
        <v>0.1666666667</v>
      </c>
      <c r="M2" s="28">
        <f t="shared" si="1"/>
        <v>0.1666666667</v>
      </c>
    </row>
    <row r="3" ht="12.75" customHeight="1">
      <c r="B3" s="28">
        <v>6.076390287804614E-5</v>
      </c>
      <c r="C3" s="28">
        <v>1.6214358794639432E-4</v>
      </c>
      <c r="D3" s="28">
        <v>5.4818128215648896E-5</v>
      </c>
      <c r="E3" s="28">
        <v>8.289411533450445E-5</v>
      </c>
      <c r="F3" s="28">
        <v>7.271341978096885E-5</v>
      </c>
      <c r="G3" s="28">
        <v>-4.479205860338067E-6</v>
      </c>
      <c r="H3" s="28">
        <f t="shared" ref="H3:H7" si="2">1/6</f>
        <v>0.1666666667</v>
      </c>
    </row>
    <row r="4" ht="12.75" customHeight="1">
      <c r="B4" s="28">
        <v>6.971103633767162E-5</v>
      </c>
      <c r="C4" s="28">
        <v>5.4818128215648896E-5</v>
      </c>
      <c r="D4" s="28">
        <v>1.4601031500198426E-4</v>
      </c>
      <c r="E4" s="28">
        <v>8.486812108245733E-5</v>
      </c>
      <c r="F4" s="28">
        <v>5.829044016987296E-5</v>
      </c>
      <c r="G4" s="28">
        <v>-2.1294215803316996E-6</v>
      </c>
      <c r="H4" s="28">
        <f t="shared" si="2"/>
        <v>0.1666666667</v>
      </c>
    </row>
    <row r="5" ht="12.75" customHeight="1">
      <c r="B5" s="28">
        <v>1.419530868401272E-4</v>
      </c>
      <c r="C5" s="28">
        <v>8.289411533450445E-5</v>
      </c>
      <c r="D5" s="28">
        <v>8.486812108245733E-5</v>
      </c>
      <c r="E5" s="28">
        <v>5.177028198219173E-4</v>
      </c>
      <c r="F5" s="28">
        <v>1.002817731226183E-4</v>
      </c>
      <c r="G5" s="28">
        <v>-2.2905059962003395E-5</v>
      </c>
      <c r="H5" s="28">
        <f t="shared" si="2"/>
        <v>0.1666666667</v>
      </c>
    </row>
    <row r="6" ht="12.75" customHeight="1">
      <c r="B6" s="28">
        <v>6.72530958137333E-5</v>
      </c>
      <c r="C6" s="28">
        <v>7.271341978096885E-5</v>
      </c>
      <c r="D6" s="28">
        <v>5.829044016987296E-5</v>
      </c>
      <c r="E6" s="28">
        <v>1.002817731226183E-4</v>
      </c>
      <c r="F6" s="28">
        <v>1.311264501010203E-4</v>
      </c>
      <c r="G6" s="28">
        <v>-3.876799011288169E-6</v>
      </c>
      <c r="H6" s="28">
        <f t="shared" si="2"/>
        <v>0.1666666667</v>
      </c>
    </row>
    <row r="7" ht="12.75" customHeight="1">
      <c r="B7" s="28">
        <v>-1.7643358416599633E-5</v>
      </c>
      <c r="C7" s="28">
        <v>-4.479205860338067E-6</v>
      </c>
      <c r="D7" s="28">
        <v>-2.1294215803316996E-6</v>
      </c>
      <c r="E7" s="28">
        <v>-2.2905059962003395E-5</v>
      </c>
      <c r="F7" s="28">
        <v>-3.876799011288169E-6</v>
      </c>
      <c r="G7" s="28">
        <v>5.6945733683745706E-5</v>
      </c>
      <c r="H7" s="28">
        <f t="shared" si="2"/>
        <v>0.1666666667</v>
      </c>
    </row>
    <row r="8" ht="12.75" customHeight="1"/>
    <row r="9" ht="12.75" customHeight="1">
      <c r="B9" s="38" t="s">
        <v>46</v>
      </c>
      <c r="C9" s="39"/>
      <c r="D9" s="40"/>
    </row>
    <row r="10" ht="12.75" customHeight="1">
      <c r="B10" s="42" t="s">
        <v>49</v>
      </c>
      <c r="C10" s="43"/>
      <c r="D10" s="45">
        <f t="array" ref="D10">MMULT(MMULT(H2:M2,B2:G7),H2:H7)</f>
        <v>0.00008438301883</v>
      </c>
    </row>
    <row r="11" ht="12.75" customHeight="1">
      <c r="B11" s="42" t="s">
        <v>50</v>
      </c>
      <c r="C11" s="43"/>
      <c r="D11" s="47">
        <f>SQRT(D10)</f>
        <v>0.009186023015</v>
      </c>
      <c r="F11" s="48" t="s">
        <v>51</v>
      </c>
      <c r="G11" s="49">
        <v>0.01</v>
      </c>
    </row>
    <row r="12" ht="12.75" customHeight="1">
      <c r="B12" s="50" t="s">
        <v>52</v>
      </c>
      <c r="C12" s="43"/>
      <c r="D12" s="47">
        <f>NORMSINV(G11)</f>
        <v>-2.326347874</v>
      </c>
    </row>
    <row r="13" ht="12.75" customHeight="1">
      <c r="B13" s="50" t="s">
        <v>53</v>
      </c>
      <c r="C13" s="43"/>
      <c r="D13" s="47">
        <f>-1/SQRT(2*PI())*EXP(-1*(NORMSINV(G11))^2/2)/G11</f>
        <v>-2.665214218</v>
      </c>
    </row>
    <row r="14" ht="12.75" customHeight="1">
      <c r="B14" s="42" t="s">
        <v>54</v>
      </c>
      <c r="C14" s="43"/>
      <c r="D14" s="52">
        <f>D12*D11</f>
        <v>-0.02136988511</v>
      </c>
    </row>
    <row r="15" ht="12.75" customHeight="1">
      <c r="B15" s="53" t="s">
        <v>55</v>
      </c>
      <c r="C15" s="54"/>
      <c r="D15" s="55">
        <f>D11*D13</f>
        <v>-0.02448271915</v>
      </c>
    </row>
    <row r="16" ht="12.75" customHeight="1"/>
    <row r="17" ht="12.75" customHeight="1">
      <c r="B17" s="56" t="s">
        <v>56</v>
      </c>
    </row>
    <row r="18" ht="12.75" customHeight="1"/>
    <row r="19" ht="12.75" customHeight="1">
      <c r="B19" s="57" t="s">
        <v>57</v>
      </c>
      <c r="C19" s="58"/>
      <c r="D19" s="58"/>
      <c r="E19" s="58"/>
      <c r="F19" s="58"/>
      <c r="G19" s="58"/>
      <c r="H19" s="59"/>
    </row>
    <row r="20" ht="12.75" customHeight="1">
      <c r="B20" s="60"/>
      <c r="C20" s="61" t="s">
        <v>58</v>
      </c>
      <c r="D20" s="61" t="s">
        <v>59</v>
      </c>
      <c r="E20" s="61" t="s">
        <v>60</v>
      </c>
      <c r="F20" s="61" t="s">
        <v>61</v>
      </c>
      <c r="G20" s="61" t="s">
        <v>62</v>
      </c>
      <c r="H20" s="47" t="s">
        <v>63</v>
      </c>
    </row>
    <row r="21" ht="12.75" customHeight="1">
      <c r="B21" s="60"/>
      <c r="C21" s="62">
        <v>1.0</v>
      </c>
      <c r="D21" s="62">
        <v>0.0</v>
      </c>
      <c r="E21" s="62">
        <v>0.0</v>
      </c>
      <c r="F21" s="62">
        <v>0.0</v>
      </c>
      <c r="G21" s="62">
        <v>0.0</v>
      </c>
      <c r="H21" s="63">
        <v>0.0</v>
      </c>
    </row>
    <row r="22" ht="12.75" customHeight="1">
      <c r="B22" s="60"/>
      <c r="C22" s="62">
        <v>0.0</v>
      </c>
      <c r="D22" s="62">
        <v>1.0</v>
      </c>
      <c r="E22" s="62">
        <v>0.0</v>
      </c>
      <c r="F22" s="62">
        <v>0.0</v>
      </c>
      <c r="G22" s="62">
        <v>0.0</v>
      </c>
      <c r="H22" s="63">
        <v>0.0</v>
      </c>
    </row>
    <row r="23" ht="12.75" customHeight="1">
      <c r="B23" s="60"/>
      <c r="C23" s="62">
        <v>0.0</v>
      </c>
      <c r="D23" s="62">
        <v>0.0</v>
      </c>
      <c r="E23" s="62">
        <v>1.0</v>
      </c>
      <c r="F23" s="62">
        <v>0.0</v>
      </c>
      <c r="G23" s="62">
        <v>0.0</v>
      </c>
      <c r="H23" s="63">
        <v>0.0</v>
      </c>
    </row>
    <row r="24" ht="12.75" customHeight="1">
      <c r="B24" s="60"/>
      <c r="C24" s="62">
        <v>0.0</v>
      </c>
      <c r="D24" s="62">
        <v>0.0</v>
      </c>
      <c r="E24" s="62">
        <v>0.0</v>
      </c>
      <c r="F24" s="62">
        <v>1.0</v>
      </c>
      <c r="G24" s="62">
        <v>0.0</v>
      </c>
      <c r="H24" s="63">
        <v>0.0</v>
      </c>
    </row>
    <row r="25" ht="12.75" customHeight="1">
      <c r="B25" s="60"/>
      <c r="C25" s="62">
        <v>0.0</v>
      </c>
      <c r="D25" s="62">
        <v>0.0</v>
      </c>
      <c r="E25" s="62">
        <v>0.0</v>
      </c>
      <c r="F25" s="62">
        <v>0.0</v>
      </c>
      <c r="G25" s="62">
        <v>1.0</v>
      </c>
      <c r="H25" s="63">
        <v>0.0</v>
      </c>
    </row>
    <row r="26" ht="12.75" customHeight="1">
      <c r="B26" s="60"/>
      <c r="C26" s="62">
        <v>0.0</v>
      </c>
      <c r="D26" s="62">
        <v>0.0</v>
      </c>
      <c r="E26" s="62">
        <v>0.0</v>
      </c>
      <c r="F26" s="62">
        <v>0.0</v>
      </c>
      <c r="G26" s="62">
        <v>0.0</v>
      </c>
      <c r="H26" s="63">
        <v>1.0</v>
      </c>
    </row>
    <row r="27" ht="12.75" customHeight="1">
      <c r="B27" s="60"/>
      <c r="C27" s="61"/>
      <c r="D27" s="61"/>
      <c r="E27" s="61"/>
      <c r="F27" s="61"/>
      <c r="G27" s="61"/>
      <c r="H27" s="47"/>
    </row>
    <row r="28" ht="12.75" customHeight="1">
      <c r="B28" s="64" t="s">
        <v>64</v>
      </c>
      <c r="C28" s="65">
        <f>Stocks!H511</f>
        <v>0.02318345907</v>
      </c>
      <c r="D28" s="65">
        <f>Stocks!I511</f>
        <v>0.01269379183</v>
      </c>
      <c r="E28" s="65">
        <f>Stocks!J511</f>
        <v>0.0120265777</v>
      </c>
      <c r="F28" s="65">
        <f>Stocks!K511</f>
        <v>0.02265634701</v>
      </c>
      <c r="G28" s="65">
        <f>Stocks!L511</f>
        <v>0.01138864517</v>
      </c>
      <c r="H28" s="66">
        <f>Stocks!M511</f>
        <v>0.007521835839</v>
      </c>
    </row>
    <row r="29" ht="12.75" customHeight="1">
      <c r="B29" s="60" t="s">
        <v>65</v>
      </c>
      <c r="C29" s="61">
        <f t="array" ref="C29">MMULT(MMULT(C21:H21,$B$2:$G$7),C21:C26)</f>
        <v>0.0005388332219</v>
      </c>
      <c r="D29" s="61">
        <f t="array" ref="D29">MMULT(MMULT(C22:H22,$B$2:$G$7),D21:D26)</f>
        <v>0.0001621435879</v>
      </c>
      <c r="E29" s="61">
        <f t="array" ref="E29">MMULT(MMULT(C23:H23,$B$2:$G$7),E21:E26)</f>
        <v>0.000146010315</v>
      </c>
      <c r="F29" s="61">
        <f t="array" ref="F29">MMULT(MMULT(C24:H24,$B$2:$G$7),F21:F26)</f>
        <v>0.0005177028198</v>
      </c>
      <c r="G29" s="61">
        <f t="array" ref="G29">MMULT(MMULT(C25:H25,$B$2:$G$7),G21:G26)</f>
        <v>0.0001311264501</v>
      </c>
      <c r="H29" s="47">
        <f t="array" ref="H29">MMULT(MMULT(C26:H26,$B$2:$G$7),H21:H26)</f>
        <v>0.00005694573368</v>
      </c>
    </row>
    <row r="30" ht="12.75" customHeight="1">
      <c r="B30" s="67" t="s">
        <v>66</v>
      </c>
      <c r="C30" s="68">
        <f t="shared" ref="C30:H30" si="3">SQRT(C29)</f>
        <v>0.02321278143</v>
      </c>
      <c r="D30" s="68">
        <f t="shared" si="3"/>
        <v>0.01273356148</v>
      </c>
      <c r="E30" s="68">
        <f t="shared" si="3"/>
        <v>0.0120834728</v>
      </c>
      <c r="F30" s="68">
        <f t="shared" si="3"/>
        <v>0.02275308374</v>
      </c>
      <c r="G30" s="68">
        <f t="shared" si="3"/>
        <v>0.01145104581</v>
      </c>
      <c r="H30" s="69">
        <f t="shared" si="3"/>
        <v>0.007546239705</v>
      </c>
    </row>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1.43"/>
    <col customWidth="1" min="8" max="8" width="18.29"/>
    <col customWidth="1" min="9" max="9" width="14.71"/>
    <col customWidth="1" min="10" max="10" width="19.71"/>
    <col customWidth="1" min="11" max="11" width="15.0"/>
    <col customWidth="1" min="12" max="12" width="21.14"/>
    <col customWidth="1" min="13" max="13" width="17.29"/>
    <col customWidth="1" min="14" max="14" width="17.0"/>
    <col customWidth="1" min="15" max="15" width="21.86"/>
    <col customWidth="1" min="16" max="16" width="13.29"/>
    <col customWidth="1" min="17" max="17" width="13.71"/>
    <col customWidth="1" min="18" max="21" width="11.43"/>
    <col customWidth="1" min="22" max="22" width="16.43"/>
  </cols>
  <sheetData>
    <row r="1" ht="12.75" customHeight="1">
      <c r="A1" s="70" t="s">
        <v>67</v>
      </c>
      <c r="F1" s="70"/>
      <c r="G1" s="70"/>
    </row>
    <row r="2" ht="12.75" customHeight="1">
      <c r="A2" s="70"/>
      <c r="B2" s="70"/>
    </row>
    <row r="3" ht="12.75" customHeight="1">
      <c r="A3" s="71" t="s">
        <v>68</v>
      </c>
      <c r="B3" s="13"/>
    </row>
    <row r="4" ht="12.75" customHeight="1">
      <c r="A4" s="72">
        <f t="shared" ref="A4:A9" si="1">1/6</f>
        <v>0.1666666667</v>
      </c>
      <c r="B4" s="73" t="s">
        <v>14</v>
      </c>
      <c r="D4" s="74" t="s">
        <v>69</v>
      </c>
      <c r="E4" s="11"/>
      <c r="F4" s="11"/>
      <c r="G4" s="11"/>
      <c r="H4" s="11"/>
      <c r="I4" s="11"/>
      <c r="J4" s="13"/>
    </row>
    <row r="5" ht="12.75" customHeight="1">
      <c r="A5" s="72">
        <f t="shared" si="1"/>
        <v>0.1666666667</v>
      </c>
      <c r="B5" s="73" t="s">
        <v>15</v>
      </c>
      <c r="D5" s="75" t="s">
        <v>70</v>
      </c>
      <c r="E5" s="27"/>
      <c r="F5" s="27"/>
      <c r="G5" s="27"/>
      <c r="H5" s="27"/>
      <c r="I5" s="27"/>
      <c r="J5" s="29"/>
    </row>
    <row r="6" ht="12.75" customHeight="1">
      <c r="A6" s="72">
        <f t="shared" si="1"/>
        <v>0.1666666667</v>
      </c>
      <c r="B6" s="73" t="s">
        <v>16</v>
      </c>
      <c r="D6" s="76"/>
      <c r="J6" s="77"/>
    </row>
    <row r="7" ht="12.75" customHeight="1">
      <c r="A7" s="72">
        <f t="shared" si="1"/>
        <v>0.1666666667</v>
      </c>
      <c r="B7" s="73" t="s">
        <v>17</v>
      </c>
      <c r="D7" s="76"/>
      <c r="J7" s="77"/>
    </row>
    <row r="8" ht="12.75" customHeight="1">
      <c r="A8" s="72">
        <f t="shared" si="1"/>
        <v>0.1666666667</v>
      </c>
      <c r="B8" s="73" t="s">
        <v>18</v>
      </c>
      <c r="D8" s="76"/>
      <c r="J8" s="77"/>
    </row>
    <row r="9" ht="25.5" customHeight="1">
      <c r="A9" s="72">
        <f t="shared" si="1"/>
        <v>0.1666666667</v>
      </c>
      <c r="B9" s="73" t="s">
        <v>71</v>
      </c>
      <c r="D9" s="76"/>
      <c r="J9" s="77"/>
      <c r="K9" s="78"/>
    </row>
    <row r="10" ht="12.75" customHeight="1">
      <c r="D10" s="76"/>
      <c r="J10" s="77"/>
    </row>
    <row r="11" ht="12.75" customHeight="1">
      <c r="A11" s="48" t="s">
        <v>51</v>
      </c>
      <c r="B11" s="49">
        <v>0.01</v>
      </c>
      <c r="D11" s="76"/>
      <c r="J11" s="77"/>
    </row>
    <row r="12" ht="21.0" customHeight="1">
      <c r="D12" s="31"/>
      <c r="E12" s="33"/>
      <c r="F12" s="33"/>
      <c r="G12" s="33"/>
      <c r="H12" s="33"/>
      <c r="I12" s="33"/>
      <c r="J12" s="34"/>
    </row>
    <row r="13" ht="12.75" customHeight="1">
      <c r="A13" s="56"/>
      <c r="B13" s="56"/>
      <c r="C13" s="56"/>
      <c r="D13" s="56"/>
      <c r="E13" s="56"/>
      <c r="F13" s="56"/>
      <c r="G13" s="56"/>
      <c r="M13" s="79" t="s">
        <v>72</v>
      </c>
      <c r="N13" s="27"/>
      <c r="O13" s="29"/>
    </row>
    <row r="14" ht="12.75" customHeight="1">
      <c r="A14" s="56"/>
      <c r="B14" s="56"/>
      <c r="C14" s="56"/>
      <c r="D14" s="56"/>
      <c r="E14" s="56"/>
      <c r="F14" s="56"/>
      <c r="G14" s="56"/>
      <c r="I14" s="80" t="s">
        <v>73</v>
      </c>
      <c r="J14" s="27"/>
      <c r="K14" s="29"/>
      <c r="M14" s="76"/>
      <c r="O14" s="77"/>
    </row>
    <row r="15" ht="12.75" customHeight="1">
      <c r="A15" s="56"/>
      <c r="B15" s="56"/>
      <c r="C15" s="56"/>
      <c r="D15" s="56"/>
      <c r="E15" s="56"/>
      <c r="F15" s="56"/>
      <c r="G15" s="56"/>
      <c r="I15" s="76"/>
      <c r="K15" s="77"/>
      <c r="M15" s="76"/>
      <c r="O15" s="77"/>
    </row>
    <row r="16" ht="12.75" customHeight="1">
      <c r="A16" s="56"/>
      <c r="B16" s="56"/>
      <c r="C16" s="56"/>
      <c r="D16" s="56"/>
      <c r="E16" s="56"/>
      <c r="F16" s="56"/>
      <c r="G16" s="56"/>
      <c r="I16" s="31"/>
      <c r="J16" s="33"/>
      <c r="K16" s="34"/>
      <c r="M16" s="31"/>
      <c r="N16" s="33"/>
      <c r="O16" s="34"/>
    </row>
    <row r="17" ht="12.75" customHeight="1">
      <c r="A17" s="81"/>
      <c r="B17" s="78"/>
      <c r="C17" s="78"/>
      <c r="D17" s="78"/>
      <c r="E17" s="78"/>
      <c r="F17" s="78"/>
      <c r="G17" s="56"/>
    </row>
    <row r="18" ht="12.75" customHeight="1">
      <c r="A18" s="78"/>
      <c r="B18" s="78"/>
      <c r="C18" s="78"/>
      <c r="D18" s="78"/>
      <c r="E18" s="78"/>
      <c r="F18" s="78"/>
      <c r="G18" s="56"/>
    </row>
    <row r="19" ht="12.75" customHeight="1">
      <c r="A19" s="78"/>
      <c r="B19" s="78"/>
      <c r="C19" s="78"/>
      <c r="D19" s="78"/>
      <c r="E19" s="78"/>
      <c r="F19" s="78"/>
      <c r="G19" s="56"/>
      <c r="L19" s="82" t="s">
        <v>74</v>
      </c>
      <c r="M19" s="83" t="s">
        <v>75</v>
      </c>
      <c r="N19" s="83" t="s">
        <v>76</v>
      </c>
      <c r="O19" s="82" t="s">
        <v>77</v>
      </c>
      <c r="V19" s="82" t="s">
        <v>78</v>
      </c>
    </row>
    <row r="20" ht="12.75" customHeight="1">
      <c r="A20" s="78"/>
      <c r="B20" s="78"/>
      <c r="C20" s="78"/>
      <c r="D20" s="78"/>
      <c r="E20" s="78"/>
      <c r="F20" s="78"/>
      <c r="H20" s="84" t="s">
        <v>79</v>
      </c>
      <c r="J20" s="84" t="s">
        <v>80</v>
      </c>
      <c r="L20" s="85"/>
      <c r="M20" s="85"/>
      <c r="N20" s="85"/>
      <c r="O20" s="85"/>
      <c r="V20" s="85"/>
    </row>
    <row r="21" ht="12.75" customHeight="1">
      <c r="A21" s="78"/>
      <c r="B21" s="78"/>
      <c r="C21" s="78"/>
      <c r="D21" s="78"/>
      <c r="E21" s="78"/>
      <c r="F21" s="78"/>
      <c r="H21" s="85"/>
      <c r="J21" s="85"/>
      <c r="L21" s="85"/>
      <c r="M21" s="85"/>
      <c r="N21" s="85"/>
      <c r="O21" s="85"/>
      <c r="V21" s="85"/>
    </row>
    <row r="22" ht="12.75" customHeight="1">
      <c r="H22" s="85"/>
      <c r="J22" s="85"/>
      <c r="L22" s="85"/>
      <c r="M22" s="85"/>
      <c r="N22" s="85"/>
      <c r="O22" s="85"/>
      <c r="V22" s="85"/>
    </row>
    <row r="23" ht="12.75" customHeight="1">
      <c r="H23" s="85"/>
      <c r="J23" s="85"/>
      <c r="L23" s="85"/>
      <c r="M23" s="85"/>
      <c r="N23" s="85"/>
      <c r="O23" s="85"/>
      <c r="V23" s="85"/>
    </row>
    <row r="24" ht="12.75" customHeight="1">
      <c r="H24" s="85"/>
      <c r="J24" s="85"/>
      <c r="L24" s="85"/>
      <c r="M24" s="85"/>
      <c r="N24" s="85"/>
      <c r="O24" s="85"/>
      <c r="V24" s="85"/>
    </row>
    <row r="25" ht="12.75" customHeight="1">
      <c r="B25" s="86" t="s">
        <v>81</v>
      </c>
      <c r="C25" s="11"/>
      <c r="D25" s="11"/>
      <c r="E25" s="11"/>
      <c r="F25" s="11"/>
      <c r="G25" s="13"/>
      <c r="H25" s="87"/>
      <c r="J25" s="87"/>
      <c r="L25" s="87"/>
      <c r="M25" s="87"/>
      <c r="N25" s="87"/>
      <c r="O25" s="87"/>
      <c r="P25" s="86" t="s">
        <v>82</v>
      </c>
      <c r="Q25" s="11"/>
      <c r="R25" s="11"/>
      <c r="S25" s="11"/>
      <c r="T25" s="11"/>
      <c r="U25" s="13"/>
      <c r="V25" s="87"/>
    </row>
    <row r="26" ht="30.75" customHeight="1">
      <c r="A26" s="88" t="str">
        <f>Stocks!A4</f>
        <v>Date</v>
      </c>
      <c r="B26" s="88" t="str">
        <f>Stocks!H4</f>
        <v>r tesla</v>
      </c>
      <c r="C26" s="88" t="str">
        <f>Stocks!I4</f>
        <v>r intel</v>
      </c>
      <c r="D26" s="88" t="str">
        <f>Stocks!J4</f>
        <v>r apple</v>
      </c>
      <c r="E26" s="88" t="str">
        <f>Stocks!K4</f>
        <v>r netflix</v>
      </c>
      <c r="F26" s="88" t="str">
        <f>Stocks!L4</f>
        <v>r microsoft</v>
      </c>
      <c r="G26" s="89" t="str">
        <f>Stocks!M4</f>
        <v>r usd/rus</v>
      </c>
      <c r="H26" s="90" t="s">
        <v>83</v>
      </c>
      <c r="I26" s="91" t="s">
        <v>84</v>
      </c>
      <c r="J26" s="90" t="s">
        <v>85</v>
      </c>
      <c r="K26" s="91" t="s">
        <v>84</v>
      </c>
      <c r="L26" s="90" t="s">
        <v>86</v>
      </c>
      <c r="M26" s="90" t="s">
        <v>87</v>
      </c>
      <c r="N26" s="92" t="s">
        <v>88</v>
      </c>
      <c r="O26" s="93" t="s">
        <v>89</v>
      </c>
      <c r="P26" s="94" t="str">
        <f t="shared" ref="P26:U26" si="2">B26</f>
        <v>r tesla</v>
      </c>
      <c r="Q26" s="88" t="str">
        <f t="shared" si="2"/>
        <v>r intel</v>
      </c>
      <c r="R26" s="88" t="str">
        <f t="shared" si="2"/>
        <v>r apple</v>
      </c>
      <c r="S26" s="88" t="str">
        <f t="shared" si="2"/>
        <v>r netflix</v>
      </c>
      <c r="T26" s="88" t="str">
        <f t="shared" si="2"/>
        <v>r microsoft</v>
      </c>
      <c r="U26" s="88" t="str">
        <f t="shared" si="2"/>
        <v>r usd/rus</v>
      </c>
      <c r="V26" s="95" t="s">
        <v>90</v>
      </c>
    </row>
    <row r="27" ht="12.75" customHeight="1">
      <c r="A27" s="96">
        <f>Stocks!A509</f>
        <v>43131</v>
      </c>
      <c r="B27" s="97"/>
      <c r="C27" s="97"/>
      <c r="D27" s="97"/>
      <c r="E27" s="97"/>
      <c r="F27" s="97"/>
      <c r="G27" s="98"/>
      <c r="H27" s="36">
        <f t="array" ref="H27">SQRT(MMULT(MMULT(TRANSPOSE($A$4:$A$9),MMULT(TRANSPOSE(EXP(B28:$G$530)-1),EXP(B28:$G$530)-1)/COUNTA($G28:G$530)),$A$4:$A$9))*NORMSINV($B$11)</f>
        <v>-0.02142572976</v>
      </c>
      <c r="I27" s="99">
        <f t="shared" ref="I27:I278" si="3">IF(V27&lt;H27,1,0)</f>
        <v>0</v>
      </c>
      <c r="J27" s="36">
        <f t="array" ref="J27">SQRT(MMULT(MMULT(TRANSPOSE($A$4:$A$9),MMULT(TRANSPOSE(EXP(B28:G279)-1),EXP(B28:G279)-1)/COUNTA(G28:G279)),$A$4:$A$9))*NORMSINV($B$11)</f>
        <v>-0.01925553712</v>
      </c>
      <c r="K27" s="99">
        <f t="shared" ref="K27:K278" si="4">IF(V27&lt;J27,1,0)</f>
        <v>0</v>
      </c>
      <c r="L27" s="36">
        <f t="shared" ref="L27:L278" si="5">H27*SQRT(10)</f>
        <v>-0.06775410656</v>
      </c>
      <c r="M27" s="100">
        <f t="array" ref="M27">SQRT(MMULT(MMULT(TRANSPOSE($A$4:$A$9),MMULT(TRANSPOSE(EXP(B28:$G$532)-1),EXP(B28:$G$532)-1)/COUNTA($G28:G$532)),$A$4:$A$9))*(-1/SQRT(2*PI())*EXP(-1*(NORMSINV($B$11))^2/2)/$B$11)</f>
        <v>-0.02454669837</v>
      </c>
      <c r="N27" s="36">
        <f t="array" ref="N27">SQRT(MMULT(MMULT(TRANSPOSE($A$4:$A$9),MMULT(TRANSPOSE(EXP(B28:G279)-1),EXP(B28:G279)-1)/COUNTA(G28:G279)),$A$4:$A$9))*(-1/SQRT(2*PI())*EXP(-1*(NORMSINV($B$11))^2/2)/$B$11)</f>
        <v>-0.02206038567</v>
      </c>
      <c r="O27" s="101">
        <f t="shared" ref="O27:O278" si="6">M27*SQRT(10)</f>
        <v>-0.07762347589</v>
      </c>
      <c r="P27" s="100">
        <f>Stocks!N509</f>
        <v>0.02455031759</v>
      </c>
      <c r="Q27" s="36">
        <f>Stocks!O509</f>
        <v>-0.01332235534</v>
      </c>
      <c r="R27" s="36">
        <f>Stocks!P509</f>
        <v>0.002755007713</v>
      </c>
      <c r="S27" s="36">
        <f>Stocks!Q509</f>
        <v>-0.03048780619</v>
      </c>
      <c r="T27" s="36">
        <f>Stocks!R509</f>
        <v>0.02447705509</v>
      </c>
      <c r="U27" s="36">
        <f>Stocks!S509</f>
        <v>0.001703043388</v>
      </c>
      <c r="V27" s="100">
        <f t="shared" ref="V27:V278" si="7">MMULT(P27:U27,$A$4:$A$9)</f>
        <v>0.001612543707</v>
      </c>
    </row>
    <row r="28" ht="12.75" customHeight="1">
      <c r="A28" s="102">
        <f>Stocks!A508</f>
        <v>43130</v>
      </c>
      <c r="B28" s="103">
        <f>Stocks!H508</f>
        <v>-0.01067096332</v>
      </c>
      <c r="C28" s="103">
        <f>Stocks!I508</f>
        <v>-0.0240976737</v>
      </c>
      <c r="D28" s="103">
        <f>Stocks!J508</f>
        <v>-0.005911633523</v>
      </c>
      <c r="E28" s="103">
        <f>Stocks!K508</f>
        <v>-0.0205548981</v>
      </c>
      <c r="F28" s="103">
        <f>Stocks!L508</f>
        <v>-0.01264349936</v>
      </c>
      <c r="G28" s="104">
        <f>Stocks!M508</f>
        <v>-0.003858242123</v>
      </c>
      <c r="H28" s="36">
        <f t="array" ref="H28">SQRT(MMULT(MMULT(TRANSPOSE($A$4:$A$9),MMULT(TRANSPOSE(EXP(B29:$G$530)-1),EXP(B29:$G$530)-1)/COUNTA($G29:G$530)),$A$4:$A$9))*NORMSINV($B$11)</f>
        <v>-0.02140554257</v>
      </c>
      <c r="I28" s="24">
        <f t="shared" si="3"/>
        <v>0</v>
      </c>
      <c r="J28" s="36">
        <f t="array" ref="J28">SQRT(MMULT(MMULT(TRANSPOSE($A$4:$A$9),MMULT(TRANSPOSE(EXP(B29:G280)-1),EXP(B29:G280)-1)/COUNTA(G29:G280)),$A$4:$A$9))*NORMSINV($B$11)</f>
        <v>-0.01917886941</v>
      </c>
      <c r="K28" s="24">
        <f t="shared" si="4"/>
        <v>0</v>
      </c>
      <c r="L28" s="36">
        <f t="shared" si="5"/>
        <v>-0.06769026908</v>
      </c>
      <c r="M28" s="100">
        <f t="array" ref="M28">SQRT(MMULT(MMULT(TRANSPOSE($A$4:$A$9),MMULT(TRANSPOSE(EXP(B29:$G$532)-1),EXP(B29:$G$532)-1)/COUNTA($G29:G$532)),$A$4:$A$9))*(-1/SQRT(2*PI())*EXP(-1*(NORMSINV($B$11))^2/2)/$B$11)</f>
        <v>-0.02452357063</v>
      </c>
      <c r="N28" s="36">
        <f t="array" ref="N28">SQRT(MMULT(MMULT(TRANSPOSE($A$4:$A$9),MMULT(TRANSPOSE(EXP(B29:G280)-1),EXP(B29:G280)-1)/COUNTA(G29:G280)),$A$4:$A$9))*(-1/SQRT(2*PI())*EXP(-1*(NORMSINV($B$11))^2/2)/$B$11)</f>
        <v>-0.02197255019</v>
      </c>
      <c r="O28" s="101">
        <f t="shared" si="6"/>
        <v>-0.07755033955</v>
      </c>
      <c r="P28" s="100">
        <f>Stocks!N508</f>
        <v>-0.01061423057</v>
      </c>
      <c r="Q28" s="36">
        <f>Stocks!O508</f>
        <v>-0.02380964302</v>
      </c>
      <c r="R28" s="36">
        <f>Stocks!P508</f>
        <v>-0.005894194199</v>
      </c>
      <c r="S28" s="36">
        <f>Stocks!Q508</f>
        <v>-0.0203450862</v>
      </c>
      <c r="T28" s="36">
        <f>Stocks!R508</f>
        <v>-0.01256390612</v>
      </c>
      <c r="U28" s="36">
        <f>Stocks!S508</f>
        <v>-0.00385080867</v>
      </c>
      <c r="V28" s="100">
        <f t="shared" si="7"/>
        <v>-0.01284631146</v>
      </c>
    </row>
    <row r="29" ht="12.75" customHeight="1">
      <c r="A29" s="102">
        <f>Stocks!A507</f>
        <v>43129</v>
      </c>
      <c r="B29" s="103">
        <f>Stocks!H507</f>
        <v>0.01929634081</v>
      </c>
      <c r="C29" s="103">
        <f>Stocks!I507</f>
        <v>-0.001998871979</v>
      </c>
      <c r="D29" s="103">
        <f>Stocks!J507</f>
        <v>-0.02091562743</v>
      </c>
      <c r="E29" s="103">
        <f>Stocks!K507</f>
        <v>0.03573401876</v>
      </c>
      <c r="F29" s="103">
        <f>Stocks!L507</f>
        <v>-0.001489640555</v>
      </c>
      <c r="G29" s="104">
        <f>Stocks!M507</f>
        <v>0.007262992786</v>
      </c>
      <c r="H29" s="36">
        <f t="array" ref="H29">SQRT(MMULT(MMULT(TRANSPOSE($A$4:$A$9),MMULT(TRANSPOSE(EXP(B30:$G$530)-1),EXP(B30:$G$530)-1)/COUNTA($G30:G$530)),$A$4:$A$9))*NORMSINV($B$11)</f>
        <v>-0.02141625877</v>
      </c>
      <c r="I29" s="24">
        <f t="shared" si="3"/>
        <v>0</v>
      </c>
      <c r="J29" s="36">
        <f t="array" ref="J29">SQRT(MMULT(MMULT(TRANSPOSE($A$4:$A$9),MMULT(TRANSPOSE(EXP(B30:G281)-1),EXP(B30:G281)-1)/COUNTA(G30:G281)),$A$4:$A$9))*NORMSINV($B$11)</f>
        <v>-0.0192155959</v>
      </c>
      <c r="K29" s="24">
        <f t="shared" si="4"/>
        <v>0</v>
      </c>
      <c r="L29" s="36">
        <f t="shared" si="5"/>
        <v>-0.06772415668</v>
      </c>
      <c r="M29" s="100">
        <f t="array" ref="M29">SQRT(MMULT(MMULT(TRANSPOSE($A$4:$A$9),MMULT(TRANSPOSE(EXP(B30:$G$532)-1),EXP(B30:$G$532)-1)/COUNTA($G30:G$532)),$A$4:$A$9))*(-1/SQRT(2*PI())*EXP(-1*(NORMSINV($B$11))^2/2)/$B$11)</f>
        <v>-0.0245358478</v>
      </c>
      <c r="N29" s="36">
        <f t="array" ref="N29">SQRT(MMULT(MMULT(TRANSPOSE($A$4:$A$9),MMULT(TRANSPOSE(EXP(B30:G281)-1),EXP(B30:G281)-1)/COUNTA(G30:G281)),$A$4:$A$9))*(-1/SQRT(2*PI())*EXP(-1*(NORMSINV($B$11))^2/2)/$B$11)</f>
        <v>-0.02201462643</v>
      </c>
      <c r="O29" s="101">
        <f t="shared" si="6"/>
        <v>-0.07758916338</v>
      </c>
      <c r="P29" s="100">
        <f>Stocks!N507</f>
        <v>0.01948371849</v>
      </c>
      <c r="Q29" s="36">
        <f>Stocks!O507</f>
        <v>-0.001996875565</v>
      </c>
      <c r="R29" s="36">
        <f>Stocks!P507</f>
        <v>-0.02069841272</v>
      </c>
      <c r="S29" s="36">
        <f>Stocks!Q507</f>
        <v>0.03638015215</v>
      </c>
      <c r="T29" s="36">
        <f>Stocks!R507</f>
        <v>-0.001488531591</v>
      </c>
      <c r="U29" s="36">
        <f>Stocks!S507</f>
        <v>0.007289432289</v>
      </c>
      <c r="V29" s="100">
        <f t="shared" si="7"/>
        <v>0.006494913842</v>
      </c>
    </row>
    <row r="30" ht="12.75" customHeight="1">
      <c r="A30" s="102">
        <f>Stocks!A506</f>
        <v>43126</v>
      </c>
      <c r="B30" s="103">
        <f>Stocks!H506</f>
        <v>0.01531276769</v>
      </c>
      <c r="C30" s="103">
        <f>Stocks!I506</f>
        <v>0.1003146785</v>
      </c>
      <c r="D30" s="103">
        <f>Stocks!J506</f>
        <v>0.002334848073</v>
      </c>
      <c r="E30" s="103">
        <f>Stocks!K506</f>
        <v>0.01800524054</v>
      </c>
      <c r="F30" s="103">
        <f>Stocks!L506</f>
        <v>0.01856376824</v>
      </c>
      <c r="G30" s="104">
        <f>Stocks!M506</f>
        <v>0.001833869844</v>
      </c>
      <c r="H30" s="36">
        <f t="array" ref="H30">SQRT(MMULT(MMULT(TRANSPOSE($A$4:$A$9),MMULT(TRANSPOSE(EXP(B31:$G$530)-1),EXP(B31:$G$530)-1)/COUNTA($G31:G$530)),$A$4:$A$9))*NORMSINV($B$11)</f>
        <v>-0.02125276895</v>
      </c>
      <c r="I30" s="24">
        <f t="shared" si="3"/>
        <v>0</v>
      </c>
      <c r="J30" s="36">
        <f t="array" ref="J30">SQRT(MMULT(MMULT(TRANSPOSE($A$4:$A$9),MMULT(TRANSPOSE(EXP(B31:G282)-1),EXP(B31:G282)-1)/COUNTA(G31:G282)),$A$4:$A$9))*NORMSINV($B$11)</f>
        <v>-0.01880601206</v>
      </c>
      <c r="K30" s="24">
        <f t="shared" si="4"/>
        <v>0</v>
      </c>
      <c r="L30" s="36">
        <f t="shared" si="5"/>
        <v>-0.06720715645</v>
      </c>
      <c r="M30" s="100">
        <f t="array" ref="M30">SQRT(MMULT(MMULT(TRANSPOSE($A$4:$A$9),MMULT(TRANSPOSE(EXP(B31:$G$532)-1),EXP(B31:$G$532)-1)/COUNTA($G31:G$532)),$A$4:$A$9))*(-1/SQRT(2*PI())*EXP(-1*(NORMSINV($B$11))^2/2)/$B$11)</f>
        <v>-0.02434854331</v>
      </c>
      <c r="N30" s="36">
        <f t="array" ref="N30">SQRT(MMULT(MMULT(TRANSPOSE($A$4:$A$9),MMULT(TRANSPOSE(EXP(B31:G282)-1),EXP(B31:G282)-1)/COUNTA(G31:G282)),$A$4:$A$9))*(-1/SQRT(2*PI())*EXP(-1*(NORMSINV($B$11))^2/2)/$B$11)</f>
        <v>-0.02154538076</v>
      </c>
      <c r="O30" s="101">
        <f t="shared" si="6"/>
        <v>-0.07699685456</v>
      </c>
      <c r="P30" s="100">
        <f>Stocks!N506</f>
        <v>0.01543060884</v>
      </c>
      <c r="Q30" s="36">
        <f>Stocks!O506</f>
        <v>0.1055187463</v>
      </c>
      <c r="R30" s="36">
        <f>Stocks!P506</f>
        <v>0.002337575954</v>
      </c>
      <c r="S30" s="36">
        <f>Stocks!Q506</f>
        <v>0.01816831213</v>
      </c>
      <c r="T30" s="36">
        <f>Stocks!R506</f>
        <v>0.01873714618</v>
      </c>
      <c r="U30" s="36">
        <f>Stocks!S506</f>
        <v>0.001835552412</v>
      </c>
      <c r="V30" s="100">
        <f t="shared" si="7"/>
        <v>0.02700465697</v>
      </c>
    </row>
    <row r="31" ht="12.75" customHeight="1">
      <c r="A31" s="102">
        <f>Stocks!A505</f>
        <v>43125</v>
      </c>
      <c r="B31" s="103">
        <f>Stocks!H505</f>
        <v>-0.02414056526</v>
      </c>
      <c r="C31" s="103">
        <f>Stocks!I505</f>
        <v>-0.004624776081</v>
      </c>
      <c r="D31" s="103">
        <f>Stocks!J505</f>
        <v>-0.01801229015</v>
      </c>
      <c r="E31" s="103">
        <f>Stocks!K505</f>
        <v>0.03164114804</v>
      </c>
      <c r="F31" s="103">
        <f>Stocks!L505</f>
        <v>0.005539199106</v>
      </c>
      <c r="G31" s="104">
        <f>Stocks!M505</f>
        <v>-0.008882117063</v>
      </c>
      <c r="H31" s="36">
        <f t="array" ref="H31">SQRT(MMULT(MMULT(TRANSPOSE($A$4:$A$9),MMULT(TRANSPOSE(EXP(B32:$G$530)-1),EXP(B32:$G$530)-1)/COUNTA($G32:G$530)),$A$4:$A$9))*NORMSINV($B$11)</f>
        <v>-0.02127189556</v>
      </c>
      <c r="I31" s="24">
        <f t="shared" si="3"/>
        <v>0</v>
      </c>
      <c r="J31" s="36">
        <f t="array" ref="J31">SQRT(MMULT(MMULT(TRANSPOSE($A$4:$A$9),MMULT(TRANSPOSE(EXP(B32:G283)-1),EXP(B32:G283)-1)/COUNTA(G32:G283)),$A$4:$A$9))*NORMSINV($B$11)</f>
        <v>-0.01880407832</v>
      </c>
      <c r="K31" s="24">
        <f t="shared" si="4"/>
        <v>0</v>
      </c>
      <c r="L31" s="36">
        <f t="shared" si="5"/>
        <v>-0.06726764013</v>
      </c>
      <c r="M31" s="100">
        <f t="array" ref="M31">SQRT(MMULT(MMULT(TRANSPOSE($A$4:$A$9),MMULT(TRANSPOSE(EXP(B32:$G$532)-1),EXP(B32:$G$532)-1)/COUNTA($G32:G$532)),$A$4:$A$9))*(-1/SQRT(2*PI())*EXP(-1*(NORMSINV($B$11))^2/2)/$B$11)</f>
        <v>-0.024370456</v>
      </c>
      <c r="N31" s="36">
        <f t="array" ref="N31">SQRT(MMULT(MMULT(TRANSPOSE($A$4:$A$9),MMULT(TRANSPOSE(EXP(B32:G283)-1),EXP(B32:G283)-1)/COUNTA(G32:G283)),$A$4:$A$9))*(-1/SQRT(2*PI())*EXP(-1*(NORMSINV($B$11))^2/2)/$B$11)</f>
        <v>-0.02154316534</v>
      </c>
      <c r="O31" s="101">
        <f t="shared" si="6"/>
        <v>-0.07706614857</v>
      </c>
      <c r="P31" s="100">
        <f>Stocks!N505</f>
        <v>-0.02385151245</v>
      </c>
      <c r="Q31" s="36">
        <f>Stocks!O505</f>
        <v>-0.004614098271</v>
      </c>
      <c r="R31" s="36">
        <f>Stocks!P505</f>
        <v>-0.01785103847</v>
      </c>
      <c r="S31" s="36">
        <f>Stocks!Q505</f>
        <v>0.03214705084</v>
      </c>
      <c r="T31" s="36">
        <f>Stocks!R505</f>
        <v>0.005554568835</v>
      </c>
      <c r="U31" s="36">
        <f>Stocks!S505</f>
        <v>-0.00884278759</v>
      </c>
      <c r="V31" s="100">
        <f t="shared" si="7"/>
        <v>-0.002909636185</v>
      </c>
    </row>
    <row r="32" ht="12.75" customHeight="1">
      <c r="A32" s="102">
        <f>Stocks!A504</f>
        <v>43124</v>
      </c>
      <c r="B32" s="103">
        <f>Stocks!H504</f>
        <v>-0.01975215577</v>
      </c>
      <c r="C32" s="103">
        <f>Stocks!I504</f>
        <v>-0.01201293873</v>
      </c>
      <c r="D32" s="103">
        <f>Stocks!J504</f>
        <v>-0.01605682464</v>
      </c>
      <c r="E32" s="103">
        <f>Stocks!K504</f>
        <v>0.04304890899</v>
      </c>
      <c r="F32" s="103">
        <f>Stocks!L504</f>
        <v>-0.0008711073216</v>
      </c>
      <c r="G32" s="104">
        <f>Stocks!M504</f>
        <v>-0.002513713286</v>
      </c>
      <c r="H32" s="36">
        <f t="array" ref="H32">SQRT(MMULT(MMULT(TRANSPOSE($A$4:$A$9),MMULT(TRANSPOSE(EXP(B33:$G$530)-1),EXP(B33:$G$530)-1)/COUNTA($G33:G$530)),$A$4:$A$9))*NORMSINV($B$11)</f>
        <v>-0.02129291244</v>
      </c>
      <c r="I32" s="24">
        <f t="shared" si="3"/>
        <v>0</v>
      </c>
      <c r="J32" s="36">
        <f t="array" ref="J32">SQRT(MMULT(MMULT(TRANSPOSE($A$4:$A$9),MMULT(TRANSPOSE(EXP(B33:G284)-1),EXP(B33:G284)-1)/COUNTA(G33:G284)),$A$4:$A$9))*NORMSINV($B$11)</f>
        <v>-0.01889116669</v>
      </c>
      <c r="K32" s="24">
        <f t="shared" si="4"/>
        <v>0</v>
      </c>
      <c r="L32" s="36">
        <f t="shared" si="5"/>
        <v>-0.06733410134</v>
      </c>
      <c r="M32" s="100">
        <f t="array" ref="M32">SQRT(MMULT(MMULT(TRANSPOSE($A$4:$A$9),MMULT(TRANSPOSE(EXP(B33:$G$532)-1),EXP(B33:$G$532)-1)/COUNTA($G33:G$532)),$A$4:$A$9))*(-1/SQRT(2*PI())*EXP(-1*(NORMSINV($B$11))^2/2)/$B$11)</f>
        <v>-0.02439453429</v>
      </c>
      <c r="N32" s="36">
        <f t="array" ref="N32">SQRT(MMULT(MMULT(TRANSPOSE($A$4:$A$9),MMULT(TRANSPOSE(EXP(B33:G284)-1),EXP(B33:G284)-1)/COUNTA(G33:G284)),$A$4:$A$9))*(-1/SQRT(2*PI())*EXP(-1*(NORMSINV($B$11))^2/2)/$B$11)</f>
        <v>-0.02164293939</v>
      </c>
      <c r="O32" s="101">
        <f t="shared" si="6"/>
        <v>-0.07714229082</v>
      </c>
      <c r="P32" s="100">
        <f>Stocks!N504</f>
        <v>-0.01955836</v>
      </c>
      <c r="Q32" s="36">
        <f>Stocks!O504</f>
        <v>-0.01194107145</v>
      </c>
      <c r="R32" s="36">
        <f>Stocks!P504</f>
        <v>-0.01592860104</v>
      </c>
      <c r="S32" s="36">
        <f>Stocks!Q504</f>
        <v>0.04398895404</v>
      </c>
      <c r="T32" s="36">
        <f>Stocks!R504</f>
        <v>-0.0008707280178</v>
      </c>
      <c r="U32" s="36">
        <f>Stocks!S504</f>
        <v>-0.002510556554</v>
      </c>
      <c r="V32" s="100">
        <f t="shared" si="7"/>
        <v>-0.001136727169</v>
      </c>
    </row>
    <row r="33" ht="12.75" customHeight="1">
      <c r="A33" s="102">
        <f>Stocks!A503</f>
        <v>43123</v>
      </c>
      <c r="B33" s="103">
        <f>Stocks!H503</f>
        <v>0.003492616563</v>
      </c>
      <c r="C33" s="103">
        <f>Stocks!I503</f>
        <v>0.00675288565</v>
      </c>
      <c r="D33" s="103">
        <f>Stocks!J503</f>
        <v>0.0002258343167</v>
      </c>
      <c r="E33" s="103">
        <f>Stocks!K503</f>
        <v>0.0951183839</v>
      </c>
      <c r="F33" s="103">
        <f>Stocks!L503</f>
        <v>0.003160735467</v>
      </c>
      <c r="G33" s="104">
        <f>Stocks!M503</f>
        <v>-0.001754786754</v>
      </c>
      <c r="H33" s="36">
        <f t="array" ref="H33">SQRT(MMULT(MMULT(TRANSPOSE($A$4:$A$9),MMULT(TRANSPOSE(EXP(B34:$G$530)-1),EXP(B34:$G$530)-1)/COUNTA($G34:G$530)),$A$4:$A$9))*NORMSINV($B$11)</f>
        <v>-0.02122560457</v>
      </c>
      <c r="I33" s="24">
        <f t="shared" si="3"/>
        <v>0</v>
      </c>
      <c r="J33" s="36">
        <f t="array" ref="J33">SQRT(MMULT(MMULT(TRANSPOSE($A$4:$A$9),MMULT(TRANSPOSE(EXP(B34:G285)-1),EXP(B34:G285)-1)/COUNTA(G34:G285)),$A$4:$A$9))*NORMSINV($B$11)</f>
        <v>-0.01869708705</v>
      </c>
      <c r="K33" s="24">
        <f t="shared" si="4"/>
        <v>0</v>
      </c>
      <c r="L33" s="36">
        <f t="shared" si="5"/>
        <v>-0.06712125516</v>
      </c>
      <c r="M33" s="100">
        <f t="array" ref="M33">SQRT(MMULT(MMULT(TRANSPOSE($A$4:$A$9),MMULT(TRANSPOSE(EXP(B34:$G$532)-1),EXP(B34:$G$532)-1)/COUNTA($G34:G$532)),$A$4:$A$9))*(-1/SQRT(2*PI())*EXP(-1*(NORMSINV($B$11))^2/2)/$B$11)</f>
        <v>-0.02431742205</v>
      </c>
      <c r="N33" s="36">
        <f t="array" ref="N33">SQRT(MMULT(MMULT(TRANSPOSE($A$4:$A$9),MMULT(TRANSPOSE(EXP(B34:G285)-1),EXP(B34:G285)-1)/COUNTA(G34:G285)),$A$4:$A$9))*(-1/SQRT(2*PI())*EXP(-1*(NORMSINV($B$11))^2/2)/$B$11)</f>
        <v>-0.02142058924</v>
      </c>
      <c r="O33" s="101">
        <f t="shared" si="6"/>
        <v>-0.0768984405</v>
      </c>
      <c r="P33" s="100">
        <f>Stocks!N503</f>
        <v>0.003498722855</v>
      </c>
      <c r="Q33" s="36">
        <f>Stocks!O503</f>
        <v>0.006775737793</v>
      </c>
      <c r="R33" s="36">
        <f>Stocks!P503</f>
        <v>0.0002258598191</v>
      </c>
      <c r="S33" s="36">
        <f>Stocks!Q503</f>
        <v>0.09978904473</v>
      </c>
      <c r="T33" s="36">
        <f>Stocks!R503</f>
        <v>0.003165735858</v>
      </c>
      <c r="U33" s="36">
        <f>Stocks!S503</f>
        <v>-0.001753248016</v>
      </c>
      <c r="V33" s="100">
        <f t="shared" si="7"/>
        <v>0.01861697551</v>
      </c>
    </row>
    <row r="34" ht="12.75" customHeight="1">
      <c r="A34" s="102">
        <f>Stocks!A502</f>
        <v>43122</v>
      </c>
      <c r="B34" s="103">
        <f>Stocks!H502</f>
        <v>0.004390123726</v>
      </c>
      <c r="C34" s="103">
        <f>Stocks!I502</f>
        <v>0.02053747884</v>
      </c>
      <c r="D34" s="103">
        <f>Stocks!J502</f>
        <v>-0.008214662661</v>
      </c>
      <c r="E34" s="103">
        <f>Stocks!K502</f>
        <v>0.03178552943</v>
      </c>
      <c r="F34" s="103">
        <f>Stocks!L502</f>
        <v>0.01773070324</v>
      </c>
      <c r="G34" s="104">
        <f>Stocks!M502</f>
        <v>-0.0002368018333</v>
      </c>
      <c r="H34" s="36">
        <f t="array" ref="H34">SQRT(MMULT(MMULT(TRANSPOSE($A$4:$A$9),MMULT(TRANSPOSE(EXP(B35:$G$530)-1),EXP(B35:$G$530)-1)/COUNTA($G35:G$530)),$A$4:$A$9))*NORMSINV($B$11)</f>
        <v>-0.02121502859</v>
      </c>
      <c r="I34" s="24">
        <f t="shared" si="3"/>
        <v>0</v>
      </c>
      <c r="J34" s="36">
        <f t="array" ref="J34">SQRT(MMULT(MMULT(TRANSPOSE($A$4:$A$9),MMULT(TRANSPOSE(EXP(B35:G286)-1),EXP(B35:G286)-1)/COUNTA(G35:G286)),$A$4:$A$9))*NORMSINV($B$11)</f>
        <v>-0.01863472086</v>
      </c>
      <c r="K34" s="24">
        <f t="shared" si="4"/>
        <v>0</v>
      </c>
      <c r="L34" s="36">
        <f t="shared" si="5"/>
        <v>-0.06708781096</v>
      </c>
      <c r="M34" s="100">
        <f t="array" ref="M34">SQRT(MMULT(MMULT(TRANSPOSE($A$4:$A$9),MMULT(TRANSPOSE(EXP(B35:$G$532)-1),EXP(B35:$G$532)-1)/COUNTA($G35:G$532)),$A$4:$A$9))*(-1/SQRT(2*PI())*EXP(-1*(NORMSINV($B$11))^2/2)/$B$11)</f>
        <v>-0.02430530552</v>
      </c>
      <c r="N34" s="36">
        <f t="array" ref="N34">SQRT(MMULT(MMULT(TRANSPOSE($A$4:$A$9),MMULT(TRANSPOSE(EXP(B35:G286)-1),EXP(B35:G286)-1)/COUNTA(G35:G286)),$A$4:$A$9))*(-1/SQRT(2*PI())*EXP(-1*(NORMSINV($B$11))^2/2)/$B$11)</f>
        <v>-0.0213491385</v>
      </c>
      <c r="O34" s="101">
        <f t="shared" si="6"/>
        <v>-0.07686012467</v>
      </c>
      <c r="P34" s="100">
        <f>Stocks!N502</f>
        <v>0.004399774437</v>
      </c>
      <c r="Q34" s="36">
        <f>Stocks!O502</f>
        <v>0.02074982404</v>
      </c>
      <c r="R34" s="36">
        <f>Stocks!P502</f>
        <v>-0.008181014519</v>
      </c>
      <c r="S34" s="36">
        <f>Stocks!Q502</f>
        <v>0.03229608443</v>
      </c>
      <c r="T34" s="36">
        <f>Stocks!R502</f>
        <v>0.01788882531</v>
      </c>
      <c r="U34" s="36">
        <f>Stocks!S502</f>
        <v>-0.000236773798</v>
      </c>
      <c r="V34" s="100">
        <f t="shared" si="7"/>
        <v>0.01115278665</v>
      </c>
    </row>
    <row r="35" ht="12.75" customHeight="1">
      <c r="A35" s="102">
        <f>Stocks!A501</f>
        <v>43119</v>
      </c>
      <c r="B35" s="103">
        <f>Stocks!H501</f>
        <v>0.01569298112</v>
      </c>
      <c r="C35" s="103">
        <f>Stocks!I501</f>
        <v>0.007614799045</v>
      </c>
      <c r="D35" s="103">
        <f>Stocks!J501</f>
        <v>-0.004472758031</v>
      </c>
      <c r="E35" s="103">
        <f>Stocks!K501</f>
        <v>0.0005898727336</v>
      </c>
      <c r="F35" s="103">
        <f>Stocks!L501</f>
        <v>-0.001110595312</v>
      </c>
      <c r="G35" s="104">
        <f>Stocks!M501</f>
        <v>-0.0008989828324</v>
      </c>
      <c r="H35" s="36">
        <f t="array" ref="H35">SQRT(MMULT(MMULT(TRANSPOSE($A$4:$A$9),MMULT(TRANSPOSE(EXP(B36:$G$530)-1),EXP(B36:$G$530)-1)/COUNTA($G36:G$530)),$A$4:$A$9))*NORMSINV($B$11)</f>
        <v>-0.02123423727</v>
      </c>
      <c r="I35" s="24">
        <f t="shared" si="3"/>
        <v>0</v>
      </c>
      <c r="J35" s="36">
        <f t="array" ref="J35">SQRT(MMULT(MMULT(TRANSPOSE($A$4:$A$9),MMULT(TRANSPOSE(EXP(B36:G287)-1),EXP(B36:G287)-1)/COUNTA(G36:G287)),$A$4:$A$9))*NORMSINV($B$11)</f>
        <v>-0.01866153459</v>
      </c>
      <c r="K35" s="24">
        <f t="shared" si="4"/>
        <v>0</v>
      </c>
      <c r="L35" s="36">
        <f t="shared" si="5"/>
        <v>-0.06714855416</v>
      </c>
      <c r="M35" s="100">
        <f t="array" ref="M35">SQRT(MMULT(MMULT(TRANSPOSE($A$4:$A$9),MMULT(TRANSPOSE(EXP(B36:$G$532)-1),EXP(B36:$G$532)-1)/COUNTA($G36:G$532)),$A$4:$A$9))*(-1/SQRT(2*PI())*EXP(-1*(NORMSINV($B$11))^2/2)/$B$11)</f>
        <v>-0.02432731223</v>
      </c>
      <c r="N35" s="36">
        <f t="array" ref="N35">SQRT(MMULT(MMULT(TRANSPOSE($A$4:$A$9),MMULT(TRANSPOSE(EXP(B36:G287)-1),EXP(B36:G287)-1)/COUNTA(G36:G287)),$A$4:$A$9))*(-1/SQRT(2*PI())*EXP(-1*(NORMSINV($B$11))^2/2)/$B$11)</f>
        <v>-0.02137985805</v>
      </c>
      <c r="O35" s="101">
        <f t="shared" si="6"/>
        <v>-0.07692971599</v>
      </c>
      <c r="P35" s="100">
        <f>Stocks!N501</f>
        <v>0.0158167626</v>
      </c>
      <c r="Q35" s="36">
        <f>Stocks!O501</f>
        <v>0.007643865359</v>
      </c>
      <c r="R35" s="36">
        <f>Stocks!P501</f>
        <v>-0.004462770146</v>
      </c>
      <c r="S35" s="36">
        <f>Stocks!Q501</f>
        <v>0.0005900467427</v>
      </c>
      <c r="T35" s="36">
        <f>Stocks!R501</f>
        <v>-0.001109978829</v>
      </c>
      <c r="U35" s="36">
        <f>Stocks!S501</f>
        <v>-0.0008985788684</v>
      </c>
      <c r="V35" s="100">
        <f t="shared" si="7"/>
        <v>0.002929891143</v>
      </c>
    </row>
    <row r="36" ht="12.75" customHeight="1">
      <c r="A36" s="102">
        <f>Stocks!A500</f>
        <v>43118</v>
      </c>
      <c r="B36" s="103">
        <f>Stocks!H500</f>
        <v>-0.007488497137</v>
      </c>
      <c r="C36" s="103">
        <f>Stocks!I500</f>
        <v>0.002025474189</v>
      </c>
      <c r="D36" s="103">
        <f>Stocks!J500</f>
        <v>0.0008928972381</v>
      </c>
      <c r="E36" s="103">
        <f>Stocks!K500</f>
        <v>0.01292758102</v>
      </c>
      <c r="F36" s="103">
        <f>Stocks!L500</f>
        <v>-0.0004436127856</v>
      </c>
      <c r="G36" s="104">
        <f>Stocks!M500</f>
        <v>-0.00138662756</v>
      </c>
      <c r="H36" s="36">
        <f t="array" ref="H36">SQRT(MMULT(MMULT(TRANSPOSE($A$4:$A$9),MMULT(TRANSPOSE(EXP(B37:$G$530)-1),EXP(B37:$G$530)-1)/COUNTA($G37:G$530)),$A$4:$A$9))*NORMSINV($B$11)</f>
        <v>-0.02125540269</v>
      </c>
      <c r="I36" s="24">
        <f t="shared" si="3"/>
        <v>0</v>
      </c>
      <c r="J36" s="36">
        <f t="array" ref="J36">SQRT(MMULT(MMULT(TRANSPOSE($A$4:$A$9),MMULT(TRANSPOSE(EXP(B37:G288)-1),EXP(B37:G288)-1)/COUNTA(G37:G288)),$A$4:$A$9))*NORMSINV($B$11)</f>
        <v>-0.01866495185</v>
      </c>
      <c r="K36" s="24">
        <f t="shared" si="4"/>
        <v>0</v>
      </c>
      <c r="L36" s="36">
        <f t="shared" si="5"/>
        <v>-0.06721548508</v>
      </c>
      <c r="M36" s="100">
        <f t="array" ref="M36">SQRT(MMULT(MMULT(TRANSPOSE($A$4:$A$9),MMULT(TRANSPOSE(EXP(B37:$G$532)-1),EXP(B37:$G$532)-1)/COUNTA($G37:G$532)),$A$4:$A$9))*(-1/SQRT(2*PI())*EXP(-1*(NORMSINV($B$11))^2/2)/$B$11)</f>
        <v>-0.0243515607</v>
      </c>
      <c r="N36" s="36">
        <f t="array" ref="N36">SQRT(MMULT(MMULT(TRANSPOSE($A$4:$A$9),MMULT(TRANSPOSE(EXP(B37:G288)-1),EXP(B37:G288)-1)/COUNTA(G37:G288)),$A$4:$A$9))*(-1/SQRT(2*PI())*EXP(-1*(NORMSINV($B$11))^2/2)/$B$11)</f>
        <v>-0.02138377308</v>
      </c>
      <c r="O36" s="101">
        <f t="shared" si="6"/>
        <v>-0.07700639638</v>
      </c>
      <c r="P36" s="100">
        <f>Stocks!N500</f>
        <v>-0.007460528201</v>
      </c>
      <c r="Q36" s="36">
        <f>Stocks!O500</f>
        <v>0.002027526848</v>
      </c>
      <c r="R36" s="36">
        <f>Stocks!P500</f>
        <v>0.0008932959895</v>
      </c>
      <c r="S36" s="36">
        <f>Stocks!Q500</f>
        <v>0.01301150345</v>
      </c>
      <c r="T36" s="36">
        <f>Stocks!R500</f>
        <v>-0.000443514404</v>
      </c>
      <c r="U36" s="36">
        <f>Stocks!S500</f>
        <v>-0.001385666636</v>
      </c>
      <c r="V36" s="100">
        <f t="shared" si="7"/>
        <v>0.001107102841</v>
      </c>
    </row>
    <row r="37" ht="12.75" customHeight="1">
      <c r="A37" s="102">
        <f>Stocks!A499</f>
        <v>43117</v>
      </c>
      <c r="B37" s="103">
        <f>Stocks!H499</f>
        <v>0.02066371355</v>
      </c>
      <c r="C37" s="103">
        <f>Stocks!I499</f>
        <v>0.02856355044</v>
      </c>
      <c r="D37" s="103">
        <f>Stocks!J499</f>
        <v>0.01638140297</v>
      </c>
      <c r="E37" s="103">
        <f>Stocks!K499</f>
        <v>-0.01835916545</v>
      </c>
      <c r="F37" s="103">
        <f>Stocks!L499</f>
        <v>0.02005773344</v>
      </c>
      <c r="G37" s="104">
        <f>Stocks!M499</f>
        <v>0.005102588429</v>
      </c>
      <c r="H37" s="36">
        <f t="array" ref="H37">SQRT(MMULT(MMULT(TRANSPOSE($A$4:$A$9),MMULT(TRANSPOSE(EXP(B38:$G$530)-1),EXP(B38:$G$530)-1)/COUNTA($G38:G$530)),$A$4:$A$9))*NORMSINV($B$11)</f>
        <v>-0.02123814497</v>
      </c>
      <c r="I37" s="24">
        <f t="shared" si="3"/>
        <v>0</v>
      </c>
      <c r="J37" s="36">
        <f t="array" ref="J37">SQRT(MMULT(MMULT(TRANSPOSE($A$4:$A$9),MMULT(TRANSPOSE(EXP(B38:G289)-1),EXP(B38:G289)-1)/COUNTA(G38:G289)),$A$4:$A$9))*NORMSINV($B$11)</f>
        <v>-0.01857917878</v>
      </c>
      <c r="K37" s="24">
        <f t="shared" si="4"/>
        <v>0</v>
      </c>
      <c r="L37" s="36">
        <f t="shared" si="5"/>
        <v>-0.06716091138</v>
      </c>
      <c r="M37" s="100">
        <f t="array" ref="M37">SQRT(MMULT(MMULT(TRANSPOSE($A$4:$A$9),MMULT(TRANSPOSE(EXP(B38:$G$532)-1),EXP(B38:$G$532)-1)/COUNTA($G38:G$532)),$A$4:$A$9))*(-1/SQRT(2*PI())*EXP(-1*(NORMSINV($B$11))^2/2)/$B$11)</f>
        <v>-0.02433178914</v>
      </c>
      <c r="N37" s="36">
        <f t="array" ref="N37">SQRT(MMULT(MMULT(TRANSPOSE($A$4:$A$9),MMULT(TRANSPOSE(EXP(B38:G289)-1),EXP(B38:G289)-1)/COUNTA(G38:G289)),$A$4:$A$9))*(-1/SQRT(2*PI())*EXP(-1*(NORMSINV($B$11))^2/2)/$B$11)</f>
        <v>-0.02128550591</v>
      </c>
      <c r="O37" s="101">
        <f t="shared" si="6"/>
        <v>-0.07694387322</v>
      </c>
      <c r="P37" s="100">
        <f>Stocks!N499</f>
        <v>0.02087868624</v>
      </c>
      <c r="Q37" s="36">
        <f>Stocks!O499</f>
        <v>0.0289754006</v>
      </c>
      <c r="R37" s="36">
        <f>Stocks!P499</f>
        <v>0.01651631382</v>
      </c>
      <c r="S37" s="36">
        <f>Stocks!Q499</f>
        <v>-0.01819166261</v>
      </c>
      <c r="T37" s="36">
        <f>Stocks!R499</f>
        <v>0.02026024146</v>
      </c>
      <c r="U37" s="36">
        <f>Stocks!S499</f>
        <v>0.005115628804</v>
      </c>
      <c r="V37" s="100">
        <f t="shared" si="7"/>
        <v>0.01225910138</v>
      </c>
    </row>
    <row r="38" ht="12.75" customHeight="1">
      <c r="A38" s="102">
        <f>Stocks!A498</f>
        <v>43116</v>
      </c>
      <c r="B38" s="103">
        <f>Stocks!H498</f>
        <v>0.01135635617</v>
      </c>
      <c r="C38" s="103">
        <f>Stocks!I498</f>
        <v>-0.002315238202</v>
      </c>
      <c r="D38" s="103">
        <f>Stocks!J498</f>
        <v>-0.005095187236</v>
      </c>
      <c r="E38" s="103">
        <f>Stocks!K498</f>
        <v>0.001355149739</v>
      </c>
      <c r="F38" s="103">
        <f>Stocks!L498</f>
        <v>-0.01404912678</v>
      </c>
      <c r="G38" s="104">
        <f>Stocks!M498</f>
        <v>0.0003934509956</v>
      </c>
      <c r="H38" s="36">
        <f t="array" ref="H38">SQRT(MMULT(MMULT(TRANSPOSE($A$4:$A$9),MMULT(TRANSPOSE(EXP(B39:$G$530)-1),EXP(B39:$G$530)-1)/COUNTA($G39:G$530)),$A$4:$A$9))*NORMSINV($B$11)</f>
        <v>-0.02125923724</v>
      </c>
      <c r="I38" s="24">
        <f t="shared" si="3"/>
        <v>0</v>
      </c>
      <c r="J38" s="36">
        <f t="array" ref="J38">SQRT(MMULT(MMULT(TRANSPOSE($A$4:$A$9),MMULT(TRANSPOSE(EXP(B39:G290)-1),EXP(B39:G290)-1)/COUNTA(G39:G290)),$A$4:$A$9))*NORMSINV($B$11)</f>
        <v>-0.01863203543</v>
      </c>
      <c r="K38" s="24">
        <f t="shared" si="4"/>
        <v>0</v>
      </c>
      <c r="L38" s="36">
        <f t="shared" si="5"/>
        <v>-0.06722761098</v>
      </c>
      <c r="M38" s="100">
        <f t="array" ref="M38">SQRT(MMULT(MMULT(TRANSPOSE($A$4:$A$9),MMULT(TRANSPOSE(EXP(B39:$G$532)-1),EXP(B39:$G$532)-1)/COUNTA($G39:G$532)),$A$4:$A$9))*(-1/SQRT(2*PI())*EXP(-1*(NORMSINV($B$11))^2/2)/$B$11)</f>
        <v>-0.0243559538</v>
      </c>
      <c r="N38" s="36">
        <f t="array" ref="N38">SQRT(MMULT(MMULT(TRANSPOSE($A$4:$A$9),MMULT(TRANSPOSE(EXP(B39:G290)-1),EXP(B39:G290)-1)/COUNTA(G39:G290)),$A$4:$A$9))*(-1/SQRT(2*PI())*EXP(-1*(NORMSINV($B$11))^2/2)/$B$11)</f>
        <v>-0.0213460619</v>
      </c>
      <c r="O38" s="101">
        <f t="shared" si="6"/>
        <v>-0.07702028859</v>
      </c>
      <c r="P38" s="100">
        <f>Stocks!N498</f>
        <v>0.01142108438</v>
      </c>
      <c r="Q38" s="36">
        <f>Stocks!O498</f>
        <v>-0.002312560105</v>
      </c>
      <c r="R38" s="36">
        <f>Stocks!P498</f>
        <v>-0.005082228788</v>
      </c>
      <c r="S38" s="36">
        <f>Stocks!Q498</f>
        <v>0.00135606837</v>
      </c>
      <c r="T38" s="36">
        <f>Stocks!R498</f>
        <v>-0.01395089834</v>
      </c>
      <c r="U38" s="36">
        <f>Stocks!S498</f>
        <v>0.0003935284076</v>
      </c>
      <c r="V38" s="100">
        <f t="shared" si="7"/>
        <v>-0.001362501014</v>
      </c>
    </row>
    <row r="39" ht="12.75" customHeight="1">
      <c r="A39" s="102">
        <f>Stocks!A497</f>
        <v>43112</v>
      </c>
      <c r="B39" s="103">
        <f>Stocks!H497</f>
        <v>-0.005132280475</v>
      </c>
      <c r="C39" s="103">
        <f>Stocks!I497</f>
        <v>-0.003923766229</v>
      </c>
      <c r="D39" s="103">
        <f>Stocks!J497</f>
        <v>0.01027346374</v>
      </c>
      <c r="E39" s="103">
        <f>Stocks!K497</f>
        <v>0.01820011006</v>
      </c>
      <c r="F39" s="103">
        <f>Stocks!L497</f>
        <v>0.01710983379</v>
      </c>
      <c r="G39" s="104">
        <f>Stocks!M497</f>
        <v>-0.003272271023</v>
      </c>
      <c r="H39" s="36">
        <f t="array" ref="H39">SQRT(MMULT(MMULT(TRANSPOSE($A$4:$A$9),MMULT(TRANSPOSE(EXP(B40:$G$530)-1),EXP(B40:$G$530)-1)/COUNTA($G40:G$530)),$A$4:$A$9))*NORMSINV($B$11)</f>
        <v>-0.02127272905</v>
      </c>
      <c r="I39" s="24">
        <f t="shared" si="3"/>
        <v>0</v>
      </c>
      <c r="J39" s="36">
        <f t="array" ref="J39">SQRT(MMULT(MMULT(TRANSPOSE($A$4:$A$9),MMULT(TRANSPOSE(EXP(B40:G291)-1),EXP(B40:G291)-1)/COUNTA(G40:G291)),$A$4:$A$9))*NORMSINV($B$11)</f>
        <v>-0.01862563236</v>
      </c>
      <c r="K39" s="24">
        <f t="shared" si="4"/>
        <v>0</v>
      </c>
      <c r="L39" s="36">
        <f t="shared" si="5"/>
        <v>-0.06727027585</v>
      </c>
      <c r="M39" s="100">
        <f t="array" ref="M39">SQRT(MMULT(MMULT(TRANSPOSE($A$4:$A$9),MMULT(TRANSPOSE(EXP(B40:$G$532)-1),EXP(B40:$G$532)-1)/COUNTA($G40:G$532)),$A$4:$A$9))*(-1/SQRT(2*PI())*EXP(-1*(NORMSINV($B$11))^2/2)/$B$11)</f>
        <v>-0.02437141089</v>
      </c>
      <c r="N39" s="36">
        <f t="array" ref="N39">SQRT(MMULT(MMULT(TRANSPOSE($A$4:$A$9),MMULT(TRANSPOSE(EXP(B40:G291)-1),EXP(B40:G291)-1)/COUNTA(G40:G291)),$A$4:$A$9))*(-1/SQRT(2*PI())*EXP(-1*(NORMSINV($B$11))^2/2)/$B$11)</f>
        <v>-0.02133872614</v>
      </c>
      <c r="O39" s="101">
        <f t="shared" si="6"/>
        <v>-0.07706916821</v>
      </c>
      <c r="P39" s="100">
        <f>Stocks!N497</f>
        <v>-0.005119132826</v>
      </c>
      <c r="Q39" s="36">
        <f>Stocks!O497</f>
        <v>-0.003916078316</v>
      </c>
      <c r="R39" s="36">
        <f>Stocks!P497</f>
        <v>0.01032641695</v>
      </c>
      <c r="S39" s="36">
        <f>Stocks!Q497</f>
        <v>0.01836674143</v>
      </c>
      <c r="T39" s="36">
        <f>Stocks!R497</f>
        <v>0.01725704539</v>
      </c>
      <c r="U39" s="36">
        <f>Stocks!S497</f>
        <v>-0.003266922979</v>
      </c>
      <c r="V39" s="100">
        <f t="shared" si="7"/>
        <v>0.005608011608</v>
      </c>
    </row>
    <row r="40" ht="12.75" customHeight="1">
      <c r="A40" s="102">
        <f>Stocks!A496</f>
        <v>43111</v>
      </c>
      <c r="B40" s="103">
        <f>Stocks!H496</f>
        <v>0.009364688282</v>
      </c>
      <c r="C40" s="103">
        <f>Stocks!I496</f>
        <v>0.02118557506</v>
      </c>
      <c r="D40" s="103">
        <f>Stocks!J496</f>
        <v>0.005664236141</v>
      </c>
      <c r="E40" s="103">
        <f>Stocks!K496</f>
        <v>0.02196663578</v>
      </c>
      <c r="F40" s="103">
        <f>Stocks!L496</f>
        <v>0.002956148026</v>
      </c>
      <c r="G40" s="104">
        <f>Stocks!M496</f>
        <v>-0.005175848134</v>
      </c>
      <c r="H40" s="36">
        <f t="array" ref="H40">SQRT(MMULT(MMULT(TRANSPOSE($A$4:$A$9),MMULT(TRANSPOSE(EXP(B41:$G$530)-1),EXP(B41:$G$530)-1)/COUNTA($G41:G$530)),$A$4:$A$9))*NORMSINV($B$11)</f>
        <v>-0.0212714097</v>
      </c>
      <c r="I40" s="24">
        <f t="shared" si="3"/>
        <v>0</v>
      </c>
      <c r="J40" s="36">
        <f t="array" ref="J40">SQRT(MMULT(MMULT(TRANSPOSE($A$4:$A$9),MMULT(TRANSPOSE(EXP(B41:G292)-1),EXP(B41:G292)-1)/COUNTA(G41:G292)),$A$4:$A$9))*NORMSINV($B$11)</f>
        <v>-0.01859092896</v>
      </c>
      <c r="K40" s="24">
        <f t="shared" si="4"/>
        <v>0</v>
      </c>
      <c r="L40" s="36">
        <f t="shared" si="5"/>
        <v>-0.06726610369</v>
      </c>
      <c r="M40" s="100">
        <f t="array" ref="M40">SQRT(MMULT(MMULT(TRANSPOSE($A$4:$A$9),MMULT(TRANSPOSE(EXP(B41:$G$532)-1),EXP(B41:$G$532)-1)/COUNTA($G41:G$532)),$A$4:$A$9))*(-1/SQRT(2*PI())*EXP(-1*(NORMSINV($B$11))^2/2)/$B$11)</f>
        <v>-0.02436989936</v>
      </c>
      <c r="N40" s="36">
        <f t="array" ref="N40">SQRT(MMULT(MMULT(TRANSPOSE($A$4:$A$9),MMULT(TRANSPOSE(EXP(B41:G292)-1),EXP(B41:G292)-1)/COUNTA(G41:G292)),$A$4:$A$9))*(-1/SQRT(2*PI())*EXP(-1*(NORMSINV($B$11))^2/2)/$B$11)</f>
        <v>-0.02129896768</v>
      </c>
      <c r="O40" s="101">
        <f t="shared" si="6"/>
        <v>-0.07706438832</v>
      </c>
      <c r="P40" s="100">
        <f>Stocks!N496</f>
        <v>0.009408674172</v>
      </c>
      <c r="Q40" s="36">
        <f>Stocks!O496</f>
        <v>0.02141158257</v>
      </c>
      <c r="R40" s="36">
        <f>Stocks!P496</f>
        <v>0.005680308257</v>
      </c>
      <c r="S40" s="36">
        <f>Stocks!Q496</f>
        <v>0.02220967867</v>
      </c>
      <c r="T40" s="36">
        <f>Stocks!R496</f>
        <v>0.00296052174</v>
      </c>
      <c r="U40" s="36">
        <f>Stocks!S496</f>
        <v>-0.005162476512</v>
      </c>
      <c r="V40" s="100">
        <f t="shared" si="7"/>
        <v>0.009418048149</v>
      </c>
    </row>
    <row r="41" ht="12.75" customHeight="1">
      <c r="A41" s="102">
        <f>Stocks!A495</f>
        <v>43110</v>
      </c>
      <c r="B41" s="103">
        <f>Stocks!H495</f>
        <v>0.003320878507</v>
      </c>
      <c r="C41" s="103">
        <f>Stocks!I495</f>
        <v>-0.0260115856</v>
      </c>
      <c r="D41" s="103">
        <f>Stocks!J495</f>
        <v>-0.0002295290609</v>
      </c>
      <c r="E41" s="103">
        <f>Stocks!K495</f>
        <v>0.01521972334</v>
      </c>
      <c r="F41" s="103">
        <f>Stocks!L495</f>
        <v>-0.004544478401</v>
      </c>
      <c r="G41" s="104">
        <f>Stocks!M495</f>
        <v>-0.001196303723</v>
      </c>
      <c r="H41" s="36">
        <f t="array" ref="H41">SQRT(MMULT(MMULT(TRANSPOSE($A$4:$A$9),MMULT(TRANSPOSE(EXP(B42:$G$530)-1),EXP(B42:$G$530)-1)/COUNTA($G42:G$530)),$A$4:$A$9))*NORMSINV($B$11)</f>
        <v>-0.02129193355</v>
      </c>
      <c r="I41" s="24">
        <f t="shared" si="3"/>
        <v>0</v>
      </c>
      <c r="J41" s="36">
        <f t="array" ref="J41">SQRT(MMULT(MMULT(TRANSPOSE($A$4:$A$9),MMULT(TRANSPOSE(EXP(B42:G293)-1),EXP(B42:G293)-1)/COUNTA(G42:G293)),$A$4:$A$9))*NORMSINV($B$11)</f>
        <v>-0.0185893475</v>
      </c>
      <c r="K41" s="24">
        <f t="shared" si="4"/>
        <v>0</v>
      </c>
      <c r="L41" s="36">
        <f t="shared" si="5"/>
        <v>-0.06733100582</v>
      </c>
      <c r="M41" s="100">
        <f t="array" ref="M41">SQRT(MMULT(MMULT(TRANSPOSE($A$4:$A$9),MMULT(TRANSPOSE(EXP(B42:$G$532)-1),EXP(B42:$G$532)-1)/COUNTA($G42:G$532)),$A$4:$A$9))*(-1/SQRT(2*PI())*EXP(-1*(NORMSINV($B$11))^2/2)/$B$11)</f>
        <v>-0.02439341281</v>
      </c>
      <c r="N41" s="36">
        <f t="array" ref="N41">SQRT(MMULT(MMULT(TRANSPOSE($A$4:$A$9),MMULT(TRANSPOSE(EXP(B42:G293)-1),EXP(B42:G293)-1)/COUNTA(G42:G293)),$A$4:$A$9))*(-1/SQRT(2*PI())*EXP(-1*(NORMSINV($B$11))^2/2)/$B$11)</f>
        <v>-0.02129715586</v>
      </c>
      <c r="O41" s="101">
        <f t="shared" si="6"/>
        <v>-0.07713874438</v>
      </c>
      <c r="P41" s="100">
        <f>Stocks!N495</f>
        <v>0.003326398733</v>
      </c>
      <c r="Q41" s="36">
        <f>Stocks!O495</f>
        <v>-0.02567619858</v>
      </c>
      <c r="R41" s="36">
        <f>Stocks!P495</f>
        <v>-0.0002295027211</v>
      </c>
      <c r="S41" s="36">
        <f>Stocks!Q495</f>
        <v>0.01533613315</v>
      </c>
      <c r="T41" s="36">
        <f>Stocks!R495</f>
        <v>-0.004534167883</v>
      </c>
      <c r="U41" s="36">
        <f>Stocks!S495</f>
        <v>-0.001195588437</v>
      </c>
      <c r="V41" s="100">
        <f t="shared" si="7"/>
        <v>-0.002162154289</v>
      </c>
    </row>
    <row r="42" ht="12.75" customHeight="1">
      <c r="A42" s="102">
        <f>Stocks!A494</f>
        <v>43109</v>
      </c>
      <c r="B42" s="103">
        <f>Stocks!H494</f>
        <v>-0.008118241798</v>
      </c>
      <c r="C42" s="103">
        <f>Stocks!I494</f>
        <v>-0.02535219542</v>
      </c>
      <c r="D42" s="103">
        <f>Stocks!J494</f>
        <v>-0.0001147033148</v>
      </c>
      <c r="E42" s="103">
        <f>Stocks!K494</f>
        <v>-0.013005713</v>
      </c>
      <c r="F42" s="103">
        <f>Stocks!L494</f>
        <v>-0.0006797890543</v>
      </c>
      <c r="G42" s="104">
        <f>Stocks!M494</f>
        <v>-0.001636668754</v>
      </c>
      <c r="H42" s="36">
        <f t="array" ref="H42">SQRT(MMULT(MMULT(TRANSPOSE($A$4:$A$9),MMULT(TRANSPOSE(EXP(B43:$G$530)-1),EXP(B43:$G$530)-1)/COUNTA($G43:G$530)),$A$4:$A$9))*NORMSINV($B$11)</f>
        <v>-0.02129675325</v>
      </c>
      <c r="I42" s="24">
        <f t="shared" si="3"/>
        <v>0</v>
      </c>
      <c r="J42" s="36">
        <f t="array" ref="J42">SQRT(MMULT(MMULT(TRANSPOSE($A$4:$A$9),MMULT(TRANSPOSE(EXP(B43:G294)-1),EXP(B43:G294)-1)/COUNTA(G43:G294)),$A$4:$A$9))*NORMSINV($B$11)</f>
        <v>-0.01855453024</v>
      </c>
      <c r="K42" s="24">
        <f t="shared" si="4"/>
        <v>0</v>
      </c>
      <c r="L42" s="36">
        <f t="shared" si="5"/>
        <v>-0.06734624705</v>
      </c>
      <c r="M42" s="100">
        <f t="array" ref="M42">SQRT(MMULT(MMULT(TRANSPOSE($A$4:$A$9),MMULT(TRANSPOSE(EXP(B43:$G$532)-1),EXP(B43:$G$532)-1)/COUNTA($G43:G$532)),$A$4:$A$9))*(-1/SQRT(2*PI())*EXP(-1*(NORMSINV($B$11))^2/2)/$B$11)</f>
        <v>-0.02439893457</v>
      </c>
      <c r="N42" s="36">
        <f t="array" ref="N42">SQRT(MMULT(MMULT(TRANSPOSE($A$4:$A$9),MMULT(TRANSPOSE(EXP(B43:G294)-1),EXP(B43:G294)-1)/COUNTA(G43:G294)),$A$4:$A$9))*(-1/SQRT(2*PI())*EXP(-1*(NORMSINV($B$11))^2/2)/$B$11)</f>
        <v>-0.02125726696</v>
      </c>
      <c r="O42" s="101">
        <f t="shared" si="6"/>
        <v>-0.07715620572</v>
      </c>
      <c r="P42" s="100">
        <f>Stocks!N494</f>
        <v>-0.008085377865</v>
      </c>
      <c r="Q42" s="36">
        <f>Stocks!O494</f>
        <v>-0.02503352717</v>
      </c>
      <c r="R42" s="36">
        <f>Stocks!P494</f>
        <v>-0.0001146967366</v>
      </c>
      <c r="S42" s="36">
        <f>Stocks!Q494</f>
        <v>-0.01292150418</v>
      </c>
      <c r="T42" s="36">
        <f>Stocks!R494</f>
        <v>-0.0006795580501</v>
      </c>
      <c r="U42" s="36">
        <f>Stocks!S494</f>
        <v>-0.001635330142</v>
      </c>
      <c r="V42" s="100">
        <f t="shared" si="7"/>
        <v>-0.008078332358</v>
      </c>
    </row>
    <row r="43" ht="12.75" customHeight="1">
      <c r="A43" s="102">
        <f>Stocks!A493</f>
        <v>43108</v>
      </c>
      <c r="B43" s="103">
        <f>Stocks!H493</f>
        <v>0.06075473287</v>
      </c>
      <c r="C43" s="103">
        <f>Stocks!I493</f>
        <v>0</v>
      </c>
      <c r="D43" s="103">
        <f>Stocks!J493</f>
        <v>-0.003721091169</v>
      </c>
      <c r="E43" s="103">
        <f>Stocks!K493</f>
        <v>0.009762175722</v>
      </c>
      <c r="F43" s="103">
        <f>Stocks!L493</f>
        <v>0.001019851083</v>
      </c>
      <c r="G43" s="104">
        <f>Stocks!M493</f>
        <v>0.0007101220744</v>
      </c>
      <c r="H43" s="36">
        <f t="array" ref="H43">SQRT(MMULT(MMULT(TRANSPOSE($A$4:$A$9),MMULT(TRANSPOSE(EXP(B44:$G$530)-1),EXP(B44:$G$530)-1)/COUNTA($G44:G$530)),$A$4:$A$9))*NORMSINV($B$11)</f>
        <v>-0.02128262903</v>
      </c>
      <c r="I43" s="24">
        <f t="shared" si="3"/>
        <v>0</v>
      </c>
      <c r="J43" s="36">
        <f t="array" ref="J43">SQRT(MMULT(MMULT(TRANSPOSE($A$4:$A$9),MMULT(TRANSPOSE(EXP(B44:G295)-1),EXP(B44:G295)-1)/COUNTA(G44:G295)),$A$4:$A$9))*NORMSINV($B$11)</f>
        <v>-0.01847658987</v>
      </c>
      <c r="K43" s="24">
        <f t="shared" si="4"/>
        <v>0</v>
      </c>
      <c r="L43" s="36">
        <f t="shared" si="5"/>
        <v>-0.06730158234</v>
      </c>
      <c r="M43" s="100">
        <f t="array" ref="M43">SQRT(MMULT(MMULT(TRANSPOSE($A$4:$A$9),MMULT(TRANSPOSE(EXP(B44:$G$532)-1),EXP(B44:$G$532)-1)/COUNTA($G44:G$532)),$A$4:$A$9))*(-1/SQRT(2*PI())*EXP(-1*(NORMSINV($B$11))^2/2)/$B$11)</f>
        <v>-0.02438275295</v>
      </c>
      <c r="N43" s="36">
        <f t="array" ref="N43">SQRT(MMULT(MMULT(TRANSPOSE($A$4:$A$9),MMULT(TRANSPOSE(EXP(B44:G295)-1),EXP(B44:G295)-1)/COUNTA(G44:G295)),$A$4:$A$9))*(-1/SQRT(2*PI())*EXP(-1*(NORMSINV($B$11))^2/2)/$B$11)</f>
        <v>-0.02116797344</v>
      </c>
      <c r="O43" s="101">
        <f t="shared" si="6"/>
        <v>-0.07710503495</v>
      </c>
      <c r="P43" s="100">
        <f>Stocks!N493</f>
        <v>0.06263825199</v>
      </c>
      <c r="Q43" s="36">
        <f>Stocks!O493</f>
        <v>0</v>
      </c>
      <c r="R43" s="36">
        <f>Stocks!P493</f>
        <v>-0.003714176488</v>
      </c>
      <c r="S43" s="36">
        <f>Stocks!Q493</f>
        <v>0.009809981194</v>
      </c>
      <c r="T43" s="36">
        <f>Stocks!R493</f>
        <v>0.001020371308</v>
      </c>
      <c r="U43" s="36">
        <f>Stocks!S493</f>
        <v>0.0007103742708</v>
      </c>
      <c r="V43" s="100">
        <f t="shared" si="7"/>
        <v>0.01174413371</v>
      </c>
    </row>
    <row r="44" ht="12.75" customHeight="1">
      <c r="A44" s="102">
        <f>Stocks!A492</f>
        <v>43105</v>
      </c>
      <c r="B44" s="103">
        <f>Stocks!H492</f>
        <v>0.006210387692</v>
      </c>
      <c r="C44" s="103">
        <f>Stocks!I492</f>
        <v>0.006953006047</v>
      </c>
      <c r="D44" s="103">
        <f>Stocks!J492</f>
        <v>0.01132091204</v>
      </c>
      <c r="E44" s="103">
        <f>Stocks!K492</f>
        <v>0.0209814727</v>
      </c>
      <c r="F44" s="103">
        <f>Stocks!L492</f>
        <v>0.01232190236</v>
      </c>
      <c r="G44" s="104">
        <f>Stocks!M492</f>
        <v>-0.001328656938</v>
      </c>
      <c r="H44" s="36">
        <f t="array" ref="H44">SQRT(MMULT(MMULT(TRANSPOSE($A$4:$A$9),MMULT(TRANSPOSE(EXP(B45:$G$530)-1),EXP(B45:$G$530)-1)/COUNTA($G45:G$530)),$A$4:$A$9))*NORMSINV($B$11)</f>
        <v>-0.02128102535</v>
      </c>
      <c r="I44" s="24">
        <f t="shared" si="3"/>
        <v>0</v>
      </c>
      <c r="J44" s="36">
        <f t="array" ref="J44">SQRT(MMULT(MMULT(TRANSPOSE($A$4:$A$9),MMULT(TRANSPOSE(EXP(B45:G296)-1),EXP(B45:G296)-1)/COUNTA(G45:G296)),$A$4:$A$9))*NORMSINV($B$11)</f>
        <v>-0.01843115744</v>
      </c>
      <c r="K44" s="24">
        <f t="shared" si="4"/>
        <v>0</v>
      </c>
      <c r="L44" s="36">
        <f t="shared" si="5"/>
        <v>-0.06729651103</v>
      </c>
      <c r="M44" s="100">
        <f t="array" ref="M44">SQRT(MMULT(MMULT(TRANSPOSE($A$4:$A$9),MMULT(TRANSPOSE(EXP(B45:$G$532)-1),EXP(B45:$G$532)-1)/COUNTA($G45:G$532)),$A$4:$A$9))*(-1/SQRT(2*PI())*EXP(-1*(NORMSINV($B$11))^2/2)/$B$11)</f>
        <v>-0.02438091566</v>
      </c>
      <c r="N44" s="36">
        <f t="array" ref="N44">SQRT(MMULT(MMULT(TRANSPOSE($A$4:$A$9),MMULT(TRANSPOSE(EXP(B45:G296)-1),EXP(B45:G296)-1)/COUNTA(G45:G296)),$A$4:$A$9))*(-1/SQRT(2*PI())*EXP(-1*(NORMSINV($B$11))^2/2)/$B$11)</f>
        <v>-0.02111592312</v>
      </c>
      <c r="O44" s="101">
        <f t="shared" si="6"/>
        <v>-0.07709922493</v>
      </c>
      <c r="P44" s="100">
        <f>Stocks!N492</f>
        <v>0.006229712133</v>
      </c>
      <c r="Q44" s="36">
        <f>Stocks!O492</f>
        <v>0.006977234314</v>
      </c>
      <c r="R44" s="36">
        <f>Stocks!P492</f>
        <v>0.01138523607</v>
      </c>
      <c r="S44" s="36">
        <f>Stocks!Q492</f>
        <v>0.02120313132</v>
      </c>
      <c r="T44" s="36">
        <f>Stocks!R492</f>
        <v>0.01239812976</v>
      </c>
      <c r="U44" s="36">
        <f>Stocks!S492</f>
        <v>-0.001327774664</v>
      </c>
      <c r="V44" s="100">
        <f t="shared" si="7"/>
        <v>0.00947761149</v>
      </c>
    </row>
    <row r="45" ht="12.75" customHeight="1">
      <c r="A45" s="102">
        <f>Stocks!A491</f>
        <v>43104</v>
      </c>
      <c r="B45" s="103">
        <f>Stocks!H491</f>
        <v>-0.008324561092</v>
      </c>
      <c r="C45" s="103">
        <f>Stocks!I491</f>
        <v>-0.0185088269</v>
      </c>
      <c r="D45" s="103">
        <f>Stocks!J491</f>
        <v>0.004634181398</v>
      </c>
      <c r="E45" s="103">
        <f>Stocks!K491</f>
        <v>0.00282459518</v>
      </c>
      <c r="F45" s="103">
        <f>Stocks!L491</f>
        <v>0.008763148704</v>
      </c>
      <c r="G45" s="104">
        <f>Stocks!M491</f>
        <v>-0.005438171172</v>
      </c>
      <c r="H45" s="36">
        <f t="array" ref="H45">SQRT(MMULT(MMULT(TRANSPOSE($A$4:$A$9),MMULT(TRANSPOSE(EXP(B46:$G$530)-1),EXP(B46:$G$530)-1)/COUNTA($G46:G$530)),$A$4:$A$9))*NORMSINV($B$11)</f>
        <v>-0.02130114235</v>
      </c>
      <c r="I45" s="24">
        <f t="shared" si="3"/>
        <v>0</v>
      </c>
      <c r="J45" s="36">
        <f t="array" ref="J45">SQRT(MMULT(MMULT(TRANSPOSE($A$4:$A$9),MMULT(TRANSPOSE(EXP(B46:G297)-1),EXP(B46:G297)-1)/COUNTA(G46:G297)),$A$4:$A$9))*NORMSINV($B$11)</f>
        <v>-0.01845907191</v>
      </c>
      <c r="K45" s="24">
        <f t="shared" si="4"/>
        <v>0</v>
      </c>
      <c r="L45" s="36">
        <f t="shared" si="5"/>
        <v>-0.06736012661</v>
      </c>
      <c r="M45" s="100">
        <f t="array" ref="M45">SQRT(MMULT(MMULT(TRANSPOSE($A$4:$A$9),MMULT(TRANSPOSE(EXP(B46:$G$532)-1),EXP(B46:$G$532)-1)/COUNTA($G46:G$532)),$A$4:$A$9))*(-1/SQRT(2*PI())*EXP(-1*(NORMSINV($B$11))^2/2)/$B$11)</f>
        <v>-0.02440396301</v>
      </c>
      <c r="N45" s="36">
        <f t="array" ref="N45">SQRT(MMULT(MMULT(TRANSPOSE($A$4:$A$9),MMULT(TRANSPOSE(EXP(B46:G297)-1),EXP(B46:G297)-1)/COUNTA(G46:G297)),$A$4:$A$9))*(-1/SQRT(2*PI())*EXP(-1*(NORMSINV($B$11))^2/2)/$B$11)</f>
        <v>-0.02114790374</v>
      </c>
      <c r="O45" s="101">
        <f t="shared" si="6"/>
        <v>-0.07717210704</v>
      </c>
      <c r="P45" s="100">
        <f>Stocks!N491</f>
        <v>-0.00829000788</v>
      </c>
      <c r="Q45" s="36">
        <f>Stocks!O491</f>
        <v>-0.01833859047</v>
      </c>
      <c r="R45" s="36">
        <f>Stocks!P491</f>
        <v>0.004644935823</v>
      </c>
      <c r="S45" s="36">
        <f>Stocks!Q491</f>
        <v>0.002828588108</v>
      </c>
      <c r="T45" s="36">
        <f>Stocks!R491</f>
        <v>0.008801657495</v>
      </c>
      <c r="U45" s="36">
        <f>Stocks!S491</f>
        <v>-0.005423411087</v>
      </c>
      <c r="V45" s="100">
        <f t="shared" si="7"/>
        <v>-0.002629471335</v>
      </c>
    </row>
    <row r="46" ht="12.75" customHeight="1">
      <c r="A46" s="102">
        <f>Stocks!A490</f>
        <v>43103</v>
      </c>
      <c r="B46" s="103">
        <f>Stocks!H490</f>
        <v>-0.01028576601</v>
      </c>
      <c r="C46" s="103">
        <f>Stocks!I490</f>
        <v>-0.03452716519</v>
      </c>
      <c r="D46" s="103">
        <f>Stocks!J490</f>
        <v>-0.0001741896337</v>
      </c>
      <c r="E46" s="103">
        <f>Stocks!K490</f>
        <v>0.01960072552</v>
      </c>
      <c r="F46" s="103">
        <f>Stocks!L490</f>
        <v>0.004642955107</v>
      </c>
      <c r="G46" s="104">
        <f>Stocks!M490</f>
        <v>-0.004580143429</v>
      </c>
      <c r="H46" s="36">
        <f t="array" ref="H46">SQRT(MMULT(MMULT(TRANSPOSE($A$4:$A$9),MMULT(TRANSPOSE(EXP(B47:$G$530)-1),EXP(B47:$G$530)-1)/COUNTA($G47:G$530)),$A$4:$A$9))*NORMSINV($B$11)</f>
        <v>-0.02131877593</v>
      </c>
      <c r="I46" s="24">
        <f t="shared" si="3"/>
        <v>0</v>
      </c>
      <c r="J46" s="36">
        <f t="array" ref="J46">SQRT(MMULT(MMULT(TRANSPOSE($A$4:$A$9),MMULT(TRANSPOSE(EXP(B47:G298)-1),EXP(B47:G298)-1)/COUNTA(G47:G298)),$A$4:$A$9))*NORMSINV($B$11)</f>
        <v>-0.01854367433</v>
      </c>
      <c r="K46" s="24">
        <f t="shared" si="4"/>
        <v>0</v>
      </c>
      <c r="L46" s="36">
        <f t="shared" si="5"/>
        <v>-0.06741588885</v>
      </c>
      <c r="M46" s="100">
        <f t="array" ref="M46">SQRT(MMULT(MMULT(TRANSPOSE($A$4:$A$9),MMULT(TRANSPOSE(EXP(B47:$G$532)-1),EXP(B47:$G$532)-1)/COUNTA($G47:G$532)),$A$4:$A$9))*(-1/SQRT(2*PI())*EXP(-1*(NORMSINV($B$11))^2/2)/$B$11)</f>
        <v>-0.02442416516</v>
      </c>
      <c r="N46" s="36">
        <f t="array" ref="N46">SQRT(MMULT(MMULT(TRANSPOSE($A$4:$A$9),MMULT(TRANSPOSE(EXP(B47:G298)-1),EXP(B47:G298)-1)/COUNTA(G47:G298)),$A$4:$A$9))*(-1/SQRT(2*PI())*EXP(-1*(NORMSINV($B$11))^2/2)/$B$11)</f>
        <v>-0.02124482973</v>
      </c>
      <c r="O46" s="101">
        <f t="shared" si="6"/>
        <v>-0.07723599186</v>
      </c>
      <c r="P46" s="100">
        <f>Stocks!N490</f>
        <v>-0.01023304842</v>
      </c>
      <c r="Q46" s="36">
        <f>Stocks!O490</f>
        <v>-0.03393790393</v>
      </c>
      <c r="R46" s="36">
        <f>Stocks!P490</f>
        <v>-0.0001741744635</v>
      </c>
      <c r="S46" s="36">
        <f>Stocks!Q490</f>
        <v>0.01979408097</v>
      </c>
      <c r="T46" s="36">
        <f>Stocks!R490</f>
        <v>0.004653750324</v>
      </c>
      <c r="U46" s="36">
        <f>Stocks!S490</f>
        <v>-0.004569670568</v>
      </c>
      <c r="V46" s="100">
        <f t="shared" si="7"/>
        <v>-0.004077827681</v>
      </c>
    </row>
    <row r="47" ht="12.75" customHeight="1">
      <c r="A47" s="102">
        <f>Stocks!A489</f>
        <v>43102</v>
      </c>
      <c r="B47" s="103">
        <f>Stocks!H489</f>
        <v>0.02905817202</v>
      </c>
      <c r="C47" s="103">
        <f>Stocks!I489</f>
        <v>0.01483729524</v>
      </c>
      <c r="D47" s="103">
        <f>Stocks!J489</f>
        <v>0.01774616633</v>
      </c>
      <c r="E47" s="103">
        <f>Stocks!K489</f>
        <v>0.0463660875</v>
      </c>
      <c r="F47" s="103">
        <f>Stocks!L489</f>
        <v>0.004781386577</v>
      </c>
      <c r="G47" s="104">
        <f>Stocks!M489</f>
        <v>0.002149272801</v>
      </c>
      <c r="H47" s="36">
        <f t="array" ref="H47">SQRT(MMULT(MMULT(TRANSPOSE($A$4:$A$9),MMULT(TRANSPOSE(EXP(B48:$G$530)-1),EXP(B48:$G$530)-1)/COUNTA($G48:G$530)),$A$4:$A$9))*NORMSINV($B$11)</f>
        <v>-0.02124122286</v>
      </c>
      <c r="I47" s="24">
        <f t="shared" si="3"/>
        <v>0</v>
      </c>
      <c r="J47" s="36">
        <f t="array" ref="J47">SQRT(MMULT(MMULT(TRANSPOSE($A$4:$A$9),MMULT(TRANSPOSE(EXP(B48:G299)-1),EXP(B48:G299)-1)/COUNTA(G48:G299)),$A$4:$A$9))*NORMSINV($B$11)</f>
        <v>-0.01836347898</v>
      </c>
      <c r="K47" s="24">
        <f t="shared" si="4"/>
        <v>0</v>
      </c>
      <c r="L47" s="36">
        <f t="shared" si="5"/>
        <v>-0.06717064453</v>
      </c>
      <c r="M47" s="100">
        <f t="array" ref="M47">SQRT(MMULT(MMULT(TRANSPOSE($A$4:$A$9),MMULT(TRANSPOSE(EXP(B48:$G$532)-1),EXP(B48:$G$532)-1)/COUNTA($G48:G$532)),$A$4:$A$9))*(-1/SQRT(2*PI())*EXP(-1*(NORMSINV($B$11))^2/2)/$B$11)</f>
        <v>-0.02433531537</v>
      </c>
      <c r="N47" s="36">
        <f t="array" ref="N47">SQRT(MMULT(MMULT(TRANSPOSE($A$4:$A$9),MMULT(TRANSPOSE(EXP(B48:G299)-1),EXP(B48:G299)-1)/COUNTA(G48:G299)),$A$4:$A$9))*(-1/SQRT(2*PI())*EXP(-1*(NORMSINV($B$11))^2/2)/$B$11)</f>
        <v>-0.02103838631</v>
      </c>
      <c r="O47" s="101">
        <f t="shared" si="6"/>
        <v>-0.07695502415</v>
      </c>
      <c r="P47" s="100">
        <f>Stocks!N489</f>
        <v>0.02948447992</v>
      </c>
      <c r="Q47" s="36">
        <f>Stocks!O489</f>
        <v>0.01494791432</v>
      </c>
      <c r="R47" s="36">
        <f>Stocks!P489</f>
        <v>0.01790456514</v>
      </c>
      <c r="S47" s="36">
        <f>Stocks!Q489</f>
        <v>0.04745780198</v>
      </c>
      <c r="T47" s="36">
        <f>Stocks!R489</f>
        <v>0.004792835646</v>
      </c>
      <c r="U47" s="36">
        <f>Stocks!S489</f>
        <v>0.002151584143</v>
      </c>
      <c r="V47" s="100">
        <f t="shared" si="7"/>
        <v>0.01945653019</v>
      </c>
    </row>
    <row r="48" ht="12.75" customHeight="1">
      <c r="A48" s="102">
        <f>Stocks!A488</f>
        <v>43098</v>
      </c>
      <c r="B48" s="103">
        <f>Stocks!H488</f>
        <v>-0.01279709525</v>
      </c>
      <c r="C48" s="103">
        <f>Stocks!I488</f>
        <v>-0.001299010362</v>
      </c>
      <c r="D48" s="103">
        <f>Stocks!J488</f>
        <v>-0.01087258839</v>
      </c>
      <c r="E48" s="103">
        <f>Stocks!K488</f>
        <v>-0.003899451078</v>
      </c>
      <c r="F48" s="103">
        <f>Stocks!L488</f>
        <v>-0.00210185033</v>
      </c>
      <c r="G48" s="104">
        <f>Stocks!M488</f>
        <v>-0.002098979146</v>
      </c>
      <c r="H48" s="36">
        <f t="array" ref="H48">SQRT(MMULT(MMULT(TRANSPOSE($A$4:$A$9),MMULT(TRANSPOSE(EXP(B49:$G$530)-1),EXP(B49:$G$530)-1)/COUNTA($G49:G$530)),$A$4:$A$9))*NORMSINV($B$11)</f>
        <v>-0.02125529846</v>
      </c>
      <c r="I48" s="24">
        <f t="shared" si="3"/>
        <v>0</v>
      </c>
      <c r="J48" s="36">
        <f t="array" ref="J48">SQRT(MMULT(MMULT(TRANSPOSE($A$4:$A$9),MMULT(TRANSPOSE(EXP(B49:G300)-1),EXP(B49:G300)-1)/COUNTA(G49:G300)),$A$4:$A$9))*NORMSINV($B$11)</f>
        <v>-0.01836282189</v>
      </c>
      <c r="K48" s="24">
        <f t="shared" si="4"/>
        <v>0</v>
      </c>
      <c r="L48" s="36">
        <f t="shared" si="5"/>
        <v>-0.06721515548</v>
      </c>
      <c r="M48" s="100">
        <f t="array" ref="M48">SQRT(MMULT(MMULT(TRANSPOSE($A$4:$A$9),MMULT(TRANSPOSE(EXP(B49:$G$532)-1),EXP(B49:$G$532)-1)/COUNTA($G49:G$532)),$A$4:$A$9))*(-1/SQRT(2*PI())*EXP(-1*(NORMSINV($B$11))^2/2)/$B$11)</f>
        <v>-0.02435144128</v>
      </c>
      <c r="N48" s="36">
        <f t="array" ref="N48">SQRT(MMULT(MMULT(TRANSPOSE($A$4:$A$9),MMULT(TRANSPOSE(EXP(B49:G300)-1),EXP(B49:G300)-1)/COUNTA(G49:G300)),$A$4:$A$9))*(-1/SQRT(2*PI())*EXP(-1*(NORMSINV($B$11))^2/2)/$B$11)</f>
        <v>-0.02103763351</v>
      </c>
      <c r="O48" s="101">
        <f t="shared" si="6"/>
        <v>-0.07700601877</v>
      </c>
      <c r="P48" s="100">
        <f>Stocks!N488</f>
        <v>-0.0127155606</v>
      </c>
      <c r="Q48" s="36">
        <f>Stocks!O488</f>
        <v>-0.001298167013</v>
      </c>
      <c r="R48" s="36">
        <f>Stocks!P488</f>
        <v>-0.01081369543</v>
      </c>
      <c r="S48" s="36">
        <f>Stocks!Q488</f>
        <v>-0.003891858091</v>
      </c>
      <c r="T48" s="36">
        <f>Stocks!R488</f>
        <v>-0.00209964299</v>
      </c>
      <c r="U48" s="36">
        <f>Stocks!S488</f>
        <v>-0.00209677783</v>
      </c>
      <c r="V48" s="100">
        <f t="shared" si="7"/>
        <v>-0.005485950326</v>
      </c>
    </row>
    <row r="49" ht="12.75" customHeight="1">
      <c r="A49" s="102">
        <f>Stocks!A487</f>
        <v>43097</v>
      </c>
      <c r="B49" s="103">
        <f>Stocks!H487</f>
        <v>0.01186607224</v>
      </c>
      <c r="C49" s="103">
        <f>Stocks!I487</f>
        <v>0.002382778961</v>
      </c>
      <c r="D49" s="103">
        <f>Stocks!J487</f>
        <v>0.002809557337</v>
      </c>
      <c r="E49" s="103">
        <f>Stocks!K487</f>
        <v>0.03415031314</v>
      </c>
      <c r="F49" s="103">
        <f>Stocks!L487</f>
        <v>0.000116735496</v>
      </c>
      <c r="G49" s="104">
        <f>Stocks!M487</f>
        <v>-0.001234065205</v>
      </c>
      <c r="H49" s="36">
        <f t="array" ref="H49">SQRT(MMULT(MMULT(TRANSPOSE($A$4:$A$9),MMULT(TRANSPOSE(EXP(B50:$G$530)-1),EXP(B50:$G$530)-1)/COUNTA($G50:G$530)),$A$4:$A$9))*NORMSINV($B$11)</f>
        <v>-0.02125845059</v>
      </c>
      <c r="I49" s="24">
        <f t="shared" si="3"/>
        <v>0</v>
      </c>
      <c r="J49" s="36">
        <f t="array" ref="J49">SQRT(MMULT(MMULT(TRANSPOSE($A$4:$A$9),MMULT(TRANSPOSE(EXP(B50:G301)-1),EXP(B50:G301)-1)/COUNTA(G50:G301)),$A$4:$A$9))*NORMSINV($B$11)</f>
        <v>-0.01834741881</v>
      </c>
      <c r="K49" s="24">
        <f t="shared" si="4"/>
        <v>0</v>
      </c>
      <c r="L49" s="36">
        <f t="shared" si="5"/>
        <v>-0.06722512338</v>
      </c>
      <c r="M49" s="100">
        <f t="array" ref="M49">SQRT(MMULT(MMULT(TRANSPOSE($A$4:$A$9),MMULT(TRANSPOSE(EXP(B50:$G$532)-1),EXP(B50:$G$532)-1)/COUNTA($G50:G$532)),$A$4:$A$9))*(-1/SQRT(2*PI())*EXP(-1*(NORMSINV($B$11))^2/2)/$B$11)</f>
        <v>-0.02435505256</v>
      </c>
      <c r="N49" s="36">
        <f t="array" ref="N49">SQRT(MMULT(MMULT(TRANSPOSE($A$4:$A$9),MMULT(TRANSPOSE(EXP(B50:G301)-1),EXP(B50:G301)-1)/COUNTA(G50:G301)),$A$4:$A$9))*(-1/SQRT(2*PI())*EXP(-1*(NORMSINV($B$11))^2/2)/$B$11)</f>
        <v>-0.02101998674</v>
      </c>
      <c r="O49" s="101">
        <f t="shared" si="6"/>
        <v>-0.07701743863</v>
      </c>
      <c r="P49" s="100">
        <f>Stocks!N487</f>
        <v>0.01193675337</v>
      </c>
      <c r="Q49" s="36">
        <f>Stocks!O487</f>
        <v>0.002385620035</v>
      </c>
      <c r="R49" s="36">
        <f>Stocks!P487</f>
        <v>0.002813507843</v>
      </c>
      <c r="S49" s="36">
        <f>Stocks!Q487</f>
        <v>0.03474013008</v>
      </c>
      <c r="T49" s="36">
        <f>Stocks!R487</f>
        <v>0.0001167423098</v>
      </c>
      <c r="U49" s="36">
        <f>Stocks!S487</f>
        <v>-0.00123330406</v>
      </c>
      <c r="V49" s="100">
        <f t="shared" si="7"/>
        <v>0.008459908264</v>
      </c>
    </row>
    <row r="50" ht="12.75" customHeight="1">
      <c r="A50" s="102">
        <f>Stocks!A486</f>
        <v>43096</v>
      </c>
      <c r="B50" s="103">
        <f>Stocks!H486</f>
        <v>-0.01796748695</v>
      </c>
      <c r="C50" s="103">
        <f>Stocks!I486</f>
        <v>0.0006507520667</v>
      </c>
      <c r="D50" s="103">
        <f>Stocks!J486</f>
        <v>0.0001758846772</v>
      </c>
      <c r="E50" s="103">
        <f>Stocks!K486</f>
        <v>-0.008128333523</v>
      </c>
      <c r="F50" s="103">
        <f>Stocks!L486</f>
        <v>0.003623345718</v>
      </c>
      <c r="G50" s="104">
        <f>Stocks!M486</f>
        <v>-0.005479399507</v>
      </c>
      <c r="H50" s="36">
        <f t="array" ref="H50">SQRT(MMULT(MMULT(TRANSPOSE($A$4:$A$9),MMULT(TRANSPOSE(EXP(B51:$G$530)-1),EXP(B51:$G$530)-1)/COUNTA($G51:G$530)),$A$4:$A$9))*NORMSINV($B$11)</f>
        <v>-0.02127525392</v>
      </c>
      <c r="I50" s="24">
        <f t="shared" si="3"/>
        <v>0</v>
      </c>
      <c r="J50" s="36">
        <f t="array" ref="J50">SQRT(MMULT(MMULT(TRANSPOSE($A$4:$A$9),MMULT(TRANSPOSE(EXP(B51:G302)-1),EXP(B51:G302)-1)/COUNTA(G51:G302)),$A$4:$A$9))*NORMSINV($B$11)</f>
        <v>-0.01838924932</v>
      </c>
      <c r="K50" s="24">
        <f t="shared" si="4"/>
        <v>0</v>
      </c>
      <c r="L50" s="36">
        <f t="shared" si="5"/>
        <v>-0.06727826018</v>
      </c>
      <c r="M50" s="100">
        <f t="array" ref="M50">SQRT(MMULT(MMULT(TRANSPOSE($A$4:$A$9),MMULT(TRANSPOSE(EXP(B51:$G$532)-1),EXP(B51:$G$532)-1)/COUNTA($G51:G$532)),$A$4:$A$9))*(-1/SQRT(2*PI())*EXP(-1*(NORMSINV($B$11))^2/2)/$B$11)</f>
        <v>-0.02437430354</v>
      </c>
      <c r="N50" s="36">
        <f t="array" ref="N50">SQRT(MMULT(MMULT(TRANSPOSE($A$4:$A$9),MMULT(TRANSPOSE(EXP(B51:G302)-1),EXP(B51:G302)-1)/COUNTA(G51:G302)),$A$4:$A$9))*(-1/SQRT(2*PI())*EXP(-1*(NORMSINV($B$11))^2/2)/$B$11)</f>
        <v>-0.02106791047</v>
      </c>
      <c r="O50" s="101">
        <f t="shared" si="6"/>
        <v>-0.07707831558</v>
      </c>
      <c r="P50" s="100">
        <f>Stocks!N486</f>
        <v>-0.01780703407</v>
      </c>
      <c r="Q50" s="36">
        <f>Stocks!O486</f>
        <v>0.0006509638518</v>
      </c>
      <c r="R50" s="36">
        <f>Stocks!P486</f>
        <v>0.0001759001458</v>
      </c>
      <c r="S50" s="36">
        <f>Stocks!Q486</f>
        <v>-0.008095387945</v>
      </c>
      <c r="T50" s="36">
        <f>Stocks!R486</f>
        <v>0.003629917971</v>
      </c>
      <c r="U50" s="36">
        <f>Stocks!S486</f>
        <v>-0.005464414979</v>
      </c>
      <c r="V50" s="100">
        <f t="shared" si="7"/>
        <v>-0.004485009171</v>
      </c>
    </row>
    <row r="51" ht="12.75" customHeight="1">
      <c r="A51" s="102">
        <f>Stocks!A485</f>
        <v>43095</v>
      </c>
      <c r="B51" s="103">
        <f>Stocks!H485</f>
        <v>-0.02462420403</v>
      </c>
      <c r="C51" s="103">
        <f>Stocks!I485</f>
        <v>-0.01336517435</v>
      </c>
      <c r="D51" s="103">
        <f>Stocks!J485</f>
        <v>-0.02569719321</v>
      </c>
      <c r="E51" s="103">
        <f>Stocks!K485</f>
        <v>-0.01154371843</v>
      </c>
      <c r="F51" s="103">
        <f>Stocks!L485</f>
        <v>-0.001287137482</v>
      </c>
      <c r="G51" s="104">
        <f>Stocks!M485</f>
        <v>-0.004477602746</v>
      </c>
      <c r="H51" s="36">
        <f t="array" ref="H51">SQRT(MMULT(MMULT(TRANSPOSE($A$4:$A$9),MMULT(TRANSPOSE(EXP(B52:$G$530)-1),EXP(B52:$G$530)-1)/COUNTA($G52:G$530)),$A$4:$A$9))*NORMSINV($B$11)</f>
        <v>-0.02125000478</v>
      </c>
      <c r="I51" s="24">
        <f t="shared" si="3"/>
        <v>0</v>
      </c>
      <c r="J51" s="36">
        <f t="array" ref="J51">SQRT(MMULT(MMULT(TRANSPOSE($A$4:$A$9),MMULT(TRANSPOSE(EXP(B52:G303)-1),EXP(B52:G303)-1)/COUNTA(G52:G303)),$A$4:$A$9))*NORMSINV($B$11)</f>
        <v>-0.01829459787</v>
      </c>
      <c r="K51" s="24">
        <f t="shared" si="4"/>
        <v>0</v>
      </c>
      <c r="L51" s="36">
        <f t="shared" si="5"/>
        <v>-0.06719841538</v>
      </c>
      <c r="M51" s="100">
        <f t="array" ref="M51">SQRT(MMULT(MMULT(TRANSPOSE($A$4:$A$9),MMULT(TRANSPOSE(EXP(B52:$G$532)-1),EXP(B52:$G$532)-1)/COUNTA($G52:G$532)),$A$4:$A$9))*(-1/SQRT(2*PI())*EXP(-1*(NORMSINV($B$11))^2/2)/$B$11)</f>
        <v>-0.0243453765</v>
      </c>
      <c r="N51" s="36">
        <f t="array" ref="N51">SQRT(MMULT(MMULT(TRANSPOSE($A$4:$A$9),MMULT(TRANSPOSE(EXP(B52:G303)-1),EXP(B52:G303)-1)/COUNTA(G52:G303)),$A$4:$A$9))*(-1/SQRT(2*PI())*EXP(-1*(NORMSINV($B$11))^2/2)/$B$11)</f>
        <v>-0.02095947167</v>
      </c>
      <c r="O51" s="101">
        <f t="shared" si="6"/>
        <v>-0.07698684022</v>
      </c>
      <c r="P51" s="100">
        <f>Stocks!N485</f>
        <v>-0.02432350156</v>
      </c>
      <c r="Q51" s="36">
        <f>Stocks!O485</f>
        <v>-0.01327625698</v>
      </c>
      <c r="R51" s="36">
        <f>Stocks!P485</f>
        <v>-0.02536983044</v>
      </c>
      <c r="S51" s="36">
        <f>Stocks!Q485</f>
        <v>-0.01147734536</v>
      </c>
      <c r="T51" s="36">
        <f>Stocks!R485</f>
        <v>-0.001286309476</v>
      </c>
      <c r="U51" s="36">
        <f>Stocks!S485</f>
        <v>-0.004467593228</v>
      </c>
      <c r="V51" s="100">
        <f t="shared" si="7"/>
        <v>-0.01336680617</v>
      </c>
    </row>
    <row r="52" ht="12.75" customHeight="1">
      <c r="A52" s="102">
        <f>Stocks!A484</f>
        <v>43091</v>
      </c>
      <c r="B52" s="103">
        <f>Stocks!H484</f>
        <v>-0.01966994527</v>
      </c>
      <c r="C52" s="103">
        <f>Stocks!I484</f>
        <v>-0.001283818529</v>
      </c>
      <c r="D52" s="103">
        <f>Stocks!J484</f>
        <v>0</v>
      </c>
      <c r="E52" s="103">
        <f>Stocks!K484</f>
        <v>0.006973860737</v>
      </c>
      <c r="F52" s="103">
        <f>Stocks!L484</f>
        <v>0.0001167558495</v>
      </c>
      <c r="G52" s="104">
        <f>Stocks!M484</f>
        <v>-0.003617259606</v>
      </c>
      <c r="H52" s="36">
        <f t="array" ref="H52">SQRT(MMULT(MMULT(TRANSPOSE($A$4:$A$9),MMULT(TRANSPOSE(EXP(B53:$G$530)-1),EXP(B53:$G$530)-1)/COUNTA($G53:G$530)),$A$4:$A$9))*NORMSINV($B$11)</f>
        <v>-0.02127001978</v>
      </c>
      <c r="I52" s="24">
        <f t="shared" si="3"/>
        <v>0</v>
      </c>
      <c r="J52" s="36">
        <f t="array" ref="J52">SQRT(MMULT(MMULT(TRANSPOSE($A$4:$A$9),MMULT(TRANSPOSE(EXP(B53:G304)-1),EXP(B53:G304)-1)/COUNTA(G53:G304)),$A$4:$A$9))*NORMSINV($B$11)</f>
        <v>-0.018293085</v>
      </c>
      <c r="K52" s="24">
        <f t="shared" si="4"/>
        <v>0</v>
      </c>
      <c r="L52" s="36">
        <f t="shared" si="5"/>
        <v>-0.06726170838</v>
      </c>
      <c r="M52" s="100">
        <f t="array" ref="M52">SQRT(MMULT(MMULT(TRANSPOSE($A$4:$A$9),MMULT(TRANSPOSE(EXP(B53:$G$532)-1),EXP(B53:$G$532)-1)/COUNTA($G53:G$532)),$A$4:$A$9))*(-1/SQRT(2*PI())*EXP(-1*(NORMSINV($B$11))^2/2)/$B$11)</f>
        <v>-0.02436830698</v>
      </c>
      <c r="N52" s="36">
        <f t="array" ref="N52">SQRT(MMULT(MMULT(TRANSPOSE($A$4:$A$9),MMULT(TRANSPOSE(EXP(B53:G304)-1),EXP(B53:G304)-1)/COUNTA(G53:G304)),$A$4:$A$9))*(-1/SQRT(2*PI())*EXP(-1*(NORMSINV($B$11))^2/2)/$B$11)</f>
        <v>-0.02095773843</v>
      </c>
      <c r="O52" s="101">
        <f t="shared" si="6"/>
        <v>-0.07705935277</v>
      </c>
      <c r="P52" s="100">
        <f>Stocks!N484</f>
        <v>-0.01947775409</v>
      </c>
      <c r="Q52" s="36">
        <f>Stocks!O484</f>
        <v>-0.001282994787</v>
      </c>
      <c r="R52" s="36">
        <f>Stocks!P484</f>
        <v>0</v>
      </c>
      <c r="S52" s="36">
        <f>Stocks!Q484</f>
        <v>0.006998234731</v>
      </c>
      <c r="T52" s="36">
        <f>Stocks!R484</f>
        <v>0.0001167626657</v>
      </c>
      <c r="U52" s="36">
        <f>Stocks!S484</f>
        <v>-0.003610725204</v>
      </c>
      <c r="V52" s="100">
        <f t="shared" si="7"/>
        <v>-0.002876079448</v>
      </c>
    </row>
    <row r="53" ht="12.75" customHeight="1">
      <c r="A53" s="102">
        <f>Stocks!A483</f>
        <v>43090</v>
      </c>
      <c r="B53" s="103">
        <f>Stocks!H483</f>
        <v>0.008113367766</v>
      </c>
      <c r="C53" s="103">
        <f>Stocks!I483</f>
        <v>-0.01696393243</v>
      </c>
      <c r="D53" s="103">
        <f>Stocks!J483</f>
        <v>0.003778360622</v>
      </c>
      <c r="E53" s="103">
        <f>Stocks!K483</f>
        <v>-0.001059834769</v>
      </c>
      <c r="F53" s="103">
        <f>Stocks!L483</f>
        <v>-0.0002338612024</v>
      </c>
      <c r="G53" s="104">
        <f>Stocks!M483</f>
        <v>-0.002701401405</v>
      </c>
      <c r="H53" s="36">
        <f t="array" ref="H53">SQRT(MMULT(MMULT(TRANSPOSE($A$4:$A$9),MMULT(TRANSPOSE(EXP(B54:$G$530)-1),EXP(B54:$G$530)-1)/COUNTA($G54:G$530)),$A$4:$A$9))*NORMSINV($B$11)</f>
        <v>-0.02129172016</v>
      </c>
      <c r="I53" s="24">
        <f t="shared" si="3"/>
        <v>0</v>
      </c>
      <c r="J53" s="36">
        <f t="array" ref="J53">SQRT(MMULT(MMULT(TRANSPOSE($A$4:$A$9),MMULT(TRANSPOSE(EXP(B54:G305)-1),EXP(B54:G305)-1)/COUNTA(G54:G305)),$A$4:$A$9))*NORMSINV($B$11)</f>
        <v>-0.01829306577</v>
      </c>
      <c r="K53" s="24">
        <f t="shared" si="4"/>
        <v>0</v>
      </c>
      <c r="L53" s="36">
        <f t="shared" si="5"/>
        <v>-0.067330331</v>
      </c>
      <c r="M53" s="100">
        <f t="array" ref="M53">SQRT(MMULT(MMULT(TRANSPOSE($A$4:$A$9),MMULT(TRANSPOSE(EXP(B54:$G$532)-1),EXP(B54:$G$532)-1)/COUNTA($G54:G$532)),$A$4:$A$9))*(-1/SQRT(2*PI())*EXP(-1*(NORMSINV($B$11))^2/2)/$B$11)</f>
        <v>-0.02439316833</v>
      </c>
      <c r="N53" s="36">
        <f t="array" ref="N53">SQRT(MMULT(MMULT(TRANSPOSE($A$4:$A$9),MMULT(TRANSPOSE(EXP(B54:G305)-1),EXP(B54:G305)-1)/COUNTA(G54:G305)),$A$4:$A$9))*(-1/SQRT(2*PI())*EXP(-1*(NORMSINV($B$11))^2/2)/$B$11)</f>
        <v>-0.02095771639</v>
      </c>
      <c r="O53" s="101">
        <f t="shared" si="6"/>
        <v>-0.07713797127</v>
      </c>
      <c r="P53" s="100">
        <f>Stocks!N483</f>
        <v>0.008146370328</v>
      </c>
      <c r="Q53" s="36">
        <f>Stocks!O483</f>
        <v>-0.01682085512</v>
      </c>
      <c r="R53" s="36">
        <f>Stocks!P483</f>
        <v>0.003785507625</v>
      </c>
      <c r="S53" s="36">
        <f>Stocks!Q483</f>
        <v>-0.001059273343</v>
      </c>
      <c r="T53" s="36">
        <f>Stocks!R483</f>
        <v>-0.000233833859</v>
      </c>
      <c r="U53" s="36">
        <f>Stocks!S483</f>
        <v>-0.002697755903</v>
      </c>
      <c r="V53" s="100">
        <f t="shared" si="7"/>
        <v>-0.001479973378</v>
      </c>
    </row>
    <row r="54" ht="12.75" customHeight="1">
      <c r="A54" s="102">
        <f>Stocks!A482</f>
        <v>43089</v>
      </c>
      <c r="B54" s="103">
        <f>Stocks!H482</f>
        <v>-0.006423470594</v>
      </c>
      <c r="C54" s="103">
        <f>Stocks!I482</f>
        <v>0.01099356328</v>
      </c>
      <c r="D54" s="103">
        <f>Stocks!J482</f>
        <v>-0.001089037627</v>
      </c>
      <c r="E54" s="103">
        <f>Stocks!K482</f>
        <v>0.009578632981</v>
      </c>
      <c r="F54" s="103">
        <f>Stocks!L482</f>
        <v>-0.003618354844</v>
      </c>
      <c r="G54" s="104">
        <f>Stocks!M482</f>
        <v>0.0005506096479</v>
      </c>
      <c r="H54" s="36">
        <f t="array" ref="H54">SQRT(MMULT(MMULT(TRANSPOSE($A$4:$A$9),MMULT(TRANSPOSE(EXP(B55:$G$530)-1),EXP(B55:$G$530)-1)/COUNTA($G55:G$530)),$A$4:$A$9))*NORMSINV($B$11)</f>
        <v>-0.02131331393</v>
      </c>
      <c r="I54" s="24">
        <f t="shared" si="3"/>
        <v>0</v>
      </c>
      <c r="J54" s="36">
        <f t="array" ref="J54">SQRT(MMULT(MMULT(TRANSPOSE($A$4:$A$9),MMULT(TRANSPOSE(EXP(B55:G306)-1),EXP(B55:G306)-1)/COUNTA(G55:G306)),$A$4:$A$9))*NORMSINV($B$11)</f>
        <v>-0.01831063062</v>
      </c>
      <c r="K54" s="24">
        <f t="shared" si="4"/>
        <v>0</v>
      </c>
      <c r="L54" s="36">
        <f t="shared" si="5"/>
        <v>-0.0673986165</v>
      </c>
      <c r="M54" s="100">
        <f t="array" ref="M54">SQRT(MMULT(MMULT(TRANSPOSE($A$4:$A$9),MMULT(TRANSPOSE(EXP(B55:$G$532)-1),EXP(B55:$G$532)-1)/COUNTA($G55:G$532)),$A$4:$A$9))*(-1/SQRT(2*PI())*EXP(-1*(NORMSINV($B$11))^2/2)/$B$11)</f>
        <v>-0.02441790755</v>
      </c>
      <c r="N54" s="36">
        <f t="array" ref="N54">SQRT(MMULT(MMULT(TRANSPOSE($A$4:$A$9),MMULT(TRANSPOSE(EXP(B55:G306)-1),EXP(B55:G306)-1)/COUNTA(G55:G306)),$A$4:$A$9))*(-1/SQRT(2*PI())*EXP(-1*(NORMSINV($B$11))^2/2)/$B$11)</f>
        <v>-0.02097783981</v>
      </c>
      <c r="O54" s="101">
        <f t="shared" si="6"/>
        <v>-0.07721620355</v>
      </c>
      <c r="P54" s="100">
        <f>Stocks!N482</f>
        <v>-0.006402884209</v>
      </c>
      <c r="Q54" s="36">
        <f>Stocks!O482</f>
        <v>0.01105421455</v>
      </c>
      <c r="R54" s="36">
        <f>Stocks!P482</f>
        <v>-0.001088444841</v>
      </c>
      <c r="S54" s="36">
        <f>Stocks!Q482</f>
        <v>0.009624654911</v>
      </c>
      <c r="T54" s="36">
        <f>Stocks!R482</f>
        <v>-0.003611816487</v>
      </c>
      <c r="U54" s="36">
        <f>Stocks!S482</f>
        <v>0.0005507612612</v>
      </c>
      <c r="V54" s="100">
        <f t="shared" si="7"/>
        <v>0.001687747531</v>
      </c>
    </row>
    <row r="55" ht="12.75" customHeight="1">
      <c r="A55" s="102">
        <f>Stocks!A481</f>
        <v>43088</v>
      </c>
      <c r="B55" s="103">
        <f>Stocks!H481</f>
        <v>-0.02319607558</v>
      </c>
      <c r="C55" s="103">
        <f>Stocks!I481</f>
        <v>0.01672082147</v>
      </c>
      <c r="D55" s="103">
        <f>Stocks!J481</f>
        <v>-0.01071381057</v>
      </c>
      <c r="E55" s="103">
        <f>Stocks!K481</f>
        <v>-0.01801656396</v>
      </c>
      <c r="F55" s="103">
        <f>Stocks!L481</f>
        <v>-0.00638746177</v>
      </c>
      <c r="G55" s="104">
        <f>Stocks!M481</f>
        <v>-0.00004944793091</v>
      </c>
      <c r="H55" s="36">
        <f t="array" ref="H55">SQRT(MMULT(MMULT(TRANSPOSE($A$4:$A$9),MMULT(TRANSPOSE(EXP(B56:$G$530)-1),EXP(B56:$G$530)-1)/COUNTA($G56:G$530)),$A$4:$A$9))*NORMSINV($B$11)</f>
        <v>-0.0213232683</v>
      </c>
      <c r="I55" s="24">
        <f t="shared" si="3"/>
        <v>0</v>
      </c>
      <c r="J55" s="36">
        <f t="array" ref="J55">SQRT(MMULT(MMULT(TRANSPOSE($A$4:$A$9),MMULT(TRANSPOSE(EXP(B56:G307)-1),EXP(B56:G307)-1)/COUNTA(G56:G307)),$A$4:$A$9))*NORMSINV($B$11)</f>
        <v>-0.01833117212</v>
      </c>
      <c r="K55" s="24">
        <f t="shared" si="4"/>
        <v>0</v>
      </c>
      <c r="L55" s="36">
        <f t="shared" si="5"/>
        <v>-0.06743009499</v>
      </c>
      <c r="M55" s="100">
        <f t="array" ref="M55">SQRT(MMULT(MMULT(TRANSPOSE($A$4:$A$9),MMULT(TRANSPOSE(EXP(B56:$G$532)-1),EXP(B56:$G$532)-1)/COUNTA($G56:G$532)),$A$4:$A$9))*(-1/SQRT(2*PI())*EXP(-1*(NORMSINV($B$11))^2/2)/$B$11)</f>
        <v>-0.02442931192</v>
      </c>
      <c r="N55" s="36">
        <f t="array" ref="N55">SQRT(MMULT(MMULT(TRANSPOSE($A$4:$A$9),MMULT(TRANSPOSE(EXP(B56:G307)-1),EXP(B56:G307)-1)/COUNTA(G56:G307)),$A$4:$A$9))*(-1/SQRT(2*PI())*EXP(-1*(NORMSINV($B$11))^2/2)/$B$11)</f>
        <v>-0.02100137349</v>
      </c>
      <c r="O55" s="101">
        <f t="shared" si="6"/>
        <v>-0.07725226733</v>
      </c>
      <c r="P55" s="100">
        <f>Stocks!N481</f>
        <v>-0.02292911475</v>
      </c>
      <c r="Q55" s="36">
        <f>Stocks!O481</f>
        <v>0.01686139683</v>
      </c>
      <c r="R55" s="36">
        <f>Stocks!P481</f>
        <v>-0.01065662212</v>
      </c>
      <c r="S55" s="36">
        <f>Stocks!Q481</f>
        <v>-0.01785523598</v>
      </c>
      <c r="T55" s="36">
        <f>Stocks!R481</f>
        <v>-0.006367105301</v>
      </c>
      <c r="U55" s="36">
        <f>Stocks!S481</f>
        <v>-0.00004944670838</v>
      </c>
      <c r="V55" s="100">
        <f t="shared" si="7"/>
        <v>-0.006832688005</v>
      </c>
    </row>
    <row r="56" ht="12.75" customHeight="1">
      <c r="A56" s="102">
        <f>Stocks!A480</f>
        <v>43087</v>
      </c>
      <c r="B56" s="103">
        <f>Stocks!H480</f>
        <v>-0.01342503735</v>
      </c>
      <c r="C56" s="103">
        <f>Stocks!I480</f>
        <v>0.03744103899</v>
      </c>
      <c r="D56" s="103">
        <f>Stocks!J480</f>
        <v>0.01398467195</v>
      </c>
      <c r="E56" s="103">
        <f>Stocks!K480</f>
        <v>0.001576722908</v>
      </c>
      <c r="F56" s="103">
        <f>Stocks!L480</f>
        <v>-0.005426356623</v>
      </c>
      <c r="G56" s="104">
        <f>Stocks!M480</f>
        <v>-0.00396661489</v>
      </c>
      <c r="H56" s="36">
        <f t="array" ref="H56">SQRT(MMULT(MMULT(TRANSPOSE($A$4:$A$9),MMULT(TRANSPOSE(EXP(B57:$G$530)-1),EXP(B57:$G$530)-1)/COUNTA($G57:G$530)),$A$4:$A$9))*NORMSINV($B$11)</f>
        <v>-0.02133856005</v>
      </c>
      <c r="I56" s="24">
        <f t="shared" si="3"/>
        <v>0</v>
      </c>
      <c r="J56" s="36">
        <f t="array" ref="J56">SQRT(MMULT(MMULT(TRANSPOSE($A$4:$A$9),MMULT(TRANSPOSE(EXP(B57:G308)-1),EXP(B57:G308)-1)/COUNTA(G57:G308)),$A$4:$A$9))*NORMSINV($B$11)</f>
        <v>-0.0183157118</v>
      </c>
      <c r="K56" s="24">
        <f t="shared" si="4"/>
        <v>0</v>
      </c>
      <c r="L56" s="36">
        <f t="shared" si="5"/>
        <v>-0.06747845175</v>
      </c>
      <c r="M56" s="100">
        <f t="array" ref="M56">SQRT(MMULT(MMULT(TRANSPOSE($A$4:$A$9),MMULT(TRANSPOSE(EXP(B57:$G$532)-1),EXP(B57:$G$532)-1)/COUNTA($G57:G$532)),$A$4:$A$9))*(-1/SQRT(2*PI())*EXP(-1*(NORMSINV($B$11))^2/2)/$B$11)</f>
        <v>-0.02444683113</v>
      </c>
      <c r="N56" s="36">
        <f t="array" ref="N56">SQRT(MMULT(MMULT(TRANSPOSE($A$4:$A$9),MMULT(TRANSPOSE(EXP(B57:G308)-1),EXP(B57:G308)-1)/COUNTA(G57:G308)),$A$4:$A$9))*(-1/SQRT(2*PI())*EXP(-1*(NORMSINV($B$11))^2/2)/$B$11)</f>
        <v>-0.02098366115</v>
      </c>
      <c r="O56" s="101">
        <f t="shared" si="6"/>
        <v>-0.07730766796</v>
      </c>
      <c r="P56" s="100">
        <f>Stocks!N480</f>
        <v>-0.01333532345</v>
      </c>
      <c r="Q56" s="36">
        <f>Stocks!O480</f>
        <v>0.03815078486</v>
      </c>
      <c r="R56" s="36">
        <f>Stocks!P480</f>
        <v>0.0140829149</v>
      </c>
      <c r="S56" s="36">
        <f>Stocks!Q480</f>
        <v>0.001577966589</v>
      </c>
      <c r="T56" s="36">
        <f>Stocks!R480</f>
        <v>-0.005411660544</v>
      </c>
      <c r="U56" s="36">
        <f>Stocks!S480</f>
        <v>-0.003958758264</v>
      </c>
      <c r="V56" s="100">
        <f t="shared" si="7"/>
        <v>0.005184320682</v>
      </c>
    </row>
    <row r="57" ht="12.75" customHeight="1">
      <c r="A57" s="102">
        <f>Stocks!A479</f>
        <v>43084</v>
      </c>
      <c r="B57" s="103">
        <f>Stocks!H479</f>
        <v>0.01632113248</v>
      </c>
      <c r="C57" s="103">
        <f>Stocks!I479</f>
        <v>0.02960823879</v>
      </c>
      <c r="D57" s="103">
        <f>Stocks!J479</f>
        <v>0.01011018651</v>
      </c>
      <c r="E57" s="103">
        <f>Stocks!K479</f>
        <v>0.002949838898</v>
      </c>
      <c r="F57" s="103">
        <f>Stocks!L479</f>
        <v>0.02518506349</v>
      </c>
      <c r="G57" s="104">
        <f>Stocks!M479</f>
        <v>0.003090598425</v>
      </c>
      <c r="H57" s="36">
        <f t="array" ref="H57">SQRT(MMULT(MMULT(TRANSPOSE($A$4:$A$9),MMULT(TRANSPOSE(EXP(B58:$G$530)-1),EXP(B58:$G$530)-1)/COUNTA($G58:G$530)),$A$4:$A$9))*NORMSINV($B$11)</f>
        <v>-0.02130312525</v>
      </c>
      <c r="I57" s="24">
        <f t="shared" si="3"/>
        <v>0</v>
      </c>
      <c r="J57" s="36">
        <f t="array" ref="J57">SQRT(MMULT(MMULT(TRANSPOSE($A$4:$A$9),MMULT(TRANSPOSE(EXP(B58:G309)-1),EXP(B58:G309)-1)/COUNTA(G58:G309)),$A$4:$A$9))*NORMSINV($B$11)</f>
        <v>-0.01820026567</v>
      </c>
      <c r="K57" s="24">
        <f t="shared" si="4"/>
        <v>0</v>
      </c>
      <c r="L57" s="36">
        <f t="shared" si="5"/>
        <v>-0.06736639706</v>
      </c>
      <c r="M57" s="100">
        <f t="array" ref="M57">SQRT(MMULT(MMULT(TRANSPOSE($A$4:$A$9),MMULT(TRANSPOSE(EXP(B58:$G$532)-1),EXP(B58:$G$532)-1)/COUNTA($G58:G$532)),$A$4:$A$9))*(-1/SQRT(2*PI())*EXP(-1*(NORMSINV($B$11))^2/2)/$B$11)</f>
        <v>-0.02440623474</v>
      </c>
      <c r="N57" s="36">
        <f t="array" ref="N57">SQRT(MMULT(MMULT(TRANSPOSE($A$4:$A$9),MMULT(TRANSPOSE(EXP(B58:G309)-1),EXP(B58:G309)-1)/COUNTA(G58:G309)),$A$4:$A$9))*(-1/SQRT(2*PI())*EXP(-1*(NORMSINV($B$11))^2/2)/$B$11)</f>
        <v>-0.02085139862</v>
      </c>
      <c r="O57" s="101">
        <f t="shared" si="6"/>
        <v>-0.07717929088</v>
      </c>
      <c r="P57" s="100">
        <f>Stocks!N479</f>
        <v>0.01645504973</v>
      </c>
      <c r="Q57" s="36">
        <f>Stocks!O479</f>
        <v>0.0300509209</v>
      </c>
      <c r="R57" s="36">
        <f>Stocks!P479</f>
        <v>0.01016146711</v>
      </c>
      <c r="S57" s="36">
        <f>Stocks!Q479</f>
        <v>0.002954193954</v>
      </c>
      <c r="T57" s="36">
        <f>Stocks!R479</f>
        <v>0.02550488648</v>
      </c>
      <c r="U57" s="36">
        <f>Stocks!S479</f>
        <v>0.003095379248</v>
      </c>
      <c r="V57" s="100">
        <f t="shared" si="7"/>
        <v>0.01470364957</v>
      </c>
    </row>
    <row r="58" ht="12.75" customHeight="1">
      <c r="A58" s="102">
        <f>Stocks!A478</f>
        <v>43083</v>
      </c>
      <c r="B58" s="103">
        <f>Stocks!H478</f>
        <v>-0.00336815297</v>
      </c>
      <c r="C58" s="103">
        <f>Stocks!I478</f>
        <v>-0.001847753156</v>
      </c>
      <c r="D58" s="103">
        <f>Stocks!J478</f>
        <v>-0.0002902820694</v>
      </c>
      <c r="E58" s="103">
        <f>Stocks!K478</f>
        <v>0.009008576659</v>
      </c>
      <c r="F58" s="103">
        <f>Stocks!L478</f>
        <v>-0.007762997106</v>
      </c>
      <c r="G58" s="104">
        <f>Stocks!M478</f>
        <v>-0.004750166775</v>
      </c>
      <c r="H58" s="36">
        <f t="array" ref="H58">SQRT(MMULT(MMULT(TRANSPOSE($A$4:$A$9),MMULT(TRANSPOSE(EXP(B59:$G$530)-1),EXP(B59:$G$530)-1)/COUNTA($G59:G$530)),$A$4:$A$9))*NORMSINV($B$11)</f>
        <v>-0.02132508583</v>
      </c>
      <c r="I58" s="24">
        <f t="shared" si="3"/>
        <v>0</v>
      </c>
      <c r="J58" s="36">
        <f t="array" ref="J58">SQRT(MMULT(MMULT(TRANSPOSE($A$4:$A$9),MMULT(TRANSPOSE(EXP(B59:G310)-1),EXP(B59:G310)-1)/COUNTA(G59:G310)),$A$4:$A$9))*NORMSINV($B$11)</f>
        <v>-0.01820020206</v>
      </c>
      <c r="K58" s="24">
        <f t="shared" si="4"/>
        <v>0</v>
      </c>
      <c r="L58" s="36">
        <f t="shared" si="5"/>
        <v>-0.06743584253</v>
      </c>
      <c r="M58" s="100">
        <f t="array" ref="M58">SQRT(MMULT(MMULT(TRANSPOSE($A$4:$A$9),MMULT(TRANSPOSE(EXP(B59:$G$532)-1),EXP(B59:$G$532)-1)/COUNTA($G59:G$532)),$A$4:$A$9))*(-1/SQRT(2*PI())*EXP(-1*(NORMSINV($B$11))^2/2)/$B$11)</f>
        <v>-0.0244313942</v>
      </c>
      <c r="N58" s="36">
        <f t="array" ref="N58">SQRT(MMULT(MMULT(TRANSPOSE($A$4:$A$9),MMULT(TRANSPOSE(EXP(B59:G310)-1),EXP(B59:G310)-1)/COUNTA(G59:G310)),$A$4:$A$9))*(-1/SQRT(2*PI())*EXP(-1*(NORMSINV($B$11))^2/2)/$B$11)</f>
        <v>-0.02085132574</v>
      </c>
      <c r="O58" s="101">
        <f t="shared" si="6"/>
        <v>-0.07725885209</v>
      </c>
      <c r="P58" s="100">
        <f>Stocks!N478</f>
        <v>-0.003362487105</v>
      </c>
      <c r="Q58" s="36">
        <f>Stocks!O478</f>
        <v>-0.001846047112</v>
      </c>
      <c r="R58" s="36">
        <f>Stocks!P478</f>
        <v>-0.0002902399416</v>
      </c>
      <c r="S58" s="36">
        <f>Stocks!Q478</f>
        <v>0.009049276008</v>
      </c>
      <c r="T58" s="36">
        <f>Stocks!R478</f>
        <v>-0.007732942865</v>
      </c>
      <c r="U58" s="36">
        <f>Stocks!S478</f>
        <v>-0.004738902575</v>
      </c>
      <c r="V58" s="100">
        <f t="shared" si="7"/>
        <v>-0.001486890598</v>
      </c>
    </row>
    <row r="59" ht="12.75" customHeight="1">
      <c r="A59" s="102">
        <f>Stocks!A477</f>
        <v>43082</v>
      </c>
      <c r="B59" s="103">
        <f>Stocks!H477</f>
        <v>-0.005881850931</v>
      </c>
      <c r="C59" s="103">
        <f>Stocks!I477</f>
        <v>0.0002307977479</v>
      </c>
      <c r="D59" s="103">
        <f>Stocks!J477</f>
        <v>0.003314303102</v>
      </c>
      <c r="E59" s="103">
        <f>Stocks!K477</f>
        <v>0.01140302523</v>
      </c>
      <c r="F59" s="103">
        <f>Stocks!L477</f>
        <v>-0.00269113669</v>
      </c>
      <c r="G59" s="104">
        <f>Stocks!M477</f>
        <v>0.0004884212052</v>
      </c>
      <c r="H59" s="36">
        <f t="array" ref="H59">SQRT(MMULT(MMULT(TRANSPOSE($A$4:$A$9),MMULT(TRANSPOSE(EXP(B60:$G$530)-1),EXP(B60:$G$530)-1)/COUNTA($G60:G$530)),$A$4:$A$9))*NORMSINV($B$11)</f>
        <v>-0.02134735028</v>
      </c>
      <c r="I59" s="24">
        <f t="shared" si="3"/>
        <v>0</v>
      </c>
      <c r="J59" s="36">
        <f t="array" ref="J59">SQRT(MMULT(MMULT(TRANSPOSE($A$4:$A$9),MMULT(TRANSPOSE(EXP(B60:G311)-1),EXP(B60:G311)-1)/COUNTA(G60:G311)),$A$4:$A$9))*NORMSINV($B$11)</f>
        <v>-0.01831949246</v>
      </c>
      <c r="K59" s="24">
        <f t="shared" si="4"/>
        <v>0</v>
      </c>
      <c r="L59" s="36">
        <f t="shared" si="5"/>
        <v>-0.06750624888</v>
      </c>
      <c r="M59" s="100">
        <f t="array" ref="M59">SQRT(MMULT(MMULT(TRANSPOSE($A$4:$A$9),MMULT(TRANSPOSE(EXP(B60:$G$532)-1),EXP(B60:$G$532)-1)/COUNTA($G60:G$532)),$A$4:$A$9))*(-1/SQRT(2*PI())*EXP(-1*(NORMSINV($B$11))^2/2)/$B$11)</f>
        <v>-0.02445690178</v>
      </c>
      <c r="N59" s="36">
        <f t="array" ref="N59">SQRT(MMULT(MMULT(TRANSPOSE($A$4:$A$9),MMULT(TRANSPOSE(EXP(B60:G311)-1),EXP(B60:G311)-1)/COUNTA(G60:G311)),$A$4:$A$9))*(-1/SQRT(2*PI())*EXP(-1*(NORMSINV($B$11))^2/2)/$B$11)</f>
        <v>-0.02098799252</v>
      </c>
      <c r="O59" s="101">
        <f t="shared" si="6"/>
        <v>-0.07733951415</v>
      </c>
      <c r="P59" s="100">
        <f>Stocks!N477</f>
        <v>-0.00586458671</v>
      </c>
      <c r="Q59" s="36">
        <f>Stocks!O477</f>
        <v>0.0002308243837</v>
      </c>
      <c r="R59" s="36">
        <f>Stocks!P477</f>
        <v>0.003319801478</v>
      </c>
      <c r="S59" s="36">
        <f>Stocks!Q477</f>
        <v>0.01146828755</v>
      </c>
      <c r="T59" s="36">
        <f>Stocks!R477</f>
        <v>-0.002687518828</v>
      </c>
      <c r="U59" s="36">
        <f>Stocks!S477</f>
        <v>0.0004885405022</v>
      </c>
      <c r="V59" s="100">
        <f t="shared" si="7"/>
        <v>0.001159224728</v>
      </c>
    </row>
    <row r="60" ht="12.75" customHeight="1">
      <c r="A60" s="102">
        <f>Stocks!A476</f>
        <v>43081</v>
      </c>
      <c r="B60" s="103">
        <f>Stocks!H476</f>
        <v>0.03618627775</v>
      </c>
      <c r="C60" s="103">
        <f>Stocks!I476</f>
        <v>-0.007587058444</v>
      </c>
      <c r="D60" s="103">
        <f>Stocks!J476</f>
        <v>-0.005633543107</v>
      </c>
      <c r="E60" s="103">
        <f>Stocks!K476</f>
        <v>-0.002634791168</v>
      </c>
      <c r="F60" s="103">
        <f>Stocks!L476</f>
        <v>0.004098081404</v>
      </c>
      <c r="G60" s="104">
        <f>Stocks!M476</f>
        <v>-0.003924362122</v>
      </c>
      <c r="H60" s="36">
        <f t="array" ref="H60">SQRT(MMULT(MMULT(TRANSPOSE($A$4:$A$9),MMULT(TRANSPOSE(EXP(B61:$G$530)-1),EXP(B61:$G$530)-1)/COUNTA($G61:G$530)),$A$4:$A$9))*NORMSINV($B$11)</f>
        <v>-0.02136667446</v>
      </c>
      <c r="I60" s="24">
        <f t="shared" si="3"/>
        <v>0</v>
      </c>
      <c r="J60" s="36">
        <f t="array" ref="J60">SQRT(MMULT(MMULT(TRANSPOSE($A$4:$A$9),MMULT(TRANSPOSE(EXP(B61:G312)-1),EXP(B61:G312)-1)/COUNTA(G61:G312)),$A$4:$A$9))*NORMSINV($B$11)</f>
        <v>-0.01832135818</v>
      </c>
      <c r="K60" s="24">
        <f t="shared" si="4"/>
        <v>0</v>
      </c>
      <c r="L60" s="36">
        <f t="shared" si="5"/>
        <v>-0.06756735733</v>
      </c>
      <c r="M60" s="100">
        <f t="array" ref="M60">SQRT(MMULT(MMULT(TRANSPOSE($A$4:$A$9),MMULT(TRANSPOSE(EXP(B61:$G$532)-1),EXP(B61:$G$532)-1)/COUNTA($G61:G$532)),$A$4:$A$9))*(-1/SQRT(2*PI())*EXP(-1*(NORMSINV($B$11))^2/2)/$B$11)</f>
        <v>-0.02447904082</v>
      </c>
      <c r="N60" s="36">
        <f t="array" ref="N60">SQRT(MMULT(MMULT(TRANSPOSE($A$4:$A$9),MMULT(TRANSPOSE(EXP(B61:G312)-1),EXP(B61:G312)-1)/COUNTA(G61:G312)),$A$4:$A$9))*(-1/SQRT(2*PI())*EXP(-1*(NORMSINV($B$11))^2/2)/$B$11)</f>
        <v>-0.02099013</v>
      </c>
      <c r="O60" s="101">
        <f t="shared" si="6"/>
        <v>-0.07740952393</v>
      </c>
      <c r="P60" s="100">
        <f>Stocks!N476</f>
        <v>0.03684897039</v>
      </c>
      <c r="Q60" s="36">
        <f>Stocks!O476</f>
        <v>-0.007558349367</v>
      </c>
      <c r="R60" s="36">
        <f>Stocks!P476</f>
        <v>-0.00561770446</v>
      </c>
      <c r="S60" s="36">
        <f>Stocks!Q476</f>
        <v>-0.002631323152</v>
      </c>
      <c r="T60" s="36">
        <f>Stocks!R476</f>
        <v>0.004106490022</v>
      </c>
      <c r="U60" s="36">
        <f>Stocks!S476</f>
        <v>-0.003916671877</v>
      </c>
      <c r="V60" s="100">
        <f t="shared" si="7"/>
        <v>0.003538568594</v>
      </c>
    </row>
    <row r="61" ht="12.75" customHeight="1">
      <c r="A61" s="102">
        <f>Stocks!A475</f>
        <v>43080</v>
      </c>
      <c r="B61" s="103">
        <f>Stocks!H475</f>
        <v>0.0427989013</v>
      </c>
      <c r="C61" s="103">
        <f>Stocks!I475</f>
        <v>0.007125613635</v>
      </c>
      <c r="D61" s="103">
        <f>Stocks!J475</f>
        <v>0.01929668918</v>
      </c>
      <c r="E61" s="103">
        <f>Stocks!K475</f>
        <v>-0.01238137301</v>
      </c>
      <c r="F61" s="103">
        <f>Stocks!L475</f>
        <v>0.01263366649</v>
      </c>
      <c r="G61" s="104">
        <f>Stocks!M475</f>
        <v>-0.001431820767</v>
      </c>
      <c r="H61" s="36">
        <f t="array" ref="H61">SQRT(MMULT(MMULT(TRANSPOSE($A$4:$A$9),MMULT(TRANSPOSE(EXP(B62:$G$530)-1),EXP(B62:$G$530)-1)/COUNTA($G62:G$530)),$A$4:$A$9))*NORMSINV($B$11)</f>
        <v>-0.0213533841</v>
      </c>
      <c r="I61" s="24">
        <f t="shared" si="3"/>
        <v>0</v>
      </c>
      <c r="J61" s="36">
        <f t="array" ref="J61">SQRT(MMULT(MMULT(TRANSPOSE($A$4:$A$9),MMULT(TRANSPOSE(EXP(B62:G313)-1),EXP(B62:G313)-1)/COUNTA(G62:G313)),$A$4:$A$9))*NORMSINV($B$11)</f>
        <v>-0.01825267505</v>
      </c>
      <c r="K61" s="24">
        <f t="shared" si="4"/>
        <v>0</v>
      </c>
      <c r="L61" s="36">
        <f t="shared" si="5"/>
        <v>-0.06752532951</v>
      </c>
      <c r="M61" s="100">
        <f t="array" ref="M61">SQRT(MMULT(MMULT(TRANSPOSE($A$4:$A$9),MMULT(TRANSPOSE(EXP(B62:$G$532)-1),EXP(B62:$G$532)-1)/COUNTA($G62:G$532)),$A$4:$A$9))*(-1/SQRT(2*PI())*EXP(-1*(NORMSINV($B$11))^2/2)/$B$11)</f>
        <v>-0.02446381452</v>
      </c>
      <c r="N61" s="36">
        <f t="array" ref="N61">SQRT(MMULT(MMULT(TRANSPOSE($A$4:$A$9),MMULT(TRANSPOSE(EXP(B62:G313)-1),EXP(B62:G313)-1)/COUNTA(G62:G313)),$A$4:$A$9))*(-1/SQRT(2*PI())*EXP(-1*(NORMSINV($B$11))^2/2)/$B$11)</f>
        <v>-0.02091144218</v>
      </c>
      <c r="O61" s="101">
        <f t="shared" si="6"/>
        <v>-0.07736137414</v>
      </c>
      <c r="P61" s="100">
        <f>Stocks!N475</f>
        <v>0.04372798141</v>
      </c>
      <c r="Q61" s="36">
        <f>Stocks!O475</f>
        <v>0.007151061227</v>
      </c>
      <c r="R61" s="36">
        <f>Stocks!P475</f>
        <v>0.01948407364</v>
      </c>
      <c r="S61" s="36">
        <f>Stocks!Q475</f>
        <v>-0.01230503918</v>
      </c>
      <c r="T61" s="36">
        <f>Stocks!R475</f>
        <v>0.01271380839</v>
      </c>
      <c r="U61" s="36">
        <f>Stocks!S475</f>
        <v>-0.001430796201</v>
      </c>
      <c r="V61" s="100">
        <f t="shared" si="7"/>
        <v>0.01155684822</v>
      </c>
    </row>
    <row r="62" ht="12.75" customHeight="1">
      <c r="A62" s="102">
        <f>Stocks!A474</f>
        <v>43077</v>
      </c>
      <c r="B62" s="103">
        <f>Stocks!H474</f>
        <v>0.01242098135</v>
      </c>
      <c r="C62" s="103">
        <f>Stocks!I474</f>
        <v>0.006247959853</v>
      </c>
      <c r="D62" s="103">
        <f>Stocks!J474</f>
        <v>0.0002949725635</v>
      </c>
      <c r="E62" s="103">
        <f>Stocks!K474</f>
        <v>0.01787384283</v>
      </c>
      <c r="F62" s="103">
        <f>Stocks!L474</f>
        <v>0.02004288886</v>
      </c>
      <c r="G62" s="104">
        <f>Stocks!M474</f>
        <v>0.0004624160477</v>
      </c>
      <c r="H62" s="36">
        <f t="array" ref="H62">SQRT(MMULT(MMULT(TRANSPOSE($A$4:$A$9),MMULT(TRANSPOSE(EXP(B63:$G$530)-1),EXP(B63:$G$530)-1)/COUNTA($G63:G$530)),$A$4:$A$9))*NORMSINV($B$11)</f>
        <v>-0.02135106658</v>
      </c>
      <c r="I62" s="24">
        <f t="shared" si="3"/>
        <v>0</v>
      </c>
      <c r="J62" s="36">
        <f t="array" ref="J62">SQRT(MMULT(MMULT(TRANSPOSE($A$4:$A$9),MMULT(TRANSPOSE(EXP(B63:G314)-1),EXP(B63:G314)-1)/COUNTA(G63:G314)),$A$4:$A$9))*NORMSINV($B$11)</f>
        <v>-0.01820293591</v>
      </c>
      <c r="K62" s="24">
        <f t="shared" si="4"/>
        <v>0</v>
      </c>
      <c r="L62" s="36">
        <f t="shared" si="5"/>
        <v>-0.06751800086</v>
      </c>
      <c r="M62" s="100">
        <f t="array" ref="M62">SQRT(MMULT(MMULT(TRANSPOSE($A$4:$A$9),MMULT(TRANSPOSE(EXP(B63:$G$532)-1),EXP(B63:$G$532)-1)/COUNTA($G63:G$532)),$A$4:$A$9))*(-1/SQRT(2*PI())*EXP(-1*(NORMSINV($B$11))^2/2)/$B$11)</f>
        <v>-0.02446115942</v>
      </c>
      <c r="N62" s="36">
        <f t="array" ref="N62">SQRT(MMULT(MMULT(TRANSPOSE($A$4:$A$9),MMULT(TRANSPOSE(EXP(B63:G314)-1),EXP(B63:G314)-1)/COUNTA(G63:G314)),$A$4:$A$9))*(-1/SQRT(2*PI())*EXP(-1*(NORMSINV($B$11))^2/2)/$B$11)</f>
        <v>-0.02085445781</v>
      </c>
      <c r="O62" s="101">
        <f t="shared" si="6"/>
        <v>-0.07735297797</v>
      </c>
      <c r="P62" s="100">
        <f>Stocks!N474</f>
        <v>0.01249844212</v>
      </c>
      <c r="Q62" s="36">
        <f>Stocks!O474</f>
        <v>0.006267519068</v>
      </c>
      <c r="R62" s="36">
        <f>Stocks!P474</f>
        <v>0.0002950160722</v>
      </c>
      <c r="S62" s="36">
        <f>Stocks!Q474</f>
        <v>0.01803453593</v>
      </c>
      <c r="T62" s="36">
        <f>Stocks!R474</f>
        <v>0.02024509623</v>
      </c>
      <c r="U62" s="36">
        <f>Stocks!S474</f>
        <v>0.0004625229784</v>
      </c>
      <c r="V62" s="100">
        <f t="shared" si="7"/>
        <v>0.0096338554</v>
      </c>
    </row>
    <row r="63" ht="12.75" customHeight="1">
      <c r="A63" s="102">
        <f>Stocks!A473</f>
        <v>43076</v>
      </c>
      <c r="B63" s="103">
        <f>Stocks!H473</f>
        <v>-0.006469261954</v>
      </c>
      <c r="C63" s="103">
        <f>Stocks!I473</f>
        <v>-0.008552092529</v>
      </c>
      <c r="D63" s="103">
        <f>Stocks!J473</f>
        <v>0.001832656476</v>
      </c>
      <c r="E63" s="103">
        <f>Stocks!K473</f>
        <v>-0.0005398434679</v>
      </c>
      <c r="F63" s="103">
        <f>Stocks!L473</f>
        <v>-0.003509470476</v>
      </c>
      <c r="G63" s="104">
        <f>Stocks!M473</f>
        <v>0.003010927657</v>
      </c>
      <c r="H63" s="36">
        <f t="array" ref="H63">SQRT(MMULT(MMULT(TRANSPOSE($A$4:$A$9),MMULT(TRANSPOSE(EXP(B64:$G$530)-1),EXP(B64:$G$530)-1)/COUNTA($G64:G$530)),$A$4:$A$9))*NORMSINV($B$11)</f>
        <v>-0.02137240483</v>
      </c>
      <c r="I63" s="24">
        <f t="shared" si="3"/>
        <v>0</v>
      </c>
      <c r="J63" s="36">
        <f t="array" ref="J63">SQRT(MMULT(MMULT(TRANSPOSE($A$4:$A$9),MMULT(TRANSPOSE(EXP(B64:G315)-1),EXP(B64:G315)-1)/COUNTA(G64:G315)),$A$4:$A$9))*NORMSINV($B$11)</f>
        <v>-0.01836289223</v>
      </c>
      <c r="K63" s="24">
        <f t="shared" si="4"/>
        <v>0</v>
      </c>
      <c r="L63" s="36">
        <f t="shared" si="5"/>
        <v>-0.06758547833</v>
      </c>
      <c r="M63" s="100">
        <f t="array" ref="M63">SQRT(MMULT(MMULT(TRANSPOSE($A$4:$A$9),MMULT(TRANSPOSE(EXP(B64:$G$532)-1),EXP(B64:$G$532)-1)/COUNTA($G64:G$532)),$A$4:$A$9))*(-1/SQRT(2*PI())*EXP(-1*(NORMSINV($B$11))^2/2)/$B$11)</f>
        <v>-0.02448560589</v>
      </c>
      <c r="N63" s="36">
        <f t="array" ref="N63">SQRT(MMULT(MMULT(TRANSPOSE($A$4:$A$9),MMULT(TRANSPOSE(EXP(B64:G315)-1),EXP(B64:G315)-1)/COUNTA(G64:G315)),$A$4:$A$9))*(-1/SQRT(2*PI())*EXP(-1*(NORMSINV($B$11))^2/2)/$B$11)</f>
        <v>-0.0210377141</v>
      </c>
      <c r="O63" s="101">
        <f t="shared" si="6"/>
        <v>-0.07743028451</v>
      </c>
      <c r="P63" s="100">
        <f>Stocks!N473</f>
        <v>-0.00644838133</v>
      </c>
      <c r="Q63" s="36">
        <f>Stocks!O473</f>
        <v>-0.008515627411</v>
      </c>
      <c r="R63" s="36">
        <f>Stocks!P473</f>
        <v>0.001834336817</v>
      </c>
      <c r="S63" s="36">
        <f>Stocks!Q473</f>
        <v>-0.0005396977786</v>
      </c>
      <c r="T63" s="36">
        <f>Stocks!R473</f>
        <v>-0.003503319482</v>
      </c>
      <c r="U63" s="36">
        <f>Stocks!S473</f>
        <v>0.003015465052</v>
      </c>
      <c r="V63" s="100">
        <f t="shared" si="7"/>
        <v>-0.002359537355</v>
      </c>
    </row>
    <row r="64" ht="12.75" customHeight="1">
      <c r="A64" s="102">
        <f>Stocks!A472</f>
        <v>43075</v>
      </c>
      <c r="B64" s="103">
        <f>Stocks!H472</f>
        <v>0.03099313701</v>
      </c>
      <c r="C64" s="103">
        <f>Stocks!I472</f>
        <v>0.0002302134</v>
      </c>
      <c r="D64" s="103">
        <f>Stocks!J472</f>
        <v>-0.003720476675</v>
      </c>
      <c r="E64" s="103">
        <f>Stocks!K472</f>
        <v>0.005899700317</v>
      </c>
      <c r="F64" s="103">
        <f>Stocks!L472</f>
        <v>0.01447977881</v>
      </c>
      <c r="G64" s="104">
        <f>Stocks!M472</f>
        <v>0.006454681825</v>
      </c>
      <c r="H64" s="36">
        <f t="array" ref="H64">SQRT(MMULT(MMULT(TRANSPOSE($A$4:$A$9),MMULT(TRANSPOSE(EXP(B65:$G$530)-1),EXP(B65:$G$530)-1)/COUNTA($G65:G$530)),$A$4:$A$9))*NORMSINV($B$11)</f>
        <v>-0.02137252923</v>
      </c>
      <c r="I64" s="24">
        <f t="shared" si="3"/>
        <v>0</v>
      </c>
      <c r="J64" s="36">
        <f t="array" ref="J64">SQRT(MMULT(MMULT(TRANSPOSE($A$4:$A$9),MMULT(TRANSPOSE(EXP(B65:G316)-1),EXP(B65:G316)-1)/COUNTA(G65:G316)),$A$4:$A$9))*NORMSINV($B$11)</f>
        <v>-0.01836215523</v>
      </c>
      <c r="K64" s="24">
        <f t="shared" si="4"/>
        <v>0</v>
      </c>
      <c r="L64" s="36">
        <f t="shared" si="5"/>
        <v>-0.06758587173</v>
      </c>
      <c r="M64" s="100">
        <f t="array" ref="M64">SQRT(MMULT(MMULT(TRANSPOSE($A$4:$A$9),MMULT(TRANSPOSE(EXP(B65:$G$532)-1),EXP(B65:$G$532)-1)/COUNTA($G65:G$532)),$A$4:$A$9))*(-1/SQRT(2*PI())*EXP(-1*(NORMSINV($B$11))^2/2)/$B$11)</f>
        <v>-0.02448574842</v>
      </c>
      <c r="N64" s="36">
        <f t="array" ref="N64">SQRT(MMULT(MMULT(TRANSPOSE($A$4:$A$9),MMULT(TRANSPOSE(EXP(B65:G316)-1),EXP(B65:G316)-1)/COUNTA(G65:G316)),$A$4:$A$9))*(-1/SQRT(2*PI())*EXP(-1*(NORMSINV($B$11))^2/2)/$B$11)</f>
        <v>-0.02103686974</v>
      </c>
      <c r="O64" s="101">
        <f t="shared" si="6"/>
        <v>-0.07743073522</v>
      </c>
      <c r="P64" s="100">
        <f>Stocks!N472</f>
        <v>0.03147842483</v>
      </c>
      <c r="Q64" s="36">
        <f>Stocks!O472</f>
        <v>0.0002302399011</v>
      </c>
      <c r="R64" s="36">
        <f>Stocks!P472</f>
        <v>-0.003713564277</v>
      </c>
      <c r="S64" s="36">
        <f>Stocks!Q472</f>
        <v>0.005917137824</v>
      </c>
      <c r="T64" s="36">
        <f>Stocks!R472</f>
        <v>0.01458511862</v>
      </c>
      <c r="U64" s="36">
        <f>Stocks!S472</f>
        <v>0.006475558176</v>
      </c>
      <c r="V64" s="100">
        <f t="shared" si="7"/>
        <v>0.009162152514</v>
      </c>
    </row>
    <row r="65" ht="12.75" customHeight="1">
      <c r="A65" s="102">
        <f>Stocks!A471</f>
        <v>43074</v>
      </c>
      <c r="B65" s="103">
        <f>Stocks!H471</f>
        <v>-0.004926927164</v>
      </c>
      <c r="C65" s="103">
        <f>Stocks!I471</f>
        <v>-0.02388389314</v>
      </c>
      <c r="D65" s="103">
        <f>Stocks!J471</f>
        <v>-0.0009427638694</v>
      </c>
      <c r="E65" s="103">
        <f>Stocks!K471</f>
        <v>0.0009233619122</v>
      </c>
      <c r="F65" s="103">
        <f>Stocks!L471</f>
        <v>0.006270151315</v>
      </c>
      <c r="G65" s="104">
        <f>Stocks!M471</f>
        <v>-0.003781044367</v>
      </c>
      <c r="H65" s="36">
        <f t="array" ref="H65">SQRT(MMULT(MMULT(TRANSPOSE($A$4:$A$9),MMULT(TRANSPOSE(EXP(B66:$G$530)-1),EXP(B66:$G$530)-1)/COUNTA($G66:G$530)),$A$4:$A$9))*NORMSINV($B$11)</f>
        <v>-0.02139038303</v>
      </c>
      <c r="I65" s="24">
        <f t="shared" si="3"/>
        <v>0</v>
      </c>
      <c r="J65" s="36">
        <f t="array" ref="J65">SQRT(MMULT(MMULT(TRANSPOSE($A$4:$A$9),MMULT(TRANSPOSE(EXP(B66:G317)-1),EXP(B66:G317)-1)/COUNTA(G66:G317)),$A$4:$A$9))*NORMSINV($B$11)</f>
        <v>-0.0183617251</v>
      </c>
      <c r="K65" s="24">
        <f t="shared" si="4"/>
        <v>0</v>
      </c>
      <c r="L65" s="36">
        <f t="shared" si="5"/>
        <v>-0.06764233039</v>
      </c>
      <c r="M65" s="100">
        <f t="array" ref="M65">SQRT(MMULT(MMULT(TRANSPOSE($A$4:$A$9),MMULT(TRANSPOSE(EXP(B66:$G$532)-1),EXP(B66:$G$532)-1)/COUNTA($G66:G$532)),$A$4:$A$9))*(-1/SQRT(2*PI())*EXP(-1*(NORMSINV($B$11))^2/2)/$B$11)</f>
        <v>-0.02450620288</v>
      </c>
      <c r="N65" s="36">
        <f t="array" ref="N65">SQRT(MMULT(MMULT(TRANSPOSE($A$4:$A$9),MMULT(TRANSPOSE(EXP(B66:G317)-1),EXP(B66:G317)-1)/COUNTA(G66:G317)),$A$4:$A$9))*(-1/SQRT(2*PI())*EXP(-1*(NORMSINV($B$11))^2/2)/$B$11)</f>
        <v>-0.02103637695</v>
      </c>
      <c r="O65" s="101">
        <f t="shared" si="6"/>
        <v>-0.0774954179</v>
      </c>
      <c r="P65" s="100">
        <f>Stocks!N471</f>
        <v>-0.004914809767</v>
      </c>
      <c r="Q65" s="36">
        <f>Stocks!O471</f>
        <v>-0.02360093019</v>
      </c>
      <c r="R65" s="36">
        <f>Stocks!P471</f>
        <v>-0.0009423196071</v>
      </c>
      <c r="S65" s="36">
        <f>Stocks!Q471</f>
        <v>0.000923788342</v>
      </c>
      <c r="T65" s="36">
        <f>Stocks!R471</f>
        <v>0.006289849863</v>
      </c>
      <c r="U65" s="36">
        <f>Stocks!S471</f>
        <v>-0.003773905219</v>
      </c>
      <c r="V65" s="100">
        <f t="shared" si="7"/>
        <v>-0.004336387763</v>
      </c>
    </row>
    <row r="66" ht="12.75" customHeight="1">
      <c r="A66" s="102">
        <f>Stocks!A470</f>
        <v>43073</v>
      </c>
      <c r="B66" s="103">
        <f>Stocks!H470</f>
        <v>-0.004348287878</v>
      </c>
      <c r="C66" s="103">
        <f>Stocks!I470</f>
        <v>-0.004261367528</v>
      </c>
      <c r="D66" s="103">
        <f>Stocks!J470</f>
        <v>-0.007334693553</v>
      </c>
      <c r="E66" s="103">
        <f>Stocks!K470</f>
        <v>-0.01499253666</v>
      </c>
      <c r="F66" s="103">
        <f>Stocks!L470</f>
        <v>-0.03847086572</v>
      </c>
      <c r="G66" s="104">
        <f>Stocks!M470</f>
        <v>0.003740146941</v>
      </c>
      <c r="H66" s="36">
        <f t="array" ref="H66">SQRT(MMULT(MMULT(TRANSPOSE($A$4:$A$9),MMULT(TRANSPOSE(EXP(B67:$G$530)-1),EXP(B67:$G$530)-1)/COUNTA($G67:G$530)),$A$4:$A$9))*NORMSINV($B$11)</f>
        <v>-0.02138165766</v>
      </c>
      <c r="I66" s="24">
        <f t="shared" si="3"/>
        <v>0</v>
      </c>
      <c r="J66" s="36">
        <f t="array" ref="J66">SQRT(MMULT(MMULT(TRANSPOSE($A$4:$A$9),MMULT(TRANSPOSE(EXP(B67:G318)-1),EXP(B67:G318)-1)/COUNTA(G67:G318)),$A$4:$A$9))*NORMSINV($B$11)</f>
        <v>-0.01833326671</v>
      </c>
      <c r="K66" s="24">
        <f t="shared" si="4"/>
        <v>0</v>
      </c>
      <c r="L66" s="36">
        <f t="shared" si="5"/>
        <v>-0.06761473836</v>
      </c>
      <c r="M66" s="100">
        <f t="array" ref="M66">SQRT(MMULT(MMULT(TRANSPOSE($A$4:$A$9),MMULT(TRANSPOSE(EXP(B67:$G$532)-1),EXP(B67:$G$532)-1)/COUNTA($G67:G$532)),$A$4:$A$9))*(-1/SQRT(2*PI())*EXP(-1*(NORMSINV($B$11))^2/2)/$B$11)</f>
        <v>-0.02449620654</v>
      </c>
      <c r="N66" s="36">
        <f t="array" ref="N66">SQRT(MMULT(MMULT(TRANSPOSE($A$4:$A$9),MMULT(TRANSPOSE(EXP(B67:G318)-1),EXP(B67:G318)-1)/COUNTA(G67:G318)),$A$4:$A$9))*(-1/SQRT(2*PI())*EXP(-1*(NORMSINV($B$11))^2/2)/$B$11)</f>
        <v>-0.02100377319</v>
      </c>
      <c r="O66" s="101">
        <f t="shared" si="6"/>
        <v>-0.07746380669</v>
      </c>
      <c r="P66" s="100">
        <f>Stocks!N470</f>
        <v>-0.004338847762</v>
      </c>
      <c r="Q66" s="36">
        <f>Stocks!O470</f>
        <v>-0.004252300785</v>
      </c>
      <c r="R66" s="36">
        <f>Stocks!P470</f>
        <v>-0.007307860333</v>
      </c>
      <c r="S66" s="36">
        <f>Stocks!Q470</f>
        <v>-0.01488070815</v>
      </c>
      <c r="T66" s="36">
        <f>Stocks!R470</f>
        <v>-0.03774026093</v>
      </c>
      <c r="U66" s="36">
        <f>Stocks!S470</f>
        <v>0.003747150019</v>
      </c>
      <c r="V66" s="100">
        <f t="shared" si="7"/>
        <v>-0.01079547132</v>
      </c>
    </row>
    <row r="67" ht="12.75" customHeight="1">
      <c r="A67" s="102">
        <f>Stocks!A469</f>
        <v>43070</v>
      </c>
      <c r="B67" s="103">
        <f>Stocks!H469</f>
        <v>-0.007540114963</v>
      </c>
      <c r="C67" s="103">
        <f>Stocks!I469</f>
        <v>-0.003574613947</v>
      </c>
      <c r="D67" s="103">
        <f>Stocks!J469</f>
        <v>-0.00466616623</v>
      </c>
      <c r="E67" s="103">
        <f>Stocks!K469</f>
        <v>-0.004059807829</v>
      </c>
      <c r="F67" s="103">
        <f>Stocks!L469</f>
        <v>0.001068816398</v>
      </c>
      <c r="G67" s="104">
        <f>Stocks!M469</f>
        <v>0.002663526385</v>
      </c>
      <c r="H67" s="36">
        <f t="array" ref="H67">SQRT(MMULT(MMULT(TRANSPOSE($A$4:$A$9),MMULT(TRANSPOSE(EXP(B68:$G$530)-1),EXP(B68:$G$530)-1)/COUNTA($G68:G$530)),$A$4:$A$9))*NORMSINV($B$11)</f>
        <v>-0.02140278158</v>
      </c>
      <c r="I67" s="24">
        <f t="shared" si="3"/>
        <v>0</v>
      </c>
      <c r="J67" s="36">
        <f t="array" ref="J67">SQRT(MMULT(MMULT(TRANSPOSE($A$4:$A$9),MMULT(TRANSPOSE(EXP(B68:G319)-1),EXP(B68:G319)-1)/COUNTA(G68:G319)),$A$4:$A$9))*NORMSINV($B$11)</f>
        <v>-0.01850324357</v>
      </c>
      <c r="K67" s="24">
        <f t="shared" si="4"/>
        <v>0</v>
      </c>
      <c r="L67" s="36">
        <f t="shared" si="5"/>
        <v>-0.06768153806</v>
      </c>
      <c r="M67" s="100">
        <f t="array" ref="M67">SQRT(MMULT(MMULT(TRANSPOSE($A$4:$A$9),MMULT(TRANSPOSE(EXP(B68:$G$532)-1),EXP(B68:$G$532)-1)/COUNTA($G68:G$532)),$A$4:$A$9))*(-1/SQRT(2*PI())*EXP(-1*(NORMSINV($B$11))^2/2)/$B$11)</f>
        <v>-0.02452040746</v>
      </c>
      <c r="N67" s="36">
        <f t="array" ref="N67">SQRT(MMULT(MMULT(TRANSPOSE($A$4:$A$9),MMULT(TRANSPOSE(EXP(B68:G319)-1),EXP(B68:G319)-1)/COUNTA(G68:G319)),$A$4:$A$9))*(-1/SQRT(2*PI())*EXP(-1*(NORMSINV($B$11))^2/2)/$B$11)</f>
        <v>-0.02119850964</v>
      </c>
      <c r="O67" s="101">
        <f t="shared" si="6"/>
        <v>-0.07754033673</v>
      </c>
      <c r="P67" s="100">
        <f>Stocks!N469</f>
        <v>-0.007511759608</v>
      </c>
      <c r="Q67" s="36">
        <f>Stocks!O469</f>
        <v>-0.00356823262</v>
      </c>
      <c r="R67" s="36">
        <f>Stocks!P469</f>
        <v>-0.004655296589</v>
      </c>
      <c r="S67" s="36">
        <f>Stocks!Q469</f>
        <v>-0.00405157795</v>
      </c>
      <c r="T67" s="36">
        <f>Stocks!R469</f>
        <v>0.001069387786</v>
      </c>
      <c r="U67" s="36">
        <f>Stocks!S469</f>
        <v>0.002667076723</v>
      </c>
      <c r="V67" s="100">
        <f t="shared" si="7"/>
        <v>-0.002675067043</v>
      </c>
    </row>
    <row r="68" ht="12.75" customHeight="1">
      <c r="A68" s="102">
        <f>Stocks!A468</f>
        <v>43069</v>
      </c>
      <c r="B68" s="103">
        <f>Stocks!H468</f>
        <v>0.004250552217</v>
      </c>
      <c r="C68" s="103">
        <f>Stocks!I468</f>
        <v>0.02004801481</v>
      </c>
      <c r="D68" s="103">
        <f>Stocks!J468</f>
        <v>0.01388680797</v>
      </c>
      <c r="E68" s="103">
        <f>Stocks!K468</f>
        <v>-0.003034053407</v>
      </c>
      <c r="F68" s="103">
        <f>Stocks!L468</f>
        <v>0.009909908881</v>
      </c>
      <c r="G68" s="104">
        <f>Stocks!M468</f>
        <v>0.002298957758</v>
      </c>
      <c r="H68" s="36">
        <f t="array" ref="H68">SQRT(MMULT(MMULT(TRANSPOSE($A$4:$A$9),MMULT(TRANSPOSE(EXP(B69:$G$530)-1),EXP(B69:$G$530)-1)/COUNTA($G69:G$530)),$A$4:$A$9))*NORMSINV($B$11)</f>
        <v>-0.02140863006</v>
      </c>
      <c r="I68" s="24">
        <f t="shared" si="3"/>
        <v>0</v>
      </c>
      <c r="J68" s="36">
        <f t="array" ref="J68">SQRT(MMULT(MMULT(TRANSPOSE($A$4:$A$9),MMULT(TRANSPOSE(EXP(B69:G320)-1),EXP(B69:G320)-1)/COUNTA(G69:G320)),$A$4:$A$9))*NORMSINV($B$11)</f>
        <v>-0.01851191207</v>
      </c>
      <c r="K68" s="24">
        <f t="shared" si="4"/>
        <v>0</v>
      </c>
      <c r="L68" s="36">
        <f t="shared" si="5"/>
        <v>-0.06770003256</v>
      </c>
      <c r="M68" s="100">
        <f t="array" ref="M68">SQRT(MMULT(MMULT(TRANSPOSE($A$4:$A$9),MMULT(TRANSPOSE(EXP(B69:$G$532)-1),EXP(B69:$G$532)-1)/COUNTA($G69:G$532)),$A$4:$A$9))*(-1/SQRT(2*PI())*EXP(-1*(NORMSINV($B$11))^2/2)/$B$11)</f>
        <v>-0.02452710785</v>
      </c>
      <c r="N68" s="36">
        <f t="array" ref="N68">SQRT(MMULT(MMULT(TRANSPOSE($A$4:$A$9),MMULT(TRANSPOSE(EXP(B69:G320)-1),EXP(B69:G320)-1)/COUNTA(G69:G320)),$A$4:$A$9))*(-1/SQRT(2*PI())*EXP(-1*(NORMSINV($B$11))^2/2)/$B$11)</f>
        <v>-0.02120844083</v>
      </c>
      <c r="O68" s="101">
        <f t="shared" si="6"/>
        <v>-0.07756152523</v>
      </c>
      <c r="P68" s="100">
        <f>Stocks!N468</f>
        <v>0.004259598627</v>
      </c>
      <c r="Q68" s="36">
        <f>Stocks!O468</f>
        <v>0.02025032598</v>
      </c>
      <c r="R68" s="36">
        <f>Stocks!P468</f>
        <v>0.01398367757</v>
      </c>
      <c r="S68" s="36">
        <f>Stocks!Q468</f>
        <v>-0.003029455319</v>
      </c>
      <c r="T68" s="36">
        <f>Stocks!R468</f>
        <v>0.009959174633</v>
      </c>
      <c r="U68" s="36">
        <f>Stocks!S468</f>
        <v>0.002301602388</v>
      </c>
      <c r="V68" s="100">
        <f t="shared" si="7"/>
        <v>0.00795415398</v>
      </c>
    </row>
    <row r="69" ht="12.75" customHeight="1">
      <c r="A69" s="102">
        <f>Stocks!A467</f>
        <v>43068</v>
      </c>
      <c r="B69" s="103">
        <f>Stocks!H467</f>
        <v>-0.03203005911</v>
      </c>
      <c r="C69" s="103">
        <f>Stocks!I467</f>
        <v>-0.01759181292</v>
      </c>
      <c r="D69" s="103">
        <f>Stocks!J467</f>
        <v>-0.02096098298</v>
      </c>
      <c r="E69" s="103">
        <f>Stocks!K467</f>
        <v>-0.05696941821</v>
      </c>
      <c r="F69" s="103">
        <f>Stocks!L467</f>
        <v>-0.01830991754</v>
      </c>
      <c r="G69" s="104">
        <f>Stocks!M467</f>
        <v>0.0007435021003</v>
      </c>
      <c r="H69" s="36">
        <f t="array" ref="H69">SQRT(MMULT(MMULT(TRANSPOSE($A$4:$A$9),MMULT(TRANSPOSE(EXP(B70:$G$530)-1),EXP(B70:$G$530)-1)/COUNTA($G70:G$530)),$A$4:$A$9))*NORMSINV($B$11)</f>
        <v>-0.02127683532</v>
      </c>
      <c r="I69" s="24">
        <f t="shared" si="3"/>
        <v>1</v>
      </c>
      <c r="J69" s="36">
        <f t="array" ref="J69">SQRT(MMULT(MMULT(TRANSPOSE($A$4:$A$9),MMULT(TRANSPOSE(EXP(B70:G321)-1),EXP(B70:G321)-1)/COUNTA(G70:G321)),$A$4:$A$9))*NORMSINV($B$11)</f>
        <v>-0.01819109102</v>
      </c>
      <c r="K69" s="24">
        <f t="shared" si="4"/>
        <v>1</v>
      </c>
      <c r="L69" s="36">
        <f t="shared" si="5"/>
        <v>-0.06728326102</v>
      </c>
      <c r="M69" s="100">
        <f t="array" ref="M69">SQRT(MMULT(MMULT(TRANSPOSE($A$4:$A$9),MMULT(TRANSPOSE(EXP(B70:$G$532)-1),EXP(B70:$G$532)-1)/COUNTA($G70:G$532)),$A$4:$A$9))*(-1/SQRT(2*PI())*EXP(-1*(NORMSINV($B$11))^2/2)/$B$11)</f>
        <v>-0.0243761153</v>
      </c>
      <c r="N69" s="36">
        <f t="array" ref="N69">SQRT(MMULT(MMULT(TRANSPOSE($A$4:$A$9),MMULT(TRANSPOSE(EXP(B70:G321)-1),EXP(B70:G321)-1)/COUNTA(G70:G321)),$A$4:$A$9))*(-1/SQRT(2*PI())*EXP(-1*(NORMSINV($B$11))^2/2)/$B$11)</f>
        <v>-0.02084088754</v>
      </c>
      <c r="O69" s="101">
        <f t="shared" si="6"/>
        <v>-0.07708404487</v>
      </c>
      <c r="P69" s="100">
        <f>Stocks!N467</f>
        <v>-0.03152252993</v>
      </c>
      <c r="Q69" s="36">
        <f>Stocks!O467</f>
        <v>-0.01743798037</v>
      </c>
      <c r="R69" s="36">
        <f>Stocks!P467</f>
        <v>-0.02074282847</v>
      </c>
      <c r="S69" s="36">
        <f>Stocks!Q467</f>
        <v>-0.05537704281</v>
      </c>
      <c r="T69" s="36">
        <f>Stocks!R467</f>
        <v>-0.01814330941</v>
      </c>
      <c r="U69" s="36">
        <f>Stocks!S467</f>
        <v>0.0007437785665</v>
      </c>
      <c r="V69" s="100">
        <f t="shared" si="7"/>
        <v>-0.02374665207</v>
      </c>
    </row>
    <row r="70" ht="12.75" customHeight="1">
      <c r="A70" s="102">
        <f>Stocks!A466</f>
        <v>43067</v>
      </c>
      <c r="B70" s="103">
        <f>Stocks!H466</f>
        <v>0.002333029674</v>
      </c>
      <c r="C70" s="103">
        <f>Stocks!I466</f>
        <v>0.005379779589</v>
      </c>
      <c r="D70" s="103">
        <f>Stocks!J466</f>
        <v>-0.005876224328</v>
      </c>
      <c r="E70" s="103">
        <f>Stocks!K466</f>
        <v>0.02095295203</v>
      </c>
      <c r="F70" s="103">
        <f>Stocks!L466</f>
        <v>0.01197044761</v>
      </c>
      <c r="G70" s="104">
        <f>Stocks!M466</f>
        <v>0.002381554042</v>
      </c>
      <c r="H70" s="36">
        <f t="array" ref="H70">SQRT(MMULT(MMULT(TRANSPOSE($A$4:$A$9),MMULT(TRANSPOSE(EXP(B71:$G$530)-1),EXP(B71:$G$530)-1)/COUNTA($G71:G$530)),$A$4:$A$9))*NORMSINV($B$11)</f>
        <v>-0.0212891752</v>
      </c>
      <c r="I70" s="24">
        <f t="shared" si="3"/>
        <v>0</v>
      </c>
      <c r="J70" s="36">
        <f t="array" ref="J70">SQRT(MMULT(MMULT(TRANSPOSE($A$4:$A$9),MMULT(TRANSPOSE(EXP(B71:G322)-1),EXP(B71:G322)-1)/COUNTA(G71:G322)),$A$4:$A$9))*NORMSINV($B$11)</f>
        <v>-0.01816805624</v>
      </c>
      <c r="K70" s="24">
        <f t="shared" si="4"/>
        <v>0</v>
      </c>
      <c r="L70" s="36">
        <f t="shared" si="5"/>
        <v>-0.06732228313</v>
      </c>
      <c r="M70" s="100">
        <f t="array" ref="M70">SQRT(MMULT(MMULT(TRANSPOSE($A$4:$A$9),MMULT(TRANSPOSE(EXP(B71:$G$532)-1),EXP(B71:$G$532)-1)/COUNTA($G71:G$532)),$A$4:$A$9))*(-1/SQRT(2*PI())*EXP(-1*(NORMSINV($B$11))^2/2)/$B$11)</f>
        <v>-0.02439025266</v>
      </c>
      <c r="N70" s="36">
        <f t="array" ref="N70">SQRT(MMULT(MMULT(TRANSPOSE($A$4:$A$9),MMULT(TRANSPOSE(EXP(B71:G322)-1),EXP(B71:G322)-1)/COUNTA(G71:G322)),$A$4:$A$9))*(-1/SQRT(2*PI())*EXP(-1*(NORMSINV($B$11))^2/2)/$B$11)</f>
        <v>-0.02081449741</v>
      </c>
      <c r="O70" s="101">
        <f t="shared" si="6"/>
        <v>-0.07712875111</v>
      </c>
      <c r="P70" s="100">
        <f>Stocks!N466</f>
        <v>0.002335753305</v>
      </c>
      <c r="Q70" s="36">
        <f>Stocks!O466</f>
        <v>0.005394276589</v>
      </c>
      <c r="R70" s="36">
        <f>Stocks!P466</f>
        <v>-0.00585899309</v>
      </c>
      <c r="S70" s="36">
        <f>Stocks!Q466</f>
        <v>0.02117400634</v>
      </c>
      <c r="T70" s="36">
        <f>Stocks!R466</f>
        <v>0.01204238016</v>
      </c>
      <c r="U70" s="36">
        <f>Stocks!S466</f>
        <v>0.002384392195</v>
      </c>
      <c r="V70" s="100">
        <f t="shared" si="7"/>
        <v>0.006245302582</v>
      </c>
    </row>
    <row r="71" ht="12.75" customHeight="1">
      <c r="A71" s="102">
        <f>Stocks!A465</f>
        <v>43066</v>
      </c>
      <c r="B71" s="103">
        <f>Stocks!H465</f>
        <v>0.003985108784</v>
      </c>
      <c r="C71" s="103">
        <f>Stocks!I465</f>
        <v>-0.005826879357</v>
      </c>
      <c r="D71" s="103">
        <f>Stocks!J465</f>
        <v>-0.005042118776</v>
      </c>
      <c r="E71" s="103">
        <f>Stocks!K465</f>
        <v>-0.003582383538</v>
      </c>
      <c r="F71" s="103">
        <f>Stocks!L465</f>
        <v>0.007299906817</v>
      </c>
      <c r="G71" s="104">
        <f>Stocks!M465</f>
        <v>-0.004080175862</v>
      </c>
      <c r="H71" s="36">
        <f t="array" ref="H71">SQRT(MMULT(MMULT(TRANSPOSE($A$4:$A$9),MMULT(TRANSPOSE(EXP(B72:$G$530)-1),EXP(B72:$G$530)-1)/COUNTA($G72:G$530)),$A$4:$A$9))*NORMSINV($B$11)</f>
        <v>-0.02131195866</v>
      </c>
      <c r="I71" s="24">
        <f t="shared" si="3"/>
        <v>0</v>
      </c>
      <c r="J71" s="36">
        <f t="array" ref="J71">SQRT(MMULT(MMULT(TRANSPOSE($A$4:$A$9),MMULT(TRANSPOSE(EXP(B72:G323)-1),EXP(B72:G323)-1)/COUNTA(G72:G323)),$A$4:$A$9))*NORMSINV($B$11)</f>
        <v>-0.01818361345</v>
      </c>
      <c r="K71" s="24">
        <f t="shared" si="4"/>
        <v>0</v>
      </c>
      <c r="L71" s="36">
        <f t="shared" si="5"/>
        <v>-0.06739433076</v>
      </c>
      <c r="M71" s="100">
        <f t="array" ref="M71">SQRT(MMULT(MMULT(TRANSPOSE($A$4:$A$9),MMULT(TRANSPOSE(EXP(B72:$G$532)-1),EXP(B72:$G$532)-1)/COUNTA($G72:G$532)),$A$4:$A$9))*(-1/SQRT(2*PI())*EXP(-1*(NORMSINV($B$11))^2/2)/$B$11)</f>
        <v>-0.02441635486</v>
      </c>
      <c r="N71" s="36">
        <f t="array" ref="N71">SQRT(MMULT(MMULT(TRANSPOSE($A$4:$A$9),MMULT(TRANSPOSE(EXP(B72:G323)-1),EXP(B72:G323)-1)/COUNTA(G72:G323)),$A$4:$A$9))*(-1/SQRT(2*PI())*EXP(-1*(NORMSINV($B$11))^2/2)/$B$11)</f>
        <v>-0.02083232075</v>
      </c>
      <c r="O71" s="101">
        <f t="shared" si="6"/>
        <v>-0.07721129353</v>
      </c>
      <c r="P71" s="100">
        <f>Stocks!N465</f>
        <v>0.003993059889</v>
      </c>
      <c r="Q71" s="36">
        <f>Stocks!O465</f>
        <v>-0.00580993602</v>
      </c>
      <c r="R71" s="36">
        <f>Stocks!P465</f>
        <v>-0.005029428633</v>
      </c>
      <c r="S71" s="36">
        <f>Stocks!Q465</f>
        <v>-0.003575974457</v>
      </c>
      <c r="T71" s="36">
        <f>Stocks!R465</f>
        <v>0.007326616088</v>
      </c>
      <c r="U71" s="36">
        <f>Stocks!S465</f>
        <v>-0.004071863254</v>
      </c>
      <c r="V71" s="100">
        <f t="shared" si="7"/>
        <v>-0.001194587731</v>
      </c>
    </row>
    <row r="72" ht="12.75" customHeight="1">
      <c r="A72" s="102">
        <f>Stocks!A464</f>
        <v>43063</v>
      </c>
      <c r="B72" s="103">
        <f>Stocks!H464</f>
        <v>0.00939267282</v>
      </c>
      <c r="C72" s="103">
        <f>Stocks!I464</f>
        <v>0.002237027531</v>
      </c>
      <c r="D72" s="103">
        <f>Stocks!J464</f>
        <v>0.00005718810392</v>
      </c>
      <c r="E72" s="103">
        <f>Stocks!K464</f>
        <v>-0.002907681748</v>
      </c>
      <c r="F72" s="103">
        <f>Stocks!L464</f>
        <v>0.001802944894</v>
      </c>
      <c r="G72" s="104">
        <f>Stocks!M464</f>
        <v>0.000477445828</v>
      </c>
      <c r="H72" s="36">
        <f t="array" ref="H72">SQRT(MMULT(MMULT(TRANSPOSE($A$4:$A$9),MMULT(TRANSPOSE(EXP(B73:$G$530)-1),EXP(B73:$G$530)-1)/COUNTA($G73:G$530)),$A$4:$A$9))*NORMSINV($B$11)</f>
        <v>-0.02133426241</v>
      </c>
      <c r="I72" s="24">
        <f t="shared" si="3"/>
        <v>0</v>
      </c>
      <c r="J72" s="36">
        <f t="array" ref="J72">SQRT(MMULT(MMULT(TRANSPOSE($A$4:$A$9),MMULT(TRANSPOSE(EXP(B73:G324)-1),EXP(B73:G324)-1)/COUNTA(G73:G324)),$A$4:$A$9))*NORMSINV($B$11)</f>
        <v>-0.01818553116</v>
      </c>
      <c r="K72" s="24">
        <f t="shared" si="4"/>
        <v>0</v>
      </c>
      <c r="L72" s="36">
        <f t="shared" si="5"/>
        <v>-0.06746486143</v>
      </c>
      <c r="M72" s="100">
        <f t="array" ref="M72">SQRT(MMULT(MMULT(TRANSPOSE($A$4:$A$9),MMULT(TRANSPOSE(EXP(B73:$G$532)-1),EXP(B73:$G$532)-1)/COUNTA($G73:G$532)),$A$4:$A$9))*(-1/SQRT(2*PI())*EXP(-1*(NORMSINV($B$11))^2/2)/$B$11)</f>
        <v>-0.02444190748</v>
      </c>
      <c r="N72" s="36">
        <f t="array" ref="N72">SQRT(MMULT(MMULT(TRANSPOSE($A$4:$A$9),MMULT(TRANSPOSE(EXP(B73:G324)-1),EXP(B73:G324)-1)/COUNTA(G73:G324)),$A$4:$A$9))*(-1/SQRT(2*PI())*EXP(-1*(NORMSINV($B$11))^2/2)/$B$11)</f>
        <v>-0.0208345178</v>
      </c>
      <c r="O72" s="101">
        <f t="shared" si="6"/>
        <v>-0.07729209801</v>
      </c>
      <c r="P72" s="100">
        <f>Stocks!N464</f>
        <v>0.009436922404</v>
      </c>
      <c r="Q72" s="36">
        <f>Stocks!O464</f>
        <v>0.002239531544</v>
      </c>
      <c r="R72" s="36">
        <f>Stocks!P464</f>
        <v>0.00005718973919</v>
      </c>
      <c r="S72" s="36">
        <f>Stocks!Q464</f>
        <v>-0.002903458535</v>
      </c>
      <c r="T72" s="36">
        <f>Stocks!R464</f>
        <v>0.001804571177</v>
      </c>
      <c r="U72" s="36">
        <f>Stocks!S464</f>
        <v>0.0004775598234</v>
      </c>
      <c r="V72" s="100">
        <f t="shared" si="7"/>
        <v>0.001852052692</v>
      </c>
    </row>
    <row r="73" ht="12.75" customHeight="1">
      <c r="A73" s="102">
        <f>Stocks!A463</f>
        <v>43061</v>
      </c>
      <c r="B73" s="103">
        <f>Stocks!H463</f>
        <v>-0.01652927646</v>
      </c>
      <c r="C73" s="103">
        <f>Stocks!I463</f>
        <v>-0.006473853631</v>
      </c>
      <c r="D73" s="103">
        <f>Stocks!J463</f>
        <v>0.01045679941</v>
      </c>
      <c r="E73" s="103">
        <f>Stocks!K463</f>
        <v>0.0004585963617</v>
      </c>
      <c r="F73" s="103">
        <f>Stocks!L463</f>
        <v>-0.007312648661</v>
      </c>
      <c r="G73" s="104">
        <f>Stocks!M463</f>
        <v>-0.007229631406</v>
      </c>
      <c r="H73" s="36">
        <f t="array" ref="H73">SQRT(MMULT(MMULT(TRANSPOSE($A$4:$A$9),MMULT(TRANSPOSE(EXP(B74:$G$530)-1),EXP(B74:$G$530)-1)/COUNTA($G74:G$530)),$A$4:$A$9))*NORMSINV($B$11)</f>
        <v>-0.02135223733</v>
      </c>
      <c r="I73" s="24">
        <f t="shared" si="3"/>
        <v>0</v>
      </c>
      <c r="J73" s="36">
        <f t="array" ref="J73">SQRT(MMULT(MMULT(TRANSPOSE($A$4:$A$9),MMULT(TRANSPOSE(EXP(B74:G325)-1),EXP(B74:G325)-1)/COUNTA(G74:G325)),$A$4:$A$9))*NORMSINV($B$11)</f>
        <v>-0.01824343089</v>
      </c>
      <c r="K73" s="24">
        <f t="shared" si="4"/>
        <v>0</v>
      </c>
      <c r="L73" s="36">
        <f t="shared" si="5"/>
        <v>-0.06752170311</v>
      </c>
      <c r="M73" s="100">
        <f t="array" ref="M73">SQRT(MMULT(MMULT(TRANSPOSE($A$4:$A$9),MMULT(TRANSPOSE(EXP(B74:$G$532)-1),EXP(B74:$G$532)-1)/COUNTA($G74:G$532)),$A$4:$A$9))*(-1/SQRT(2*PI())*EXP(-1*(NORMSINV($B$11))^2/2)/$B$11)</f>
        <v>-0.02446250071</v>
      </c>
      <c r="N73" s="36">
        <f t="array" ref="N73">SQRT(MMULT(MMULT(TRANSPOSE($A$4:$A$9),MMULT(TRANSPOSE(EXP(B74:G325)-1),EXP(B74:G325)-1)/COUNTA(G74:G325)),$A$4:$A$9))*(-1/SQRT(2*PI())*EXP(-1*(NORMSINV($B$11))^2/2)/$B$11)</f>
        <v>-0.02090085147</v>
      </c>
      <c r="O73" s="101">
        <f t="shared" si="6"/>
        <v>-0.07735721951</v>
      </c>
      <c r="P73" s="100">
        <f>Stocks!N463</f>
        <v>-0.01639341755</v>
      </c>
      <c r="Q73" s="36">
        <f>Stocks!O463</f>
        <v>-0.006452943388</v>
      </c>
      <c r="R73" s="36">
        <f>Stocks!P463</f>
        <v>0.0105116628</v>
      </c>
      <c r="S73" s="36">
        <f>Stocks!Q463</f>
        <v>0.0004587015331</v>
      </c>
      <c r="T73" s="36">
        <f>Stocks!R463</f>
        <v>-0.007285976301</v>
      </c>
      <c r="U73" s="36">
        <f>Stocks!S463</f>
        <v>-0.007203560486</v>
      </c>
      <c r="V73" s="100">
        <f t="shared" si="7"/>
        <v>-0.004394255565</v>
      </c>
    </row>
    <row r="74" ht="12.75" customHeight="1">
      <c r="A74" s="102">
        <f>Stocks!A462</f>
        <v>43060</v>
      </c>
      <c r="B74" s="103">
        <f>Stocks!H462</f>
        <v>0.02895424728</v>
      </c>
      <c r="C74" s="103">
        <f>Stocks!I462</f>
        <v>0.007146151874</v>
      </c>
      <c r="D74" s="103">
        <f>Stocks!J462</f>
        <v>0.01841968589</v>
      </c>
      <c r="E74" s="103">
        <f>Stocks!K462</f>
        <v>0.01091389917</v>
      </c>
      <c r="F74" s="103">
        <f>Stocks!L462</f>
        <v>0.01431603097</v>
      </c>
      <c r="G74" s="104">
        <f>Stocks!M462</f>
        <v>-0.008819722674</v>
      </c>
      <c r="H74" s="36">
        <f t="array" ref="H74">SQRT(MMULT(MMULT(TRANSPOSE($A$4:$A$9),MMULT(TRANSPOSE(EXP(B75:$G$530)-1),EXP(B75:$G$530)-1)/COUNTA($G75:G$530)),$A$4:$A$9))*NORMSINV($B$11)</f>
        <v>-0.02133589989</v>
      </c>
      <c r="I74" s="24">
        <f t="shared" si="3"/>
        <v>0</v>
      </c>
      <c r="J74" s="36">
        <f t="array" ref="J74">SQRT(MMULT(MMULT(TRANSPOSE($A$4:$A$9),MMULT(TRANSPOSE(EXP(B75:G326)-1),EXP(B75:G326)-1)/COUNTA(G75:G326)),$A$4:$A$9))*NORMSINV($B$11)</f>
        <v>-0.01818481146</v>
      </c>
      <c r="K74" s="24">
        <f t="shared" si="4"/>
        <v>0</v>
      </c>
      <c r="L74" s="36">
        <f t="shared" si="5"/>
        <v>-0.06747003958</v>
      </c>
      <c r="M74" s="100">
        <f t="array" ref="M74">SQRT(MMULT(MMULT(TRANSPOSE($A$4:$A$9),MMULT(TRANSPOSE(EXP(B75:$G$532)-1),EXP(B75:$G$532)-1)/COUNTA($G75:G$532)),$A$4:$A$9))*(-1/SQRT(2*PI())*EXP(-1*(NORMSINV($B$11))^2/2)/$B$11)</f>
        <v>-0.02444378348</v>
      </c>
      <c r="N74" s="36">
        <f t="array" ref="N74">SQRT(MMULT(MMULT(TRANSPOSE($A$4:$A$9),MMULT(TRANSPOSE(EXP(B75:G326)-1),EXP(B75:G326)-1)/COUNTA(G75:G326)),$A$4:$A$9))*(-1/SQRT(2*PI())*EXP(-1*(NORMSINV($B$11))^2/2)/$B$11)</f>
        <v>-0.02083369328</v>
      </c>
      <c r="O74" s="101">
        <f t="shared" si="6"/>
        <v>-0.07729803043</v>
      </c>
      <c r="P74" s="100">
        <f>Stocks!N462</f>
        <v>0.02937749658</v>
      </c>
      <c r="Q74" s="36">
        <f>Stocks!O462</f>
        <v>0.007171746549</v>
      </c>
      <c r="R74" s="36">
        <f>Stocks!P462</f>
        <v>0.01859037471</v>
      </c>
      <c r="S74" s="36">
        <f>Stocks!Q462</f>
        <v>0.01097367303</v>
      </c>
      <c r="T74" s="36">
        <f>Stocks!R462</f>
        <v>0.01441899611</v>
      </c>
      <c r="U74" s="36">
        <f>Stocks!S462</f>
        <v>-0.008780943012</v>
      </c>
      <c r="V74" s="100">
        <f t="shared" si="7"/>
        <v>0.01195855733</v>
      </c>
    </row>
    <row r="75" ht="12.75" customHeight="1">
      <c r="A75" s="102">
        <f>Stocks!A461</f>
        <v>43059</v>
      </c>
      <c r="B75" s="103">
        <f>Stocks!H461</f>
        <v>-0.02023185193</v>
      </c>
      <c r="C75" s="103">
        <f>Stocks!I461</f>
        <v>-0.0002241969573</v>
      </c>
      <c r="D75" s="103">
        <f>Stocks!J461</f>
        <v>-0.000999504873</v>
      </c>
      <c r="E75" s="103">
        <f>Stocks!K461</f>
        <v>0.004647614836</v>
      </c>
      <c r="F75" s="103">
        <f>Stocks!L461</f>
        <v>0.001576302734</v>
      </c>
      <c r="G75" s="104">
        <f>Stocks!M461</f>
        <v>0.0002746000838</v>
      </c>
      <c r="H75" s="36">
        <f t="array" ref="H75">SQRT(MMULT(MMULT(TRANSPOSE($A$4:$A$9),MMULT(TRANSPOSE(EXP(B76:$G$530)-1),EXP(B76:$G$530)-1)/COUNTA($G76:G$530)),$A$4:$A$9))*NORMSINV($B$11)</f>
        <v>-0.02135765234</v>
      </c>
      <c r="I75" s="24">
        <f t="shared" si="3"/>
        <v>0</v>
      </c>
      <c r="J75" s="36">
        <f t="array" ref="J75">SQRT(MMULT(MMULT(TRANSPOSE($A$4:$A$9),MMULT(TRANSPOSE(EXP(B76:G327)-1),EXP(B76:G327)-1)/COUNTA(G76:G327)),$A$4:$A$9))*NORMSINV($B$11)</f>
        <v>-0.01820212516</v>
      </c>
      <c r="K75" s="24">
        <f t="shared" si="4"/>
        <v>0</v>
      </c>
      <c r="L75" s="36">
        <f t="shared" si="5"/>
        <v>-0.06753882688</v>
      </c>
      <c r="M75" s="100">
        <f t="array" ref="M75">SQRT(MMULT(MMULT(TRANSPOSE($A$4:$A$9),MMULT(TRANSPOSE(EXP(B76:$G$532)-1),EXP(B76:$G$532)-1)/COUNTA($G76:G$532)),$A$4:$A$9))*(-1/SQRT(2*PI())*EXP(-1*(NORMSINV($B$11))^2/2)/$B$11)</f>
        <v>-0.0244687045</v>
      </c>
      <c r="N75" s="36">
        <f t="array" ref="N75">SQRT(MMULT(MMULT(TRANSPOSE($A$4:$A$9),MMULT(TRANSPOSE(EXP(B76:G327)-1),EXP(B76:G327)-1)/COUNTA(G76:G327)),$A$4:$A$9))*(-1/SQRT(2*PI())*EXP(-1*(NORMSINV($B$11))^2/2)/$B$11)</f>
        <v>-0.02085352896</v>
      </c>
      <c r="O75" s="101">
        <f t="shared" si="6"/>
        <v>-0.0773768376</v>
      </c>
      <c r="P75" s="100">
        <f>Stocks!N461</f>
        <v>-0.02002856131</v>
      </c>
      <c r="Q75" s="36">
        <f>Stocks!O461</f>
        <v>-0.0002241718271</v>
      </c>
      <c r="R75" s="36">
        <f>Stocks!P461</f>
        <v>-0.0009990055344</v>
      </c>
      <c r="S75" s="36">
        <f>Stocks!Q461</f>
        <v>0.004658431749</v>
      </c>
      <c r="T75" s="36">
        <f>Stocks!R461</f>
        <v>0.001577545752</v>
      </c>
      <c r="U75" s="36">
        <f>Stocks!S461</f>
        <v>0.0002746377898</v>
      </c>
      <c r="V75" s="100">
        <f t="shared" si="7"/>
        <v>-0.002456853896</v>
      </c>
    </row>
    <row r="76" ht="12.75" customHeight="1">
      <c r="A76" s="102">
        <f>Stocks!A460</f>
        <v>43056</v>
      </c>
      <c r="B76" s="103">
        <f>Stocks!H460</f>
        <v>0.008126849122</v>
      </c>
      <c r="C76" s="103">
        <f>Stocks!I460</f>
        <v>-0.02259736487</v>
      </c>
      <c r="D76" s="103">
        <f>Stocks!J460</f>
        <v>-0.005567848121</v>
      </c>
      <c r="E76" s="103">
        <f>Stocks!K460</f>
        <v>-0.01188559719</v>
      </c>
      <c r="F76" s="103">
        <f>Stocks!L460</f>
        <v>-0.009661752427</v>
      </c>
      <c r="G76" s="104">
        <f>Stocks!M460</f>
        <v>-0.001881939997</v>
      </c>
      <c r="H76" s="36">
        <f t="array" ref="H76">SQRT(MMULT(MMULT(TRANSPOSE($A$4:$A$9),MMULT(TRANSPOSE(EXP(B77:$G$530)-1),EXP(B77:$G$530)-1)/COUNTA($G77:G$530)),$A$4:$A$9))*NORMSINV($B$11)</f>
        <v>-0.02136680743</v>
      </c>
      <c r="I76" s="24">
        <f t="shared" si="3"/>
        <v>0</v>
      </c>
      <c r="J76" s="36">
        <f t="array" ref="J76">SQRT(MMULT(MMULT(TRANSPOSE($A$4:$A$9),MMULT(TRANSPOSE(EXP(B77:G328)-1),EXP(B77:G328)-1)/COUNTA(G77:G328)),$A$4:$A$9))*NORMSINV($B$11)</f>
        <v>-0.01821408806</v>
      </c>
      <c r="K76" s="24">
        <f t="shared" si="4"/>
        <v>0</v>
      </c>
      <c r="L76" s="36">
        <f t="shared" si="5"/>
        <v>-0.06756777779</v>
      </c>
      <c r="M76" s="100">
        <f t="array" ref="M76">SQRT(MMULT(MMULT(TRANSPOSE($A$4:$A$9),MMULT(TRANSPOSE(EXP(B77:$G$532)-1),EXP(B77:$G$532)-1)/COUNTA($G77:G$532)),$A$4:$A$9))*(-1/SQRT(2*PI())*EXP(-1*(NORMSINV($B$11))^2/2)/$B$11)</f>
        <v>-0.02447919315</v>
      </c>
      <c r="N76" s="36">
        <f t="array" ref="N76">SQRT(MMULT(MMULT(TRANSPOSE($A$4:$A$9),MMULT(TRANSPOSE(EXP(B77:G328)-1),EXP(B77:G328)-1)/COUNTA(G77:G328)),$A$4:$A$9))*(-1/SQRT(2*PI())*EXP(-1*(NORMSINV($B$11))^2/2)/$B$11)</f>
        <v>-0.02086723443</v>
      </c>
      <c r="O76" s="101">
        <f t="shared" si="6"/>
        <v>-0.07741000564</v>
      </c>
      <c r="P76" s="100">
        <f>Stocks!N460</f>
        <v>0.0081599616</v>
      </c>
      <c r="Q76" s="36">
        <f>Stocks!O460</f>
        <v>-0.0223439568</v>
      </c>
      <c r="R76" s="36">
        <f>Stocks!P460</f>
        <v>-0.005552376383</v>
      </c>
      <c r="S76" s="36">
        <f>Stocks!Q460</f>
        <v>-0.01181524249</v>
      </c>
      <c r="T76" s="36">
        <f>Stocks!R460</f>
        <v>-0.009615227655</v>
      </c>
      <c r="U76" s="36">
        <f>Stocks!S460</f>
        <v>-0.001880170258</v>
      </c>
      <c r="V76" s="100">
        <f t="shared" si="7"/>
        <v>-0.007174501997</v>
      </c>
    </row>
    <row r="77" ht="12.75" customHeight="1">
      <c r="A77" s="102">
        <f>Stocks!A459</f>
        <v>43055</v>
      </c>
      <c r="B77" s="103">
        <f>Stocks!H459</f>
        <v>0.003847430277</v>
      </c>
      <c r="C77" s="103">
        <f>Stocks!I459</f>
        <v>0.004170815553</v>
      </c>
      <c r="D77" s="103">
        <f>Stocks!J459</f>
        <v>0.01187641414</v>
      </c>
      <c r="E77" s="103">
        <f>Stocks!K459</f>
        <v>0.01749135267</v>
      </c>
      <c r="F77" s="103">
        <f>Stocks!L459</f>
        <v>0.002647547741</v>
      </c>
      <c r="G77" s="104">
        <f>Stocks!M459</f>
        <v>-0.00703174375</v>
      </c>
      <c r="H77" s="36">
        <f t="array" ref="H77">SQRT(MMULT(MMULT(TRANSPOSE($A$4:$A$9),MMULT(TRANSPOSE(EXP(B78:$G$530)-1),EXP(B78:$G$530)-1)/COUNTA($G78:G$530)),$A$4:$A$9))*NORMSINV($B$11)</f>
        <v>-0.02138178968</v>
      </c>
      <c r="I77" s="24">
        <f t="shared" si="3"/>
        <v>0</v>
      </c>
      <c r="J77" s="36">
        <f t="array" ref="J77">SQRT(MMULT(MMULT(TRANSPOSE($A$4:$A$9),MMULT(TRANSPOSE(EXP(B78:G329)-1),EXP(B78:G329)-1)/COUNTA(G78:G329)),$A$4:$A$9))*NORMSINV($B$11)</f>
        <v>-0.01823329439</v>
      </c>
      <c r="K77" s="24">
        <f t="shared" si="4"/>
        <v>0</v>
      </c>
      <c r="L77" s="36">
        <f t="shared" si="5"/>
        <v>-0.06761515582</v>
      </c>
      <c r="M77" s="100">
        <f t="array" ref="M77">SQRT(MMULT(MMULT(TRANSPOSE($A$4:$A$9),MMULT(TRANSPOSE(EXP(B78:$G$532)-1),EXP(B78:$G$532)-1)/COUNTA($G78:G$532)),$A$4:$A$9))*(-1/SQRT(2*PI())*EXP(-1*(NORMSINV($B$11))^2/2)/$B$11)</f>
        <v>-0.02449635778</v>
      </c>
      <c r="N77" s="36">
        <f t="array" ref="N77">SQRT(MMULT(MMULT(TRANSPOSE($A$4:$A$9),MMULT(TRANSPOSE(EXP(B78:G329)-1),EXP(B78:G329)-1)/COUNTA(G78:G329)),$A$4:$A$9))*(-1/SQRT(2*PI())*EXP(-1*(NORMSINV($B$11))^2/2)/$B$11)</f>
        <v>-0.02088923845</v>
      </c>
      <c r="O77" s="101">
        <f t="shared" si="6"/>
        <v>-0.07746428496</v>
      </c>
      <c r="P77" s="100">
        <f>Stocks!N459</f>
        <v>0.003854841138</v>
      </c>
      <c r="Q77" s="36">
        <f>Stocks!O459</f>
        <v>0.004179525509</v>
      </c>
      <c r="R77" s="36">
        <f>Stocks!P459</f>
        <v>0.01194721877</v>
      </c>
      <c r="S77" s="36">
        <f>Stocks!Q459</f>
        <v>0.0176452222</v>
      </c>
      <c r="T77" s="36">
        <f>Stocks!R459</f>
        <v>0.002651055591</v>
      </c>
      <c r="U77" s="36">
        <f>Stocks!S459</f>
        <v>-0.007007078886</v>
      </c>
      <c r="V77" s="100">
        <f t="shared" si="7"/>
        <v>0.005545130719</v>
      </c>
    </row>
    <row r="78" ht="12.75" customHeight="1">
      <c r="A78" s="102">
        <f>Stocks!A458</f>
        <v>43054</v>
      </c>
      <c r="B78" s="103">
        <f>Stocks!H458</f>
        <v>0.008387068519</v>
      </c>
      <c r="C78" s="103">
        <f>Stocks!I458</f>
        <v>-0.008760376094</v>
      </c>
      <c r="D78" s="103">
        <f>Stocks!J458</f>
        <v>-0.0132778937</v>
      </c>
      <c r="E78" s="103">
        <f>Stocks!K458</f>
        <v>-0.01851385671</v>
      </c>
      <c r="F78" s="103">
        <f>Stocks!L458</f>
        <v>-0.007802600535</v>
      </c>
      <c r="G78" s="104">
        <f>Stocks!M458</f>
        <v>-0.005824463826</v>
      </c>
      <c r="H78" s="36">
        <f t="array" ref="H78">SQRT(MMULT(MMULT(TRANSPOSE($A$4:$A$9),MMULT(TRANSPOSE(EXP(B79:$G$530)-1),EXP(B79:$G$530)-1)/COUNTA($G79:G$530)),$A$4:$A$9))*NORMSINV($B$11)</f>
        <v>-0.02138940095</v>
      </c>
      <c r="I78" s="24">
        <f t="shared" si="3"/>
        <v>0</v>
      </c>
      <c r="J78" s="36">
        <f t="array" ref="J78">SQRT(MMULT(MMULT(TRANSPOSE($A$4:$A$9),MMULT(TRANSPOSE(EXP(B79:G330)-1),EXP(B79:G330)-1)/COUNTA(G79:G330)),$A$4:$A$9))*NORMSINV($B$11)</f>
        <v>-0.01825237111</v>
      </c>
      <c r="K78" s="24">
        <f t="shared" si="4"/>
        <v>0</v>
      </c>
      <c r="L78" s="36">
        <f t="shared" si="5"/>
        <v>-0.06763922479</v>
      </c>
      <c r="M78" s="100">
        <f t="array" ref="M78">SQRT(MMULT(MMULT(TRANSPOSE($A$4:$A$9),MMULT(TRANSPOSE(EXP(B79:$G$532)-1),EXP(B79:$G$532)-1)/COUNTA($G79:G$532)),$A$4:$A$9))*(-1/SQRT(2*PI())*EXP(-1*(NORMSINV($B$11))^2/2)/$B$11)</f>
        <v>-0.02450507775</v>
      </c>
      <c r="N78" s="36">
        <f t="array" ref="N78">SQRT(MMULT(MMULT(TRANSPOSE($A$4:$A$9),MMULT(TRANSPOSE(EXP(B79:G330)-1),EXP(B79:G330)-1)/COUNTA(G79:G330)),$A$4:$A$9))*(-1/SQRT(2*PI())*EXP(-1*(NORMSINV($B$11))^2/2)/$B$11)</f>
        <v>-0.02091109397</v>
      </c>
      <c r="O78" s="101">
        <f t="shared" si="6"/>
        <v>-0.07749185992</v>
      </c>
      <c r="P78" s="100">
        <f>Stocks!N458</f>
        <v>0.008422338513</v>
      </c>
      <c r="Q78" s="36">
        <f>Stocks!O458</f>
        <v>-0.008722115806</v>
      </c>
      <c r="R78" s="36">
        <f>Stocks!P458</f>
        <v>-0.01319013133</v>
      </c>
      <c r="S78" s="36">
        <f>Stocks!Q458</f>
        <v>-0.01834352803</v>
      </c>
      <c r="T78" s="36">
        <f>Stocks!R458</f>
        <v>-0.007772239265</v>
      </c>
      <c r="U78" s="36">
        <f>Stocks!S458</f>
        <v>-0.005807534521</v>
      </c>
      <c r="V78" s="100">
        <f t="shared" si="7"/>
        <v>-0.007568868407</v>
      </c>
    </row>
    <row r="79" ht="12.75" customHeight="1">
      <c r="A79" s="102">
        <f>Stocks!A457</f>
        <v>43053</v>
      </c>
      <c r="B79" s="103">
        <f>Stocks!H457</f>
        <v>-0.02147168512</v>
      </c>
      <c r="C79" s="103">
        <f>Stocks!I457</f>
        <v>0.002401229366</v>
      </c>
      <c r="D79" s="103">
        <f>Stocks!J457</f>
        <v>-0.01523320507</v>
      </c>
      <c r="E79" s="103">
        <f>Stocks!K457</f>
        <v>0.00322426639</v>
      </c>
      <c r="F79" s="103">
        <f>Stocks!L457</f>
        <v>0.001428811366</v>
      </c>
      <c r="G79" s="104">
        <f>Stocks!M457</f>
        <v>0.007746744141</v>
      </c>
      <c r="H79" s="36">
        <f t="array" ref="H79">SQRT(MMULT(MMULT(TRANSPOSE($A$4:$A$9),MMULT(TRANSPOSE(EXP(B80:$G$530)-1),EXP(B80:$G$530)-1)/COUNTA($G80:G$530)),$A$4:$A$9))*NORMSINV($B$11)</f>
        <v>-0.02140949621</v>
      </c>
      <c r="I79" s="24">
        <f t="shared" si="3"/>
        <v>0</v>
      </c>
      <c r="J79" s="36">
        <f t="array" ref="J79">SQRT(MMULT(MMULT(TRANSPOSE($A$4:$A$9),MMULT(TRANSPOSE(EXP(B80:G331)-1),EXP(B80:G331)-1)/COUNTA(G80:G331)),$A$4:$A$9))*NORMSINV($B$11)</f>
        <v>-0.0184375965</v>
      </c>
      <c r="K79" s="24">
        <f t="shared" si="4"/>
        <v>0</v>
      </c>
      <c r="L79" s="36">
        <f t="shared" si="5"/>
        <v>-0.06770277158</v>
      </c>
      <c r="M79" s="100">
        <f t="array" ref="M79">SQRT(MMULT(MMULT(TRANSPOSE($A$4:$A$9),MMULT(TRANSPOSE(EXP(B80:$G$532)-1),EXP(B80:$G$532)-1)/COUNTA($G80:G$532)),$A$4:$A$9))*(-1/SQRT(2*PI())*EXP(-1*(NORMSINV($B$11))^2/2)/$B$11)</f>
        <v>-0.02452810017</v>
      </c>
      <c r="N79" s="36">
        <f t="array" ref="N79">SQRT(MMULT(MMULT(TRANSPOSE($A$4:$A$9),MMULT(TRANSPOSE(EXP(B80:G331)-1),EXP(B80:G331)-1)/COUNTA(G80:G331)),$A$4:$A$9))*(-1/SQRT(2*PI())*EXP(-1*(NORMSINV($B$11))^2/2)/$B$11)</f>
        <v>-0.02112330012</v>
      </c>
      <c r="O79" s="101">
        <f t="shared" si="6"/>
        <v>-0.07756466322</v>
      </c>
      <c r="P79" s="100">
        <f>Stocks!N457</f>
        <v>-0.02124280954</v>
      </c>
      <c r="Q79" s="36">
        <f>Stocks!O457</f>
        <v>0.002404114626</v>
      </c>
      <c r="R79" s="36">
        <f>Stocks!P457</f>
        <v>-0.01511776671</v>
      </c>
      <c r="S79" s="36">
        <f>Stocks!Q457</f>
        <v>0.003229469928</v>
      </c>
      <c r="T79" s="36">
        <f>Stocks!R457</f>
        <v>0.001429832603</v>
      </c>
      <c r="U79" s="36">
        <f>Stocks!S457</f>
        <v>0.007776827797</v>
      </c>
      <c r="V79" s="100">
        <f t="shared" si="7"/>
        <v>-0.003586721882</v>
      </c>
    </row>
    <row r="80" ht="12.75" customHeight="1">
      <c r="A80" s="102">
        <f>Stocks!A456</f>
        <v>43052</v>
      </c>
      <c r="B80" s="103">
        <f>Stocks!H456</f>
        <v>0.04014188685</v>
      </c>
      <c r="C80" s="103">
        <f>Stocks!I456</f>
        <v>0.003722885279</v>
      </c>
      <c r="D80" s="103">
        <f>Stocks!J456</f>
        <v>-0.004015502558</v>
      </c>
      <c r="E80" s="103">
        <f>Stocks!K456</f>
        <v>0.01581018699</v>
      </c>
      <c r="F80" s="103">
        <f>Stocks!L456</f>
        <v>0.0007150293236</v>
      </c>
      <c r="G80" s="104">
        <f>Stocks!M456</f>
        <v>0.006188031585</v>
      </c>
      <c r="H80" s="36">
        <f t="array" ref="H80">SQRT(MMULT(MMULT(TRANSPOSE($A$4:$A$9),MMULT(TRANSPOSE(EXP(B81:$G$530)-1),EXP(B81:$G$530)-1)/COUNTA($G81:G$530)),$A$4:$A$9))*NORMSINV($B$11)</f>
        <v>-0.0214017853</v>
      </c>
      <c r="I80" s="24">
        <f t="shared" si="3"/>
        <v>0</v>
      </c>
      <c r="J80" s="36">
        <f t="array" ref="J80">SQRT(MMULT(MMULT(TRANSPOSE($A$4:$A$9),MMULT(TRANSPOSE(EXP(B81:G332)-1),EXP(B81:G332)-1)/COUNTA(G81:G332)),$A$4:$A$9))*NORMSINV($B$11)</f>
        <v>-0.01839102169</v>
      </c>
      <c r="K80" s="24">
        <f t="shared" si="4"/>
        <v>0</v>
      </c>
      <c r="L80" s="36">
        <f t="shared" si="5"/>
        <v>-0.06767838755</v>
      </c>
      <c r="M80" s="100">
        <f t="array" ref="M80">SQRT(MMULT(MMULT(TRANSPOSE($A$4:$A$9),MMULT(TRANSPOSE(EXP(B81:$G$532)-1),EXP(B81:$G$532)-1)/COUNTA($G81:G$532)),$A$4:$A$9))*(-1/SQRT(2*PI())*EXP(-1*(NORMSINV($B$11))^2/2)/$B$11)</f>
        <v>-0.02451926606</v>
      </c>
      <c r="N80" s="36">
        <f t="array" ref="N80">SQRT(MMULT(MMULT(TRANSPOSE($A$4:$A$9),MMULT(TRANSPOSE(EXP(B81:G332)-1),EXP(B81:G332)-1)/COUNTA(G81:G332)),$A$4:$A$9))*(-1/SQRT(2*PI())*EXP(-1*(NORMSINV($B$11))^2/2)/$B$11)</f>
        <v>-0.02106994101</v>
      </c>
      <c r="O80" s="101">
        <f t="shared" si="6"/>
        <v>-0.07753672731</v>
      </c>
      <c r="P80" s="100">
        <f>Stocks!N456</f>
        <v>0.04095846203</v>
      </c>
      <c r="Q80" s="36">
        <f>Stocks!O456</f>
        <v>0.003729823824</v>
      </c>
      <c r="R80" s="36">
        <f>Stocks!P456</f>
        <v>-0.004007451208</v>
      </c>
      <c r="S80" s="36">
        <f>Stocks!Q456</f>
        <v>0.01593582927</v>
      </c>
      <c r="T80" s="36">
        <f>Stocks!R456</f>
        <v>0.000715285018</v>
      </c>
      <c r="U80" s="36">
        <f>Stocks!S456</f>
        <v>0.006207217005</v>
      </c>
      <c r="V80" s="100">
        <f t="shared" si="7"/>
        <v>0.01058986099</v>
      </c>
    </row>
    <row r="81" ht="12.75" customHeight="1">
      <c r="A81" s="102">
        <f>Stocks!A455</f>
        <v>43049</v>
      </c>
      <c r="B81" s="103">
        <f>Stocks!H455</f>
        <v>0</v>
      </c>
      <c r="C81" s="103">
        <f>Stocks!I455</f>
        <v>-0.01567283419</v>
      </c>
      <c r="D81" s="103">
        <f>Stocks!J455</f>
        <v>-0.003315319489</v>
      </c>
      <c r="E81" s="103">
        <f>Stocks!K455</f>
        <v>-0.009742977204</v>
      </c>
      <c r="F81" s="103">
        <f>Stocks!L455</f>
        <v>-0.002619414519</v>
      </c>
      <c r="G81" s="104">
        <f>Stocks!M455</f>
        <v>0.002984316859</v>
      </c>
      <c r="H81" s="36">
        <f t="array" ref="H81">SQRT(MMULT(MMULT(TRANSPOSE($A$4:$A$9),MMULT(TRANSPOSE(EXP(B82:$G$530)-1),EXP(B82:$G$530)-1)/COUNTA($G82:G$530)),$A$4:$A$9))*NORMSINV($B$11)</f>
        <v>-0.02141939771</v>
      </c>
      <c r="I81" s="24">
        <f t="shared" si="3"/>
        <v>0</v>
      </c>
      <c r="J81" s="36">
        <f t="array" ref="J81">SQRT(MMULT(MMULT(TRANSPOSE($A$4:$A$9),MMULT(TRANSPOSE(EXP(B82:G333)-1),EXP(B82:G333)-1)/COUNTA(G82:G333)),$A$4:$A$9))*NORMSINV($B$11)</f>
        <v>-0.01859334566</v>
      </c>
      <c r="K81" s="24">
        <f t="shared" si="4"/>
        <v>0</v>
      </c>
      <c r="L81" s="36">
        <f t="shared" si="5"/>
        <v>-0.06773408287</v>
      </c>
      <c r="M81" s="100">
        <f t="array" ref="M81">SQRT(MMULT(MMULT(TRANSPOSE($A$4:$A$9),MMULT(TRANSPOSE(EXP(B82:$G$532)-1),EXP(B82:$G$532)-1)/COUNTA($G82:G$532)),$A$4:$A$9))*(-1/SQRT(2*PI())*EXP(-1*(NORMSINV($B$11))^2/2)/$B$11)</f>
        <v>-0.02453944397</v>
      </c>
      <c r="N81" s="36">
        <f t="array" ref="N81">SQRT(MMULT(MMULT(TRANSPOSE($A$4:$A$9),MMULT(TRANSPOSE(EXP(B82:G333)-1),EXP(B82:G333)-1)/COUNTA(G82:G333)),$A$4:$A$9))*(-1/SQRT(2*PI())*EXP(-1*(NORMSINV($B$11))^2/2)/$B$11)</f>
        <v>-0.02130173641</v>
      </c>
      <c r="O81" s="101">
        <f t="shared" si="6"/>
        <v>-0.07760053546</v>
      </c>
      <c r="P81" s="100">
        <f>Stocks!N455</f>
        <v>0</v>
      </c>
      <c r="Q81" s="36">
        <f>Stocks!O455</f>
        <v>-0.01555065446</v>
      </c>
      <c r="R81" s="36">
        <f>Stocks!P455</f>
        <v>-0.003309829885</v>
      </c>
      <c r="S81" s="36">
        <f>Stocks!Q455</f>
        <v>-0.00969566817</v>
      </c>
      <c r="T81" s="36">
        <f>Stocks!R455</f>
        <v>-0.002615986847</v>
      </c>
      <c r="U81" s="36">
        <f>Stocks!S455</f>
        <v>0.002988774366</v>
      </c>
      <c r="V81" s="100">
        <f t="shared" si="7"/>
        <v>-0.004697227499</v>
      </c>
    </row>
    <row r="82" ht="12.75" customHeight="1">
      <c r="A82" s="102">
        <f>Stocks!A454</f>
        <v>43048</v>
      </c>
      <c r="B82" s="103">
        <f>Stocks!H454</f>
        <v>-0.004610054556</v>
      </c>
      <c r="C82" s="103">
        <f>Stocks!I454</f>
        <v>-0.00860230345</v>
      </c>
      <c r="D82" s="103">
        <f>Stocks!J454</f>
        <v>-0.002044680861</v>
      </c>
      <c r="E82" s="103">
        <f>Stocks!K454</f>
        <v>-0.01301452005</v>
      </c>
      <c r="F82" s="103">
        <f>Stocks!L454</f>
        <v>-0.0055737432</v>
      </c>
      <c r="G82" s="104">
        <f>Stocks!M454</f>
        <v>-0.001135764464</v>
      </c>
      <c r="H82" s="36">
        <f t="array" ref="H82">SQRT(MMULT(MMULT(TRANSPOSE($A$4:$A$9),MMULT(TRANSPOSE(EXP(B83:$G$530)-1),EXP(B83:$G$530)-1)/COUNTA($G83:G$530)),$A$4:$A$9))*NORMSINV($B$11)</f>
        <v>-0.02143379539</v>
      </c>
      <c r="I82" s="24">
        <f t="shared" si="3"/>
        <v>0</v>
      </c>
      <c r="J82" s="36">
        <f t="array" ref="J82">SQRT(MMULT(MMULT(TRANSPOSE($A$4:$A$9),MMULT(TRANSPOSE(EXP(B83:G334)-1),EXP(B83:G334)-1)/COUNTA(G83:G334)),$A$4:$A$9))*NORMSINV($B$11)</f>
        <v>-0.01860212866</v>
      </c>
      <c r="K82" s="24">
        <f t="shared" si="4"/>
        <v>0</v>
      </c>
      <c r="L82" s="36">
        <f t="shared" si="5"/>
        <v>-0.06777961233</v>
      </c>
      <c r="M82" s="100">
        <f t="array" ref="M82">SQRT(MMULT(MMULT(TRANSPOSE($A$4:$A$9),MMULT(TRANSPOSE(EXP(B83:$G$532)-1),EXP(B83:$G$532)-1)/COUNTA($G83:G$532)),$A$4:$A$9))*(-1/SQRT(2*PI())*EXP(-1*(NORMSINV($B$11))^2/2)/$B$11)</f>
        <v>-0.02455593888</v>
      </c>
      <c r="N82" s="36">
        <f t="array" ref="N82">SQRT(MMULT(MMULT(TRANSPOSE($A$4:$A$9),MMULT(TRANSPOSE(EXP(B83:G334)-1),EXP(B83:G334)-1)/COUNTA(G83:G334)),$A$4:$A$9))*(-1/SQRT(2*PI())*EXP(-1*(NORMSINV($B$11))^2/2)/$B$11)</f>
        <v>-0.02131179878</v>
      </c>
      <c r="O82" s="101">
        <f t="shared" si="6"/>
        <v>-0.07765269694</v>
      </c>
      <c r="P82" s="100">
        <f>Stocks!N454</f>
        <v>-0.004599444565</v>
      </c>
      <c r="Q82" s="36">
        <f>Stocks!O454</f>
        <v>-0.008565409505</v>
      </c>
      <c r="R82" s="36">
        <f>Stocks!P454</f>
        <v>-0.002042591925</v>
      </c>
      <c r="S82" s="36">
        <f>Stocks!Q454</f>
        <v>-0.01293019738</v>
      </c>
      <c r="T82" s="36">
        <f>Stocks!R454</f>
        <v>-0.005558238713</v>
      </c>
      <c r="U82" s="36">
        <f>Stocks!S454</f>
        <v>-0.001135119727</v>
      </c>
      <c r="V82" s="100">
        <f t="shared" si="7"/>
        <v>-0.00580516697</v>
      </c>
    </row>
    <row r="83" ht="12.75" customHeight="1">
      <c r="A83" s="102">
        <f>Stocks!A453</f>
        <v>43047</v>
      </c>
      <c r="B83" s="103">
        <f>Stocks!H453</f>
        <v>-0.005438624872</v>
      </c>
      <c r="C83" s="103">
        <f>Stocks!I453</f>
        <v>-0.001711512419</v>
      </c>
      <c r="D83" s="103">
        <f>Stocks!J453</f>
        <v>0.008147288216</v>
      </c>
      <c r="E83" s="103">
        <f>Stocks!K453</f>
        <v>0.002803779262</v>
      </c>
      <c r="F83" s="103">
        <f>Stocks!L453</f>
        <v>0.003435418358</v>
      </c>
      <c r="G83" s="104">
        <f>Stocks!M453</f>
        <v>0.00001011998934</v>
      </c>
      <c r="H83" s="36">
        <f t="array" ref="H83">SQRT(MMULT(MMULT(TRANSPOSE($A$4:$A$9),MMULT(TRANSPOSE(EXP(B84:$G$530)-1),EXP(B84:$G$530)-1)/COUNTA($G84:G$530)),$A$4:$A$9))*NORMSINV($B$11)</f>
        <v>-0.02145733888</v>
      </c>
      <c r="I83" s="24">
        <f t="shared" si="3"/>
        <v>0</v>
      </c>
      <c r="J83" s="36">
        <f t="array" ref="J83">SQRT(MMULT(MMULT(TRANSPOSE($A$4:$A$9),MMULT(TRANSPOSE(EXP(B84:G335)-1),EXP(B84:G335)-1)/COUNTA(G84:G335)),$A$4:$A$9))*NORMSINV($B$11)</f>
        <v>-0.01860451812</v>
      </c>
      <c r="K83" s="24">
        <f t="shared" si="4"/>
        <v>0</v>
      </c>
      <c r="L83" s="36">
        <f t="shared" si="5"/>
        <v>-0.06785406338</v>
      </c>
      <c r="M83" s="100">
        <f t="array" ref="M83">SQRT(MMULT(MMULT(TRANSPOSE($A$4:$A$9),MMULT(TRANSPOSE(EXP(B84:$G$532)-1),EXP(B84:$G$532)-1)/COUNTA($G84:G$532)),$A$4:$A$9))*(-1/SQRT(2*PI())*EXP(-1*(NORMSINV($B$11))^2/2)/$B$11)</f>
        <v>-0.02458291182</v>
      </c>
      <c r="N83" s="36">
        <f t="array" ref="N83">SQRT(MMULT(MMULT(TRANSPOSE($A$4:$A$9),MMULT(TRANSPOSE(EXP(B84:G335)-1),EXP(B84:G335)-1)/COUNTA(G84:G335)),$A$4:$A$9))*(-1/SQRT(2*PI())*EXP(-1*(NORMSINV($B$11))^2/2)/$B$11)</f>
        <v>-0.0213145363</v>
      </c>
      <c r="O83" s="101">
        <f t="shared" si="6"/>
        <v>-0.07773799287</v>
      </c>
      <c r="P83" s="100">
        <f>Stocks!N453</f>
        <v>-0.005423862327</v>
      </c>
      <c r="Q83" s="36">
        <f>Stocks!O453</f>
        <v>-0.001710048617</v>
      </c>
      <c r="R83" s="36">
        <f>Stocks!P453</f>
        <v>0.008180567686</v>
      </c>
      <c r="S83" s="36">
        <f>Stocks!Q453</f>
        <v>0.002807713527</v>
      </c>
      <c r="T83" s="36">
        <f>Stocks!R453</f>
        <v>0.003441326171</v>
      </c>
      <c r="U83" s="36">
        <f>Stocks!S453</f>
        <v>0.00001012004055</v>
      </c>
      <c r="V83" s="100">
        <f t="shared" si="7"/>
        <v>0.00121763608</v>
      </c>
    </row>
    <row r="84" ht="12.75" customHeight="1">
      <c r="A84" s="102">
        <f>Stocks!A452</f>
        <v>43046</v>
      </c>
      <c r="B84" s="103">
        <f>Stocks!H452</f>
        <v>0.01074198221</v>
      </c>
      <c r="C84" s="103">
        <f>Stocks!I452</f>
        <v>0.001711512419</v>
      </c>
      <c r="D84" s="103">
        <f>Stocks!J452</f>
        <v>0.003208491011</v>
      </c>
      <c r="E84" s="103">
        <f>Stocks!K452</f>
        <v>-0.02141390828</v>
      </c>
      <c r="F84" s="103">
        <f>Stocks!L452</f>
        <v>-0.002370783638</v>
      </c>
      <c r="G84" s="104">
        <f>Stocks!M452</f>
        <v>0.008402791638</v>
      </c>
      <c r="H84" s="36">
        <f t="array" ref="H84">SQRT(MMULT(MMULT(TRANSPOSE($A$4:$A$9),MMULT(TRANSPOSE(EXP(B85:$G$530)-1),EXP(B85:$G$530)-1)/COUNTA($G85:G$530)),$A$4:$A$9))*NORMSINV($B$11)</f>
        <v>-0.0214813778</v>
      </c>
      <c r="I84" s="24">
        <f t="shared" si="3"/>
        <v>0</v>
      </c>
      <c r="J84" s="36">
        <f t="array" ref="J84">SQRT(MMULT(MMULT(TRANSPOSE($A$4:$A$9),MMULT(TRANSPOSE(EXP(B85:G336)-1),EXP(B85:G336)-1)/COUNTA(G85:G336)),$A$4:$A$9))*NORMSINV($B$11)</f>
        <v>-0.01879544606</v>
      </c>
      <c r="K84" s="24">
        <f t="shared" si="4"/>
        <v>0</v>
      </c>
      <c r="L84" s="36">
        <f t="shared" si="5"/>
        <v>-0.06793008112</v>
      </c>
      <c r="M84" s="100">
        <f t="array" ref="M84">SQRT(MMULT(MMULT(TRANSPOSE($A$4:$A$9),MMULT(TRANSPOSE(EXP(B85:$G$532)-1),EXP(B85:$G$532)-1)/COUNTA($G85:G$532)),$A$4:$A$9))*(-1/SQRT(2*PI())*EXP(-1*(NORMSINV($B$11))^2/2)/$B$11)</f>
        <v>-0.02461045236</v>
      </c>
      <c r="N84" s="36">
        <f t="array" ref="N84">SQRT(MMULT(MMULT(TRANSPOSE($A$4:$A$9),MMULT(TRANSPOSE(EXP(B85:G336)-1),EXP(B85:G336)-1)/COUNTA(G85:G336)),$A$4:$A$9))*(-1/SQRT(2*PI())*EXP(-1*(NORMSINV($B$11))^2/2)/$B$11)</f>
        <v>-0.02153327566</v>
      </c>
      <c r="O84" s="101">
        <f t="shared" si="6"/>
        <v>-0.0778250837</v>
      </c>
      <c r="P84" s="100">
        <f>Stocks!N452</f>
        <v>0.01079988444</v>
      </c>
      <c r="Q84" s="36">
        <f>Stocks!O452</f>
        <v>0.001712977892</v>
      </c>
      <c r="R84" s="36">
        <f>Stocks!P452</f>
        <v>0.003213643728</v>
      </c>
      <c r="S84" s="36">
        <f>Stocks!Q452</f>
        <v>-0.0211862584</v>
      </c>
      <c r="T84" s="36">
        <f>Stocks!R452</f>
        <v>-0.00236797555</v>
      </c>
      <c r="U84" s="36">
        <f>Stocks!S452</f>
        <v>0.008438194182</v>
      </c>
      <c r="V84" s="100">
        <f t="shared" si="7"/>
        <v>0.0001017443817</v>
      </c>
    </row>
    <row r="85" ht="12.75" customHeight="1">
      <c r="A85" s="102">
        <f>Stocks!A451</f>
        <v>43045</v>
      </c>
      <c r="B85" s="103">
        <f>Stocks!H451</f>
        <v>-0.01087269741</v>
      </c>
      <c r="C85" s="103">
        <f>Stocks!I451</f>
        <v>0.01364738711</v>
      </c>
      <c r="D85" s="103">
        <f>Stocks!J451</f>
        <v>0.01009384045</v>
      </c>
      <c r="E85" s="103">
        <f>Stocks!K451</f>
        <v>0.000599840074</v>
      </c>
      <c r="F85" s="103">
        <f>Stocks!L451</f>
        <v>0.003914532484</v>
      </c>
      <c r="G85" s="104">
        <f>Stocks!M451</f>
        <v>0.001283306136</v>
      </c>
      <c r="H85" s="36">
        <f t="array" ref="H85">SQRT(MMULT(MMULT(TRANSPOSE($A$4:$A$9),MMULT(TRANSPOSE(EXP(B86:$G$530)-1),EXP(B86:$G$530)-1)/COUNTA($G86:G$530)),$A$4:$A$9))*NORMSINV($B$11)</f>
        <v>-0.02150270121</v>
      </c>
      <c r="I85" s="24">
        <f t="shared" si="3"/>
        <v>0</v>
      </c>
      <c r="J85" s="36">
        <f t="array" ref="J85">SQRT(MMULT(MMULT(TRANSPOSE($A$4:$A$9),MMULT(TRANSPOSE(EXP(B86:G337)-1),EXP(B86:G337)-1)/COUNTA(G86:G337)),$A$4:$A$9))*NORMSINV($B$11)</f>
        <v>-0.01879075832</v>
      </c>
      <c r="K85" s="24">
        <f t="shared" si="4"/>
        <v>0</v>
      </c>
      <c r="L85" s="36">
        <f t="shared" si="5"/>
        <v>-0.06799751168</v>
      </c>
      <c r="M85" s="100">
        <f t="array" ref="M85">SQRT(MMULT(MMULT(TRANSPOSE($A$4:$A$9),MMULT(TRANSPOSE(EXP(B86:$G$532)-1),EXP(B86:$G$532)-1)/COUNTA($G86:G$532)),$A$4:$A$9))*(-1/SQRT(2*PI())*EXP(-1*(NORMSINV($B$11))^2/2)/$B$11)</f>
        <v>-0.02463488184</v>
      </c>
      <c r="N85" s="36">
        <f t="array" ref="N85">SQRT(MMULT(MMULT(TRANSPOSE($A$4:$A$9),MMULT(TRANSPOSE(EXP(B86:G337)-1),EXP(B86:G337)-1)/COUNTA(G86:G337)),$A$4:$A$9))*(-1/SQRT(2*PI())*EXP(-1*(NORMSINV($B$11))^2/2)/$B$11)</f>
        <v>-0.02152790509</v>
      </c>
      <c r="O85" s="101">
        <f t="shared" si="6"/>
        <v>-0.0779023365</v>
      </c>
      <c r="P85" s="100">
        <f>Stocks!N451</f>
        <v>-0.01081380327</v>
      </c>
      <c r="Q85" s="36">
        <f>Stocks!O451</f>
        <v>0.01374093779</v>
      </c>
      <c r="R85" s="36">
        <f>Stocks!P451</f>
        <v>0.0101449551</v>
      </c>
      <c r="S85" s="36">
        <f>Stocks!Q451</f>
        <v>0.000600020014</v>
      </c>
      <c r="T85" s="36">
        <f>Stocks!R451</f>
        <v>0.003922204274</v>
      </c>
      <c r="U85" s="36">
        <f>Stocks!S451</f>
        <v>0.001284129925</v>
      </c>
      <c r="V85" s="100">
        <f t="shared" si="7"/>
        <v>0.003146407304</v>
      </c>
    </row>
    <row r="86" ht="12.75" customHeight="1">
      <c r="A86" s="102">
        <f>Stocks!A450</f>
        <v>43042</v>
      </c>
      <c r="B86" s="103">
        <f>Stocks!H450</f>
        <v>0.02256636912</v>
      </c>
      <c r="C86" s="103">
        <f>Stocks!I450</f>
        <v>-0.01626732255</v>
      </c>
      <c r="D86" s="103">
        <f>Stocks!J450</f>
        <v>0.02577864216</v>
      </c>
      <c r="E86" s="103">
        <f>Stocks!K450</f>
        <v>0.003455731767</v>
      </c>
      <c r="F86" s="103">
        <f>Stocks!L450</f>
        <v>0.001070149826</v>
      </c>
      <c r="G86" s="104">
        <f>Stocks!M450</f>
        <v>0.008555349472</v>
      </c>
      <c r="H86" s="36">
        <f t="array" ref="H86">SQRT(MMULT(MMULT(TRANSPOSE($A$4:$A$9),MMULT(TRANSPOSE(EXP(B87:$G$530)-1),EXP(B87:$G$530)-1)/COUNTA($G87:G$530)),$A$4:$A$9))*NORMSINV($B$11)</f>
        <v>-0.02151030928</v>
      </c>
      <c r="I86" s="24">
        <f t="shared" si="3"/>
        <v>0</v>
      </c>
      <c r="J86" s="36">
        <f t="array" ref="J86">SQRT(MMULT(MMULT(TRANSPOSE($A$4:$A$9),MMULT(TRANSPOSE(EXP(B87:G338)-1),EXP(B87:G338)-1)/COUNTA(G87:G338)),$A$4:$A$9))*NORMSINV($B$11)</f>
        <v>-0.01877155264</v>
      </c>
      <c r="K86" s="24">
        <f t="shared" si="4"/>
        <v>0</v>
      </c>
      <c r="L86" s="36">
        <f t="shared" si="5"/>
        <v>-0.06802157049</v>
      </c>
      <c r="M86" s="100">
        <f t="array" ref="M86">SQRT(MMULT(MMULT(TRANSPOSE($A$4:$A$9),MMULT(TRANSPOSE(EXP(B87:$G$532)-1),EXP(B87:$G$532)-1)/COUNTA($G87:G$532)),$A$4:$A$9))*(-1/SQRT(2*PI())*EXP(-1*(NORMSINV($B$11))^2/2)/$B$11)</f>
        <v>-0.02464359813</v>
      </c>
      <c r="N86" s="36">
        <f t="array" ref="N86">SQRT(MMULT(MMULT(TRANSPOSE($A$4:$A$9),MMULT(TRANSPOSE(EXP(B87:G338)-1),EXP(B87:G338)-1)/COUNTA(G87:G338)),$A$4:$A$9))*(-1/SQRT(2*PI())*EXP(-1*(NORMSINV($B$11))^2/2)/$B$11)</f>
        <v>-0.02150590182</v>
      </c>
      <c r="O86" s="101">
        <f t="shared" si="6"/>
        <v>-0.07792989983</v>
      </c>
      <c r="P86" s="100">
        <f>Stocks!N450</f>
        <v>0.02282291576</v>
      </c>
      <c r="Q86" s="36">
        <f>Stocks!O450</f>
        <v>-0.01613572421</v>
      </c>
      <c r="R86" s="36">
        <f>Stocks!P450</f>
        <v>0.026113785</v>
      </c>
      <c r="S86" s="36">
        <f>Stocks!Q450</f>
        <v>0.003461709692</v>
      </c>
      <c r="T86" s="36">
        <f>Stocks!R450</f>
        <v>0.00107072264</v>
      </c>
      <c r="U86" s="36">
        <f>Stocks!S450</f>
        <v>0.008592051064</v>
      </c>
      <c r="V86" s="100">
        <f t="shared" si="7"/>
        <v>0.007654243326</v>
      </c>
    </row>
    <row r="87" ht="12.75" customHeight="1">
      <c r="A87" s="102">
        <f>Stocks!A449</f>
        <v>43041</v>
      </c>
      <c r="B87" s="103">
        <f>Stocks!H449</f>
        <v>-0.0703774786</v>
      </c>
      <c r="C87" s="103">
        <f>Stocks!I449</f>
        <v>0.008314745859</v>
      </c>
      <c r="D87" s="103">
        <f>Stocks!J449</f>
        <v>0.007283592705</v>
      </c>
      <c r="E87" s="103">
        <f>Stocks!K449</f>
        <v>0.006644577838</v>
      </c>
      <c r="F87" s="103">
        <f>Stocks!L449</f>
        <v>0.01040495632</v>
      </c>
      <c r="G87" s="104">
        <f>Stocks!M449</f>
        <v>0.0006460725544</v>
      </c>
      <c r="H87" s="36">
        <f t="array" ref="H87">SQRT(MMULT(MMULT(TRANSPOSE($A$4:$A$9),MMULT(TRANSPOSE(EXP(B88:$G$530)-1),EXP(B88:$G$530)-1)/COUNTA($G88:G$530)),$A$4:$A$9))*NORMSINV($B$11)</f>
        <v>-0.02152517918</v>
      </c>
      <c r="I87" s="24">
        <f t="shared" si="3"/>
        <v>0</v>
      </c>
      <c r="J87" s="36">
        <f t="array" ref="J87">SQRT(MMULT(MMULT(TRANSPOSE($A$4:$A$9),MMULT(TRANSPOSE(EXP(B88:G339)-1),EXP(B88:G339)-1)/COUNTA(G88:G339)),$A$4:$A$9))*NORMSINV($B$11)</f>
        <v>-0.01875836601</v>
      </c>
      <c r="K87" s="24">
        <f t="shared" si="4"/>
        <v>0</v>
      </c>
      <c r="L87" s="36">
        <f t="shared" si="5"/>
        <v>-0.06806859325</v>
      </c>
      <c r="M87" s="100">
        <f t="array" ref="M87">SQRT(MMULT(MMULT(TRANSPOSE($A$4:$A$9),MMULT(TRANSPOSE(EXP(B88:$G$532)-1),EXP(B88:$G$532)-1)/COUNTA($G88:G$532)),$A$4:$A$9))*(-1/SQRT(2*PI())*EXP(-1*(NORMSINV($B$11))^2/2)/$B$11)</f>
        <v>-0.02466063405</v>
      </c>
      <c r="N87" s="36">
        <f t="array" ref="N87">SQRT(MMULT(MMULT(TRANSPOSE($A$4:$A$9),MMULT(TRANSPOSE(EXP(B88:G339)-1),EXP(B88:G339)-1)/COUNTA(G88:G339)),$A$4:$A$9))*(-1/SQRT(2*PI())*EXP(-1*(NORMSINV($B$11))^2/2)/$B$11)</f>
        <v>-0.02149079437</v>
      </c>
      <c r="O87" s="101">
        <f t="shared" si="6"/>
        <v>-0.07798377214</v>
      </c>
      <c r="P87" s="100">
        <f>Stocks!N449</f>
        <v>-0.06795807239</v>
      </c>
      <c r="Q87" s="36">
        <f>Stocks!O449</f>
        <v>0.008349409364</v>
      </c>
      <c r="R87" s="36">
        <f>Stocks!P449</f>
        <v>0.007310182584</v>
      </c>
      <c r="S87" s="36">
        <f>Stocks!Q449</f>
        <v>0.00666670202</v>
      </c>
      <c r="T87" s="36">
        <f>Stocks!R449</f>
        <v>0.01045927612</v>
      </c>
      <c r="U87" s="36">
        <f>Stocks!S449</f>
        <v>0.0006462813043</v>
      </c>
      <c r="V87" s="100">
        <f t="shared" si="7"/>
        <v>-0.005754370167</v>
      </c>
    </row>
    <row r="88" ht="12.75" customHeight="1">
      <c r="A88" s="102">
        <f>Stocks!A448</f>
        <v>43040</v>
      </c>
      <c r="B88" s="103">
        <f>Stocks!H448</f>
        <v>-0.03202802748</v>
      </c>
      <c r="C88" s="103">
        <f>Stocks!I448</f>
        <v>0.02646557133</v>
      </c>
      <c r="D88" s="103">
        <f>Stocks!J448</f>
        <v>-0.01280028271</v>
      </c>
      <c r="E88" s="103">
        <f>Stocks!K448</f>
        <v>0.007960932584</v>
      </c>
      <c r="F88" s="103">
        <f>Stocks!L448</f>
        <v>0</v>
      </c>
      <c r="G88" s="104">
        <f>Stocks!M448</f>
        <v>-0.001911233842</v>
      </c>
      <c r="H88" s="36">
        <f t="array" ref="H88">SQRT(MMULT(MMULT(TRANSPOSE($A$4:$A$9),MMULT(TRANSPOSE(EXP(B89:$G$530)-1),EXP(B89:$G$530)-1)/COUNTA($G89:G$530)),$A$4:$A$9))*NORMSINV($B$11)</f>
        <v>-0.02154850087</v>
      </c>
      <c r="I88" s="24">
        <f t="shared" si="3"/>
        <v>0</v>
      </c>
      <c r="J88" s="36">
        <f t="array" ref="J88">SQRT(MMULT(MMULT(TRANSPOSE($A$4:$A$9),MMULT(TRANSPOSE(EXP(B89:G340)-1),EXP(B89:G340)-1)/COUNTA(G89:G340)),$A$4:$A$9))*NORMSINV($B$11)</f>
        <v>-0.01885610027</v>
      </c>
      <c r="K88" s="24">
        <f t="shared" si="4"/>
        <v>0</v>
      </c>
      <c r="L88" s="36">
        <f t="shared" si="5"/>
        <v>-0.0681423429</v>
      </c>
      <c r="M88" s="100">
        <f t="array" ref="M88">SQRT(MMULT(MMULT(TRANSPOSE($A$4:$A$9),MMULT(TRANSPOSE(EXP(B89:$G$532)-1),EXP(B89:$G$532)-1)/COUNTA($G89:G$532)),$A$4:$A$9))*(-1/SQRT(2*PI())*EXP(-1*(NORMSINV($B$11))^2/2)/$B$11)</f>
        <v>-0.02468735288</v>
      </c>
      <c r="N88" s="36">
        <f t="array" ref="N88">SQRT(MMULT(MMULT(TRANSPOSE($A$4:$A$9),MMULT(TRANSPOSE(EXP(B89:G340)-1),EXP(B89:G340)-1)/COUNTA(G89:G340)),$A$4:$A$9))*(-1/SQRT(2*PI())*EXP(-1*(NORMSINV($B$11))^2/2)/$B$11)</f>
        <v>-0.02160276504</v>
      </c>
      <c r="O88" s="101">
        <f t="shared" si="6"/>
        <v>-0.07806826449</v>
      </c>
      <c r="P88" s="100">
        <f>Stocks!N448</f>
        <v>-0.03152056234</v>
      </c>
      <c r="Q88" s="36">
        <f>Stocks!O448</f>
        <v>0.02681889465</v>
      </c>
      <c r="R88" s="36">
        <f>Stocks!P448</f>
        <v>-0.01271870752</v>
      </c>
      <c r="S88" s="36">
        <f>Stocks!Q448</f>
        <v>0.007992705065</v>
      </c>
      <c r="T88" s="36">
        <f>Stocks!R448</f>
        <v>0</v>
      </c>
      <c r="U88" s="36">
        <f>Stocks!S448</f>
        <v>-0.001909408598</v>
      </c>
      <c r="V88" s="100">
        <f t="shared" si="7"/>
        <v>-0.001889513124</v>
      </c>
    </row>
    <row r="89" ht="12.75" customHeight="1">
      <c r="A89" s="102">
        <f>Stocks!A447</f>
        <v>43039</v>
      </c>
      <c r="B89" s="103">
        <f>Stocks!H447</f>
        <v>0.03514737632</v>
      </c>
      <c r="C89" s="103">
        <f>Stocks!I447</f>
        <v>0.02492904558</v>
      </c>
      <c r="D89" s="103">
        <f>Stocks!J447</f>
        <v>0.01381937496</v>
      </c>
      <c r="E89" s="103">
        <f>Stocks!K447</f>
        <v>-0.009827850425</v>
      </c>
      <c r="F89" s="103">
        <f>Stocks!L447</f>
        <v>-0.008499490751</v>
      </c>
      <c r="G89" s="104">
        <f>Stocks!M447</f>
        <v>0.008144200705</v>
      </c>
      <c r="H89" s="36">
        <f t="array" ref="H89">SQRT(MMULT(MMULT(TRANSPOSE($A$4:$A$9),MMULT(TRANSPOSE(EXP(B90:$G$530)-1),EXP(B90:$G$530)-1)/COUNTA($G90:G$530)),$A$4:$A$9))*NORMSINV($B$11)</f>
        <v>-0.02153965128</v>
      </c>
      <c r="I89" s="24">
        <f t="shared" si="3"/>
        <v>0</v>
      </c>
      <c r="J89" s="36">
        <f t="array" ref="J89">SQRT(MMULT(MMULT(TRANSPOSE($A$4:$A$9),MMULT(TRANSPOSE(EXP(B90:G341)-1),EXP(B90:G341)-1)/COUNTA(G90:G341)),$A$4:$A$9))*NORMSINV($B$11)</f>
        <v>-0.01879383502</v>
      </c>
      <c r="K89" s="24">
        <f t="shared" si="4"/>
        <v>0</v>
      </c>
      <c r="L89" s="36">
        <f t="shared" si="5"/>
        <v>-0.06811435806</v>
      </c>
      <c r="M89" s="100">
        <f t="array" ref="M89">SQRT(MMULT(MMULT(TRANSPOSE($A$4:$A$9),MMULT(TRANSPOSE(EXP(B90:$G$532)-1),EXP(B90:$G$532)-1)/COUNTA($G90:G$532)),$A$4:$A$9))*(-1/SQRT(2*PI())*EXP(-1*(NORMSINV($B$11))^2/2)/$B$11)</f>
        <v>-0.02467721422</v>
      </c>
      <c r="N89" s="36">
        <f t="array" ref="N89">SQRT(MMULT(MMULT(TRANSPOSE($A$4:$A$9),MMULT(TRANSPOSE(EXP(B90:G341)-1),EXP(B90:G341)-1)/COUNTA(G90:G341)),$A$4:$A$9))*(-1/SQRT(2*PI())*EXP(-1*(NORMSINV($B$11))^2/2)/$B$11)</f>
        <v>-0.02153142995</v>
      </c>
      <c r="O89" s="101">
        <f t="shared" si="6"/>
        <v>-0.07803620326</v>
      </c>
      <c r="P89" s="100">
        <f>Stocks!N447</f>
        <v>0.03577234587</v>
      </c>
      <c r="Q89" s="36">
        <f>Stocks!O447</f>
        <v>0.02524237247</v>
      </c>
      <c r="R89" s="36">
        <f>Stocks!P447</f>
        <v>0.01391530391</v>
      </c>
      <c r="S89" s="36">
        <f>Stocks!Q447</f>
        <v>-0.009779714921</v>
      </c>
      <c r="T89" s="36">
        <f>Stocks!R447</f>
        <v>-0.008463472198</v>
      </c>
      <c r="U89" s="36">
        <f>Stocks!S447</f>
        <v>0.008177454923</v>
      </c>
      <c r="V89" s="100">
        <f t="shared" si="7"/>
        <v>0.01081071501</v>
      </c>
    </row>
    <row r="90" ht="12.75" customHeight="1">
      <c r="A90" s="102">
        <f>Stocks!A446</f>
        <v>43038</v>
      </c>
      <c r="B90" s="103">
        <f>Stocks!H446</f>
        <v>-0.002465117161</v>
      </c>
      <c r="C90" s="103">
        <f>Stocks!I446</f>
        <v>-0.0006759037239</v>
      </c>
      <c r="D90" s="103">
        <f>Stocks!J446</f>
        <v>0.02225914676</v>
      </c>
      <c r="E90" s="103">
        <f>Stocks!K446</f>
        <v>-0.00588073387</v>
      </c>
      <c r="F90" s="103">
        <f>Stocks!L446</f>
        <v>0.000954189169</v>
      </c>
      <c r="G90" s="104">
        <f>Stocks!M446</f>
        <v>-0.007914290404</v>
      </c>
      <c r="H90" s="36">
        <f t="array" ref="H90">SQRT(MMULT(MMULT(TRANSPOSE($A$4:$A$9),MMULT(TRANSPOSE(EXP(B91:$G$530)-1),EXP(B91:$G$530)-1)/COUNTA($G91:G$530)),$A$4:$A$9))*NORMSINV($B$11)</f>
        <v>-0.02156377137</v>
      </c>
      <c r="I90" s="24">
        <f t="shared" si="3"/>
        <v>0</v>
      </c>
      <c r="J90" s="36">
        <f t="array" ref="J90">SQRT(MMULT(MMULT(TRANSPOSE($A$4:$A$9),MMULT(TRANSPOSE(EXP(B91:G342)-1),EXP(B91:G342)-1)/COUNTA(G91:G342)),$A$4:$A$9))*NORMSINV($B$11)</f>
        <v>-0.01880794018</v>
      </c>
      <c r="K90" s="24">
        <f t="shared" si="4"/>
        <v>0</v>
      </c>
      <c r="L90" s="36">
        <f t="shared" si="5"/>
        <v>-0.06819063247</v>
      </c>
      <c r="M90" s="100">
        <f t="array" ref="M90">SQRT(MMULT(MMULT(TRANSPOSE($A$4:$A$9),MMULT(TRANSPOSE(EXP(B91:$G$532)-1),EXP(B91:$G$532)-1)/COUNTA($G91:G$532)),$A$4:$A$9))*(-1/SQRT(2*PI())*EXP(-1*(NORMSINV($B$11))^2/2)/$B$11)</f>
        <v>-0.02470484775</v>
      </c>
      <c r="N90" s="36">
        <f t="array" ref="N90">SQRT(MMULT(MMULT(TRANSPOSE($A$4:$A$9),MMULT(TRANSPOSE(EXP(B91:G342)-1),EXP(B91:G342)-1)/COUNTA(G91:G342)),$A$4:$A$9))*(-1/SQRT(2*PI())*EXP(-1*(NORMSINV($B$11))^2/2)/$B$11)</f>
        <v>-0.02154758973</v>
      </c>
      <c r="O90" s="101">
        <f t="shared" si="6"/>
        <v>-0.07812358814</v>
      </c>
      <c r="P90" s="100">
        <f>Stocks!N446</f>
        <v>-0.002462081255</v>
      </c>
      <c r="Q90" s="36">
        <f>Stocks!O446</f>
        <v>-0.0006756753524</v>
      </c>
      <c r="R90" s="36">
        <f>Stocks!P446</f>
        <v>0.02250872997</v>
      </c>
      <c r="S90" s="36">
        <f>Stocks!Q446</f>
        <v>-0.0058634762</v>
      </c>
      <c r="T90" s="36">
        <f>Stocks!R446</f>
        <v>0.0009546445523</v>
      </c>
      <c r="U90" s="36">
        <f>Stocks!S446</f>
        <v>-0.007883054864</v>
      </c>
      <c r="V90" s="100">
        <f t="shared" si="7"/>
        <v>0.001096514475</v>
      </c>
    </row>
    <row r="91" ht="12.75" customHeight="1">
      <c r="A91" s="102">
        <f>Stocks!A445</f>
        <v>43035</v>
      </c>
      <c r="B91" s="103">
        <f>Stocks!H445</f>
        <v>-0.0163827166</v>
      </c>
      <c r="C91" s="103">
        <f>Stocks!I445</f>
        <v>0.07116705549</v>
      </c>
      <c r="D91" s="103">
        <f>Stocks!J445</f>
        <v>0.03520304704</v>
      </c>
      <c r="E91" s="103">
        <f>Stocks!K445</f>
        <v>0.02193874437</v>
      </c>
      <c r="F91" s="103">
        <f>Stocks!L445</f>
        <v>0.06214709832</v>
      </c>
      <c r="G91" s="104">
        <f>Stocks!M445</f>
        <v>0.0100179414</v>
      </c>
      <c r="H91" s="36">
        <f t="array" ref="H91">SQRT(MMULT(MMULT(TRANSPOSE($A$4:$A$9),MMULT(TRANSPOSE(EXP(B92:$G$530)-1),EXP(B92:$G$530)-1)/COUNTA($G92:G$530)),$A$4:$A$9))*NORMSINV($B$11)</f>
        <v>-0.02130096669</v>
      </c>
      <c r="I91" s="24">
        <f t="shared" si="3"/>
        <v>0</v>
      </c>
      <c r="J91" s="36">
        <f t="array" ref="J91">SQRT(MMULT(MMULT(TRANSPOSE($A$4:$A$9),MMULT(TRANSPOSE(EXP(B92:G343)-1),EXP(B92:G343)-1)/COUNTA(G92:G343)),$A$4:$A$9))*NORMSINV($B$11)</f>
        <v>-0.01823039147</v>
      </c>
      <c r="K91" s="24">
        <f t="shared" si="4"/>
        <v>0</v>
      </c>
      <c r="L91" s="36">
        <f t="shared" si="5"/>
        <v>-0.0673595711</v>
      </c>
      <c r="M91" s="100">
        <f t="array" ref="M91">SQRT(MMULT(MMULT(TRANSPOSE($A$4:$A$9),MMULT(TRANSPOSE(EXP(B92:$G$532)-1),EXP(B92:$G$532)-1)/COUNTA($G92:G$532)),$A$4:$A$9))*(-1/SQRT(2*PI())*EXP(-1*(NORMSINV($B$11))^2/2)/$B$11)</f>
        <v>-0.02440376175</v>
      </c>
      <c r="N91" s="36">
        <f t="array" ref="N91">SQRT(MMULT(MMULT(TRANSPOSE($A$4:$A$9),MMULT(TRANSPOSE(EXP(B92:G343)-1),EXP(B92:G343)-1)/COUNTA(G92:G343)),$A$4:$A$9))*(-1/SQRT(2*PI())*EXP(-1*(NORMSINV($B$11))^2/2)/$B$11)</f>
        <v>-0.02088591267</v>
      </c>
      <c r="O91" s="101">
        <f t="shared" si="6"/>
        <v>-0.07717147062</v>
      </c>
      <c r="P91" s="100">
        <f>Stocks!N445</f>
        <v>-0.01624924974</v>
      </c>
      <c r="Q91" s="36">
        <f>Stocks!O445</f>
        <v>0.07376058849</v>
      </c>
      <c r="R91" s="36">
        <f>Stocks!P445</f>
        <v>0.03583000967</v>
      </c>
      <c r="S91" s="36">
        <f>Stocks!Q445</f>
        <v>0.0221811682</v>
      </c>
      <c r="T91" s="36">
        <f>Stocks!R445</f>
        <v>0.06411886331</v>
      </c>
      <c r="U91" s="36">
        <f>Stocks!S445</f>
        <v>0.01006828896</v>
      </c>
      <c r="V91" s="100">
        <f t="shared" si="7"/>
        <v>0.03161827815</v>
      </c>
    </row>
    <row r="92" ht="12.75" customHeight="1">
      <c r="A92" s="102">
        <f>Stocks!A444</f>
        <v>43034</v>
      </c>
      <c r="B92" s="103">
        <f>Stocks!H444</f>
        <v>0.001012306632</v>
      </c>
      <c r="C92" s="103">
        <f>Stocks!I444</f>
        <v>0.01388067579</v>
      </c>
      <c r="D92" s="103">
        <f>Stocks!J444</f>
        <v>0.006372907025</v>
      </c>
      <c r="E92" s="103">
        <f>Stocks!K444</f>
        <v>0.007404028678</v>
      </c>
      <c r="F92" s="103">
        <f>Stocks!L444</f>
        <v>0.0016517319</v>
      </c>
      <c r="G92" s="104">
        <f>Stocks!M444</f>
        <v>0.001266053465</v>
      </c>
      <c r="H92" s="36">
        <f t="array" ref="H92">SQRT(MMULT(MMULT(TRANSPOSE($A$4:$A$9),MMULT(TRANSPOSE(EXP(B93:$G$530)-1),EXP(B93:$G$530)-1)/COUNTA($G93:G$530)),$A$4:$A$9))*NORMSINV($B$11)</f>
        <v>-0.02131716298</v>
      </c>
      <c r="I92" s="24">
        <f t="shared" si="3"/>
        <v>0</v>
      </c>
      <c r="J92" s="36">
        <f t="array" ref="J92">SQRT(MMULT(MMULT(TRANSPOSE($A$4:$A$9),MMULT(TRANSPOSE(EXP(B93:G344)-1),EXP(B93:G344)-1)/COUNTA(G93:G344)),$A$4:$A$9))*NORMSINV($B$11)</f>
        <v>-0.01822264994</v>
      </c>
      <c r="K92" s="24">
        <f t="shared" si="4"/>
        <v>0</v>
      </c>
      <c r="L92" s="36">
        <f t="shared" si="5"/>
        <v>-0.06741078827</v>
      </c>
      <c r="M92" s="100">
        <f t="array" ref="M92">SQRT(MMULT(MMULT(TRANSPOSE($A$4:$A$9),MMULT(TRANSPOSE(EXP(B93:$G$532)-1),EXP(B93:$G$532)-1)/COUNTA($G93:G$532)),$A$4:$A$9))*(-1/SQRT(2*PI())*EXP(-1*(NORMSINV($B$11))^2/2)/$B$11)</f>
        <v>-0.02442231727</v>
      </c>
      <c r="N92" s="36">
        <f t="array" ref="N92">SQRT(MMULT(MMULT(TRANSPOSE($A$4:$A$9),MMULT(TRANSPOSE(EXP(B93:G344)-1),EXP(B93:G344)-1)/COUNTA(G93:G344)),$A$4:$A$9))*(-1/SQRT(2*PI())*EXP(-1*(NORMSINV($B$11))^2/2)/$B$11)</f>
        <v>-0.02087704348</v>
      </c>
      <c r="O92" s="101">
        <f t="shared" si="6"/>
        <v>-0.07723014831</v>
      </c>
      <c r="P92" s="100">
        <f>Stocks!N444</f>
        <v>0.001012819187</v>
      </c>
      <c r="Q92" s="36">
        <f>Stocks!O444</f>
        <v>0.01397745966</v>
      </c>
      <c r="R92" s="36">
        <f>Stocks!P444</f>
        <v>0.006393257204</v>
      </c>
      <c r="S92" s="36">
        <f>Stocks!Q444</f>
        <v>0.007431506272</v>
      </c>
      <c r="T92" s="36">
        <f>Stocks!R444</f>
        <v>0.00165309676</v>
      </c>
      <c r="U92" s="36">
        <f>Stocks!S444</f>
        <v>0.001266855249</v>
      </c>
      <c r="V92" s="100">
        <f t="shared" si="7"/>
        <v>0.005289165722</v>
      </c>
    </row>
    <row r="93" ht="12.75" customHeight="1">
      <c r="A93" s="102">
        <f>Stocks!A443</f>
        <v>43033</v>
      </c>
      <c r="B93" s="103">
        <f>Stocks!H443</f>
        <v>-0.03468486091</v>
      </c>
      <c r="C93" s="103">
        <f>Stocks!I443</f>
        <v>-0.004160164324</v>
      </c>
      <c r="D93" s="103">
        <f>Stocks!J443</f>
        <v>-0.004401705307</v>
      </c>
      <c r="E93" s="103">
        <f>Stocks!K443</f>
        <v>-0.01154480589</v>
      </c>
      <c r="F93" s="103">
        <f>Stocks!L443</f>
        <v>-0.002920653108</v>
      </c>
      <c r="G93" s="104">
        <f>Stocks!M443</f>
        <v>0.001095648856</v>
      </c>
      <c r="H93" s="36">
        <f t="array" ref="H93">SQRT(MMULT(MMULT(TRANSPOSE($A$4:$A$9),MMULT(TRANSPOSE(EXP(B94:$G$530)-1),EXP(B94:$G$530)-1)/COUNTA($G94:G$530)),$A$4:$A$9))*NORMSINV($B$11)</f>
        <v>-0.02131631082</v>
      </c>
      <c r="I93" s="24">
        <f t="shared" si="3"/>
        <v>0</v>
      </c>
      <c r="J93" s="36">
        <f t="array" ref="J93">SQRT(MMULT(MMULT(TRANSPOSE($A$4:$A$9),MMULT(TRANSPOSE(EXP(B94:G345)-1),EXP(B94:G345)-1)/COUNTA(G94:G345)),$A$4:$A$9))*NORMSINV($B$11)</f>
        <v>-0.0181730646</v>
      </c>
      <c r="K93" s="24">
        <f t="shared" si="4"/>
        <v>0</v>
      </c>
      <c r="L93" s="36">
        <f t="shared" si="5"/>
        <v>-0.06740809351</v>
      </c>
      <c r="M93" s="100">
        <f t="array" ref="M93">SQRT(MMULT(MMULT(TRANSPOSE($A$4:$A$9),MMULT(TRANSPOSE(EXP(B94:$G$532)-1),EXP(B94:$G$532)-1)/COUNTA($G94:G$532)),$A$4:$A$9))*(-1/SQRT(2*PI())*EXP(-1*(NORMSINV($B$11))^2/2)/$B$11)</f>
        <v>-0.02442134098</v>
      </c>
      <c r="N93" s="36">
        <f t="array" ref="N93">SQRT(MMULT(MMULT(TRANSPOSE($A$4:$A$9),MMULT(TRANSPOSE(EXP(B94:G345)-1),EXP(B94:G345)-1)/COUNTA(G94:G345)),$A$4:$A$9))*(-1/SQRT(2*PI())*EXP(-1*(NORMSINV($B$11))^2/2)/$B$11)</f>
        <v>-0.02082023532</v>
      </c>
      <c r="O93" s="101">
        <f t="shared" si="6"/>
        <v>-0.07722706102</v>
      </c>
      <c r="P93" s="100">
        <f>Stocks!N443</f>
        <v>-0.03409023578</v>
      </c>
      <c r="Q93" s="36">
        <f>Stocks!O443</f>
        <v>-0.004151522828</v>
      </c>
      <c r="R93" s="36">
        <f>Stocks!P443</f>
        <v>-0.004392032</v>
      </c>
      <c r="S93" s="36">
        <f>Stocks!Q443</f>
        <v>-0.01147842034</v>
      </c>
      <c r="T93" s="36">
        <f>Stocks!R443</f>
        <v>-0.00291639215</v>
      </c>
      <c r="U93" s="36">
        <f>Stocks!S443</f>
        <v>0.001096249299</v>
      </c>
      <c r="V93" s="100">
        <f t="shared" si="7"/>
        <v>-0.009322058965</v>
      </c>
    </row>
    <row r="94" ht="12.75" customHeight="1">
      <c r="A94" s="102">
        <f>Stocks!A442</f>
        <v>43032</v>
      </c>
      <c r="B94" s="103">
        <f>Stocks!H442</f>
        <v>0.000949068839</v>
      </c>
      <c r="C94" s="103">
        <f>Stocks!I442</f>
        <v>0.002934625247</v>
      </c>
      <c r="D94" s="103">
        <f>Stocks!J442</f>
        <v>0.005937219215</v>
      </c>
      <c r="E94" s="103">
        <f>Stocks!K442</f>
        <v>0.01827641262</v>
      </c>
      <c r="F94" s="103">
        <f>Stocks!L442</f>
        <v>0.0003804426555</v>
      </c>
      <c r="G94" s="104">
        <f>Stocks!M442</f>
        <v>0.001644857324</v>
      </c>
      <c r="H94" s="36">
        <f t="array" ref="H94">SQRT(MMULT(MMULT(TRANSPOSE($A$4:$A$9),MMULT(TRANSPOSE(EXP(B95:$G$530)-1),EXP(B95:$G$530)-1)/COUNTA($G95:G$530)),$A$4:$A$9))*NORMSINV($B$11)</f>
        <v>-0.02133331711</v>
      </c>
      <c r="I94" s="24">
        <f t="shared" si="3"/>
        <v>0</v>
      </c>
      <c r="J94" s="36">
        <f t="array" ref="J94">SQRT(MMULT(MMULT(TRANSPOSE($A$4:$A$9),MMULT(TRANSPOSE(EXP(B95:G346)-1),EXP(B95:G346)-1)/COUNTA(G95:G346)),$A$4:$A$9))*NORMSINV($B$11)</f>
        <v>-0.01818871969</v>
      </c>
      <c r="K94" s="24">
        <f t="shared" si="4"/>
        <v>0</v>
      </c>
      <c r="L94" s="36">
        <f t="shared" si="5"/>
        <v>-0.06746187213</v>
      </c>
      <c r="M94" s="100">
        <f t="array" ref="M94">SQRT(MMULT(MMULT(TRANSPOSE($A$4:$A$9),MMULT(TRANSPOSE(EXP(B95:$G$532)-1),EXP(B95:$G$532)-1)/COUNTA($G95:G$532)),$A$4:$A$9))*(-1/SQRT(2*PI())*EXP(-1*(NORMSINV($B$11))^2/2)/$B$11)</f>
        <v>-0.02444082449</v>
      </c>
      <c r="N94" s="36">
        <f t="array" ref="N94">SQRT(MMULT(MMULT(TRANSPOSE($A$4:$A$9),MMULT(TRANSPOSE(EXP(B95:G346)-1),EXP(B95:G346)-1)/COUNTA(G95:G346)),$A$4:$A$9))*(-1/SQRT(2*PI())*EXP(-1*(NORMSINV($B$11))^2/2)/$B$11)</f>
        <v>-0.0208381708</v>
      </c>
      <c r="O94" s="101">
        <f t="shared" si="6"/>
        <v>-0.07728867327</v>
      </c>
      <c r="P94" s="100">
        <f>Stocks!N442</f>
        <v>0.0009495193474</v>
      </c>
      <c r="Q94" s="36">
        <f>Stocks!O442</f>
        <v>0.002938935475</v>
      </c>
      <c r="R94" s="36">
        <f>Stocks!P442</f>
        <v>0.005954879434</v>
      </c>
      <c r="S94" s="36">
        <f>Stocks!Q442</f>
        <v>0.01844444839</v>
      </c>
      <c r="T94" s="36">
        <f>Stocks!R442</f>
        <v>0.000380515033</v>
      </c>
      <c r="U94" s="36">
        <f>Stocks!S442</f>
        <v>0.001646210844</v>
      </c>
      <c r="V94" s="100">
        <f t="shared" si="7"/>
        <v>0.005052418087</v>
      </c>
    </row>
    <row r="95" ht="12.75" customHeight="1">
      <c r="A95" s="102">
        <f>Stocks!A441</f>
        <v>43031</v>
      </c>
      <c r="B95" s="103">
        <f>Stocks!H441</f>
        <v>-0.02369200436</v>
      </c>
      <c r="C95" s="103">
        <f>Stocks!I441</f>
        <v>0.009845102817</v>
      </c>
      <c r="D95" s="103">
        <f>Stocks!J441</f>
        <v>-0.0005119673302</v>
      </c>
      <c r="E95" s="103">
        <f>Stocks!K441</f>
        <v>-0.008742279397</v>
      </c>
      <c r="F95" s="103">
        <f>Stocks!L441</f>
        <v>0.0002536648667</v>
      </c>
      <c r="G95" s="104">
        <f>Stocks!M441</f>
        <v>-0.0009566416002</v>
      </c>
      <c r="H95" s="36">
        <f t="array" ref="H95">SQRT(MMULT(MMULT(TRANSPOSE($A$4:$A$9),MMULT(TRANSPOSE(EXP(B96:$G$530)-1),EXP(B96:$G$530)-1)/COUNTA($G96:G$530)),$A$4:$A$9))*NORMSINV($B$11)</f>
        <v>-0.02135337912</v>
      </c>
      <c r="I95" s="24">
        <f t="shared" si="3"/>
        <v>0</v>
      </c>
      <c r="J95" s="36">
        <f t="array" ref="J95">SQRT(MMULT(MMULT(TRANSPOSE($A$4:$A$9),MMULT(TRANSPOSE(EXP(B96:G347)-1),EXP(B96:G347)-1)/COUNTA(G96:G347)),$A$4:$A$9))*NORMSINV($B$11)</f>
        <v>-0.01825802471</v>
      </c>
      <c r="K95" s="24">
        <f t="shared" si="4"/>
        <v>0</v>
      </c>
      <c r="L95" s="36">
        <f t="shared" si="5"/>
        <v>-0.06752531376</v>
      </c>
      <c r="M95" s="100">
        <f t="array" ref="M95">SQRT(MMULT(MMULT(TRANSPOSE($A$4:$A$9),MMULT(TRANSPOSE(EXP(B96:$G$532)-1),EXP(B96:$G$532)-1)/COUNTA($G96:G$532)),$A$4:$A$9))*(-1/SQRT(2*PI())*EXP(-1*(NORMSINV($B$11))^2/2)/$B$11)</f>
        <v>-0.02446380882</v>
      </c>
      <c r="N95" s="36">
        <f t="array" ref="N95">SQRT(MMULT(MMULT(TRANSPOSE($A$4:$A$9),MMULT(TRANSPOSE(EXP(B96:G347)-1),EXP(B96:G347)-1)/COUNTA(G96:G347)),$A$4:$A$9))*(-1/SQRT(2*PI())*EXP(-1*(NORMSINV($B$11))^2/2)/$B$11)</f>
        <v>-0.02091757109</v>
      </c>
      <c r="O95" s="101">
        <f t="shared" si="6"/>
        <v>-0.0773613561</v>
      </c>
      <c r="P95" s="100">
        <f>Stocks!N441</f>
        <v>-0.02341355219</v>
      </c>
      <c r="Q95" s="36">
        <f>Stocks!O441</f>
        <v>0.009893725275</v>
      </c>
      <c r="R95" s="36">
        <f>Stocks!P441</f>
        <v>-0.0005118362973</v>
      </c>
      <c r="S95" s="36">
        <f>Stocks!Q441</f>
        <v>-0.008704176788</v>
      </c>
      <c r="T95" s="36">
        <f>Stocks!R441</f>
        <v>0.0002536970423</v>
      </c>
      <c r="U95" s="36">
        <f>Stocks!S441</f>
        <v>-0.0009561841645</v>
      </c>
      <c r="V95" s="100">
        <f t="shared" si="7"/>
        <v>-0.003906387853</v>
      </c>
    </row>
    <row r="96" ht="12.75" customHeight="1">
      <c r="A96" s="102">
        <f>Stocks!A440</f>
        <v>43028</v>
      </c>
      <c r="B96" s="103">
        <f>Stocks!H440</f>
        <v>-0.01925700397</v>
      </c>
      <c r="C96" s="103">
        <f>Stocks!I440</f>
        <v>0.008445266981</v>
      </c>
      <c r="D96" s="103">
        <f>Stocks!J440</f>
        <v>0.001729502728</v>
      </c>
      <c r="E96" s="103">
        <f>Stocks!K440</f>
        <v>-0.004983446711</v>
      </c>
      <c r="F96" s="103">
        <f>Stocks!L440</f>
        <v>0.0114855592</v>
      </c>
      <c r="G96" s="104">
        <f>Stocks!M440</f>
        <v>-0.0001269036638</v>
      </c>
      <c r="H96" s="36">
        <f t="array" ref="H96">SQRT(MMULT(MMULT(TRANSPOSE($A$4:$A$9),MMULT(TRANSPOSE(EXP(B97:$G$530)-1),EXP(B97:$G$530)-1)/COUNTA($G97:G$530)),$A$4:$A$9))*NORMSINV($B$11)</f>
        <v>-0.0213779187</v>
      </c>
      <c r="I96" s="24">
        <f t="shared" si="3"/>
        <v>0</v>
      </c>
      <c r="J96" s="36">
        <f t="array" ref="J96">SQRT(MMULT(MMULT(TRANSPOSE($A$4:$A$9),MMULT(TRANSPOSE(EXP(B97:G348)-1),EXP(B97:G348)-1)/COUNTA(G97:G348)),$A$4:$A$9))*NORMSINV($B$11)</f>
        <v>-0.01826341312</v>
      </c>
      <c r="K96" s="24">
        <f t="shared" si="4"/>
        <v>0</v>
      </c>
      <c r="L96" s="36">
        <f t="shared" si="5"/>
        <v>-0.06760291473</v>
      </c>
      <c r="M96" s="100">
        <f t="array" ref="M96">SQRT(MMULT(MMULT(TRANSPOSE($A$4:$A$9),MMULT(TRANSPOSE(EXP(B97:$G$532)-1),EXP(B97:$G$532)-1)/COUNTA($G97:G$532)),$A$4:$A$9))*(-1/SQRT(2*PI())*EXP(-1*(NORMSINV($B$11))^2/2)/$B$11)</f>
        <v>-0.02449192294</v>
      </c>
      <c r="N96" s="36">
        <f t="array" ref="N96">SQRT(MMULT(MMULT(TRANSPOSE($A$4:$A$9),MMULT(TRANSPOSE(EXP(B97:G348)-1),EXP(B97:G348)-1)/COUNTA(G97:G348)),$A$4:$A$9))*(-1/SQRT(2*PI())*EXP(-1*(NORMSINV($B$11))^2/2)/$B$11)</f>
        <v>-0.02092374441</v>
      </c>
      <c r="O96" s="101">
        <f t="shared" si="6"/>
        <v>-0.07745026077</v>
      </c>
      <c r="P96" s="100">
        <f>Stocks!N440</f>
        <v>-0.01907277234</v>
      </c>
      <c r="Q96" s="36">
        <f>Stocks!O440</f>
        <v>0.00848102885</v>
      </c>
      <c r="R96" s="36">
        <f>Stocks!P440</f>
        <v>0.00173099918</v>
      </c>
      <c r="S96" s="36">
        <f>Stocks!Q440</f>
        <v>-0.004971049942</v>
      </c>
      <c r="T96" s="36">
        <f>Stocks!R440</f>
        <v>0.01155177149</v>
      </c>
      <c r="U96" s="36">
        <f>Stocks!S440</f>
        <v>-0.0001268956118</v>
      </c>
      <c r="V96" s="100">
        <f t="shared" si="7"/>
        <v>-0.0004011530624</v>
      </c>
    </row>
    <row r="97" ht="12.75" customHeight="1">
      <c r="A97" s="102">
        <f>Stocks!A439</f>
        <v>43027</v>
      </c>
      <c r="B97" s="103">
        <f>Stocks!H439</f>
        <v>-0.02204006817</v>
      </c>
      <c r="C97" s="103">
        <f>Stocks!I439</f>
        <v>-0.003982978624</v>
      </c>
      <c r="D97" s="103">
        <f>Stocks!J439</f>
        <v>-0.02394503088</v>
      </c>
      <c r="E97" s="103">
        <f>Stocks!K439</f>
        <v>-0.002098897548</v>
      </c>
      <c r="F97" s="103">
        <f>Stocks!L439</f>
        <v>0.003858157158</v>
      </c>
      <c r="G97" s="104">
        <f>Stocks!M439</f>
        <v>0.002947274166</v>
      </c>
      <c r="H97" s="36">
        <f t="array" ref="H97">SQRT(MMULT(MMULT(TRANSPOSE($A$4:$A$9),MMULT(TRANSPOSE(EXP(B98:$G$530)-1),EXP(B98:$G$530)-1)/COUNTA($G98:G$530)),$A$4:$A$9))*NORMSINV($B$11)</f>
        <v>-0.02138636784</v>
      </c>
      <c r="I97" s="24">
        <f t="shared" si="3"/>
        <v>0</v>
      </c>
      <c r="J97" s="36">
        <f t="array" ref="J97">SQRT(MMULT(MMULT(TRANSPOSE($A$4:$A$9),MMULT(TRANSPOSE(EXP(B98:G349)-1),EXP(B98:G349)-1)/COUNTA(G98:G349)),$A$4:$A$9))*NORMSINV($B$11)</f>
        <v>-0.0182393636</v>
      </c>
      <c r="K97" s="24">
        <f t="shared" si="4"/>
        <v>0</v>
      </c>
      <c r="L97" s="36">
        <f t="shared" si="5"/>
        <v>-0.06762963324</v>
      </c>
      <c r="M97" s="100">
        <f t="array" ref="M97">SQRT(MMULT(MMULT(TRANSPOSE($A$4:$A$9),MMULT(TRANSPOSE(EXP(B98:$G$532)-1),EXP(B98:$G$532)-1)/COUNTA($G98:G$532)),$A$4:$A$9))*(-1/SQRT(2*PI())*EXP(-1*(NORMSINV($B$11))^2/2)/$B$11)</f>
        <v>-0.02450160282</v>
      </c>
      <c r="N97" s="36">
        <f t="array" ref="N97">SQRT(MMULT(MMULT(TRANSPOSE($A$4:$A$9),MMULT(TRANSPOSE(EXP(B98:G349)-1),EXP(B98:G349)-1)/COUNTA(G98:G349)),$A$4:$A$9))*(-1/SQRT(2*PI())*EXP(-1*(NORMSINV($B$11))^2/2)/$B$11)</f>
        <v>-0.02089619172</v>
      </c>
      <c r="O97" s="101">
        <f t="shared" si="6"/>
        <v>-0.07748087123</v>
      </c>
      <c r="P97" s="100">
        <f>Stocks!N439</f>
        <v>-0.02179896046</v>
      </c>
      <c r="Q97" s="36">
        <f>Stocks!O439</f>
        <v>-0.003975057085</v>
      </c>
      <c r="R97" s="36">
        <f>Stocks!P439</f>
        <v>-0.0236606232</v>
      </c>
      <c r="S97" s="36">
        <f>Stocks!Q439</f>
        <v>-0.002096696403</v>
      </c>
      <c r="T97" s="36">
        <f>Stocks!R439</f>
        <v>0.003865609428</v>
      </c>
      <c r="U97" s="36">
        <f>Stocks!S439</f>
        <v>0.002951621648</v>
      </c>
      <c r="V97" s="100">
        <f t="shared" si="7"/>
        <v>-0.007452351013</v>
      </c>
    </row>
    <row r="98" ht="12.75" customHeight="1">
      <c r="A98" s="102">
        <f>Stocks!A438</f>
        <v>43026</v>
      </c>
      <c r="B98" s="103">
        <f>Stocks!H438</f>
        <v>0.01090308266</v>
      </c>
      <c r="C98" s="103">
        <f>Stocks!I438</f>
        <v>0.01149419729</v>
      </c>
      <c r="D98" s="103">
        <f>Stocks!J438</f>
        <v>-0.00443427735</v>
      </c>
      <c r="E98" s="103">
        <f>Stocks!K438</f>
        <v>-0.01994903435</v>
      </c>
      <c r="F98" s="103">
        <f>Stocks!L438</f>
        <v>0.0002576663133</v>
      </c>
      <c r="G98" s="104">
        <f>Stocks!M438</f>
        <v>-0.0005089511011</v>
      </c>
      <c r="H98" s="36">
        <f t="array" ref="H98">SQRT(MMULT(MMULT(TRANSPOSE($A$4:$A$9),MMULT(TRANSPOSE(EXP(B99:$G$530)-1),EXP(B99:$G$530)-1)/COUNTA($G99:G$530)),$A$4:$A$9))*NORMSINV($B$11)</f>
        <v>-0.02141107682</v>
      </c>
      <c r="I98" s="24">
        <f t="shared" si="3"/>
        <v>0</v>
      </c>
      <c r="J98" s="36">
        <f t="array" ref="J98">SQRT(MMULT(MMULT(TRANSPOSE($A$4:$A$9),MMULT(TRANSPOSE(EXP(B99:G350)-1),EXP(B99:G350)-1)/COUNTA(G99:G350)),$A$4:$A$9))*NORMSINV($B$11)</f>
        <v>-0.01911611051</v>
      </c>
      <c r="K98" s="24">
        <f t="shared" si="4"/>
        <v>0</v>
      </c>
      <c r="L98" s="36">
        <f t="shared" si="5"/>
        <v>-0.0677077699</v>
      </c>
      <c r="M98" s="100">
        <f t="array" ref="M98">SQRT(MMULT(MMULT(TRANSPOSE($A$4:$A$9),MMULT(TRANSPOSE(EXP(B99:$G$532)-1),EXP(B99:$G$532)-1)/COUNTA($G99:G$532)),$A$4:$A$9))*(-1/SQRT(2*PI())*EXP(-1*(NORMSINV($B$11))^2/2)/$B$11)</f>
        <v>-0.02452991102</v>
      </c>
      <c r="N98" s="36">
        <f t="array" ref="N98">SQRT(MMULT(MMULT(TRANSPOSE($A$4:$A$9),MMULT(TRANSPOSE(EXP(B99:G350)-1),EXP(B99:G350)-1)/COUNTA(G99:G350)),$A$4:$A$9))*(-1/SQRT(2*PI())*EXP(-1*(NORMSINV($B$11))^2/2)/$B$11)</f>
        <v>-0.02190064955</v>
      </c>
      <c r="O98" s="101">
        <f t="shared" si="6"/>
        <v>-0.07757038963</v>
      </c>
      <c r="P98" s="100">
        <f>Stocks!N438</f>
        <v>0.01096273788</v>
      </c>
      <c r="Q98" s="36">
        <f>Stocks!O438</f>
        <v>0.0115605094</v>
      </c>
      <c r="R98" s="36">
        <f>Stocks!P438</f>
        <v>-0.004424460458</v>
      </c>
      <c r="S98" s="36">
        <f>Stocks!Q438</f>
        <v>-0.01975136895</v>
      </c>
      <c r="T98" s="36">
        <f>Stocks!R438</f>
        <v>0.0002576995121</v>
      </c>
      <c r="U98" s="36">
        <f>Stocks!S438</f>
        <v>-0.0005088216075</v>
      </c>
      <c r="V98" s="100">
        <f t="shared" si="7"/>
        <v>-0.0003172840377</v>
      </c>
    </row>
    <row r="99" ht="12.75" customHeight="1">
      <c r="A99" s="102">
        <f>Stocks!A437</f>
        <v>43025</v>
      </c>
      <c r="B99" s="103">
        <f>Stocks!H437</f>
        <v>0.01458224737</v>
      </c>
      <c r="C99" s="103">
        <f>Stocks!I437</f>
        <v>0.0007542422409</v>
      </c>
      <c r="D99" s="103">
        <f>Stocks!J437</f>
        <v>0.003683426354</v>
      </c>
      <c r="E99" s="103">
        <f>Stocks!K437</f>
        <v>-0.01591438544</v>
      </c>
      <c r="F99" s="103">
        <f>Stocks!L437</f>
        <v>-0.0007729874246</v>
      </c>
      <c r="G99" s="104">
        <f>Stocks!M437</f>
        <v>0.003473680354</v>
      </c>
      <c r="H99" s="36">
        <f t="array" ref="H99">SQRT(MMULT(MMULT(TRANSPOSE($A$4:$A$9),MMULT(TRANSPOSE(EXP(B100:$G$530)-1),EXP(B100:$G$530)-1)/COUNTA($G100:G$530)),$A$4:$A$9))*NORMSINV($B$11)</f>
        <v>-0.02143560323</v>
      </c>
      <c r="I99" s="24">
        <f t="shared" si="3"/>
        <v>0</v>
      </c>
      <c r="J99" s="36">
        <f t="array" ref="J99">SQRT(MMULT(MMULT(TRANSPOSE($A$4:$A$9),MMULT(TRANSPOSE(EXP(B100:G351)-1),EXP(B100:G351)-1)/COUNTA(G100:G351)),$A$4:$A$9))*NORMSINV($B$11)</f>
        <v>-0.01913714911</v>
      </c>
      <c r="K99" s="24">
        <f t="shared" si="4"/>
        <v>0</v>
      </c>
      <c r="L99" s="36">
        <f t="shared" si="5"/>
        <v>-0.06778532923</v>
      </c>
      <c r="M99" s="100">
        <f t="array" ref="M99">SQRT(MMULT(MMULT(TRANSPOSE($A$4:$A$9),MMULT(TRANSPOSE(EXP(B100:$G$532)-1),EXP(B100:$G$532)-1)/COUNTA($G100:G$532)),$A$4:$A$9))*(-1/SQRT(2*PI())*EXP(-1*(NORMSINV($B$11))^2/2)/$B$11)</f>
        <v>-0.02455801006</v>
      </c>
      <c r="N99" s="36">
        <f t="array" ref="N99">SQRT(MMULT(MMULT(TRANSPOSE($A$4:$A$9),MMULT(TRANSPOSE(EXP(B100:G351)-1),EXP(B100:G351)-1)/COUNTA(G100:G351)),$A$4:$A$9))*(-1/SQRT(2*PI())*EXP(-1*(NORMSINV($B$11))^2/2)/$B$11)</f>
        <v>-0.02192475272</v>
      </c>
      <c r="O99" s="101">
        <f t="shared" si="6"/>
        <v>-0.0776592466</v>
      </c>
      <c r="P99" s="100">
        <f>Stocks!N437</f>
        <v>0.01468908703</v>
      </c>
      <c r="Q99" s="36">
        <f>Stocks!O437</f>
        <v>0.0007545267531</v>
      </c>
      <c r="R99" s="36">
        <f>Stocks!P437</f>
        <v>0.003690218506</v>
      </c>
      <c r="S99" s="36">
        <f>Stocks!Q437</f>
        <v>-0.01578842072</v>
      </c>
      <c r="T99" s="36">
        <f>Stocks!R437</f>
        <v>-0.0007726887468</v>
      </c>
      <c r="U99" s="36">
        <f>Stocks!S437</f>
        <v>0.003479720573</v>
      </c>
      <c r="V99" s="100">
        <f t="shared" si="7"/>
        <v>0.001008740566</v>
      </c>
    </row>
    <row r="100" ht="12.75" customHeight="1">
      <c r="A100" s="102">
        <f>Stocks!A436</f>
        <v>43024</v>
      </c>
      <c r="B100" s="103">
        <f>Stocks!H436</f>
        <v>-0.01407616571</v>
      </c>
      <c r="C100" s="103">
        <f>Stocks!I436</f>
        <v>0.002266226355</v>
      </c>
      <c r="D100" s="103">
        <f>Stocks!J436</f>
        <v>0.01824139557</v>
      </c>
      <c r="E100" s="103">
        <f>Stocks!K436</f>
        <v>0.01586421125</v>
      </c>
      <c r="F100" s="103">
        <f>Stocks!L436</f>
        <v>0.002062785718</v>
      </c>
      <c r="G100" s="104">
        <f>Stocks!M436</f>
        <v>-0.004245327667</v>
      </c>
      <c r="H100" s="36">
        <f t="array" ref="H100">SQRT(MMULT(MMULT(TRANSPOSE($A$4:$A$9),MMULT(TRANSPOSE(EXP(B101:$G$530)-1),EXP(B101:$G$530)-1)/COUNTA($G101:G$530)),$A$4:$A$9))*NORMSINV($B$11)</f>
        <v>-0.02145708408</v>
      </c>
      <c r="I100" s="24">
        <f t="shared" si="3"/>
        <v>0</v>
      </c>
      <c r="J100" s="36">
        <f t="array" ref="J100">SQRT(MMULT(MMULT(TRANSPOSE($A$4:$A$9),MMULT(TRANSPOSE(EXP(B101:G352)-1),EXP(B101:G352)-1)/COUNTA(G101:G352)),$A$4:$A$9))*NORMSINV($B$11)</f>
        <v>-0.01913465794</v>
      </c>
      <c r="K100" s="24">
        <f t="shared" si="4"/>
        <v>0</v>
      </c>
      <c r="L100" s="36">
        <f t="shared" si="5"/>
        <v>-0.06785325763</v>
      </c>
      <c r="M100" s="100">
        <f t="array" ref="M100">SQRT(MMULT(MMULT(TRANSPOSE($A$4:$A$9),MMULT(TRANSPOSE(EXP(B101:$G$532)-1),EXP(B101:$G$532)-1)/COUNTA($G101:G$532)),$A$4:$A$9))*(-1/SQRT(2*PI())*EXP(-1*(NORMSINV($B$11))^2/2)/$B$11)</f>
        <v>-0.0245826199</v>
      </c>
      <c r="N100" s="36">
        <f t="array" ref="N100">SQRT(MMULT(MMULT(TRANSPOSE($A$4:$A$9),MMULT(TRANSPOSE(EXP(B101:G352)-1),EXP(B101:G352)-1)/COUNTA(G101:G352)),$A$4:$A$9))*(-1/SQRT(2*PI())*EXP(-1*(NORMSINV($B$11))^2/2)/$B$11)</f>
        <v>-0.02192189869</v>
      </c>
      <c r="O100" s="101">
        <f t="shared" si="6"/>
        <v>-0.07773706975</v>
      </c>
      <c r="P100" s="100">
        <f>Stocks!N436</f>
        <v>-0.0139775597</v>
      </c>
      <c r="Q100" s="36">
        <f>Stocks!O436</f>
        <v>0.002268796187</v>
      </c>
      <c r="R100" s="36">
        <f>Stocks!P436</f>
        <v>0.01840878608</v>
      </c>
      <c r="S100" s="36">
        <f>Stocks!Q436</f>
        <v>0.01599071593</v>
      </c>
      <c r="T100" s="36">
        <f>Stocks!R436</f>
        <v>0.002064914724</v>
      </c>
      <c r="U100" s="36">
        <f>Stocks!S436</f>
        <v>-0.004236329002</v>
      </c>
      <c r="V100" s="100">
        <f t="shared" si="7"/>
        <v>0.00341988737</v>
      </c>
    </row>
    <row r="101" ht="12.75" customHeight="1">
      <c r="A101" s="102">
        <f>Stocks!A435</f>
        <v>43021</v>
      </c>
      <c r="B101" s="103">
        <f>Stocks!H435</f>
        <v>-0.0003092752221</v>
      </c>
      <c r="C101" s="103">
        <f>Stocks!I435</f>
        <v>0.01217353532</v>
      </c>
      <c r="D101" s="103">
        <f>Stocks!J435</f>
        <v>0.006326034921</v>
      </c>
      <c r="E101" s="103">
        <f>Stocks!K435</f>
        <v>0.01836401143</v>
      </c>
      <c r="F101" s="103">
        <f>Stocks!L435</f>
        <v>0.004786271819</v>
      </c>
      <c r="G101" s="104">
        <f>Stocks!M435</f>
        <v>-0.004766463192</v>
      </c>
      <c r="H101" s="36">
        <f t="array" ref="H101">SQRT(MMULT(MMULT(TRANSPOSE($A$4:$A$9),MMULT(TRANSPOSE(EXP(B102:$G$530)-1),EXP(B102:$G$530)-1)/COUNTA($G102:G$530)),$A$4:$A$9))*NORMSINV($B$11)</f>
        <v>-0.02147099288</v>
      </c>
      <c r="I101" s="24">
        <f t="shared" si="3"/>
        <v>0</v>
      </c>
      <c r="J101" s="36">
        <f t="array" ref="J101">SQRT(MMULT(MMULT(TRANSPOSE($A$4:$A$9),MMULT(TRANSPOSE(EXP(B102:G353)-1),EXP(B102:G353)-1)/COUNTA(G102:G353)),$A$4:$A$9))*NORMSINV($B$11)</f>
        <v>-0.01911348088</v>
      </c>
      <c r="K101" s="24">
        <f t="shared" si="4"/>
        <v>0</v>
      </c>
      <c r="L101" s="36">
        <f t="shared" si="5"/>
        <v>-0.06789724114</v>
      </c>
      <c r="M101" s="100">
        <f t="array" ref="M101">SQRT(MMULT(MMULT(TRANSPOSE($A$4:$A$9),MMULT(TRANSPOSE(EXP(B102:$G$532)-1),EXP(B102:$G$532)-1)/COUNTA($G102:G$532)),$A$4:$A$9))*(-1/SQRT(2*PI())*EXP(-1*(NORMSINV($B$11))^2/2)/$B$11)</f>
        <v>-0.02459855473</v>
      </c>
      <c r="N101" s="36">
        <f t="array" ref="N101">SQRT(MMULT(MMULT(TRANSPOSE($A$4:$A$9),MMULT(TRANSPOSE(EXP(B102:G353)-1),EXP(B102:G353)-1)/COUNTA(G102:G353)),$A$4:$A$9))*(-1/SQRT(2*PI())*EXP(-1*(NORMSINV($B$11))^2/2)/$B$11)</f>
        <v>-0.02189763688</v>
      </c>
      <c r="O101" s="101">
        <f t="shared" si="6"/>
        <v>-0.0777874601</v>
      </c>
      <c r="P101" s="100">
        <f>Stocks!N435</f>
        <v>-0.0003092274015</v>
      </c>
      <c r="Q101" s="36">
        <f>Stocks!O435</f>
        <v>0.0122479344</v>
      </c>
      <c r="R101" s="36">
        <f>Stocks!P435</f>
        <v>0.00634608654</v>
      </c>
      <c r="S101" s="36">
        <f>Stocks!Q435</f>
        <v>0.01853366681</v>
      </c>
      <c r="T101" s="36">
        <f>Stocks!R435</f>
        <v>0.004797744314</v>
      </c>
      <c r="U101" s="36">
        <f>Stocks!S435</f>
        <v>-0.004755121633</v>
      </c>
      <c r="V101" s="100">
        <f t="shared" si="7"/>
        <v>0.006143513837</v>
      </c>
    </row>
    <row r="102" ht="12.75" customHeight="1">
      <c r="A102" s="102">
        <f>Stocks!A434</f>
        <v>43020</v>
      </c>
      <c r="B102" s="103">
        <f>Stocks!H434</f>
        <v>0.003041019975</v>
      </c>
      <c r="C102" s="103">
        <f>Stocks!I434</f>
        <v>-0.002802896112</v>
      </c>
      <c r="D102" s="103">
        <f>Stocks!J434</f>
        <v>-0.003519326024</v>
      </c>
      <c r="E102" s="103">
        <f>Stocks!K434</f>
        <v>0.004657023358</v>
      </c>
      <c r="F102" s="103">
        <f>Stocks!L434</f>
        <v>0.009118109071</v>
      </c>
      <c r="G102" s="104">
        <f>Stocks!M434</f>
        <v>-0.002995187621</v>
      </c>
      <c r="H102" s="36">
        <f t="array" ref="H102">SQRT(MMULT(MMULT(TRANSPOSE($A$4:$A$9),MMULT(TRANSPOSE(EXP(B103:$G$530)-1),EXP(B103:$G$530)-1)/COUNTA($G103:G$530)),$A$4:$A$9))*NORMSINV($B$11)</f>
        <v>-0.02149559294</v>
      </c>
      <c r="I102" s="24">
        <f t="shared" si="3"/>
        <v>0</v>
      </c>
      <c r="J102" s="36">
        <f t="array" ref="J102">SQRT(MMULT(MMULT(TRANSPOSE($A$4:$A$9),MMULT(TRANSPOSE(EXP(B103:G354)-1),EXP(B103:G354)-1)/COUNTA(G103:G354)),$A$4:$A$9))*NORMSINV($B$11)</f>
        <v>-0.01911299021</v>
      </c>
      <c r="K102" s="24">
        <f t="shared" si="4"/>
        <v>0</v>
      </c>
      <c r="L102" s="36">
        <f t="shared" si="5"/>
        <v>-0.06797503335</v>
      </c>
      <c r="M102" s="100">
        <f t="array" ref="M102">SQRT(MMULT(MMULT(TRANSPOSE($A$4:$A$9),MMULT(TRANSPOSE(EXP(B103:$G$532)-1),EXP(B103:$G$532)-1)/COUNTA($G103:G$532)),$A$4:$A$9))*(-1/SQRT(2*PI())*EXP(-1*(NORMSINV($B$11))^2/2)/$B$11)</f>
        <v>-0.02462673815</v>
      </c>
      <c r="N102" s="36">
        <f t="array" ref="N102">SQRT(MMULT(MMULT(TRANSPOSE($A$4:$A$9),MMULT(TRANSPOSE(EXP(B103:G354)-1),EXP(B103:G354)-1)/COUNTA(G103:G354)),$A$4:$A$9))*(-1/SQRT(2*PI())*EXP(-1*(NORMSINV($B$11))^2/2)/$B$11)</f>
        <v>-0.02189707473</v>
      </c>
      <c r="O102" s="101">
        <f t="shared" si="6"/>
        <v>-0.07787658388</v>
      </c>
      <c r="P102" s="100">
        <f>Stocks!N434</f>
        <v>0.003045648567</v>
      </c>
      <c r="Q102" s="36">
        <f>Stocks!O434</f>
        <v>-0.002798971666</v>
      </c>
      <c r="R102" s="36">
        <f>Stocks!P434</f>
        <v>-0.003513140455</v>
      </c>
      <c r="S102" s="36">
        <f>Stocks!Q434</f>
        <v>0.004667884145</v>
      </c>
      <c r="T102" s="36">
        <f>Stocks!R434</f>
        <v>0.009159805663</v>
      </c>
      <c r="U102" s="36">
        <f>Stocks!S434</f>
        <v>-0.002990706522</v>
      </c>
      <c r="V102" s="100">
        <f t="shared" si="7"/>
        <v>0.001261753288</v>
      </c>
    </row>
    <row r="103" ht="12.75" customHeight="1">
      <c r="A103" s="102">
        <f>Stocks!A433</f>
        <v>43019</v>
      </c>
      <c r="B103" s="103">
        <f>Stocks!H433</f>
        <v>-0.00278795995</v>
      </c>
      <c r="C103" s="103">
        <f>Stocks!I433</f>
        <v>-0.008866442293</v>
      </c>
      <c r="D103" s="103">
        <f>Stocks!J433</f>
        <v>0.004160837278</v>
      </c>
      <c r="E103" s="103">
        <f>Stocks!K433</f>
        <v>-0.000666641054</v>
      </c>
      <c r="F103" s="103">
        <f>Stocks!L433</f>
        <v>0.001702460416</v>
      </c>
      <c r="G103" s="104">
        <f>Stocks!M433</f>
        <v>-0.00164862567</v>
      </c>
      <c r="H103" s="36">
        <f t="array" ref="H103">SQRT(MMULT(MMULT(TRANSPOSE($A$4:$A$9),MMULT(TRANSPOSE(EXP(B104:$G$530)-1),EXP(B104:$G$530)-1)/COUNTA($G104:G$530)),$A$4:$A$9))*NORMSINV($B$11)</f>
        <v>-0.02152021843</v>
      </c>
      <c r="I103" s="24">
        <f t="shared" si="3"/>
        <v>0</v>
      </c>
      <c r="J103" s="36">
        <f t="array" ref="J103">SQRT(MMULT(MMULT(TRANSPOSE($A$4:$A$9),MMULT(TRANSPOSE(EXP(B104:G355)-1),EXP(B104:G355)-1)/COUNTA(G104:G355)),$A$4:$A$9))*NORMSINV($B$11)</f>
        <v>-0.0191693438</v>
      </c>
      <c r="K103" s="24">
        <f t="shared" si="4"/>
        <v>0</v>
      </c>
      <c r="L103" s="36">
        <f t="shared" si="5"/>
        <v>-0.06805290599</v>
      </c>
      <c r="M103" s="100">
        <f t="array" ref="M103">SQRT(MMULT(MMULT(TRANSPOSE($A$4:$A$9),MMULT(TRANSPOSE(EXP(B104:$G$532)-1),EXP(B104:$G$532)-1)/COUNTA($G104:G$532)),$A$4:$A$9))*(-1/SQRT(2*PI())*EXP(-1*(NORMSINV($B$11))^2/2)/$B$11)</f>
        <v>-0.0246549507</v>
      </c>
      <c r="N103" s="36">
        <f t="array" ref="N103">SQRT(MMULT(MMULT(TRANSPOSE($A$4:$A$9),MMULT(TRANSPOSE(EXP(B104:G355)-1),EXP(B104:G355)-1)/COUNTA(G104:G355)),$A$4:$A$9))*(-1/SQRT(2*PI())*EXP(-1*(NORMSINV($B$11))^2/2)/$B$11)</f>
        <v>-0.02196163704</v>
      </c>
      <c r="O103" s="101">
        <f t="shared" si="6"/>
        <v>-0.0779657998</v>
      </c>
      <c r="P103" s="100">
        <f>Stocks!N433</f>
        <v>-0.002784077199</v>
      </c>
      <c r="Q103" s="36">
        <f>Stocks!O433</f>
        <v>-0.008827251308</v>
      </c>
      <c r="R103" s="36">
        <f>Stocks!P433</f>
        <v>0.004169505579</v>
      </c>
      <c r="S103" s="36">
        <f>Stocks!Q433</f>
        <v>-0.0006664188982</v>
      </c>
      <c r="T103" s="36">
        <f>Stocks!R433</f>
        <v>0.001703910424</v>
      </c>
      <c r="U103" s="36">
        <f>Stocks!S433</f>
        <v>-0.001647267433</v>
      </c>
      <c r="V103" s="100">
        <f t="shared" si="7"/>
        <v>-0.001341933139</v>
      </c>
    </row>
    <row r="104" ht="12.75" customHeight="1">
      <c r="A104" s="102">
        <f>Stocks!A432</f>
        <v>43018</v>
      </c>
      <c r="B104" s="103">
        <f>Stocks!H432</f>
        <v>0.03622285993</v>
      </c>
      <c r="C104" s="103">
        <f>Stocks!I432</f>
        <v>-0.005282470377</v>
      </c>
      <c r="D104" s="103">
        <f>Stocks!J432</f>
        <v>0.0003849327986</v>
      </c>
      <c r="E104" s="103">
        <f>Stocks!K432</f>
        <v>-0.00913384594</v>
      </c>
      <c r="F104" s="103">
        <f>Stocks!L432</f>
        <v>0</v>
      </c>
      <c r="G104" s="104">
        <f>Stocks!M432</f>
        <v>-0.006612009215</v>
      </c>
      <c r="H104" s="36">
        <f t="array" ref="H104">SQRT(MMULT(MMULT(TRANSPOSE($A$4:$A$9),MMULT(TRANSPOSE(EXP(B105:$G$530)-1),EXP(B105:$G$530)-1)/COUNTA($G105:G$530)),$A$4:$A$9))*NORMSINV($B$11)</f>
        <v>-0.02154328056</v>
      </c>
      <c r="I104" s="24">
        <f t="shared" si="3"/>
        <v>0</v>
      </c>
      <c r="J104" s="36">
        <f t="array" ref="J104">SQRT(MMULT(MMULT(TRANSPOSE($A$4:$A$9),MMULT(TRANSPOSE(EXP(B105:G356)-1),EXP(B105:G356)-1)/COUNTA(G105:G356)),$A$4:$A$9))*NORMSINV($B$11)</f>
        <v>-0.019177325</v>
      </c>
      <c r="K104" s="24">
        <f t="shared" si="4"/>
        <v>0</v>
      </c>
      <c r="L104" s="36">
        <f t="shared" si="5"/>
        <v>-0.06812583485</v>
      </c>
      <c r="M104" s="100">
        <f t="array" ref="M104">SQRT(MMULT(MMULT(TRANSPOSE($A$4:$A$9),MMULT(TRANSPOSE(EXP(B105:$G$532)-1),EXP(B105:$G$532)-1)/COUNTA($G105:G$532)),$A$4:$A$9))*(-1/SQRT(2*PI())*EXP(-1*(NORMSINV($B$11))^2/2)/$B$11)</f>
        <v>-0.02468137216</v>
      </c>
      <c r="N104" s="36">
        <f t="array" ref="N104">SQRT(MMULT(MMULT(TRANSPOSE($A$4:$A$9),MMULT(TRANSPOSE(EXP(B105:G356)-1),EXP(B105:G356)-1)/COUNTA(G105:G356)),$A$4:$A$9))*(-1/SQRT(2*PI())*EXP(-1*(NORMSINV($B$11))^2/2)/$B$11)</f>
        <v>-0.02197078082</v>
      </c>
      <c r="O104" s="101">
        <f t="shared" si="6"/>
        <v>-0.07804935181</v>
      </c>
      <c r="P104" s="100">
        <f>Stocks!N432</f>
        <v>0.03688690128</v>
      </c>
      <c r="Q104" s="36">
        <f>Stocks!O432</f>
        <v>-0.005268542666</v>
      </c>
      <c r="R104" s="36">
        <f>Stocks!P432</f>
        <v>0.0003850068947</v>
      </c>
      <c r="S104" s="36">
        <f>Stocks!Q432</f>
        <v>-0.009092259082</v>
      </c>
      <c r="T104" s="36">
        <f>Stocks!R432</f>
        <v>0</v>
      </c>
      <c r="U104" s="36">
        <f>Stocks!S432</f>
        <v>-0.00659019798</v>
      </c>
      <c r="V104" s="100">
        <f t="shared" si="7"/>
        <v>0.002720151408</v>
      </c>
    </row>
    <row r="105" ht="12.75" customHeight="1">
      <c r="A105" s="102">
        <f>Stocks!A431</f>
        <v>43017</v>
      </c>
      <c r="B105" s="103">
        <f>Stocks!H431</f>
        <v>-0.03984409425</v>
      </c>
      <c r="C105" s="103">
        <f>Stocks!I431</f>
        <v>0.005786894833</v>
      </c>
      <c r="D105" s="103">
        <f>Stocks!J431</f>
        <v>0.003471132673</v>
      </c>
      <c r="E105" s="103">
        <f>Stocks!K431</f>
        <v>-0.00582446886</v>
      </c>
      <c r="F105" s="103">
        <f>Stocks!L431</f>
        <v>0.003808534369</v>
      </c>
      <c r="G105" s="104">
        <f>Stocks!M431</f>
        <v>0.006770711445</v>
      </c>
      <c r="H105" s="36">
        <f t="array" ref="H105">SQRT(MMULT(MMULT(TRANSPOSE($A$4:$A$9),MMULT(TRANSPOSE(EXP(B106:$G$530)-1),EXP(B106:$G$530)-1)/COUNTA($G106:G$530)),$A$4:$A$9))*NORMSINV($B$11)</f>
        <v>-0.02156349422</v>
      </c>
      <c r="I105" s="24">
        <f t="shared" si="3"/>
        <v>0</v>
      </c>
      <c r="J105" s="36">
        <f t="array" ref="J105">SQRT(MMULT(MMULT(TRANSPOSE($A$4:$A$9),MMULT(TRANSPOSE(EXP(B106:G357)-1),EXP(B106:G357)-1)/COUNTA(G106:G357)),$A$4:$A$9))*NORMSINV($B$11)</f>
        <v>-0.01917523242</v>
      </c>
      <c r="K105" s="24">
        <f t="shared" si="4"/>
        <v>0</v>
      </c>
      <c r="L105" s="36">
        <f t="shared" si="5"/>
        <v>-0.06818975605</v>
      </c>
      <c r="M105" s="100">
        <f t="array" ref="M105">SQRT(MMULT(MMULT(TRANSPOSE($A$4:$A$9),MMULT(TRANSPOSE(EXP(B106:$G$532)-1),EXP(B106:$G$532)-1)/COUNTA($G106:G$532)),$A$4:$A$9))*(-1/SQRT(2*PI())*EXP(-1*(NORMSINV($B$11))^2/2)/$B$11)</f>
        <v>-0.02470453023</v>
      </c>
      <c r="N105" s="36">
        <f t="array" ref="N105">SQRT(MMULT(MMULT(TRANSPOSE($A$4:$A$9),MMULT(TRANSPOSE(EXP(B106:G357)-1),EXP(B106:G357)-1)/COUNTA(G106:G357)),$A$4:$A$9))*(-1/SQRT(2*PI())*EXP(-1*(NORMSINV($B$11))^2/2)/$B$11)</f>
        <v>-0.02196838342</v>
      </c>
      <c r="O105" s="101">
        <f t="shared" si="6"/>
        <v>-0.07812258406</v>
      </c>
      <c r="P105" s="100">
        <f>Stocks!N431</f>
        <v>-0.03906075657</v>
      </c>
      <c r="Q105" s="36">
        <f>Stocks!O431</f>
        <v>0.005803671255</v>
      </c>
      <c r="R105" s="36">
        <f>Stocks!P431</f>
        <v>0.003477164031</v>
      </c>
      <c r="S105" s="36">
        <f>Stocks!Q431</f>
        <v>-0.005807539525</v>
      </c>
      <c r="T105" s="36">
        <f>Stocks!R431</f>
        <v>0.003815796052</v>
      </c>
      <c r="U105" s="36">
        <f>Stocks!S431</f>
        <v>0.00679368453</v>
      </c>
      <c r="V105" s="100">
        <f t="shared" si="7"/>
        <v>-0.004162996705</v>
      </c>
    </row>
    <row r="106" ht="12.75" customHeight="1">
      <c r="A106" s="102">
        <f>Stocks!A430</f>
        <v>43014</v>
      </c>
      <c r="B106" s="103">
        <f>Stocks!H430</f>
        <v>0.004352706265</v>
      </c>
      <c r="C106" s="103">
        <f>Stocks!I430</f>
        <v>0.002526752116</v>
      </c>
      <c r="D106" s="103">
        <f>Stocks!J430</f>
        <v>-0.0005794606361</v>
      </c>
      <c r="E106" s="103">
        <f>Stocks!K430</f>
        <v>0.01850161066</v>
      </c>
      <c r="F106" s="103">
        <f>Stocks!L430</f>
        <v>0.0003949675082</v>
      </c>
      <c r="G106" s="104">
        <f>Stocks!M430</f>
        <v>0.007859587002</v>
      </c>
      <c r="H106" s="36">
        <f t="array" ref="H106">SQRT(MMULT(MMULT(TRANSPOSE($A$4:$A$9),MMULT(TRANSPOSE(EXP(B107:$G$530)-1),EXP(B107:$G$530)-1)/COUNTA($G107:G$530)),$A$4:$A$9))*NORMSINV($B$11)</f>
        <v>-0.02157981553</v>
      </c>
      <c r="I106" s="24">
        <f t="shared" si="3"/>
        <v>0</v>
      </c>
      <c r="J106" s="36">
        <f t="array" ref="J106">SQRT(MMULT(MMULT(TRANSPOSE($A$4:$A$9),MMULT(TRANSPOSE(EXP(B107:G358)-1),EXP(B107:G358)-1)/COUNTA(G107:G358)),$A$4:$A$9))*NORMSINV($B$11)</f>
        <v>-0.0191803368</v>
      </c>
      <c r="K106" s="24">
        <f t="shared" si="4"/>
        <v>0</v>
      </c>
      <c r="L106" s="36">
        <f t="shared" si="5"/>
        <v>-0.06824136857</v>
      </c>
      <c r="M106" s="100">
        <f t="array" ref="M106">SQRT(MMULT(MMULT(TRANSPOSE($A$4:$A$9),MMULT(TRANSPOSE(EXP(B107:$G$532)-1),EXP(B107:$G$532)-1)/COUNTA($G107:G$532)),$A$4:$A$9))*(-1/SQRT(2*PI())*EXP(-1*(NORMSINV($B$11))^2/2)/$B$11)</f>
        <v>-0.02472322898</v>
      </c>
      <c r="N106" s="36">
        <f t="array" ref="N106">SQRT(MMULT(MMULT(TRANSPOSE($A$4:$A$9),MMULT(TRANSPOSE(EXP(B107:G358)-1),EXP(B107:G358)-1)/COUNTA(G107:G358)),$A$4:$A$9))*(-1/SQRT(2*PI())*EXP(-1*(NORMSINV($B$11))^2/2)/$B$11)</f>
        <v>-0.02197423133</v>
      </c>
      <c r="O106" s="101">
        <f t="shared" si="6"/>
        <v>-0.07818171469</v>
      </c>
      <c r="P106" s="100">
        <f>Stocks!N430</f>
        <v>0.004362193051</v>
      </c>
      <c r="Q106" s="36">
        <f>Stocks!O430</f>
        <v>0.002529947044</v>
      </c>
      <c r="R106" s="36">
        <f>Stocks!P430</f>
        <v>-0.0005792927812</v>
      </c>
      <c r="S106" s="36">
        <f>Stocks!Q430</f>
        <v>0.01867382591</v>
      </c>
      <c r="T106" s="36">
        <f>Stocks!R430</f>
        <v>0.0003950455182</v>
      </c>
      <c r="U106" s="36">
        <f>Stocks!S430</f>
        <v>0.007890554634</v>
      </c>
      <c r="V106" s="100">
        <f t="shared" si="7"/>
        <v>0.005545378896</v>
      </c>
    </row>
    <row r="107" ht="12.75" customHeight="1">
      <c r="A107" s="102">
        <f>Stocks!A429</f>
        <v>43013</v>
      </c>
      <c r="B107" s="103">
        <f>Stocks!H429</f>
        <v>0.0009009123039</v>
      </c>
      <c r="C107" s="103">
        <f>Stocks!I429</f>
        <v>0.004817963186</v>
      </c>
      <c r="D107" s="103">
        <f>Stocks!J429</f>
        <v>0.01236772053</v>
      </c>
      <c r="E107" s="103">
        <f>Stocks!K429</f>
        <v>0.05248803745</v>
      </c>
      <c r="F107" s="103">
        <f>Stocks!L429</f>
        <v>0.01699223764</v>
      </c>
      <c r="G107" s="104">
        <f>Stocks!M429</f>
        <v>-0.002937685718</v>
      </c>
      <c r="H107" s="36">
        <f t="array" ref="H107">SQRT(MMULT(MMULT(TRANSPOSE($A$4:$A$9),MMULT(TRANSPOSE(EXP(B108:$G$530)-1),EXP(B108:$G$530)-1)/COUNTA($G108:G$530)),$A$4:$A$9))*NORMSINV($B$11)</f>
        <v>-0.02154401052</v>
      </c>
      <c r="I107" s="24">
        <f t="shared" si="3"/>
        <v>0</v>
      </c>
      <c r="J107" s="36">
        <f t="array" ref="J107">SQRT(MMULT(MMULT(TRANSPOSE($A$4:$A$9),MMULT(TRANSPOSE(EXP(B108:G359)-1),EXP(B108:G359)-1)/COUNTA(G108:G359)),$A$4:$A$9))*NORMSINV($B$11)</f>
        <v>-0.01909312267</v>
      </c>
      <c r="K107" s="24">
        <f t="shared" si="4"/>
        <v>0</v>
      </c>
      <c r="L107" s="36">
        <f t="shared" si="5"/>
        <v>-0.06812814319</v>
      </c>
      <c r="M107" s="100">
        <f t="array" ref="M107">SQRT(MMULT(MMULT(TRANSPOSE($A$4:$A$9),MMULT(TRANSPOSE(EXP(B108:$G$532)-1),EXP(B108:$G$532)-1)/COUNTA($G108:G$532)),$A$4:$A$9))*(-1/SQRT(2*PI())*EXP(-1*(NORMSINV($B$11))^2/2)/$B$11)</f>
        <v>-0.02468220845</v>
      </c>
      <c r="N107" s="36">
        <f t="array" ref="N107">SQRT(MMULT(MMULT(TRANSPOSE($A$4:$A$9),MMULT(TRANSPOSE(EXP(B108:G359)-1),EXP(B108:G359)-1)/COUNTA(G108:G359)),$A$4:$A$9))*(-1/SQRT(2*PI())*EXP(-1*(NORMSINV($B$11))^2/2)/$B$11)</f>
        <v>-0.02187431319</v>
      </c>
      <c r="O107" s="101">
        <f t="shared" si="6"/>
        <v>-0.07805199639</v>
      </c>
      <c r="P107" s="100">
        <f>Stocks!N429</f>
        <v>0.0009013182473</v>
      </c>
      <c r="Q107" s="36">
        <f>Stocks!O429</f>
        <v>0.004829588232</v>
      </c>
      <c r="R107" s="36">
        <f>Stocks!P429</f>
        <v>0.01244451706</v>
      </c>
      <c r="S107" s="36">
        <f>Stocks!Q429</f>
        <v>0.05388995479</v>
      </c>
      <c r="T107" s="36">
        <f>Stocks!R429</f>
        <v>0.0171374269</v>
      </c>
      <c r="U107" s="36">
        <f>Stocks!S429</f>
        <v>-0.002933374941</v>
      </c>
      <c r="V107" s="100">
        <f t="shared" si="7"/>
        <v>0.01437823838</v>
      </c>
    </row>
    <row r="108" ht="12.75" customHeight="1">
      <c r="A108" s="102">
        <f>Stocks!A428</f>
        <v>43012</v>
      </c>
      <c r="B108" s="103">
        <f>Stocks!H428</f>
        <v>0.01954124545</v>
      </c>
      <c r="C108" s="103">
        <f>Stocks!I428</f>
        <v>-0.001016484462</v>
      </c>
      <c r="D108" s="103">
        <f>Stocks!J428</f>
        <v>-0.006494375247</v>
      </c>
      <c r="E108" s="103">
        <f>Stocks!K428</f>
        <v>0.0289317012</v>
      </c>
      <c r="F108" s="103">
        <f>Stocks!L428</f>
        <v>0.005773670745</v>
      </c>
      <c r="G108" s="104">
        <f>Stocks!M428</f>
        <v>-0.005108201332</v>
      </c>
      <c r="H108" s="36">
        <f t="array" ref="H108">SQRT(MMULT(MMULT(TRANSPOSE($A$4:$A$9),MMULT(TRANSPOSE(EXP(B109:$G$530)-1),EXP(B109:$G$530)-1)/COUNTA($G109:G$530)),$A$4:$A$9))*NORMSINV($B$11)</f>
        <v>-0.02155474532</v>
      </c>
      <c r="I108" s="24">
        <f t="shared" si="3"/>
        <v>0</v>
      </c>
      <c r="J108" s="36">
        <f t="array" ref="J108">SQRT(MMULT(MMULT(TRANSPOSE($A$4:$A$9),MMULT(TRANSPOSE(EXP(B109:G360)-1),EXP(B109:G360)-1)/COUNTA(G109:G360)),$A$4:$A$9))*NORMSINV($B$11)</f>
        <v>-0.01906829817</v>
      </c>
      <c r="K108" s="24">
        <f t="shared" si="4"/>
        <v>0</v>
      </c>
      <c r="L108" s="36">
        <f t="shared" si="5"/>
        <v>-0.0681620896</v>
      </c>
      <c r="M108" s="100">
        <f t="array" ref="M108">SQRT(MMULT(MMULT(TRANSPOSE($A$4:$A$9),MMULT(TRANSPOSE(EXP(B109:$G$532)-1),EXP(B109:$G$532)-1)/COUNTA($G109:G$532)),$A$4:$A$9))*(-1/SQRT(2*PI())*EXP(-1*(NORMSINV($B$11))^2/2)/$B$11)</f>
        <v>-0.02469450693</v>
      </c>
      <c r="N108" s="36">
        <f t="array" ref="N108">SQRT(MMULT(MMULT(TRANSPOSE($A$4:$A$9),MMULT(TRANSPOSE(EXP(B109:G360)-1),EXP(B109:G360)-1)/COUNTA(G109:G360)),$A$4:$A$9))*(-1/SQRT(2*PI())*EXP(-1*(NORMSINV($B$11))^2/2)/$B$11)</f>
        <v>-0.02184587265</v>
      </c>
      <c r="O108" s="101">
        <f t="shared" si="6"/>
        <v>-0.07809088758</v>
      </c>
      <c r="P108" s="100">
        <f>Stocks!N428</f>
        <v>0.01973342536</v>
      </c>
      <c r="Q108" s="36">
        <f>Stocks!O428</f>
        <v>-0.001015968017</v>
      </c>
      <c r="R108" s="36">
        <f>Stocks!P428</f>
        <v>-0.00647333237</v>
      </c>
      <c r="S108" s="36">
        <f>Stocks!Q428</f>
        <v>0.02935428842</v>
      </c>
      <c r="T108" s="36">
        <f>Stocks!R428</f>
        <v>0.005790370507</v>
      </c>
      <c r="U108" s="36">
        <f>Stocks!S428</f>
        <v>-0.005095176658</v>
      </c>
      <c r="V108" s="100">
        <f t="shared" si="7"/>
        <v>0.007048934539</v>
      </c>
    </row>
    <row r="109" ht="12.75" customHeight="1">
      <c r="A109" s="102">
        <f>Stocks!A427</f>
        <v>43011</v>
      </c>
      <c r="B109" s="103">
        <f>Stocks!H427</f>
        <v>0.01916922086</v>
      </c>
      <c r="C109" s="103">
        <f>Stocks!I427</f>
        <v>0.008671531659</v>
      </c>
      <c r="D109" s="103">
        <f>Stocks!J427</f>
        <v>0.004346656097</v>
      </c>
      <c r="E109" s="103">
        <f>Stocks!K427</f>
        <v>0.01224050667</v>
      </c>
      <c r="F109" s="103">
        <f>Stocks!L427</f>
        <v>-0.004701885527</v>
      </c>
      <c r="G109" s="104">
        <f>Stocks!M427</f>
        <v>0.001817907663</v>
      </c>
      <c r="H109" s="36">
        <f t="array" ref="H109">SQRT(MMULT(MMULT(TRANSPOSE($A$4:$A$9),MMULT(TRANSPOSE(EXP(B110:$G$530)-1),EXP(B110:$G$530)-1)/COUNTA($G110:G$530)),$A$4:$A$9))*NORMSINV($B$11)</f>
        <v>-0.02156582511</v>
      </c>
      <c r="I109" s="24">
        <f t="shared" si="3"/>
        <v>0</v>
      </c>
      <c r="J109" s="36">
        <f t="array" ref="J109">SQRT(MMULT(MMULT(TRANSPOSE($A$4:$A$9),MMULT(TRANSPOSE(EXP(B110:G361)-1),EXP(B110:G361)-1)/COUNTA(G110:G361)),$A$4:$A$9))*NORMSINV($B$11)</f>
        <v>-0.01910926483</v>
      </c>
      <c r="K109" s="24">
        <f t="shared" si="4"/>
        <v>0</v>
      </c>
      <c r="L109" s="36">
        <f t="shared" si="5"/>
        <v>-0.06819712695</v>
      </c>
      <c r="M109" s="100">
        <f t="array" ref="M109">SQRT(MMULT(MMULT(TRANSPOSE($A$4:$A$9),MMULT(TRANSPOSE(EXP(B110:$G$532)-1),EXP(B110:$G$532)-1)/COUNTA($G110:G$532)),$A$4:$A$9))*(-1/SQRT(2*PI())*EXP(-1*(NORMSINV($B$11))^2/2)/$B$11)</f>
        <v>-0.02470720064</v>
      </c>
      <c r="N109" s="36">
        <f t="array" ref="N109">SQRT(MMULT(MMULT(TRANSPOSE($A$4:$A$9),MMULT(TRANSPOSE(EXP(B110:G361)-1),EXP(B110:G361)-1)/COUNTA(G110:G361)),$A$4:$A$9))*(-1/SQRT(2*PI())*EXP(-1*(NORMSINV($B$11))^2/2)/$B$11)</f>
        <v>-0.02189280669</v>
      </c>
      <c r="O109" s="101">
        <f t="shared" si="6"/>
        <v>-0.07813102864</v>
      </c>
      <c r="P109" s="100">
        <f>Stocks!N427</f>
        <v>0.01935413</v>
      </c>
      <c r="Q109" s="36">
        <f>Stocks!O427</f>
        <v>0.008709238303</v>
      </c>
      <c r="R109" s="36">
        <f>Stocks!P427</f>
        <v>0.004356116509</v>
      </c>
      <c r="S109" s="36">
        <f>Stocks!Q427</f>
        <v>0.01231572827</v>
      </c>
      <c r="T109" s="36">
        <f>Stocks!R427</f>
        <v>-0.004690848967</v>
      </c>
      <c r="U109" s="36">
        <f>Stocks!S427</f>
        <v>0.001819561059</v>
      </c>
      <c r="V109" s="100">
        <f t="shared" si="7"/>
        <v>0.006977320863</v>
      </c>
    </row>
    <row r="110" ht="12.75" customHeight="1">
      <c r="A110" s="102">
        <f>Stocks!A426</f>
        <v>43010</v>
      </c>
      <c r="B110" s="103">
        <f>Stocks!H426</f>
        <v>0.00125981294</v>
      </c>
      <c r="C110" s="103">
        <f>Stocks!I426</f>
        <v>0.024897454</v>
      </c>
      <c r="D110" s="103">
        <f>Stocks!J426</f>
        <v>-0.002013316533</v>
      </c>
      <c r="E110" s="103">
        <f>Stocks!K426</f>
        <v>-0.02422269891</v>
      </c>
      <c r="F110" s="103">
        <f>Stocks!L426</f>
        <v>0.001609527502</v>
      </c>
      <c r="G110" s="104">
        <f>Stocks!M426</f>
        <v>0.001999540564</v>
      </c>
      <c r="H110" s="36">
        <f t="array" ref="H110">SQRT(MMULT(MMULT(TRANSPOSE($A$4:$A$9),MMULT(TRANSPOSE(EXP(B111:$G$530)-1),EXP(B111:$G$530)-1)/COUNTA($G111:G$530)),$A$4:$A$9))*NORMSINV($B$11)</f>
        <v>-0.02159134138</v>
      </c>
      <c r="I110" s="24">
        <f t="shared" si="3"/>
        <v>0</v>
      </c>
      <c r="J110" s="36">
        <f t="array" ref="J110">SQRT(MMULT(MMULT(TRANSPOSE($A$4:$A$9),MMULT(TRANSPOSE(EXP(B111:G362)-1),EXP(B111:G362)-1)/COUNTA(G111:G362)),$A$4:$A$9))*NORMSINV($B$11)</f>
        <v>-0.01916423223</v>
      </c>
      <c r="K110" s="24">
        <f t="shared" si="4"/>
        <v>0</v>
      </c>
      <c r="L110" s="36">
        <f t="shared" si="5"/>
        <v>-0.0682778165</v>
      </c>
      <c r="M110" s="100">
        <f t="array" ref="M110">SQRT(MMULT(MMULT(TRANSPOSE($A$4:$A$9),MMULT(TRANSPOSE(EXP(B111:$G$532)-1),EXP(B111:$G$532)-1)/COUNTA($G111:G$532)),$A$4:$A$9))*(-1/SQRT(2*PI())*EXP(-1*(NORMSINV($B$11))^2/2)/$B$11)</f>
        <v>-0.02473643373</v>
      </c>
      <c r="N110" s="36">
        <f t="array" ref="N110">SQRT(MMULT(MMULT(TRANSPOSE($A$4:$A$9),MMULT(TRANSPOSE(EXP(B111:G362)-1),EXP(B111:G362)-1)/COUNTA(G111:G362)),$A$4:$A$9))*(-1/SQRT(2*PI())*EXP(-1*(NORMSINV($B$11))^2/2)/$B$11)</f>
        <v>-0.0219557809</v>
      </c>
      <c r="O110" s="101">
        <f t="shared" si="6"/>
        <v>-0.07822347178</v>
      </c>
      <c r="P110" s="100">
        <f>Stocks!N426</f>
        <v>0.001260606838</v>
      </c>
      <c r="Q110" s="36">
        <f>Stocks!O426</f>
        <v>0.02520998395</v>
      </c>
      <c r="R110" s="36">
        <f>Stocks!P426</f>
        <v>-0.002011291171</v>
      </c>
      <c r="S110" s="36">
        <f>Stocks!Q426</f>
        <v>-0.0239316838</v>
      </c>
      <c r="T110" s="36">
        <f>Stocks!R426</f>
        <v>0.001610823487</v>
      </c>
      <c r="U110" s="36">
        <f>Stocks!S426</f>
        <v>0.002001540979</v>
      </c>
      <c r="V110" s="100">
        <f t="shared" si="7"/>
        <v>0.0006899967139</v>
      </c>
    </row>
    <row r="111" ht="12.75" customHeight="1">
      <c r="A111" s="102">
        <f>Stocks!A425</f>
        <v>43007</v>
      </c>
      <c r="B111" s="103">
        <f>Stocks!H425</f>
        <v>0.00440723491</v>
      </c>
      <c r="C111" s="103">
        <f>Stocks!I425</f>
        <v>0.006586860569</v>
      </c>
      <c r="D111" s="103">
        <f>Stocks!J425</f>
        <v>0.005465029266</v>
      </c>
      <c r="E111" s="103">
        <f>Stocks!K425</f>
        <v>0.003590717818</v>
      </c>
      <c r="F111" s="103">
        <f>Stocks!L425</f>
        <v>0.008357972773</v>
      </c>
      <c r="G111" s="104">
        <f>Stocks!M425</f>
        <v>-0.007307600752</v>
      </c>
      <c r="H111" s="36">
        <f t="array" ref="H111">SQRT(MMULT(MMULT(TRANSPOSE($A$4:$A$9),MMULT(TRANSPOSE(EXP(B112:$G$530)-1),EXP(B112:$G$530)-1)/COUNTA($G112:G$530)),$A$4:$A$9))*NORMSINV($B$11)</f>
        <v>-0.0216133561</v>
      </c>
      <c r="I111" s="24">
        <f t="shared" si="3"/>
        <v>0</v>
      </c>
      <c r="J111" s="36">
        <f t="array" ref="J111">SQRT(MMULT(MMULT(TRANSPOSE($A$4:$A$9),MMULT(TRANSPOSE(EXP(B112:G363)-1),EXP(B112:G363)-1)/COUNTA(G112:G363)),$A$4:$A$9))*NORMSINV($B$11)</f>
        <v>-0.01924427914</v>
      </c>
      <c r="K111" s="24">
        <f t="shared" si="4"/>
        <v>0</v>
      </c>
      <c r="L111" s="36">
        <f t="shared" si="5"/>
        <v>-0.06834743316</v>
      </c>
      <c r="M111" s="100">
        <f t="array" ref="M111">SQRT(MMULT(MMULT(TRANSPOSE($A$4:$A$9),MMULT(TRANSPOSE(EXP(B112:$G$532)-1),EXP(B112:$G$532)-1)/COUNTA($G112:G$532)),$A$4:$A$9))*(-1/SQRT(2*PI())*EXP(-1*(NORMSINV($B$11))^2/2)/$B$11)</f>
        <v>-0.02476165522</v>
      </c>
      <c r="N111" s="36">
        <f t="array" ref="N111">SQRT(MMULT(MMULT(TRANSPOSE($A$4:$A$9),MMULT(TRANSPOSE(EXP(B112:G363)-1),EXP(B112:G363)-1)/COUNTA(G112:G363)),$A$4:$A$9))*(-1/SQRT(2*PI())*EXP(-1*(NORMSINV($B$11))^2/2)/$B$11)</f>
        <v>-0.0220474878</v>
      </c>
      <c r="O111" s="101">
        <f t="shared" si="6"/>
        <v>-0.07830322913</v>
      </c>
      <c r="P111" s="100">
        <f>Stocks!N425</f>
        <v>0.004416961053</v>
      </c>
      <c r="Q111" s="36">
        <f>Stocks!O425</f>
        <v>0.006608601644</v>
      </c>
      <c r="R111" s="36">
        <f>Stocks!P425</f>
        <v>0.00547998978</v>
      </c>
      <c r="S111" s="36">
        <f>Stocks!Q425</f>
        <v>0.003597172168</v>
      </c>
      <c r="T111" s="36">
        <f>Stocks!R425</f>
        <v>0.008392998139</v>
      </c>
      <c r="U111" s="36">
        <f>Stocks!S425</f>
        <v>-0.007280965158</v>
      </c>
      <c r="V111" s="100">
        <f t="shared" si="7"/>
        <v>0.003535792938</v>
      </c>
    </row>
    <row r="112" ht="12.75" customHeight="1">
      <c r="A112" s="102">
        <f>Stocks!A424</f>
        <v>43006</v>
      </c>
      <c r="B112" s="103">
        <f>Stocks!H424</f>
        <v>-0.004026027702</v>
      </c>
      <c r="C112" s="103">
        <f>Stocks!I424</f>
        <v>0.007695308834</v>
      </c>
      <c r="D112" s="103">
        <f>Stocks!J424</f>
        <v>-0.006178548423</v>
      </c>
      <c r="E112" s="103">
        <f>Stocks!K424</f>
        <v>-0.007003662824</v>
      </c>
      <c r="F112" s="103">
        <f>Stocks!L424</f>
        <v>0.0002709107746</v>
      </c>
      <c r="G112" s="104">
        <f>Stocks!M424</f>
        <v>0.0009027933036</v>
      </c>
      <c r="H112" s="36">
        <f t="array" ref="H112">SQRT(MMULT(MMULT(TRANSPOSE($A$4:$A$9),MMULT(TRANSPOSE(EXP(B113:$G$530)-1),EXP(B113:$G$530)-1)/COUNTA($G113:G$530)),$A$4:$A$9))*NORMSINV($B$11)</f>
        <v>-0.02163862732</v>
      </c>
      <c r="I112" s="24">
        <f t="shared" si="3"/>
        <v>0</v>
      </c>
      <c r="J112" s="36">
        <f t="array" ref="J112">SQRT(MMULT(MMULT(TRANSPOSE($A$4:$A$9),MMULT(TRANSPOSE(EXP(B113:G364)-1),EXP(B113:G364)-1)/COUNTA(G113:G364)),$A$4:$A$9))*NORMSINV($B$11)</f>
        <v>-0.01925071288</v>
      </c>
      <c r="K112" s="24">
        <f t="shared" si="4"/>
        <v>0</v>
      </c>
      <c r="L112" s="36">
        <f t="shared" si="5"/>
        <v>-0.06842734778</v>
      </c>
      <c r="M112" s="100">
        <f t="array" ref="M112">SQRT(MMULT(MMULT(TRANSPOSE($A$4:$A$9),MMULT(TRANSPOSE(EXP(B113:$G$532)-1),EXP(B113:$G$532)-1)/COUNTA($G113:G$532)),$A$4:$A$9))*(-1/SQRT(2*PI())*EXP(-1*(NORMSINV($B$11))^2/2)/$B$11)</f>
        <v>-0.02479060756</v>
      </c>
      <c r="N112" s="36">
        <f t="array" ref="N112">SQRT(MMULT(MMULT(TRANSPOSE($A$4:$A$9),MMULT(TRANSPOSE(EXP(B113:G364)-1),EXP(B113:G364)-1)/COUNTA(G113:G364)),$A$4:$A$9))*(-1/SQRT(2*PI())*EXP(-1*(NORMSINV($B$11))^2/2)/$B$11)</f>
        <v>-0.02205485871</v>
      </c>
      <c r="O112" s="101">
        <f t="shared" si="6"/>
        <v>-0.07839478447</v>
      </c>
      <c r="P112" s="100">
        <f>Stocks!N424</f>
        <v>-0.004017934117</v>
      </c>
      <c r="Q112" s="36">
        <f>Stocks!O424</f>
        <v>0.007724993819</v>
      </c>
      <c r="R112" s="36">
        <f>Stocks!P424</f>
        <v>-0.006159500443</v>
      </c>
      <c r="S112" s="36">
        <f>Stocks!Q424</f>
        <v>-0.006979194334</v>
      </c>
      <c r="T112" s="36">
        <f>Stocks!R424</f>
        <v>0.0002709474743</v>
      </c>
      <c r="U112" s="36">
        <f>Stocks!S424</f>
        <v>0.0009032009441</v>
      </c>
      <c r="V112" s="100">
        <f t="shared" si="7"/>
        <v>-0.001376247776</v>
      </c>
    </row>
    <row r="113" ht="12.75" customHeight="1">
      <c r="A113" s="102">
        <f>Stocks!A423</f>
        <v>43005</v>
      </c>
      <c r="B113" s="103">
        <f>Stocks!H423</f>
        <v>-0.01247429248</v>
      </c>
      <c r="C113" s="103">
        <f>Stocks!I423</f>
        <v>0.001866313179</v>
      </c>
      <c r="D113" s="103">
        <f>Stocks!J423</f>
        <v>0.007092467718</v>
      </c>
      <c r="E113" s="103">
        <f>Stocks!K423</f>
        <v>0.01433535526</v>
      </c>
      <c r="F113" s="103">
        <f>Stocks!L423</f>
        <v>0.008021294966</v>
      </c>
      <c r="G113" s="104">
        <f>Stocks!M423</f>
        <v>0.008609623922</v>
      </c>
      <c r="H113" s="36">
        <f t="array" ref="H113">SQRT(MMULT(MMULT(TRANSPOSE($A$4:$A$9),MMULT(TRANSPOSE(EXP(B114:$G$530)-1),EXP(B114:$G$530)-1)/COUNTA($G114:G$530)),$A$4:$A$9))*NORMSINV($B$11)</f>
        <v>-0.02165815962</v>
      </c>
      <c r="I113" s="24">
        <f t="shared" si="3"/>
        <v>0</v>
      </c>
      <c r="J113" s="36">
        <f t="array" ref="J113">SQRT(MMULT(MMULT(TRANSPOSE($A$4:$A$9),MMULT(TRANSPOSE(EXP(B114:G365)-1),EXP(B114:G365)-1)/COUNTA(G114:G365)),$A$4:$A$9))*NORMSINV($B$11)</f>
        <v>-0.01926899479</v>
      </c>
      <c r="K113" s="24">
        <f t="shared" si="4"/>
        <v>0</v>
      </c>
      <c r="L113" s="36">
        <f t="shared" si="5"/>
        <v>-0.06848911433</v>
      </c>
      <c r="M113" s="100">
        <f t="array" ref="M113">SQRT(MMULT(MMULT(TRANSPOSE($A$4:$A$9),MMULT(TRANSPOSE(EXP(B114:$G$532)-1),EXP(B114:$G$532)-1)/COUNTA($G114:G$532)),$A$4:$A$9))*(-1/SQRT(2*PI())*EXP(-1*(NORMSINV($B$11))^2/2)/$B$11)</f>
        <v>-0.02481298502</v>
      </c>
      <c r="N113" s="36">
        <f t="array" ref="N113">SQRT(MMULT(MMULT(TRANSPOSE($A$4:$A$9),MMULT(TRANSPOSE(EXP(B114:G365)-1),EXP(B114:G365)-1)/COUNTA(G114:G365)),$A$4:$A$9))*(-1/SQRT(2*PI())*EXP(-1*(NORMSINV($B$11))^2/2)/$B$11)</f>
        <v>-0.02207580364</v>
      </c>
      <c r="O113" s="101">
        <f t="shared" si="6"/>
        <v>-0.07846554822</v>
      </c>
      <c r="P113" s="100">
        <f>Stocks!N423</f>
        <v>-0.01239681101</v>
      </c>
      <c r="Q113" s="36">
        <f>Stocks!O423</f>
        <v>0.001868055826</v>
      </c>
      <c r="R113" s="36">
        <f>Stocks!P423</f>
        <v>0.007117678834</v>
      </c>
      <c r="S113" s="36">
        <f>Stocks!Q423</f>
        <v>0.01443859922</v>
      </c>
      <c r="T113" s="36">
        <f>Stocks!R423</f>
        <v>0.008053551742</v>
      </c>
      <c r="U113" s="36">
        <f>Stocks!S423</f>
        <v>0.008646793329</v>
      </c>
      <c r="V113" s="100">
        <f t="shared" si="7"/>
        <v>0.004621311324</v>
      </c>
    </row>
    <row r="114" ht="12.75" customHeight="1">
      <c r="A114" s="102">
        <f>Stocks!A422</f>
        <v>43004</v>
      </c>
      <c r="B114" s="103">
        <f>Stocks!H422</f>
        <v>0.0007533901717</v>
      </c>
      <c r="C114" s="103">
        <f>Stocks!I422</f>
        <v>0.008307902089</v>
      </c>
      <c r="D114" s="103">
        <f>Stocks!J422</f>
        <v>0.01705714042</v>
      </c>
      <c r="E114" s="103">
        <f>Stocks!K422</f>
        <v>0.004637797721</v>
      </c>
      <c r="F114" s="103">
        <f>Stocks!L422</f>
        <v>0</v>
      </c>
      <c r="G114" s="104">
        <f>Stocks!M422</f>
        <v>0.003236282528</v>
      </c>
      <c r="H114" s="36">
        <f t="array" ref="H114">SQRT(MMULT(MMULT(TRANSPOSE($A$4:$A$9),MMULT(TRANSPOSE(EXP(B115:$G$530)-1),EXP(B115:$G$530)-1)/COUNTA($G115:G$530)),$A$4:$A$9))*NORMSINV($B$11)</f>
        <v>-0.02167443296</v>
      </c>
      <c r="I114" s="24">
        <f t="shared" si="3"/>
        <v>0</v>
      </c>
      <c r="J114" s="36">
        <f t="array" ref="J114">SQRT(MMULT(MMULT(TRANSPOSE($A$4:$A$9),MMULT(TRANSPOSE(EXP(B115:G366)-1),EXP(B115:G366)-1)/COUNTA(G115:G366)),$A$4:$A$9))*NORMSINV($B$11)</f>
        <v>-0.0192611771</v>
      </c>
      <c r="K114" s="24">
        <f t="shared" si="4"/>
        <v>0</v>
      </c>
      <c r="L114" s="36">
        <f t="shared" si="5"/>
        <v>-0.06854057516</v>
      </c>
      <c r="M114" s="100">
        <f t="array" ref="M114">SQRT(MMULT(MMULT(TRANSPOSE($A$4:$A$9),MMULT(TRANSPOSE(EXP(B115:$G$532)-1),EXP(B115:$G$532)-1)/COUNTA($G115:G$532)),$A$4:$A$9))*(-1/SQRT(2*PI())*EXP(-1*(NORMSINV($B$11))^2/2)/$B$11)</f>
        <v>-0.02483162881</v>
      </c>
      <c r="N114" s="36">
        <f t="array" ref="N114">SQRT(MMULT(MMULT(TRANSPOSE($A$4:$A$9),MMULT(TRANSPOSE(EXP(B115:G366)-1),EXP(B115:G366)-1)/COUNTA(G115:G366)),$A$4:$A$9))*(-1/SQRT(2*PI())*EXP(-1*(NORMSINV($B$11))^2/2)/$B$11)</f>
        <v>-0.02206684719</v>
      </c>
      <c r="O114" s="101">
        <f t="shared" si="6"/>
        <v>-0.07852450506</v>
      </c>
      <c r="P114" s="100">
        <f>Stocks!N422</f>
        <v>0.0007536740414</v>
      </c>
      <c r="Q114" s="36">
        <f>Stocks!O422</f>
        <v>0.008342508477</v>
      </c>
      <c r="R114" s="36">
        <f>Stocks!P422</f>
        <v>0.0172034441</v>
      </c>
      <c r="S114" s="36">
        <f>Stocks!Q422</f>
        <v>0.00464856895</v>
      </c>
      <c r="T114" s="36">
        <f>Stocks!R422</f>
        <v>0</v>
      </c>
      <c r="U114" s="36">
        <f>Stocks!S422</f>
        <v>0.003241524944</v>
      </c>
      <c r="V114" s="100">
        <f t="shared" si="7"/>
        <v>0.005698286752</v>
      </c>
    </row>
    <row r="115" ht="12.75" customHeight="1">
      <c r="A115" s="102">
        <f>Stocks!A421</f>
        <v>43003</v>
      </c>
      <c r="B115" s="103">
        <f>Stocks!H421</f>
        <v>-0.01752718734</v>
      </c>
      <c r="C115" s="103">
        <f>Stocks!I421</f>
        <v>-0.000537944249</v>
      </c>
      <c r="D115" s="103">
        <f>Stocks!J421</f>
        <v>-0.008861200283</v>
      </c>
      <c r="E115" s="103">
        <f>Stocks!K421</f>
        <v>-0.04810986642</v>
      </c>
      <c r="F115" s="103">
        <f>Stocks!L421</f>
        <v>-0.01557562595</v>
      </c>
      <c r="G115" s="104">
        <f>Stocks!M421</f>
        <v>-0.002600976136</v>
      </c>
      <c r="H115" s="36">
        <f t="array" ref="H115">SQRT(MMULT(MMULT(TRANSPOSE($A$4:$A$9),MMULT(TRANSPOSE(EXP(B116:$G$530)-1),EXP(B116:$G$530)-1)/COUNTA($G116:G$530)),$A$4:$A$9))*NORMSINV($B$11)</f>
        <v>-0.02163014453</v>
      </c>
      <c r="I115" s="24">
        <f t="shared" si="3"/>
        <v>0</v>
      </c>
      <c r="J115" s="36">
        <f t="array" ref="J115">SQRT(MMULT(MMULT(TRANSPOSE($A$4:$A$9),MMULT(TRANSPOSE(EXP(B116:G367)-1),EXP(B116:G367)-1)/COUNTA(G116:G367)),$A$4:$A$9))*NORMSINV($B$11)</f>
        <v>-0.01914170672</v>
      </c>
      <c r="K115" s="24">
        <f t="shared" si="4"/>
        <v>0</v>
      </c>
      <c r="L115" s="36">
        <f t="shared" si="5"/>
        <v>-0.06840052285</v>
      </c>
      <c r="M115" s="100">
        <f t="array" ref="M115">SQRT(MMULT(MMULT(TRANSPOSE($A$4:$A$9),MMULT(TRANSPOSE(EXP(B116:$G$532)-1),EXP(B116:$G$532)-1)/COUNTA($G116:G$532)),$A$4:$A$9))*(-1/SQRT(2*PI())*EXP(-1*(NORMSINV($B$11))^2/2)/$B$11)</f>
        <v>-0.02478088913</v>
      </c>
      <c r="N115" s="36">
        <f t="array" ref="N115">SQRT(MMULT(MMULT(TRANSPOSE($A$4:$A$9),MMULT(TRANSPOSE(EXP(B116:G367)-1),EXP(B116:G367)-1)/COUNTA(G116:G367)),$A$4:$A$9))*(-1/SQRT(2*PI())*EXP(-1*(NORMSINV($B$11))^2/2)/$B$11)</f>
        <v>-0.02192997422</v>
      </c>
      <c r="O115" s="101">
        <f t="shared" si="6"/>
        <v>-0.0783640521</v>
      </c>
      <c r="P115" s="100">
        <f>Stocks!N421</f>
        <v>-0.01737447968</v>
      </c>
      <c r="Q115" s="36">
        <f>Stocks!O421</f>
        <v>-0.0005377995829</v>
      </c>
      <c r="R115" s="36">
        <f>Stocks!P421</f>
        <v>-0.008822055556</v>
      </c>
      <c r="S115" s="36">
        <f>Stocks!Q421</f>
        <v>-0.04697092457</v>
      </c>
      <c r="T115" s="36">
        <f>Stocks!R421</f>
        <v>-0.01545495322</v>
      </c>
      <c r="U115" s="36">
        <f>Stocks!S421</f>
        <v>-0.002597596529</v>
      </c>
      <c r="V115" s="100">
        <f t="shared" si="7"/>
        <v>-0.01529296819</v>
      </c>
    </row>
    <row r="116" ht="12.75" customHeight="1">
      <c r="A116" s="102">
        <f>Stocks!A420</f>
        <v>43000</v>
      </c>
      <c r="B116" s="103">
        <f>Stocks!H420</f>
        <v>-0.04290139013</v>
      </c>
      <c r="C116" s="103">
        <f>Stocks!I420</f>
        <v>-0.0005378834447</v>
      </c>
      <c r="D116" s="103">
        <f>Stocks!J420</f>
        <v>-0.009827179158</v>
      </c>
      <c r="E116" s="103">
        <f>Stocks!K420</f>
        <v>-0.007603753334</v>
      </c>
      <c r="F116" s="103">
        <f>Stocks!L420</f>
        <v>0.00269152805</v>
      </c>
      <c r="G116" s="104">
        <f>Stocks!M420</f>
        <v>-0.008368871866</v>
      </c>
      <c r="H116" s="36">
        <f t="array" ref="H116">SQRT(MMULT(MMULT(TRANSPOSE($A$4:$A$9),MMULT(TRANSPOSE(EXP(B117:$G$530)-1),EXP(B117:$G$530)-1)/COUNTA($G117:G$530)),$A$4:$A$9))*NORMSINV($B$11)</f>
        <v>-0.02162022714</v>
      </c>
      <c r="I116" s="24">
        <f t="shared" si="3"/>
        <v>0</v>
      </c>
      <c r="J116" s="36">
        <f t="array" ref="J116">SQRT(MMULT(MMULT(TRANSPOSE($A$4:$A$9),MMULT(TRANSPOSE(EXP(B117:G368)-1),EXP(B117:G368)-1)/COUNTA(G117:G368)),$A$4:$A$9))*NORMSINV($B$11)</f>
        <v>-0.0190809996</v>
      </c>
      <c r="K116" s="24">
        <f t="shared" si="4"/>
        <v>0</v>
      </c>
      <c r="L116" s="36">
        <f t="shared" si="5"/>
        <v>-0.0683691613</v>
      </c>
      <c r="M116" s="100">
        <f t="array" ref="M116">SQRT(MMULT(MMULT(TRANSPOSE($A$4:$A$9),MMULT(TRANSPOSE(EXP(B117:$G$532)-1),EXP(B117:$G$532)-1)/COUNTA($G117:G$532)),$A$4:$A$9))*(-1/SQRT(2*PI())*EXP(-1*(NORMSINV($B$11))^2/2)/$B$11)</f>
        <v>-0.02476952713</v>
      </c>
      <c r="N116" s="36">
        <f t="array" ref="N116">SQRT(MMULT(MMULT(TRANSPOSE($A$4:$A$9),MMULT(TRANSPOSE(EXP(B117:G368)-1),EXP(B117:G368)-1)/COUNTA(G117:G368)),$A$4:$A$9))*(-1/SQRT(2*PI())*EXP(-1*(NORMSINV($B$11))^2/2)/$B$11)</f>
        <v>-0.02186042422</v>
      </c>
      <c r="O116" s="101">
        <f t="shared" si="6"/>
        <v>-0.07832812229</v>
      </c>
      <c r="P116" s="100">
        <f>Stocks!N420</f>
        <v>-0.04199414576</v>
      </c>
      <c r="Q116" s="36">
        <f>Stocks!O420</f>
        <v>-0.0005377388113</v>
      </c>
      <c r="R116" s="36">
        <f>Stocks!P420</f>
        <v>-0.009779050219</v>
      </c>
      <c r="S116" s="36">
        <f>Stocks!Q420</f>
        <v>-0.007574917934</v>
      </c>
      <c r="T116" s="36">
        <f>Stocks!R420</f>
        <v>0.002695153464</v>
      </c>
      <c r="U116" s="36">
        <f>Stocks!S420</f>
        <v>-0.008333950344</v>
      </c>
      <c r="V116" s="100">
        <f t="shared" si="7"/>
        <v>-0.01092077493</v>
      </c>
    </row>
    <row r="117" ht="12.75" customHeight="1">
      <c r="A117" s="102">
        <f>Stocks!A419</f>
        <v>42999</v>
      </c>
      <c r="B117" s="103">
        <f>Stocks!H419</f>
        <v>-0.02007115785</v>
      </c>
      <c r="C117" s="103">
        <f>Stocks!I419</f>
        <v>0.003500751765</v>
      </c>
      <c r="D117" s="103">
        <f>Stocks!J419</f>
        <v>-0.01732099424</v>
      </c>
      <c r="E117" s="103">
        <f>Stocks!K419</f>
        <v>0.0174735486</v>
      </c>
      <c r="F117" s="103">
        <f>Stocks!L419</f>
        <v>-0.009789031959</v>
      </c>
      <c r="G117" s="104">
        <f>Stocks!M419</f>
        <v>0.001920028167</v>
      </c>
      <c r="H117" s="36">
        <f t="array" ref="H117">SQRT(MMULT(MMULT(TRANSPOSE($A$4:$A$9),MMULT(TRANSPOSE(EXP(B118:$G$530)-1),EXP(B118:$G$530)-1)/COUNTA($G118:G$530)),$A$4:$A$9))*NORMSINV($B$11)</f>
        <v>-0.02164165154</v>
      </c>
      <c r="I117" s="24">
        <f t="shared" si="3"/>
        <v>0</v>
      </c>
      <c r="J117" s="36">
        <f t="array" ref="J117">SQRT(MMULT(MMULT(TRANSPOSE($A$4:$A$9),MMULT(TRANSPOSE(EXP(B118:G369)-1),EXP(B118:G369)-1)/COUNTA(G118:G369)),$A$4:$A$9))*NORMSINV($B$11)</f>
        <v>-0.01907558122</v>
      </c>
      <c r="K117" s="24">
        <f t="shared" si="4"/>
        <v>0</v>
      </c>
      <c r="L117" s="36">
        <f t="shared" si="5"/>
        <v>-0.06843691121</v>
      </c>
      <c r="M117" s="100">
        <f t="array" ref="M117">SQRT(MMULT(MMULT(TRANSPOSE($A$4:$A$9),MMULT(TRANSPOSE(EXP(B118:$G$532)-1),EXP(B118:$G$532)-1)/COUNTA($G118:G$532)),$A$4:$A$9))*(-1/SQRT(2*PI())*EXP(-1*(NORMSINV($B$11))^2/2)/$B$11)</f>
        <v>-0.0247940723</v>
      </c>
      <c r="N117" s="36">
        <f t="array" ref="N117">SQRT(MMULT(MMULT(TRANSPOSE($A$4:$A$9),MMULT(TRANSPOSE(EXP(B118:G369)-1),EXP(B118:G369)-1)/COUNTA(G118:G369)),$A$4:$A$9))*(-1/SQRT(2*PI())*EXP(-1*(NORMSINV($B$11))^2/2)/$B$11)</f>
        <v>-0.02185421659</v>
      </c>
      <c r="O117" s="101">
        <f t="shared" si="6"/>
        <v>-0.07840574095</v>
      </c>
      <c r="P117" s="100">
        <f>Stocks!N419</f>
        <v>-0.01987107304</v>
      </c>
      <c r="Q117" s="36">
        <f>Stocks!O419</f>
        <v>0.003506886553</v>
      </c>
      <c r="R117" s="36">
        <f>Stocks!P419</f>
        <v>-0.01717184818</v>
      </c>
      <c r="S117" s="36">
        <f>Stocks!Q419</f>
        <v>0.01762710414</v>
      </c>
      <c r="T117" s="36">
        <f>Stocks!R419</f>
        <v>-0.009741275343</v>
      </c>
      <c r="U117" s="36">
        <f>Stocks!S419</f>
        <v>0.001921872601</v>
      </c>
      <c r="V117" s="100">
        <f t="shared" si="7"/>
        <v>-0.003954722212</v>
      </c>
    </row>
    <row r="118" ht="12.75" customHeight="1">
      <c r="A118" s="102">
        <f>Stocks!A418</f>
        <v>42998</v>
      </c>
      <c r="B118" s="103">
        <f>Stocks!H418</f>
        <v>-0.003177535641</v>
      </c>
      <c r="C118" s="103">
        <f>Stocks!I418</f>
        <v>-0.004306992053</v>
      </c>
      <c r="D118" s="103">
        <f>Stocks!J418</f>
        <v>-0.01689985226</v>
      </c>
      <c r="E118" s="103">
        <f>Stocks!K418</f>
        <v>-0.0009159622694</v>
      </c>
      <c r="F118" s="103">
        <f>Stocks!L418</f>
        <v>-0.006649963036</v>
      </c>
      <c r="G118" s="104">
        <f>Stocks!M418</f>
        <v>-0.002925106997</v>
      </c>
      <c r="H118" s="36">
        <f t="array" ref="H118">SQRT(MMULT(MMULT(TRANSPOSE($A$4:$A$9),MMULT(TRANSPOSE(EXP(B119:$G$530)-1),EXP(B119:$G$530)-1)/COUNTA($G119:G$530)),$A$4:$A$9))*NORMSINV($B$11)</f>
        <v>-0.02165776364</v>
      </c>
      <c r="I118" s="24">
        <f t="shared" si="3"/>
        <v>0</v>
      </c>
      <c r="J118" s="36">
        <f t="array" ref="J118">SQRT(MMULT(MMULT(TRANSPOSE($A$4:$A$9),MMULT(TRANSPOSE(EXP(B119:G370)-1),EXP(B119:G370)-1)/COUNTA(G119:G370)),$A$4:$A$9))*NORMSINV($B$11)</f>
        <v>-0.01905757184</v>
      </c>
      <c r="K118" s="24">
        <f t="shared" si="4"/>
        <v>0</v>
      </c>
      <c r="L118" s="36">
        <f t="shared" si="5"/>
        <v>-0.06848786214</v>
      </c>
      <c r="M118" s="100">
        <f t="array" ref="M118">SQRT(MMULT(MMULT(TRANSPOSE($A$4:$A$9),MMULT(TRANSPOSE(EXP(B119:$G$532)-1),EXP(B119:$G$532)-1)/COUNTA($G119:G$532)),$A$4:$A$9))*(-1/SQRT(2*PI())*EXP(-1*(NORMSINV($B$11))^2/2)/$B$11)</f>
        <v>-0.02481253137</v>
      </c>
      <c r="N118" s="36">
        <f t="array" ref="N118">SQRT(MMULT(MMULT(TRANSPOSE($A$4:$A$9),MMULT(TRANSPOSE(EXP(B119:G370)-1),EXP(B119:G370)-1)/COUNTA(G119:G370)),$A$4:$A$9))*(-1/SQRT(2*PI())*EXP(-1*(NORMSINV($B$11))^2/2)/$B$11)</f>
        <v>-0.02183358387</v>
      </c>
      <c r="O118" s="101">
        <f t="shared" si="6"/>
        <v>-0.07846411363</v>
      </c>
      <c r="P118" s="100">
        <f>Stocks!N418</f>
        <v>-0.003172492618</v>
      </c>
      <c r="Q118" s="36">
        <f>Stocks!O418</f>
        <v>-0.004297730265</v>
      </c>
      <c r="R118" s="36">
        <f>Stocks!P418</f>
        <v>-0.01675785082</v>
      </c>
      <c r="S118" s="36">
        <f>Stocks!Q418</f>
        <v>-0.000915542904</v>
      </c>
      <c r="T118" s="36">
        <f>Stocks!R418</f>
        <v>-0.006627900963</v>
      </c>
      <c r="U118" s="36">
        <f>Stocks!S418</f>
        <v>-0.002920833039</v>
      </c>
      <c r="V118" s="100">
        <f t="shared" si="7"/>
        <v>-0.005782058435</v>
      </c>
    </row>
    <row r="119" ht="12.75" customHeight="1">
      <c r="A119" s="102">
        <f>Stocks!A417</f>
        <v>42997</v>
      </c>
      <c r="B119" s="103">
        <f>Stocks!H417</f>
        <v>-0.0260506612</v>
      </c>
      <c r="C119" s="103">
        <f>Stocks!I417</f>
        <v>0.006197076422</v>
      </c>
      <c r="D119" s="103">
        <f>Stocks!J417</f>
        <v>0.0003778791098</v>
      </c>
      <c r="E119" s="103">
        <f>Stocks!K417</f>
        <v>0.005725092788</v>
      </c>
      <c r="F119" s="103">
        <f>Stocks!L417</f>
        <v>0.003718566253</v>
      </c>
      <c r="G119" s="104">
        <f>Stocks!M417</f>
        <v>0.006083755552</v>
      </c>
      <c r="H119" s="36">
        <f t="array" ref="H119">SQRT(MMULT(MMULT(TRANSPOSE($A$4:$A$9),MMULT(TRANSPOSE(EXP(B120:$G$530)-1),EXP(B120:$G$530)-1)/COUNTA($G120:G$530)),$A$4:$A$9))*NORMSINV($B$11)</f>
        <v>-0.02168398895</v>
      </c>
      <c r="I119" s="24">
        <f t="shared" si="3"/>
        <v>0</v>
      </c>
      <c r="J119" s="36">
        <f t="array" ref="J119">SQRT(MMULT(MMULT(TRANSPOSE($A$4:$A$9),MMULT(TRANSPOSE(EXP(B120:G371)-1),EXP(B120:G371)-1)/COUNTA(G120:G371)),$A$4:$A$9))*NORMSINV($B$11)</f>
        <v>-0.01908999538</v>
      </c>
      <c r="K119" s="24">
        <f t="shared" si="4"/>
        <v>0</v>
      </c>
      <c r="L119" s="36">
        <f t="shared" si="5"/>
        <v>-0.06857079384</v>
      </c>
      <c r="M119" s="100">
        <f t="array" ref="M119">SQRT(MMULT(MMULT(TRANSPOSE($A$4:$A$9),MMULT(TRANSPOSE(EXP(B120:$G$532)-1),EXP(B120:$G$532)-1)/COUNTA($G120:G$532)),$A$4:$A$9))*(-1/SQRT(2*PI())*EXP(-1*(NORMSINV($B$11))^2/2)/$B$11)</f>
        <v>-0.02484257677</v>
      </c>
      <c r="N119" s="36">
        <f t="array" ref="N119">SQRT(MMULT(MMULT(TRANSPOSE($A$4:$A$9),MMULT(TRANSPOSE(EXP(B120:G371)-1),EXP(B120:G371)-1)/COUNTA(G120:G371)),$A$4:$A$9))*(-1/SQRT(2*PI())*EXP(-1*(NORMSINV($B$11))^2/2)/$B$11)</f>
        <v>-0.02187073038</v>
      </c>
      <c r="O119" s="101">
        <f t="shared" si="6"/>
        <v>-0.07855912553</v>
      </c>
      <c r="P119" s="100">
        <f>Stocks!N417</f>
        <v>-0.02571427013</v>
      </c>
      <c r="Q119" s="36">
        <f>Stocks!O417</f>
        <v>0.006216318026</v>
      </c>
      <c r="R119" s="36">
        <f>Stocks!P417</f>
        <v>0.0003779505151</v>
      </c>
      <c r="S119" s="36">
        <f>Stocks!Q417</f>
        <v>0.005741512451</v>
      </c>
      <c r="T119" s="36">
        <f>Stocks!R417</f>
        <v>0.003725488698</v>
      </c>
      <c r="U119" s="36">
        <f>Stocks!S417</f>
        <v>0.006102299179</v>
      </c>
      <c r="V119" s="100">
        <f t="shared" si="7"/>
        <v>-0.0005917835434</v>
      </c>
    </row>
    <row r="120" ht="12.75" customHeight="1">
      <c r="A120" s="102">
        <f>Stocks!A416</f>
        <v>42996</v>
      </c>
      <c r="B120" s="103">
        <f>Stocks!H416</f>
        <v>0.01357221187</v>
      </c>
      <c r="C120" s="103">
        <f>Stocks!I416</f>
        <v>0</v>
      </c>
      <c r="D120" s="103">
        <f>Stocks!J416</f>
        <v>-0.007596973576</v>
      </c>
      <c r="E120" s="103">
        <f>Stocks!K416</f>
        <v>0.01237168132</v>
      </c>
      <c r="F120" s="103">
        <f>Stocks!L416</f>
        <v>-0.001993556937</v>
      </c>
      <c r="G120" s="104">
        <f>Stocks!M416</f>
        <v>0.003408274685</v>
      </c>
      <c r="H120" s="36">
        <f t="array" ref="H120">SQRT(MMULT(MMULT(TRANSPOSE($A$4:$A$9),MMULT(TRANSPOSE(EXP(B121:$G$530)-1),EXP(B121:$G$530)-1)/COUNTA($G121:G$530)),$A$4:$A$9))*NORMSINV($B$11)</f>
        <v>-0.02170704968</v>
      </c>
      <c r="I120" s="24">
        <f t="shared" si="3"/>
        <v>0</v>
      </c>
      <c r="J120" s="36">
        <f t="array" ref="J120">SQRT(MMULT(MMULT(TRANSPOSE($A$4:$A$9),MMULT(TRANSPOSE(EXP(B121:G372)-1),EXP(B121:G372)-1)/COUNTA(G121:G372)),$A$4:$A$9))*NORMSINV($B$11)</f>
        <v>-0.0191666725</v>
      </c>
      <c r="K120" s="24">
        <f t="shared" si="4"/>
        <v>0</v>
      </c>
      <c r="L120" s="36">
        <f t="shared" si="5"/>
        <v>-0.06864371828</v>
      </c>
      <c r="M120" s="100">
        <f t="array" ref="M120">SQRT(MMULT(MMULT(TRANSPOSE($A$4:$A$9),MMULT(TRANSPOSE(EXP(B121:$G$532)-1),EXP(B121:$G$532)-1)/COUNTA($G121:G$532)),$A$4:$A$9))*(-1/SQRT(2*PI())*EXP(-1*(NORMSINV($B$11))^2/2)/$B$11)</f>
        <v>-0.02486899663</v>
      </c>
      <c r="N120" s="36">
        <f t="array" ref="N120">SQRT(MMULT(MMULT(TRANSPOSE($A$4:$A$9),MMULT(TRANSPOSE(EXP(B121:G372)-1),EXP(B121:G372)-1)/COUNTA(G121:G372)),$A$4:$A$9))*(-1/SQRT(2*PI())*EXP(-1*(NORMSINV($B$11))^2/2)/$B$11)</f>
        <v>-0.02195857663</v>
      </c>
      <c r="O120" s="101">
        <f t="shared" si="6"/>
        <v>-0.07864267248</v>
      </c>
      <c r="P120" s="100">
        <f>Stocks!N416</f>
        <v>0.01366473244</v>
      </c>
      <c r="Q120" s="36">
        <f>Stocks!O416</f>
        <v>0</v>
      </c>
      <c r="R120" s="36">
        <f>Stocks!P416</f>
        <v>-0.007568189509</v>
      </c>
      <c r="S120" s="36">
        <f>Stocks!Q416</f>
        <v>0.01244852715</v>
      </c>
      <c r="T120" s="36">
        <f>Stocks!R416</f>
        <v>-0.001991571122</v>
      </c>
      <c r="U120" s="36">
        <f>Stocks!S416</f>
        <v>0.003414089457</v>
      </c>
      <c r="V120" s="100">
        <f t="shared" si="7"/>
        <v>0.003327931402</v>
      </c>
    </row>
    <row r="121" ht="12.75" customHeight="1">
      <c r="A121" s="102">
        <f>Stocks!A415</f>
        <v>42993</v>
      </c>
      <c r="B121" s="103">
        <f>Stocks!H415</f>
        <v>0.005729721828</v>
      </c>
      <c r="C121" s="103">
        <f>Stocks!I415</f>
        <v>0.01415363277</v>
      </c>
      <c r="D121" s="103">
        <f>Stocks!J415</f>
        <v>0.01005804305</v>
      </c>
      <c r="E121" s="103">
        <f>Stocks!K415</f>
        <v>-0.001534325423</v>
      </c>
      <c r="F121" s="103">
        <f>Stocks!L415</f>
        <v>0.00719594071</v>
      </c>
      <c r="G121" s="104">
        <f>Stocks!M415</f>
        <v>-0.001833868075</v>
      </c>
      <c r="H121" s="36">
        <f t="array" ref="H121">SQRT(MMULT(MMULT(TRANSPOSE($A$4:$A$9),MMULT(TRANSPOSE(EXP(B122:$G$530)-1),EXP(B122:$G$530)-1)/COUNTA($G122:G$530)),$A$4:$A$9))*NORMSINV($B$11)</f>
        <v>-0.02172381261</v>
      </c>
      <c r="I121" s="24">
        <f t="shared" si="3"/>
        <v>0</v>
      </c>
      <c r="J121" s="36">
        <f t="array" ref="J121">SQRT(MMULT(MMULT(TRANSPOSE($A$4:$A$9),MMULT(TRANSPOSE(EXP(B122:G373)-1),EXP(B122:G373)-1)/COUNTA(G122:G373)),$A$4:$A$9))*NORMSINV($B$11)</f>
        <v>-0.0193046585</v>
      </c>
      <c r="K121" s="24">
        <f t="shared" si="4"/>
        <v>0</v>
      </c>
      <c r="L121" s="36">
        <f t="shared" si="5"/>
        <v>-0.06869672731</v>
      </c>
      <c r="M121" s="100">
        <f t="array" ref="M121">SQRT(MMULT(MMULT(TRANSPOSE($A$4:$A$9),MMULT(TRANSPOSE(EXP(B122:$G$532)-1),EXP(B122:$G$532)-1)/COUNTA($G122:G$532)),$A$4:$A$9))*(-1/SQRT(2*PI())*EXP(-1*(NORMSINV($B$11))^2/2)/$B$11)</f>
        <v>-0.02488820132</v>
      </c>
      <c r="N121" s="36">
        <f t="array" ref="N121">SQRT(MMULT(MMULT(TRANSPOSE($A$4:$A$9),MMULT(TRANSPOSE(EXP(B122:G373)-1),EXP(B122:G373)-1)/COUNTA(G122:G373)),$A$4:$A$9))*(-1/SQRT(2*PI())*EXP(-1*(NORMSINV($B$11))^2/2)/$B$11)</f>
        <v>-0.02211666229</v>
      </c>
      <c r="O121" s="101">
        <f t="shared" si="6"/>
        <v>-0.07870340304</v>
      </c>
      <c r="P121" s="100">
        <f>Stocks!N415</f>
        <v>0.00574616808</v>
      </c>
      <c r="Q121" s="36">
        <f>Stocks!O415</f>
        <v>0.01425426966</v>
      </c>
      <c r="R121" s="36">
        <f>Stocks!P415</f>
        <v>0.01010879517</v>
      </c>
      <c r="S121" s="36">
        <f>Stocks!Q415</f>
        <v>-0.001533148948</v>
      </c>
      <c r="T121" s="36">
        <f>Stocks!R415</f>
        <v>0.007221893706</v>
      </c>
      <c r="U121" s="36">
        <f>Stocks!S415</f>
        <v>-0.001832187566</v>
      </c>
      <c r="V121" s="100">
        <f t="shared" si="7"/>
        <v>0.005660965017</v>
      </c>
    </row>
    <row r="122" ht="12.75" customHeight="1">
      <c r="A122" s="102">
        <f>Stocks!A414</f>
        <v>42992</v>
      </c>
      <c r="B122" s="103">
        <f>Stocks!H414</f>
        <v>0.03067981922</v>
      </c>
      <c r="C122" s="103">
        <f>Stocks!I414</f>
        <v>0.004120433155</v>
      </c>
      <c r="D122" s="103">
        <f>Stocks!J414</f>
        <v>-0.008618386061</v>
      </c>
      <c r="E122" s="103">
        <f>Stocks!K414</f>
        <v>-0.005515038354</v>
      </c>
      <c r="F122" s="103">
        <f>Stocks!L414</f>
        <v>-0.005867482764</v>
      </c>
      <c r="G122" s="104">
        <f>Stocks!M414</f>
        <v>-0.001520754781</v>
      </c>
      <c r="H122" s="36">
        <f t="array" ref="H122">SQRT(MMULT(MMULT(TRANSPOSE($A$4:$A$9),MMULT(TRANSPOSE(EXP(B123:$G$530)-1),EXP(B123:$G$530)-1)/COUNTA($G123:G$530)),$A$4:$A$9))*NORMSINV($B$11)</f>
        <v>-0.02174879778</v>
      </c>
      <c r="I122" s="24">
        <f t="shared" si="3"/>
        <v>0</v>
      </c>
      <c r="J122" s="36">
        <f t="array" ref="J122">SQRT(MMULT(MMULT(TRANSPOSE($A$4:$A$9),MMULT(TRANSPOSE(EXP(B123:G374)-1),EXP(B123:G374)-1)/COUNTA(G123:G374)),$A$4:$A$9))*NORMSINV($B$11)</f>
        <v>-0.01933132855</v>
      </c>
      <c r="K122" s="24">
        <f t="shared" si="4"/>
        <v>0</v>
      </c>
      <c r="L122" s="36">
        <f t="shared" si="5"/>
        <v>-0.06877573735</v>
      </c>
      <c r="M122" s="100">
        <f t="array" ref="M122">SQRT(MMULT(MMULT(TRANSPOSE($A$4:$A$9),MMULT(TRANSPOSE(EXP(B123:$G$532)-1),EXP(B123:$G$532)-1)/COUNTA($G123:G$532)),$A$4:$A$9))*(-1/SQRT(2*PI())*EXP(-1*(NORMSINV($B$11))^2/2)/$B$11)</f>
        <v>-0.02491682594</v>
      </c>
      <c r="N122" s="36">
        <f t="array" ref="N122">SQRT(MMULT(MMULT(TRANSPOSE($A$4:$A$9),MMULT(TRANSPOSE(EXP(B123:G374)-1),EXP(B123:G374)-1)/COUNTA(G123:G374)),$A$4:$A$9))*(-1/SQRT(2*PI())*EXP(-1*(NORMSINV($B$11))^2/2)/$B$11)</f>
        <v>-0.02214721722</v>
      </c>
      <c r="O122" s="101">
        <f t="shared" si="6"/>
        <v>-0.07879392204</v>
      </c>
      <c r="P122" s="100">
        <f>Stocks!N414</f>
        <v>0.03115529492</v>
      </c>
      <c r="Q122" s="36">
        <f>Stocks!O414</f>
        <v>0.004128933811</v>
      </c>
      <c r="R122" s="36">
        <f>Stocks!P414</f>
        <v>-0.008581354233</v>
      </c>
      <c r="S122" s="36">
        <f>Stocks!Q414</f>
        <v>-0.005499858449</v>
      </c>
      <c r="T122" s="36">
        <f>Stocks!R414</f>
        <v>-0.005850302704</v>
      </c>
      <c r="U122" s="36">
        <f>Stocks!S414</f>
        <v>-0.00151959902</v>
      </c>
      <c r="V122" s="100">
        <f t="shared" si="7"/>
        <v>0.002305519054</v>
      </c>
    </row>
    <row r="123" ht="12.75" customHeight="1">
      <c r="A123" s="102">
        <f>Stocks!A413</f>
        <v>42991</v>
      </c>
      <c r="B123" s="103">
        <f>Stocks!H413</f>
        <v>0.009547689603</v>
      </c>
      <c r="C123" s="103">
        <f>Stocks!I413</f>
        <v>0.006628023884</v>
      </c>
      <c r="D123" s="103">
        <f>Stocks!J413</f>
        <v>-0.007550612573</v>
      </c>
      <c r="E123" s="103">
        <f>Stocks!K413</f>
        <v>-0.008188961018</v>
      </c>
      <c r="F123" s="103">
        <f>Stocks!L413</f>
        <v>0.007071933303</v>
      </c>
      <c r="G123" s="104">
        <f>Stocks!M413</f>
        <v>0.005430235681</v>
      </c>
      <c r="H123" s="36">
        <f t="array" ref="H123">SQRT(MMULT(MMULT(TRANSPOSE($A$4:$A$9),MMULT(TRANSPOSE(EXP(B124:$G$530)-1),EXP(B124:$G$530)-1)/COUNTA($G124:G$530)),$A$4:$A$9))*NORMSINV($B$11)</f>
        <v>-0.02177404259</v>
      </c>
      <c r="I123" s="24">
        <f t="shared" si="3"/>
        <v>0</v>
      </c>
      <c r="J123" s="36">
        <f t="array" ref="J123">SQRT(MMULT(MMULT(TRANSPOSE($A$4:$A$9),MMULT(TRANSPOSE(EXP(B124:G375)-1),EXP(B124:G375)-1)/COUNTA(G124:G375)),$A$4:$A$9))*NORMSINV($B$11)</f>
        <v>-0.01935290763</v>
      </c>
      <c r="K123" s="24">
        <f t="shared" si="4"/>
        <v>0</v>
      </c>
      <c r="L123" s="36">
        <f t="shared" si="5"/>
        <v>-0.06885556845</v>
      </c>
      <c r="M123" s="100">
        <f t="array" ref="M123">SQRT(MMULT(MMULT(TRANSPOSE($A$4:$A$9),MMULT(TRANSPOSE(EXP(B124:$G$532)-1),EXP(B124:$G$532)-1)/COUNTA($G124:G$532)),$A$4:$A$9))*(-1/SQRT(2*PI())*EXP(-1*(NORMSINV($B$11))^2/2)/$B$11)</f>
        <v>-0.02494574803</v>
      </c>
      <c r="N123" s="36">
        <f t="array" ref="N123">SQRT(MMULT(MMULT(TRANSPOSE($A$4:$A$9),MMULT(TRANSPOSE(EXP(B124:G375)-1),EXP(B124:G375)-1)/COUNTA(G124:G375)),$A$4:$A$9))*(-1/SQRT(2*PI())*EXP(-1*(NORMSINV($B$11))^2/2)/$B$11)</f>
        <v>-0.02217193961</v>
      </c>
      <c r="O123" s="101">
        <f t="shared" si="6"/>
        <v>-0.0788853817</v>
      </c>
      <c r="P123" s="100">
        <f>Stocks!N413</f>
        <v>0.009593414197</v>
      </c>
      <c r="Q123" s="36">
        <f>Stocks!O413</f>
        <v>0.006650037844</v>
      </c>
      <c r="R123" s="36">
        <f>Stocks!P413</f>
        <v>-0.007522178309</v>
      </c>
      <c r="S123" s="36">
        <f>Stocks!Q413</f>
        <v>-0.008155522814</v>
      </c>
      <c r="T123" s="36">
        <f>Stocks!R413</f>
        <v>0.007096998475</v>
      </c>
      <c r="U123" s="36">
        <f>Stocks!S413</f>
        <v>0.005445006134</v>
      </c>
      <c r="V123" s="100">
        <f t="shared" si="7"/>
        <v>0.002184625921</v>
      </c>
    </row>
    <row r="124" ht="12.75" customHeight="1">
      <c r="A124" s="102">
        <f>Stocks!A412</f>
        <v>42990</v>
      </c>
      <c r="B124" s="103">
        <f>Stocks!H412</f>
        <v>-0.002587970161</v>
      </c>
      <c r="C124" s="103">
        <f>Stocks!I412</f>
        <v>0.008906280178</v>
      </c>
      <c r="D124" s="103">
        <f>Stocks!J412</f>
        <v>-0.003970608483</v>
      </c>
      <c r="E124" s="103">
        <f>Stocks!K412</f>
        <v>0.01858915317</v>
      </c>
      <c r="F124" s="103">
        <f>Stocks!L412</f>
        <v>-0.001070572166</v>
      </c>
      <c r="G124" s="104">
        <f>Stocks!M412</f>
        <v>0.005283179956</v>
      </c>
      <c r="H124" s="36">
        <f t="array" ref="H124">SQRT(MMULT(MMULT(TRANSPOSE($A$4:$A$9),MMULT(TRANSPOSE(EXP(B125:$G$530)-1),EXP(B125:$G$530)-1)/COUNTA($G125:G$530)),$A$4:$A$9))*NORMSINV($B$11)</f>
        <v>-0.02179536674</v>
      </c>
      <c r="I124" s="24">
        <f t="shared" si="3"/>
        <v>0</v>
      </c>
      <c r="J124" s="36">
        <f t="array" ref="J124">SQRT(MMULT(MMULT(TRANSPOSE($A$4:$A$9),MMULT(TRANSPOSE(EXP(B125:G376)-1),EXP(B125:G376)-1)/COUNTA(G125:G376)),$A$4:$A$9))*NORMSINV($B$11)</f>
        <v>-0.01953057267</v>
      </c>
      <c r="K124" s="24">
        <f t="shared" si="4"/>
        <v>0</v>
      </c>
      <c r="L124" s="36">
        <f t="shared" si="5"/>
        <v>-0.06892300134</v>
      </c>
      <c r="M124" s="100">
        <f t="array" ref="M124">SQRT(MMULT(MMULT(TRANSPOSE($A$4:$A$9),MMULT(TRANSPOSE(EXP(B125:$G$532)-1),EXP(B125:$G$532)-1)/COUNTA($G125:G$532)),$A$4:$A$9))*(-1/SQRT(2*PI())*EXP(-1*(NORMSINV($B$11))^2/2)/$B$11)</f>
        <v>-0.02497017835</v>
      </c>
      <c r="N124" s="36">
        <f t="array" ref="N124">SQRT(MMULT(MMULT(TRANSPOSE($A$4:$A$9),MMULT(TRANSPOSE(EXP(B125:G376)-1),EXP(B125:G376)-1)/COUNTA(G125:G376)),$A$4:$A$9))*(-1/SQRT(2*PI())*EXP(-1*(NORMSINV($B$11))^2/2)/$B$11)</f>
        <v>-0.02237548414</v>
      </c>
      <c r="O124" s="101">
        <f t="shared" si="6"/>
        <v>-0.07896263717</v>
      </c>
      <c r="P124" s="100">
        <f>Stocks!N412</f>
        <v>-0.002584624254</v>
      </c>
      <c r="Q124" s="36">
        <f>Stocks!O412</f>
        <v>0.008946059097</v>
      </c>
      <c r="R124" s="36">
        <f>Stocks!P412</f>
        <v>-0.00396273604</v>
      </c>
      <c r="S124" s="36">
        <f>Stocks!Q412</f>
        <v>0.01876300708</v>
      </c>
      <c r="T124" s="36">
        <f>Stocks!R412</f>
        <v>-0.001069999308</v>
      </c>
      <c r="U124" s="36">
        <f>Stocks!S412</f>
        <v>0.005297160561</v>
      </c>
      <c r="V124" s="100">
        <f t="shared" si="7"/>
        <v>0.004231477856</v>
      </c>
    </row>
    <row r="125" ht="12.75" customHeight="1">
      <c r="A125" s="102">
        <f>Stocks!A411</f>
        <v>42989</v>
      </c>
      <c r="B125" s="103">
        <f>Stocks!H411</f>
        <v>0.05740593093</v>
      </c>
      <c r="C125" s="103">
        <f>Stocks!I411</f>
        <v>0.0163478445</v>
      </c>
      <c r="D125" s="103">
        <f>Stocks!J411</f>
        <v>0.01793063005</v>
      </c>
      <c r="E125" s="103">
        <f>Stocks!K411</f>
        <v>0.02970961728</v>
      </c>
      <c r="F125" s="103">
        <f>Stocks!L411</f>
        <v>0.01048809827</v>
      </c>
      <c r="G125" s="104">
        <f>Stocks!M411</f>
        <v>0.001107979049</v>
      </c>
      <c r="H125" s="36">
        <f t="array" ref="H125">SQRT(MMULT(MMULT(TRANSPOSE($A$4:$A$9),MMULT(TRANSPOSE(EXP(B126:$G$530)-1),EXP(B126:$G$530)-1)/COUNTA($G126:G$530)),$A$4:$A$9))*NORMSINV($B$11)</f>
        <v>-0.02166562139</v>
      </c>
      <c r="I125" s="24">
        <f t="shared" si="3"/>
        <v>0</v>
      </c>
      <c r="J125" s="36">
        <f t="array" ref="J125">SQRT(MMULT(MMULT(TRANSPOSE($A$4:$A$9),MMULT(TRANSPOSE(EXP(B126:G377)-1),EXP(B126:G377)-1)/COUNTA(G126:G377)),$A$4:$A$9))*NORMSINV($B$11)</f>
        <v>-0.01943492561</v>
      </c>
      <c r="K125" s="24">
        <f t="shared" si="4"/>
        <v>0</v>
      </c>
      <c r="L125" s="36">
        <f t="shared" si="5"/>
        <v>-0.06851271051</v>
      </c>
      <c r="M125" s="100">
        <f t="array" ref="M125">SQRT(MMULT(MMULT(TRANSPOSE($A$4:$A$9),MMULT(TRANSPOSE(EXP(B126:$G$532)-1),EXP(B126:$G$532)-1)/COUNTA($G126:G$532)),$A$4:$A$9))*(-1/SQRT(2*PI())*EXP(-1*(NORMSINV($B$11))^2/2)/$B$11)</f>
        <v>-0.02482153371</v>
      </c>
      <c r="N125" s="36">
        <f t="array" ref="N125">SQRT(MMULT(MMULT(TRANSPOSE($A$4:$A$9),MMULT(TRANSPOSE(EXP(B126:G377)-1),EXP(B126:G377)-1)/COUNTA(G126:G377)),$A$4:$A$9))*(-1/SQRT(2*PI())*EXP(-1*(NORMSINV($B$11))^2/2)/$B$11)</f>
        <v>-0.02226590469</v>
      </c>
      <c r="O125" s="101">
        <f t="shared" si="6"/>
        <v>-0.07849258153</v>
      </c>
      <c r="P125" s="100">
        <f>Stocks!N411</f>
        <v>0.05908563877</v>
      </c>
      <c r="Q125" s="36">
        <f>Stocks!O411</f>
        <v>0.01648220166</v>
      </c>
      <c r="R125" s="36">
        <f>Stocks!P411</f>
        <v>0.01809234893</v>
      </c>
      <c r="S125" s="36">
        <f>Stocks!Q411</f>
        <v>0.03015535121</v>
      </c>
      <c r="T125" s="36">
        <f>Stocks!R411</f>
        <v>0.01054329116</v>
      </c>
      <c r="U125" s="36">
        <f>Stocks!S411</f>
        <v>0.001108593085</v>
      </c>
      <c r="V125" s="100">
        <f t="shared" si="7"/>
        <v>0.02257790414</v>
      </c>
    </row>
    <row r="126" ht="12.75" customHeight="1">
      <c r="A126" s="102">
        <f>Stocks!A410</f>
        <v>42986</v>
      </c>
      <c r="B126" s="103">
        <f>Stocks!H410</f>
        <v>-0.02077852084</v>
      </c>
      <c r="C126" s="103">
        <f>Stocks!I410</f>
        <v>-0.009897007892</v>
      </c>
      <c r="D126" s="103">
        <f>Stocks!J410</f>
        <v>-0.0164434506</v>
      </c>
      <c r="E126" s="103">
        <f>Stocks!K410</f>
        <v>-0.01451830135</v>
      </c>
      <c r="F126" s="103">
        <f>Stocks!L410</f>
        <v>-0.00485416616</v>
      </c>
      <c r="G126" s="104">
        <f>Stocks!M410</f>
        <v>0.001381002673</v>
      </c>
      <c r="H126" s="36">
        <f t="array" ref="H126">SQRT(MMULT(MMULT(TRANSPOSE($A$4:$A$9),MMULT(TRANSPOSE(EXP(B127:$G$530)-1),EXP(B127:$G$530)-1)/COUNTA($G127:G$530)),$A$4:$A$9))*NORMSINV($B$11)</f>
        <v>-0.02165660193</v>
      </c>
      <c r="I126" s="24">
        <f t="shared" si="3"/>
        <v>0</v>
      </c>
      <c r="J126" s="36">
        <f t="array" ref="J126">SQRT(MMULT(MMULT(TRANSPOSE($A$4:$A$9),MMULT(TRANSPOSE(EXP(B127:G378)-1),EXP(B127:G378)-1)/COUNTA(G127:G378)),$A$4:$A$9))*NORMSINV($B$11)</f>
        <v>-0.01941723079</v>
      </c>
      <c r="K126" s="24">
        <f t="shared" si="4"/>
        <v>0</v>
      </c>
      <c r="L126" s="36">
        <f t="shared" si="5"/>
        <v>-0.06848418847</v>
      </c>
      <c r="M126" s="100">
        <f t="array" ref="M126">SQRT(MMULT(MMULT(TRANSPOSE($A$4:$A$9),MMULT(TRANSPOSE(EXP(B127:$G$532)-1),EXP(B127:$G$532)-1)/COUNTA($G127:G$532)),$A$4:$A$9))*(-1/SQRT(2*PI())*EXP(-1*(NORMSINV($B$11))^2/2)/$B$11)</f>
        <v>-0.02481120043</v>
      </c>
      <c r="N126" s="36">
        <f t="array" ref="N126">SQRT(MMULT(MMULT(TRANSPOSE($A$4:$A$9),MMULT(TRANSPOSE(EXP(B127:G378)-1),EXP(B127:G378)-1)/COUNTA(G127:G378)),$A$4:$A$9))*(-1/SQRT(2*PI())*EXP(-1*(NORMSINV($B$11))^2/2)/$B$11)</f>
        <v>-0.02224563237</v>
      </c>
      <c r="O126" s="101">
        <f t="shared" si="6"/>
        <v>-0.07845990483</v>
      </c>
      <c r="P126" s="100">
        <f>Stocks!N410</f>
        <v>-0.02056413482</v>
      </c>
      <c r="Q126" s="36">
        <f>Stocks!O410</f>
        <v>-0.00984819368</v>
      </c>
      <c r="R126" s="36">
        <f>Stocks!P410</f>
        <v>-0.01630899505</v>
      </c>
      <c r="S126" s="36">
        <f>Stocks!Q410</f>
        <v>-0.01441341899</v>
      </c>
      <c r="T126" s="36">
        <f>Stocks!R410</f>
        <v>-0.004842403735</v>
      </c>
      <c r="U126" s="36">
        <f>Stocks!S410</f>
        <v>0.001381956696</v>
      </c>
      <c r="V126" s="100">
        <f t="shared" si="7"/>
        <v>-0.01076586493</v>
      </c>
    </row>
    <row r="127" ht="12.75" customHeight="1">
      <c r="A127" s="102">
        <f>Stocks!A409</f>
        <v>42985</v>
      </c>
      <c r="B127" s="103">
        <f>Stocks!H409</f>
        <v>0.01749328534</v>
      </c>
      <c r="C127" s="103">
        <f>Stocks!I409</f>
        <v>-0.00617110508</v>
      </c>
      <c r="D127" s="103">
        <f>Stocks!J409</f>
        <v>-0.00402241872</v>
      </c>
      <c r="E127" s="103">
        <f>Stocks!K409</f>
        <v>-0.001395673639</v>
      </c>
      <c r="F127" s="103">
        <f>Stocks!L409</f>
        <v>0.01272505873</v>
      </c>
      <c r="G127" s="104">
        <f>Stocks!M409</f>
        <v>-0.006631697273</v>
      </c>
      <c r="H127" s="36">
        <f t="array" ref="H127">SQRT(MMULT(MMULT(TRANSPOSE($A$4:$A$9),MMULT(TRANSPOSE(EXP(B128:$G$530)-1),EXP(B128:$G$530)-1)/COUNTA($G128:G$530)),$A$4:$A$9))*NORMSINV($B$11)</f>
        <v>-0.02168215679</v>
      </c>
      <c r="I127" s="24">
        <f t="shared" si="3"/>
        <v>0</v>
      </c>
      <c r="J127" s="36">
        <f t="array" ref="J127">SQRT(MMULT(MMULT(TRANSPOSE($A$4:$A$9),MMULT(TRANSPOSE(EXP(B128:G379)-1),EXP(B128:G379)-1)/COUNTA(G128:G379)),$A$4:$A$9))*NORMSINV($B$11)</f>
        <v>-0.01941903647</v>
      </c>
      <c r="K127" s="24">
        <f t="shared" si="4"/>
        <v>0</v>
      </c>
      <c r="L127" s="36">
        <f t="shared" si="5"/>
        <v>-0.06856500005</v>
      </c>
      <c r="M127" s="100">
        <f t="array" ref="M127">SQRT(MMULT(MMULT(TRANSPOSE($A$4:$A$9),MMULT(TRANSPOSE(EXP(B128:$G$532)-1),EXP(B128:$G$532)-1)/COUNTA($G128:G$532)),$A$4:$A$9))*(-1/SQRT(2*PI())*EXP(-1*(NORMSINV($B$11))^2/2)/$B$11)</f>
        <v>-0.02484047773</v>
      </c>
      <c r="N127" s="36">
        <f t="array" ref="N127">SQRT(MMULT(MMULT(TRANSPOSE($A$4:$A$9),MMULT(TRANSPOSE(EXP(B128:G379)-1),EXP(B128:G379)-1)/COUNTA(G128:G379)),$A$4:$A$9))*(-1/SQRT(2*PI())*EXP(-1*(NORMSINV($B$11))^2/2)/$B$11)</f>
        <v>-0.02224770108</v>
      </c>
      <c r="O127" s="101">
        <f t="shared" si="6"/>
        <v>-0.07855248779</v>
      </c>
      <c r="P127" s="100">
        <f>Stocks!N409</f>
        <v>0.01764718898</v>
      </c>
      <c r="Q127" s="36">
        <f>Stocks!O409</f>
        <v>-0.006152102919</v>
      </c>
      <c r="R127" s="36">
        <f>Stocks!P409</f>
        <v>-0.004014339629</v>
      </c>
      <c r="S127" s="36">
        <f>Stocks!Q409</f>
        <v>-0.001394700139</v>
      </c>
      <c r="T127" s="36">
        <f>Stocks!R409</f>
        <v>0.0128063668</v>
      </c>
      <c r="U127" s="36">
        <f>Stocks!S409</f>
        <v>-0.006609756098</v>
      </c>
      <c r="V127" s="100">
        <f t="shared" si="7"/>
        <v>0.002047109499</v>
      </c>
    </row>
    <row r="128" ht="12.75" customHeight="1">
      <c r="A128" s="102">
        <f>Stocks!A408</f>
        <v>42984</v>
      </c>
      <c r="B128" s="103">
        <f>Stocks!H408</f>
        <v>-0.01457986132</v>
      </c>
      <c r="C128" s="103">
        <f>Stocks!I408</f>
        <v>0.02091039224</v>
      </c>
      <c r="D128" s="103">
        <f>Stocks!J408</f>
        <v>-0.001049645922</v>
      </c>
      <c r="E128" s="103">
        <f>Stocks!K408</f>
        <v>0.0267421083</v>
      </c>
      <c r="F128" s="103">
        <f>Stocks!L408</f>
        <v>-0.002856951521</v>
      </c>
      <c r="G128" s="104">
        <f>Stocks!M408</f>
        <v>-0.005190339605</v>
      </c>
      <c r="H128" s="36">
        <f t="array" ref="H128">SQRT(MMULT(MMULT(TRANSPOSE($A$4:$A$9),MMULT(TRANSPOSE(EXP(B129:$G$530)-1),EXP(B129:$G$530)-1)/COUNTA($G129:G$530)),$A$4:$A$9))*NORMSINV($B$11)</f>
        <v>-0.02170386093</v>
      </c>
      <c r="I128" s="24">
        <f t="shared" si="3"/>
        <v>0</v>
      </c>
      <c r="J128" s="36">
        <f t="array" ref="J128">SQRT(MMULT(MMULT(TRANSPOSE($A$4:$A$9),MMULT(TRANSPOSE(EXP(B129:G380)-1),EXP(B129:G380)-1)/COUNTA(G129:G380)),$A$4:$A$9))*NORMSINV($B$11)</f>
        <v>-0.01947417109</v>
      </c>
      <c r="K128" s="24">
        <f t="shared" si="4"/>
        <v>0</v>
      </c>
      <c r="L128" s="36">
        <f t="shared" si="5"/>
        <v>-0.06863363456</v>
      </c>
      <c r="M128" s="100">
        <f t="array" ref="M128">SQRT(MMULT(MMULT(TRANSPOSE($A$4:$A$9),MMULT(TRANSPOSE(EXP(B129:$G$532)-1),EXP(B129:$G$532)-1)/COUNTA($G129:G$532)),$A$4:$A$9))*(-1/SQRT(2*PI())*EXP(-1*(NORMSINV($B$11))^2/2)/$B$11)</f>
        <v>-0.02486534339</v>
      </c>
      <c r="N128" s="36">
        <f t="array" ref="N128">SQRT(MMULT(MMULT(TRANSPOSE($A$4:$A$9),MMULT(TRANSPOSE(EXP(B129:G380)-1),EXP(B129:G380)-1)/COUNTA(G129:G380)),$A$4:$A$9))*(-1/SQRT(2*PI())*EXP(-1*(NORMSINV($B$11))^2/2)/$B$11)</f>
        <v>-0.02231086685</v>
      </c>
      <c r="O128" s="101">
        <f t="shared" si="6"/>
        <v>-0.07863111991</v>
      </c>
      <c r="P128" s="100">
        <f>Stocks!N408</f>
        <v>-0.01447408981</v>
      </c>
      <c r="Q128" s="36">
        <f>Stocks!O408</f>
        <v>0.02113054631</v>
      </c>
      <c r="R128" s="36">
        <f>Stocks!P408</f>
        <v>-0.001049095236</v>
      </c>
      <c r="S128" s="36">
        <f>Stocks!Q408</f>
        <v>0.0271028873</v>
      </c>
      <c r="T128" s="36">
        <f>Stocks!R408</f>
        <v>-0.002852874318</v>
      </c>
      <c r="U128" s="36">
        <f>Stocks!S408</f>
        <v>-0.005176893067</v>
      </c>
      <c r="V128" s="100">
        <f t="shared" si="7"/>
        <v>0.00411341353</v>
      </c>
    </row>
    <row r="129" ht="12.75" customHeight="1">
      <c r="A129" s="102">
        <f>Stocks!A407</f>
        <v>42983</v>
      </c>
      <c r="B129" s="103">
        <f>Stocks!H407</f>
        <v>-0.01648287103</v>
      </c>
      <c r="C129" s="103">
        <f>Stocks!I407</f>
        <v>-0.001996871537</v>
      </c>
      <c r="D129" s="103">
        <f>Stocks!J407</f>
        <v>-0.01208132389</v>
      </c>
      <c r="E129" s="103">
        <f>Stocks!K407</f>
        <v>-0.001259812308</v>
      </c>
      <c r="F129" s="103">
        <f>Stocks!L407</f>
        <v>-0.004473034937</v>
      </c>
      <c r="G129" s="104">
        <f>Stocks!M407</f>
        <v>-0.001510158351</v>
      </c>
      <c r="H129" s="36">
        <f t="array" ref="H129">SQRT(MMULT(MMULT(TRANSPOSE($A$4:$A$9),MMULT(TRANSPOSE(EXP(B130:$G$530)-1),EXP(B130:$G$530)-1)/COUNTA($G130:G$530)),$A$4:$A$9))*NORMSINV($B$11)</f>
        <v>-0.02171871959</v>
      </c>
      <c r="I129" s="24">
        <f t="shared" si="3"/>
        <v>0</v>
      </c>
      <c r="J129" s="36">
        <f t="array" ref="J129">SQRT(MMULT(MMULT(TRANSPOSE($A$4:$A$9),MMULT(TRANSPOSE(EXP(B130:G381)-1),EXP(B130:G381)-1)/COUNTA(G130:G381)),$A$4:$A$9))*NORMSINV($B$11)</f>
        <v>-0.01945485459</v>
      </c>
      <c r="K129" s="24">
        <f t="shared" si="4"/>
        <v>0</v>
      </c>
      <c r="L129" s="36">
        <f t="shared" si="5"/>
        <v>-0.06868062176</v>
      </c>
      <c r="M129" s="100">
        <f t="array" ref="M129">SQRT(MMULT(MMULT(TRANSPOSE($A$4:$A$9),MMULT(TRANSPOSE(EXP(B130:$G$532)-1),EXP(B130:$G$532)-1)/COUNTA($G130:G$532)),$A$4:$A$9))*(-1/SQRT(2*PI())*EXP(-1*(NORMSINV($B$11))^2/2)/$B$11)</f>
        <v>-0.02488236643</v>
      </c>
      <c r="N129" s="36">
        <f t="array" ref="N129">SQRT(MMULT(MMULT(TRANSPOSE($A$4:$A$9),MMULT(TRANSPOSE(EXP(B130:G381)-1),EXP(B130:G381)-1)/COUNTA(G130:G381)),$A$4:$A$9))*(-1/SQRT(2*PI())*EXP(-1*(NORMSINV($B$11))^2/2)/$B$11)</f>
        <v>-0.02228873663</v>
      </c>
      <c r="O129" s="101">
        <f t="shared" si="6"/>
        <v>-0.07868495148</v>
      </c>
      <c r="P129" s="100">
        <f>Stocks!N407</f>
        <v>-0.0163477718</v>
      </c>
      <c r="Q129" s="36">
        <f>Stocks!O407</f>
        <v>-0.001994879115</v>
      </c>
      <c r="R129" s="36">
        <f>Stocks!P407</f>
        <v>-0.01200863771</v>
      </c>
      <c r="S129" s="36">
        <f>Stocks!Q407</f>
        <v>-0.001259019078</v>
      </c>
      <c r="T129" s="36">
        <f>Stocks!R407</f>
        <v>-0.004463045815</v>
      </c>
      <c r="U129" s="36">
        <f>Stocks!S407</f>
        <v>-0.001509018636</v>
      </c>
      <c r="V129" s="100">
        <f t="shared" si="7"/>
        <v>-0.006263728692</v>
      </c>
    </row>
    <row r="130" ht="12.75" customHeight="1">
      <c r="A130" s="102">
        <f>Stocks!A406</f>
        <v>42979</v>
      </c>
      <c r="B130" s="103">
        <f>Stocks!H406</f>
        <v>-0.001405876819</v>
      </c>
      <c r="C130" s="103">
        <f>Stocks!I406</f>
        <v>0.0005702361221</v>
      </c>
      <c r="D130" s="103">
        <f>Stocks!J406</f>
        <v>0.0003050595099</v>
      </c>
      <c r="E130" s="103">
        <f>Stocks!K406</f>
        <v>0.0001716869311</v>
      </c>
      <c r="F130" s="103">
        <f>Stocks!L406</f>
        <v>-0.01116288276</v>
      </c>
      <c r="G130" s="104">
        <f>Stocks!M406</f>
        <v>-0.009700846988</v>
      </c>
      <c r="H130" s="36">
        <f t="array" ref="H130">SQRT(MMULT(MMULT(TRANSPOSE($A$4:$A$9),MMULT(TRANSPOSE(EXP(B131:$G$530)-1),EXP(B131:$G$530)-1)/COUNTA($G131:G$530)),$A$4:$A$9))*NORMSINV($B$11)</f>
        <v>-0.02174199896</v>
      </c>
      <c r="I130" s="24">
        <f t="shared" si="3"/>
        <v>0</v>
      </c>
      <c r="J130" s="36">
        <f t="array" ref="J130">SQRT(MMULT(MMULT(TRANSPOSE($A$4:$A$9),MMULT(TRANSPOSE(EXP(B131:G382)-1),EXP(B131:G382)-1)/COUNTA(G131:G382)),$A$4:$A$9))*NORMSINV($B$11)</f>
        <v>-0.01947573238</v>
      </c>
      <c r="K130" s="24">
        <f t="shared" si="4"/>
        <v>0</v>
      </c>
      <c r="L130" s="36">
        <f t="shared" si="5"/>
        <v>-0.06875423759</v>
      </c>
      <c r="M130" s="100">
        <f t="array" ref="M130">SQRT(MMULT(MMULT(TRANSPOSE($A$4:$A$9),MMULT(TRANSPOSE(EXP(B131:$G$532)-1),EXP(B131:$G$532)-1)/COUNTA($G131:G$532)),$A$4:$A$9))*(-1/SQRT(2*PI())*EXP(-1*(NORMSINV($B$11))^2/2)/$B$11)</f>
        <v>-0.02490903678</v>
      </c>
      <c r="N130" s="36">
        <f t="array" ref="N130">SQRT(MMULT(MMULT(TRANSPOSE($A$4:$A$9),MMULT(TRANSPOSE(EXP(B131:G382)-1),EXP(B131:G382)-1)/COUNTA(G131:G382)),$A$4:$A$9))*(-1/SQRT(2*PI())*EXP(-1*(NORMSINV($B$11))^2/2)/$B$11)</f>
        <v>-0.02231265557</v>
      </c>
      <c r="O130" s="101">
        <f t="shared" si="6"/>
        <v>-0.07876929053</v>
      </c>
      <c r="P130" s="100">
        <f>Stocks!N406</f>
        <v>-0.001404889037</v>
      </c>
      <c r="Q130" s="36">
        <f>Stocks!O406</f>
        <v>0.0005703987376</v>
      </c>
      <c r="R130" s="36">
        <f>Stocks!P406</f>
        <v>0.0003051060453</v>
      </c>
      <c r="S130" s="36">
        <f>Stocks!Q406</f>
        <v>0.0001717016702</v>
      </c>
      <c r="T130" s="36">
        <f>Stocks!R406</f>
        <v>-0.01110080897</v>
      </c>
      <c r="U130" s="36">
        <f>Stocks!S406</f>
        <v>-0.009653945555</v>
      </c>
      <c r="V130" s="100">
        <f t="shared" si="7"/>
        <v>-0.003518739518</v>
      </c>
    </row>
    <row r="131" ht="12.75" customHeight="1">
      <c r="A131" s="102">
        <f>Stocks!A405</f>
        <v>42978</v>
      </c>
      <c r="B131" s="103">
        <f>Stocks!H405</f>
        <v>0.007671953492</v>
      </c>
      <c r="C131" s="103">
        <f>Stocks!I405</f>
        <v>0.005145684367</v>
      </c>
      <c r="D131" s="103">
        <f>Stocks!J405</f>
        <v>0.003971055062</v>
      </c>
      <c r="E131" s="103">
        <f>Stocks!K405</f>
        <v>0.0001145105868</v>
      </c>
      <c r="F131" s="103">
        <f>Stocks!L405</f>
        <v>0.01021672444</v>
      </c>
      <c r="G131" s="104">
        <f>Stocks!M405</f>
        <v>-0.004251504946</v>
      </c>
      <c r="H131" s="36">
        <f t="array" ref="H131">SQRT(MMULT(MMULT(TRANSPOSE($A$4:$A$9),MMULT(TRANSPOSE(EXP(B132:$G$530)-1),EXP(B132:$G$530)-1)/COUNTA($G132:G$530)),$A$4:$A$9))*NORMSINV($B$11)</f>
        <v>-0.02176465701</v>
      </c>
      <c r="I131" s="24">
        <f t="shared" si="3"/>
        <v>0</v>
      </c>
      <c r="J131" s="36">
        <f t="array" ref="J131">SQRT(MMULT(MMULT(TRANSPOSE($A$4:$A$9),MMULT(TRANSPOSE(EXP(B132:G383)-1),EXP(B132:G383)-1)/COUNTA(G132:G383)),$A$4:$A$9))*NORMSINV($B$11)</f>
        <v>-0.0194680644</v>
      </c>
      <c r="K131" s="24">
        <f t="shared" si="4"/>
        <v>0</v>
      </c>
      <c r="L131" s="36">
        <f t="shared" si="5"/>
        <v>-0.06882588864</v>
      </c>
      <c r="M131" s="100">
        <f t="array" ref="M131">SQRT(MMULT(MMULT(TRANSPOSE($A$4:$A$9),MMULT(TRANSPOSE(EXP(B132:$G$532)-1),EXP(B132:$G$532)-1)/COUNTA($G132:G$532)),$A$4:$A$9))*(-1/SQRT(2*PI())*EXP(-1*(NORMSINV($B$11))^2/2)/$B$11)</f>
        <v>-0.0249349953</v>
      </c>
      <c r="N131" s="36">
        <f t="array" ref="N131">SQRT(MMULT(MMULT(TRANSPOSE($A$4:$A$9),MMULT(TRANSPOSE(EXP(B132:G383)-1),EXP(B132:G383)-1)/COUNTA(G132:G383)),$A$4:$A$9))*(-1/SQRT(2*PI())*EXP(-1*(NORMSINV($B$11))^2/2)/$B$11)</f>
        <v>-0.02230387064</v>
      </c>
      <c r="O131" s="101">
        <f t="shared" si="6"/>
        <v>-0.07885137859</v>
      </c>
      <c r="P131" s="100">
        <f>Stocks!N405</f>
        <v>0.007701458333</v>
      </c>
      <c r="Q131" s="36">
        <f>Stocks!O405</f>
        <v>0.005158946138</v>
      </c>
      <c r="R131" s="36">
        <f>Stocks!P405</f>
        <v>0.003978950149</v>
      </c>
      <c r="S131" s="36">
        <f>Stocks!Q405</f>
        <v>0.0001145171433</v>
      </c>
      <c r="T131" s="36">
        <f>Stocks!R405</f>
        <v>0.01026909337</v>
      </c>
      <c r="U131" s="36">
        <f>Stocks!S405</f>
        <v>-0.004242480093</v>
      </c>
      <c r="V131" s="100">
        <f t="shared" si="7"/>
        <v>0.003830080839</v>
      </c>
    </row>
    <row r="132" ht="12.75" customHeight="1">
      <c r="A132" s="102">
        <f>Stocks!A404</f>
        <v>42977</v>
      </c>
      <c r="B132" s="103">
        <f>Stocks!H404</f>
        <v>0.01661615922</v>
      </c>
      <c r="C132" s="103">
        <f>Stocks!I404</f>
        <v>0.004596640221</v>
      </c>
      <c r="D132" s="103">
        <f>Stocks!J404</f>
        <v>0.00269738445</v>
      </c>
      <c r="E132" s="103">
        <f>Stocks!K404</f>
        <v>0.0342391757</v>
      </c>
      <c r="F132" s="103">
        <f>Stocks!L404</f>
        <v>0.01305603894</v>
      </c>
      <c r="G132" s="104">
        <f>Stocks!M404</f>
        <v>-0.002021921309</v>
      </c>
      <c r="H132" s="36">
        <f t="array" ref="H132">SQRT(MMULT(MMULT(TRANSPOSE($A$4:$A$9),MMULT(TRANSPOSE(EXP(B133:$G$530)-1),EXP(B133:$G$530)-1)/COUNTA($G133:G$530)),$A$4:$A$9))*NORMSINV($B$11)</f>
        <v>-0.02174945499</v>
      </c>
      <c r="I132" s="24">
        <f t="shared" si="3"/>
        <v>0</v>
      </c>
      <c r="J132" s="36">
        <f t="array" ref="J132">SQRT(MMULT(MMULT(TRANSPOSE($A$4:$A$9),MMULT(TRANSPOSE(EXP(B133:G384)-1),EXP(B133:G384)-1)/COUNTA(G133:G384)),$A$4:$A$9))*NORMSINV($B$11)</f>
        <v>-0.01939888962</v>
      </c>
      <c r="K132" s="24">
        <f t="shared" si="4"/>
        <v>0</v>
      </c>
      <c r="L132" s="36">
        <f t="shared" si="5"/>
        <v>-0.06877781563</v>
      </c>
      <c r="M132" s="100">
        <f t="array" ref="M132">SQRT(MMULT(MMULT(TRANSPOSE($A$4:$A$9),MMULT(TRANSPOSE(EXP(B133:$G$532)-1),EXP(B133:$G$532)-1)/COUNTA($G133:G$532)),$A$4:$A$9))*(-1/SQRT(2*PI())*EXP(-1*(NORMSINV($B$11))^2/2)/$B$11)</f>
        <v>-0.02491757889</v>
      </c>
      <c r="N132" s="36">
        <f t="array" ref="N132">SQRT(MMULT(MMULT(TRANSPOSE($A$4:$A$9),MMULT(TRANSPOSE(EXP(B133:G384)-1),EXP(B133:G384)-1)/COUNTA(G133:G384)),$A$4:$A$9))*(-1/SQRT(2*PI())*EXP(-1*(NORMSINV($B$11))^2/2)/$B$11)</f>
        <v>-0.02222461955</v>
      </c>
      <c r="O132" s="101">
        <f t="shared" si="6"/>
        <v>-0.07879630306</v>
      </c>
      <c r="P132" s="100">
        <f>Stocks!N404</f>
        <v>0.01675497539</v>
      </c>
      <c r="Q132" s="36">
        <f>Stocks!O404</f>
        <v>0.004607220978</v>
      </c>
      <c r="R132" s="36">
        <f>Stocks!P404</f>
        <v>0.002701025665</v>
      </c>
      <c r="S132" s="36">
        <f>Stocks!Q404</f>
        <v>0.03483208382</v>
      </c>
      <c r="T132" s="36">
        <f>Stocks!R404</f>
        <v>0.01314164115</v>
      </c>
      <c r="U132" s="36">
        <f>Stocks!S404</f>
        <v>-0.002019878603</v>
      </c>
      <c r="V132" s="100">
        <f t="shared" si="7"/>
        <v>0.0116695114</v>
      </c>
    </row>
    <row r="133" ht="12.75" customHeight="1">
      <c r="A133" s="102">
        <f>Stocks!A403</f>
        <v>42976</v>
      </c>
      <c r="B133" s="103">
        <f>Stocks!H403</f>
        <v>0.004906018403</v>
      </c>
      <c r="C133" s="103">
        <f>Stocks!I403</f>
        <v>0.00230600732</v>
      </c>
      <c r="D133" s="103">
        <f>Stocks!J403</f>
        <v>0.008878487386</v>
      </c>
      <c r="E133" s="103">
        <f>Stocks!K403</f>
        <v>0.01006172294</v>
      </c>
      <c r="F133" s="103">
        <f>Stocks!L403</f>
        <v>0.003016096363</v>
      </c>
      <c r="G133" s="104">
        <f>Stocks!M403</f>
        <v>0.003788051365</v>
      </c>
      <c r="H133" s="36">
        <f t="array" ref="H133">SQRT(MMULT(MMULT(TRANSPOSE($A$4:$A$9),MMULT(TRANSPOSE(EXP(B134:$G$530)-1),EXP(B134:$G$530)-1)/COUNTA($G134:G$530)),$A$4:$A$9))*NORMSINV($B$11)</f>
        <v>-0.02176731789</v>
      </c>
      <c r="I133" s="24">
        <f t="shared" si="3"/>
        <v>0</v>
      </c>
      <c r="J133" s="36">
        <f t="array" ref="J133">SQRT(MMULT(MMULT(TRANSPOSE($A$4:$A$9),MMULT(TRANSPOSE(EXP(B134:G385)-1),EXP(B134:G385)-1)/COUNTA(G134:G385)),$A$4:$A$9))*NORMSINV($B$11)</f>
        <v>-0.01938617861</v>
      </c>
      <c r="K133" s="24">
        <f t="shared" si="4"/>
        <v>0</v>
      </c>
      <c r="L133" s="36">
        <f t="shared" si="5"/>
        <v>-0.06883430309</v>
      </c>
      <c r="M133" s="100">
        <f t="array" ref="M133">SQRT(MMULT(MMULT(TRANSPOSE($A$4:$A$9),MMULT(TRANSPOSE(EXP(B134:$G$532)-1),EXP(B134:$G$532)-1)/COUNTA($G134:G$532)),$A$4:$A$9))*(-1/SQRT(2*PI())*EXP(-1*(NORMSINV($B$11))^2/2)/$B$11)</f>
        <v>-0.02493804378</v>
      </c>
      <c r="N133" s="36">
        <f t="array" ref="N133">SQRT(MMULT(MMULT(TRANSPOSE($A$4:$A$9),MMULT(TRANSPOSE(EXP(B134:G385)-1),EXP(B134:G385)-1)/COUNTA(G134:G385)),$A$4:$A$9))*(-1/SQRT(2*PI())*EXP(-1*(NORMSINV($B$11))^2/2)/$B$11)</f>
        <v>-0.02221005699</v>
      </c>
      <c r="O133" s="101">
        <f t="shared" si="6"/>
        <v>-0.07886101873</v>
      </c>
      <c r="P133" s="100">
        <f>Stocks!N403</f>
        <v>0.004918072616</v>
      </c>
      <c r="Q133" s="36">
        <f>Stocks!O403</f>
        <v>0.0023086682</v>
      </c>
      <c r="R133" s="36">
        <f>Stocks!P403</f>
        <v>0.00891801806</v>
      </c>
      <c r="S133" s="36">
        <f>Stocks!Q403</f>
        <v>0.01011251227</v>
      </c>
      <c r="T133" s="36">
        <f>Stocks!R403</f>
        <v>0.003020649358</v>
      </c>
      <c r="U133" s="36">
        <f>Stocks!S403</f>
        <v>0.003795235099</v>
      </c>
      <c r="V133" s="100">
        <f t="shared" si="7"/>
        <v>0.0055121926</v>
      </c>
    </row>
    <row r="134" ht="12.75" customHeight="1">
      <c r="A134" s="102">
        <f>Stocks!A402</f>
        <v>42975</v>
      </c>
      <c r="B134" s="103">
        <f>Stocks!H402</f>
        <v>-0.006890468592</v>
      </c>
      <c r="C134" s="103">
        <f>Stocks!I402</f>
        <v>-0.000576900984</v>
      </c>
      <c r="D134" s="103">
        <f>Stocks!J402</f>
        <v>0.01002092617</v>
      </c>
      <c r="E134" s="103">
        <f>Stocks!K402</f>
        <v>0.007025567241</v>
      </c>
      <c r="F134" s="103">
        <f>Stocks!L402</f>
        <v>0.0001375448066</v>
      </c>
      <c r="G134" s="104">
        <f>Stocks!M402</f>
        <v>-0.008758951485</v>
      </c>
      <c r="H134" s="36">
        <f t="array" ref="H134">SQRT(MMULT(MMULT(TRANSPOSE($A$4:$A$9),MMULT(TRANSPOSE(EXP(B135:$G$530)-1),EXP(B135:$G$530)-1)/COUNTA($G135:G$530)),$A$4:$A$9))*NORMSINV($B$11)</f>
        <v>-0.02179477411</v>
      </c>
      <c r="I134" s="24">
        <f t="shared" si="3"/>
        <v>0</v>
      </c>
      <c r="J134" s="36">
        <f t="array" ref="J134">SQRT(MMULT(MMULT(TRANSPOSE($A$4:$A$9),MMULT(TRANSPOSE(EXP(B135:G386)-1),EXP(B135:G386)-1)/COUNTA(G135:G386)),$A$4:$A$9))*NORMSINV($B$11)</f>
        <v>-0.01938617764</v>
      </c>
      <c r="K134" s="24">
        <f t="shared" si="4"/>
        <v>0</v>
      </c>
      <c r="L134" s="36">
        <f t="shared" si="5"/>
        <v>-0.06892112727</v>
      </c>
      <c r="M134" s="100">
        <f t="array" ref="M134">SQRT(MMULT(MMULT(TRANSPOSE($A$4:$A$9),MMULT(TRANSPOSE(EXP(B135:$G$532)-1),EXP(B135:$G$532)-1)/COUNTA($G135:G$532)),$A$4:$A$9))*(-1/SQRT(2*PI())*EXP(-1*(NORMSINV($B$11))^2/2)/$B$11)</f>
        <v>-0.02496949939</v>
      </c>
      <c r="N134" s="36">
        <f t="array" ref="N134">SQRT(MMULT(MMULT(TRANSPOSE($A$4:$A$9),MMULT(TRANSPOSE(EXP(B135:G386)-1),EXP(B135:G386)-1)/COUNTA(G135:G386)),$A$4:$A$9))*(-1/SQRT(2*PI())*EXP(-1*(NORMSINV($B$11))^2/2)/$B$11)</f>
        <v>-0.02221005588</v>
      </c>
      <c r="O134" s="101">
        <f t="shared" si="6"/>
        <v>-0.07896049012</v>
      </c>
      <c r="P134" s="100">
        <f>Stocks!N402</f>
        <v>-0.006866783745</v>
      </c>
      <c r="Q134" s="36">
        <f>Stocks!O402</f>
        <v>-0.0005767346086</v>
      </c>
      <c r="R134" s="36">
        <f>Stocks!P402</f>
        <v>0.01007130379</v>
      </c>
      <c r="S134" s="36">
        <f>Stocks!Q402</f>
        <v>0.007050304436</v>
      </c>
      <c r="T134" s="36">
        <f>Stocks!R402</f>
        <v>0.0001375542663</v>
      </c>
      <c r="U134" s="36">
        <f>Stocks!S402</f>
        <v>-0.008720703621</v>
      </c>
      <c r="V134" s="100">
        <f t="shared" si="7"/>
        <v>0.0001824900861</v>
      </c>
    </row>
    <row r="135" ht="12.75" customHeight="1">
      <c r="A135" s="102">
        <f>Stocks!A401</f>
        <v>42972</v>
      </c>
      <c r="B135" s="103">
        <f>Stocks!H401</f>
        <v>-0.01392360402</v>
      </c>
      <c r="C135" s="103">
        <f>Stocks!I401</f>
        <v>-0.001152957489</v>
      </c>
      <c r="D135" s="103">
        <f>Stocks!J401</f>
        <v>0.003697611808</v>
      </c>
      <c r="E135" s="103">
        <f>Stocks!K401</f>
        <v>-0.01305099934</v>
      </c>
      <c r="F135" s="103">
        <f>Stocks!L401</f>
        <v>0.001786585904</v>
      </c>
      <c r="G135" s="104">
        <f>Stocks!M401</f>
        <v>-0.002638486001</v>
      </c>
      <c r="H135" s="36">
        <f t="array" ref="H135">SQRT(MMULT(MMULT(TRANSPOSE($A$4:$A$9),MMULT(TRANSPOSE(EXP(B136:$G$530)-1),EXP(B136:$G$530)-1)/COUNTA($G136:G$530)),$A$4:$A$9))*NORMSINV($B$11)</f>
        <v>-0.02181685585</v>
      </c>
      <c r="I135" s="24">
        <f t="shared" si="3"/>
        <v>0</v>
      </c>
      <c r="J135" s="36">
        <f t="array" ref="J135">SQRT(MMULT(MMULT(TRANSPOSE($A$4:$A$9),MMULT(TRANSPOSE(EXP(B136:G387)-1),EXP(B136:G387)-1)/COUNTA(G136:G387)),$A$4:$A$9))*NORMSINV($B$11)</f>
        <v>-0.01937793509</v>
      </c>
      <c r="K135" s="24">
        <f t="shared" si="4"/>
        <v>0</v>
      </c>
      <c r="L135" s="36">
        <f t="shared" si="5"/>
        <v>-0.06899095587</v>
      </c>
      <c r="M135" s="100">
        <f t="array" ref="M135">SQRT(MMULT(MMULT(TRANSPOSE($A$4:$A$9),MMULT(TRANSPOSE(EXP(B136:$G$532)-1),EXP(B136:$G$532)-1)/COUNTA($G136:G$532)),$A$4:$A$9))*(-1/SQRT(2*PI())*EXP(-1*(NORMSINV($B$11))^2/2)/$B$11)</f>
        <v>-0.02499479766</v>
      </c>
      <c r="N135" s="36">
        <f t="array" ref="N135">SQRT(MMULT(MMULT(TRANSPOSE($A$4:$A$9),MMULT(TRANSPOSE(EXP(B136:G387)-1),EXP(B136:G387)-1)/COUNTA(G136:G387)),$A$4:$A$9))*(-1/SQRT(2*PI())*EXP(-1*(NORMSINV($B$11))^2/2)/$B$11)</f>
        <v>-0.02220061268</v>
      </c>
      <c r="O135" s="101">
        <f t="shared" si="6"/>
        <v>-0.07904049026</v>
      </c>
      <c r="P135" s="100">
        <f>Stocks!N401</f>
        <v>-0.01382711897</v>
      </c>
      <c r="Q135" s="36">
        <f>Stocks!O401</f>
        <v>-0.001152293089</v>
      </c>
      <c r="R135" s="36">
        <f>Stocks!P401</f>
        <v>0.003704456408</v>
      </c>
      <c r="S135" s="36">
        <f>Stocks!Q401</f>
        <v>-0.01296620434</v>
      </c>
      <c r="T135" s="36">
        <f>Stocks!R401</f>
        <v>0.001788182799</v>
      </c>
      <c r="U135" s="36">
        <f>Stocks!S401</f>
        <v>-0.002635008257</v>
      </c>
      <c r="V135" s="100">
        <f t="shared" si="7"/>
        <v>-0.004181330907</v>
      </c>
    </row>
    <row r="136" ht="12.75" customHeight="1">
      <c r="A136" s="102">
        <f>Stocks!A400</f>
        <v>42971</v>
      </c>
      <c r="B136" s="103">
        <f>Stocks!H400</f>
        <v>0.0004534618303</v>
      </c>
      <c r="C136" s="103">
        <f>Stocks!I400</f>
        <v>0.001441442993</v>
      </c>
      <c r="D136" s="103">
        <f>Stocks!J400</f>
        <v>-0.004447896134</v>
      </c>
      <c r="E136" s="103">
        <f>Stocks!K400</f>
        <v>-0.005516150241</v>
      </c>
      <c r="F136" s="103">
        <f>Stocks!L400</f>
        <v>-0.000412785947</v>
      </c>
      <c r="G136" s="104">
        <f>Stocks!M400</f>
        <v>0.0006204926776</v>
      </c>
      <c r="H136" s="36">
        <f t="array" ref="H136">SQRT(MMULT(MMULT(TRANSPOSE($A$4:$A$9),MMULT(TRANSPOSE(EXP(B137:$G$530)-1),EXP(B137:$G$530)-1)/COUNTA($G137:G$530)),$A$4:$A$9))*NORMSINV($B$11)</f>
        <v>-0.02184398856</v>
      </c>
      <c r="I136" s="24">
        <f t="shared" si="3"/>
        <v>0</v>
      </c>
      <c r="J136" s="36">
        <f t="array" ref="J136">SQRT(MMULT(MMULT(TRANSPOSE($A$4:$A$9),MMULT(TRANSPOSE(EXP(B137:G388)-1),EXP(B137:G388)-1)/COUNTA(G137:G388)),$A$4:$A$9))*NORMSINV($B$11)</f>
        <v>-0.0193927357</v>
      </c>
      <c r="K136" s="24">
        <f t="shared" si="4"/>
        <v>0</v>
      </c>
      <c r="L136" s="36">
        <f t="shared" si="5"/>
        <v>-0.06907675702</v>
      </c>
      <c r="M136" s="100">
        <f t="array" ref="M136">SQRT(MMULT(MMULT(TRANSPOSE($A$4:$A$9),MMULT(TRANSPOSE(EXP(B137:$G$532)-1),EXP(B137:$G$532)-1)/COUNTA($G137:G$532)),$A$4:$A$9))*(-1/SQRT(2*PI())*EXP(-1*(NORMSINV($B$11))^2/2)/$B$11)</f>
        <v>-0.02502588264</v>
      </c>
      <c r="N136" s="36">
        <f t="array" ref="N136">SQRT(MMULT(MMULT(TRANSPOSE($A$4:$A$9),MMULT(TRANSPOSE(EXP(B137:G388)-1),EXP(B137:G388)-1)/COUNTA(G137:G388)),$A$4:$A$9))*(-1/SQRT(2*PI())*EXP(-1*(NORMSINV($B$11))^2/2)/$B$11)</f>
        <v>-0.02221756922</v>
      </c>
      <c r="O136" s="101">
        <f t="shared" si="6"/>
        <v>-0.0791387896</v>
      </c>
      <c r="P136" s="100">
        <f>Stocks!N400</f>
        <v>0.0004535646597</v>
      </c>
      <c r="Q136" s="36">
        <f>Stocks!O400</f>
        <v>0.001442482371</v>
      </c>
      <c r="R136" s="36">
        <f>Stocks!P400</f>
        <v>-0.004438018894</v>
      </c>
      <c r="S136" s="36">
        <f>Stocks!Q400</f>
        <v>-0.00550096422</v>
      </c>
      <c r="T136" s="36">
        <f>Stocks!R400</f>
        <v>-0.0004127007626</v>
      </c>
      <c r="U136" s="36">
        <f>Stocks!S400</f>
        <v>0.000620685223</v>
      </c>
      <c r="V136" s="100">
        <f t="shared" si="7"/>
        <v>-0.00130582527</v>
      </c>
    </row>
    <row r="137" ht="12.75" customHeight="1">
      <c r="A137" s="102">
        <f>Stocks!A399</f>
        <v>42970</v>
      </c>
      <c r="B137" s="103">
        <f>Stocks!H399</f>
        <v>0.03290789388</v>
      </c>
      <c r="C137" s="103">
        <f>Stocks!I399</f>
        <v>0.0002884154802</v>
      </c>
      <c r="D137" s="103">
        <f>Stocks!J399</f>
        <v>0.001250784634</v>
      </c>
      <c r="E137" s="103">
        <f>Stocks!K399</f>
        <v>-0.001654834922</v>
      </c>
      <c r="F137" s="103">
        <f>Stocks!L399</f>
        <v>-0.006032404801</v>
      </c>
      <c r="G137" s="104">
        <f>Stocks!M399</f>
        <v>0.001462300337</v>
      </c>
      <c r="H137" s="36">
        <f t="array" ref="H137">SQRT(MMULT(MMULT(TRANSPOSE($A$4:$A$9),MMULT(TRANSPOSE(EXP(B138:$G$530)-1),EXP(B138:$G$530)-1)/COUNTA($G138:G$530)),$A$4:$A$9))*NORMSINV($B$11)</f>
        <v>-0.02186451242</v>
      </c>
      <c r="I137" s="24">
        <f t="shared" si="3"/>
        <v>0</v>
      </c>
      <c r="J137" s="36">
        <f t="array" ref="J137">SQRT(MMULT(MMULT(TRANSPOSE($A$4:$A$9),MMULT(TRANSPOSE(EXP(B138:G389)-1),EXP(B138:G389)-1)/COUNTA(G138:G389)),$A$4:$A$9))*NORMSINV($B$11)</f>
        <v>-0.01939191333</v>
      </c>
      <c r="K137" s="24">
        <f t="shared" si="4"/>
        <v>0</v>
      </c>
      <c r="L137" s="36">
        <f t="shared" si="5"/>
        <v>-0.06914165918</v>
      </c>
      <c r="M137" s="100">
        <f t="array" ref="M137">SQRT(MMULT(MMULT(TRANSPOSE($A$4:$A$9),MMULT(TRANSPOSE(EXP(B138:$G$532)-1),EXP(B138:$G$532)-1)/COUNTA($G138:G$532)),$A$4:$A$9))*(-1/SQRT(2*PI())*EXP(-1*(NORMSINV($B$11))^2/2)/$B$11)</f>
        <v>-0.0250493961</v>
      </c>
      <c r="N137" s="36">
        <f t="array" ref="N137">SQRT(MMULT(MMULT(TRANSPOSE($A$4:$A$9),MMULT(TRANSPOSE(EXP(B138:G389)-1),EXP(B138:G389)-1)/COUNTA(G138:G389)),$A$4:$A$9))*(-1/SQRT(2*PI())*EXP(-1*(NORMSINV($B$11))^2/2)/$B$11)</f>
        <v>-0.02221662706</v>
      </c>
      <c r="O137" s="101">
        <f t="shared" si="6"/>
        <v>-0.0792131457</v>
      </c>
      <c r="P137" s="100">
        <f>Stocks!N399</f>
        <v>0.0334553473</v>
      </c>
      <c r="Q137" s="36">
        <f>Stocks!O399</f>
        <v>0.0002884570759</v>
      </c>
      <c r="R137" s="36">
        <f>Stocks!P399</f>
        <v>0.001251567191</v>
      </c>
      <c r="S137" s="36">
        <f>Stocks!Q399</f>
        <v>-0.001653466438</v>
      </c>
      <c r="T137" s="36">
        <f>Stocks!R399</f>
        <v>-0.006014246378</v>
      </c>
      <c r="U137" s="36">
        <f>Stocks!S399</f>
        <v>0.001463370019</v>
      </c>
      <c r="V137" s="100">
        <f t="shared" si="7"/>
        <v>0.004798504794</v>
      </c>
    </row>
    <row r="138" ht="12.75" customHeight="1">
      <c r="A138" s="102">
        <f>Stocks!A398</f>
        <v>42969</v>
      </c>
      <c r="B138" s="103">
        <f>Stocks!H398</f>
        <v>0.01027679734</v>
      </c>
      <c r="C138" s="103">
        <f>Stocks!I398</f>
        <v>-0.007762001069</v>
      </c>
      <c r="D138" s="103">
        <f>Stocks!J398</f>
        <v>0.01621539942</v>
      </c>
      <c r="E138" s="103">
        <f>Stocks!K398</f>
        <v>0.01535288156</v>
      </c>
      <c r="F138" s="103">
        <f>Stocks!L398</f>
        <v>0.01390169688</v>
      </c>
      <c r="G138" s="104">
        <f>Stocks!M398</f>
        <v>-0.0004453479418</v>
      </c>
      <c r="H138" s="36">
        <f t="array" ref="H138">SQRT(MMULT(MMULT(TRANSPOSE($A$4:$A$9),MMULT(TRANSPOSE(EXP(B139:$G$530)-1),EXP(B139:$G$530)-1)/COUNTA($G139:G$530)),$A$4:$A$9))*NORMSINV($B$11)</f>
        <v>-0.02187221881</v>
      </c>
      <c r="I138" s="24">
        <f t="shared" si="3"/>
        <v>0</v>
      </c>
      <c r="J138" s="36">
        <f t="array" ref="J138">SQRT(MMULT(MMULT(TRANSPOSE($A$4:$A$9),MMULT(TRANSPOSE(EXP(B139:G390)-1),EXP(B139:G390)-1)/COUNTA(G139:G390)),$A$4:$A$9))*NORMSINV($B$11)</f>
        <v>-0.01936056069</v>
      </c>
      <c r="K138" s="24">
        <f t="shared" si="4"/>
        <v>0</v>
      </c>
      <c r="L138" s="36">
        <f t="shared" si="5"/>
        <v>-0.06916602891</v>
      </c>
      <c r="M138" s="100">
        <f t="array" ref="M138">SQRT(MMULT(MMULT(TRANSPOSE($A$4:$A$9),MMULT(TRANSPOSE(EXP(B139:$G$532)-1),EXP(B139:$G$532)-1)/COUNTA($G139:G$532)),$A$4:$A$9))*(-1/SQRT(2*PI())*EXP(-1*(NORMSINV($B$11))^2/2)/$B$11)</f>
        <v>-0.02505822503</v>
      </c>
      <c r="N138" s="36">
        <f t="array" ref="N138">SQRT(MMULT(MMULT(TRANSPOSE($A$4:$A$9),MMULT(TRANSPOSE(EXP(B139:G390)-1),EXP(B139:G390)-1)/COUNTA(G139:G390)),$A$4:$A$9))*(-1/SQRT(2*PI())*EXP(-1*(NORMSINV($B$11))^2/2)/$B$11)</f>
        <v>-0.02218070745</v>
      </c>
      <c r="O138" s="101">
        <f t="shared" si="6"/>
        <v>-0.07924106523</v>
      </c>
      <c r="P138" s="100">
        <f>Stocks!N398</f>
        <v>0.01032978498</v>
      </c>
      <c r="Q138" s="36">
        <f>Stocks!O398</f>
        <v>-0.00773195453</v>
      </c>
      <c r="R138" s="36">
        <f>Stocks!P398</f>
        <v>0.01634758251</v>
      </c>
      <c r="S138" s="36">
        <f>Stocks!Q398</f>
        <v>0.01547134251</v>
      </c>
      <c r="T138" s="36">
        <f>Stocks!R398</f>
        <v>0.0139987748</v>
      </c>
      <c r="U138" s="36">
        <f>Stocks!S398</f>
        <v>-0.0004452487891</v>
      </c>
      <c r="V138" s="100">
        <f t="shared" si="7"/>
        <v>0.007995046914</v>
      </c>
    </row>
    <row r="139" ht="12.75" customHeight="1">
      <c r="A139" s="102">
        <f>Stocks!A397</f>
        <v>42968</v>
      </c>
      <c r="B139" s="103">
        <f>Stocks!H397</f>
        <v>-0.02801796047</v>
      </c>
      <c r="C139" s="103">
        <f>Stocks!I397</f>
        <v>-0.002574002588</v>
      </c>
      <c r="D139" s="103">
        <f>Stocks!J397</f>
        <v>-0.00184300653</v>
      </c>
      <c r="E139" s="103">
        <f>Stocks!K397</f>
        <v>0.001320144254</v>
      </c>
      <c r="F139" s="103">
        <f>Stocks!L397</f>
        <v>-0.004701317926</v>
      </c>
      <c r="G139" s="104">
        <f>Stocks!M397</f>
        <v>-0.004540356603</v>
      </c>
      <c r="H139" s="36">
        <f t="array" ref="H139">SQRT(MMULT(MMULT(TRANSPOSE($A$4:$A$9),MMULT(TRANSPOSE(EXP(B140:$G$530)-1),EXP(B140:$G$530)-1)/COUNTA($G140:G$530)),$A$4:$A$9))*NORMSINV($B$11)</f>
        <v>-0.02188616315</v>
      </c>
      <c r="I139" s="24">
        <f t="shared" si="3"/>
        <v>0</v>
      </c>
      <c r="J139" s="36">
        <f t="array" ref="J139">SQRT(MMULT(MMULT(TRANSPOSE($A$4:$A$9),MMULT(TRANSPOSE(EXP(B140:G391)-1),EXP(B140:G391)-1)/COUNTA(G140:G391)),$A$4:$A$9))*NORMSINV($B$11)</f>
        <v>-0.01934350395</v>
      </c>
      <c r="K139" s="24">
        <f t="shared" si="4"/>
        <v>0</v>
      </c>
      <c r="L139" s="36">
        <f t="shared" si="5"/>
        <v>-0.0692101248</v>
      </c>
      <c r="M139" s="100">
        <f t="array" ref="M139">SQRT(MMULT(MMULT(TRANSPOSE($A$4:$A$9),MMULT(TRANSPOSE(EXP(B140:$G$532)-1),EXP(B140:$G$532)-1)/COUNTA($G140:G$532)),$A$4:$A$9))*(-1/SQRT(2*PI())*EXP(-1*(NORMSINV($B$11))^2/2)/$B$11)</f>
        <v>-0.02507420058</v>
      </c>
      <c r="N139" s="36">
        <f t="array" ref="N139">SQRT(MMULT(MMULT(TRANSPOSE($A$4:$A$9),MMULT(TRANSPOSE(EXP(B140:G391)-1),EXP(B140:G391)-1)/COUNTA(G140:G391)),$A$4:$A$9))*(-1/SQRT(2*PI())*EXP(-1*(NORMSINV($B$11))^2/2)/$B$11)</f>
        <v>-0.02216116614</v>
      </c>
      <c r="O139" s="101">
        <f t="shared" si="6"/>
        <v>-0.07929158433</v>
      </c>
      <c r="P139" s="100">
        <f>Stocks!N397</f>
        <v>-0.02762909759</v>
      </c>
      <c r="Q139" s="36">
        <f>Stocks!O397</f>
        <v>-0.002570692684</v>
      </c>
      <c r="R139" s="36">
        <f>Stocks!P397</f>
        <v>-0.001841309236</v>
      </c>
      <c r="S139" s="36">
        <f>Stocks!Q397</f>
        <v>0.001321016028</v>
      </c>
      <c r="T139" s="36">
        <f>Stocks!R397</f>
        <v>-0.004690284029</v>
      </c>
      <c r="U139" s="36">
        <f>Stocks!S397</f>
        <v>-0.004530064766</v>
      </c>
      <c r="V139" s="100">
        <f t="shared" si="7"/>
        <v>-0.006656738713</v>
      </c>
    </row>
    <row r="140" ht="12.75" customHeight="1">
      <c r="A140" s="102">
        <f>Stocks!A396</f>
        <v>42965</v>
      </c>
      <c r="B140" s="103">
        <f>Stocks!H396</f>
        <v>-0.01275438942</v>
      </c>
      <c r="C140" s="103">
        <f>Stocks!I396</f>
        <v>-0.004559719102</v>
      </c>
      <c r="D140" s="103">
        <f>Stocks!J396</f>
        <v>-0.002282921394</v>
      </c>
      <c r="E140" s="103">
        <f>Stocks!K396</f>
        <v>0.002705692748</v>
      </c>
      <c r="F140" s="103">
        <f>Stocks!L396</f>
        <v>0.00124234291</v>
      </c>
      <c r="G140" s="104">
        <f>Stocks!M396</f>
        <v>0.001102788784</v>
      </c>
      <c r="H140" s="36">
        <f t="array" ref="H140">SQRT(MMULT(MMULT(TRANSPOSE($A$4:$A$9),MMULT(TRANSPOSE(EXP(B141:$G$530)-1),EXP(B141:$G$530)-1)/COUNTA($G141:G$530)),$A$4:$A$9))*NORMSINV($B$11)</f>
        <v>-0.02191236863</v>
      </c>
      <c r="I140" s="24">
        <f t="shared" si="3"/>
        <v>0</v>
      </c>
      <c r="J140" s="36">
        <f t="array" ref="J140">SQRT(MMULT(MMULT(TRANSPOSE($A$4:$A$9),MMULT(TRANSPOSE(EXP(B141:G392)-1),EXP(B141:G392)-1)/COUNTA(G141:G392)),$A$4:$A$9))*NORMSINV($B$11)</f>
        <v>-0.01934028526</v>
      </c>
      <c r="K140" s="24">
        <f t="shared" si="4"/>
        <v>0</v>
      </c>
      <c r="L140" s="36">
        <f t="shared" si="5"/>
        <v>-0.0692929938</v>
      </c>
      <c r="M140" s="100">
        <f t="array" ref="M140">SQRT(MMULT(MMULT(TRANSPOSE($A$4:$A$9),MMULT(TRANSPOSE(EXP(B141:$G$532)-1),EXP(B141:$G$532)-1)/COUNTA($G141:G$532)),$A$4:$A$9))*(-1/SQRT(2*PI())*EXP(-1*(NORMSINV($B$11))^2/2)/$B$11)</f>
        <v>-0.02510422326</v>
      </c>
      <c r="N140" s="36">
        <f t="array" ref="N140">SQRT(MMULT(MMULT(TRANSPOSE($A$4:$A$9),MMULT(TRANSPOSE(EXP(B141:G392)-1),EXP(B141:G392)-1)/COUNTA(G141:G392)),$A$4:$A$9))*(-1/SQRT(2*PI())*EXP(-1*(NORMSINV($B$11))^2/2)/$B$11)</f>
        <v>-0.02215747861</v>
      </c>
      <c r="O140" s="101">
        <f t="shared" si="6"/>
        <v>-0.07938652441</v>
      </c>
      <c r="P140" s="100">
        <f>Stocks!N396</f>
        <v>-0.01267339689</v>
      </c>
      <c r="Q140" s="36">
        <f>Stocks!O396</f>
        <v>-0.004549339365</v>
      </c>
      <c r="R140" s="36">
        <f>Stocks!P396</f>
        <v>-0.002280317511</v>
      </c>
      <c r="S140" s="36">
        <f>Stocks!Q396</f>
        <v>0.002709356438</v>
      </c>
      <c r="T140" s="36">
        <f>Stocks!R396</f>
        <v>0.001243114937</v>
      </c>
      <c r="U140" s="36">
        <f>Stocks!S396</f>
        <v>0.00110339708</v>
      </c>
      <c r="V140" s="100">
        <f t="shared" si="7"/>
        <v>-0.002407864219</v>
      </c>
    </row>
    <row r="141" ht="12.75" customHeight="1">
      <c r="A141" s="102">
        <f>Stocks!A395</f>
        <v>42964</v>
      </c>
      <c r="B141" s="103">
        <f>Stocks!H395</f>
        <v>-0.03075096668</v>
      </c>
      <c r="C141" s="103">
        <f>Stocks!I395</f>
        <v>-0.01803394515</v>
      </c>
      <c r="D141" s="103">
        <f>Stocks!J395</f>
        <v>-0.01938530468</v>
      </c>
      <c r="E141" s="103">
        <f>Stocks!K395</f>
        <v>-0.02315097351</v>
      </c>
      <c r="F141" s="103">
        <f>Stocks!L395</f>
        <v>-0.01711782124</v>
      </c>
      <c r="G141" s="104">
        <f>Stocks!M395</f>
        <v>-0.003980493455</v>
      </c>
      <c r="H141" s="36">
        <f t="array" ref="H141">SQRT(MMULT(MMULT(TRANSPOSE($A$4:$A$9),MMULT(TRANSPOSE(EXP(B142:$G$530)-1),EXP(B142:$G$530)-1)/COUNTA($G142:G$530)),$A$4:$A$9))*NORMSINV($B$11)</f>
        <v>-0.02183137558</v>
      </c>
      <c r="I141" s="24">
        <f t="shared" si="3"/>
        <v>0</v>
      </c>
      <c r="J141" s="36">
        <f t="array" ref="J141">SQRT(MMULT(MMULT(TRANSPOSE($A$4:$A$9),MMULT(TRANSPOSE(EXP(B142:G393)-1),EXP(B142:G393)-1)/COUNTA(G142:G393)),$A$4:$A$9))*NORMSINV($B$11)</f>
        <v>-0.01914874016</v>
      </c>
      <c r="K141" s="24">
        <f t="shared" si="4"/>
        <v>0</v>
      </c>
      <c r="L141" s="36">
        <f t="shared" si="5"/>
        <v>-0.06903687128</v>
      </c>
      <c r="M141" s="100">
        <f t="array" ref="M141">SQRT(MMULT(MMULT(TRANSPOSE($A$4:$A$9),MMULT(TRANSPOSE(EXP(B142:$G$532)-1),EXP(B142:$G$532)-1)/COUNTA($G142:G$532)),$A$4:$A$9))*(-1/SQRT(2*PI())*EXP(-1*(NORMSINV($B$11))^2/2)/$B$11)</f>
        <v>-0.0250114324</v>
      </c>
      <c r="N141" s="36">
        <f t="array" ref="N141">SQRT(MMULT(MMULT(TRANSPOSE($A$4:$A$9),MMULT(TRANSPOSE(EXP(B142:G393)-1),EXP(B142:G393)-1)/COUNTA(G142:G393)),$A$4:$A$9))*(-1/SQRT(2*PI())*EXP(-1*(NORMSINV($B$11))^2/2)/$B$11)</f>
        <v>-0.02193803218</v>
      </c>
      <c r="O141" s="101">
        <f t="shared" si="6"/>
        <v>-0.07909309392</v>
      </c>
      <c r="P141" s="100">
        <f>Stocks!N395</f>
        <v>-0.03028296514</v>
      </c>
      <c r="Q141" s="36">
        <f>Stocks!O395</f>
        <v>-0.01787230667</v>
      </c>
      <c r="R141" s="36">
        <f>Stocks!P395</f>
        <v>-0.01919861793</v>
      </c>
      <c r="S141" s="36">
        <f>Stocks!Q395</f>
        <v>-0.02288504584</v>
      </c>
      <c r="T141" s="36">
        <f>Stocks!R395</f>
        <v>-0.01697214375</v>
      </c>
      <c r="U141" s="36">
        <f>Stocks!S395</f>
        <v>-0.003972581792</v>
      </c>
      <c r="V141" s="100">
        <f t="shared" si="7"/>
        <v>-0.01853061019</v>
      </c>
    </row>
    <row r="142" ht="12.75" customHeight="1">
      <c r="A142" s="102">
        <f>Stocks!A394</f>
        <v>42963</v>
      </c>
      <c r="B142" s="103">
        <f>Stocks!H394</f>
        <v>0.001599517762</v>
      </c>
      <c r="C142" s="103">
        <f>Stocks!I394</f>
        <v>-0.005291524225</v>
      </c>
      <c r="D142" s="103">
        <f>Stocks!J394</f>
        <v>-0.004030246685</v>
      </c>
      <c r="E142" s="103">
        <f>Stocks!K394</f>
        <v>0.008745009746</v>
      </c>
      <c r="F142" s="103">
        <f>Stocks!L394</f>
        <v>0.005855438861</v>
      </c>
      <c r="G142" s="104">
        <f>Stocks!M394</f>
        <v>-0.00705311999</v>
      </c>
      <c r="H142" s="36">
        <f t="array" ref="H142">SQRT(MMULT(MMULT(TRANSPOSE($A$4:$A$9),MMULT(TRANSPOSE(EXP(B143:$G$530)-1),EXP(B143:$G$530)-1)/COUNTA($G143:G$530)),$A$4:$A$9))*NORMSINV($B$11)</f>
        <v>-0.02185949065</v>
      </c>
      <c r="I142" s="24">
        <f t="shared" si="3"/>
        <v>0</v>
      </c>
      <c r="J142" s="36">
        <f t="array" ref="J142">SQRT(MMULT(MMULT(TRANSPOSE($A$4:$A$9),MMULT(TRANSPOSE(EXP(B143:G394)-1),EXP(B143:G394)-1)/COUNTA(G143:G394)),$A$4:$A$9))*NORMSINV($B$11)</f>
        <v>-0.01914927653</v>
      </c>
      <c r="K142" s="24">
        <f t="shared" si="4"/>
        <v>0</v>
      </c>
      <c r="L142" s="36">
        <f t="shared" si="5"/>
        <v>-0.06912577893</v>
      </c>
      <c r="M142" s="100">
        <f t="array" ref="M142">SQRT(MMULT(MMULT(TRANSPOSE($A$4:$A$9),MMULT(TRANSPOSE(EXP(B143:$G$532)-1),EXP(B143:$G$532)-1)/COUNTA($G143:G$532)),$A$4:$A$9))*(-1/SQRT(2*PI())*EXP(-1*(NORMSINV($B$11))^2/2)/$B$11)</f>
        <v>-0.02504364283</v>
      </c>
      <c r="N142" s="36">
        <f t="array" ref="N142">SQRT(MMULT(MMULT(TRANSPOSE($A$4:$A$9),MMULT(TRANSPOSE(EXP(B143:G394)-1),EXP(B143:G394)-1)/COUNTA(G143:G394)),$A$4:$A$9))*(-1/SQRT(2*PI())*EXP(-1*(NORMSINV($B$11))^2/2)/$B$11)</f>
        <v>-0.02193864668</v>
      </c>
      <c r="O142" s="101">
        <f t="shared" si="6"/>
        <v>-0.07919495226</v>
      </c>
      <c r="P142" s="100">
        <f>Stocks!N394</f>
        <v>0.001600797673</v>
      </c>
      <c r="Q142" s="36">
        <f>Stocks!O394</f>
        <v>-0.005277548772</v>
      </c>
      <c r="R142" s="36">
        <f>Stocks!P394</f>
        <v>-0.004022136141</v>
      </c>
      <c r="S142" s="36">
        <f>Stocks!Q394</f>
        <v>0.00878335905</v>
      </c>
      <c r="T142" s="36">
        <f>Stocks!R394</f>
        <v>0.005872615452</v>
      </c>
      <c r="U142" s="36">
        <f>Stocks!S394</f>
        <v>-0.007028305114</v>
      </c>
      <c r="V142" s="100">
        <f t="shared" si="7"/>
        <v>-0.0000118696418</v>
      </c>
    </row>
    <row r="143" ht="12.75" customHeight="1">
      <c r="A143" s="102">
        <f>Stocks!A393</f>
        <v>42962</v>
      </c>
      <c r="B143" s="103">
        <f>Stocks!H393</f>
        <v>-0.004048870199</v>
      </c>
      <c r="C143" s="103">
        <f>Stocks!I393</f>
        <v>-0.009400246201</v>
      </c>
      <c r="D143" s="103">
        <f>Stocks!J393</f>
        <v>0.01088820378</v>
      </c>
      <c r="E143" s="103">
        <f>Stocks!K393</f>
        <v>-0.01472780671</v>
      </c>
      <c r="F143" s="103">
        <f>Stocks!L393</f>
        <v>0.0002733302924</v>
      </c>
      <c r="G143" s="104">
        <f>Stocks!M393</f>
        <v>0.002987985117</v>
      </c>
      <c r="H143" s="36">
        <f t="array" ref="H143">SQRT(MMULT(MMULT(TRANSPOSE($A$4:$A$9),MMULT(TRANSPOSE(EXP(B144:$G$530)-1),EXP(B144:$G$530)-1)/COUNTA($G144:G$530)),$A$4:$A$9))*NORMSINV($B$11)</f>
        <v>-0.02188602389</v>
      </c>
      <c r="I143" s="24">
        <f t="shared" si="3"/>
        <v>0</v>
      </c>
      <c r="J143" s="36">
        <f t="array" ref="J143">SQRT(MMULT(MMULT(TRANSPOSE($A$4:$A$9),MMULT(TRANSPOSE(EXP(B144:G395)-1),EXP(B144:G395)-1)/COUNTA(G144:G395)),$A$4:$A$9))*NORMSINV($B$11)</f>
        <v>-0.01914701468</v>
      </c>
      <c r="K143" s="24">
        <f t="shared" si="4"/>
        <v>0</v>
      </c>
      <c r="L143" s="36">
        <f t="shared" si="5"/>
        <v>-0.06920968441</v>
      </c>
      <c r="M143" s="100">
        <f t="array" ref="M143">SQRT(MMULT(MMULT(TRANSPOSE($A$4:$A$9),MMULT(TRANSPOSE(EXP(B144:$G$532)-1),EXP(B144:$G$532)-1)/COUNTA($G144:G$532)),$A$4:$A$9))*(-1/SQRT(2*PI())*EXP(-1*(NORMSINV($B$11))^2/2)/$B$11)</f>
        <v>-0.02507404103</v>
      </c>
      <c r="N143" s="36">
        <f t="array" ref="N143">SQRT(MMULT(MMULT(TRANSPOSE($A$4:$A$9),MMULT(TRANSPOSE(EXP(B144:G395)-1),EXP(B144:G395)-1)/COUNTA(G144:G395)),$A$4:$A$9))*(-1/SQRT(2*PI())*EXP(-1*(NORMSINV($B$11))^2/2)/$B$11)</f>
        <v>-0.02193605536</v>
      </c>
      <c r="O143" s="101">
        <f t="shared" si="6"/>
        <v>-0.07929107979</v>
      </c>
      <c r="P143" s="100">
        <f>Stocks!N393</f>
        <v>-0.004040684575</v>
      </c>
      <c r="Q143" s="36">
        <f>Stocks!O393</f>
        <v>-0.009356202003</v>
      </c>
      <c r="R143" s="36">
        <f>Stocks!P393</f>
        <v>0.01094769599</v>
      </c>
      <c r="S143" s="36">
        <f>Stocks!Q393</f>
        <v>-0.01461988304</v>
      </c>
      <c r="T143" s="36">
        <f>Stocks!R393</f>
        <v>0.0002733676505</v>
      </c>
      <c r="U143" s="36">
        <f>Stocks!S393</f>
        <v>0.002992453594</v>
      </c>
      <c r="V143" s="100">
        <f t="shared" si="7"/>
        <v>-0.002300542064</v>
      </c>
    </row>
    <row r="144" ht="12.75" customHeight="1">
      <c r="A144" s="102">
        <f>Stocks!A392</f>
        <v>42961</v>
      </c>
      <c r="B144" s="103">
        <f>Stocks!H392</f>
        <v>0.01643445511</v>
      </c>
      <c r="C144" s="103">
        <f>Stocks!I392</f>
        <v>0.013017753</v>
      </c>
      <c r="D144" s="103">
        <f>Stocks!J392</f>
        <v>0.01493729294</v>
      </c>
      <c r="E144" s="103">
        <f>Stocks!K392</f>
        <v>-0.002336414655</v>
      </c>
      <c r="F144" s="103">
        <f>Stocks!L392</f>
        <v>0.01492251455</v>
      </c>
      <c r="G144" s="104">
        <f>Stocks!M392</f>
        <v>-0.005084932145</v>
      </c>
      <c r="H144" s="36">
        <f t="array" ref="H144">SQRT(MMULT(MMULT(TRANSPOSE($A$4:$A$9),MMULT(TRANSPOSE(EXP(B145:$G$530)-1),EXP(B145:$G$530)-1)/COUNTA($G145:G$530)),$A$4:$A$9))*NORMSINV($B$11)</f>
        <v>-0.02188998868</v>
      </c>
      <c r="I144" s="24">
        <f t="shared" si="3"/>
        <v>0</v>
      </c>
      <c r="J144" s="36">
        <f t="array" ref="J144">SQRT(MMULT(MMULT(TRANSPOSE($A$4:$A$9),MMULT(TRANSPOSE(EXP(B145:G396)-1),EXP(B145:G396)-1)/COUNTA(G145:G396)),$A$4:$A$9))*NORMSINV($B$11)</f>
        <v>-0.01910439082</v>
      </c>
      <c r="K144" s="24">
        <f t="shared" si="4"/>
        <v>0</v>
      </c>
      <c r="L144" s="36">
        <f t="shared" si="5"/>
        <v>-0.06922222218</v>
      </c>
      <c r="M144" s="100">
        <f t="array" ref="M144">SQRT(MMULT(MMULT(TRANSPOSE($A$4:$A$9),MMULT(TRANSPOSE(EXP(B145:$G$532)-1),EXP(B145:$G$532)-1)/COUNTA($G145:G$532)),$A$4:$A$9))*(-1/SQRT(2*PI())*EXP(-1*(NORMSINV($B$11))^2/2)/$B$11)</f>
        <v>-0.02507858335</v>
      </c>
      <c r="N144" s="36">
        <f t="array" ref="N144">SQRT(MMULT(MMULT(TRANSPOSE($A$4:$A$9),MMULT(TRANSPOSE(EXP(B145:G396)-1),EXP(B145:G396)-1)/COUNTA(G145:G396)),$A$4:$A$9))*(-1/SQRT(2*PI())*EXP(-1*(NORMSINV($B$11))^2/2)/$B$11)</f>
        <v>-0.02188722272</v>
      </c>
      <c r="O144" s="101">
        <f t="shared" si="6"/>
        <v>-0.07930544387</v>
      </c>
      <c r="P144" s="100">
        <f>Stocks!N392</f>
        <v>0.01657024362</v>
      </c>
      <c r="Q144" s="36">
        <f>Stocks!O392</f>
        <v>0.01310285282</v>
      </c>
      <c r="R144" s="36">
        <f>Stocks!P392</f>
        <v>0.01504941185</v>
      </c>
      <c r="S144" s="36">
        <f>Stocks!Q392</f>
        <v>-0.002333687363</v>
      </c>
      <c r="T144" s="36">
        <f>Stocks!R392</f>
        <v>0.01503441117</v>
      </c>
      <c r="U144" s="36">
        <f>Stocks!S392</f>
        <v>-0.005072025763</v>
      </c>
      <c r="V144" s="100">
        <f t="shared" si="7"/>
        <v>0.008725201055</v>
      </c>
    </row>
    <row r="145" ht="12.75" customHeight="1">
      <c r="A145" s="102">
        <f>Stocks!A391</f>
        <v>42958</v>
      </c>
      <c r="B145" s="103">
        <f>Stocks!H391</f>
        <v>0.006925879152</v>
      </c>
      <c r="C145" s="103">
        <f>Stocks!I391</f>
        <v>-0.007498988605</v>
      </c>
      <c r="D145" s="103">
        <f>Stocks!J391</f>
        <v>0.01381103692</v>
      </c>
      <c r="E145" s="103">
        <f>Stocks!K391</f>
        <v>0.01327320272</v>
      </c>
      <c r="F145" s="103">
        <f>Stocks!L391</f>
        <v>0.01514879332</v>
      </c>
      <c r="G145" s="104">
        <f>Stocks!M391</f>
        <v>0.002540903387</v>
      </c>
      <c r="H145" s="36">
        <f t="array" ref="H145">SQRT(MMULT(MMULT(TRANSPOSE($A$4:$A$9),MMULT(TRANSPOSE(EXP(B146:$G$530)-1),EXP(B146:$G$530)-1)/COUNTA($G146:G$530)),$A$4:$A$9))*NORMSINV($B$11)</f>
        <v>-0.0219007087</v>
      </c>
      <c r="I145" s="24">
        <f t="shared" si="3"/>
        <v>0</v>
      </c>
      <c r="J145" s="36">
        <f t="array" ref="J145">SQRT(MMULT(MMULT(TRANSPOSE($A$4:$A$9),MMULT(TRANSPOSE(EXP(B146:G397)-1),EXP(B146:G397)-1)/COUNTA(G146:G397)),$A$4:$A$9))*NORMSINV($B$11)</f>
        <v>-0.01908233704</v>
      </c>
      <c r="K145" s="24">
        <f t="shared" si="4"/>
        <v>0</v>
      </c>
      <c r="L145" s="36">
        <f t="shared" si="5"/>
        <v>-0.06925612186</v>
      </c>
      <c r="M145" s="100">
        <f t="array" ref="M145">SQRT(MMULT(MMULT(TRANSPOSE($A$4:$A$9),MMULT(TRANSPOSE(EXP(B146:$G$532)-1),EXP(B146:$G$532)-1)/COUNTA($G146:G$532)),$A$4:$A$9))*(-1/SQRT(2*PI())*EXP(-1*(NORMSINV($B$11))^2/2)/$B$11)</f>
        <v>-0.02509086489</v>
      </c>
      <c r="N145" s="36">
        <f t="array" ref="N145">SQRT(MMULT(MMULT(TRANSPOSE($A$4:$A$9),MMULT(TRANSPOSE(EXP(B146:G397)-1),EXP(B146:G397)-1)/COUNTA(G146:G397)),$A$4:$A$9))*(-1/SQRT(2*PI())*EXP(-1*(NORMSINV($B$11))^2/2)/$B$11)</f>
        <v>-0.02186195648</v>
      </c>
      <c r="O145" s="101">
        <f t="shared" si="6"/>
        <v>-0.07934428153</v>
      </c>
      <c r="P145" s="100">
        <f>Stocks!N391</f>
        <v>0.006949918519</v>
      </c>
      <c r="Q145" s="36">
        <f>Stocks!O391</f>
        <v>-0.007470941343</v>
      </c>
      <c r="R145" s="36">
        <f>Stocks!P391</f>
        <v>0.01390684988</v>
      </c>
      <c r="S145" s="36">
        <f>Stocks!Q391</f>
        <v>0.01336168271</v>
      </c>
      <c r="T145" s="36">
        <f>Stocks!R391</f>
        <v>0.0152641179</v>
      </c>
      <c r="U145" s="36">
        <f>Stocks!S391</f>
        <v>0.002544134218</v>
      </c>
      <c r="V145" s="100">
        <f t="shared" si="7"/>
        <v>0.007425960313</v>
      </c>
    </row>
    <row r="146" ht="12.75" customHeight="1">
      <c r="A146" s="102">
        <f>Stocks!A390</f>
        <v>42957</v>
      </c>
      <c r="B146" s="103">
        <f>Stocks!H390</f>
        <v>-0.02261792293</v>
      </c>
      <c r="C146" s="103">
        <f>Stocks!I390</f>
        <v>-0.01237445344</v>
      </c>
      <c r="D146" s="103">
        <f>Stocks!J390</f>
        <v>-0.03237005525</v>
      </c>
      <c r="E146" s="103">
        <f>Stocks!K390</f>
        <v>-0.03850643901</v>
      </c>
      <c r="F146" s="103">
        <f>Stocks!L390</f>
        <v>-0.01473497269</v>
      </c>
      <c r="G146" s="104">
        <f>Stocks!M390</f>
        <v>-0.002435993872</v>
      </c>
      <c r="H146" s="36">
        <f t="array" ref="H146">SQRT(MMULT(MMULT(TRANSPOSE($A$4:$A$9),MMULT(TRANSPOSE(EXP(B147:$G$530)-1),EXP(B147:$G$530)-1)/COUNTA($G147:G$530)),$A$4:$A$9))*NORMSINV($B$11)</f>
        <v>-0.02179736926</v>
      </c>
      <c r="I146" s="24">
        <f t="shared" si="3"/>
        <v>0</v>
      </c>
      <c r="J146" s="36">
        <f t="array" ref="J146">SQRT(MMULT(MMULT(TRANSPOSE($A$4:$A$9),MMULT(TRANSPOSE(EXP(B147:G398)-1),EXP(B147:G398)-1)/COUNTA(G147:G398)),$A$4:$A$9))*NORMSINV($B$11)</f>
        <v>-0.01887024109</v>
      </c>
      <c r="K146" s="24">
        <f t="shared" si="4"/>
        <v>1</v>
      </c>
      <c r="L146" s="36">
        <f t="shared" si="5"/>
        <v>-0.06892933386</v>
      </c>
      <c r="M146" s="100">
        <f t="array" ref="M146">SQRT(MMULT(MMULT(TRANSPOSE($A$4:$A$9),MMULT(TRANSPOSE(EXP(B147:$G$532)-1),EXP(B147:$G$532)-1)/COUNTA($G147:G$532)),$A$4:$A$9))*(-1/SQRT(2*PI())*EXP(-1*(NORMSINV($B$11))^2/2)/$B$11)</f>
        <v>-0.02497247256</v>
      </c>
      <c r="N146" s="36">
        <f t="array" ref="N146">SQRT(MMULT(MMULT(TRANSPOSE($A$4:$A$9),MMULT(TRANSPOSE(EXP(B147:G398)-1),EXP(B147:G398)-1)/COUNTA(G147:G398)),$A$4:$A$9))*(-1/SQRT(2*PI())*EXP(-1*(NORMSINV($B$11))^2/2)/$B$11)</f>
        <v>-0.02161896568</v>
      </c>
      <c r="O146" s="101">
        <f t="shared" si="6"/>
        <v>-0.07896989211</v>
      </c>
      <c r="P146" s="100">
        <f>Stocks!N390</f>
        <v>-0.0223640553</v>
      </c>
      <c r="Q146" s="36">
        <f>Stocks!O390</f>
        <v>-0.01229820473</v>
      </c>
      <c r="R146" s="36">
        <f>Stocks!P390</f>
        <v>-0.03185175256</v>
      </c>
      <c r="S146" s="36">
        <f>Stocks!Q390</f>
        <v>-0.03777449106</v>
      </c>
      <c r="T146" s="36">
        <f>Stocks!R390</f>
        <v>-0.01462694423</v>
      </c>
      <c r="U146" s="36">
        <f>Stocks!S390</f>
        <v>-0.002433029246</v>
      </c>
      <c r="V146" s="100">
        <f t="shared" si="7"/>
        <v>-0.02022474619</v>
      </c>
    </row>
    <row r="147" ht="12.75" customHeight="1">
      <c r="A147" s="102">
        <f>Stocks!A389</f>
        <v>42956</v>
      </c>
      <c r="B147" s="103">
        <f>Stocks!H389</f>
        <v>-0.004638092706</v>
      </c>
      <c r="C147" s="103">
        <f>Stocks!I389</f>
        <v>0.004931398049</v>
      </c>
      <c r="D147" s="103">
        <f>Stocks!J389</f>
        <v>0.006103181157</v>
      </c>
      <c r="E147" s="103">
        <f>Stocks!K389</f>
        <v>-0.01457077792</v>
      </c>
      <c r="F147" s="103">
        <f>Stocks!L389</f>
        <v>-0.00440582385</v>
      </c>
      <c r="G147" s="104">
        <f>Stocks!M389</f>
        <v>0.001716750065</v>
      </c>
      <c r="H147" s="36">
        <f t="array" ref="H147">SQRT(MMULT(MMULT(TRANSPOSE($A$4:$A$9),MMULT(TRANSPOSE(EXP(B148:$G$530)-1),EXP(B148:$G$530)-1)/COUNTA($G148:G$530)),$A$4:$A$9))*NORMSINV($B$11)</f>
        <v>-0.02182477635</v>
      </c>
      <c r="I147" s="24">
        <f t="shared" si="3"/>
        <v>0</v>
      </c>
      <c r="J147" s="36">
        <f t="array" ref="J147">SQRT(MMULT(MMULT(TRANSPOSE($A$4:$A$9),MMULT(TRANSPOSE(EXP(B148:G399)-1),EXP(B148:G399)-1)/COUNTA(G148:G399)),$A$4:$A$9))*NORMSINV($B$11)</f>
        <v>-0.01886846963</v>
      </c>
      <c r="K147" s="24">
        <f t="shared" si="4"/>
        <v>0</v>
      </c>
      <c r="L147" s="36">
        <f t="shared" si="5"/>
        <v>-0.06901600268</v>
      </c>
      <c r="M147" s="100">
        <f t="array" ref="M147">SQRT(MMULT(MMULT(TRANSPOSE($A$4:$A$9),MMULT(TRANSPOSE(EXP(B148:$G$532)-1),EXP(B148:$G$532)-1)/COUNTA($G148:G$532)),$A$4:$A$9))*(-1/SQRT(2*PI())*EXP(-1*(NORMSINV($B$11))^2/2)/$B$11)</f>
        <v>-0.02500387189</v>
      </c>
      <c r="N147" s="36">
        <f t="array" ref="N147">SQRT(MMULT(MMULT(TRANSPOSE($A$4:$A$9),MMULT(TRANSPOSE(EXP(B148:G399)-1),EXP(B148:G399)-1)/COUNTA(G148:G399)),$A$4:$A$9))*(-1/SQRT(2*PI())*EXP(-1*(NORMSINV($B$11))^2/2)/$B$11)</f>
        <v>-0.02161693618</v>
      </c>
      <c r="O147" s="101">
        <f t="shared" si="6"/>
        <v>-0.07906918551</v>
      </c>
      <c r="P147" s="100">
        <f>Stocks!N389</f>
        <v>-0.004627353363</v>
      </c>
      <c r="Q147" s="36">
        <f>Stocks!O389</f>
        <v>0.004943577404</v>
      </c>
      <c r="R147" s="36">
        <f>Stocks!P389</f>
        <v>0.006121843515</v>
      </c>
      <c r="S147" s="36">
        <f>Stocks!Q389</f>
        <v>-0.01446513784</v>
      </c>
      <c r="T147" s="36">
        <f>Stocks!R389</f>
        <v>-0.004396132446</v>
      </c>
      <c r="U147" s="36">
        <f>Stocks!S389</f>
        <v>0.001718224524</v>
      </c>
      <c r="V147" s="100">
        <f t="shared" si="7"/>
        <v>-0.001784163035</v>
      </c>
    </row>
    <row r="148" ht="12.75" customHeight="1">
      <c r="A148" s="102">
        <f>Stocks!A388</f>
        <v>42955</v>
      </c>
      <c r="B148" s="103">
        <f>Stocks!H388</f>
        <v>0.02790332978</v>
      </c>
      <c r="C148" s="103">
        <f>Stocks!I388</f>
        <v>-0.0005493720674</v>
      </c>
      <c r="D148" s="103">
        <f>Stocks!J388</f>
        <v>0.007965097994</v>
      </c>
      <c r="E148" s="103">
        <f>Stocks!K388</f>
        <v>-0.01651460133</v>
      </c>
      <c r="F148" s="103">
        <f>Stocks!L388</f>
        <v>0.005372177738</v>
      </c>
      <c r="G148" s="104">
        <f>Stocks!M388</f>
        <v>-0.002415939034</v>
      </c>
      <c r="H148" s="36">
        <f t="array" ref="H148">SQRT(MMULT(MMULT(TRANSPOSE($A$4:$A$9),MMULT(TRANSPOSE(EXP(B149:$G$530)-1),EXP(B149:$G$530)-1)/COUNTA($G149:G$530)),$A$4:$A$9))*NORMSINV($B$11)</f>
        <v>-0.02184883056</v>
      </c>
      <c r="I148" s="24">
        <f t="shared" si="3"/>
        <v>0</v>
      </c>
      <c r="J148" s="36">
        <f t="array" ref="J148">SQRT(MMULT(MMULT(TRANSPOSE($A$4:$A$9),MMULT(TRANSPOSE(EXP(B149:G400)-1),EXP(B149:G400)-1)/COUNTA(G149:G400)),$A$4:$A$9))*NORMSINV($B$11)</f>
        <v>-0.01887182251</v>
      </c>
      <c r="K148" s="24">
        <f t="shared" si="4"/>
        <v>0</v>
      </c>
      <c r="L148" s="36">
        <f t="shared" si="5"/>
        <v>-0.06909206879</v>
      </c>
      <c r="M148" s="100">
        <f t="array" ref="M148">SQRT(MMULT(MMULT(TRANSPOSE($A$4:$A$9),MMULT(TRANSPOSE(EXP(B149:$G$532)-1),EXP(B149:$G$532)-1)/COUNTA($G149:G$532)),$A$4:$A$9))*(-1/SQRT(2*PI())*EXP(-1*(NORMSINV($B$11))^2/2)/$B$11)</f>
        <v>-0.02503142996</v>
      </c>
      <c r="N148" s="36">
        <f t="array" ref="N148">SQRT(MMULT(MMULT(TRANSPOSE($A$4:$A$9),MMULT(TRANSPOSE(EXP(B149:G400)-1),EXP(B149:G400)-1)/COUNTA(G149:G400)),$A$4:$A$9))*(-1/SQRT(2*PI())*EXP(-1*(NORMSINV($B$11))^2/2)/$B$11)</f>
        <v>-0.02162077746</v>
      </c>
      <c r="O148" s="101">
        <f t="shared" si="6"/>
        <v>-0.07915633175</v>
      </c>
      <c r="P148" s="100">
        <f>Stocks!N388</f>
        <v>0.02829627399</v>
      </c>
      <c r="Q148" s="36">
        <f>Stocks!O388</f>
        <v>-0.0005492211902</v>
      </c>
      <c r="R148" s="36">
        <f>Stocks!P388</f>
        <v>0.007996903777</v>
      </c>
      <c r="S148" s="36">
        <f>Stocks!Q388</f>
        <v>-0.01637898289</v>
      </c>
      <c r="T148" s="36">
        <f>Stocks!R388</f>
        <v>0.00538663376</v>
      </c>
      <c r="U148" s="36">
        <f>Stocks!S388</f>
        <v>-0.002413023002</v>
      </c>
      <c r="V148" s="100">
        <f t="shared" si="7"/>
        <v>0.003723097407</v>
      </c>
    </row>
    <row r="149" ht="12.75" customHeight="1">
      <c r="A149" s="102">
        <f>Stocks!A387</f>
        <v>42954</v>
      </c>
      <c r="B149" s="103">
        <f>Stocks!H387</f>
        <v>-0.00488707567</v>
      </c>
      <c r="C149" s="103">
        <f>Stocks!I387</f>
        <v>0.003574876754</v>
      </c>
      <c r="D149" s="103">
        <f>Stocks!J387</f>
        <v>0.01535570901</v>
      </c>
      <c r="E149" s="103">
        <f>Stocks!K387</f>
        <v>0.005862837493</v>
      </c>
      <c r="F149" s="103">
        <f>Stocks!L387</f>
        <v>-0.00385994024</v>
      </c>
      <c r="G149" s="104">
        <f>Stocks!M387</f>
        <v>-0.002101281158</v>
      </c>
      <c r="H149" s="36">
        <f t="array" ref="H149">SQRT(MMULT(MMULT(TRANSPOSE($A$4:$A$9),MMULT(TRANSPOSE(EXP(B150:$G$530)-1),EXP(B150:$G$530)-1)/COUNTA($G150:G$530)),$A$4:$A$9))*NORMSINV($B$11)</f>
        <v>-0.02187568966</v>
      </c>
      <c r="I149" s="24">
        <f t="shared" si="3"/>
        <v>0</v>
      </c>
      <c r="J149" s="36">
        <f t="array" ref="J149">SQRT(MMULT(MMULT(TRANSPOSE($A$4:$A$9),MMULT(TRANSPOSE(EXP(B150:G401)-1),EXP(B150:G401)-1)/COUNTA(G150:G401)),$A$4:$A$9))*NORMSINV($B$11)</f>
        <v>-0.01893521143</v>
      </c>
      <c r="K149" s="24">
        <f t="shared" si="4"/>
        <v>0</v>
      </c>
      <c r="L149" s="36">
        <f t="shared" si="5"/>
        <v>-0.06917700472</v>
      </c>
      <c r="M149" s="100">
        <f t="array" ref="M149">SQRT(MMULT(MMULT(TRANSPOSE($A$4:$A$9),MMULT(TRANSPOSE(EXP(B150:$G$532)-1),EXP(B150:$G$532)-1)/COUNTA($G150:G$532)),$A$4:$A$9))*(-1/SQRT(2*PI())*EXP(-1*(NORMSINV($B$11))^2/2)/$B$11)</f>
        <v>-0.02506220147</v>
      </c>
      <c r="N149" s="36">
        <f t="array" ref="N149">SQRT(MMULT(MMULT(TRANSPOSE($A$4:$A$9),MMULT(TRANSPOSE(EXP(B150:G401)-1),EXP(B150:G401)-1)/COUNTA(G150:G401)),$A$4:$A$9))*(-1/SQRT(2*PI())*EXP(-1*(NORMSINV($B$11))^2/2)/$B$11)</f>
        <v>-0.02169339989</v>
      </c>
      <c r="O149" s="101">
        <f t="shared" si="6"/>
        <v>-0.07925363982</v>
      </c>
      <c r="P149" s="100">
        <f>Stocks!N387</f>
        <v>-0.004875153345</v>
      </c>
      <c r="Q149" s="36">
        <f>Stocks!O387</f>
        <v>0.003581274247</v>
      </c>
      <c r="R149" s="36">
        <f>Stocks!P387</f>
        <v>0.0154742137</v>
      </c>
      <c r="S149" s="36">
        <f>Stocks!Q387</f>
        <v>0.005880057561</v>
      </c>
      <c r="T149" s="36">
        <f>Stocks!R387</f>
        <v>-0.003852500247</v>
      </c>
      <c r="U149" s="36">
        <f>Stocks!S387</f>
        <v>-0.002099075012</v>
      </c>
      <c r="V149" s="100">
        <f t="shared" si="7"/>
        <v>0.002351469485</v>
      </c>
    </row>
    <row r="150" ht="12.75" customHeight="1">
      <c r="A150" s="102">
        <f>Stocks!A386</f>
        <v>42951</v>
      </c>
      <c r="B150" s="103">
        <f>Stocks!H386</f>
        <v>0.02789955958</v>
      </c>
      <c r="C150" s="103">
        <f>Stocks!I386</f>
        <v>-0.00522028205</v>
      </c>
      <c r="D150" s="103">
        <f>Stocks!J386</f>
        <v>0.005257075009</v>
      </c>
      <c r="E150" s="103">
        <f>Stocks!K386</f>
        <v>0.005785874277</v>
      </c>
      <c r="F150" s="103">
        <f>Stocks!L386</f>
        <v>0.007319008894</v>
      </c>
      <c r="G150" s="104">
        <f>Stocks!M386</f>
        <v>-0.003655068737</v>
      </c>
      <c r="H150" s="36">
        <f t="array" ref="H150">SQRT(MMULT(MMULT(TRANSPOSE($A$4:$A$9),MMULT(TRANSPOSE(EXP(B151:$G$530)-1),EXP(B151:$G$530)-1)/COUNTA($G151:G$530)),$A$4:$A$9))*NORMSINV($B$11)</f>
        <v>-0.02189150915</v>
      </c>
      <c r="I150" s="24">
        <f t="shared" si="3"/>
        <v>0</v>
      </c>
      <c r="J150" s="36">
        <f t="array" ref="J150">SQRT(MMULT(MMULT(TRANSPOSE($A$4:$A$9),MMULT(TRANSPOSE(EXP(B151:G402)-1),EXP(B151:G402)-1)/COUNTA(G151:G402)),$A$4:$A$9))*NORMSINV($B$11)</f>
        <v>-0.01893228644</v>
      </c>
      <c r="K150" s="24">
        <f t="shared" si="4"/>
        <v>0</v>
      </c>
      <c r="L150" s="36">
        <f t="shared" si="5"/>
        <v>-0.06922703033</v>
      </c>
      <c r="M150" s="100">
        <f t="array" ref="M150">SQRT(MMULT(MMULT(TRANSPOSE($A$4:$A$9),MMULT(TRANSPOSE(EXP(B151:$G$532)-1),EXP(B151:$G$532)-1)/COUNTA($G151:G$532)),$A$4:$A$9))*(-1/SQRT(2*PI())*EXP(-1*(NORMSINV($B$11))^2/2)/$B$11)</f>
        <v>-0.0250803253</v>
      </c>
      <c r="N150" s="36">
        <f t="array" ref="N150">SQRT(MMULT(MMULT(TRANSPOSE($A$4:$A$9),MMULT(TRANSPOSE(EXP(B151:G402)-1),EXP(B151:G402)-1)/COUNTA(G151:G402)),$A$4:$A$9))*(-1/SQRT(2*PI())*EXP(-1*(NORMSINV($B$11))^2/2)/$B$11)</f>
        <v>-0.02169004883</v>
      </c>
      <c r="O150" s="101">
        <f t="shared" si="6"/>
        <v>-0.07931095239</v>
      </c>
      <c r="P150" s="100">
        <f>Stocks!N386</f>
        <v>0.02829239711</v>
      </c>
      <c r="Q150" s="36">
        <f>Stocks!O386</f>
        <v>-0.005206680057</v>
      </c>
      <c r="R150" s="36">
        <f>Stocks!P386</f>
        <v>0.005270917675</v>
      </c>
      <c r="S150" s="36">
        <f>Stocks!Q386</f>
        <v>0.005802644776</v>
      </c>
      <c r="T150" s="36">
        <f>Stocks!R386</f>
        <v>0.007345858303</v>
      </c>
      <c r="U150" s="36">
        <f>Stocks!S386</f>
        <v>-0.003648397104</v>
      </c>
      <c r="V150" s="100">
        <f t="shared" si="7"/>
        <v>0.006309456784</v>
      </c>
    </row>
    <row r="151" ht="12.75" customHeight="1">
      <c r="A151" s="102">
        <f>Stocks!A385</f>
        <v>42950</v>
      </c>
      <c r="B151" s="103">
        <f>Stocks!H385</f>
        <v>0.06302415365</v>
      </c>
      <c r="C151" s="103">
        <f>Stocks!I385</f>
        <v>0.003376525343</v>
      </c>
      <c r="D151" s="103">
        <f>Stocks!J385</f>
        <v>-0.01004129356</v>
      </c>
      <c r="E151" s="103">
        <f>Stocks!K385</f>
        <v>-0.008389687212</v>
      </c>
      <c r="F151" s="103">
        <f>Stocks!L385</f>
        <v>-0.001523439043</v>
      </c>
      <c r="G151" s="104">
        <f>Stocks!M385</f>
        <v>-0.003123967448</v>
      </c>
      <c r="H151" s="36">
        <f t="array" ref="H151">SQRT(MMULT(MMULT(TRANSPOSE($A$4:$A$9),MMULT(TRANSPOSE(EXP(B152:$G$530)-1),EXP(B152:$G$530)-1)/COUNTA($G152:G$530)),$A$4:$A$9))*NORMSINV($B$11)</f>
        <v>-0.0219016751</v>
      </c>
      <c r="I151" s="24">
        <f t="shared" si="3"/>
        <v>0</v>
      </c>
      <c r="J151" s="36">
        <f t="array" ref="J151">SQRT(MMULT(MMULT(TRANSPOSE($A$4:$A$9),MMULT(TRANSPOSE(EXP(B152:G403)-1),EXP(B152:G403)-1)/COUNTA(G152:G403)),$A$4:$A$9))*NORMSINV($B$11)</f>
        <v>-0.01889972061</v>
      </c>
      <c r="K151" s="24">
        <f t="shared" si="4"/>
        <v>0</v>
      </c>
      <c r="L151" s="36">
        <f t="shared" si="5"/>
        <v>-0.06925917789</v>
      </c>
      <c r="M151" s="100">
        <f t="array" ref="M151">SQRT(MMULT(MMULT(TRANSPOSE($A$4:$A$9),MMULT(TRANSPOSE(EXP(B152:$G$532)-1),EXP(B152:$G$532)-1)/COUNTA($G152:G$532)),$A$4:$A$9))*(-1/SQRT(2*PI())*EXP(-1*(NORMSINV($B$11))^2/2)/$B$11)</f>
        <v>-0.02509197207</v>
      </c>
      <c r="N151" s="36">
        <f t="array" ref="N151">SQRT(MMULT(MMULT(TRANSPOSE($A$4:$A$9),MMULT(TRANSPOSE(EXP(B152:G403)-1),EXP(B152:G403)-1)/COUNTA(G152:G403)),$A$4:$A$9))*(-1/SQRT(2*PI())*EXP(-1*(NORMSINV($B$11))^2/2)/$B$11)</f>
        <v>-0.02165273932</v>
      </c>
      <c r="O151" s="101">
        <f t="shared" si="6"/>
        <v>-0.07934778271</v>
      </c>
      <c r="P151" s="100">
        <f>Stocks!N385</f>
        <v>0.06505256382</v>
      </c>
      <c r="Q151" s="36">
        <f>Stocks!O385</f>
        <v>0.003382232226</v>
      </c>
      <c r="R151" s="36">
        <f>Stocks!P385</f>
        <v>-0.009991048093</v>
      </c>
      <c r="S151" s="36">
        <f>Stocks!Q385</f>
        <v>-0.008354592001</v>
      </c>
      <c r="T151" s="36">
        <f>Stocks!R385</f>
        <v>-0.001522279199</v>
      </c>
      <c r="U151" s="36">
        <f>Stocks!S385</f>
        <v>-0.003119092939</v>
      </c>
      <c r="V151" s="100">
        <f t="shared" si="7"/>
        <v>0.007574630636</v>
      </c>
    </row>
    <row r="152" ht="12.75" customHeight="1">
      <c r="A152" s="102">
        <f>Stocks!A384</f>
        <v>42949</v>
      </c>
      <c r="B152" s="103">
        <f>Stocks!H384</f>
        <v>0.01958358308</v>
      </c>
      <c r="C152" s="103">
        <f>Stocks!I384</f>
        <v>0.007946389154</v>
      </c>
      <c r="D152" s="103">
        <f>Stocks!J384</f>
        <v>0.04616844424</v>
      </c>
      <c r="E152" s="103">
        <f>Stocks!K384</f>
        <v>-0.007111941026</v>
      </c>
      <c r="F152" s="103">
        <f>Stocks!L384</f>
        <v>-0.004418815959</v>
      </c>
      <c r="G152" s="104">
        <f>Stocks!M384</f>
        <v>0.009416318488</v>
      </c>
      <c r="H152" s="36">
        <f t="array" ref="H152">SQRT(MMULT(MMULT(TRANSPOSE($A$4:$A$9),MMULT(TRANSPOSE(EXP(B153:$G$530)-1),EXP(B153:$G$530)-1)/COUNTA($G153:G$530)),$A$4:$A$9))*NORMSINV($B$11)</f>
        <v>-0.02188229308</v>
      </c>
      <c r="I152" s="24">
        <f t="shared" si="3"/>
        <v>0</v>
      </c>
      <c r="J152" s="36">
        <f t="array" ref="J152">SQRT(MMULT(MMULT(TRANSPOSE($A$4:$A$9),MMULT(TRANSPOSE(EXP(B153:G404)-1),EXP(B153:G404)-1)/COUNTA(G153:G404)),$A$4:$A$9))*NORMSINV($B$11)</f>
        <v>-0.01884444131</v>
      </c>
      <c r="K152" s="24">
        <f t="shared" si="4"/>
        <v>0</v>
      </c>
      <c r="L152" s="36">
        <f t="shared" si="5"/>
        <v>-0.06919788655</v>
      </c>
      <c r="M152" s="100">
        <f t="array" ref="M152">SQRT(MMULT(MMULT(TRANSPOSE($A$4:$A$9),MMULT(TRANSPOSE(EXP(B153:$G$532)-1),EXP(B153:$G$532)-1)/COUNTA($G153:G$532)),$A$4:$A$9))*(-1/SQRT(2*PI())*EXP(-1*(NORMSINV($B$11))^2/2)/$B$11)</f>
        <v>-0.02506976677</v>
      </c>
      <c r="N152" s="36">
        <f t="array" ref="N152">SQRT(MMULT(MMULT(TRANSPOSE($A$4:$A$9),MMULT(TRANSPOSE(EXP(B153:G404)-1),EXP(B153:G404)-1)/COUNTA(G153:G404)),$A$4:$A$9))*(-1/SQRT(2*PI())*EXP(-1*(NORMSINV($B$11))^2/2)/$B$11)</f>
        <v>-0.02158940779</v>
      </c>
      <c r="O152" s="101">
        <f t="shared" si="6"/>
        <v>-0.0792775634</v>
      </c>
      <c r="P152" s="100">
        <f>Stocks!N384</f>
        <v>0.01977659937</v>
      </c>
      <c r="Q152" s="36">
        <f>Stocks!O384</f>
        <v>0.0079780455</v>
      </c>
      <c r="R152" s="36">
        <f>Stocks!P384</f>
        <v>0.04725079946</v>
      </c>
      <c r="S152" s="36">
        <f>Stocks!Q384</f>
        <v>-0.007086711021</v>
      </c>
      <c r="T152" s="36">
        <f>Stocks!R384</f>
        <v>-0.004409067356</v>
      </c>
      <c r="U152" s="36">
        <f>Stocks!S384</f>
        <v>0.009460791496</v>
      </c>
      <c r="V152" s="100">
        <f t="shared" si="7"/>
        <v>0.01216174291</v>
      </c>
    </row>
    <row r="153" ht="12.75" customHeight="1">
      <c r="A153" s="102">
        <f>Stocks!A383</f>
        <v>42948</v>
      </c>
      <c r="B153" s="103">
        <f>Stocks!H383</f>
        <v>-0.01213001297</v>
      </c>
      <c r="C153" s="103">
        <f>Stocks!I383</f>
        <v>0.0245068433</v>
      </c>
      <c r="D153" s="103">
        <f>Stocks!J383</f>
        <v>0.008836091763</v>
      </c>
      <c r="E153" s="103">
        <f>Stocks!K383</f>
        <v>0.002034673071</v>
      </c>
      <c r="F153" s="103">
        <f>Stocks!L383</f>
        <v>-0.001651750759</v>
      </c>
      <c r="G153" s="104">
        <f>Stocks!M383</f>
        <v>-0.000233079278</v>
      </c>
      <c r="H153" s="36">
        <f t="array" ref="H153">SQRT(MMULT(MMULT(TRANSPOSE($A$4:$A$9),MMULT(TRANSPOSE(EXP(B154:$G$530)-1),EXP(B154:$G$530)-1)/COUNTA($G154:G$530)),$A$4:$A$9))*NORMSINV($B$11)</f>
        <v>-0.02190697807</v>
      </c>
      <c r="I153" s="24">
        <f t="shared" si="3"/>
        <v>0</v>
      </c>
      <c r="J153" s="36">
        <f t="array" ref="J153">SQRT(MMULT(MMULT(TRANSPOSE($A$4:$A$9),MMULT(TRANSPOSE(EXP(B154:G405)-1),EXP(B154:G405)-1)/COUNTA(G154:G405)),$A$4:$A$9))*NORMSINV($B$11)</f>
        <v>-0.01885462945</v>
      </c>
      <c r="K153" s="24">
        <f t="shared" si="4"/>
        <v>0</v>
      </c>
      <c r="L153" s="36">
        <f t="shared" si="5"/>
        <v>-0.06927594734</v>
      </c>
      <c r="M153" s="100">
        <f t="array" ref="M153">SQRT(MMULT(MMULT(TRANSPOSE($A$4:$A$9),MMULT(TRANSPOSE(EXP(B154:$G$532)-1),EXP(B154:$G$532)-1)/COUNTA($G154:G$532)),$A$4:$A$9))*(-1/SQRT(2*PI())*EXP(-1*(NORMSINV($B$11))^2/2)/$B$11)</f>
        <v>-0.02509804749</v>
      </c>
      <c r="N153" s="36">
        <f t="array" ref="N153">SQRT(MMULT(MMULT(TRANSPOSE($A$4:$A$9),MMULT(TRANSPOSE(EXP(B154:G405)-1),EXP(B154:G405)-1)/COUNTA(G154:G405)),$A$4:$A$9))*(-1/SQRT(2*PI())*EXP(-1*(NORMSINV($B$11))^2/2)/$B$11)</f>
        <v>-0.02160107998</v>
      </c>
      <c r="O153" s="101">
        <f t="shared" si="6"/>
        <v>-0.07936699488</v>
      </c>
      <c r="P153" s="100">
        <f>Stocks!N383</f>
        <v>-0.01205674093</v>
      </c>
      <c r="Q153" s="36">
        <f>Stocks!O383</f>
        <v>0.02480960417</v>
      </c>
      <c r="R153" s="36">
        <f>Stocks!P383</f>
        <v>0.008875245258</v>
      </c>
      <c r="S153" s="36">
        <f>Stocks!Q383</f>
        <v>0.002036744423</v>
      </c>
      <c r="T153" s="36">
        <f>Stocks!R383</f>
        <v>-0.00165038737</v>
      </c>
      <c r="U153" s="36">
        <f>Stocks!S383</f>
        <v>-0.0002330521171</v>
      </c>
      <c r="V153" s="100">
        <f t="shared" si="7"/>
        <v>0.003630235572</v>
      </c>
    </row>
    <row r="154" ht="12.75" customHeight="1">
      <c r="A154" s="102">
        <f>Stocks!A382</f>
        <v>42947</v>
      </c>
      <c r="B154" s="103">
        <f>Stocks!H382</f>
        <v>-0.03523310908</v>
      </c>
      <c r="C154" s="103">
        <f>Stocks!I382</f>
        <v>0.004521077464</v>
      </c>
      <c r="D154" s="103">
        <f>Stocks!J382</f>
        <v>-0.005163818443</v>
      </c>
      <c r="E154" s="103">
        <f>Stocks!K382</f>
        <v>-0.01301625716</v>
      </c>
      <c r="F154" s="103">
        <f>Stocks!L382</f>
        <v>-0.004665718851</v>
      </c>
      <c r="G154" s="104">
        <f>Stocks!M382</f>
        <v>0.009276754147</v>
      </c>
      <c r="H154" s="36">
        <f t="array" ref="H154">SQRT(MMULT(MMULT(TRANSPOSE($A$4:$A$9),MMULT(TRANSPOSE(EXP(B155:$G$530)-1),EXP(B155:$G$530)-1)/COUNTA($G155:G$530)),$A$4:$A$9))*NORMSINV($B$11)</f>
        <v>-0.02191883464</v>
      </c>
      <c r="I154" s="24">
        <f t="shared" si="3"/>
        <v>0</v>
      </c>
      <c r="J154" s="36">
        <f t="array" ref="J154">SQRT(MMULT(MMULT(TRANSPOSE($A$4:$A$9),MMULT(TRANSPOSE(EXP(B155:G406)-1),EXP(B155:G406)-1)/COUNTA(G155:G406)),$A$4:$A$9))*NORMSINV($B$11)</f>
        <v>-0.01882923887</v>
      </c>
      <c r="K154" s="24">
        <f t="shared" si="4"/>
        <v>0</v>
      </c>
      <c r="L154" s="36">
        <f t="shared" si="5"/>
        <v>-0.06931344111</v>
      </c>
      <c r="M154" s="100">
        <f t="array" ref="M154">SQRT(MMULT(MMULT(TRANSPOSE($A$4:$A$9),MMULT(TRANSPOSE(EXP(B155:$G$532)-1),EXP(B155:$G$532)-1)/COUNTA($G155:G$532)),$A$4:$A$9))*(-1/SQRT(2*PI())*EXP(-1*(NORMSINV($B$11))^2/2)/$B$11)</f>
        <v>-0.02511163114</v>
      </c>
      <c r="N154" s="36">
        <f t="array" ref="N154">SQRT(MMULT(MMULT(TRANSPOSE($A$4:$A$9),MMULT(TRANSPOSE(EXP(B155:G406)-1),EXP(B155:G406)-1)/COUNTA(G155:G406)),$A$4:$A$9))*(-1/SQRT(2*PI())*EXP(-1*(NORMSINV($B$11))^2/2)/$B$11)</f>
        <v>-0.02157199089</v>
      </c>
      <c r="O154" s="101">
        <f t="shared" si="6"/>
        <v>-0.07940995015</v>
      </c>
      <c r="P154" s="100">
        <f>Stocks!N382</f>
        <v>-0.0346196489</v>
      </c>
      <c r="Q154" s="36">
        <f>Stocks!O382</f>
        <v>0.004531312954</v>
      </c>
      <c r="R154" s="36">
        <f>Stocks!P382</f>
        <v>-0.005150508852</v>
      </c>
      <c r="S154" s="36">
        <f>Stocks!Q382</f>
        <v>-0.01293191203</v>
      </c>
      <c r="T154" s="36">
        <f>Stocks!R382</f>
        <v>-0.004654851293</v>
      </c>
      <c r="U154" s="36">
        <f>Stocks!S382</f>
        <v>0.009319916596</v>
      </c>
      <c r="V154" s="100">
        <f t="shared" si="7"/>
        <v>-0.007250948588</v>
      </c>
    </row>
    <row r="155" ht="12.75" customHeight="1">
      <c r="A155" s="102">
        <f>Stocks!A381</f>
        <v>42944</v>
      </c>
      <c r="B155" s="103">
        <f>Stocks!H381</f>
        <v>0.001822222068</v>
      </c>
      <c r="C155" s="103">
        <f>Stocks!I381</f>
        <v>0.009675695169</v>
      </c>
      <c r="D155" s="103">
        <f>Stocks!J381</f>
        <v>-0.007065307629</v>
      </c>
      <c r="E155" s="103">
        <f>Stocks!K381</f>
        <v>0.007417137254</v>
      </c>
      <c r="F155" s="103">
        <f>Stocks!L381</f>
        <v>-0.001641786186</v>
      </c>
      <c r="G155" s="104">
        <f>Stocks!M381</f>
        <v>0.0009463847718</v>
      </c>
      <c r="H155" s="36">
        <f t="array" ref="H155">SQRT(MMULT(MMULT(TRANSPOSE($A$4:$A$9),MMULT(TRANSPOSE(EXP(B156:$G$530)-1),EXP(B156:$G$530)-1)/COUNTA($G156:G$530)),$A$4:$A$9))*NORMSINV($B$11)</f>
        <v>-0.02194688294</v>
      </c>
      <c r="I155" s="24">
        <f t="shared" si="3"/>
        <v>0</v>
      </c>
      <c r="J155" s="36">
        <f t="array" ref="J155">SQRT(MMULT(MMULT(TRANSPOSE($A$4:$A$9),MMULT(TRANSPOSE(EXP(B156:G407)-1),EXP(B156:G407)-1)/COUNTA(G156:G407)),$A$4:$A$9))*NORMSINV($B$11)</f>
        <v>-0.01883508574</v>
      </c>
      <c r="K155" s="24">
        <f t="shared" si="4"/>
        <v>0</v>
      </c>
      <c r="L155" s="36">
        <f t="shared" si="5"/>
        <v>-0.06940213763</v>
      </c>
      <c r="M155" s="100">
        <f t="array" ref="M155">SQRT(MMULT(MMULT(TRANSPOSE($A$4:$A$9),MMULT(TRANSPOSE(EXP(B156:$G$532)-1),EXP(B156:$G$532)-1)/COUNTA($G156:G$532)),$A$4:$A$9))*(-1/SQRT(2*PI())*EXP(-1*(NORMSINV($B$11))^2/2)/$B$11)</f>
        <v>-0.02514376508</v>
      </c>
      <c r="N155" s="36">
        <f t="array" ref="N155">SQRT(MMULT(MMULT(TRANSPOSE($A$4:$A$9),MMULT(TRANSPOSE(EXP(B156:G407)-1),EXP(B156:G407)-1)/COUNTA(G156:G407)),$A$4:$A$9))*(-1/SQRT(2*PI())*EXP(-1*(NORMSINV($B$11))^2/2)/$B$11)</f>
        <v>-0.02157868944</v>
      </c>
      <c r="O155" s="101">
        <f t="shared" si="6"/>
        <v>-0.07951156662</v>
      </c>
      <c r="P155" s="100">
        <f>Stocks!N381</f>
        <v>0.001823883324</v>
      </c>
      <c r="Q155" s="36">
        <f>Stocks!O381</f>
        <v>0.009722656045</v>
      </c>
      <c r="R155" s="36">
        <f>Stocks!P381</f>
        <v>-0.007040407021</v>
      </c>
      <c r="S155" s="36">
        <f>Stocks!Q381</f>
        <v>0.00744471235</v>
      </c>
      <c r="T155" s="36">
        <f>Stocks!R381</f>
        <v>-0.001640439192</v>
      </c>
      <c r="U155" s="36">
        <f>Stocks!S381</f>
        <v>0.0009468327352</v>
      </c>
      <c r="V155" s="100">
        <f t="shared" si="7"/>
        <v>0.001876206374</v>
      </c>
    </row>
    <row r="156" ht="12.75" customHeight="1">
      <c r="A156" s="102">
        <f>Stocks!A380</f>
        <v>42943</v>
      </c>
      <c r="B156" s="103">
        <f>Stocks!H380</f>
        <v>-0.02768826917</v>
      </c>
      <c r="C156" s="103">
        <f>Stocks!I380</f>
        <v>0.006311024672</v>
      </c>
      <c r="D156" s="103">
        <f>Stocks!J380</f>
        <v>-0.01907834038</v>
      </c>
      <c r="E156" s="103">
        <f>Stocks!K380</f>
        <v>-0.0344342665</v>
      </c>
      <c r="F156" s="103">
        <f>Stocks!L380</f>
        <v>-0.01209160715</v>
      </c>
      <c r="G156" s="104">
        <f>Stocks!M380</f>
        <v>-0.006500702631</v>
      </c>
      <c r="H156" s="36">
        <f t="array" ref="H156">SQRT(MMULT(MMULT(TRANSPOSE($A$4:$A$9),MMULT(TRANSPOSE(EXP(B157:$G$530)-1),EXP(B157:$G$530)-1)/COUNTA($G157:G$530)),$A$4:$A$9))*NORMSINV($B$11)</f>
        <v>-0.02189828787</v>
      </c>
      <c r="I156" s="24">
        <f t="shared" si="3"/>
        <v>0</v>
      </c>
      <c r="J156" s="36">
        <f t="array" ref="J156">SQRT(MMULT(MMULT(TRANSPOSE($A$4:$A$9),MMULT(TRANSPOSE(EXP(B157:G408)-1),EXP(B157:G408)-1)/COUNTA(G157:G408)),$A$4:$A$9))*NORMSINV($B$11)</f>
        <v>-0.01874949099</v>
      </c>
      <c r="K156" s="24">
        <f t="shared" si="4"/>
        <v>0</v>
      </c>
      <c r="L156" s="36">
        <f t="shared" si="5"/>
        <v>-0.06924846653</v>
      </c>
      <c r="M156" s="100">
        <f t="array" ref="M156">SQRT(MMULT(MMULT(TRANSPOSE($A$4:$A$9),MMULT(TRANSPOSE(EXP(B157:$G$532)-1),EXP(B157:$G$532)-1)/COUNTA($G157:G$532)),$A$4:$A$9))*(-1/SQRT(2*PI())*EXP(-1*(NORMSINV($B$11))^2/2)/$B$11)</f>
        <v>-0.02508809144</v>
      </c>
      <c r="N156" s="36">
        <f t="array" ref="N156">SQRT(MMULT(MMULT(TRANSPOSE($A$4:$A$9),MMULT(TRANSPOSE(EXP(B157:G408)-1),EXP(B157:G408)-1)/COUNTA(G157:G408)),$A$4:$A$9))*(-1/SQRT(2*PI())*EXP(-1*(NORMSINV($B$11))^2/2)/$B$11)</f>
        <v>-0.02148062657</v>
      </c>
      <c r="O156" s="101">
        <f t="shared" si="6"/>
        <v>-0.07933551109</v>
      </c>
      <c r="P156" s="100">
        <f>Stocks!N380</f>
        <v>-0.02730846252</v>
      </c>
      <c r="Q156" s="36">
        <f>Stocks!O380</f>
        <v>0.006330981148</v>
      </c>
      <c r="R156" s="36">
        <f>Stocks!P380</f>
        <v>-0.01889750071</v>
      </c>
      <c r="S156" s="36">
        <f>Stocks!Q380</f>
        <v>-0.03384815386</v>
      </c>
      <c r="T156" s="36">
        <f>Stocks!R380</f>
        <v>-0.01201879743</v>
      </c>
      <c r="U156" s="36">
        <f>Stocks!S380</f>
        <v>-0.006479618775</v>
      </c>
      <c r="V156" s="100">
        <f t="shared" si="7"/>
        <v>-0.01537025869</v>
      </c>
    </row>
    <row r="157" ht="12.75" customHeight="1">
      <c r="A157" s="102">
        <f>Stocks!A379</f>
        <v>42942</v>
      </c>
      <c r="B157" s="103">
        <f>Stocks!H379</f>
        <v>0.01243706111</v>
      </c>
      <c r="C157" s="103">
        <f>Stocks!I379</f>
        <v>0.00230483746</v>
      </c>
      <c r="D157" s="103">
        <f>Stocks!J379</f>
        <v>0.004702954794</v>
      </c>
      <c r="E157" s="103">
        <f>Stocks!K379</f>
        <v>0.01122203498</v>
      </c>
      <c r="F157" s="103">
        <f>Stocks!L379</f>
        <v>-0.0018890958</v>
      </c>
      <c r="G157" s="104">
        <f>Stocks!M379</f>
        <v>-0.001150564597</v>
      </c>
      <c r="H157" s="36">
        <f t="array" ref="H157">SQRT(MMULT(MMULT(TRANSPOSE($A$4:$A$9),MMULT(TRANSPOSE(EXP(B158:$G$530)-1),EXP(B158:$G$530)-1)/COUNTA($G158:G$530)),$A$4:$A$9))*NORMSINV($B$11)</f>
        <v>-0.02192052697</v>
      </c>
      <c r="I157" s="24">
        <f t="shared" si="3"/>
        <v>0</v>
      </c>
      <c r="J157" s="36">
        <f t="array" ref="J157">SQRT(MMULT(MMULT(TRANSPOSE($A$4:$A$9),MMULT(TRANSPOSE(EXP(B158:G409)-1),EXP(B158:G409)-1)/COUNTA(G158:G409)),$A$4:$A$9))*NORMSINV($B$11)</f>
        <v>-0.01877069882</v>
      </c>
      <c r="K157" s="24">
        <f t="shared" si="4"/>
        <v>0</v>
      </c>
      <c r="L157" s="36">
        <f t="shared" si="5"/>
        <v>-0.06931879272</v>
      </c>
      <c r="M157" s="100">
        <f t="array" ref="M157">SQRT(MMULT(MMULT(TRANSPOSE($A$4:$A$9),MMULT(TRANSPOSE(EXP(B158:$G$532)-1),EXP(B158:$G$532)-1)/COUNTA($G158:G$532)),$A$4:$A$9))*(-1/SQRT(2*PI())*EXP(-1*(NORMSINV($B$11))^2/2)/$B$11)</f>
        <v>-0.02511356998</v>
      </c>
      <c r="N157" s="36">
        <f t="array" ref="N157">SQRT(MMULT(MMULT(TRANSPOSE($A$4:$A$9),MMULT(TRANSPOSE(EXP(B158:G409)-1),EXP(B158:G409)-1)/COUNTA(G158:G409)),$A$4:$A$9))*(-1/SQRT(2*PI())*EXP(-1*(NORMSINV($B$11))^2/2)/$B$11)</f>
        <v>-0.02150492363</v>
      </c>
      <c r="O157" s="101">
        <f t="shared" si="6"/>
        <v>-0.07941608131</v>
      </c>
      <c r="P157" s="100">
        <f>Stocks!N379</f>
        <v>0.01251472298</v>
      </c>
      <c r="Q157" s="36">
        <f>Stocks!O379</f>
        <v>0.00230749564</v>
      </c>
      <c r="R157" s="36">
        <f>Stocks!P379</f>
        <v>0.004714031043</v>
      </c>
      <c r="S157" s="36">
        <f>Stocks!Q379</f>
        <v>0.01128523821</v>
      </c>
      <c r="T157" s="36">
        <f>Stocks!R379</f>
        <v>-0.001887312581</v>
      </c>
      <c r="U157" s="36">
        <f>Stocks!S379</f>
        <v>-0.001149902951</v>
      </c>
      <c r="V157" s="100">
        <f t="shared" si="7"/>
        <v>0.004630712058</v>
      </c>
    </row>
    <row r="158" ht="12.75" customHeight="1">
      <c r="A158" s="102">
        <f>Stocks!A378</f>
        <v>42941</v>
      </c>
      <c r="B158" s="103">
        <f>Stocks!H378</f>
        <v>-0.008561545938</v>
      </c>
      <c r="C158" s="103">
        <f>Stocks!I378</f>
        <v>0.004915283984</v>
      </c>
      <c r="D158" s="103">
        <f>Stocks!J378</f>
        <v>0.0042645088</v>
      </c>
      <c r="E158" s="103">
        <f>Stocks!K378</f>
        <v>-0.005014964562</v>
      </c>
      <c r="F158" s="103">
        <f>Stocks!L378</f>
        <v>0.007984492083</v>
      </c>
      <c r="G158" s="104">
        <f>Stocks!M378</f>
        <v>0.0010870737</v>
      </c>
      <c r="H158" s="36">
        <f t="array" ref="H158">SQRT(MMULT(MMULT(TRANSPOSE($A$4:$A$9),MMULT(TRANSPOSE(EXP(B159:$G$530)-1),EXP(B159:$G$530)-1)/COUNTA($G159:G$530)),$A$4:$A$9))*NORMSINV($B$11)</f>
        <v>-0.02194976014</v>
      </c>
      <c r="I158" s="24">
        <f t="shared" si="3"/>
        <v>0</v>
      </c>
      <c r="J158" s="36">
        <f t="array" ref="J158">SQRT(MMULT(MMULT(TRANSPOSE($A$4:$A$9),MMULT(TRANSPOSE(EXP(B159:G410)-1),EXP(B159:G410)-1)/COUNTA(G159:G410)),$A$4:$A$9))*NORMSINV($B$11)</f>
        <v>-0.01882960255</v>
      </c>
      <c r="K158" s="24">
        <f t="shared" si="4"/>
        <v>0</v>
      </c>
      <c r="L158" s="36">
        <f t="shared" si="5"/>
        <v>-0.06941123614</v>
      </c>
      <c r="M158" s="100">
        <f t="array" ref="M158">SQRT(MMULT(MMULT(TRANSPOSE($A$4:$A$9),MMULT(TRANSPOSE(EXP(B159:$G$532)-1),EXP(B159:$G$532)-1)/COUNTA($G159:G$532)),$A$4:$A$9))*(-1/SQRT(2*PI())*EXP(-1*(NORMSINV($B$11))^2/2)/$B$11)</f>
        <v>-0.02514706139</v>
      </c>
      <c r="N158" s="36">
        <f t="array" ref="N158">SQRT(MMULT(MMULT(TRANSPOSE($A$4:$A$9),MMULT(TRANSPOSE(EXP(B159:G410)-1),EXP(B159:G410)-1)/COUNTA(G159:G410)),$A$4:$A$9))*(-1/SQRT(2*PI())*EXP(-1*(NORMSINV($B$11))^2/2)/$B$11)</f>
        <v>-0.02157240754</v>
      </c>
      <c r="O158" s="101">
        <f t="shared" si="6"/>
        <v>-0.07952199045</v>
      </c>
      <c r="P158" s="100">
        <f>Stocks!N378</f>
        <v>-0.008525000274</v>
      </c>
      <c r="Q158" s="36">
        <f>Stocks!O378</f>
        <v>0.004927383809</v>
      </c>
      <c r="R158" s="36">
        <f>Stocks!P378</f>
        <v>0.004273614757</v>
      </c>
      <c r="S158" s="36">
        <f>Stocks!Q378</f>
        <v>-0.005002410622</v>
      </c>
      <c r="T158" s="36">
        <f>Stocks!R378</f>
        <v>0.008016453148</v>
      </c>
      <c r="U158" s="36">
        <f>Stocks!S378</f>
        <v>0.001087664779</v>
      </c>
      <c r="V158" s="100">
        <f t="shared" si="7"/>
        <v>0.0007962842661</v>
      </c>
    </row>
    <row r="159" ht="12.75" customHeight="1">
      <c r="A159" s="102">
        <f>Stocks!A377</f>
        <v>42940</v>
      </c>
      <c r="B159" s="103">
        <f>Stocks!H377</f>
        <v>0.04209765874</v>
      </c>
      <c r="C159" s="103">
        <f>Stocks!I377</f>
        <v>-0.006644417617</v>
      </c>
      <c r="D159" s="103">
        <f>Stocks!J377</f>
        <v>0.01203900485</v>
      </c>
      <c r="E159" s="103">
        <f>Stocks!K377</f>
        <v>-0.003347002753</v>
      </c>
      <c r="F159" s="103">
        <f>Stocks!L377</f>
        <v>-0.002578150398</v>
      </c>
      <c r="G159" s="104">
        <f>Stocks!M377</f>
        <v>0.01461177247</v>
      </c>
      <c r="H159" s="36">
        <f t="array" ref="H159">SQRT(MMULT(MMULT(TRANSPOSE($A$4:$A$9),MMULT(TRANSPOSE(EXP(B160:$G$530)-1),EXP(B160:$G$530)-1)/COUNTA($G160:G$530)),$A$4:$A$9))*NORMSINV($B$11)</f>
        <v>-0.0219490486</v>
      </c>
      <c r="I159" s="24">
        <f t="shared" si="3"/>
        <v>0</v>
      </c>
      <c r="J159" s="36">
        <f t="array" ref="J159">SQRT(MMULT(MMULT(TRANSPOSE($A$4:$A$9),MMULT(TRANSPOSE(EXP(B160:G411)-1),EXP(B160:G411)-1)/COUNTA(G160:G411)),$A$4:$A$9))*NORMSINV($B$11)</f>
        <v>-0.01879240983</v>
      </c>
      <c r="K159" s="24">
        <f t="shared" si="4"/>
        <v>0</v>
      </c>
      <c r="L159" s="36">
        <f t="shared" si="5"/>
        <v>-0.06940898605</v>
      </c>
      <c r="M159" s="100">
        <f t="array" ref="M159">SQRT(MMULT(MMULT(TRANSPOSE($A$4:$A$9),MMULT(TRANSPOSE(EXP(B160:$G$532)-1),EXP(B160:$G$532)-1)/COUNTA($G160:G$532)),$A$4:$A$9))*(-1/SQRT(2*PI())*EXP(-1*(NORMSINV($B$11))^2/2)/$B$11)</f>
        <v>-0.0251462462</v>
      </c>
      <c r="N159" s="36">
        <f t="array" ref="N159">SQRT(MMULT(MMULT(TRANSPOSE($A$4:$A$9),MMULT(TRANSPOSE(EXP(B160:G411)-1),EXP(B160:G411)-1)/COUNTA(G160:G411)),$A$4:$A$9))*(-1/SQRT(2*PI())*EXP(-1*(NORMSINV($B$11))^2/2)/$B$11)</f>
        <v>-0.02152979716</v>
      </c>
      <c r="O159" s="101">
        <f t="shared" si="6"/>
        <v>-0.07951941261</v>
      </c>
      <c r="P159" s="100">
        <f>Stocks!N377</f>
        <v>0.04299633148</v>
      </c>
      <c r="Q159" s="36">
        <f>Stocks!O377</f>
        <v>-0.006622392283</v>
      </c>
      <c r="R159" s="36">
        <f>Stocks!P377</f>
        <v>0.01211176536</v>
      </c>
      <c r="S159" s="36">
        <f>Stocks!Q377</f>
        <v>-0.003341407783</v>
      </c>
      <c r="T159" s="36">
        <f>Stocks!R377</f>
        <v>-0.002574829822</v>
      </c>
      <c r="U159" s="36">
        <f>Stocks!S377</f>
        <v>0.01471904626</v>
      </c>
      <c r="V159" s="100">
        <f t="shared" si="7"/>
        <v>0.009548085536</v>
      </c>
    </row>
    <row r="160" ht="12.75" customHeight="1">
      <c r="A160" s="102">
        <f>Stocks!A376</f>
        <v>42937</v>
      </c>
      <c r="B160" s="103">
        <f>Stocks!H376</f>
        <v>-0.004617880924</v>
      </c>
      <c r="C160" s="103">
        <f>Stocks!I376</f>
        <v>-0.0005757038272</v>
      </c>
      <c r="D160" s="103">
        <f>Stocks!J376</f>
        <v>-0.000465720409</v>
      </c>
      <c r="E160" s="103">
        <f>Stocks!K376</f>
        <v>0.02655063797</v>
      </c>
      <c r="F160" s="103">
        <f>Stocks!L376</f>
        <v>-0.005810457573</v>
      </c>
      <c r="G160" s="104">
        <f>Stocks!M376</f>
        <v>-0.001191122804</v>
      </c>
      <c r="H160" s="36">
        <f t="array" ref="H160">SQRT(MMULT(MMULT(TRANSPOSE($A$4:$A$9),MMULT(TRANSPOSE(EXP(B161:$G$530)-1),EXP(B161:$G$530)-1)/COUNTA($G161:G$530)),$A$4:$A$9))*NORMSINV($B$11)</f>
        <v>-0.02197680619</v>
      </c>
      <c r="I160" s="24">
        <f t="shared" si="3"/>
        <v>0</v>
      </c>
      <c r="J160" s="36">
        <f t="array" ref="J160">SQRT(MMULT(MMULT(TRANSPOSE($A$4:$A$9),MMULT(TRANSPOSE(EXP(B161:G412)-1),EXP(B161:G412)-1)/COUNTA(G161:G412)),$A$4:$A$9))*NORMSINV($B$11)</f>
        <v>-0.01892362697</v>
      </c>
      <c r="K160" s="24">
        <f t="shared" si="4"/>
        <v>0</v>
      </c>
      <c r="L160" s="36">
        <f t="shared" si="5"/>
        <v>-0.06949676325</v>
      </c>
      <c r="M160" s="100">
        <f t="array" ref="M160">SQRT(MMULT(MMULT(TRANSPOSE($A$4:$A$9),MMULT(TRANSPOSE(EXP(B161:$G$532)-1),EXP(B161:$G$532)-1)/COUNTA($G161:G$532)),$A$4:$A$9))*(-1/SQRT(2*PI())*EXP(-1*(NORMSINV($B$11))^2/2)/$B$11)</f>
        <v>-0.02517804709</v>
      </c>
      <c r="N160" s="36">
        <f t="array" ref="N160">SQRT(MMULT(MMULT(TRANSPOSE($A$4:$A$9),MMULT(TRANSPOSE(EXP(B161:G412)-1),EXP(B161:G412)-1)/COUNTA(G161:G412)),$A$4:$A$9))*(-1/SQRT(2*PI())*EXP(-1*(NORMSINV($B$11))^2/2)/$B$11)</f>
        <v>-0.02168012799</v>
      </c>
      <c r="O160" s="101">
        <f t="shared" si="6"/>
        <v>-0.07961997583</v>
      </c>
      <c r="P160" s="100">
        <f>Stocks!N376</f>
        <v>-0.004607234906</v>
      </c>
      <c r="Q160" s="36">
        <f>Stocks!O376</f>
        <v>-0.0005755381416</v>
      </c>
      <c r="R160" s="36">
        <f>Stocks!P376</f>
        <v>-0.0004656119781</v>
      </c>
      <c r="S160" s="36">
        <f>Stocks!Q376</f>
        <v>0.0269062464</v>
      </c>
      <c r="T160" s="36">
        <f>Stocks!R376</f>
        <v>-0.005793609512</v>
      </c>
      <c r="U160" s="36">
        <f>Stocks!S376</f>
        <v>-0.001190413698</v>
      </c>
      <c r="V160" s="100">
        <f t="shared" si="7"/>
        <v>0.002378973027</v>
      </c>
    </row>
    <row r="161" ht="12.75" customHeight="1">
      <c r="A161" s="102">
        <f>Stocks!A375</f>
        <v>42936</v>
      </c>
      <c r="B161" s="103">
        <f>Stocks!H375</f>
        <v>0.01422534699</v>
      </c>
      <c r="C161" s="103">
        <f>Stocks!I375</f>
        <v>0.005482444139</v>
      </c>
      <c r="D161" s="103">
        <f>Stocks!J375</f>
        <v>-0.004512970075</v>
      </c>
      <c r="E161" s="103">
        <f>Stocks!K375</f>
        <v>-0.001415093008</v>
      </c>
      <c r="F161" s="103">
        <f>Stocks!L375</f>
        <v>0.004862298387</v>
      </c>
      <c r="G161" s="104">
        <f>Stocks!M375</f>
        <v>-0.001108519039</v>
      </c>
      <c r="H161" s="36">
        <f t="array" ref="H161">SQRT(MMULT(MMULT(TRANSPOSE($A$4:$A$9),MMULT(TRANSPOSE(EXP(B162:$G$530)-1),EXP(B162:$G$530)-1)/COUNTA($G162:G$530)),$A$4:$A$9))*NORMSINV($B$11)</f>
        <v>-0.02200367337</v>
      </c>
      <c r="I161" s="24">
        <f t="shared" si="3"/>
        <v>0</v>
      </c>
      <c r="J161" s="36">
        <f t="array" ref="J161">SQRT(MMULT(MMULT(TRANSPOSE($A$4:$A$9),MMULT(TRANSPOSE(EXP(B162:G413)-1),EXP(B162:G413)-1)/COUNTA(G162:G413)),$A$4:$A$9))*NORMSINV($B$11)</f>
        <v>-0.01912240891</v>
      </c>
      <c r="K161" s="24">
        <f t="shared" si="4"/>
        <v>0</v>
      </c>
      <c r="L161" s="36">
        <f t="shared" si="5"/>
        <v>-0.06958172475</v>
      </c>
      <c r="M161" s="100">
        <f t="array" ref="M161">SQRT(MMULT(MMULT(TRANSPOSE($A$4:$A$9),MMULT(TRANSPOSE(EXP(B162:$G$532)-1),EXP(B162:$G$532)-1)/COUNTA($G162:G$532)),$A$4:$A$9))*(-1/SQRT(2*PI())*EXP(-1*(NORMSINV($B$11))^2/2)/$B$11)</f>
        <v>-0.02520882787</v>
      </c>
      <c r="N161" s="36">
        <f t="array" ref="N161">SQRT(MMULT(MMULT(TRANSPOSE($A$4:$A$9),MMULT(TRANSPOSE(EXP(B162:G413)-1),EXP(B162:G413)-1)/COUNTA(G162:G413)),$A$4:$A$9))*(-1/SQRT(2*PI())*EXP(-1*(NORMSINV($B$11))^2/2)/$B$11)</f>
        <v>-0.0219078654</v>
      </c>
      <c r="O161" s="101">
        <f t="shared" si="6"/>
        <v>-0.0797173132</v>
      </c>
      <c r="P161" s="100">
        <f>Stocks!N375</f>
        <v>0.01432700872</v>
      </c>
      <c r="Q161" s="36">
        <f>Stocks!O375</f>
        <v>0.005497500238</v>
      </c>
      <c r="R161" s="36">
        <f>Stocks!P375</f>
        <v>-0.004502801927</v>
      </c>
      <c r="S161" s="36">
        <f>Stocks!Q375</f>
        <v>-0.001414092236</v>
      </c>
      <c r="T161" s="36">
        <f>Stocks!R375</f>
        <v>0.004874138542</v>
      </c>
      <c r="U161" s="36">
        <f>Stocks!S375</f>
        <v>-0.001107904859</v>
      </c>
      <c r="V161" s="100">
        <f t="shared" si="7"/>
        <v>0.002945641413</v>
      </c>
    </row>
    <row r="162" ht="12.75" customHeight="1">
      <c r="A162" s="102">
        <f>Stocks!A374</f>
        <v>42935</v>
      </c>
      <c r="B162" s="103">
        <f>Stocks!H374</f>
        <v>-0.009120124423</v>
      </c>
      <c r="C162" s="103">
        <f>Stocks!I374</f>
        <v>0.0008685696832</v>
      </c>
      <c r="D162" s="103">
        <f>Stocks!J374</f>
        <v>0.00624374252</v>
      </c>
      <c r="E162" s="103">
        <f>Stocks!K374</f>
        <v>0.001415093008</v>
      </c>
      <c r="F162" s="103">
        <f>Stocks!L374</f>
        <v>0.007610793932</v>
      </c>
      <c r="G162" s="104">
        <f>Stocks!M374</f>
        <v>-0.0009416984573</v>
      </c>
      <c r="H162" s="36">
        <f t="array" ref="H162">SQRT(MMULT(MMULT(TRANSPOSE($A$4:$A$9),MMULT(TRANSPOSE(EXP(B163:$G$530)-1),EXP(B163:$G$530)-1)/COUNTA($G163:G$530)),$A$4:$A$9))*NORMSINV($B$11)</f>
        <v>-0.02203319668</v>
      </c>
      <c r="I162" s="24">
        <f t="shared" si="3"/>
        <v>0</v>
      </c>
      <c r="J162" s="36">
        <f t="array" ref="J162">SQRT(MMULT(MMULT(TRANSPOSE($A$4:$A$9),MMULT(TRANSPOSE(EXP(B163:G414)-1),EXP(B163:G414)-1)/COUNTA(G163:G414)),$A$4:$A$9))*NORMSINV($B$11)</f>
        <v>-0.01943908679</v>
      </c>
      <c r="K162" s="24">
        <f t="shared" si="4"/>
        <v>0</v>
      </c>
      <c r="L162" s="36">
        <f t="shared" si="5"/>
        <v>-0.06967508565</v>
      </c>
      <c r="M162" s="100">
        <f t="array" ref="M162">SQRT(MMULT(MMULT(TRANSPOSE($A$4:$A$9),MMULT(TRANSPOSE(EXP(B163:$G$532)-1),EXP(B163:$G$532)-1)/COUNTA($G163:G$532)),$A$4:$A$9))*(-1/SQRT(2*PI())*EXP(-1*(NORMSINV($B$11))^2/2)/$B$11)</f>
        <v>-0.02524265168</v>
      </c>
      <c r="N162" s="36">
        <f t="array" ref="N162">SQRT(MMULT(MMULT(TRANSPOSE($A$4:$A$9),MMULT(TRANSPOSE(EXP(B163:G414)-1),EXP(B163:G414)-1)/COUNTA(G163:G414)),$A$4:$A$9))*(-1/SQRT(2*PI())*EXP(-1*(NORMSINV($B$11))^2/2)/$B$11)</f>
        <v>-0.02227067201</v>
      </c>
      <c r="O162" s="101">
        <f t="shared" si="6"/>
        <v>-0.07982427348</v>
      </c>
      <c r="P162" s="100">
        <f>Stocks!N374</f>
        <v>-0.009078662231</v>
      </c>
      <c r="Q162" s="36">
        <f>Stocks!O374</f>
        <v>0.0008689469991</v>
      </c>
      <c r="R162" s="36">
        <f>Stocks!P374</f>
        <v>0.006263275312</v>
      </c>
      <c r="S162" s="36">
        <f>Stocks!Q374</f>
        <v>0.001416094725</v>
      </c>
      <c r="T162" s="36">
        <f>Stocks!R374</f>
        <v>0.007639829639</v>
      </c>
      <c r="U162" s="36">
        <f>Stocks!S374</f>
        <v>-0.0009412551984</v>
      </c>
      <c r="V162" s="100">
        <f t="shared" si="7"/>
        <v>0.001028038208</v>
      </c>
    </row>
    <row r="163" ht="12.75" customHeight="1">
      <c r="A163" s="102">
        <f>Stocks!A373</f>
        <v>42934</v>
      </c>
      <c r="B163" s="103">
        <f>Stocks!H373</f>
        <v>0.02676865361</v>
      </c>
      <c r="C163" s="103">
        <f>Stocks!I373</f>
        <v>0.001739188568</v>
      </c>
      <c r="D163" s="103">
        <f>Stocks!J373</f>
        <v>0.003470995909</v>
      </c>
      <c r="E163" s="103">
        <f>Stocks!K373</f>
        <v>0.1270167628</v>
      </c>
      <c r="F163" s="103">
        <f>Stocks!L373</f>
        <v>-0.0006819093623</v>
      </c>
      <c r="G163" s="104">
        <f>Stocks!M373</f>
        <v>-0.0007652163123</v>
      </c>
      <c r="H163" s="36">
        <f t="array" ref="H163">SQRT(MMULT(MMULT(TRANSPOSE($A$4:$A$9),MMULT(TRANSPOSE(EXP(B164:$G$530)-1),EXP(B164:$G$530)-1)/COUNTA($G164:G$530)),$A$4:$A$9))*NORMSINV($B$11)</f>
        <v>-0.02180484213</v>
      </c>
      <c r="I163" s="24">
        <f t="shared" si="3"/>
        <v>0</v>
      </c>
      <c r="J163" s="36">
        <f t="array" ref="J163">SQRT(MMULT(MMULT(TRANSPOSE($A$4:$A$9),MMULT(TRANSPOSE(EXP(B164:G415)-1),EXP(B164:G415)-1)/COUNTA(G164:G415)),$A$4:$A$9))*NORMSINV($B$11)</f>
        <v>-0.01904376763</v>
      </c>
      <c r="K163" s="24">
        <f t="shared" si="4"/>
        <v>0</v>
      </c>
      <c r="L163" s="36">
        <f t="shared" si="5"/>
        <v>-0.06895296515</v>
      </c>
      <c r="M163" s="100">
        <f t="array" ref="M163">SQRT(MMULT(MMULT(TRANSPOSE($A$4:$A$9),MMULT(TRANSPOSE(EXP(B164:$G$532)-1),EXP(B164:$G$532)-1)/COUNTA($G164:G$532)),$A$4:$A$9))*(-1/SQRT(2*PI())*EXP(-1*(NORMSINV($B$11))^2/2)/$B$11)</f>
        <v>-0.02498103397</v>
      </c>
      <c r="N163" s="36">
        <f t="array" ref="N163">SQRT(MMULT(MMULT(TRANSPOSE($A$4:$A$9),MMULT(TRANSPOSE(EXP(B164:G415)-1),EXP(B164:G415)-1)/COUNTA(G164:G415)),$A$4:$A$9))*(-1/SQRT(2*PI())*EXP(-1*(NORMSINV($B$11))^2/2)/$B$11)</f>
        <v>-0.02181776888</v>
      </c>
      <c r="O163" s="101">
        <f t="shared" si="6"/>
        <v>-0.07899696564</v>
      </c>
      <c r="P163" s="100">
        <f>Stocks!N373</f>
        <v>0.02713015242</v>
      </c>
      <c r="Q163" s="36">
        <f>Stocks!O373</f>
        <v>0.001740701834</v>
      </c>
      <c r="R163" s="36">
        <f>Stocks!P373</f>
        <v>0.003477026791</v>
      </c>
      <c r="S163" s="36">
        <f>Stocks!Q373</f>
        <v>0.1354360508</v>
      </c>
      <c r="T163" s="36">
        <f>Stocks!R373</f>
        <v>-0.0006816769149</v>
      </c>
      <c r="U163" s="36">
        <f>Stocks!S373</f>
        <v>-0.000764923609</v>
      </c>
      <c r="V163" s="100">
        <f t="shared" si="7"/>
        <v>0.02772288855</v>
      </c>
    </row>
    <row r="164" ht="12.75" customHeight="1">
      <c r="A164" s="102">
        <f>Stocks!A372</f>
        <v>42933</v>
      </c>
      <c r="B164" s="103">
        <f>Stocks!H372</f>
        <v>-0.02536628453</v>
      </c>
      <c r="C164" s="103">
        <f>Stocks!I372</f>
        <v>-0.006074049586</v>
      </c>
      <c r="D164" s="103">
        <f>Stocks!J372</f>
        <v>0.003482757577</v>
      </c>
      <c r="E164" s="103">
        <f>Stocks!K372</f>
        <v>0.003593350093</v>
      </c>
      <c r="F164" s="103">
        <f>Stocks!L372</f>
        <v>0.007801161772</v>
      </c>
      <c r="G164" s="104">
        <f>Stocks!M372</f>
        <v>-0.00445465054</v>
      </c>
      <c r="H164" s="36">
        <f t="array" ref="H164">SQRT(MMULT(MMULT(TRANSPOSE($A$4:$A$9),MMULT(TRANSPOSE(EXP(B165:$G$530)-1),EXP(B165:$G$530)-1)/COUNTA($G165:G$530)),$A$4:$A$9))*NORMSINV($B$11)</f>
        <v>-0.02183060749</v>
      </c>
      <c r="I164" s="24">
        <f t="shared" si="3"/>
        <v>0</v>
      </c>
      <c r="J164" s="36">
        <f t="array" ref="J164">SQRT(MMULT(MMULT(TRANSPOSE($A$4:$A$9),MMULT(TRANSPOSE(EXP(B165:G416)-1),EXP(B165:G416)-1)/COUNTA(G165:G416)),$A$4:$A$9))*NORMSINV($B$11)</f>
        <v>-0.01903817341</v>
      </c>
      <c r="K164" s="24">
        <f t="shared" si="4"/>
        <v>0</v>
      </c>
      <c r="L164" s="36">
        <f t="shared" si="5"/>
        <v>-0.06903444236</v>
      </c>
      <c r="M164" s="100">
        <f t="array" ref="M164">SQRT(MMULT(MMULT(TRANSPOSE($A$4:$A$9),MMULT(TRANSPOSE(EXP(B165:$G$532)-1),EXP(B165:$G$532)-1)/COUNTA($G165:G$532)),$A$4:$A$9))*(-1/SQRT(2*PI())*EXP(-1*(NORMSINV($B$11))^2/2)/$B$11)</f>
        <v>-0.02501055242</v>
      </c>
      <c r="N164" s="36">
        <f t="array" ref="N164">SQRT(MMULT(MMULT(TRANSPOSE($A$4:$A$9),MMULT(TRANSPOSE(EXP(B165:G416)-1),EXP(B165:G416)-1)/COUNTA(G165:G416)),$A$4:$A$9))*(-1/SQRT(2*PI())*EXP(-1*(NORMSINV($B$11))^2/2)/$B$11)</f>
        <v>-0.02181135977</v>
      </c>
      <c r="O164" s="101">
        <f t="shared" si="6"/>
        <v>-0.07909031119</v>
      </c>
      <c r="P164" s="100">
        <f>Stocks!N372</f>
        <v>-0.02504726348</v>
      </c>
      <c r="Q164" s="36">
        <f>Stocks!O372</f>
        <v>-0.00605563984</v>
      </c>
      <c r="R164" s="36">
        <f>Stocks!P372</f>
        <v>0.003488829424</v>
      </c>
      <c r="S164" s="36">
        <f>Stocks!Q372</f>
        <v>0.003599813915</v>
      </c>
      <c r="T164" s="36">
        <f>Stocks!R372</f>
        <v>0.007831670116</v>
      </c>
      <c r="U164" s="36">
        <f>Stocks!S372</f>
        <v>-0.004444743301</v>
      </c>
      <c r="V164" s="100">
        <f t="shared" si="7"/>
        <v>-0.003437888862</v>
      </c>
    </row>
    <row r="165" ht="12.75" customHeight="1">
      <c r="A165" s="102">
        <f>Stocks!A371</f>
        <v>42930</v>
      </c>
      <c r="B165" s="103">
        <f>Stocks!H371</f>
        <v>0.01342176809</v>
      </c>
      <c r="C165" s="103">
        <f>Stocks!I371</f>
        <v>0.01276881538</v>
      </c>
      <c r="D165" s="103">
        <f>Stocks!J371</f>
        <v>0.008557530859</v>
      </c>
      <c r="E165" s="103">
        <f>Stocks!K371</f>
        <v>0.01822608923</v>
      </c>
      <c r="F165" s="103">
        <f>Stocks!L371</f>
        <v>0.01397483478</v>
      </c>
      <c r="G165" s="104">
        <f>Stocks!M371</f>
        <v>-0.008595238106</v>
      </c>
      <c r="H165" s="36">
        <f t="array" ref="H165">SQRT(MMULT(MMULT(TRANSPOSE($A$4:$A$9),MMULT(TRANSPOSE(EXP(B166:$G$530)-1),EXP(B166:$G$530)-1)/COUNTA($G166:G$530)),$A$4:$A$9))*NORMSINV($B$11)</f>
        <v>-0.02182782554</v>
      </c>
      <c r="I165" s="24">
        <f t="shared" si="3"/>
        <v>0</v>
      </c>
      <c r="J165" s="36">
        <f t="array" ref="J165">SQRT(MMULT(MMULT(TRANSPOSE($A$4:$A$9),MMULT(TRANSPOSE(EXP(B166:G417)-1),EXP(B166:G417)-1)/COUNTA(G166:G417)),$A$4:$A$9))*NORMSINV($B$11)</f>
        <v>-0.01901069992</v>
      </c>
      <c r="K165" s="24">
        <f t="shared" si="4"/>
        <v>0</v>
      </c>
      <c r="L165" s="36">
        <f t="shared" si="5"/>
        <v>-0.06902564509</v>
      </c>
      <c r="M165" s="100">
        <f t="array" ref="M165">SQRT(MMULT(MMULT(TRANSPOSE($A$4:$A$9),MMULT(TRANSPOSE(EXP(B166:$G$532)-1),EXP(B166:$G$532)-1)/COUNTA($G166:G$532)),$A$4:$A$9))*(-1/SQRT(2*PI())*EXP(-1*(NORMSINV($B$11))^2/2)/$B$11)</f>
        <v>-0.02500736525</v>
      </c>
      <c r="N165" s="36">
        <f t="array" ref="N165">SQRT(MMULT(MMULT(TRANSPOSE($A$4:$A$9),MMULT(TRANSPOSE(EXP(B166:G417)-1),EXP(B166:G417)-1)/COUNTA(G166:G417)),$A$4:$A$9))*(-1/SQRT(2*PI())*EXP(-1*(NORMSINV($B$11))^2/2)/$B$11)</f>
        <v>-0.02177988437</v>
      </c>
      <c r="O165" s="101">
        <f t="shared" si="6"/>
        <v>-0.07908023247</v>
      </c>
      <c r="P165" s="100">
        <f>Stocks!N371</f>
        <v>0.01351224435</v>
      </c>
      <c r="Q165" s="36">
        <f>Stocks!O371</f>
        <v>0.01285068479</v>
      </c>
      <c r="R165" s="36">
        <f>Stocks!P371</f>
        <v>0.008594251197</v>
      </c>
      <c r="S165" s="36">
        <f>Stocks!Q371</f>
        <v>0.0183931981</v>
      </c>
      <c r="T165" s="36">
        <f>Stocks!R371</f>
        <v>0.01407293925</v>
      </c>
      <c r="U165" s="36">
        <f>Stocks!S371</f>
        <v>-0.008558404653</v>
      </c>
      <c r="V165" s="100">
        <f t="shared" si="7"/>
        <v>0.009810818839</v>
      </c>
    </row>
    <row r="166" ht="12.75" customHeight="1">
      <c r="A166" s="102">
        <f>Stocks!A370</f>
        <v>42929</v>
      </c>
      <c r="B166" s="103">
        <f>Stocks!H370</f>
        <v>-0.01871613625</v>
      </c>
      <c r="C166" s="103">
        <f>Stocks!I370</f>
        <v>-0.0002921220535</v>
      </c>
      <c r="D166" s="103">
        <f>Stocks!J370</f>
        <v>0.01383302914</v>
      </c>
      <c r="E166" s="103">
        <f>Stocks!K370</f>
        <v>-0.003407329067</v>
      </c>
      <c r="F166" s="103">
        <f>Stocks!L370</f>
        <v>0.008675994465</v>
      </c>
      <c r="G166" s="104">
        <f>Stocks!M370</f>
        <v>-0.005327494846</v>
      </c>
      <c r="H166" s="36">
        <f t="array" ref="H166">SQRT(MMULT(MMULT(TRANSPOSE($A$4:$A$9),MMULT(TRANSPOSE(EXP(B167:$G$530)-1),EXP(B167:$G$530)-1)/COUNTA($G167:G$530)),$A$4:$A$9))*NORMSINV($B$11)</f>
        <v>-0.02185756086</v>
      </c>
      <c r="I166" s="24">
        <f t="shared" si="3"/>
        <v>0</v>
      </c>
      <c r="J166" s="36">
        <f t="array" ref="J166">SQRT(MMULT(MMULT(TRANSPOSE($A$4:$A$9),MMULT(TRANSPOSE(EXP(B167:G418)-1),EXP(B167:G418)-1)/COUNTA(G167:G418)),$A$4:$A$9))*NORMSINV($B$11)</f>
        <v>-0.01901281019</v>
      </c>
      <c r="K166" s="24">
        <f t="shared" si="4"/>
        <v>0</v>
      </c>
      <c r="L166" s="36">
        <f t="shared" si="5"/>
        <v>-0.0691196764</v>
      </c>
      <c r="M166" s="100">
        <f t="array" ref="M166">SQRT(MMULT(MMULT(TRANSPOSE($A$4:$A$9),MMULT(TRANSPOSE(EXP(B167:$G$532)-1),EXP(B167:$G$532)-1)/COUNTA($G167:G$532)),$A$4:$A$9))*(-1/SQRT(2*PI())*EXP(-1*(NORMSINV($B$11))^2/2)/$B$11)</f>
        <v>-0.02504143194</v>
      </c>
      <c r="N166" s="36">
        <f t="array" ref="N166">SQRT(MMULT(MMULT(TRANSPOSE($A$4:$A$9),MMULT(TRANSPOSE(EXP(B167:G418)-1),EXP(B167:G418)-1)/COUNTA(G167:G418)),$A$4:$A$9))*(-1/SQRT(2*PI())*EXP(-1*(NORMSINV($B$11))^2/2)/$B$11)</f>
        <v>-0.02178230204</v>
      </c>
      <c r="O166" s="101">
        <f t="shared" si="6"/>
        <v>-0.07918796081</v>
      </c>
      <c r="P166" s="100">
        <f>Stocks!N370</f>
        <v>-0.01854207697</v>
      </c>
      <c r="Q166" s="36">
        <f>Stocks!O370</f>
        <v>-0.00029207939</v>
      </c>
      <c r="R166" s="36">
        <f>Stocks!P370</f>
        <v>0.01392914818</v>
      </c>
      <c r="S166" s="36">
        <f>Stocks!Q370</f>
        <v>-0.003401530709</v>
      </c>
      <c r="T166" s="36">
        <f>Stocks!R370</f>
        <v>0.008713739986</v>
      </c>
      <c r="U166" s="36">
        <f>Stocks!S370</f>
        <v>-0.005313328912</v>
      </c>
      <c r="V166" s="100">
        <f t="shared" si="7"/>
        <v>-0.00081768797</v>
      </c>
    </row>
    <row r="167" ht="12.75" customHeight="1">
      <c r="A167" s="102">
        <f>Stocks!A369</f>
        <v>42928</v>
      </c>
      <c r="B167" s="103">
        <f>Stocks!H369</f>
        <v>0.007004286135</v>
      </c>
      <c r="C167" s="103">
        <f>Stocks!I369</f>
        <v>0.009681775422</v>
      </c>
      <c r="D167" s="103">
        <f>Stocks!J369</f>
        <v>0.001441963336</v>
      </c>
      <c r="E167" s="103">
        <f>Stocks!K369</f>
        <v>0.0282374579</v>
      </c>
      <c r="F167" s="103">
        <f>Stocks!L369</f>
        <v>0.0164382907</v>
      </c>
      <c r="G167" s="104">
        <f>Stocks!M369</f>
        <v>-0.007516441915</v>
      </c>
      <c r="H167" s="36">
        <f t="array" ref="H167">SQRT(MMULT(MMULT(TRANSPOSE($A$4:$A$9),MMULT(TRANSPOSE(EXP(B168:$G$530)-1),EXP(B168:$G$530)-1)/COUNTA($G168:G$530)),$A$4:$A$9))*NORMSINV($B$11)</f>
        <v>-0.02185803689</v>
      </c>
      <c r="I167" s="24">
        <f t="shared" si="3"/>
        <v>0</v>
      </c>
      <c r="J167" s="36">
        <f t="array" ref="J167">SQRT(MMULT(MMULT(TRANSPOSE($A$4:$A$9),MMULT(TRANSPOSE(EXP(B168:G419)-1),EXP(B168:G419)-1)/COUNTA(G168:G419)),$A$4:$A$9))*NORMSINV($B$11)</f>
        <v>-0.0189967138</v>
      </c>
      <c r="K167" s="24">
        <f t="shared" si="4"/>
        <v>0</v>
      </c>
      <c r="L167" s="36">
        <f t="shared" si="5"/>
        <v>-0.06912118177</v>
      </c>
      <c r="M167" s="100">
        <f t="array" ref="M167">SQRT(MMULT(MMULT(TRANSPOSE($A$4:$A$9),MMULT(TRANSPOSE(EXP(B168:$G$532)-1),EXP(B168:$G$532)-1)/COUNTA($G168:G$532)),$A$4:$A$9))*(-1/SQRT(2*PI())*EXP(-1*(NORMSINV($B$11))^2/2)/$B$11)</f>
        <v>-0.02504197732</v>
      </c>
      <c r="N167" s="36">
        <f t="array" ref="N167">SQRT(MMULT(MMULT(TRANSPOSE($A$4:$A$9),MMULT(TRANSPOSE(EXP(B168:G419)-1),EXP(B168:G419)-1)/COUNTA(G168:G419)),$A$4:$A$9))*(-1/SQRT(2*PI())*EXP(-1*(NORMSINV($B$11))^2/2)/$B$11)</f>
        <v>-0.02176386098</v>
      </c>
      <c r="O167" s="101">
        <f t="shared" si="6"/>
        <v>-0.07918968545</v>
      </c>
      <c r="P167" s="100">
        <f>Stocks!N369</f>
        <v>0.007028873519</v>
      </c>
      <c r="Q167" s="36">
        <f>Stocks!O369</f>
        <v>0.009728795433</v>
      </c>
      <c r="R167" s="36">
        <f>Stocks!P369</f>
        <v>0.001443003465</v>
      </c>
      <c r="S167" s="36">
        <f>Stocks!Q369</f>
        <v>0.0286399141</v>
      </c>
      <c r="T167" s="36">
        <f>Stocks!R369</f>
        <v>0.01657414277</v>
      </c>
      <c r="U167" s="36">
        <f>Stocks!S369</f>
        <v>-0.007488264108</v>
      </c>
      <c r="V167" s="100">
        <f t="shared" si="7"/>
        <v>0.00932107753</v>
      </c>
    </row>
    <row r="168" ht="12.75" customHeight="1">
      <c r="A168" s="102">
        <f>Stocks!A368</f>
        <v>42927</v>
      </c>
      <c r="B168" s="103">
        <f>Stocks!H368</f>
        <v>0.03473233966</v>
      </c>
      <c r="C168" s="103">
        <f>Stocks!I368</f>
        <v>0.007991781525</v>
      </c>
      <c r="D168" s="103">
        <f>Stocks!J368</f>
        <v>0.003234997148</v>
      </c>
      <c r="E168" s="103">
        <f>Stocks!K368</f>
        <v>0.0108144637</v>
      </c>
      <c r="F168" s="103">
        <f>Stocks!L368</f>
        <v>0.0001426335768</v>
      </c>
      <c r="G168" s="104">
        <f>Stocks!M368</f>
        <v>0.006893293937</v>
      </c>
      <c r="H168" s="36">
        <f t="array" ref="H168">SQRT(MMULT(MMULT(TRANSPOSE($A$4:$A$9),MMULT(TRANSPOSE(EXP(B169:$G$530)-1),EXP(B169:$G$530)-1)/COUNTA($G169:G$530)),$A$4:$A$9))*NORMSINV($B$11)</f>
        <v>-0.02184865717</v>
      </c>
      <c r="I168" s="24">
        <f t="shared" si="3"/>
        <v>0</v>
      </c>
      <c r="J168" s="36">
        <f t="array" ref="J168">SQRT(MMULT(MMULT(TRANSPOSE($A$4:$A$9),MMULT(TRANSPOSE(EXP(B169:G420)-1),EXP(B169:G420)-1)/COUNTA(G169:G420)),$A$4:$A$9))*NORMSINV($B$11)</f>
        <v>-0.01894312401</v>
      </c>
      <c r="K168" s="24">
        <f t="shared" si="4"/>
        <v>0</v>
      </c>
      <c r="L168" s="36">
        <f t="shared" si="5"/>
        <v>-0.06909152048</v>
      </c>
      <c r="M168" s="100">
        <f t="array" ref="M168">SQRT(MMULT(MMULT(TRANSPOSE($A$4:$A$9),MMULT(TRANSPOSE(EXP(B169:$G$532)-1),EXP(B169:$G$532)-1)/COUNTA($G169:G$532)),$A$4:$A$9))*(-1/SQRT(2*PI())*EXP(-1*(NORMSINV($B$11))^2/2)/$B$11)</f>
        <v>-0.0250312313</v>
      </c>
      <c r="N168" s="36">
        <f t="array" ref="N168">SQRT(MMULT(MMULT(TRANSPOSE($A$4:$A$9),MMULT(TRANSPOSE(EXP(B169:G420)-1),EXP(B169:G420)-1)/COUNTA(G169:G420)),$A$4:$A$9))*(-1/SQRT(2*PI())*EXP(-1*(NORMSINV($B$11))^2/2)/$B$11)</f>
        <v>-0.02170246506</v>
      </c>
      <c r="O168" s="101">
        <f t="shared" si="6"/>
        <v>-0.07915570356</v>
      </c>
      <c r="P168" s="100">
        <f>Stocks!N368</f>
        <v>0.03534255157</v>
      </c>
      <c r="Q168" s="36">
        <f>Stocks!O368</f>
        <v>0.008023801052</v>
      </c>
      <c r="R168" s="36">
        <f>Stocks!P368</f>
        <v>0.003240235398</v>
      </c>
      <c r="S168" s="36">
        <f>Stocks!Q368</f>
        <v>0.01087315138</v>
      </c>
      <c r="T168" s="36">
        <f>Stocks!R368</f>
        <v>0.0001426437494</v>
      </c>
      <c r="U168" s="36">
        <f>Stocks!S368</f>
        <v>0.006917107373</v>
      </c>
      <c r="V168" s="100">
        <f t="shared" si="7"/>
        <v>0.01075658175</v>
      </c>
    </row>
    <row r="169" ht="12.75" customHeight="1">
      <c r="A169" s="102">
        <f>Stocks!A367</f>
        <v>42926</v>
      </c>
      <c r="B169" s="103">
        <f>Stocks!H367</f>
        <v>0.008994568719</v>
      </c>
      <c r="C169" s="103">
        <f>Stocks!I367</f>
        <v>-0.006811717132</v>
      </c>
      <c r="D169" s="103">
        <f>Stocks!J367</f>
        <v>0.006084670602</v>
      </c>
      <c r="E169" s="103">
        <f>Stocks!K367</f>
        <v>0.01644418811</v>
      </c>
      <c r="F169" s="103">
        <f>Stocks!L367</f>
        <v>0.007458507528</v>
      </c>
      <c r="G169" s="104">
        <f>Stocks!M367</f>
        <v>-0.001167356864</v>
      </c>
      <c r="H169" s="36">
        <f t="array" ref="H169">SQRT(MMULT(MMULT(TRANSPOSE($A$4:$A$9),MMULT(TRANSPOSE(EXP(B170:$G$530)-1),EXP(B170:$G$530)-1)/COUNTA($G170:G$530)),$A$4:$A$9))*NORMSINV($B$11)</f>
        <v>-0.02186960217</v>
      </c>
      <c r="I169" s="24">
        <f t="shared" si="3"/>
        <v>0</v>
      </c>
      <c r="J169" s="36">
        <f t="array" ref="J169">SQRT(MMULT(MMULT(TRANSPOSE($A$4:$A$9),MMULT(TRANSPOSE(EXP(B170:G421)-1),EXP(B170:G421)-1)/COUNTA(G170:G421)),$A$4:$A$9))*NORMSINV($B$11)</f>
        <v>-0.01901715188</v>
      </c>
      <c r="K169" s="24">
        <f t="shared" si="4"/>
        <v>0</v>
      </c>
      <c r="L169" s="36">
        <f t="shared" si="5"/>
        <v>-0.06915775439</v>
      </c>
      <c r="M169" s="100">
        <f t="array" ref="M169">SQRT(MMULT(MMULT(TRANSPOSE($A$4:$A$9),MMULT(TRANSPOSE(EXP(B170:$G$532)-1),EXP(B170:$G$532)-1)/COUNTA($G170:G$532)),$A$4:$A$9))*(-1/SQRT(2*PI())*EXP(-1*(NORMSINV($B$11))^2/2)/$B$11)</f>
        <v>-0.02505522725</v>
      </c>
      <c r="N169" s="36">
        <f t="array" ref="N169">SQRT(MMULT(MMULT(TRANSPOSE($A$4:$A$9),MMULT(TRANSPOSE(EXP(B170:G421)-1),EXP(B170:G421)-1)/COUNTA(G170:G421)),$A$4:$A$9))*(-1/SQRT(2*PI())*EXP(-1*(NORMSINV($B$11))^2/2)/$B$11)</f>
        <v>-0.02178727615</v>
      </c>
      <c r="O169" s="101">
        <f t="shared" si="6"/>
        <v>-0.0792315854</v>
      </c>
      <c r="P169" s="100">
        <f>Stocks!N367</f>
        <v>0.009035141405</v>
      </c>
      <c r="Q169" s="36">
        <f>Stocks!O367</f>
        <v>-0.006788569974</v>
      </c>
      <c r="R169" s="36">
        <f>Stocks!P367</f>
        <v>0.006103219813</v>
      </c>
      <c r="S169" s="36">
        <f>Stocks!Q367</f>
        <v>0.01658013794</v>
      </c>
      <c r="T169" s="36">
        <f>Stocks!R367</f>
        <v>0.007486391476</v>
      </c>
      <c r="U169" s="36">
        <f>Stocks!S367</f>
        <v>-0.001166675768</v>
      </c>
      <c r="V169" s="100">
        <f t="shared" si="7"/>
        <v>0.005208274149</v>
      </c>
    </row>
    <row r="170" ht="12.75" customHeight="1">
      <c r="A170" s="102">
        <f>Stocks!A366</f>
        <v>42923</v>
      </c>
      <c r="B170" s="103">
        <f>Stocks!H366</f>
        <v>0.01411490063</v>
      </c>
      <c r="C170" s="103">
        <f>Stocks!I366</f>
        <v>0.007406150466</v>
      </c>
      <c r="D170" s="103">
        <f>Stocks!J366</f>
        <v>0.01010776768</v>
      </c>
      <c r="E170" s="103">
        <f>Stocks!K366</f>
        <v>0.02651704195</v>
      </c>
      <c r="F170" s="103">
        <f>Stocks!L366</f>
        <v>0.01289592935</v>
      </c>
      <c r="G170" s="104">
        <f>Stocks!M366</f>
        <v>0.005920373809</v>
      </c>
      <c r="H170" s="36">
        <f t="array" ref="H170">SQRT(MMULT(MMULT(TRANSPOSE($A$4:$A$9),MMULT(TRANSPOSE(EXP(B171:$G$530)-1),EXP(B171:$G$530)-1)/COUNTA($G171:G$530)),$A$4:$A$9))*NORMSINV($B$11)</f>
        <v>-0.02184247397</v>
      </c>
      <c r="I170" s="24">
        <f t="shared" si="3"/>
        <v>0</v>
      </c>
      <c r="J170" s="36">
        <f t="array" ref="J170">SQRT(MMULT(MMULT(TRANSPOSE($A$4:$A$9),MMULT(TRANSPOSE(EXP(B171:G422)-1),EXP(B171:G422)-1)/COUNTA(G171:G422)),$A$4:$A$9))*NORMSINV($B$11)</f>
        <v>-0.01893160098</v>
      </c>
      <c r="K170" s="24">
        <f t="shared" si="4"/>
        <v>0</v>
      </c>
      <c r="L170" s="36">
        <f t="shared" si="5"/>
        <v>-0.06907196747</v>
      </c>
      <c r="M170" s="100">
        <f t="array" ref="M170">SQRT(MMULT(MMULT(TRANSPOSE($A$4:$A$9),MMULT(TRANSPOSE(EXP(B171:$G$532)-1),EXP(B171:$G$532)-1)/COUNTA($G171:G$532)),$A$4:$A$9))*(-1/SQRT(2*PI())*EXP(-1*(NORMSINV($B$11))^2/2)/$B$11)</f>
        <v>-0.02502414743</v>
      </c>
      <c r="N170" s="36">
        <f t="array" ref="N170">SQRT(MMULT(MMULT(TRANSPOSE($A$4:$A$9),MMULT(TRANSPOSE(EXP(B171:G422)-1),EXP(B171:G422)-1)/COUNTA(G171:G422)),$A$4:$A$9))*(-1/SQRT(2*PI())*EXP(-1*(NORMSINV($B$11))^2/2)/$B$11)</f>
        <v>-0.02168926353</v>
      </c>
      <c r="O170" s="101">
        <f t="shared" si="6"/>
        <v>-0.07913330238</v>
      </c>
      <c r="P170" s="100">
        <f>Stocks!N366</f>
        <v>0.01421498619</v>
      </c>
      <c r="Q170" s="36">
        <f>Stocks!O366</f>
        <v>0.007433643829</v>
      </c>
      <c r="R170" s="36">
        <f>Stocks!P366</f>
        <v>0.01015902371</v>
      </c>
      <c r="S170" s="36">
        <f>Stocks!Q366</f>
        <v>0.02687174701</v>
      </c>
      <c r="T170" s="36">
        <f>Stocks!R366</f>
        <v>0.01297944045</v>
      </c>
      <c r="U170" s="36">
        <f>Stocks!S366</f>
        <v>0.005937933859</v>
      </c>
      <c r="V170" s="100">
        <f t="shared" si="7"/>
        <v>0.01293279584</v>
      </c>
    </row>
    <row r="171" ht="12.75" customHeight="1">
      <c r="A171" s="102">
        <f>Stocks!A365</f>
        <v>42922</v>
      </c>
      <c r="B171" s="103">
        <f>Stocks!H365</f>
        <v>-0.05744442856</v>
      </c>
      <c r="C171" s="103">
        <f>Stocks!I365</f>
        <v>-0.02089235203</v>
      </c>
      <c r="D171" s="103">
        <f>Stocks!J365</f>
        <v>-0.009483321262</v>
      </c>
      <c r="E171" s="103">
        <f>Stocks!K365</f>
        <v>-0.009256181212</v>
      </c>
      <c r="F171" s="103">
        <f>Stocks!L365</f>
        <v>-0.007410004101</v>
      </c>
      <c r="G171" s="104">
        <f>Stocks!M365</f>
        <v>0.002466774811</v>
      </c>
      <c r="H171" s="36">
        <f t="array" ref="H171">SQRT(MMULT(MMULT(TRANSPOSE($A$4:$A$9),MMULT(TRANSPOSE(EXP(B172:$G$530)-1),EXP(B172:$G$530)-1)/COUNTA($G172:G$530)),$A$4:$A$9))*NORMSINV($B$11)</f>
        <v>-0.02177681365</v>
      </c>
      <c r="I171" s="24">
        <f t="shared" si="3"/>
        <v>0</v>
      </c>
      <c r="J171" s="36">
        <f t="array" ref="J171">SQRT(MMULT(MMULT(TRANSPOSE($A$4:$A$9),MMULT(TRANSPOSE(EXP(B172:G423)-1),EXP(B172:G423)-1)/COUNTA(G172:G423)),$A$4:$A$9))*NORMSINV($B$11)</f>
        <v>-0.01878040941</v>
      </c>
      <c r="K171" s="24">
        <f t="shared" si="4"/>
        <v>0</v>
      </c>
      <c r="L171" s="36">
        <f t="shared" si="5"/>
        <v>-0.06886433131</v>
      </c>
      <c r="M171" s="100">
        <f t="array" ref="M171">SQRT(MMULT(MMULT(TRANSPOSE($A$4:$A$9),MMULT(TRANSPOSE(EXP(B172:$G$532)-1),EXP(B172:$G$532)-1)/COUNTA($G172:G$532)),$A$4:$A$9))*(-1/SQRT(2*PI())*EXP(-1*(NORMSINV($B$11))^2/2)/$B$11)</f>
        <v>-0.02494892273</v>
      </c>
      <c r="N171" s="36">
        <f t="array" ref="N171">SQRT(MMULT(MMULT(TRANSPOSE($A$4:$A$9),MMULT(TRANSPOSE(EXP(B172:G423)-1),EXP(B172:G423)-1)/COUNTA(G172:G423)),$A$4:$A$9))*(-1/SQRT(2*PI())*EXP(-1*(NORMSINV($B$11))^2/2)/$B$11)</f>
        <v>-0.02151604871</v>
      </c>
      <c r="O171" s="101">
        <f t="shared" si="6"/>
        <v>-0.07889542099</v>
      </c>
      <c r="P171" s="100">
        <f>Stocks!N365</f>
        <v>-0.05582564194</v>
      </c>
      <c r="Q171" s="36">
        <f>Stocks!O365</f>
        <v>-0.02067561882</v>
      </c>
      <c r="R171" s="36">
        <f>Stocks!P365</f>
        <v>-0.009438496379</v>
      </c>
      <c r="S171" s="36">
        <f>Stocks!Q365</f>
        <v>-0.009213474634</v>
      </c>
      <c r="T171" s="36">
        <f>Stocks!R365</f>
        <v>-0.007382617706</v>
      </c>
      <c r="U171" s="36">
        <f>Stocks!S365</f>
        <v>0.002469819803</v>
      </c>
      <c r="V171" s="100">
        <f t="shared" si="7"/>
        <v>-0.01667767161</v>
      </c>
    </row>
    <row r="172" ht="12.75" customHeight="1">
      <c r="A172" s="102">
        <f>Stocks!A364</f>
        <v>42921</v>
      </c>
      <c r="B172" s="103">
        <f>Stocks!H364</f>
        <v>-0.07515562552</v>
      </c>
      <c r="C172" s="103">
        <f>Stocks!I364</f>
        <v>0.02596037645</v>
      </c>
      <c r="D172" s="103">
        <f>Stocks!J364</f>
        <v>0.004103237399</v>
      </c>
      <c r="E172" s="103">
        <f>Stocks!K364</f>
        <v>0.009803353105</v>
      </c>
      <c r="F172" s="103">
        <f>Stocks!L364</f>
        <v>0.01326062671</v>
      </c>
      <c r="G172" s="104">
        <f>Stocks!M364</f>
        <v>0.01096380412</v>
      </c>
      <c r="H172" s="36">
        <f t="array" ref="H172">SQRT(MMULT(MMULT(TRANSPOSE($A$4:$A$9),MMULT(TRANSPOSE(EXP(B173:$G$530)-1),EXP(B173:$G$530)-1)/COUNTA($G173:G$530)),$A$4:$A$9))*NORMSINV($B$11)</f>
        <v>-0.02180662656</v>
      </c>
      <c r="I172" s="24">
        <f t="shared" si="3"/>
        <v>0</v>
      </c>
      <c r="J172" s="36">
        <f t="array" ref="J172">SQRT(MMULT(MMULT(TRANSPOSE($A$4:$A$9),MMULT(TRANSPOSE(EXP(B173:G424)-1),EXP(B173:G424)-1)/COUNTA(G173:G424)),$A$4:$A$9))*NORMSINV($B$11)</f>
        <v>-0.0187800525</v>
      </c>
      <c r="K172" s="24">
        <f t="shared" si="4"/>
        <v>0</v>
      </c>
      <c r="L172" s="36">
        <f t="shared" si="5"/>
        <v>-0.06895860801</v>
      </c>
      <c r="M172" s="100">
        <f t="array" ref="M172">SQRT(MMULT(MMULT(TRANSPOSE($A$4:$A$9),MMULT(TRANSPOSE(EXP(B173:$G$532)-1),EXP(B173:$G$532)-1)/COUNTA($G173:G$532)),$A$4:$A$9))*(-1/SQRT(2*PI())*EXP(-1*(NORMSINV($B$11))^2/2)/$B$11)</f>
        <v>-0.02498307832</v>
      </c>
      <c r="N172" s="36">
        <f t="array" ref="N172">SQRT(MMULT(MMULT(TRANSPOSE($A$4:$A$9),MMULT(TRANSPOSE(EXP(B173:G424)-1),EXP(B173:G424)-1)/COUNTA(G173:G424)),$A$4:$A$9))*(-1/SQRT(2*PI())*EXP(-1*(NORMSINV($B$11))^2/2)/$B$11)</f>
        <v>-0.02151563981</v>
      </c>
      <c r="O172" s="101">
        <f t="shared" si="6"/>
        <v>-0.07900343047</v>
      </c>
      <c r="P172" s="100">
        <f>Stocks!N364</f>
        <v>-0.072400883</v>
      </c>
      <c r="Q172" s="36">
        <f>Stocks!O364</f>
        <v>0.02630028201</v>
      </c>
      <c r="R172" s="36">
        <f>Stocks!P364</f>
        <v>0.004111667203</v>
      </c>
      <c r="S172" s="36">
        <f>Stocks!Q364</f>
        <v>0.009851563383</v>
      </c>
      <c r="T172" s="36">
        <f>Stocks!R364</f>
        <v>0.01334893874</v>
      </c>
      <c r="U172" s="36">
        <f>Stocks!S364</f>
        <v>0.01102412688</v>
      </c>
      <c r="V172" s="100">
        <f t="shared" si="7"/>
        <v>-0.001294050797</v>
      </c>
    </row>
    <row r="173" ht="12.75" customHeight="1">
      <c r="A173" s="102">
        <f>Stocks!A363</f>
        <v>42919</v>
      </c>
      <c r="B173" s="103">
        <f>Stocks!H363</f>
        <v>-0.02517526585</v>
      </c>
      <c r="C173" s="103">
        <f>Stocks!I363</f>
        <v>-0.008333424291</v>
      </c>
      <c r="D173" s="103">
        <f>Stocks!J363</f>
        <v>-0.003617311209</v>
      </c>
      <c r="E173" s="103">
        <f>Stocks!K363</f>
        <v>-0.02192391742</v>
      </c>
      <c r="F173" s="103">
        <f>Stocks!L363</f>
        <v>-0.01108694791</v>
      </c>
      <c r="G173" s="104">
        <f>Stocks!M363</f>
        <v>0.001345598686</v>
      </c>
      <c r="H173" s="36">
        <f t="array" ref="H173">SQRT(MMULT(MMULT(TRANSPOSE($A$4:$A$9),MMULT(TRANSPOSE(EXP(B174:$G$530)-1),EXP(B174:$G$530)-1)/COUNTA($G174:G$530)),$A$4:$A$9))*NORMSINV($B$11)</f>
        <v>-0.02179234023</v>
      </c>
      <c r="I173" s="24">
        <f t="shared" si="3"/>
        <v>0</v>
      </c>
      <c r="J173" s="36">
        <f t="array" ref="J173">SQRT(MMULT(MMULT(TRANSPOSE($A$4:$A$9),MMULT(TRANSPOSE(EXP(B174:G425)-1),EXP(B174:G425)-1)/COUNTA(G174:G425)),$A$4:$A$9))*NORMSINV($B$11)</f>
        <v>-0.01882490058</v>
      </c>
      <c r="K173" s="24">
        <f t="shared" si="4"/>
        <v>0</v>
      </c>
      <c r="L173" s="36">
        <f t="shared" si="5"/>
        <v>-0.06891343067</v>
      </c>
      <c r="M173" s="100">
        <f t="array" ref="M173">SQRT(MMULT(MMULT(TRANSPOSE($A$4:$A$9),MMULT(TRANSPOSE(EXP(B174:$G$532)-1),EXP(B174:$G$532)-1)/COUNTA($G174:G$532)),$A$4:$A$9))*(-1/SQRT(2*PI())*EXP(-1*(NORMSINV($B$11))^2/2)/$B$11)</f>
        <v>-0.02496671098</v>
      </c>
      <c r="N173" s="36">
        <f t="array" ref="N173">SQRT(MMULT(MMULT(TRANSPOSE($A$4:$A$9),MMULT(TRANSPOSE(EXP(B174:G425)-1),EXP(B174:G425)-1)/COUNTA(G174:G425)),$A$4:$A$9))*(-1/SQRT(2*PI())*EXP(-1*(NORMSINV($B$11))^2/2)/$B$11)</f>
        <v>-0.02156702067</v>
      </c>
      <c r="O173" s="101">
        <f t="shared" si="6"/>
        <v>-0.07895167239</v>
      </c>
      <c r="P173" s="100">
        <f>Stocks!N363</f>
        <v>-0.02486101151</v>
      </c>
      <c r="Q173" s="36">
        <f>Stocks!O363</f>
        <v>-0.008298797564</v>
      </c>
      <c r="R173" s="36">
        <f>Stocks!P363</f>
        <v>-0.003610776621</v>
      </c>
      <c r="S173" s="36">
        <f>Stocks!Q363</f>
        <v>-0.02168533507</v>
      </c>
      <c r="T173" s="36">
        <f>Stocks!R363</f>
        <v>-0.01102571421</v>
      </c>
      <c r="U173" s="36">
        <f>Stocks!S363</f>
        <v>0.00134650441</v>
      </c>
      <c r="V173" s="100">
        <f t="shared" si="7"/>
        <v>-0.01135585509</v>
      </c>
    </row>
    <row r="174" ht="12.75" customHeight="1">
      <c r="A174" s="102">
        <f>Stocks!A362</f>
        <v>42916</v>
      </c>
      <c r="B174" s="103">
        <f>Stocks!H362</f>
        <v>0.002381043868</v>
      </c>
      <c r="C174" s="103">
        <f>Stocks!I362</f>
        <v>0.005945273686</v>
      </c>
      <c r="D174" s="103">
        <f>Stocks!J362</f>
        <v>0.00236356199</v>
      </c>
      <c r="E174" s="103">
        <f>Stocks!K362</f>
        <v>-0.004540855883</v>
      </c>
      <c r="F174" s="103">
        <f>Stocks!L362</f>
        <v>0.006403635234</v>
      </c>
      <c r="G174" s="104">
        <f>Stocks!M362</f>
        <v>-0.001197114574</v>
      </c>
      <c r="H174" s="36">
        <f t="array" ref="H174">SQRT(MMULT(MMULT(TRANSPOSE($A$4:$A$9),MMULT(TRANSPOSE(EXP(B175:$G$530)-1),EXP(B175:$G$530)-1)/COUNTA($G175:G$530)),$A$4:$A$9))*NORMSINV($B$11)</f>
        <v>-0.02182166627</v>
      </c>
      <c r="I174" s="24">
        <f t="shared" si="3"/>
        <v>0</v>
      </c>
      <c r="J174" s="36">
        <f t="array" ref="J174">SQRT(MMULT(MMULT(TRANSPOSE($A$4:$A$9),MMULT(TRANSPOSE(EXP(B175:G426)-1),EXP(B175:G426)-1)/COUNTA(G175:G426)),$A$4:$A$9))*NORMSINV($B$11)</f>
        <v>-0.01888651755</v>
      </c>
      <c r="K174" s="24">
        <f t="shared" si="4"/>
        <v>0</v>
      </c>
      <c r="L174" s="36">
        <f t="shared" si="5"/>
        <v>-0.06900616776</v>
      </c>
      <c r="M174" s="100">
        <f t="array" ref="M174">SQRT(MMULT(MMULT(TRANSPOSE($A$4:$A$9),MMULT(TRANSPOSE(EXP(B175:$G$532)-1),EXP(B175:$G$532)-1)/COUNTA($G175:G$532)),$A$4:$A$9))*(-1/SQRT(2*PI())*EXP(-1*(NORMSINV($B$11))^2/2)/$B$11)</f>
        <v>-0.02500030879</v>
      </c>
      <c r="N174" s="36">
        <f t="array" ref="N174">SQRT(MMULT(MMULT(TRANSPOSE($A$4:$A$9),MMULT(TRANSPOSE(EXP(B175:G426)-1),EXP(B175:G426)-1)/COUNTA(G175:G426)),$A$4:$A$9))*(-1/SQRT(2*PI())*EXP(-1*(NORMSINV($B$11))^2/2)/$B$11)</f>
        <v>-0.02163761304</v>
      </c>
      <c r="O174" s="101">
        <f t="shared" si="6"/>
        <v>-0.07905791799</v>
      </c>
      <c r="P174" s="100">
        <f>Stocks!N362</f>
        <v>0.002383880804</v>
      </c>
      <c r="Q174" s="36">
        <f>Stocks!O362</f>
        <v>0.005962981901</v>
      </c>
      <c r="R174" s="36">
        <f>Stocks!P362</f>
        <v>0.002366357404</v>
      </c>
      <c r="S174" s="36">
        <f>Stocks!Q362</f>
        <v>-0.004530561784</v>
      </c>
      <c r="T174" s="36">
        <f>Stocks!R362</f>
        <v>0.006424182341</v>
      </c>
      <c r="U174" s="36">
        <f>Stocks!S362</f>
        <v>-0.001196398318</v>
      </c>
      <c r="V174" s="100">
        <f t="shared" si="7"/>
        <v>0.001901740392</v>
      </c>
    </row>
    <row r="175" ht="12.75" customHeight="1">
      <c r="A175" s="102">
        <f>Stocks!A361</f>
        <v>42915</v>
      </c>
      <c r="B175" s="103">
        <f>Stocks!H361</f>
        <v>-0.02866352914</v>
      </c>
      <c r="C175" s="103">
        <f>Stocks!I361</f>
        <v>-0.01948708812</v>
      </c>
      <c r="D175" s="103">
        <f>Stocks!J361</f>
        <v>-0.01485305163</v>
      </c>
      <c r="E175" s="103">
        <f>Stocks!K361</f>
        <v>-0.02187901441</v>
      </c>
      <c r="F175" s="103">
        <f>Stocks!L361</f>
        <v>-0.01894628717</v>
      </c>
      <c r="G175" s="104">
        <f>Stocks!M361</f>
        <v>0.00258005359</v>
      </c>
      <c r="H175" s="36">
        <f t="array" ref="H175">SQRT(MMULT(MMULT(TRANSPOSE($A$4:$A$9),MMULT(TRANSPOSE(EXP(B176:$G$530)-1),EXP(B176:$G$530)-1)/COUNTA($G176:G$530)),$A$4:$A$9))*NORMSINV($B$11)</f>
        <v>-0.0217550291</v>
      </c>
      <c r="I175" s="24">
        <f t="shared" si="3"/>
        <v>0</v>
      </c>
      <c r="J175" s="36">
        <f t="array" ref="J175">SQRT(MMULT(MMULT(TRANSPOSE($A$4:$A$9),MMULT(TRANSPOSE(EXP(B176:G427)-1),EXP(B176:G427)-1)/COUNTA(G176:G427)),$A$4:$A$9))*NORMSINV($B$11)</f>
        <v>-0.0189938994</v>
      </c>
      <c r="K175" s="24">
        <f t="shared" si="4"/>
        <v>0</v>
      </c>
      <c r="L175" s="36">
        <f t="shared" si="5"/>
        <v>-0.06879544253</v>
      </c>
      <c r="M175" s="100">
        <f t="array" ref="M175">SQRT(MMULT(MMULT(TRANSPOSE($A$4:$A$9),MMULT(TRANSPOSE(EXP(B176:$G$532)-1),EXP(B176:$G$532)-1)/COUNTA($G176:G$532)),$A$4:$A$9))*(-1/SQRT(2*PI())*EXP(-1*(NORMSINV($B$11))^2/2)/$B$11)</f>
        <v>-0.02492396495</v>
      </c>
      <c r="N175" s="36">
        <f t="array" ref="N175">SQRT(MMULT(MMULT(TRANSPOSE($A$4:$A$9),MMULT(TRANSPOSE(EXP(B176:G427)-1),EXP(B176:G427)-1)/COUNTA(G176:G427)),$A$4:$A$9))*(-1/SQRT(2*PI())*EXP(-1*(NORMSINV($B$11))^2/2)/$B$11)</f>
        <v>-0.02176063662</v>
      </c>
      <c r="O175" s="101">
        <f t="shared" si="6"/>
        <v>-0.07881649757</v>
      </c>
      <c r="P175" s="100">
        <f>Stocks!N361</f>
        <v>-0.0282566272</v>
      </c>
      <c r="Q175" s="36">
        <f>Stocks!O361</f>
        <v>-0.0192984422</v>
      </c>
      <c r="R175" s="36">
        <f>Stocks!P361</f>
        <v>-0.01474328917</v>
      </c>
      <c r="S175" s="36">
        <f>Stocks!Q361</f>
        <v>-0.02164140482</v>
      </c>
      <c r="T175" s="36">
        <f>Stocks!R361</f>
        <v>-0.01876793442</v>
      </c>
      <c r="U175" s="36">
        <f>Stocks!S361</f>
        <v>0.002583384792</v>
      </c>
      <c r="V175" s="100">
        <f t="shared" si="7"/>
        <v>-0.0166873855</v>
      </c>
    </row>
    <row r="176" ht="12.75" customHeight="1">
      <c r="A176" s="102">
        <f>Stocks!A360</f>
        <v>42914</v>
      </c>
      <c r="B176" s="103">
        <f>Stocks!H360</f>
        <v>0.0241829513</v>
      </c>
      <c r="C176" s="103">
        <f>Stocks!I360</f>
        <v>0.01621278098</v>
      </c>
      <c r="D176" s="103">
        <f>Stocks!J360</f>
        <v>0.014505263</v>
      </c>
      <c r="E176" s="103">
        <f>Stocks!K360</f>
        <v>0.01563561597</v>
      </c>
      <c r="F176" s="103">
        <f>Stocks!L360</f>
        <v>0.008488791478</v>
      </c>
      <c r="G176" s="104">
        <f>Stocks!M360</f>
        <v>-0.007683342074</v>
      </c>
      <c r="H176" s="36">
        <f t="array" ref="H176">SQRT(MMULT(MMULT(TRANSPOSE($A$4:$A$9),MMULT(TRANSPOSE(EXP(B177:$G$530)-1),EXP(B177:$G$530)-1)/COUNTA($G177:G$530)),$A$4:$A$9))*NORMSINV($B$11)</f>
        <v>-0.02173506229</v>
      </c>
      <c r="I176" s="24">
        <f t="shared" si="3"/>
        <v>0</v>
      </c>
      <c r="J176" s="36">
        <f t="array" ref="J176">SQRT(MMULT(MMULT(TRANSPOSE($A$4:$A$9),MMULT(TRANSPOSE(EXP(B177:G428)-1),EXP(B177:G428)-1)/COUNTA(G177:G428)),$A$4:$A$9))*NORMSINV($B$11)</f>
        <v>-0.01907003996</v>
      </c>
      <c r="K176" s="24">
        <f t="shared" si="4"/>
        <v>0</v>
      </c>
      <c r="L176" s="36">
        <f t="shared" si="5"/>
        <v>-0.06873230192</v>
      </c>
      <c r="M176" s="100">
        <f t="array" ref="M176">SQRT(MMULT(MMULT(TRANSPOSE($A$4:$A$9),MMULT(TRANSPOSE(EXP(B177:$G$532)-1),EXP(B177:$G$532)-1)/COUNTA($G177:G$532)),$A$4:$A$9))*(-1/SQRT(2*PI())*EXP(-1*(NORMSINV($B$11))^2/2)/$B$11)</f>
        <v>-0.02490108968</v>
      </c>
      <c r="N176" s="36">
        <f t="array" ref="N176">SQRT(MMULT(MMULT(TRANSPOSE($A$4:$A$9),MMULT(TRANSPOSE(EXP(B177:G428)-1),EXP(B177:G428)-1)/COUNTA(G177:G428)),$A$4:$A$9))*(-1/SQRT(2*PI())*EXP(-1*(NORMSINV($B$11))^2/2)/$B$11)</f>
        <v>-0.02184786816</v>
      </c>
      <c r="O176" s="101">
        <f t="shared" si="6"/>
        <v>-0.0787441596</v>
      </c>
      <c r="P176" s="100">
        <f>Stocks!N360</f>
        <v>0.02447773028</v>
      </c>
      <c r="Q176" s="36">
        <f>Stocks!O360</f>
        <v>0.01634492126</v>
      </c>
      <c r="R176" s="36">
        <f>Stocks!P360</f>
        <v>0.01461097483</v>
      </c>
      <c r="S176" s="36">
        <f>Stocks!Q360</f>
        <v>0.01575849179</v>
      </c>
      <c r="T176" s="36">
        <f>Stocks!R360</f>
        <v>0.008524923435</v>
      </c>
      <c r="U176" s="36">
        <f>Stocks!S360</f>
        <v>-0.007653900652</v>
      </c>
      <c r="V176" s="100">
        <f t="shared" si="7"/>
        <v>0.01201052349</v>
      </c>
    </row>
    <row r="177" ht="12.75" customHeight="1">
      <c r="A177" s="102">
        <f>Stocks!A359</f>
        <v>42913</v>
      </c>
      <c r="B177" s="103">
        <f>Stocks!H359</f>
        <v>-0.04087827629</v>
      </c>
      <c r="C177" s="103">
        <f>Stocks!I359</f>
        <v>-0.01240398658</v>
      </c>
      <c r="D177" s="103">
        <f>Stocks!J359</f>
        <v>-0.01443656524</v>
      </c>
      <c r="E177" s="103">
        <f>Stocks!K359</f>
        <v>-0.04194697231</v>
      </c>
      <c r="F177" s="103">
        <f>Stocks!L359</f>
        <v>-0.01889268527</v>
      </c>
      <c r="G177" s="104">
        <f>Stocks!M359</f>
        <v>0.0093935257</v>
      </c>
      <c r="H177" s="36">
        <f t="array" ref="H177">SQRT(MMULT(MMULT(TRANSPOSE($A$4:$A$9),MMULT(TRANSPOSE(EXP(B178:$G$530)-1),EXP(B178:$G$530)-1)/COUNTA($G178:G$530)),$A$4:$A$9))*NORMSINV($B$11)</f>
        <v>-0.02163133026</v>
      </c>
      <c r="I177" s="24">
        <f t="shared" si="3"/>
        <v>0</v>
      </c>
      <c r="J177" s="36">
        <f t="array" ref="J177">SQRT(MMULT(MMULT(TRANSPOSE($A$4:$A$9),MMULT(TRANSPOSE(EXP(B178:G429)-1),EXP(B178:G429)-1)/COUNTA(G178:G429)),$A$4:$A$9))*NORMSINV($B$11)</f>
        <v>-0.01896620198</v>
      </c>
      <c r="K177" s="24">
        <f t="shared" si="4"/>
        <v>1</v>
      </c>
      <c r="L177" s="36">
        <f t="shared" si="5"/>
        <v>-0.06840427244</v>
      </c>
      <c r="M177" s="100">
        <f t="array" ref="M177">SQRT(MMULT(MMULT(TRANSPOSE($A$4:$A$9),MMULT(TRANSPOSE(EXP(B178:$G$532)-1),EXP(B178:$G$532)-1)/COUNTA($G178:G$532)),$A$4:$A$9))*(-1/SQRT(2*PI())*EXP(-1*(NORMSINV($B$11))^2/2)/$B$11)</f>
        <v>-0.02478224757</v>
      </c>
      <c r="N177" s="36">
        <f t="array" ref="N177">SQRT(MMULT(MMULT(TRANSPOSE($A$4:$A$9),MMULT(TRANSPOSE(EXP(B178:G429)-1),EXP(B178:G429)-1)/COUNTA(G178:G429)),$A$4:$A$9))*(-1/SQRT(2*PI())*EXP(-1*(NORMSINV($B$11))^2/2)/$B$11)</f>
        <v>-0.02172890467</v>
      </c>
      <c r="O177" s="101">
        <f t="shared" si="6"/>
        <v>-0.07836834787</v>
      </c>
      <c r="P177" s="100">
        <f>Stocks!N359</f>
        <v>-0.04005402898</v>
      </c>
      <c r="Q177" s="36">
        <f>Stocks!O359</f>
        <v>-0.01232737423</v>
      </c>
      <c r="R177" s="36">
        <f>Stocks!P359</f>
        <v>-0.0143328577</v>
      </c>
      <c r="S177" s="36">
        <f>Stocks!Q359</f>
        <v>-0.04107937143</v>
      </c>
      <c r="T177" s="36">
        <f>Stocks!R359</f>
        <v>-0.01871533711</v>
      </c>
      <c r="U177" s="36">
        <f>Stocks!S359</f>
        <v>0.009437783333</v>
      </c>
      <c r="V177" s="100">
        <f t="shared" si="7"/>
        <v>-0.01951186435</v>
      </c>
    </row>
    <row r="178" ht="12.75" customHeight="1">
      <c r="A178" s="102">
        <f>Stocks!A358</f>
        <v>42912</v>
      </c>
      <c r="B178" s="103">
        <f>Stocks!H358</f>
        <v>-0.01566521372</v>
      </c>
      <c r="C178" s="103">
        <f>Stocks!I358</f>
        <v>-0.003516057445</v>
      </c>
      <c r="D178" s="103">
        <f>Stocks!J358</f>
        <v>-0.003149567526</v>
      </c>
      <c r="E178" s="103">
        <f>Stocks!K358</f>
        <v>-0.003296174342</v>
      </c>
      <c r="F178" s="103">
        <f>Stocks!L358</f>
        <v>-0.009595202366</v>
      </c>
      <c r="G178" s="104">
        <f>Stocks!M358</f>
        <v>-0.0002880574779</v>
      </c>
      <c r="H178" s="36">
        <f t="array" ref="H178">SQRT(MMULT(MMULT(TRANSPOSE($A$4:$A$9),MMULT(TRANSPOSE(EXP(B179:$G$530)-1),EXP(B179:$G$530)-1)/COUNTA($G179:G$530)),$A$4:$A$9))*NORMSINV($B$11)</f>
        <v>-0.02164972982</v>
      </c>
      <c r="I178" s="24">
        <f t="shared" si="3"/>
        <v>0</v>
      </c>
      <c r="J178" s="36">
        <f t="array" ref="J178">SQRT(MMULT(MMULT(TRANSPOSE($A$4:$A$9),MMULT(TRANSPOSE(EXP(B179:G430)-1),EXP(B179:G430)-1)/COUNTA(G179:G430)),$A$4:$A$9))*NORMSINV($B$11)</f>
        <v>-0.01940496432</v>
      </c>
      <c r="K178" s="24">
        <f t="shared" si="4"/>
        <v>0</v>
      </c>
      <c r="L178" s="36">
        <f t="shared" si="5"/>
        <v>-0.06846245696</v>
      </c>
      <c r="M178" s="100">
        <f t="array" ref="M178">SQRT(MMULT(MMULT(TRANSPOSE($A$4:$A$9),MMULT(TRANSPOSE(EXP(B179:$G$532)-1),EXP(B179:$G$532)-1)/COUNTA($G179:G$532)),$A$4:$A$9))*(-1/SQRT(2*PI())*EXP(-1*(NORMSINV($B$11))^2/2)/$B$11)</f>
        <v>-0.0248033273</v>
      </c>
      <c r="N178" s="36">
        <f t="array" ref="N178">SQRT(MMULT(MMULT(TRANSPOSE($A$4:$A$9),MMULT(TRANSPOSE(EXP(B179:G430)-1),EXP(B179:G430)-1)/COUNTA(G179:G430)),$A$4:$A$9))*(-1/SQRT(2*PI())*EXP(-1*(NORMSINV($B$11))^2/2)/$B$11)</f>
        <v>-0.02223157911</v>
      </c>
      <c r="O178" s="101">
        <f t="shared" si="6"/>
        <v>-0.07843500781</v>
      </c>
      <c r="P178" s="100">
        <f>Stocks!N358</f>
        <v>-0.01554315247</v>
      </c>
      <c r="Q178" s="36">
        <f>Stocks!O358</f>
        <v>-0.003509883353</v>
      </c>
      <c r="R178" s="36">
        <f>Stocks!P358</f>
        <v>-0.003144612842</v>
      </c>
      <c r="S178" s="36">
        <f>Stocks!Q358</f>
        <v>-0.003290747923</v>
      </c>
      <c r="T178" s="36">
        <f>Stocks!R358</f>
        <v>-0.009549315294</v>
      </c>
      <c r="U178" s="36">
        <f>Stocks!S358</f>
        <v>-0.0002880159934</v>
      </c>
      <c r="V178" s="100">
        <f t="shared" si="7"/>
        <v>-0.005887621312</v>
      </c>
    </row>
    <row r="179" ht="12.75" customHeight="1">
      <c r="A179" s="102">
        <f>Stocks!A357</f>
        <v>42909</v>
      </c>
      <c r="B179" s="103">
        <f>Stocks!H357</f>
        <v>0.002193111088</v>
      </c>
      <c r="C179" s="103">
        <f>Stocks!I357</f>
        <v>-0.004960083597</v>
      </c>
      <c r="D179" s="103">
        <f>Stocks!J357</f>
        <v>0.004453150252</v>
      </c>
      <c r="E179" s="103">
        <f>Stocks!K357</f>
        <v>0.0200064515</v>
      </c>
      <c r="F179" s="103">
        <f>Stocks!L357</f>
        <v>0.01343059964</v>
      </c>
      <c r="G179" s="104">
        <f>Stocks!M357</f>
        <v>-0.009429434784</v>
      </c>
      <c r="H179" s="36">
        <f t="array" ref="H179">SQRT(MMULT(MMULT(TRANSPOSE($A$4:$A$9),MMULT(TRANSPOSE(EXP(B180:$G$530)-1),EXP(B180:$G$530)-1)/COUNTA($G180:G$530)),$A$4:$A$9))*NORMSINV($B$11)</f>
        <v>-0.02167384167</v>
      </c>
      <c r="I179" s="24">
        <f t="shared" si="3"/>
        <v>0</v>
      </c>
      <c r="J179" s="36">
        <f t="array" ref="J179">SQRT(MMULT(MMULT(TRANSPOSE($A$4:$A$9),MMULT(TRANSPOSE(EXP(B180:G431)-1),EXP(B180:G431)-1)/COUNTA(G180:G431)),$A$4:$A$9))*NORMSINV($B$11)</f>
        <v>-0.01944879514</v>
      </c>
      <c r="K179" s="24">
        <f t="shared" si="4"/>
        <v>0</v>
      </c>
      <c r="L179" s="36">
        <f t="shared" si="5"/>
        <v>-0.06853870533</v>
      </c>
      <c r="M179" s="100">
        <f t="array" ref="M179">SQRT(MMULT(MMULT(TRANSPOSE($A$4:$A$9),MMULT(TRANSPOSE(EXP(B180:$G$532)-1),EXP(B180:$G$532)-1)/COUNTA($G180:G$532)),$A$4:$A$9))*(-1/SQRT(2*PI())*EXP(-1*(NORMSINV($B$11))^2/2)/$B$11)</f>
        <v>-0.02483095139</v>
      </c>
      <c r="N179" s="36">
        <f t="array" ref="N179">SQRT(MMULT(MMULT(TRANSPOSE($A$4:$A$9),MMULT(TRANSPOSE(EXP(B180:G431)-1),EXP(B180:G431)-1)/COUNTA(G180:G431)),$A$4:$A$9))*(-1/SQRT(2*PI())*EXP(-1*(NORMSINV($B$11))^2/2)/$B$11)</f>
        <v>-0.02228179453</v>
      </c>
      <c r="O179" s="101">
        <f t="shared" si="6"/>
        <v>-0.07852236286</v>
      </c>
      <c r="P179" s="100">
        <f>Stocks!N357</f>
        <v>0.002195517715</v>
      </c>
      <c r="Q179" s="36">
        <f>Stocks!O357</f>
        <v>-0.004947802695</v>
      </c>
      <c r="R179" s="36">
        <f>Stocks!P357</f>
        <v>0.00446308026</v>
      </c>
      <c r="S179" s="36">
        <f>Stocks!Q357</f>
        <v>0.02020792188</v>
      </c>
      <c r="T179" s="36">
        <f>Stocks!R357</f>
        <v>0.01352119527</v>
      </c>
      <c r="U179" s="36">
        <f>Stocks!S357</f>
        <v>-0.009385117071</v>
      </c>
      <c r="V179" s="100">
        <f t="shared" si="7"/>
        <v>0.004342465894</v>
      </c>
    </row>
    <row r="180" ht="12.75" customHeight="1">
      <c r="A180" s="102">
        <f>Stocks!A356</f>
        <v>42908</v>
      </c>
      <c r="B180" s="103">
        <f>Stocks!H356</f>
        <v>0.01636376265</v>
      </c>
      <c r="C180" s="103">
        <f>Stocks!I356</f>
        <v>-0.006382335152</v>
      </c>
      <c r="D180" s="103">
        <f>Stocks!J356</f>
        <v>-0.001646382349</v>
      </c>
      <c r="E180" s="103">
        <f>Stocks!K356</f>
        <v>-0.0009034590244</v>
      </c>
      <c r="F180" s="103">
        <f>Stocks!L356</f>
        <v>-0.0001424075489</v>
      </c>
      <c r="G180" s="104">
        <f>Stocks!M356</f>
        <v>-0.005983703275</v>
      </c>
      <c r="H180" s="36">
        <f t="array" ref="H180">SQRT(MMULT(MMULT(TRANSPOSE($A$4:$A$9),MMULT(TRANSPOSE(EXP(B181:$G$530)-1),EXP(B181:$G$530)-1)/COUNTA($G181:G$530)),$A$4:$A$9))*NORMSINV($B$11)</f>
        <v>-0.02170476054</v>
      </c>
      <c r="I180" s="24">
        <f t="shared" si="3"/>
        <v>0</v>
      </c>
      <c r="J180" s="36">
        <f t="array" ref="J180">SQRT(MMULT(MMULT(TRANSPOSE($A$4:$A$9),MMULT(TRANSPOSE(EXP(B181:G432)-1),EXP(B181:G432)-1)/COUNTA(G181:G432)),$A$4:$A$9))*NORMSINV($B$11)</f>
        <v>-0.01961712583</v>
      </c>
      <c r="K180" s="24">
        <f t="shared" si="4"/>
        <v>0</v>
      </c>
      <c r="L180" s="36">
        <f t="shared" si="5"/>
        <v>-0.06863647938</v>
      </c>
      <c r="M180" s="100">
        <f t="array" ref="M180">SQRT(MMULT(MMULT(TRANSPOSE($A$4:$A$9),MMULT(TRANSPOSE(EXP(B181:$G$532)-1),EXP(B181:$G$532)-1)/COUNTA($G181:G$532)),$A$4:$A$9))*(-1/SQRT(2*PI())*EXP(-1*(NORMSINV($B$11))^2/2)/$B$11)</f>
        <v>-0.02486637404</v>
      </c>
      <c r="N180" s="36">
        <f t="array" ref="N180">SQRT(MMULT(MMULT(TRANSPOSE($A$4:$A$9),MMULT(TRANSPOSE(EXP(B181:G432)-1),EXP(B181:G432)-1)/COUNTA(G181:G432)),$A$4:$A$9))*(-1/SQRT(2*PI())*EXP(-1*(NORMSINV($B$11))^2/2)/$B$11)</f>
        <v>-0.02247464503</v>
      </c>
      <c r="O180" s="101">
        <f t="shared" si="6"/>
        <v>-0.07863437913</v>
      </c>
      <c r="P180" s="100">
        <f>Stocks!N356</f>
        <v>0.0164983823</v>
      </c>
      <c r="Q180" s="36">
        <f>Stocks!O356</f>
        <v>-0.006362011311</v>
      </c>
      <c r="R180" s="36">
        <f>Stocks!P356</f>
        <v>-0.001645027805</v>
      </c>
      <c r="S180" s="36">
        <f>Stocks!Q356</f>
        <v>-0.0009030510282</v>
      </c>
      <c r="T180" s="36">
        <f>Stocks!R356</f>
        <v>-0.0001423974095</v>
      </c>
      <c r="U180" s="36">
        <f>Stocks!S356</f>
        <v>-0.005965836577</v>
      </c>
      <c r="V180" s="100">
        <f t="shared" si="7"/>
        <v>0.000246676362</v>
      </c>
    </row>
    <row r="181" ht="12.75" customHeight="1">
      <c r="A181" s="102">
        <f>Stocks!A355</f>
        <v>42907</v>
      </c>
      <c r="B181" s="103">
        <f>Stocks!H355</f>
        <v>0.0111136111</v>
      </c>
      <c r="C181" s="103">
        <f>Stocks!I355</f>
        <v>-0.008064415915</v>
      </c>
      <c r="D181" s="103">
        <f>Stocks!J355</f>
        <v>0.005913040042</v>
      </c>
      <c r="E181" s="103">
        <f>Stocks!K355</f>
        <v>0.01940920627</v>
      </c>
      <c r="F181" s="103">
        <f>Stocks!L355</f>
        <v>0.005136319618</v>
      </c>
      <c r="G181" s="104">
        <f>Stocks!M355</f>
        <v>0.001995606988</v>
      </c>
      <c r="H181" s="36">
        <f t="array" ref="H181">SQRT(MMULT(MMULT(TRANSPOSE($A$4:$A$9),MMULT(TRANSPOSE(EXP(B182:$G$530)-1),EXP(B182:$G$530)-1)/COUNTA($G182:G$530)),$A$4:$A$9))*NORMSINV($B$11)</f>
        <v>-0.02172311663</v>
      </c>
      <c r="I181" s="24">
        <f t="shared" si="3"/>
        <v>0</v>
      </c>
      <c r="J181" s="36">
        <f t="array" ref="J181">SQRT(MMULT(MMULT(TRANSPOSE($A$4:$A$9),MMULT(TRANSPOSE(EXP(B182:G433)-1),EXP(B182:G433)-1)/COUNTA(G182:G433)),$A$4:$A$9))*NORMSINV($B$11)</f>
        <v>-0.01959798637</v>
      </c>
      <c r="K181" s="24">
        <f t="shared" si="4"/>
        <v>0</v>
      </c>
      <c r="L181" s="36">
        <f t="shared" si="5"/>
        <v>-0.06869452642</v>
      </c>
      <c r="M181" s="100">
        <f t="array" ref="M181">SQRT(MMULT(MMULT(TRANSPOSE($A$4:$A$9),MMULT(TRANSPOSE(EXP(B182:$G$532)-1),EXP(B182:$G$532)-1)/COUNTA($G182:G$532)),$A$4:$A$9))*(-1/SQRT(2*PI())*EXP(-1*(NORMSINV($B$11))^2/2)/$B$11)</f>
        <v>-0.02488740396</v>
      </c>
      <c r="N181" s="36">
        <f t="array" ref="N181">SQRT(MMULT(MMULT(TRANSPOSE($A$4:$A$9),MMULT(TRANSPOSE(EXP(B182:G433)-1),EXP(B182:G433)-1)/COUNTA(G182:G433)),$A$4:$A$9))*(-1/SQRT(2*PI())*EXP(-1*(NORMSINV($B$11))^2/2)/$B$11)</f>
        <v>-0.02245271763</v>
      </c>
      <c r="O181" s="101">
        <f t="shared" si="6"/>
        <v>-0.07870088156</v>
      </c>
      <c r="P181" s="100">
        <f>Stocks!N355</f>
        <v>0.01117559669</v>
      </c>
      <c r="Q181" s="36">
        <f>Stocks!O355</f>
        <v>-0.008031985748</v>
      </c>
      <c r="R181" s="36">
        <f>Stocks!P355</f>
        <v>0.005930556572</v>
      </c>
      <c r="S181" s="36">
        <f>Stocks!Q355</f>
        <v>0.01959878949</v>
      </c>
      <c r="T181" s="36">
        <f>Stocks!R355</f>
        <v>0.005149533121</v>
      </c>
      <c r="U181" s="36">
        <f>Stocks!S355</f>
        <v>0.001997599537</v>
      </c>
      <c r="V181" s="100">
        <f t="shared" si="7"/>
        <v>0.005970014943</v>
      </c>
    </row>
    <row r="182" ht="12.75" customHeight="1">
      <c r="A182" s="102">
        <f>Stocks!A354</f>
        <v>42906</v>
      </c>
      <c r="B182" s="103">
        <f>Stocks!H354</f>
        <v>0.006576494169</v>
      </c>
      <c r="C182" s="103">
        <f>Stocks!I354</f>
        <v>-0.01847445723</v>
      </c>
      <c r="D182" s="103">
        <f>Stocks!J354</f>
        <v>-0.009129881467</v>
      </c>
      <c r="E182" s="103">
        <f>Stocks!K354</f>
        <v>-0.008839415966</v>
      </c>
      <c r="F182" s="103">
        <f>Stocks!L354</f>
        <v>-0.01363847062</v>
      </c>
      <c r="G182" s="104">
        <f>Stocks!M354</f>
        <v>0.01156239685</v>
      </c>
      <c r="H182" s="36">
        <f t="array" ref="H182">SQRT(MMULT(MMULT(TRANSPOSE($A$4:$A$9),MMULT(TRANSPOSE(EXP(B183:$G$530)-1),EXP(B183:$G$530)-1)/COUNTA($G183:G$530)),$A$4:$A$9))*NORMSINV($B$11)</f>
        <v>-0.0217444442</v>
      </c>
      <c r="I182" s="24">
        <f t="shared" si="3"/>
        <v>0</v>
      </c>
      <c r="J182" s="36">
        <f t="array" ref="J182">SQRT(MMULT(MMULT(TRANSPOSE($A$4:$A$9),MMULT(TRANSPOSE(EXP(B183:G434)-1),EXP(B183:G434)-1)/COUNTA(G183:G434)),$A$4:$A$9))*NORMSINV($B$11)</f>
        <v>-0.01959018245</v>
      </c>
      <c r="K182" s="24">
        <f t="shared" si="4"/>
        <v>0</v>
      </c>
      <c r="L182" s="36">
        <f t="shared" si="5"/>
        <v>-0.06876197014</v>
      </c>
      <c r="M182" s="100">
        <f t="array" ref="M182">SQRT(MMULT(MMULT(TRANSPOSE($A$4:$A$9),MMULT(TRANSPOSE(EXP(B183:$G$532)-1),EXP(B183:$G$532)-1)/COUNTA($G183:G$532)),$A$4:$A$9))*(-1/SQRT(2*PI())*EXP(-1*(NORMSINV($B$11))^2/2)/$B$11)</f>
        <v>-0.02491183821</v>
      </c>
      <c r="N182" s="36">
        <f t="array" ref="N182">SQRT(MMULT(MMULT(TRANSPOSE($A$4:$A$9),MMULT(TRANSPOSE(EXP(B183:G434)-1),EXP(B183:G434)-1)/COUNTA(G183:G434)),$A$4:$A$9))*(-1/SQRT(2*PI())*EXP(-1*(NORMSINV($B$11))^2/2)/$B$11)</f>
        <v>-0.02244377695</v>
      </c>
      <c r="O182" s="101">
        <f t="shared" si="6"/>
        <v>-0.07877814943</v>
      </c>
      <c r="P182" s="100">
        <f>Stocks!N354</f>
        <v>0.006598166791</v>
      </c>
      <c r="Q182" s="36">
        <f>Stocks!O354</f>
        <v>-0.01830485052</v>
      </c>
      <c r="R182" s="36">
        <f>Stocks!P354</f>
        <v>-0.009088330647</v>
      </c>
      <c r="S182" s="36">
        <f>Stocks!Q354</f>
        <v>-0.008800463186</v>
      </c>
      <c r="T182" s="36">
        <f>Stocks!R354</f>
        <v>-0.01354588805</v>
      </c>
      <c r="U182" s="36">
        <f>Stocks!S354</f>
        <v>0.01162949973</v>
      </c>
      <c r="V182" s="100">
        <f t="shared" si="7"/>
        <v>-0.005251977648</v>
      </c>
    </row>
    <row r="183" ht="12.75" customHeight="1">
      <c r="A183" s="102">
        <f>Stocks!A353</f>
        <v>42905</v>
      </c>
      <c r="B183" s="103">
        <f>Stocks!H353</f>
        <v>-0.00431734626</v>
      </c>
      <c r="C183" s="103">
        <f>Stocks!I353</f>
        <v>0.0084842825</v>
      </c>
      <c r="D183" s="103">
        <f>Stocks!J353</f>
        <v>0.02820585823</v>
      </c>
      <c r="E183" s="103">
        <f>Stocks!K353</f>
        <v>0.006671415962</v>
      </c>
      <c r="F183" s="103">
        <f>Stocks!L353</f>
        <v>0.01235176589</v>
      </c>
      <c r="G183" s="104">
        <f>Stocks!M353</f>
        <v>0.01658756107</v>
      </c>
      <c r="H183" s="36">
        <f t="array" ref="H183">SQRT(MMULT(MMULT(TRANSPOSE($A$4:$A$9),MMULT(TRANSPOSE(EXP(B184:$G$530)-1),EXP(B184:$G$530)-1)/COUNTA($G184:G$530)),$A$4:$A$9))*NORMSINV($B$11)</f>
        <v>-0.02172879805</v>
      </c>
      <c r="I183" s="24">
        <f t="shared" si="3"/>
        <v>0</v>
      </c>
      <c r="J183" s="36">
        <f t="array" ref="J183">SQRT(MMULT(MMULT(TRANSPOSE($A$4:$A$9),MMULT(TRANSPOSE(EXP(B184:G435)-1),EXP(B184:G435)-1)/COUNTA(G184:G435)),$A$4:$A$9))*NORMSINV($B$11)</f>
        <v>-0.01955023632</v>
      </c>
      <c r="K183" s="24">
        <f t="shared" si="4"/>
        <v>0</v>
      </c>
      <c r="L183" s="36">
        <f t="shared" si="5"/>
        <v>-0.06871249265</v>
      </c>
      <c r="M183" s="100">
        <f t="array" ref="M183">SQRT(MMULT(MMULT(TRANSPOSE($A$4:$A$9),MMULT(TRANSPOSE(EXP(B184:$G$532)-1),EXP(B184:$G$532)-1)/COUNTA($G184:G$532)),$A$4:$A$9))*(-1/SQRT(2*PI())*EXP(-1*(NORMSINV($B$11))^2/2)/$B$11)</f>
        <v>-0.02489391296</v>
      </c>
      <c r="N183" s="36">
        <f t="array" ref="N183">SQRT(MMULT(MMULT(TRANSPOSE($A$4:$A$9),MMULT(TRANSPOSE(EXP(B184:G435)-1),EXP(B184:G435)-1)/COUNTA(G184:G435)),$A$4:$A$9))*(-1/SQRT(2*PI())*EXP(-1*(NORMSINV($B$11))^2/2)/$B$11)</f>
        <v>-0.02239801209</v>
      </c>
      <c r="O183" s="101">
        <f t="shared" si="6"/>
        <v>-0.07872146483</v>
      </c>
      <c r="P183" s="100">
        <f>Stocks!N353</f>
        <v>-0.004308039919</v>
      </c>
      <c r="Q183" s="36">
        <f>Stocks!O353</f>
        <v>0.008520376029</v>
      </c>
      <c r="R183" s="36">
        <f>Stocks!P353</f>
        <v>0.02860740993</v>
      </c>
      <c r="S183" s="36">
        <f>Stocks!Q353</f>
        <v>0.006693719429</v>
      </c>
      <c r="T183" s="36">
        <f>Stocks!R353</f>
        <v>0.012428364</v>
      </c>
      <c r="U183" s="36">
        <f>Stocks!S353</f>
        <v>0.01672589849</v>
      </c>
      <c r="V183" s="100">
        <f t="shared" si="7"/>
        <v>0.01144462133</v>
      </c>
    </row>
    <row r="184" ht="12.75" customHeight="1">
      <c r="A184" s="102">
        <f>Stocks!A352</f>
        <v>42902</v>
      </c>
      <c r="B184" s="103">
        <f>Stocks!H352</f>
        <v>-0.01055263844</v>
      </c>
      <c r="C184" s="103">
        <f>Stocks!I352</f>
        <v>-0.0028360695</v>
      </c>
      <c r="D184" s="103">
        <f>Stocks!J352</f>
        <v>-0.01409817336</v>
      </c>
      <c r="E184" s="103">
        <f>Stocks!K352</f>
        <v>0.004077141178</v>
      </c>
      <c r="F184" s="103">
        <f>Stocks!L352</f>
        <v>0.001429621218</v>
      </c>
      <c r="G184" s="104">
        <f>Stocks!M352</f>
        <v>0.008448398005</v>
      </c>
      <c r="H184" s="36">
        <f t="array" ref="H184">SQRT(MMULT(MMULT(TRANSPOSE($A$4:$A$9),MMULT(TRANSPOSE(EXP(B185:$G$530)-1),EXP(B185:$G$530)-1)/COUNTA($G185:G$530)),$A$4:$A$9))*NORMSINV($B$11)</f>
        <v>-0.02175840187</v>
      </c>
      <c r="I184" s="24">
        <f t="shared" si="3"/>
        <v>0</v>
      </c>
      <c r="J184" s="36">
        <f t="array" ref="J184">SQRT(MMULT(MMULT(TRANSPOSE($A$4:$A$9),MMULT(TRANSPOSE(EXP(B185:G436)-1),EXP(B185:G436)-1)/COUNTA(G185:G436)),$A$4:$A$9))*NORMSINV($B$11)</f>
        <v>-0.01955196611</v>
      </c>
      <c r="K184" s="24">
        <f t="shared" si="4"/>
        <v>0</v>
      </c>
      <c r="L184" s="36">
        <f t="shared" si="5"/>
        <v>-0.06880610814</v>
      </c>
      <c r="M184" s="100">
        <f t="array" ref="M184">SQRT(MMULT(MMULT(TRANSPOSE($A$4:$A$9),MMULT(TRANSPOSE(EXP(B185:$G$532)-1),EXP(B185:$G$532)-1)/COUNTA($G185:G$532)),$A$4:$A$9))*(-1/SQRT(2*PI())*EXP(-1*(NORMSINV($B$11))^2/2)/$B$11)</f>
        <v>-0.02492782901</v>
      </c>
      <c r="N184" s="36">
        <f t="array" ref="N184">SQRT(MMULT(MMULT(TRANSPOSE($A$4:$A$9),MMULT(TRANSPOSE(EXP(B185:G436)-1),EXP(B185:G436)-1)/COUNTA(G185:G436)),$A$4:$A$9))*(-1/SQRT(2*PI())*EXP(-1*(NORMSINV($B$11))^2/2)/$B$11)</f>
        <v>-0.02239999384</v>
      </c>
      <c r="O184" s="101">
        <f t="shared" si="6"/>
        <v>-0.07882871678</v>
      </c>
      <c r="P184" s="100">
        <f>Stocks!N352</f>
        <v>-0.01049715469</v>
      </c>
      <c r="Q184" s="36">
        <f>Stocks!O352</f>
        <v>-0.002832051654</v>
      </c>
      <c r="R184" s="36">
        <f>Stocks!P352</f>
        <v>-0.01399925949</v>
      </c>
      <c r="S184" s="36">
        <f>Stocks!Q352</f>
        <v>0.004085464025</v>
      </c>
      <c r="T184" s="36">
        <f>Stocks!R352</f>
        <v>0.001430643614</v>
      </c>
      <c r="U184" s="36">
        <f>Stocks!S352</f>
        <v>0.008484186434</v>
      </c>
      <c r="V184" s="100">
        <f t="shared" si="7"/>
        <v>-0.002221361961</v>
      </c>
    </row>
    <row r="185" ht="12.75" customHeight="1">
      <c r="A185" s="102">
        <f>Stocks!A351</f>
        <v>42901</v>
      </c>
      <c r="B185" s="103">
        <f>Stocks!H351</f>
        <v>-0.01407432756</v>
      </c>
      <c r="C185" s="103">
        <f>Stocks!I351</f>
        <v>-0.006211274594</v>
      </c>
      <c r="D185" s="103">
        <f>Stocks!J351</f>
        <v>-0.006011696945</v>
      </c>
      <c r="E185" s="103">
        <f>Stocks!K351</f>
        <v>-0.002895133037</v>
      </c>
      <c r="F185" s="103">
        <f>Stocks!L351</f>
        <v>-0.005279236107</v>
      </c>
      <c r="G185" s="104">
        <f>Stocks!M351</f>
        <v>0.001966490467</v>
      </c>
      <c r="H185" s="36">
        <f t="array" ref="H185">SQRT(MMULT(MMULT(TRANSPOSE($A$4:$A$9),MMULT(TRANSPOSE(EXP(B186:$G$530)-1),EXP(B186:$G$530)-1)/COUNTA($G186:G$530)),$A$4:$A$9))*NORMSINV($B$11)</f>
        <v>-0.02177944708</v>
      </c>
      <c r="I185" s="24">
        <f t="shared" si="3"/>
        <v>0</v>
      </c>
      <c r="J185" s="36">
        <f t="array" ref="J185">SQRT(MMULT(MMULT(TRANSPOSE($A$4:$A$9),MMULT(TRANSPOSE(EXP(B186:G437)-1),EXP(B186:G437)-1)/COUNTA(G186:G437)),$A$4:$A$9))*NORMSINV($B$11)</f>
        <v>-0.01954082354</v>
      </c>
      <c r="K185" s="24">
        <f t="shared" si="4"/>
        <v>0</v>
      </c>
      <c r="L185" s="36">
        <f t="shared" si="5"/>
        <v>-0.06887265896</v>
      </c>
      <c r="M185" s="100">
        <f t="array" ref="M185">SQRT(MMULT(MMULT(TRANSPOSE($A$4:$A$9),MMULT(TRANSPOSE(EXP(B186:$G$532)-1),EXP(B186:$G$532)-1)/COUNTA($G186:G$532)),$A$4:$A$9))*(-1/SQRT(2*PI())*EXP(-1*(NORMSINV($B$11))^2/2)/$B$11)</f>
        <v>-0.02495193976</v>
      </c>
      <c r="N185" s="36">
        <f t="array" ref="N185">SQRT(MMULT(MMULT(TRANSPOSE($A$4:$A$9),MMULT(TRANSPOSE(EXP(B186:G437)-1),EXP(B186:G437)-1)/COUNTA(G186:G437)),$A$4:$A$9))*(-1/SQRT(2*PI())*EXP(-1*(NORMSINV($B$11))^2/2)/$B$11)</f>
        <v>-0.0223872282</v>
      </c>
      <c r="O185" s="101">
        <f t="shared" si="6"/>
        <v>-0.07890496169</v>
      </c>
      <c r="P185" s="100">
        <f>Stocks!N351</f>
        <v>-0.01397574724</v>
      </c>
      <c r="Q185" s="36">
        <f>Stocks!O351</f>
        <v>-0.006192024504</v>
      </c>
      <c r="R185" s="36">
        <f>Stocks!P351</f>
        <v>-0.005993662852</v>
      </c>
      <c r="S185" s="36">
        <f>Stocks!Q351</f>
        <v>-0.002890946181</v>
      </c>
      <c r="T185" s="36">
        <f>Stocks!R351</f>
        <v>-0.00526532543</v>
      </c>
      <c r="U185" s="36">
        <f>Stocks!S351</f>
        <v>0.001968425277</v>
      </c>
      <c r="V185" s="100">
        <f t="shared" si="7"/>
        <v>-0.005391546821</v>
      </c>
    </row>
    <row r="186" ht="12.75" customHeight="1">
      <c r="A186" s="102">
        <f>Stocks!A350</f>
        <v>42900</v>
      </c>
      <c r="B186" s="103">
        <f>Stocks!H350</f>
        <v>0.01245041102</v>
      </c>
      <c r="C186" s="103">
        <f>Stocks!I350</f>
        <v>-0.009802556711</v>
      </c>
      <c r="D186" s="103">
        <f>Stocks!J350</f>
        <v>-0.009803050543</v>
      </c>
      <c r="E186" s="103">
        <f>Stocks!K350</f>
        <v>-0.003410760249</v>
      </c>
      <c r="F186" s="103">
        <f>Stocks!L350</f>
        <v>-0.005393049978</v>
      </c>
      <c r="G186" s="104">
        <f>Stocks!M350</f>
        <v>0.008747517959</v>
      </c>
      <c r="H186" s="36">
        <f t="array" ref="H186">SQRT(MMULT(MMULT(TRANSPOSE($A$4:$A$9),MMULT(TRANSPOSE(EXP(B187:$G$530)-1),EXP(B187:$G$530)-1)/COUNTA($G187:G$530)),$A$4:$A$9))*NORMSINV($B$11)</f>
        <v>-0.02181059231</v>
      </c>
      <c r="I186" s="24">
        <f t="shared" si="3"/>
        <v>0</v>
      </c>
      <c r="J186" s="36">
        <f t="array" ref="J186">SQRT(MMULT(MMULT(TRANSPOSE($A$4:$A$9),MMULT(TRANSPOSE(EXP(B187:G438)-1),EXP(B187:G438)-1)/COUNTA(G187:G438)),$A$4:$A$9))*NORMSINV($B$11)</f>
        <v>-0.019543191</v>
      </c>
      <c r="K186" s="24">
        <f t="shared" si="4"/>
        <v>0</v>
      </c>
      <c r="L186" s="36">
        <f t="shared" si="5"/>
        <v>-0.06897114882</v>
      </c>
      <c r="M186" s="100">
        <f t="array" ref="M186">SQRT(MMULT(MMULT(TRANSPOSE($A$4:$A$9),MMULT(TRANSPOSE(EXP(B187:$G$532)-1),EXP(B187:$G$532)-1)/COUNTA($G187:G$532)),$A$4:$A$9))*(-1/SQRT(2*PI())*EXP(-1*(NORMSINV($B$11))^2/2)/$B$11)</f>
        <v>-0.02498762175</v>
      </c>
      <c r="N186" s="36">
        <f t="array" ref="N186">SQRT(MMULT(MMULT(TRANSPOSE($A$4:$A$9),MMULT(TRANSPOSE(EXP(B187:G438)-1),EXP(B187:G438)-1)/COUNTA(G187:G438)),$A$4:$A$9))*(-1/SQRT(2*PI())*EXP(-1*(NORMSINV($B$11))^2/2)/$B$11)</f>
        <v>-0.02238994051</v>
      </c>
      <c r="O186" s="101">
        <f t="shared" si="6"/>
        <v>-0.07901779803</v>
      </c>
      <c r="P186" s="100">
        <f>Stocks!N350</f>
        <v>0.01252824006</v>
      </c>
      <c r="Q186" s="36">
        <f>Stocks!O350</f>
        <v>-0.009754668256</v>
      </c>
      <c r="R186" s="36">
        <f>Stocks!P350</f>
        <v>-0.009755157271</v>
      </c>
      <c r="S186" s="36">
        <f>Stocks!Q350</f>
        <v>-0.003404950213</v>
      </c>
      <c r="T186" s="36">
        <f>Stocks!R350</f>
        <v>-0.005378533591</v>
      </c>
      <c r="U186" s="36">
        <f>Stocks!S350</f>
        <v>0.008785889297</v>
      </c>
      <c r="V186" s="100">
        <f t="shared" si="7"/>
        <v>-0.001163196663</v>
      </c>
    </row>
    <row r="187" ht="12.75" customHeight="1">
      <c r="A187" s="102">
        <f>Stocks!A349</f>
        <v>42899</v>
      </c>
      <c r="B187" s="103">
        <f>Stocks!H349</f>
        <v>0.04610591664</v>
      </c>
      <c r="C187" s="103">
        <f>Stocks!I349</f>
        <v>0.004189339412</v>
      </c>
      <c r="D187" s="103">
        <f>Stocks!J349</f>
        <v>0.00801344663</v>
      </c>
      <c r="E187" s="103">
        <f>Stocks!K349</f>
        <v>0.008416665858</v>
      </c>
      <c r="F187" s="103">
        <f>Stocks!L349</f>
        <v>0.01239082754</v>
      </c>
      <c r="G187" s="104">
        <f>Stocks!M349</f>
        <v>0.002614821023</v>
      </c>
      <c r="H187" s="36">
        <f t="array" ref="H187">SQRT(MMULT(MMULT(TRANSPOSE($A$4:$A$9),MMULT(TRANSPOSE(EXP(B188:$G$530)-1),EXP(B188:$G$530)-1)/COUNTA($G188:G$530)),$A$4:$A$9))*NORMSINV($B$11)</f>
        <v>-0.02177319164</v>
      </c>
      <c r="I187" s="24">
        <f t="shared" si="3"/>
        <v>0</v>
      </c>
      <c r="J187" s="36">
        <f t="array" ref="J187">SQRT(MMULT(MMULT(TRANSPOSE($A$4:$A$9),MMULT(TRANSPOSE(EXP(B188:G439)-1),EXP(B188:G439)-1)/COUNTA(G188:G439)),$A$4:$A$9))*NORMSINV($B$11)</f>
        <v>-0.01946992365</v>
      </c>
      <c r="K187" s="24">
        <f t="shared" si="4"/>
        <v>0</v>
      </c>
      <c r="L187" s="36">
        <f t="shared" si="5"/>
        <v>-0.06885287752</v>
      </c>
      <c r="M187" s="100">
        <f t="array" ref="M187">SQRT(MMULT(MMULT(TRANSPOSE($A$4:$A$9),MMULT(TRANSPOSE(EXP(B188:$G$532)-1),EXP(B188:$G$532)-1)/COUNTA($G188:G$532)),$A$4:$A$9))*(-1/SQRT(2*PI())*EXP(-1*(NORMSINV($B$11))^2/2)/$B$11)</f>
        <v>-0.02494477313</v>
      </c>
      <c r="N187" s="36">
        <f t="array" ref="N187">SQRT(MMULT(MMULT(TRANSPOSE($A$4:$A$9),MMULT(TRANSPOSE(EXP(B188:G439)-1),EXP(B188:G439)-1)/COUNTA(G188:G439)),$A$4:$A$9))*(-1/SQRT(2*PI())*EXP(-1*(NORMSINV($B$11))^2/2)/$B$11)</f>
        <v>-0.02230600071</v>
      </c>
      <c r="O187" s="101">
        <f t="shared" si="6"/>
        <v>-0.0788822988</v>
      </c>
      <c r="P187" s="100">
        <f>Stocks!N349</f>
        <v>0.04718531943</v>
      </c>
      <c r="Q187" s="36">
        <f>Stocks!O349</f>
        <v>0.004198126961</v>
      </c>
      <c r="R187" s="36">
        <f>Stocks!P349</f>
        <v>0.008045640229</v>
      </c>
      <c r="S187" s="36">
        <f>Stocks!Q349</f>
        <v>0.008452185572</v>
      </c>
      <c r="T187" s="36">
        <f>Stocks!R349</f>
        <v>0.0124679119</v>
      </c>
      <c r="U187" s="36">
        <f>Stocks!S349</f>
        <v>0.00261824265</v>
      </c>
      <c r="V187" s="100">
        <f t="shared" si="7"/>
        <v>0.01382790446</v>
      </c>
    </row>
    <row r="188" ht="12.75" customHeight="1">
      <c r="A188" s="102">
        <f>Stocks!A348</f>
        <v>42898</v>
      </c>
      <c r="B188" s="103">
        <f>Stocks!H348</f>
        <v>0.004718512684</v>
      </c>
      <c r="C188" s="103">
        <f>Stocks!I348</f>
        <v>0.0005598790103</v>
      </c>
      <c r="D188" s="103">
        <f>Stocks!J348</f>
        <v>-0.02418576688</v>
      </c>
      <c r="E188" s="103">
        <f>Stocks!K348</f>
        <v>-0.04259536199</v>
      </c>
      <c r="F188" s="103">
        <f>Stocks!L348</f>
        <v>-0.007709079934</v>
      </c>
      <c r="G188" s="104">
        <f>Stocks!M348</f>
        <v>-0.001222270766</v>
      </c>
      <c r="H188" s="36">
        <f t="array" ref="H188">SQRT(MMULT(MMULT(TRANSPOSE($A$4:$A$9),MMULT(TRANSPOSE(EXP(B189:$G$530)-1),EXP(B189:$G$530)-1)/COUNTA($G189:G$530)),$A$4:$A$9))*NORMSINV($B$11)</f>
        <v>-0.02175666947</v>
      </c>
      <c r="I188" s="24">
        <f t="shared" si="3"/>
        <v>0</v>
      </c>
      <c r="J188" s="36">
        <f t="array" ref="J188">SQRT(MMULT(MMULT(TRANSPOSE($A$4:$A$9),MMULT(TRANSPOSE(EXP(B189:G440)-1),EXP(B189:G440)-1)/COUNTA(G189:G440)),$A$4:$A$9))*NORMSINV($B$11)</f>
        <v>-0.01946651587</v>
      </c>
      <c r="K188" s="24">
        <f t="shared" si="4"/>
        <v>0</v>
      </c>
      <c r="L188" s="36">
        <f t="shared" si="5"/>
        <v>-0.06880062982</v>
      </c>
      <c r="M188" s="100">
        <f t="array" ref="M188">SQRT(MMULT(MMULT(TRANSPOSE($A$4:$A$9),MMULT(TRANSPOSE(EXP(B189:$G$532)-1),EXP(B189:$G$532)-1)/COUNTA($G189:G$532)),$A$4:$A$9))*(-1/SQRT(2*PI())*EXP(-1*(NORMSINV($B$11))^2/2)/$B$11)</f>
        <v>-0.02492584426</v>
      </c>
      <c r="N188" s="36">
        <f t="array" ref="N188">SQRT(MMULT(MMULT(TRANSPOSE($A$4:$A$9),MMULT(TRANSPOSE(EXP(B189:G440)-1),EXP(B189:G440)-1)/COUNTA(G189:G440)),$A$4:$A$9))*(-1/SQRT(2*PI())*EXP(-1*(NORMSINV($B$11))^2/2)/$B$11)</f>
        <v>-0.02230209654</v>
      </c>
      <c r="O188" s="101">
        <f t="shared" si="6"/>
        <v>-0.07882244046</v>
      </c>
      <c r="P188" s="100">
        <f>Stocks!N348</f>
        <v>0.004729662395</v>
      </c>
      <c r="Q188" s="36">
        <f>Stocks!O348</f>
        <v>0.0005600357718</v>
      </c>
      <c r="R188" s="36">
        <f>Stocks!P348</f>
        <v>-0.02389563495</v>
      </c>
      <c r="S188" s="36">
        <f>Stocks!Q348</f>
        <v>-0.04170092414</v>
      </c>
      <c r="T188" s="36">
        <f>Stocks!R348</f>
        <v>-0.007679441189</v>
      </c>
      <c r="U188" s="36">
        <f>Stocks!S348</f>
        <v>-0.001221524097</v>
      </c>
      <c r="V188" s="100">
        <f t="shared" si="7"/>
        <v>-0.0115346377</v>
      </c>
    </row>
    <row r="189" ht="12.75" customHeight="1">
      <c r="A189" s="102">
        <f>Stocks!A347</f>
        <v>42895</v>
      </c>
      <c r="B189" s="103">
        <f>Stocks!H347</f>
        <v>-0.03487124721</v>
      </c>
      <c r="C189" s="103">
        <f>Stocks!I347</f>
        <v>-0.0213335096</v>
      </c>
      <c r="D189" s="103">
        <f>Stocks!J347</f>
        <v>-0.03954867226</v>
      </c>
      <c r="E189" s="103">
        <f>Stocks!K347</f>
        <v>-0.04847978343</v>
      </c>
      <c r="F189" s="103">
        <f>Stocks!L347</f>
        <v>-0.02291512898</v>
      </c>
      <c r="G189" s="104">
        <f>Stocks!M347</f>
        <v>0.0004581764832</v>
      </c>
      <c r="H189" s="36">
        <f t="array" ref="H189">SQRT(MMULT(MMULT(TRANSPOSE($A$4:$A$9),MMULT(TRANSPOSE(EXP(B190:$G$530)-1),EXP(B190:$G$530)-1)/COUNTA($G190:G$530)),$A$4:$A$9))*NORMSINV($B$11)</f>
        <v>-0.02151582433</v>
      </c>
      <c r="I189" s="24">
        <f t="shared" si="3"/>
        <v>1</v>
      </c>
      <c r="J189" s="36">
        <f t="array" ref="J189">SQRT(MMULT(MMULT(TRANSPOSE($A$4:$A$9),MMULT(TRANSPOSE(EXP(B190:G441)-1),EXP(B190:G441)-1)/COUNTA(G190:G441)),$A$4:$A$9))*NORMSINV($B$11)</f>
        <v>-0.01905971998</v>
      </c>
      <c r="K189" s="24">
        <f t="shared" si="4"/>
        <v>1</v>
      </c>
      <c r="L189" s="36">
        <f t="shared" si="5"/>
        <v>-0.06803901062</v>
      </c>
      <c r="M189" s="100">
        <f t="array" ref="M189">SQRT(MMULT(MMULT(TRANSPOSE($A$4:$A$9),MMULT(TRANSPOSE(EXP(B190:$G$532)-1),EXP(B190:$G$532)-1)/COUNTA($G190:G$532)),$A$4:$A$9))*(-1/SQRT(2*PI())*EXP(-1*(NORMSINV($B$11))^2/2)/$B$11)</f>
        <v>-0.02464991653</v>
      </c>
      <c r="N189" s="36">
        <f t="array" ref="N189">SQRT(MMULT(MMULT(TRANSPOSE($A$4:$A$9),MMULT(TRANSPOSE(EXP(B190:G441)-1),EXP(B190:G441)-1)/COUNTA(G190:G441)),$A$4:$A$9))*(-1/SQRT(2*PI())*EXP(-1*(NORMSINV($B$11))^2/2)/$B$11)</f>
        <v>-0.02183604492</v>
      </c>
      <c r="O189" s="101">
        <f t="shared" si="6"/>
        <v>-0.07794988036</v>
      </c>
      <c r="P189" s="100">
        <f>Stocks!N347</f>
        <v>-0.03427025135</v>
      </c>
      <c r="Q189" s="36">
        <f>Stocks!O347</f>
        <v>-0.0211075599</v>
      </c>
      <c r="R189" s="36">
        <f>Stocks!P347</f>
        <v>-0.03877683205</v>
      </c>
      <c r="S189" s="36">
        <f>Stocks!Q347</f>
        <v>-0.04732340103</v>
      </c>
      <c r="T189" s="36">
        <f>Stocks!R347</f>
        <v>-0.02265457144</v>
      </c>
      <c r="U189" s="36">
        <f>Stocks!S347</f>
        <v>0.0004582814621</v>
      </c>
      <c r="V189" s="100">
        <f t="shared" si="7"/>
        <v>-0.02727905572</v>
      </c>
    </row>
    <row r="190" ht="12.75" customHeight="1">
      <c r="A190" s="102">
        <f>Stocks!A346</f>
        <v>42894</v>
      </c>
      <c r="B190" s="103">
        <f>Stocks!H346</f>
        <v>0.02837168601</v>
      </c>
      <c r="C190" s="103">
        <f>Stocks!I346</f>
        <v>0.006049120406</v>
      </c>
      <c r="D190" s="103">
        <f>Stocks!J346</f>
        <v>-0.002448816629</v>
      </c>
      <c r="E190" s="103">
        <f>Stocks!K346</f>
        <v>0.001629032881</v>
      </c>
      <c r="F190" s="103">
        <f>Stocks!L346</f>
        <v>-0.006096743854</v>
      </c>
      <c r="G190" s="104">
        <f>Stocks!M346</f>
        <v>0.002702416851</v>
      </c>
      <c r="H190" s="36">
        <f t="array" ref="H190">SQRT(MMULT(MMULT(TRANSPOSE($A$4:$A$9),MMULT(TRANSPOSE(EXP(B191:$G$530)-1),EXP(B191:$G$530)-1)/COUNTA($G191:G$530)),$A$4:$A$9))*NORMSINV($B$11)</f>
        <v>-0.02153779655</v>
      </c>
      <c r="I190" s="24">
        <f t="shared" si="3"/>
        <v>0</v>
      </c>
      <c r="J190" s="36">
        <f t="array" ref="J190">SQRT(MMULT(MMULT(TRANSPOSE($A$4:$A$9),MMULT(TRANSPOSE(EXP(B191:G442)-1),EXP(B191:G442)-1)/COUNTA(G191:G442)),$A$4:$A$9))*NORMSINV($B$11)</f>
        <v>-0.0190463062</v>
      </c>
      <c r="K190" s="24">
        <f t="shared" si="4"/>
        <v>0</v>
      </c>
      <c r="L190" s="36">
        <f t="shared" si="5"/>
        <v>-0.06810849288</v>
      </c>
      <c r="M190" s="100">
        <f t="array" ref="M190">SQRT(MMULT(MMULT(TRANSPOSE($A$4:$A$9),MMULT(TRANSPOSE(EXP(B191:$G$532)-1),EXP(B191:$G$532)-1)/COUNTA($G191:G$532)),$A$4:$A$9))*(-1/SQRT(2*PI())*EXP(-1*(NORMSINV($B$11))^2/2)/$B$11)</f>
        <v>-0.02467508932</v>
      </c>
      <c r="N190" s="36">
        <f t="array" ref="N190">SQRT(MMULT(MMULT(TRANSPOSE($A$4:$A$9),MMULT(TRANSPOSE(EXP(B191:G442)-1),EXP(B191:G442)-1)/COUNTA(G191:G442)),$A$4:$A$9))*(-1/SQRT(2*PI())*EXP(-1*(NORMSINV($B$11))^2/2)/$B$11)</f>
        <v>-0.02182067723</v>
      </c>
      <c r="O190" s="101">
        <f t="shared" si="6"/>
        <v>-0.07802948373</v>
      </c>
      <c r="P190" s="100">
        <f>Stocks!N346</f>
        <v>0.02877799575</v>
      </c>
      <c r="Q190" s="36">
        <f>Stocks!O346</f>
        <v>0.006067453282</v>
      </c>
      <c r="R190" s="36">
        <f>Stocks!P346</f>
        <v>-0.002445820724</v>
      </c>
      <c r="S190" s="36">
        <f>Stocks!Q346</f>
        <v>0.001630360476</v>
      </c>
      <c r="T190" s="36">
        <f>Stocks!R346</f>
        <v>-0.006078196423</v>
      </c>
      <c r="U190" s="36">
        <f>Stocks!S346</f>
        <v>0.002706071671</v>
      </c>
      <c r="V190" s="100">
        <f t="shared" si="7"/>
        <v>0.005109644006</v>
      </c>
    </row>
    <row r="191" ht="12.75" customHeight="1">
      <c r="A191" s="102">
        <f>Stocks!A345</f>
        <v>42893</v>
      </c>
      <c r="B191" s="103">
        <f>Stocks!H345</f>
        <v>0.01908826518</v>
      </c>
      <c r="C191" s="103">
        <f>Stocks!I345</f>
        <v>0.00359157688</v>
      </c>
      <c r="D191" s="103">
        <f>Stocks!J345</f>
        <v>0.005939072703</v>
      </c>
      <c r="E191" s="103">
        <f>Stocks!K345</f>
        <v>0.002660398215</v>
      </c>
      <c r="F191" s="103">
        <f>Stocks!L345</f>
        <v>-0.001794172657</v>
      </c>
      <c r="G191" s="104">
        <f>Stocks!M345</f>
        <v>0.002206728241</v>
      </c>
      <c r="H191" s="36">
        <f t="array" ref="H191">SQRT(MMULT(MMULT(TRANSPOSE($A$4:$A$9),MMULT(TRANSPOSE(EXP(B192:$G$530)-1),EXP(B192:$G$530)-1)/COUNTA($G192:G$530)),$A$4:$A$9))*NORMSINV($B$11)</f>
        <v>-0.02155907211</v>
      </c>
      <c r="I191" s="24">
        <f t="shared" si="3"/>
        <v>0</v>
      </c>
      <c r="J191" s="36">
        <f t="array" ref="J191">SQRT(MMULT(MMULT(TRANSPOSE($A$4:$A$9),MMULT(TRANSPOSE(EXP(B192:G443)-1),EXP(B192:G443)-1)/COUNTA(G192:G443)),$A$4:$A$9))*NORMSINV($B$11)</f>
        <v>-0.01905525626</v>
      </c>
      <c r="K191" s="24">
        <f t="shared" si="4"/>
        <v>0</v>
      </c>
      <c r="L191" s="36">
        <f t="shared" si="5"/>
        <v>-0.06817577211</v>
      </c>
      <c r="M191" s="100">
        <f t="array" ref="M191">SQRT(MMULT(MMULT(TRANSPOSE($A$4:$A$9),MMULT(TRANSPOSE(EXP(B192:$G$532)-1),EXP(B192:$G$532)-1)/COUNTA($G192:G$532)),$A$4:$A$9))*(-1/SQRT(2*PI())*EXP(-1*(NORMSINV($B$11))^2/2)/$B$11)</f>
        <v>-0.02469946398</v>
      </c>
      <c r="N191" s="36">
        <f t="array" ref="N191">SQRT(MMULT(MMULT(TRANSPOSE($A$4:$A$9),MMULT(TRANSPOSE(EXP(B192:G443)-1),EXP(B192:G443)-1)/COUNTA(G192:G443)),$A$4:$A$9))*(-1/SQRT(2*PI())*EXP(-1*(NORMSINV($B$11))^2/2)/$B$11)</f>
        <v>-0.021830931</v>
      </c>
      <c r="O191" s="101">
        <f t="shared" si="6"/>
        <v>-0.07810656315</v>
      </c>
      <c r="P191" s="100">
        <f>Stocks!N345</f>
        <v>0.01927161084</v>
      </c>
      <c r="Q191" s="36">
        <f>Stocks!O345</f>
        <v>0.003598034321</v>
      </c>
      <c r="R191" s="36">
        <f>Stocks!P345</f>
        <v>0.005956743962</v>
      </c>
      <c r="S191" s="36">
        <f>Stocks!Q345</f>
        <v>0.002663940215</v>
      </c>
      <c r="T191" s="36">
        <f>Stocks!R345</f>
        <v>-0.001792564091</v>
      </c>
      <c r="U191" s="36">
        <f>Stocks!S345</f>
        <v>0.002209164858</v>
      </c>
      <c r="V191" s="100">
        <f t="shared" si="7"/>
        <v>0.005317821684</v>
      </c>
    </row>
    <row r="192" ht="12.75" customHeight="1">
      <c r="A192" s="102">
        <f>Stocks!A344</f>
        <v>42892</v>
      </c>
      <c r="B192" s="103">
        <f>Stocks!H344</f>
        <v>0.0157964891</v>
      </c>
      <c r="C192" s="103">
        <f>Stocks!I344</f>
        <v>-0.005795546662</v>
      </c>
      <c r="D192" s="103">
        <f>Stocks!J344</f>
        <v>0.003372513852</v>
      </c>
      <c r="E192" s="103">
        <f>Stocks!K344</f>
        <v>0.0006662023765</v>
      </c>
      <c r="F192" s="103">
        <f>Stocks!L344</f>
        <v>0.00331487383</v>
      </c>
      <c r="G192" s="104">
        <f>Stocks!M344</f>
        <v>0.0006513157602</v>
      </c>
      <c r="H192" s="36">
        <f t="array" ref="H192">SQRT(MMULT(MMULT(TRANSPOSE($A$4:$A$9),MMULT(TRANSPOSE(EXP(B193:$G$530)-1),EXP(B193:$G$530)-1)/COUNTA($G193:G$530)),$A$4:$A$9))*NORMSINV($B$11)</f>
        <v>-0.02158754381</v>
      </c>
      <c r="I192" s="24">
        <f t="shared" si="3"/>
        <v>0</v>
      </c>
      <c r="J192" s="36">
        <f t="array" ref="J192">SQRT(MMULT(MMULT(TRANSPOSE($A$4:$A$9),MMULT(TRANSPOSE(EXP(B193:G444)-1),EXP(B193:G444)-1)/COUNTA(G193:G444)),$A$4:$A$9))*NORMSINV($B$11)</f>
        <v>-0.01906158115</v>
      </c>
      <c r="K192" s="24">
        <f t="shared" si="4"/>
        <v>0</v>
      </c>
      <c r="L192" s="36">
        <f t="shared" si="5"/>
        <v>-0.06826580753</v>
      </c>
      <c r="M192" s="100">
        <f t="array" ref="M192">SQRT(MMULT(MMULT(TRANSPOSE($A$4:$A$9),MMULT(TRANSPOSE(EXP(B193:$G$532)-1),EXP(B193:$G$532)-1)/COUNTA($G193:G$532)),$A$4:$A$9))*(-1/SQRT(2*PI())*EXP(-1*(NORMSINV($B$11))^2/2)/$B$11)</f>
        <v>-0.02473208299</v>
      </c>
      <c r="N192" s="36">
        <f t="array" ref="N192">SQRT(MMULT(MMULT(TRANSPOSE($A$4:$A$9),MMULT(TRANSPOSE(EXP(B193:G444)-1),EXP(B193:G444)-1)/COUNTA(G193:G444)),$A$4:$A$9))*(-1/SQRT(2*PI())*EXP(-1*(NORMSINV($B$11))^2/2)/$B$11)</f>
        <v>-0.0218381772</v>
      </c>
      <c r="O192" s="101">
        <f t="shared" si="6"/>
        <v>-0.07820971353</v>
      </c>
      <c r="P192" s="100">
        <f>Stocks!N344</f>
        <v>0.01592191319</v>
      </c>
      <c r="Q192" s="36">
        <f>Stocks!O344</f>
        <v>-0.005778784878</v>
      </c>
      <c r="R192" s="36">
        <f>Stocks!P344</f>
        <v>0.003378207176</v>
      </c>
      <c r="S192" s="36">
        <f>Stocks!Q344</f>
        <v>0.0006664243386</v>
      </c>
      <c r="T192" s="36">
        <f>Stocks!R344</f>
        <v>0.003320374101</v>
      </c>
      <c r="U192" s="36">
        <f>Stocks!S344</f>
        <v>0.0006515279124</v>
      </c>
      <c r="V192" s="100">
        <f t="shared" si="7"/>
        <v>0.003026610306</v>
      </c>
    </row>
    <row r="193" ht="12.75" customHeight="1">
      <c r="A193" s="102">
        <f>Stocks!A343</f>
        <v>42891</v>
      </c>
      <c r="B193" s="103">
        <f>Stocks!H343</f>
        <v>0.0217422039</v>
      </c>
      <c r="C193" s="103">
        <f>Stocks!I343</f>
        <v>0.0005505961523</v>
      </c>
      <c r="D193" s="103">
        <f>Stocks!J343</f>
        <v>-0.009826268544</v>
      </c>
      <c r="E193" s="103">
        <f>Stocks!K343</f>
        <v>-0.0007267139568</v>
      </c>
      <c r="F193" s="103">
        <f>Stocks!L343</f>
        <v>0.007220314139</v>
      </c>
      <c r="G193" s="104">
        <f>Stocks!M343</f>
        <v>-0.0002365702272</v>
      </c>
      <c r="H193" s="36">
        <f t="array" ref="H193">SQRT(MMULT(MMULT(TRANSPOSE($A$4:$A$9),MMULT(TRANSPOSE(EXP(B194:$G$530)-1),EXP(B194:$G$530)-1)/COUNTA($G194:G$530)),$A$4:$A$9))*NORMSINV($B$11)</f>
        <v>-0.02161581017</v>
      </c>
      <c r="I193" s="24">
        <f t="shared" si="3"/>
        <v>0</v>
      </c>
      <c r="J193" s="36">
        <f t="array" ref="J193">SQRT(MMULT(MMULT(TRANSPOSE($A$4:$A$9),MMULT(TRANSPOSE(EXP(B194:G445)-1),EXP(B194:G445)-1)/COUNTA(G194:G445)),$A$4:$A$9))*NORMSINV($B$11)</f>
        <v>-0.01908917434</v>
      </c>
      <c r="K193" s="24">
        <f t="shared" si="4"/>
        <v>0</v>
      </c>
      <c r="L193" s="36">
        <f t="shared" si="5"/>
        <v>-0.06835519362</v>
      </c>
      <c r="M193" s="100">
        <f t="array" ref="M193">SQRT(MMULT(MMULT(TRANSPOSE($A$4:$A$9),MMULT(TRANSPOSE(EXP(B194:$G$532)-1),EXP(B194:$G$532)-1)/COUNTA($G194:G$532)),$A$4:$A$9))*(-1/SQRT(2*PI())*EXP(-1*(NORMSINV($B$11))^2/2)/$B$11)</f>
        <v>-0.02476446676</v>
      </c>
      <c r="N193" s="36">
        <f t="array" ref="N193">SQRT(MMULT(MMULT(TRANSPOSE($A$4:$A$9),MMULT(TRANSPOSE(EXP(B194:G445)-1),EXP(B194:G445)-1)/COUNTA(G194:G445)),$A$4:$A$9))*(-1/SQRT(2*PI())*EXP(-1*(NORMSINV($B$11))^2/2)/$B$11)</f>
        <v>-0.02186978973</v>
      </c>
      <c r="O193" s="101">
        <f t="shared" si="6"/>
        <v>-0.07831212001</v>
      </c>
      <c r="P193" s="100">
        <f>Stocks!N343</f>
        <v>0.02198028797</v>
      </c>
      <c r="Q193" s="36">
        <f>Stocks!O343</f>
        <v>0.0005507477582</v>
      </c>
      <c r="R193" s="36">
        <f>Stocks!P343</f>
        <v>-0.00977814851</v>
      </c>
      <c r="S193" s="36">
        <f>Stocks!Q343</f>
        <v>-0.0007264499642</v>
      </c>
      <c r="T193" s="36">
        <f>Stocks!R343</f>
        <v>0.007246443456</v>
      </c>
      <c r="U193" s="36">
        <f>Stocks!S343</f>
        <v>-0.0002365422466</v>
      </c>
      <c r="V193" s="100">
        <f t="shared" si="7"/>
        <v>0.003172723078</v>
      </c>
    </row>
    <row r="194" ht="12.75" customHeight="1">
      <c r="A194" s="102">
        <f>Stocks!A342</f>
        <v>42888</v>
      </c>
      <c r="B194" s="103">
        <f>Stocks!H342</f>
        <v>-0.001528885068</v>
      </c>
      <c r="C194" s="103">
        <f>Stocks!I342</f>
        <v>0.005521692317</v>
      </c>
      <c r="D194" s="103">
        <f>Stocks!J342</f>
        <v>0.01471049956</v>
      </c>
      <c r="E194" s="103">
        <f>Stocks!K342</f>
        <v>0.0133468661</v>
      </c>
      <c r="F194" s="103">
        <f>Stocks!L342</f>
        <v>0.02340443319</v>
      </c>
      <c r="G194" s="104">
        <f>Stocks!M342</f>
        <v>0.00267969199</v>
      </c>
      <c r="H194" s="36">
        <f t="array" ref="H194">SQRT(MMULT(MMULT(TRANSPOSE($A$4:$A$9),MMULT(TRANSPOSE(EXP(B195:$G$530)-1),EXP(B195:$G$530)-1)/COUNTA($G195:G$530)),$A$4:$A$9))*NORMSINV($B$11)</f>
        <v>-0.02161240296</v>
      </c>
      <c r="I194" s="24">
        <f t="shared" si="3"/>
        <v>0</v>
      </c>
      <c r="J194" s="36">
        <f t="array" ref="J194">SQRT(MMULT(MMULT(TRANSPOSE($A$4:$A$9),MMULT(TRANSPOSE(EXP(B195:G446)-1),EXP(B195:G446)-1)/COUNTA(G195:G446)),$A$4:$A$9))*NORMSINV($B$11)</f>
        <v>-0.0190461691</v>
      </c>
      <c r="K194" s="24">
        <f t="shared" si="4"/>
        <v>0</v>
      </c>
      <c r="L194" s="36">
        <f t="shared" si="5"/>
        <v>-0.06834441906</v>
      </c>
      <c r="M194" s="100">
        <f t="array" ref="M194">SQRT(MMULT(MMULT(TRANSPOSE($A$4:$A$9),MMULT(TRANSPOSE(EXP(B195:$G$532)-1),EXP(B195:$G$532)-1)/COUNTA($G195:G$532)),$A$4:$A$9))*(-1/SQRT(2*PI())*EXP(-1*(NORMSINV($B$11))^2/2)/$B$11)</f>
        <v>-0.02476056324</v>
      </c>
      <c r="N194" s="36">
        <f t="array" ref="N194">SQRT(MMULT(MMULT(TRANSPOSE($A$4:$A$9),MMULT(TRANSPOSE(EXP(B195:G446)-1),EXP(B195:G446)-1)/COUNTA(G195:G446)),$A$4:$A$9))*(-1/SQRT(2*PI())*EXP(-1*(NORMSINV($B$11))^2/2)/$B$11)</f>
        <v>-0.02182052015</v>
      </c>
      <c r="O194" s="101">
        <f t="shared" si="6"/>
        <v>-0.07829977597</v>
      </c>
      <c r="P194" s="100">
        <f>Stocks!N342</f>
        <v>-0.001527716919</v>
      </c>
      <c r="Q194" s="36">
        <f>Stocks!O342</f>
        <v>0.005536964958</v>
      </c>
      <c r="R194" s="36">
        <f>Stocks!P342</f>
        <v>0.01481923147</v>
      </c>
      <c r="S194" s="36">
        <f>Stocks!Q342</f>
        <v>0.01343633311</v>
      </c>
      <c r="T194" s="36">
        <f>Stocks!R342</f>
        <v>0.02368046619</v>
      </c>
      <c r="U194" s="36">
        <f>Stocks!S342</f>
        <v>0.002683285573</v>
      </c>
      <c r="V194" s="100">
        <f t="shared" si="7"/>
        <v>0.009771427396</v>
      </c>
    </row>
    <row r="195" ht="12.75" customHeight="1">
      <c r="A195" s="102">
        <f>Stocks!A341</f>
        <v>42887</v>
      </c>
      <c r="B195" s="103">
        <f>Stocks!H341</f>
        <v>-0.001878585176</v>
      </c>
      <c r="C195" s="103">
        <f>Stocks!I341</f>
        <v>0.000277055501</v>
      </c>
      <c r="D195" s="103">
        <f>Stocks!J341</f>
        <v>0.002745641985</v>
      </c>
      <c r="E195" s="103">
        <f>Stocks!K341</f>
        <v>-0.0004907194913</v>
      </c>
      <c r="F195" s="103">
        <f>Stocks!L341</f>
        <v>0.003715924271</v>
      </c>
      <c r="G195" s="104">
        <f>Stocks!M341</f>
        <v>-0.004725277502</v>
      </c>
      <c r="H195" s="36">
        <f t="array" ref="H195">SQRT(MMULT(MMULT(TRANSPOSE($A$4:$A$9),MMULT(TRANSPOSE(EXP(B196:$G$530)-1),EXP(B196:$G$530)-1)/COUNTA($G196:G$530)),$A$4:$A$9))*NORMSINV($B$11)</f>
        <v>-0.02164463509</v>
      </c>
      <c r="I195" s="24">
        <f t="shared" si="3"/>
        <v>0</v>
      </c>
      <c r="J195" s="36">
        <f t="array" ref="J195">SQRT(MMULT(MMULT(TRANSPOSE($A$4:$A$9),MMULT(TRANSPOSE(EXP(B196:G447)-1),EXP(B196:G447)-1)/COUNTA(G196:G447)),$A$4:$A$9))*NORMSINV($B$11)</f>
        <v>-0.01906874</v>
      </c>
      <c r="K195" s="24">
        <f t="shared" si="4"/>
        <v>0</v>
      </c>
      <c r="L195" s="36">
        <f t="shared" si="5"/>
        <v>-0.06844634602</v>
      </c>
      <c r="M195" s="100">
        <f t="array" ref="M195">SQRT(MMULT(MMULT(TRANSPOSE($A$4:$A$9),MMULT(TRANSPOSE(EXP(B196:$G$532)-1),EXP(B196:$G$532)-1)/COUNTA($G196:G$532)),$A$4:$A$9))*(-1/SQRT(2*PI())*EXP(-1*(NORMSINV($B$11))^2/2)/$B$11)</f>
        <v>-0.02479749045</v>
      </c>
      <c r="N195" s="36">
        <f t="array" ref="N195">SQRT(MMULT(MMULT(TRANSPOSE($A$4:$A$9),MMULT(TRANSPOSE(EXP(B196:G447)-1),EXP(B196:G447)-1)/COUNTA(G196:G447)),$A$4:$A$9))*(-1/SQRT(2*PI())*EXP(-1*(NORMSINV($B$11))^2/2)/$B$11)</f>
        <v>-0.02184637883</v>
      </c>
      <c r="O195" s="101">
        <f t="shared" si="6"/>
        <v>-0.07841655008</v>
      </c>
      <c r="P195" s="100">
        <f>Stocks!N341</f>
        <v>-0.001876821739</v>
      </c>
      <c r="Q195" s="36">
        <f>Stocks!O341</f>
        <v>0.0002770938844</v>
      </c>
      <c r="R195" s="36">
        <f>Stocks!P341</f>
        <v>0.002749414712</v>
      </c>
      <c r="S195" s="36">
        <f>Stocks!Q341</f>
        <v>-0.0004905991081</v>
      </c>
      <c r="T195" s="36">
        <f>Stocks!R341</f>
        <v>0.003722836877</v>
      </c>
      <c r="U195" s="36">
        <f>Stocks!S341</f>
        <v>-0.004714130942</v>
      </c>
      <c r="V195" s="100">
        <f t="shared" si="7"/>
        <v>-0.00005536771941</v>
      </c>
    </row>
    <row r="196" ht="12.75" customHeight="1">
      <c r="A196" s="102">
        <f>Stocks!A340</f>
        <v>42886</v>
      </c>
      <c r="B196" s="103">
        <f>Stocks!H340</f>
        <v>0.01748281904</v>
      </c>
      <c r="C196" s="103">
        <f>Stocks!I340</f>
        <v>-0.001936624929</v>
      </c>
      <c r="D196" s="103">
        <f>Stocks!J340</f>
        <v>-0.005939493612</v>
      </c>
      <c r="E196" s="103">
        <f>Stocks!K340</f>
        <v>-0.0009193907683</v>
      </c>
      <c r="F196" s="103">
        <f>Stocks!L340</f>
        <v>-0.008128707255</v>
      </c>
      <c r="G196" s="104">
        <f>Stocks!M340</f>
        <v>0.003096455668</v>
      </c>
      <c r="H196" s="36">
        <f t="array" ref="H196">SQRT(MMULT(MMULT(TRANSPOSE($A$4:$A$9),MMULT(TRANSPOSE(EXP(B197:$G$530)-1),EXP(B197:$G$530)-1)/COUNTA($G197:G$530)),$A$4:$A$9))*NORMSINV($B$11)</f>
        <v>-0.02167685783</v>
      </c>
      <c r="I196" s="24">
        <f t="shared" si="3"/>
        <v>0</v>
      </c>
      <c r="J196" s="36">
        <f t="array" ref="J196">SQRT(MMULT(MMULT(TRANSPOSE($A$4:$A$9),MMULT(TRANSPOSE(EXP(B197:G448)-1),EXP(B197:G448)-1)/COUNTA(G197:G448)),$A$4:$A$9))*NORMSINV($B$11)</f>
        <v>-0.01907215473</v>
      </c>
      <c r="K196" s="24">
        <f t="shared" si="4"/>
        <v>0</v>
      </c>
      <c r="L196" s="36">
        <f t="shared" si="5"/>
        <v>-0.06854824325</v>
      </c>
      <c r="M196" s="100">
        <f t="array" ref="M196">SQRT(MMULT(MMULT(TRANSPOSE($A$4:$A$9),MMULT(TRANSPOSE(EXP(B197:$G$532)-1),EXP(B197:$G$532)-1)/COUNTA($G197:G$532)),$A$4:$A$9))*(-1/SQRT(2*PI())*EXP(-1*(NORMSINV($B$11))^2/2)/$B$11)</f>
        <v>-0.02483440689</v>
      </c>
      <c r="N196" s="36">
        <f t="array" ref="N196">SQRT(MMULT(MMULT(TRANSPOSE($A$4:$A$9),MMULT(TRANSPOSE(EXP(B197:G448)-1),EXP(B197:G448)-1)/COUNTA(G197:G448)),$A$4:$A$9))*(-1/SQRT(2*PI())*EXP(-1*(NORMSINV($B$11))^2/2)/$B$11)</f>
        <v>-0.02185029098</v>
      </c>
      <c r="O196" s="101">
        <f t="shared" si="6"/>
        <v>-0.07853329012</v>
      </c>
      <c r="P196" s="100">
        <f>Stocks!N340</f>
        <v>0.01763653803</v>
      </c>
      <c r="Q196" s="36">
        <f>Stocks!O340</f>
        <v>-0.001934750881</v>
      </c>
      <c r="R196" s="36">
        <f>Stocks!P340</f>
        <v>-0.00592188969</v>
      </c>
      <c r="S196" s="36">
        <f>Stocks!Q340</f>
        <v>-0.0009189682581</v>
      </c>
      <c r="T196" s="36">
        <f>Stocks!R340</f>
        <v>-0.008095758651</v>
      </c>
      <c r="U196" s="36">
        <f>Stocks!S340</f>
        <v>0.003101254639</v>
      </c>
      <c r="V196" s="100">
        <f t="shared" si="7"/>
        <v>0.0006444041983</v>
      </c>
    </row>
    <row r="197" ht="12.75" customHeight="1">
      <c r="A197" s="102">
        <f>Stocks!A339</f>
        <v>42885</v>
      </c>
      <c r="B197" s="103">
        <f>Stocks!H339</f>
        <v>0.03017310771</v>
      </c>
      <c r="C197" s="103">
        <f>Stocks!I339</f>
        <v>-0.00220874926</v>
      </c>
      <c r="D197" s="103">
        <f>Stocks!J339</f>
        <v>0.0003904076945</v>
      </c>
      <c r="E197" s="103">
        <f>Stocks!K339</f>
        <v>0.004851893532</v>
      </c>
      <c r="F197" s="103">
        <f>Stocks!L339</f>
        <v>0.006412089624</v>
      </c>
      <c r="G197" s="104">
        <f>Stocks!M339</f>
        <v>0.0004454075376</v>
      </c>
      <c r="H197" s="36">
        <f t="array" ref="H197">SQRT(MMULT(MMULT(TRANSPOSE($A$4:$A$9),MMULT(TRANSPOSE(EXP(B198:$G$530)-1),EXP(B198:$G$530)-1)/COUNTA($G198:G$530)),$A$4:$A$9))*NORMSINV($B$11)</f>
        <v>-0.02169227046</v>
      </c>
      <c r="I197" s="24">
        <f t="shared" si="3"/>
        <v>0</v>
      </c>
      <c r="J197" s="36">
        <f t="array" ref="J197">SQRT(MMULT(MMULT(TRANSPOSE($A$4:$A$9),MMULT(TRANSPOSE(EXP(B198:G449)-1),EXP(B198:G449)-1)/COUNTA(G198:G449)),$A$4:$A$9))*NORMSINV($B$11)</f>
        <v>-0.01904717745</v>
      </c>
      <c r="K197" s="24">
        <f t="shared" si="4"/>
        <v>0</v>
      </c>
      <c r="L197" s="36">
        <f t="shared" si="5"/>
        <v>-0.06859698227</v>
      </c>
      <c r="M197" s="100">
        <f t="array" ref="M197">SQRT(MMULT(MMULT(TRANSPOSE($A$4:$A$9),MMULT(TRANSPOSE(EXP(B198:$G$532)-1),EXP(B198:$G$532)-1)/COUNTA($G198:G$532)),$A$4:$A$9))*(-1/SQRT(2*PI())*EXP(-1*(NORMSINV($B$11))^2/2)/$B$11)</f>
        <v>-0.0248520646</v>
      </c>
      <c r="N197" s="36">
        <f t="array" ref="N197">SQRT(MMULT(MMULT(TRANSPOSE($A$4:$A$9),MMULT(TRANSPOSE(EXP(B198:G449)-1),EXP(B198:G449)-1)/COUNTA(G198:G449)),$A$4:$A$9))*(-1/SQRT(2*PI())*EXP(-1*(NORMSINV($B$11))^2/2)/$B$11)</f>
        <v>-0.02182167539</v>
      </c>
      <c r="O197" s="101">
        <f t="shared" si="6"/>
        <v>-0.07858912869</v>
      </c>
      <c r="P197" s="100">
        <f>Stocks!N339</f>
        <v>0.03063292902</v>
      </c>
      <c r="Q197" s="36">
        <f>Stocks!O339</f>
        <v>-0.002206311769</v>
      </c>
      <c r="R197" s="36">
        <f>Stocks!P339</f>
        <v>0.0003904839135</v>
      </c>
      <c r="S197" s="36">
        <f>Stocks!Q339</f>
        <v>0.004863683027</v>
      </c>
      <c r="T197" s="36">
        <f>Stocks!R339</f>
        <v>0.00643269108</v>
      </c>
      <c r="U197" s="36">
        <f>Stocks!S339</f>
        <v>0.0004455067462</v>
      </c>
      <c r="V197" s="100">
        <f t="shared" si="7"/>
        <v>0.006759830336</v>
      </c>
    </row>
    <row r="198" ht="12.75" customHeight="1">
      <c r="A198" s="102">
        <f>Stocks!A338</f>
        <v>42881</v>
      </c>
      <c r="B198" s="103">
        <f>Stocks!H338</f>
        <v>0.02589059355</v>
      </c>
      <c r="C198" s="103">
        <f>Stocks!I338</f>
        <v>0</v>
      </c>
      <c r="D198" s="103">
        <f>Stocks!J338</f>
        <v>-0.001690727835</v>
      </c>
      <c r="E198" s="103">
        <f>Stocks!K338</f>
        <v>-0.003809823999</v>
      </c>
      <c r="F198" s="103">
        <f>Stocks!L338</f>
        <v>0.004871418875</v>
      </c>
      <c r="G198" s="104">
        <f>Stocks!M338</f>
        <v>-0.003746191802</v>
      </c>
      <c r="H198" s="36">
        <f t="array" ref="H198">SQRT(MMULT(MMULT(TRANSPOSE($A$4:$A$9),MMULT(TRANSPOSE(EXP(B199:$G$530)-1),EXP(B199:$G$530)-1)/COUNTA($G199:G$530)),$A$4:$A$9))*NORMSINV($B$11)</f>
        <v>-0.02171992497</v>
      </c>
      <c r="I198" s="24">
        <f t="shared" si="3"/>
        <v>0</v>
      </c>
      <c r="J198" s="36">
        <f t="array" ref="J198">SQRT(MMULT(MMULT(TRANSPOSE($A$4:$A$9),MMULT(TRANSPOSE(EXP(B199:G450)-1),EXP(B199:G450)-1)/COUNTA(G199:G450)),$A$4:$A$9))*NORMSINV($B$11)</f>
        <v>-0.01909012419</v>
      </c>
      <c r="K198" s="24">
        <f t="shared" si="4"/>
        <v>0</v>
      </c>
      <c r="L198" s="36">
        <f t="shared" si="5"/>
        <v>-0.06868443351</v>
      </c>
      <c r="M198" s="100">
        <f t="array" ref="M198">SQRT(MMULT(MMULT(TRANSPOSE($A$4:$A$9),MMULT(TRANSPOSE(EXP(B199:$G$532)-1),EXP(B199:$G$532)-1)/COUNTA($G199:G$532)),$A$4:$A$9))*(-1/SQRT(2*PI())*EXP(-1*(NORMSINV($B$11))^2/2)/$B$11)</f>
        <v>-0.02488374739</v>
      </c>
      <c r="N198" s="36">
        <f t="array" ref="N198">SQRT(MMULT(MMULT(TRANSPOSE($A$4:$A$9),MMULT(TRANSPOSE(EXP(B199:G450)-1),EXP(B199:G450)-1)/COUNTA(G199:G450)),$A$4:$A$9))*(-1/SQRT(2*PI())*EXP(-1*(NORMSINV($B$11))^2/2)/$B$11)</f>
        <v>-0.02187087794</v>
      </c>
      <c r="O198" s="101">
        <f t="shared" si="6"/>
        <v>-0.07868931847</v>
      </c>
      <c r="P198" s="100">
        <f>Stocks!N338</f>
        <v>0.02622866629</v>
      </c>
      <c r="Q198" s="36">
        <f>Stocks!O338</f>
        <v>0</v>
      </c>
      <c r="R198" s="36">
        <f>Stocks!P338</f>
        <v>-0.00168929936</v>
      </c>
      <c r="S198" s="36">
        <f>Stocks!Q338</f>
        <v>-0.003802575827</v>
      </c>
      <c r="T198" s="36">
        <f>Stocks!R338</f>
        <v>0.004883303527</v>
      </c>
      <c r="U198" s="36">
        <f>Stocks!S338</f>
        <v>-0.003739183579</v>
      </c>
      <c r="V198" s="100">
        <f t="shared" si="7"/>
        <v>0.003646818509</v>
      </c>
    </row>
    <row r="199" ht="12.75" customHeight="1">
      <c r="A199" s="102">
        <f>Stocks!A337</f>
        <v>42880</v>
      </c>
      <c r="B199" s="103">
        <f>Stocks!H337</f>
        <v>0.02108358497</v>
      </c>
      <c r="C199" s="103">
        <f>Stocks!I337</f>
        <v>0.003868318688</v>
      </c>
      <c r="D199" s="103">
        <f>Stocks!J337</f>
        <v>0.003450163572</v>
      </c>
      <c r="E199" s="103">
        <f>Stocks!K337</f>
        <v>0.03304541921</v>
      </c>
      <c r="F199" s="103">
        <f>Stocks!L337</f>
        <v>0.01228435749</v>
      </c>
      <c r="G199" s="104">
        <f>Stocks!M337</f>
        <v>0.008685462408</v>
      </c>
      <c r="H199" s="36">
        <f t="array" ref="H199">SQRT(MMULT(MMULT(TRANSPOSE($A$4:$A$9),MMULT(TRANSPOSE(EXP(B200:$G$530)-1),EXP(B200:$G$530)-1)/COUNTA($G200:G$530)),$A$4:$A$9))*NORMSINV($B$11)</f>
        <v>-0.0216801156</v>
      </c>
      <c r="I199" s="24">
        <f t="shared" si="3"/>
        <v>0</v>
      </c>
      <c r="J199" s="36">
        <f t="array" ref="J199">SQRT(MMULT(MMULT(TRANSPOSE($A$4:$A$9),MMULT(TRANSPOSE(EXP(B200:G451)-1),EXP(B200:G451)-1)/COUNTA(G200:G451)),$A$4:$A$9))*NORMSINV($B$11)</f>
        <v>-0.01908365696</v>
      </c>
      <c r="K199" s="24">
        <f t="shared" si="4"/>
        <v>0</v>
      </c>
      <c r="L199" s="36">
        <f t="shared" si="5"/>
        <v>-0.06855854525</v>
      </c>
      <c r="M199" s="100">
        <f t="array" ref="M199">SQRT(MMULT(MMULT(TRANSPOSE($A$4:$A$9),MMULT(TRANSPOSE(EXP(B200:$G$532)-1),EXP(B200:$G$532)-1)/COUNTA($G200:G$532)),$A$4:$A$9))*(-1/SQRT(2*PI())*EXP(-1*(NORMSINV($B$11))^2/2)/$B$11)</f>
        <v>-0.02483813921</v>
      </c>
      <c r="N199" s="36">
        <f t="array" ref="N199">SQRT(MMULT(MMULT(TRANSPOSE($A$4:$A$9),MMULT(TRANSPOSE(EXP(B200:G451)-1),EXP(B200:G451)-1)/COUNTA(G200:G451)),$A$4:$A$9))*(-1/SQRT(2*PI())*EXP(-1*(NORMSINV($B$11))^2/2)/$B$11)</f>
        <v>-0.02186346867</v>
      </c>
      <c r="O199" s="101">
        <f t="shared" si="6"/>
        <v>-0.07854509275</v>
      </c>
      <c r="P199" s="100">
        <f>Stocks!N337</f>
        <v>0.02130741402</v>
      </c>
      <c r="Q199" s="36">
        <f>Stocks!O337</f>
        <v>0.00387581029</v>
      </c>
      <c r="R199" s="36">
        <f>Stocks!P337</f>
        <v>0.003456122237</v>
      </c>
      <c r="S199" s="36">
        <f>Stocks!Q337</f>
        <v>0.03359748336</v>
      </c>
      <c r="T199" s="36">
        <f>Stocks!R337</f>
        <v>0.01236012013</v>
      </c>
      <c r="U199" s="36">
        <f>Stocks!S337</f>
        <v>0.008723290475</v>
      </c>
      <c r="V199" s="100">
        <f t="shared" si="7"/>
        <v>0.01388670675</v>
      </c>
    </row>
    <row r="200" ht="12.75" customHeight="1">
      <c r="A200" s="102">
        <f>Stocks!A336</f>
        <v>42879</v>
      </c>
      <c r="B200" s="103">
        <f>Stocks!H336</f>
        <v>0.02071470677</v>
      </c>
      <c r="C200" s="103">
        <f>Stocks!I336</f>
        <v>0.007224389821</v>
      </c>
      <c r="D200" s="103">
        <f>Stocks!J336</f>
        <v>-0.002995339558</v>
      </c>
      <c r="E200" s="103">
        <f>Stocks!K336</f>
        <v>-0.001267006833</v>
      </c>
      <c r="F200" s="103">
        <f>Stocks!L336</f>
        <v>0.001309596504</v>
      </c>
      <c r="G200" s="104">
        <f>Stocks!M336</f>
        <v>-0.001778608185</v>
      </c>
      <c r="H200" s="36">
        <f t="array" ref="H200">SQRT(MMULT(MMULT(TRANSPOSE($A$4:$A$9),MMULT(TRANSPOSE(EXP(B201:$G$530)-1),EXP(B201:$G$530)-1)/COUNTA($G201:G$530)),$A$4:$A$9))*NORMSINV($B$11)</f>
        <v>-0.02170716629</v>
      </c>
      <c r="I200" s="24">
        <f t="shared" si="3"/>
        <v>0</v>
      </c>
      <c r="J200" s="36">
        <f t="array" ref="J200">SQRT(MMULT(MMULT(TRANSPOSE($A$4:$A$9),MMULT(TRANSPOSE(EXP(B201:G452)-1),EXP(B201:G452)-1)/COUNTA(G201:G452)),$A$4:$A$9))*NORMSINV($B$11)</f>
        <v>-0.01925454335</v>
      </c>
      <c r="K200" s="24">
        <f t="shared" si="4"/>
        <v>0</v>
      </c>
      <c r="L200" s="36">
        <f t="shared" si="5"/>
        <v>-0.06864408702</v>
      </c>
      <c r="M200" s="100">
        <f t="array" ref="M200">SQRT(MMULT(MMULT(TRANSPOSE($A$4:$A$9),MMULT(TRANSPOSE(EXP(B201:$G$532)-1),EXP(B201:$G$532)-1)/COUNTA($G201:G$532)),$A$4:$A$9))*(-1/SQRT(2*PI())*EXP(-1*(NORMSINV($B$11))^2/2)/$B$11)</f>
        <v>-0.02486913022</v>
      </c>
      <c r="N200" s="36">
        <f t="array" ref="N200">SQRT(MMULT(MMULT(TRANSPOSE($A$4:$A$9),MMULT(TRANSPOSE(EXP(B201:G452)-1),EXP(B201:G452)-1)/COUNTA(G201:G452)),$A$4:$A$9))*(-1/SQRT(2*PI())*EXP(-1*(NORMSINV($B$11))^2/2)/$B$11)</f>
        <v>-0.02205924714</v>
      </c>
      <c r="O200" s="101">
        <f t="shared" si="6"/>
        <v>-0.07864309492</v>
      </c>
      <c r="P200" s="100">
        <f>Stocks!N336</f>
        <v>0.02093074546</v>
      </c>
      <c r="Q200" s="36">
        <f>Stocks!O336</f>
        <v>0.007250548681</v>
      </c>
      <c r="R200" s="36">
        <f>Stocks!P336</f>
        <v>-0.002990858004</v>
      </c>
      <c r="S200" s="36">
        <f>Stocks!Q336</f>
        <v>-0.001266204519</v>
      </c>
      <c r="T200" s="36">
        <f>Stocks!R336</f>
        <v>0.0013104544</v>
      </c>
      <c r="U200" s="36">
        <f>Stocks!S336</f>
        <v>-0.001777027398</v>
      </c>
      <c r="V200" s="100">
        <f t="shared" si="7"/>
        <v>0.003909609769</v>
      </c>
    </row>
    <row r="201" ht="12.75" customHeight="1">
      <c r="A201" s="102">
        <f>Stocks!A335</f>
        <v>42878</v>
      </c>
      <c r="B201" s="103">
        <f>Stocks!H335</f>
        <v>-0.02113369254</v>
      </c>
      <c r="C201" s="103">
        <f>Stocks!I335</f>
        <v>0.00251295325</v>
      </c>
      <c r="D201" s="103">
        <f>Stocks!J335</f>
        <v>-0.001234574197</v>
      </c>
      <c r="E201" s="103">
        <f>Stocks!K335</f>
        <v>0.005014088113</v>
      </c>
      <c r="F201" s="103">
        <f>Stocks!L335</f>
        <v>0.003354588133</v>
      </c>
      <c r="G201" s="104">
        <f>Stocks!M335</f>
        <v>-0.001417778827</v>
      </c>
      <c r="H201" s="36">
        <f t="array" ref="H201">SQRT(MMULT(MMULT(TRANSPOSE($A$4:$A$9),MMULT(TRANSPOSE(EXP(B202:$G$530)-1),EXP(B202:$G$530)-1)/COUNTA($G202:G$530)),$A$4:$A$9))*NORMSINV($B$11)</f>
        <v>-0.02173844661</v>
      </c>
      <c r="I201" s="24">
        <f t="shared" si="3"/>
        <v>0</v>
      </c>
      <c r="J201" s="36">
        <f t="array" ref="J201">SQRT(MMULT(MMULT(TRANSPOSE($A$4:$A$9),MMULT(TRANSPOSE(EXP(B202:G453)-1),EXP(B202:G453)-1)/COUNTA(G202:G453)),$A$4:$A$9))*NORMSINV($B$11)</f>
        <v>-0.01925236006</v>
      </c>
      <c r="K201" s="24">
        <f t="shared" si="4"/>
        <v>0</v>
      </c>
      <c r="L201" s="36">
        <f t="shared" si="5"/>
        <v>-0.06874300408</v>
      </c>
      <c r="M201" s="100">
        <f t="array" ref="M201">SQRT(MMULT(MMULT(TRANSPOSE($A$4:$A$9),MMULT(TRANSPOSE(EXP(B202:$G$532)-1),EXP(B202:$G$532)-1)/COUNTA($G202:G$532)),$A$4:$A$9))*(-1/SQRT(2*PI())*EXP(-1*(NORMSINV($B$11))^2/2)/$B$11)</f>
        <v>-0.02490496698</v>
      </c>
      <c r="N201" s="36">
        <f t="array" ref="N201">SQRT(MMULT(MMULT(TRANSPOSE($A$4:$A$9),MMULT(TRANSPOSE(EXP(B202:G453)-1),EXP(B202:G453)-1)/COUNTA(G202:G453)),$A$4:$A$9))*(-1/SQRT(2*PI())*EXP(-1*(NORMSINV($B$11))^2/2)/$B$11)</f>
        <v>-0.02205674583</v>
      </c>
      <c r="O201" s="101">
        <f t="shared" si="6"/>
        <v>-0.07875642069</v>
      </c>
      <c r="P201" s="100">
        <f>Stocks!N335</f>
        <v>-0.02091194095</v>
      </c>
      <c r="Q201" s="36">
        <f>Stocks!O335</f>
        <v>0.002516113363</v>
      </c>
      <c r="R201" s="36">
        <f>Stocks!P335</f>
        <v>-0.001233812424</v>
      </c>
      <c r="S201" s="36">
        <f>Stocks!Q335</f>
        <v>0.005026679689</v>
      </c>
      <c r="T201" s="36">
        <f>Stocks!R335</f>
        <v>0.003360221061</v>
      </c>
      <c r="U201" s="36">
        <f>Stocks!S335</f>
        <v>-0.001416774253</v>
      </c>
      <c r="V201" s="100">
        <f t="shared" si="7"/>
        <v>-0.002109918919</v>
      </c>
    </row>
    <row r="202" ht="12.75" customHeight="1">
      <c r="A202" s="102">
        <f>Stocks!A334</f>
        <v>42877</v>
      </c>
      <c r="B202" s="103">
        <f>Stocks!H334</f>
        <v>-0.001545384916</v>
      </c>
      <c r="C202" s="103">
        <f>Stocks!I334</f>
        <v>0.01039778197</v>
      </c>
      <c r="D202" s="103">
        <f>Stocks!J334</f>
        <v>0.006057803753</v>
      </c>
      <c r="E202" s="103">
        <f>Stocks!K334</f>
        <v>0.0008912088975</v>
      </c>
      <c r="F202" s="103">
        <f>Stocks!L334</f>
        <v>0.01116489853</v>
      </c>
      <c r="G202" s="104">
        <f>Stocks!M334</f>
        <v>-0.002999059737</v>
      </c>
      <c r="H202" s="36">
        <f t="array" ref="H202">SQRT(MMULT(MMULT(TRANSPOSE($A$4:$A$9),MMULT(TRANSPOSE(EXP(B203:$G$530)-1),EXP(B203:$G$530)-1)/COUNTA($G203:G$530)),$A$4:$A$9))*NORMSINV($B$11)</f>
        <v>-0.02176544062</v>
      </c>
      <c r="I202" s="24">
        <f t="shared" si="3"/>
        <v>0</v>
      </c>
      <c r="J202" s="36">
        <f t="array" ref="J202">SQRT(MMULT(MMULT(TRANSPOSE($A$4:$A$9),MMULT(TRANSPOSE(EXP(B203:G454)-1),EXP(B203:G454)-1)/COUNTA(G203:G454)),$A$4:$A$9))*NORMSINV($B$11)</f>
        <v>-0.01936051896</v>
      </c>
      <c r="K202" s="24">
        <f t="shared" si="4"/>
        <v>0</v>
      </c>
      <c r="L202" s="36">
        <f t="shared" si="5"/>
        <v>-0.06882836662</v>
      </c>
      <c r="M202" s="100">
        <f t="array" ref="M202">SQRT(MMULT(MMULT(TRANSPOSE($A$4:$A$9),MMULT(TRANSPOSE(EXP(B203:$G$532)-1),EXP(B203:$G$532)-1)/COUNTA($G203:G$532)),$A$4:$A$9))*(-1/SQRT(2*PI())*EXP(-1*(NORMSINV($B$11))^2/2)/$B$11)</f>
        <v>-0.02493589305</v>
      </c>
      <c r="N202" s="36">
        <f t="array" ref="N202">SQRT(MMULT(MMULT(TRANSPOSE($A$4:$A$9),MMULT(TRANSPOSE(EXP(B203:G454)-1),EXP(B203:G454)-1)/COUNTA(G203:G454)),$A$4:$A$9))*(-1/SQRT(2*PI())*EXP(-1*(NORMSINV($B$11))^2/2)/$B$11)</f>
        <v>-0.02218065964</v>
      </c>
      <c r="O202" s="101">
        <f t="shared" si="6"/>
        <v>-0.07885421753</v>
      </c>
      <c r="P202" s="100">
        <f>Stocks!N334</f>
        <v>-0.001544191423</v>
      </c>
      <c r="Q202" s="36">
        <f>Stocks!O334</f>
        <v>0.01045202675</v>
      </c>
      <c r="R202" s="36">
        <f>Stocks!P334</f>
        <v>0.006076189353</v>
      </c>
      <c r="S202" s="36">
        <f>Stocks!Q334</f>
        <v>0.0008916061421</v>
      </c>
      <c r="T202" s="36">
        <f>Stocks!R334</f>
        <v>0.01122745862</v>
      </c>
      <c r="U202" s="36">
        <f>Stocks!S334</f>
        <v>-0.00299456705</v>
      </c>
      <c r="V202" s="100">
        <f t="shared" si="7"/>
        <v>0.004018087065</v>
      </c>
    </row>
    <row r="203" ht="12.75" customHeight="1">
      <c r="A203" s="102">
        <f>Stocks!A333</f>
        <v>42874</v>
      </c>
      <c r="B203" s="103">
        <f>Stocks!H333</f>
        <v>-0.007148761963</v>
      </c>
      <c r="C203" s="103">
        <f>Stocks!I333</f>
        <v>0.005097613095</v>
      </c>
      <c r="D203" s="103">
        <f>Stocks!J333</f>
        <v>0.003403091588</v>
      </c>
      <c r="E203" s="103">
        <f>Stocks!K333</f>
        <v>0.008442151672</v>
      </c>
      <c r="F203" s="103">
        <f>Stocks!L333</f>
        <v>-0.0002952662061</v>
      </c>
      <c r="G203" s="104">
        <f>Stocks!M333</f>
        <v>-0.007386676587</v>
      </c>
      <c r="H203" s="36">
        <f t="array" ref="H203">SQRT(MMULT(MMULT(TRANSPOSE($A$4:$A$9),MMULT(TRANSPOSE(EXP(B204:$G$530)-1),EXP(B204:$G$530)-1)/COUNTA($G204:G$530)),$A$4:$A$9))*NORMSINV($B$11)</f>
        <v>-0.02179864376</v>
      </c>
      <c r="I203" s="24">
        <f t="shared" si="3"/>
        <v>0</v>
      </c>
      <c r="J203" s="36">
        <f t="array" ref="J203">SQRT(MMULT(MMULT(TRANSPOSE($A$4:$A$9),MMULT(TRANSPOSE(EXP(B204:G455)-1),EXP(B204:G455)-1)/COUNTA(G204:G455)),$A$4:$A$9))*NORMSINV($B$11)</f>
        <v>-0.01936231315</v>
      </c>
      <c r="K203" s="24">
        <f t="shared" si="4"/>
        <v>0</v>
      </c>
      <c r="L203" s="36">
        <f t="shared" si="5"/>
        <v>-0.06893336418</v>
      </c>
      <c r="M203" s="100">
        <f t="array" ref="M203">SQRT(MMULT(MMULT(TRANSPOSE($A$4:$A$9),MMULT(TRANSPOSE(EXP(B204:$G$532)-1),EXP(B204:$G$532)-1)/COUNTA($G204:G$532)),$A$4:$A$9))*(-1/SQRT(2*PI())*EXP(-1*(NORMSINV($B$11))^2/2)/$B$11)</f>
        <v>-0.02497393271</v>
      </c>
      <c r="N203" s="36">
        <f t="array" ref="N203">SQRT(MMULT(MMULT(TRANSPOSE($A$4:$A$9),MMULT(TRANSPOSE(EXP(B204:G455)-1),EXP(B204:G455)-1)/COUNTA(G204:G455)),$A$4:$A$9))*(-1/SQRT(2*PI())*EXP(-1*(NORMSINV($B$11))^2/2)/$B$11)</f>
        <v>-0.02218271517</v>
      </c>
      <c r="O203" s="101">
        <f t="shared" si="6"/>
        <v>-0.0789745095</v>
      </c>
      <c r="P203" s="100">
        <f>Stocks!N333</f>
        <v>-0.007123270345</v>
      </c>
      <c r="Q203" s="36">
        <f>Stocks!O333</f>
        <v>0.00511062803</v>
      </c>
      <c r="R203" s="36">
        <f>Stocks!P333</f>
        <v>0.003408888679</v>
      </c>
      <c r="S203" s="36">
        <f>Stocks!Q333</f>
        <v>0.008477887125</v>
      </c>
      <c r="T203" s="36">
        <f>Stocks!R333</f>
        <v>-0.0002952226193</v>
      </c>
      <c r="U203" s="36">
        <f>Stocks!S333</f>
        <v>-0.007359462141</v>
      </c>
      <c r="V203" s="100">
        <f t="shared" si="7"/>
        <v>0.0003699081215</v>
      </c>
    </row>
    <row r="204" ht="12.75" customHeight="1">
      <c r="A204" s="102">
        <f>Stocks!A332</f>
        <v>42873</v>
      </c>
      <c r="B204" s="103">
        <f>Stocks!H332</f>
        <v>0.02245039359</v>
      </c>
      <c r="C204" s="103">
        <f>Stocks!I332</f>
        <v>0.005123823577</v>
      </c>
      <c r="D204" s="103">
        <f>Stocks!J332</f>
        <v>0.01512606234</v>
      </c>
      <c r="E204" s="103">
        <f>Stocks!K332</f>
        <v>0.01618682185</v>
      </c>
      <c r="F204" s="103">
        <f>Stocks!L332</f>
        <v>0.003402603372</v>
      </c>
      <c r="G204" s="104">
        <f>Stocks!M332</f>
        <v>-0.01158439252</v>
      </c>
      <c r="H204" s="36">
        <f t="array" ref="H204">SQRT(MMULT(MMULT(TRANSPOSE($A$4:$A$9),MMULT(TRANSPOSE(EXP(B205:$G$530)-1),EXP(B205:$G$530)-1)/COUNTA($G205:G$530)),$A$4:$A$9))*NORMSINV($B$11)</f>
        <v>-0.0218042497</v>
      </c>
      <c r="I204" s="24">
        <f t="shared" si="3"/>
        <v>0</v>
      </c>
      <c r="J204" s="36">
        <f t="array" ref="J204">SQRT(MMULT(MMULT(TRANSPOSE($A$4:$A$9),MMULT(TRANSPOSE(EXP(B205:G456)-1),EXP(B205:G456)-1)/COUNTA(G205:G456)),$A$4:$A$9))*NORMSINV($B$11)</f>
        <v>-0.01939905482</v>
      </c>
      <c r="K204" s="24">
        <f t="shared" si="4"/>
        <v>0</v>
      </c>
      <c r="L204" s="36">
        <f t="shared" si="5"/>
        <v>-0.06895109172</v>
      </c>
      <c r="M204" s="100">
        <f t="array" ref="M204">SQRT(MMULT(MMULT(TRANSPOSE($A$4:$A$9),MMULT(TRANSPOSE(EXP(B205:$G$532)-1),EXP(B205:$G$532)-1)/COUNTA($G205:G$532)),$A$4:$A$9))*(-1/SQRT(2*PI())*EXP(-1*(NORMSINV($B$11))^2/2)/$B$11)</f>
        <v>-0.02498035524</v>
      </c>
      <c r="N204" s="36">
        <f t="array" ref="N204">SQRT(MMULT(MMULT(TRANSPOSE($A$4:$A$9),MMULT(TRANSPOSE(EXP(B205:G456)-1),EXP(B205:G456)-1)/COUNTA(G205:G456)),$A$4:$A$9))*(-1/SQRT(2*PI())*EXP(-1*(NORMSINV($B$11))^2/2)/$B$11)</f>
        <v>-0.0222248088</v>
      </c>
      <c r="O204" s="101">
        <f t="shared" si="6"/>
        <v>-0.07899481932</v>
      </c>
      <c r="P204" s="100">
        <f>Stocks!N332</f>
        <v>0.02270430022</v>
      </c>
      <c r="Q204" s="36">
        <f>Stocks!O332</f>
        <v>0.005136972809</v>
      </c>
      <c r="R204" s="36">
        <f>Stocks!P332</f>
        <v>0.01524104021</v>
      </c>
      <c r="S204" s="36">
        <f>Stocks!Q332</f>
        <v>0.01631853818</v>
      </c>
      <c r="T204" s="36">
        <f>Stocks!R332</f>
        <v>0.003408398798</v>
      </c>
      <c r="U204" s="36">
        <f>Stocks!S332</f>
        <v>-0.01151755179</v>
      </c>
      <c r="V204" s="100">
        <f t="shared" si="7"/>
        <v>0.008548616404</v>
      </c>
    </row>
    <row r="205" ht="12.75" customHeight="1">
      <c r="A205" s="102">
        <f>Stocks!A331</f>
        <v>42872</v>
      </c>
      <c r="B205" s="103">
        <f>Stocks!H331</f>
        <v>-0.03498888519</v>
      </c>
      <c r="C205" s="103">
        <f>Stocks!I331</f>
        <v>-0.0220160435</v>
      </c>
      <c r="D205" s="103">
        <f>Stocks!J331</f>
        <v>-0.03415200713</v>
      </c>
      <c r="E205" s="103">
        <f>Stocks!K331</f>
        <v>-0.03973528701</v>
      </c>
      <c r="F205" s="103">
        <f>Stocks!L331</f>
        <v>-0.02819981779</v>
      </c>
      <c r="G205" s="104">
        <f>Stocks!M331</f>
        <v>0.01548466921</v>
      </c>
      <c r="H205" s="36">
        <f t="array" ref="H205">SQRT(MMULT(MMULT(TRANSPOSE($A$4:$A$9),MMULT(TRANSPOSE(EXP(B206:$G$530)-1),EXP(B206:$G$530)-1)/COUNTA($G206:G$530)),$A$4:$A$9))*NORMSINV($B$11)</f>
        <v>-0.02162651665</v>
      </c>
      <c r="I205" s="24">
        <f t="shared" si="3"/>
        <v>1</v>
      </c>
      <c r="J205" s="36">
        <f t="array" ref="J205">SQRT(MMULT(MMULT(TRANSPOSE($A$4:$A$9),MMULT(TRANSPOSE(EXP(B206:G457)-1),EXP(B206:G457)-1)/COUNTA(G206:G457)),$A$4:$A$9))*NORMSINV($B$11)</f>
        <v>-0.01911495715</v>
      </c>
      <c r="K205" s="24">
        <f t="shared" si="4"/>
        <v>1</v>
      </c>
      <c r="L205" s="36">
        <f t="shared" si="5"/>
        <v>-0.06838905046</v>
      </c>
      <c r="M205" s="100">
        <f t="array" ref="M205">SQRT(MMULT(MMULT(TRANSPOSE($A$4:$A$9),MMULT(TRANSPOSE(EXP(B206:$G$532)-1),EXP(B206:$G$532)-1)/COUNTA($G206:G$532)),$A$4:$A$9))*(-1/SQRT(2*PI())*EXP(-1*(NORMSINV($B$11))^2/2)/$B$11)</f>
        <v>-0.02477673279</v>
      </c>
      <c r="N205" s="36">
        <f t="array" ref="N205">SQRT(MMULT(MMULT(TRANSPOSE($A$4:$A$9),MMULT(TRANSPOSE(EXP(B206:G457)-1),EXP(B206:G457)-1)/COUNTA(G206:G457)),$A$4:$A$9))*(-1/SQRT(2*PI())*EXP(-1*(NORMSINV($B$11))^2/2)/$B$11)</f>
        <v>-0.02189932818</v>
      </c>
      <c r="O205" s="101">
        <f t="shared" si="6"/>
        <v>-0.07835090859</v>
      </c>
      <c r="P205" s="100">
        <f>Stocks!N331</f>
        <v>-0.03438385116</v>
      </c>
      <c r="Q205" s="36">
        <f>Stocks!O331</f>
        <v>-0.02177545922</v>
      </c>
      <c r="R205" s="36">
        <f>Stocks!P331</f>
        <v>-0.03357540996</v>
      </c>
      <c r="S205" s="36">
        <f>Stocks!Q331</f>
        <v>-0.03895619374</v>
      </c>
      <c r="T205" s="36">
        <f>Stocks!R331</f>
        <v>-0.02780591429</v>
      </c>
      <c r="U205" s="36">
        <f>Stocks!S331</f>
        <v>0.01560517791</v>
      </c>
      <c r="V205" s="100">
        <f t="shared" si="7"/>
        <v>-0.02348194174</v>
      </c>
    </row>
    <row r="206" ht="12.75" customHeight="1">
      <c r="A206" s="102">
        <f>Stocks!A330</f>
        <v>42871</v>
      </c>
      <c r="B206" s="103">
        <f>Stocks!H330</f>
        <v>0.003570940208</v>
      </c>
      <c r="C206" s="103">
        <f>Stocks!I330</f>
        <v>0.005318358421</v>
      </c>
      <c r="D206" s="103">
        <f>Stocks!J330</f>
        <v>-0.001478529925</v>
      </c>
      <c r="E206" s="103">
        <f>Stocks!K330</f>
        <v>-0.003819307681</v>
      </c>
      <c r="F206" s="103">
        <f>Stocks!L330</f>
        <v>0.01993520761</v>
      </c>
      <c r="G206" s="104">
        <f>Stocks!M330</f>
        <v>0.008973219381</v>
      </c>
      <c r="H206" s="36">
        <f t="array" ref="H206">SQRT(MMULT(MMULT(TRANSPOSE($A$4:$A$9),MMULT(TRANSPOSE(EXP(B207:$G$530)-1),EXP(B207:$G$530)-1)/COUNTA($G207:G$530)),$A$4:$A$9))*NORMSINV($B$11)</f>
        <v>-0.02164836079</v>
      </c>
      <c r="I206" s="24">
        <f t="shared" si="3"/>
        <v>0</v>
      </c>
      <c r="J206" s="36">
        <f t="array" ref="J206">SQRT(MMULT(MMULT(TRANSPOSE($A$4:$A$9),MMULT(TRANSPOSE(EXP(B207:G458)-1),EXP(B207:G458)-1)/COUNTA(G207:G458)),$A$4:$A$9))*NORMSINV($B$11)</f>
        <v>-0.01923555396</v>
      </c>
      <c r="K206" s="24">
        <f t="shared" si="4"/>
        <v>0</v>
      </c>
      <c r="L206" s="36">
        <f t="shared" si="5"/>
        <v>-0.06845812771</v>
      </c>
      <c r="M206" s="100">
        <f t="array" ref="M206">SQRT(MMULT(MMULT(TRANSPOSE($A$4:$A$9),MMULT(TRANSPOSE(EXP(B207:$G$532)-1),EXP(B207:$G$532)-1)/COUNTA($G207:G$532)),$A$4:$A$9))*(-1/SQRT(2*PI())*EXP(-1*(NORMSINV($B$11))^2/2)/$B$11)</f>
        <v>-0.02480175885</v>
      </c>
      <c r="N206" s="36">
        <f t="array" ref="N206">SQRT(MMULT(MMULT(TRANSPOSE($A$4:$A$9),MMULT(TRANSPOSE(EXP(B207:G458)-1),EXP(B207:G458)-1)/COUNTA(G207:G458)),$A$4:$A$9))*(-1/SQRT(2*PI())*EXP(-1*(NORMSINV($B$11))^2/2)/$B$11)</f>
        <v>-0.02203749168</v>
      </c>
      <c r="O206" s="101">
        <f t="shared" si="6"/>
        <v>-0.07843004794</v>
      </c>
      <c r="P206" s="100">
        <f>Stocks!N330</f>
        <v>0.003577323611</v>
      </c>
      <c r="Q206" s="36">
        <f>Stocks!O330</f>
        <v>0.005332525994</v>
      </c>
      <c r="R206" s="36">
        <f>Stocks!P330</f>
        <v>-0.001477437438</v>
      </c>
      <c r="S206" s="36">
        <f>Stocks!Q330</f>
        <v>-0.003812023402</v>
      </c>
      <c r="T206" s="36">
        <f>Stocks!R330</f>
        <v>0.02013524089</v>
      </c>
      <c r="U206" s="36">
        <f>Stocks!S330</f>
        <v>0.009013599403</v>
      </c>
      <c r="V206" s="100">
        <f t="shared" si="7"/>
        <v>0.005461538176</v>
      </c>
    </row>
    <row r="207" ht="12.75" customHeight="1">
      <c r="A207" s="102">
        <f>Stocks!A329</f>
        <v>42870</v>
      </c>
      <c r="B207" s="103">
        <f>Stocks!H329</f>
        <v>-0.02787797938</v>
      </c>
      <c r="C207" s="103">
        <f>Stocks!I329</f>
        <v>0.002810532153</v>
      </c>
      <c r="D207" s="103">
        <f>Stocks!J329</f>
        <v>-0.002565623415</v>
      </c>
      <c r="E207" s="103">
        <f>Stocks!K329</f>
        <v>-0.00492469901</v>
      </c>
      <c r="F207" s="103">
        <f>Stocks!L329</f>
        <v>0.0007309162339</v>
      </c>
      <c r="G207" s="104">
        <f>Stocks!M329</f>
        <v>-0.001449433742</v>
      </c>
      <c r="H207" s="36">
        <f t="array" ref="H207">SQRT(MMULT(MMULT(TRANSPOSE($A$4:$A$9),MMULT(TRANSPOSE(EXP(B208:$G$530)-1),EXP(B208:$G$530)-1)/COUNTA($G208:G$530)),$A$4:$A$9))*NORMSINV($B$11)</f>
        <v>-0.0216702465</v>
      </c>
      <c r="I207" s="24">
        <f t="shared" si="3"/>
        <v>0</v>
      </c>
      <c r="J207" s="36">
        <f t="array" ref="J207">SQRT(MMULT(MMULT(TRANSPOSE($A$4:$A$9),MMULT(TRANSPOSE(EXP(B208:G459)-1),EXP(B208:G459)-1)/COUNTA(G208:G459)),$A$4:$A$9))*NORMSINV($B$11)</f>
        <v>-0.01921880398</v>
      </c>
      <c r="K207" s="24">
        <f t="shared" si="4"/>
        <v>0</v>
      </c>
      <c r="L207" s="36">
        <f t="shared" si="5"/>
        <v>-0.06852733641</v>
      </c>
      <c r="M207" s="100">
        <f t="array" ref="M207">SQRT(MMULT(MMULT(TRANSPOSE($A$4:$A$9),MMULT(TRANSPOSE(EXP(B208:$G$532)-1),EXP(B208:$G$532)-1)/COUNTA($G208:G$532)),$A$4:$A$9))*(-1/SQRT(2*PI())*EXP(-1*(NORMSINV($B$11))^2/2)/$B$11)</f>
        <v>-0.02482683253</v>
      </c>
      <c r="N207" s="36">
        <f t="array" ref="N207">SQRT(MMULT(MMULT(TRANSPOSE($A$4:$A$9),MMULT(TRANSPOSE(EXP(B208:G459)-1),EXP(B208:G459)-1)/COUNTA(G208:G459)),$A$4:$A$9))*(-1/SQRT(2*PI())*EXP(-1*(NORMSINV($B$11))^2/2)/$B$11)</f>
        <v>-0.02201830181</v>
      </c>
      <c r="O207" s="101">
        <f t="shared" si="6"/>
        <v>-0.07850933789</v>
      </c>
      <c r="P207" s="100">
        <f>Stocks!N329</f>
        <v>-0.02749297452</v>
      </c>
      <c r="Q207" s="36">
        <f>Stocks!O329</f>
        <v>0.002814485401</v>
      </c>
      <c r="R207" s="36">
        <f>Stocks!P329</f>
        <v>-0.002562335016</v>
      </c>
      <c r="S207" s="36">
        <f>Stocks!Q329</f>
        <v>-0.004912592562</v>
      </c>
      <c r="T207" s="36">
        <f>Stocks!R329</f>
        <v>0.0007311834183</v>
      </c>
      <c r="U207" s="36">
        <f>Stocks!S329</f>
        <v>-0.00144838382</v>
      </c>
      <c r="V207" s="100">
        <f t="shared" si="7"/>
        <v>-0.005478436184</v>
      </c>
    </row>
    <row r="208" ht="12.75" customHeight="1">
      <c r="A208" s="102">
        <f>Stocks!A328</f>
        <v>42867</v>
      </c>
      <c r="B208" s="103">
        <f>Stocks!H328</f>
        <v>0.005278498433</v>
      </c>
      <c r="C208" s="103">
        <f>Stocks!I328</f>
        <v>-0.004492905763</v>
      </c>
      <c r="D208" s="103">
        <f>Stocks!J328</f>
        <v>0.01386905197</v>
      </c>
      <c r="E208" s="103">
        <f>Stocks!K328</f>
        <v>0.01421664817</v>
      </c>
      <c r="F208" s="103">
        <f>Stocks!L328</f>
        <v>-0.001169215823</v>
      </c>
      <c r="G208" s="104">
        <f>Stocks!M328</f>
        <v>-0.01382758773</v>
      </c>
      <c r="H208" s="36">
        <f t="array" ref="H208">SQRT(MMULT(MMULT(TRANSPOSE($A$4:$A$9),MMULT(TRANSPOSE(EXP(B209:$G$530)-1),EXP(B209:$G$530)-1)/COUNTA($G209:G$530)),$A$4:$A$9))*NORMSINV($B$11)</f>
        <v>-0.02170170334</v>
      </c>
      <c r="I208" s="24">
        <f t="shared" si="3"/>
        <v>0</v>
      </c>
      <c r="J208" s="36">
        <f t="array" ref="J208">SQRT(MMULT(MMULT(TRANSPOSE($A$4:$A$9),MMULT(TRANSPOSE(EXP(B209:G460)-1),EXP(B209:G460)-1)/COUNTA(G209:G460)),$A$4:$A$9))*NORMSINV($B$11)</f>
        <v>-0.0192757217</v>
      </c>
      <c r="K208" s="24">
        <f t="shared" si="4"/>
        <v>0</v>
      </c>
      <c r="L208" s="36">
        <f t="shared" si="5"/>
        <v>-0.06862681165</v>
      </c>
      <c r="M208" s="100">
        <f t="array" ref="M208">SQRT(MMULT(MMULT(TRANSPOSE($A$4:$A$9),MMULT(TRANSPOSE(EXP(B209:$G$532)-1),EXP(B209:$G$532)-1)/COUNTA($G209:G$532)),$A$4:$A$9))*(-1/SQRT(2*PI())*EXP(-1*(NORMSINV($B$11))^2/2)/$B$11)</f>
        <v>-0.02486287151</v>
      </c>
      <c r="N208" s="36">
        <f t="array" ref="N208">SQRT(MMULT(MMULT(TRANSPOSE($A$4:$A$9),MMULT(TRANSPOSE(EXP(B209:G460)-1),EXP(B209:G460)-1)/COUNTA(G209:G460)),$A$4:$A$9))*(-1/SQRT(2*PI())*EXP(-1*(NORMSINV($B$11))^2/2)/$B$11)</f>
        <v>-0.02208351042</v>
      </c>
      <c r="O208" s="101">
        <f t="shared" si="6"/>
        <v>-0.07862330315</v>
      </c>
      <c r="P208" s="100">
        <f>Stocks!N328</f>
        <v>0.00529245425</v>
      </c>
      <c r="Q208" s="36">
        <f>Stocks!O328</f>
        <v>-0.004482827761</v>
      </c>
      <c r="R208" s="36">
        <f>Stocks!P328</f>
        <v>0.01396567343</v>
      </c>
      <c r="S208" s="36">
        <f>Stocks!Q328</f>
        <v>0.01431818532</v>
      </c>
      <c r="T208" s="36">
        <f>Stocks!R328</f>
        <v>-0.001168532557</v>
      </c>
      <c r="U208" s="36">
        <f>Stocks!S328</f>
        <v>-0.01373242576</v>
      </c>
      <c r="V208" s="100">
        <f t="shared" si="7"/>
        <v>0.002365421153</v>
      </c>
    </row>
    <row r="209" ht="12.75" customHeight="1">
      <c r="A209" s="102">
        <f>Stocks!A327</f>
        <v>42866</v>
      </c>
      <c r="B209" s="103">
        <f>Stocks!H327</f>
        <v>-0.006539988072</v>
      </c>
      <c r="C209" s="103">
        <f>Stocks!I327</f>
        <v>-0.008926207863</v>
      </c>
      <c r="D209" s="103">
        <f>Stocks!J327</f>
        <v>0.00861107178</v>
      </c>
      <c r="E209" s="103">
        <f>Stocks!K327</f>
        <v>-0.01091539627</v>
      </c>
      <c r="F209" s="103">
        <f>Stocks!L327</f>
        <v>-0.01233953112</v>
      </c>
      <c r="G209" s="104">
        <f>Stocks!M327</f>
        <v>0.001296450864</v>
      </c>
      <c r="H209" s="36">
        <f t="array" ref="H209">SQRT(MMULT(MMULT(TRANSPOSE($A$4:$A$9),MMULT(TRANSPOSE(EXP(B210:$G$530)-1),EXP(B210:$G$530)-1)/COUNTA($G210:G$530)),$A$4:$A$9))*NORMSINV($B$11)</f>
        <v>-0.02172667927</v>
      </c>
      <c r="I209" s="24">
        <f t="shared" si="3"/>
        <v>0</v>
      </c>
      <c r="J209" s="36">
        <f t="array" ref="J209">SQRT(MMULT(MMULT(TRANSPOSE($A$4:$A$9),MMULT(TRANSPOSE(EXP(B210:G461)-1),EXP(B210:G461)-1)/COUNTA(G210:G461)),$A$4:$A$9))*NORMSINV($B$11)</f>
        <v>-0.01928517825</v>
      </c>
      <c r="K209" s="24">
        <f t="shared" si="4"/>
        <v>0</v>
      </c>
      <c r="L209" s="36">
        <f t="shared" si="5"/>
        <v>-0.06870579248</v>
      </c>
      <c r="M209" s="100">
        <f t="array" ref="M209">SQRT(MMULT(MMULT(TRANSPOSE($A$4:$A$9),MMULT(TRANSPOSE(EXP(B210:$G$532)-1),EXP(B210:$G$532)-1)/COUNTA($G210:G$532)),$A$4:$A$9))*(-1/SQRT(2*PI())*EXP(-1*(NORMSINV($B$11))^2/2)/$B$11)</f>
        <v>-0.02489148555</v>
      </c>
      <c r="N209" s="36">
        <f t="array" ref="N209">SQRT(MMULT(MMULT(TRANSPOSE($A$4:$A$9),MMULT(TRANSPOSE(EXP(B210:G461)-1),EXP(B210:G461)-1)/COUNTA(G210:G461)),$A$4:$A$9))*(-1/SQRT(2*PI())*EXP(-1*(NORMSINV($B$11))^2/2)/$B$11)</f>
        <v>-0.02209434446</v>
      </c>
      <c r="O209" s="101">
        <f t="shared" si="6"/>
        <v>-0.07871378869</v>
      </c>
      <c r="P209" s="100">
        <f>Stocks!N327</f>
        <v>-0.006518648895</v>
      </c>
      <c r="Q209" s="36">
        <f>Stocks!O327</f>
        <v>-0.008886487542</v>
      </c>
      <c r="R209" s="36">
        <f>Stocks!P327</f>
        <v>0.008648253707</v>
      </c>
      <c r="S209" s="36">
        <f>Stocks!Q327</f>
        <v>-0.0108560395</v>
      </c>
      <c r="T209" s="36">
        <f>Stocks!R327</f>
        <v>-0.01226371129</v>
      </c>
      <c r="U209" s="36">
        <f>Stocks!S327</f>
        <v>0.001297291619</v>
      </c>
      <c r="V209" s="100">
        <f t="shared" si="7"/>
        <v>-0.004763223649</v>
      </c>
    </row>
    <row r="210" ht="12.75" customHeight="1">
      <c r="A210" s="102">
        <f>Stocks!A326</f>
        <v>42865</v>
      </c>
      <c r="B210" s="103">
        <f>Stocks!H326</f>
        <v>0.01225108422</v>
      </c>
      <c r="C210" s="103">
        <f>Stocks!I326</f>
        <v>-0.0099475862</v>
      </c>
      <c r="D210" s="103">
        <f>Stocks!J326</f>
        <v>-0.004751991763</v>
      </c>
      <c r="E210" s="103">
        <f>Stocks!K326</f>
        <v>0.01775077732</v>
      </c>
      <c r="F210" s="103">
        <f>Stocks!L326</f>
        <v>0.003903027315</v>
      </c>
      <c r="G210" s="104">
        <f>Stocks!M326</f>
        <v>-0.01280825482</v>
      </c>
      <c r="H210" s="36">
        <f t="array" ref="H210">SQRT(MMULT(MMULT(TRANSPOSE($A$4:$A$9),MMULT(TRANSPOSE(EXP(B211:$G$530)-1),EXP(B211:$G$530)-1)/COUNTA($G211:G$530)),$A$4:$A$9))*NORMSINV($B$11)</f>
        <v>-0.02176010441</v>
      </c>
      <c r="I210" s="24">
        <f t="shared" si="3"/>
        <v>0</v>
      </c>
      <c r="J210" s="36">
        <f t="array" ref="J210">SQRT(MMULT(MMULT(TRANSPOSE($A$4:$A$9),MMULT(TRANSPOSE(EXP(B211:G462)-1),EXP(B211:G462)-1)/COUNTA(G211:G462)),$A$4:$A$9))*NORMSINV($B$11)</f>
        <v>-0.01932322123</v>
      </c>
      <c r="K210" s="24">
        <f t="shared" si="4"/>
        <v>0</v>
      </c>
      <c r="L210" s="36">
        <f t="shared" si="5"/>
        <v>-0.06881149205</v>
      </c>
      <c r="M210" s="100">
        <f t="array" ref="M210">SQRT(MMULT(MMULT(TRANSPOSE($A$4:$A$9),MMULT(TRANSPOSE(EXP(B211:$G$532)-1),EXP(B211:$G$532)-1)/COUNTA($G211:G$532)),$A$4:$A$9))*(-1/SQRT(2*PI())*EXP(-1*(NORMSINV($B$11))^2/2)/$B$11)</f>
        <v>-0.02492977955</v>
      </c>
      <c r="N210" s="36">
        <f t="array" ref="N210">SQRT(MMULT(MMULT(TRANSPOSE($A$4:$A$9),MMULT(TRANSPOSE(EXP(B211:G462)-1),EXP(B211:G462)-1)/COUNTA(G211:G462)),$A$4:$A$9))*(-1/SQRT(2*PI())*EXP(-1*(NORMSINV($B$11))^2/2)/$B$11)</f>
        <v>-0.02213792895</v>
      </c>
      <c r="O210" s="101">
        <f t="shared" si="6"/>
        <v>-0.07883488493</v>
      </c>
      <c r="P210" s="100">
        <f>Stocks!N326</f>
        <v>0.01232643615</v>
      </c>
      <c r="Q210" s="36">
        <f>Stocks!O326</f>
        <v>-0.009898272617</v>
      </c>
      <c r="R210" s="36">
        <f>Stocks!P326</f>
        <v>-0.004740718913</v>
      </c>
      <c r="S210" s="36">
        <f>Stocks!Q326</f>
        <v>0.0179092587</v>
      </c>
      <c r="T210" s="36">
        <f>Stocks!R326</f>
        <v>0.003910654046</v>
      </c>
      <c r="U210" s="36">
        <f>Stocks!S326</f>
        <v>-0.0127265782</v>
      </c>
      <c r="V210" s="100">
        <f t="shared" si="7"/>
        <v>0.00113012986</v>
      </c>
    </row>
    <row r="211" ht="12.75" customHeight="1">
      <c r="A211" s="102">
        <f>Stocks!A325</f>
        <v>42864</v>
      </c>
      <c r="B211" s="103">
        <f>Stocks!H325</f>
        <v>0.04478434009</v>
      </c>
      <c r="C211" s="103">
        <f>Stocks!I325</f>
        <v>-0.004663353601</v>
      </c>
      <c r="D211" s="103">
        <f>Stocks!J325</f>
        <v>0.006384364995</v>
      </c>
      <c r="E211" s="103">
        <f>Stocks!K325</f>
        <v>0.006882527542</v>
      </c>
      <c r="F211" s="103">
        <f>Stocks!L325</f>
        <v>0.001449909936</v>
      </c>
      <c r="G211" s="104">
        <f>Stocks!M325</f>
        <v>-0.009696113695</v>
      </c>
      <c r="H211" s="36">
        <f t="array" ref="H211">SQRT(MMULT(MMULT(TRANSPOSE($A$4:$A$9),MMULT(TRANSPOSE(EXP(B212:$G$530)-1),EXP(B212:$G$530)-1)/COUNTA($G212:G$530)),$A$4:$A$9))*NORMSINV($B$11)</f>
        <v>-0.02177103316</v>
      </c>
      <c r="I211" s="24">
        <f t="shared" si="3"/>
        <v>0</v>
      </c>
      <c r="J211" s="36">
        <f t="array" ref="J211">SQRT(MMULT(MMULT(TRANSPOSE($A$4:$A$9),MMULT(TRANSPOSE(EXP(B212:G463)-1),EXP(B212:G463)-1)/COUNTA(G212:G463)),$A$4:$A$9))*NORMSINV($B$11)</f>
        <v>-0.01933510735</v>
      </c>
      <c r="K211" s="24">
        <f t="shared" si="4"/>
        <v>0</v>
      </c>
      <c r="L211" s="36">
        <f t="shared" si="5"/>
        <v>-0.06884605179</v>
      </c>
      <c r="M211" s="100">
        <f t="array" ref="M211">SQRT(MMULT(MMULT(TRANSPOSE($A$4:$A$9),MMULT(TRANSPOSE(EXP(B212:$G$532)-1),EXP(B212:$G$532)-1)/COUNTA($G212:G$532)),$A$4:$A$9))*(-1/SQRT(2*PI())*EXP(-1*(NORMSINV($B$11))^2/2)/$B$11)</f>
        <v>-0.02494230023</v>
      </c>
      <c r="N211" s="36">
        <f t="array" ref="N211">SQRT(MMULT(MMULT(TRANSPOSE($A$4:$A$9),MMULT(TRANSPOSE(EXP(B212:G463)-1),EXP(B212:G463)-1)/COUNTA(G212:G463)),$A$4:$A$9))*(-1/SQRT(2*PI())*EXP(-1*(NORMSINV($B$11))^2/2)/$B$11)</f>
        <v>-0.02215154645</v>
      </c>
      <c r="O211" s="101">
        <f t="shared" si="6"/>
        <v>-0.0788744788</v>
      </c>
      <c r="P211" s="100">
        <f>Stocks!N325</f>
        <v>0.04580229795</v>
      </c>
      <c r="Q211" s="36">
        <f>Stocks!O325</f>
        <v>-0.00465249705</v>
      </c>
      <c r="R211" s="36">
        <f>Stocks!P325</f>
        <v>0.006404788494</v>
      </c>
      <c r="S211" s="36">
        <f>Stocks!Q325</f>
        <v>0.006906266565</v>
      </c>
      <c r="T211" s="36">
        <f>Stocks!R325</f>
        <v>0.001450961564</v>
      </c>
      <c r="U211" s="36">
        <f>Stocks!S325</f>
        <v>-0.009649257947</v>
      </c>
      <c r="V211" s="100">
        <f t="shared" si="7"/>
        <v>0.007710426597</v>
      </c>
    </row>
    <row r="212" ht="12.75" customHeight="1">
      <c r="A212" s="102">
        <f>Stocks!A324</f>
        <v>42863</v>
      </c>
      <c r="B212" s="103">
        <f>Stocks!H324</f>
        <v>-0.003769065725</v>
      </c>
      <c r="C212" s="103">
        <f>Stocks!I324</f>
        <v>-0.007633605479</v>
      </c>
      <c r="D212" s="103">
        <f>Stocks!J324</f>
        <v>0.026825654</v>
      </c>
      <c r="E212" s="103">
        <f>Stocks!K324</f>
        <v>-0.001405847201</v>
      </c>
      <c r="F212" s="103">
        <f>Stocks!L324</f>
        <v>-0.0008702622354</v>
      </c>
      <c r="G212" s="104">
        <f>Stocks!M324</f>
        <v>0.009580314243</v>
      </c>
      <c r="H212" s="36">
        <f t="array" ref="H212">SQRT(MMULT(MMULT(TRANSPOSE($A$4:$A$9),MMULT(TRANSPOSE(EXP(B213:$G$530)-1),EXP(B213:$G$530)-1)/COUNTA($G213:G$530)),$A$4:$A$9))*NORMSINV($B$11)</f>
        <v>-0.02179941535</v>
      </c>
      <c r="I212" s="24">
        <f t="shared" si="3"/>
        <v>0</v>
      </c>
      <c r="J212" s="36">
        <f t="array" ref="J212">SQRT(MMULT(MMULT(TRANSPOSE($A$4:$A$9),MMULT(TRANSPOSE(EXP(B213:G464)-1),EXP(B213:G464)-1)/COUNTA(G213:G464)),$A$4:$A$9))*NORMSINV($B$11)</f>
        <v>-0.01935686595</v>
      </c>
      <c r="K212" s="24">
        <f t="shared" si="4"/>
        <v>0</v>
      </c>
      <c r="L212" s="36">
        <f t="shared" si="5"/>
        <v>-0.06893580417</v>
      </c>
      <c r="M212" s="100">
        <f t="array" ref="M212">SQRT(MMULT(MMULT(TRANSPOSE($A$4:$A$9),MMULT(TRANSPOSE(EXP(B213:$G$532)-1),EXP(B213:$G$532)-1)/COUNTA($G213:G$532)),$A$4:$A$9))*(-1/SQRT(2*PI())*EXP(-1*(NORMSINV($B$11))^2/2)/$B$11)</f>
        <v>-0.0249748167</v>
      </c>
      <c r="N212" s="36">
        <f t="array" ref="N212">SQRT(MMULT(MMULT(TRANSPOSE($A$4:$A$9),MMULT(TRANSPOSE(EXP(B213:G464)-1),EXP(B213:G464)-1)/COUNTA(G213:G464)),$A$4:$A$9))*(-1/SQRT(2*PI())*EXP(-1*(NORMSINV($B$11))^2/2)/$B$11)</f>
        <v>-0.02217647451</v>
      </c>
      <c r="O212" s="101">
        <f t="shared" si="6"/>
        <v>-0.07897730492</v>
      </c>
      <c r="P212" s="100">
        <f>Stocks!N324</f>
        <v>-0.003761971712</v>
      </c>
      <c r="Q212" s="36">
        <f>Stocks!O324</f>
        <v>-0.007604543509</v>
      </c>
      <c r="R212" s="36">
        <f>Stocks!P324</f>
        <v>0.02718870091</v>
      </c>
      <c r="S212" s="36">
        <f>Stocks!Q324</f>
        <v>-0.001404859461</v>
      </c>
      <c r="T212" s="36">
        <f>Stocks!R324</f>
        <v>-0.000869883667</v>
      </c>
      <c r="U212" s="36">
        <f>Stocks!S324</f>
        <v>0.009626352356</v>
      </c>
      <c r="V212" s="100">
        <f t="shared" si="7"/>
        <v>0.003862299153</v>
      </c>
    </row>
    <row r="213" ht="12.75" customHeight="1">
      <c r="A213" s="102">
        <f>Stocks!A323</f>
        <v>42860</v>
      </c>
      <c r="B213" s="103">
        <f>Stocks!H323</f>
        <v>0.04270208746</v>
      </c>
      <c r="C213" s="103">
        <f>Stocks!I323</f>
        <v>-0.0008144552922</v>
      </c>
      <c r="D213" s="103">
        <f>Stocks!J323</f>
        <v>0.01644763636</v>
      </c>
      <c r="E213" s="103">
        <f>Stocks!K323</f>
        <v>-0.00414207371</v>
      </c>
      <c r="F213" s="103">
        <f>Stocks!L323</f>
        <v>0.00275768352</v>
      </c>
      <c r="G213" s="104">
        <f>Stocks!M323</f>
        <v>0.01149123262</v>
      </c>
      <c r="H213" s="36">
        <f t="array" ref="H213">SQRT(MMULT(MMULT(TRANSPOSE($A$4:$A$9),MMULT(TRANSPOSE(EXP(B214:$G$530)-1),EXP(B214:$G$530)-1)/COUNTA($G214:G$530)),$A$4:$A$9))*NORMSINV($B$11)</f>
        <v>-0.02178112858</v>
      </c>
      <c r="I213" s="24">
        <f t="shared" si="3"/>
        <v>0</v>
      </c>
      <c r="J213" s="36">
        <f t="array" ref="J213">SQRT(MMULT(MMULT(TRANSPOSE($A$4:$A$9),MMULT(TRANSPOSE(EXP(B214:G465)-1),EXP(B214:G465)-1)/COUNTA(G214:G465)),$A$4:$A$9))*NORMSINV($B$11)</f>
        <v>-0.01933911756</v>
      </c>
      <c r="K213" s="24">
        <f t="shared" si="4"/>
        <v>0</v>
      </c>
      <c r="L213" s="36">
        <f t="shared" si="5"/>
        <v>-0.06887797632</v>
      </c>
      <c r="M213" s="100">
        <f t="array" ref="M213">SQRT(MMULT(MMULT(TRANSPOSE($A$4:$A$9),MMULT(TRANSPOSE(EXP(B214:$G$532)-1),EXP(B214:$G$532)-1)/COUNTA($G214:G$532)),$A$4:$A$9))*(-1/SQRT(2*PI())*EXP(-1*(NORMSINV($B$11))^2/2)/$B$11)</f>
        <v>-0.02495386619</v>
      </c>
      <c r="N213" s="36">
        <f t="array" ref="N213">SQRT(MMULT(MMULT(TRANSPOSE($A$4:$A$9),MMULT(TRANSPOSE(EXP(B214:G465)-1),EXP(B214:G465)-1)/COUNTA(G214:G465)),$A$4:$A$9))*(-1/SQRT(2*PI())*EXP(-1*(NORMSINV($B$11))^2/2)/$B$11)</f>
        <v>-0.02215614081</v>
      </c>
      <c r="O213" s="101">
        <f t="shared" si="6"/>
        <v>-0.0789110536</v>
      </c>
      <c r="P213" s="100">
        <f>Stocks!N323</f>
        <v>0.04362693899</v>
      </c>
      <c r="Q213" s="36">
        <f>Stocks!O323</f>
        <v>-0.0008141237135</v>
      </c>
      <c r="R213" s="36">
        <f>Stocks!P323</f>
        <v>0.01658364337</v>
      </c>
      <c r="S213" s="36">
        <f>Stocks!Q323</f>
        <v>-0.004133507154</v>
      </c>
      <c r="T213" s="36">
        <f>Stocks!R323</f>
        <v>0.002761489427</v>
      </c>
      <c r="U213" s="36">
        <f>Stocks!S323</f>
        <v>0.01155751046</v>
      </c>
      <c r="V213" s="100">
        <f t="shared" si="7"/>
        <v>0.0115969919</v>
      </c>
    </row>
    <row r="214" ht="12.75" customHeight="1">
      <c r="A214" s="102">
        <f>Stocks!A322</f>
        <v>42859</v>
      </c>
      <c r="B214" s="103">
        <f>Stocks!H322</f>
        <v>-0.05132374999</v>
      </c>
      <c r="C214" s="103">
        <f>Stocks!I322</f>
        <v>-0.00352161286</v>
      </c>
      <c r="D214" s="103">
        <f>Stocks!J322</f>
        <v>-0.003610787754</v>
      </c>
      <c r="E214" s="103">
        <f>Stocks!K322</f>
        <v>0.01061257896</v>
      </c>
      <c r="F214" s="103">
        <f>Stocks!L322</f>
        <v>-0.003916521306</v>
      </c>
      <c r="G214" s="104">
        <f>Stocks!M322</f>
        <v>0.00337100713</v>
      </c>
      <c r="H214" s="36">
        <f t="array" ref="H214">SQRT(MMULT(MMULT(TRANSPOSE($A$4:$A$9),MMULT(TRANSPOSE(EXP(B215:$G$530)-1),EXP(B215:$G$530)-1)/COUNTA($G215:G$530)),$A$4:$A$9))*NORMSINV($B$11)</f>
        <v>-0.02179145416</v>
      </c>
      <c r="I214" s="24">
        <f t="shared" si="3"/>
        <v>0</v>
      </c>
      <c r="J214" s="36">
        <f t="array" ref="J214">SQRT(MMULT(MMULT(TRANSPOSE($A$4:$A$9),MMULT(TRANSPOSE(EXP(B215:G466)-1),EXP(B215:G466)-1)/COUNTA(G215:G466)),$A$4:$A$9))*NORMSINV($B$11)</f>
        <v>-0.01938898402</v>
      </c>
      <c r="K214" s="24">
        <f t="shared" si="4"/>
        <v>0</v>
      </c>
      <c r="L214" s="36">
        <f t="shared" si="5"/>
        <v>-0.06891062868</v>
      </c>
      <c r="M214" s="100">
        <f t="array" ref="M214">SQRT(MMULT(MMULT(TRANSPOSE($A$4:$A$9),MMULT(TRANSPOSE(EXP(B215:$G$532)-1),EXP(B215:$G$532)-1)/COUNTA($G215:G$532)),$A$4:$A$9))*(-1/SQRT(2*PI())*EXP(-1*(NORMSINV($B$11))^2/2)/$B$11)</f>
        <v>-0.02496569585</v>
      </c>
      <c r="N214" s="36">
        <f t="array" ref="N214">SQRT(MMULT(MMULT(TRANSPOSE($A$4:$A$9),MMULT(TRANSPOSE(EXP(B215:G466)-1),EXP(B215:G466)-1)/COUNTA(G215:G466)),$A$4:$A$9))*(-1/SQRT(2*PI())*EXP(-1*(NORMSINV($B$11))^2/2)/$B$11)</f>
        <v>-0.02221327105</v>
      </c>
      <c r="O214" s="101">
        <f t="shared" si="6"/>
        <v>-0.07894846225</v>
      </c>
      <c r="P214" s="100">
        <f>Stocks!N322</f>
        <v>-0.05002893238</v>
      </c>
      <c r="Q214" s="36">
        <f>Stocks!O322</f>
        <v>-0.003515419254</v>
      </c>
      <c r="R214" s="36">
        <f>Stocks!P322</f>
        <v>-0.003604276699</v>
      </c>
      <c r="S214" s="36">
        <f>Stocks!Q322</f>
        <v>0.01066909212</v>
      </c>
      <c r="T214" s="36">
        <f>Stocks!R322</f>
        <v>-0.003908861739</v>
      </c>
      <c r="U214" s="36">
        <f>Stocks!S322</f>
        <v>0.003376695364</v>
      </c>
      <c r="V214" s="100">
        <f t="shared" si="7"/>
        <v>-0.007835283766</v>
      </c>
    </row>
    <row r="215" ht="12.75" customHeight="1">
      <c r="A215" s="102">
        <f>Stocks!A321</f>
        <v>42858</v>
      </c>
      <c r="B215" s="103">
        <f>Stocks!H321</f>
        <v>-0.02498907934</v>
      </c>
      <c r="C215" s="103">
        <f>Stocks!I321</f>
        <v>0.007682217425</v>
      </c>
      <c r="D215" s="103">
        <f>Stocks!J321</f>
        <v>-0.003054975542</v>
      </c>
      <c r="E215" s="103">
        <f>Stocks!K321</f>
        <v>-0.005512134321</v>
      </c>
      <c r="F215" s="103">
        <f>Stocks!L321</f>
        <v>-0.003179433933</v>
      </c>
      <c r="G215" s="104">
        <f>Stocks!M321</f>
        <v>0.001681867655</v>
      </c>
      <c r="H215" s="36">
        <f t="array" ref="H215">SQRT(MMULT(MMULT(TRANSPOSE($A$4:$A$9),MMULT(TRANSPOSE(EXP(B216:$G$530)-1),EXP(B216:$G$530)-1)/COUNTA($G216:G$530)),$A$4:$A$9))*NORMSINV($B$11)</f>
        <v>-0.02181804133</v>
      </c>
      <c r="I215" s="24">
        <f t="shared" si="3"/>
        <v>0</v>
      </c>
      <c r="J215" s="36">
        <f t="array" ref="J215">SQRT(MMULT(MMULT(TRANSPOSE($A$4:$A$9),MMULT(TRANSPOSE(EXP(B216:G467)-1),EXP(B216:G467)-1)/COUNTA(G216:G467)),$A$4:$A$9))*NORMSINV($B$11)</f>
        <v>-0.0193975055</v>
      </c>
      <c r="K215" s="24">
        <f t="shared" si="4"/>
        <v>0</v>
      </c>
      <c r="L215" s="36">
        <f t="shared" si="5"/>
        <v>-0.0689947047</v>
      </c>
      <c r="M215" s="100">
        <f t="array" ref="M215">SQRT(MMULT(MMULT(TRANSPOSE($A$4:$A$9),MMULT(TRANSPOSE(EXP(B216:$G$532)-1),EXP(B216:$G$532)-1)/COUNTA($G216:G$532)),$A$4:$A$9))*(-1/SQRT(2*PI())*EXP(-1*(NORMSINV($B$11))^2/2)/$B$11)</f>
        <v>-0.02499615583</v>
      </c>
      <c r="N215" s="36">
        <f t="array" ref="N215">SQRT(MMULT(MMULT(TRANSPOSE($A$4:$A$9),MMULT(TRANSPOSE(EXP(B216:G467)-1),EXP(B216:G467)-1)/COUNTA(G216:G467)),$A$4:$A$9))*(-1/SQRT(2*PI())*EXP(-1*(NORMSINV($B$11))^2/2)/$B$11)</f>
        <v>-0.0222230338</v>
      </c>
      <c r="O215" s="101">
        <f t="shared" si="6"/>
        <v>-0.07904478516</v>
      </c>
      <c r="P215" s="100">
        <f>Stocks!N321</f>
        <v>-0.02467943689</v>
      </c>
      <c r="Q215" s="36">
        <f>Stocks!O321</f>
        <v>0.007711801366</v>
      </c>
      <c r="R215" s="36">
        <f>Stocks!P321</f>
        <v>-0.003050313853</v>
      </c>
      <c r="S215" s="36">
        <f>Stocks!Q321</f>
        <v>-0.005496970383</v>
      </c>
      <c r="T215" s="36">
        <f>Stocks!R321</f>
        <v>-0.003174384885</v>
      </c>
      <c r="U215" s="36">
        <f>Stocks!S321</f>
        <v>0.001683282788</v>
      </c>
      <c r="V215" s="100">
        <f t="shared" si="7"/>
        <v>-0.004501003643</v>
      </c>
    </row>
    <row r="216" ht="12.75" customHeight="1">
      <c r="A216" s="102">
        <f>Stocks!A320</f>
        <v>42857</v>
      </c>
      <c r="B216" s="103">
        <f>Stocks!H320</f>
        <v>-0.01227956584</v>
      </c>
      <c r="C216" s="103">
        <f>Stocks!I320</f>
        <v>0.01801351781</v>
      </c>
      <c r="D216" s="103">
        <f>Stocks!J320</f>
        <v>0.006324413995</v>
      </c>
      <c r="E216" s="103">
        <f>Stocks!K320</f>
        <v>0.007055776478</v>
      </c>
      <c r="F216" s="103">
        <f>Stocks!L320</f>
        <v>-0.001586108467</v>
      </c>
      <c r="G216" s="104">
        <f>Stocks!M320</f>
        <v>-0.001223935553</v>
      </c>
      <c r="H216" s="36">
        <f t="array" ref="H216">SQRT(MMULT(MMULT(TRANSPOSE($A$4:$A$9),MMULT(TRANSPOSE(EXP(B217:$G$530)-1),EXP(B217:$G$530)-1)/COUNTA($G217:G$530)),$A$4:$A$9))*NORMSINV($B$11)</f>
        <v>-0.02184974092</v>
      </c>
      <c r="I216" s="24">
        <f t="shared" si="3"/>
        <v>0</v>
      </c>
      <c r="J216" s="36">
        <f t="array" ref="J216">SQRT(MMULT(MMULT(TRANSPOSE($A$4:$A$9),MMULT(TRANSPOSE(EXP(B217:G468)-1),EXP(B217:G468)-1)/COUNTA(G217:G468)),$A$4:$A$9))*NORMSINV($B$11)</f>
        <v>-0.01944235967</v>
      </c>
      <c r="K216" s="24">
        <f t="shared" si="4"/>
        <v>0</v>
      </c>
      <c r="L216" s="36">
        <f t="shared" si="5"/>
        <v>-0.0690949476</v>
      </c>
      <c r="M216" s="100">
        <f t="array" ref="M216">SQRT(MMULT(MMULT(TRANSPOSE($A$4:$A$9),MMULT(TRANSPOSE(EXP(B217:$G$532)-1),EXP(B217:$G$532)-1)/COUNTA($G217:G$532)),$A$4:$A$9))*(-1/SQRT(2*PI())*EXP(-1*(NORMSINV($B$11))^2/2)/$B$11)</f>
        <v>-0.02503247292</v>
      </c>
      <c r="N216" s="36">
        <f t="array" ref="N216">SQRT(MMULT(MMULT(TRANSPOSE($A$4:$A$9),MMULT(TRANSPOSE(EXP(B217:G468)-1),EXP(B217:G468)-1)/COUNTA(G217:G468)),$A$4:$A$9))*(-1/SQRT(2*PI())*EXP(-1*(NORMSINV($B$11))^2/2)/$B$11)</f>
        <v>-0.02227442163</v>
      </c>
      <c r="O216" s="101">
        <f t="shared" si="6"/>
        <v>-0.0791596299</v>
      </c>
      <c r="P216" s="100">
        <f>Stocks!N320</f>
        <v>-0.01220447963</v>
      </c>
      <c r="Q216" s="36">
        <f>Stocks!O320</f>
        <v>0.01817673982</v>
      </c>
      <c r="R216" s="36">
        <f>Stocks!P320</f>
        <v>0.006344455329</v>
      </c>
      <c r="S216" s="36">
        <f>Stocks!Q320</f>
        <v>0.007080727116</v>
      </c>
      <c r="T216" s="36">
        <f>Stocks!R320</f>
        <v>-0.001584851261</v>
      </c>
      <c r="U216" s="36">
        <f>Stocks!S320</f>
        <v>-0.001223186849</v>
      </c>
      <c r="V216" s="100">
        <f t="shared" si="7"/>
        <v>0.002764900754</v>
      </c>
    </row>
    <row r="217" ht="12.75" customHeight="1">
      <c r="A217" s="102">
        <f>Stocks!A319</f>
        <v>42856</v>
      </c>
      <c r="B217" s="103">
        <f>Stocks!H319</f>
        <v>0.02750991532</v>
      </c>
      <c r="C217" s="103">
        <f>Stocks!I319</f>
        <v>0.004416316238</v>
      </c>
      <c r="D217" s="103">
        <f>Stocks!J319</f>
        <v>0.02019164816</v>
      </c>
      <c r="E217" s="103">
        <f>Stocks!K319</f>
        <v>0.02048524874</v>
      </c>
      <c r="F217" s="103">
        <f>Stocks!L319</f>
        <v>0.01378123629</v>
      </c>
      <c r="G217" s="104">
        <f>Stocks!M319</f>
        <v>0.005499252324</v>
      </c>
      <c r="H217" s="36">
        <f t="array" ref="H217">SQRT(MMULT(MMULT(TRANSPOSE($A$4:$A$9),MMULT(TRANSPOSE(EXP(B218:$G$530)-1),EXP(B218:$G$530)-1)/COUNTA($G218:G$530)),$A$4:$A$9))*NORMSINV($B$11)</f>
        <v>-0.02178990768</v>
      </c>
      <c r="I217" s="24">
        <f t="shared" si="3"/>
        <v>0</v>
      </c>
      <c r="J217" s="36">
        <f t="array" ref="J217">SQRT(MMULT(MMULT(TRANSPOSE($A$4:$A$9),MMULT(TRANSPOSE(EXP(B218:G469)-1),EXP(B218:G469)-1)/COUNTA(G218:G469)),$A$4:$A$9))*NORMSINV($B$11)</f>
        <v>-0.01940356514</v>
      </c>
      <c r="K217" s="24">
        <f t="shared" si="4"/>
        <v>0</v>
      </c>
      <c r="L217" s="36">
        <f t="shared" si="5"/>
        <v>-0.06890573828</v>
      </c>
      <c r="M217" s="100">
        <f t="array" ref="M217">SQRT(MMULT(MMULT(TRANSPOSE($A$4:$A$9),MMULT(TRANSPOSE(EXP(B218:$G$532)-1),EXP(B218:$G$532)-1)/COUNTA($G218:G$532)),$A$4:$A$9))*(-1/SQRT(2*PI())*EXP(-1*(NORMSINV($B$11))^2/2)/$B$11)</f>
        <v>-0.0249639241</v>
      </c>
      <c r="N217" s="36">
        <f t="array" ref="N217">SQRT(MMULT(MMULT(TRANSPOSE($A$4:$A$9),MMULT(TRANSPOSE(EXP(B218:G469)-1),EXP(B218:G469)-1)/COUNTA(G218:G469)),$A$4:$A$9))*(-1/SQRT(2*PI())*EXP(-1*(NORMSINV($B$11))^2/2)/$B$11)</f>
        <v>-0.02222997612</v>
      </c>
      <c r="O217" s="101">
        <f t="shared" si="6"/>
        <v>-0.0789428595</v>
      </c>
      <c r="P217" s="100">
        <f>Stocks!N319</f>
        <v>0.02789180694</v>
      </c>
      <c r="Q217" s="36">
        <f>Stocks!O319</f>
        <v>0.004426082534</v>
      </c>
      <c r="R217" s="36">
        <f>Stocks!P319</f>
        <v>0.02039687847</v>
      </c>
      <c r="S217" s="36">
        <f>Stocks!Q319</f>
        <v>0.02069651158</v>
      </c>
      <c r="T217" s="36">
        <f>Stocks!R319</f>
        <v>0.01387663526</v>
      </c>
      <c r="U217" s="36">
        <f>Stocks!S319</f>
        <v>0.005514400968</v>
      </c>
      <c r="V217" s="100">
        <f t="shared" si="7"/>
        <v>0.01546705263</v>
      </c>
    </row>
    <row r="218" ht="12.75" customHeight="1">
      <c r="A218" s="102">
        <f>Stocks!A318</f>
        <v>42853</v>
      </c>
      <c r="B218" s="103">
        <f>Stocks!H318</f>
        <v>0.01747274866</v>
      </c>
      <c r="C218" s="103">
        <f>Stocks!I318</f>
        <v>-0.03479569997</v>
      </c>
      <c r="D218" s="103">
        <f>Stocks!J318</f>
        <v>-0.0009740312141</v>
      </c>
      <c r="E218" s="103">
        <f>Stocks!K318</f>
        <v>-0.005765247906</v>
      </c>
      <c r="F218" s="103">
        <f>Stocks!L318</f>
        <v>0.002779357983</v>
      </c>
      <c r="G218" s="104">
        <f>Stocks!M318</f>
        <v>0.01156837331</v>
      </c>
      <c r="H218" s="36">
        <f t="array" ref="H218">SQRT(MMULT(MMULT(TRANSPOSE($A$4:$A$9),MMULT(TRANSPOSE(EXP(B219:$G$530)-1),EXP(B219:$G$530)-1)/COUNTA($G219:G$530)),$A$4:$A$9))*NORMSINV($B$11)</f>
        <v>-0.0218239301</v>
      </c>
      <c r="I218" s="24">
        <f t="shared" si="3"/>
        <v>0</v>
      </c>
      <c r="J218" s="36">
        <f t="array" ref="J218">SQRT(MMULT(MMULT(TRANSPOSE($A$4:$A$9),MMULT(TRANSPOSE(EXP(B219:G470)-1),EXP(B219:G470)-1)/COUNTA(G219:G470)),$A$4:$A$9))*NORMSINV($B$11)</f>
        <v>-0.01957922339</v>
      </c>
      <c r="K218" s="24">
        <f t="shared" si="4"/>
        <v>0</v>
      </c>
      <c r="L218" s="36">
        <f t="shared" si="5"/>
        <v>-0.06901332662</v>
      </c>
      <c r="M218" s="100">
        <f t="array" ref="M218">SQRT(MMULT(MMULT(TRANSPOSE($A$4:$A$9),MMULT(TRANSPOSE(EXP(B219:$G$532)-1),EXP(B219:$G$532)-1)/COUNTA($G219:G$532)),$A$4:$A$9))*(-1/SQRT(2*PI())*EXP(-1*(NORMSINV($B$11))^2/2)/$B$11)</f>
        <v>-0.02500290238</v>
      </c>
      <c r="N218" s="36">
        <f t="array" ref="N218">SQRT(MMULT(MMULT(TRANSPOSE($A$4:$A$9),MMULT(TRANSPOSE(EXP(B219:G470)-1),EXP(B219:G470)-1)/COUNTA(G219:G470)),$A$4:$A$9))*(-1/SQRT(2*PI())*EXP(-1*(NORMSINV($B$11))^2/2)/$B$11)</f>
        <v>-0.02243122155</v>
      </c>
      <c r="O218" s="101">
        <f t="shared" si="6"/>
        <v>-0.07906611964</v>
      </c>
      <c r="P218" s="100">
        <f>Stocks!N318</f>
        <v>0.01762629009</v>
      </c>
      <c r="Q218" s="36">
        <f>Stocks!O318</f>
        <v>-0.03419729038</v>
      </c>
      <c r="R218" s="36">
        <f>Stocks!P318</f>
        <v>-0.0009735569997</v>
      </c>
      <c r="S218" s="36">
        <f>Stocks!Q318</f>
        <v>-0.005748660756</v>
      </c>
      <c r="T218" s="36">
        <f>Stocks!R318</f>
        <v>0.002783223979</v>
      </c>
      <c r="U218" s="36">
        <f>Stocks!S318</f>
        <v>0.01163554572</v>
      </c>
      <c r="V218" s="100">
        <f t="shared" si="7"/>
        <v>-0.001479074724</v>
      </c>
    </row>
    <row r="219" ht="12.75" customHeight="1">
      <c r="A219" s="102">
        <f>Stocks!A317</f>
        <v>42852</v>
      </c>
      <c r="B219" s="103">
        <f>Stocks!H317</f>
        <v>-0.004977411553</v>
      </c>
      <c r="C219" s="103">
        <f>Stocks!I317</f>
        <v>0.01344837843</v>
      </c>
      <c r="D219" s="103">
        <f>Stocks!J317</f>
        <v>0.0007650812885</v>
      </c>
      <c r="E219" s="103">
        <f>Stocks!K317</f>
        <v>0.01919270125</v>
      </c>
      <c r="F219" s="103">
        <f>Stocks!L317</f>
        <v>0.006465767188</v>
      </c>
      <c r="G219" s="104">
        <f>Stocks!M317</f>
        <v>0.001404105721</v>
      </c>
      <c r="H219" s="36">
        <f t="array" ref="H219">SQRT(MMULT(MMULT(TRANSPOSE($A$4:$A$9),MMULT(TRANSPOSE(EXP(B220:$G$530)-1),EXP(B220:$G$530)-1)/COUNTA($G220:G$530)),$A$4:$A$9))*NORMSINV($B$11)</f>
        <v>-0.02184416486</v>
      </c>
      <c r="I219" s="24">
        <f t="shared" si="3"/>
        <v>0</v>
      </c>
      <c r="J219" s="36">
        <f t="array" ref="J219">SQRT(MMULT(MMULT(TRANSPOSE($A$4:$A$9),MMULT(TRANSPOSE(EXP(B220:G471)-1),EXP(B220:G471)-1)/COUNTA(G220:G471)),$A$4:$A$9))*NORMSINV($B$11)</f>
        <v>-0.01967612851</v>
      </c>
      <c r="K219" s="24">
        <f t="shared" si="4"/>
        <v>0</v>
      </c>
      <c r="L219" s="36">
        <f t="shared" si="5"/>
        <v>-0.06907731454</v>
      </c>
      <c r="M219" s="100">
        <f t="array" ref="M219">SQRT(MMULT(MMULT(TRANSPOSE($A$4:$A$9),MMULT(TRANSPOSE(EXP(B220:$G$532)-1),EXP(B220:$G$532)-1)/COUNTA($G220:G$532)),$A$4:$A$9))*(-1/SQRT(2*PI())*EXP(-1*(NORMSINV($B$11))^2/2)/$B$11)</f>
        <v>-0.02502608462</v>
      </c>
      <c r="N219" s="36">
        <f t="array" ref="N219">SQRT(MMULT(MMULT(TRANSPOSE($A$4:$A$9),MMULT(TRANSPOSE(EXP(B220:G471)-1),EXP(B220:G471)-1)/COUNTA(G220:G471)),$A$4:$A$9))*(-1/SQRT(2*PI())*EXP(-1*(NORMSINV($B$11))^2/2)/$B$11)</f>
        <v>-0.02254224231</v>
      </c>
      <c r="O219" s="101">
        <f t="shared" si="6"/>
        <v>-0.07913942832</v>
      </c>
      <c r="P219" s="100">
        <f>Stocks!N317</f>
        <v>-0.004965044767</v>
      </c>
      <c r="Q219" s="36">
        <f>Stocks!O317</f>
        <v>0.01353921462</v>
      </c>
      <c r="R219" s="36">
        <f>Stocks!P317</f>
        <v>0.0007653740379</v>
      </c>
      <c r="S219" s="36">
        <f>Stocks!Q317</f>
        <v>0.01937806512</v>
      </c>
      <c r="T219" s="36">
        <f>Stocks!R317</f>
        <v>0.006486715385</v>
      </c>
      <c r="U219" s="36">
        <f>Stocks!S317</f>
        <v>0.001405091939</v>
      </c>
      <c r="V219" s="100">
        <f t="shared" si="7"/>
        <v>0.006101569388</v>
      </c>
    </row>
    <row r="220" ht="12.75" customHeight="1">
      <c r="A220" s="102">
        <f>Stocks!A316</f>
        <v>42851</v>
      </c>
      <c r="B220" s="103">
        <f>Stocks!H316</f>
        <v>-0.01160342486</v>
      </c>
      <c r="C220" s="103">
        <f>Stocks!I316</f>
        <v>0.00162624691</v>
      </c>
      <c r="D220" s="103">
        <f>Stocks!J316</f>
        <v>-0.005898415845</v>
      </c>
      <c r="E220" s="103">
        <f>Stocks!K316</f>
        <v>-0.01316465271</v>
      </c>
      <c r="F220" s="103">
        <f>Stocks!L316</f>
        <v>-0.001326158121</v>
      </c>
      <c r="G220" s="104">
        <f>Stocks!M316</f>
        <v>-0.006837566479</v>
      </c>
      <c r="H220" s="36">
        <f t="array" ref="H220">SQRT(MMULT(MMULT(TRANSPOSE($A$4:$A$9),MMULT(TRANSPOSE(EXP(B221:$G$530)-1),EXP(B221:$G$530)-1)/COUNTA($G221:G$530)),$A$4:$A$9))*NORMSINV($B$11)</f>
        <v>-0.02186418606</v>
      </c>
      <c r="I220" s="24">
        <f t="shared" si="3"/>
        <v>0</v>
      </c>
      <c r="J220" s="36">
        <f t="array" ref="J220">SQRT(MMULT(MMULT(TRANSPOSE($A$4:$A$9),MMULT(TRANSPOSE(EXP(B221:G472)-1),EXP(B221:G472)-1)/COUNTA(G221:G472)),$A$4:$A$9))*NORMSINV($B$11)</f>
        <v>-0.01966130287</v>
      </c>
      <c r="K220" s="24">
        <f t="shared" si="4"/>
        <v>0</v>
      </c>
      <c r="L220" s="36">
        <f t="shared" si="5"/>
        <v>-0.06914062712</v>
      </c>
      <c r="M220" s="100">
        <f t="array" ref="M220">SQRT(MMULT(MMULT(TRANSPOSE($A$4:$A$9),MMULT(TRANSPOSE(EXP(B221:$G$532)-1),EXP(B221:$G$532)-1)/COUNTA($G221:G$532)),$A$4:$A$9))*(-1/SQRT(2*PI())*EXP(-1*(NORMSINV($B$11))^2/2)/$B$11)</f>
        <v>-0.0250490222</v>
      </c>
      <c r="N220" s="36">
        <f t="array" ref="N220">SQRT(MMULT(MMULT(TRANSPOSE($A$4:$A$9),MMULT(TRANSPOSE(EXP(B221:G472)-1),EXP(B221:G472)-1)/COUNTA(G221:G472)),$A$4:$A$9))*(-1/SQRT(2*PI())*EXP(-1*(NORMSINV($B$11))^2/2)/$B$11)</f>
        <v>-0.02252525709</v>
      </c>
      <c r="O220" s="101">
        <f t="shared" si="6"/>
        <v>-0.07921196331</v>
      </c>
      <c r="P220" s="100">
        <f>Stocks!N316</f>
        <v>-0.01153636475</v>
      </c>
      <c r="Q220" s="36">
        <f>Stocks!O316</f>
        <v>0.001627569967</v>
      </c>
      <c r="R220" s="36">
        <f>Stocks!P316</f>
        <v>-0.005881054342</v>
      </c>
      <c r="S220" s="36">
        <f>Stocks!Q316</f>
        <v>-0.01307837768</v>
      </c>
      <c r="T220" s="36">
        <f>Stocks!R316</f>
        <v>-0.001325279162</v>
      </c>
      <c r="U220" s="36">
        <f>Stocks!S316</f>
        <v>-0.006814243509</v>
      </c>
      <c r="V220" s="100">
        <f t="shared" si="7"/>
        <v>-0.006167958247</v>
      </c>
    </row>
    <row r="221" ht="12.75" customHeight="1">
      <c r="A221" s="102">
        <f>Stocks!A315</f>
        <v>42850</v>
      </c>
      <c r="B221" s="103">
        <f>Stocks!H315</f>
        <v>0.01852682346</v>
      </c>
      <c r="C221" s="103">
        <f>Stocks!I315</f>
        <v>0.003259833366</v>
      </c>
      <c r="D221" s="103">
        <f>Stocks!J315</f>
        <v>0.006176950288</v>
      </c>
      <c r="E221" s="103">
        <f>Stocks!K315</f>
        <v>0.05630056456</v>
      </c>
      <c r="F221" s="103">
        <f>Stocks!L315</f>
        <v>0.005758890092</v>
      </c>
      <c r="G221" s="104">
        <f>Stocks!M315</f>
        <v>0.0005096889853</v>
      </c>
      <c r="H221" s="36">
        <f t="array" ref="H221">SQRT(MMULT(MMULT(TRANSPOSE($A$4:$A$9),MMULT(TRANSPOSE(EXP(B222:$G$530)-1),EXP(B222:$G$530)-1)/COUNTA($G222:G$530)),$A$4:$A$9))*NORMSINV($B$11)</f>
        <v>-0.0218045745</v>
      </c>
      <c r="I221" s="24">
        <f t="shared" si="3"/>
        <v>0</v>
      </c>
      <c r="J221" s="36">
        <f t="array" ref="J221">SQRT(MMULT(MMULT(TRANSPOSE($A$4:$A$9),MMULT(TRANSPOSE(EXP(B222:G473)-1),EXP(B222:G473)-1)/COUNTA(G222:G473)),$A$4:$A$9))*NORMSINV($B$11)</f>
        <v>-0.01954530027</v>
      </c>
      <c r="K221" s="24">
        <f t="shared" si="4"/>
        <v>0</v>
      </c>
      <c r="L221" s="36">
        <f t="shared" si="5"/>
        <v>-0.06895211882</v>
      </c>
      <c r="M221" s="100">
        <f t="array" ref="M221">SQRT(MMULT(MMULT(TRANSPOSE($A$4:$A$9),MMULT(TRANSPOSE(EXP(B222:$G$532)-1),EXP(B222:$G$532)-1)/COUNTA($G222:G$532)),$A$4:$A$9))*(-1/SQRT(2*PI())*EXP(-1*(NORMSINV($B$11))^2/2)/$B$11)</f>
        <v>-0.02498072735</v>
      </c>
      <c r="N221" s="36">
        <f t="array" ref="N221">SQRT(MMULT(MMULT(TRANSPOSE($A$4:$A$9),MMULT(TRANSPOSE(EXP(B222:G473)-1),EXP(B222:G473)-1)/COUNTA(G222:G473)),$A$4:$A$9))*(-1/SQRT(2*PI())*EXP(-1*(NORMSINV($B$11))^2/2)/$B$11)</f>
        <v>-0.02239235704</v>
      </c>
      <c r="O221" s="101">
        <f t="shared" si="6"/>
        <v>-0.07899599603</v>
      </c>
      <c r="P221" s="100">
        <f>Stocks!N315</f>
        <v>0.01869950985</v>
      </c>
      <c r="Q221" s="36">
        <f>Stocks!O315</f>
        <v>0.003265152401</v>
      </c>
      <c r="R221" s="36">
        <f>Stocks!P315</f>
        <v>0.006196066986</v>
      </c>
      <c r="S221" s="36">
        <f>Stocks!Q315</f>
        <v>0.0579156079</v>
      </c>
      <c r="T221" s="36">
        <f>Stocks!R315</f>
        <v>0.005775504377</v>
      </c>
      <c r="U221" s="36">
        <f>Stocks!S315</f>
        <v>0.0005098188988</v>
      </c>
      <c r="V221" s="100">
        <f t="shared" si="7"/>
        <v>0.01539361007</v>
      </c>
    </row>
    <row r="222" ht="12.75" customHeight="1">
      <c r="A222" s="102">
        <f>Stocks!A314</f>
        <v>42849</v>
      </c>
      <c r="B222" s="103">
        <f>Stocks!H314</f>
        <v>0.007920100655</v>
      </c>
      <c r="C222" s="103">
        <f>Stocks!I314</f>
        <v>0.01176951282</v>
      </c>
      <c r="D222" s="103">
        <f>Stocks!J314</f>
        <v>0.00958344784</v>
      </c>
      <c r="E222" s="103">
        <f>Stocks!K314</f>
        <v>0.006696969641</v>
      </c>
      <c r="F222" s="103">
        <f>Stocks!L314</f>
        <v>0.01687473767</v>
      </c>
      <c r="G222" s="104">
        <f>Stocks!M314</f>
        <v>0.0004406374389</v>
      </c>
      <c r="H222" s="36">
        <f t="array" ref="H222">SQRT(MMULT(MMULT(TRANSPOSE($A$4:$A$9),MMULT(TRANSPOSE(EXP(B223:$G$530)-1),EXP(B223:$G$530)-1)/COUNTA($G223:G$530)),$A$4:$A$9))*NORMSINV($B$11)</f>
        <v>-0.02180781847</v>
      </c>
      <c r="I222" s="24">
        <f t="shared" si="3"/>
        <v>0</v>
      </c>
      <c r="J222" s="36">
        <f t="array" ref="J222">SQRT(MMULT(MMULT(TRANSPOSE($A$4:$A$9),MMULT(TRANSPOSE(EXP(B223:G474)-1),EXP(B223:G474)-1)/COUNTA(G223:G474)),$A$4:$A$9))*NORMSINV($B$11)</f>
        <v>-0.0195512599</v>
      </c>
      <c r="K222" s="24">
        <f t="shared" si="4"/>
        <v>0</v>
      </c>
      <c r="L222" s="36">
        <f t="shared" si="5"/>
        <v>-0.06896237717</v>
      </c>
      <c r="M222" s="100">
        <f t="array" ref="M222">SQRT(MMULT(MMULT(TRANSPOSE($A$4:$A$9),MMULT(TRANSPOSE(EXP(B223:$G$532)-1),EXP(B223:$G$532)-1)/COUNTA($G223:G$532)),$A$4:$A$9))*(-1/SQRT(2*PI())*EXP(-1*(NORMSINV($B$11))^2/2)/$B$11)</f>
        <v>-0.02498444386</v>
      </c>
      <c r="N222" s="36">
        <f t="array" ref="N222">SQRT(MMULT(MMULT(TRANSPOSE($A$4:$A$9),MMULT(TRANSPOSE(EXP(B223:G474)-1),EXP(B223:G474)-1)/COUNTA(G223:G474)),$A$4:$A$9))*(-1/SQRT(2*PI())*EXP(-1*(NORMSINV($B$11))^2/2)/$B$11)</f>
        <v>-0.02239918477</v>
      </c>
      <c r="O222" s="101">
        <f t="shared" si="6"/>
        <v>-0.07900774866</v>
      </c>
      <c r="P222" s="100">
        <f>Stocks!N314</f>
        <v>0.007951547619</v>
      </c>
      <c r="Q222" s="36">
        <f>Stocks!O314</f>
        <v>0.01183904606</v>
      </c>
      <c r="R222" s="36">
        <f>Stocks!P314</f>
        <v>0.009629516123</v>
      </c>
      <c r="S222" s="36">
        <f>Stocks!Q314</f>
        <v>0.006719444485</v>
      </c>
      <c r="T222" s="36">
        <f>Stocks!R314</f>
        <v>0.01701792031</v>
      </c>
      <c r="U222" s="36">
        <f>Stocks!S314</f>
        <v>0.0004407345339</v>
      </c>
      <c r="V222" s="100">
        <f t="shared" si="7"/>
        <v>0.008933034856</v>
      </c>
    </row>
    <row r="223" ht="12.75" customHeight="1">
      <c r="A223" s="102">
        <f>Stocks!A313</f>
        <v>42846</v>
      </c>
      <c r="B223" s="103">
        <f>Stocks!H313</f>
        <v>0.01016270909</v>
      </c>
      <c r="C223" s="103">
        <f>Stocks!I313</f>
        <v>0.003862035008</v>
      </c>
      <c r="D223" s="103">
        <f>Stocks!J313</f>
        <v>-0.001194140875</v>
      </c>
      <c r="E223" s="103">
        <f>Stocks!K313</f>
        <v>0.01189946849</v>
      </c>
      <c r="F223" s="103">
        <f>Stocks!L313</f>
        <v>0.01364691919</v>
      </c>
      <c r="G223" s="104">
        <f>Stocks!M313</f>
        <v>0.003425105932</v>
      </c>
      <c r="H223" s="36">
        <f t="array" ref="H223">SQRT(MMULT(MMULT(TRANSPOSE($A$4:$A$9),MMULT(TRANSPOSE(EXP(B224:$G$530)-1),EXP(B224:$G$530)-1)/COUNTA($G224:G$530)),$A$4:$A$9))*NORMSINV($B$11)</f>
        <v>-0.02182349517</v>
      </c>
      <c r="I223" s="24">
        <f t="shared" si="3"/>
        <v>0</v>
      </c>
      <c r="J223" s="36">
        <f t="array" ref="J223">SQRT(MMULT(MMULT(TRANSPOSE($A$4:$A$9),MMULT(TRANSPOSE(EXP(B224:G475)-1),EXP(B224:G475)-1)/COUNTA(G224:G475)),$A$4:$A$9))*NORMSINV($B$11)</f>
        <v>-0.01953925148</v>
      </c>
      <c r="K223" s="24">
        <f t="shared" si="4"/>
        <v>0</v>
      </c>
      <c r="L223" s="36">
        <f t="shared" si="5"/>
        <v>-0.06901195124</v>
      </c>
      <c r="M223" s="100">
        <f t="array" ref="M223">SQRT(MMULT(MMULT(TRANSPOSE($A$4:$A$9),MMULT(TRANSPOSE(EXP(B224:$G$532)-1),EXP(B224:$G$532)-1)/COUNTA($G224:G$532)),$A$4:$A$9))*(-1/SQRT(2*PI())*EXP(-1*(NORMSINV($B$11))^2/2)/$B$11)</f>
        <v>-0.02500240409</v>
      </c>
      <c r="N223" s="36">
        <f t="array" ref="N223">SQRT(MMULT(MMULT(TRANSPOSE($A$4:$A$9),MMULT(TRANSPOSE(EXP(B224:G475)-1),EXP(B224:G475)-1)/COUNTA(G224:G475)),$A$4:$A$9))*(-1/SQRT(2*PI())*EXP(-1*(NORMSINV($B$11))^2/2)/$B$11)</f>
        <v>-0.02238542714</v>
      </c>
      <c r="O223" s="101">
        <f t="shared" si="6"/>
        <v>-0.07906454391</v>
      </c>
      <c r="P223" s="100">
        <f>Stocks!N313</f>
        <v>0.0102145248</v>
      </c>
      <c r="Q223" s="36">
        <f>Stocks!O313</f>
        <v>0.003869502275</v>
      </c>
      <c r="R223" s="36">
        <f>Stocks!P313</f>
        <v>-0.001193428173</v>
      </c>
      <c r="S223" s="36">
        <f>Stocks!Q313</f>
        <v>0.01197054883</v>
      </c>
      <c r="T223" s="36">
        <f>Stocks!R313</f>
        <v>0.01374046343</v>
      </c>
      <c r="U223" s="36">
        <f>Stocks!S313</f>
        <v>0.00343097831</v>
      </c>
      <c r="V223" s="100">
        <f t="shared" si="7"/>
        <v>0.00700543158</v>
      </c>
    </row>
    <row r="224" ht="12.75" customHeight="1">
      <c r="A224" s="102">
        <f>Stocks!A312</f>
        <v>42845</v>
      </c>
      <c r="B224" s="103">
        <f>Stocks!H312</f>
        <v>-0.009900839081</v>
      </c>
      <c r="C224" s="103">
        <f>Stocks!I312</f>
        <v>0.007490669041</v>
      </c>
      <c r="D224" s="103">
        <f>Stocks!J312</f>
        <v>0.01243315871</v>
      </c>
      <c r="E224" s="103">
        <f>Stocks!K312</f>
        <v>0.01010899234</v>
      </c>
      <c r="F224" s="103">
        <f>Stocks!L312</f>
        <v>0.007047825391</v>
      </c>
      <c r="G224" s="104">
        <f>Stocks!M312</f>
        <v>-0.0005063155845</v>
      </c>
      <c r="H224" s="36">
        <f t="array" ref="H224">SQRT(MMULT(MMULT(TRANSPOSE($A$4:$A$9),MMULT(TRANSPOSE(EXP(B225:$G$530)-1),EXP(B225:$G$530)-1)/COUNTA($G225:G$530)),$A$4:$A$9))*NORMSINV($B$11)</f>
        <v>-0.0218509898</v>
      </c>
      <c r="I224" s="24">
        <f t="shared" si="3"/>
        <v>0</v>
      </c>
      <c r="J224" s="36">
        <f t="array" ref="J224">SQRT(MMULT(MMULT(TRANSPOSE($A$4:$A$9),MMULT(TRANSPOSE(EXP(B225:G476)-1),EXP(B225:G476)-1)/COUNTA(G225:G476)),$A$4:$A$9))*NORMSINV($B$11)</f>
        <v>-0.01952954398</v>
      </c>
      <c r="K224" s="24">
        <f t="shared" si="4"/>
        <v>0</v>
      </c>
      <c r="L224" s="36">
        <f t="shared" si="5"/>
        <v>-0.06909889689</v>
      </c>
      <c r="M224" s="100">
        <f t="array" ref="M224">SQRT(MMULT(MMULT(TRANSPOSE($A$4:$A$9),MMULT(TRANSPOSE(EXP(B225:$G$532)-1),EXP(B225:$G$532)-1)/COUNTA($G225:G$532)),$A$4:$A$9))*(-1/SQRT(2*PI())*EXP(-1*(NORMSINV($B$11))^2/2)/$B$11)</f>
        <v>-0.02503390371</v>
      </c>
      <c r="N224" s="36">
        <f t="array" ref="N224">SQRT(MMULT(MMULT(TRANSPOSE($A$4:$A$9),MMULT(TRANSPOSE(EXP(B225:G476)-1),EXP(B225:G476)-1)/COUNTA(G225:G476)),$A$4:$A$9))*(-1/SQRT(2*PI())*EXP(-1*(NORMSINV($B$11))^2/2)/$B$11)</f>
        <v>-0.02237430561</v>
      </c>
      <c r="O224" s="101">
        <f t="shared" si="6"/>
        <v>-0.07916415446</v>
      </c>
      <c r="P224" s="100">
        <f>Stocks!N312</f>
        <v>-0.009851987131</v>
      </c>
      <c r="Q224" s="36">
        <f>Stocks!O312</f>
        <v>0.007518794284</v>
      </c>
      <c r="R224" s="36">
        <f>Stocks!P312</f>
        <v>0.01251077176</v>
      </c>
      <c r="S224" s="36">
        <f>Stocks!Q312</f>
        <v>0.01016026081</v>
      </c>
      <c r="T224" s="36">
        <f>Stocks!R312</f>
        <v>0.007072719762</v>
      </c>
      <c r="U224" s="36">
        <f>Stocks!S312</f>
        <v>-0.0005061874284</v>
      </c>
      <c r="V224" s="100">
        <f t="shared" si="7"/>
        <v>0.004484062009</v>
      </c>
    </row>
    <row r="225" ht="12.75" customHeight="1">
      <c r="A225" s="102">
        <f>Stocks!A311</f>
        <v>42844</v>
      </c>
      <c r="B225" s="103">
        <f>Stocks!H311</f>
        <v>0.01739974595</v>
      </c>
      <c r="C225" s="103">
        <f>Stocks!I311</f>
        <v>0.003906336163</v>
      </c>
      <c r="D225" s="103">
        <f>Stocks!J311</f>
        <v>-0.003689750407</v>
      </c>
      <c r="E225" s="103">
        <f>Stocks!K311</f>
        <v>-0.02543232615</v>
      </c>
      <c r="F225" s="103">
        <f>Stocks!L311</f>
        <v>-0.005367019548</v>
      </c>
      <c r="G225" s="104">
        <f>Stocks!M311</f>
        <v>-0.002076063704</v>
      </c>
      <c r="H225" s="36">
        <f t="array" ref="H225">SQRT(MMULT(MMULT(TRANSPOSE($A$4:$A$9),MMULT(TRANSPOSE(EXP(B226:$G$530)-1),EXP(B226:$G$530)-1)/COUNTA($G226:G$530)),$A$4:$A$9))*NORMSINV($B$11)</f>
        <v>-0.02188433019</v>
      </c>
      <c r="I225" s="24">
        <f t="shared" si="3"/>
        <v>0</v>
      </c>
      <c r="J225" s="36">
        <f t="array" ref="J225">SQRT(MMULT(MMULT(TRANSPOSE($A$4:$A$9),MMULT(TRANSPOSE(EXP(B226:G477)-1),EXP(B226:G477)-1)/COUNTA(G226:G477)),$A$4:$A$9))*NORMSINV($B$11)</f>
        <v>-0.01984422914</v>
      </c>
      <c r="K225" s="24">
        <f t="shared" si="4"/>
        <v>0</v>
      </c>
      <c r="L225" s="36">
        <f t="shared" si="5"/>
        <v>-0.06920432846</v>
      </c>
      <c r="M225" s="100">
        <f t="array" ref="M225">SQRT(MMULT(MMULT(TRANSPOSE($A$4:$A$9),MMULT(TRANSPOSE(EXP(B226:$G$532)-1),EXP(B226:$G$532)-1)/COUNTA($G226:G$532)),$A$4:$A$9))*(-1/SQRT(2*PI())*EXP(-1*(NORMSINV($B$11))^2/2)/$B$11)</f>
        <v>-0.02507210061</v>
      </c>
      <c r="N225" s="36">
        <f t="array" ref="N225">SQRT(MMULT(MMULT(TRANSPOSE($A$4:$A$9),MMULT(TRANSPOSE(EXP(B226:G477)-1),EXP(B226:G477)-1)/COUNTA(G226:G477)),$A$4:$A$9))*(-1/SQRT(2*PI())*EXP(-1*(NORMSINV($B$11))^2/2)/$B$11)</f>
        <v>-0.02273482923</v>
      </c>
      <c r="O225" s="101">
        <f t="shared" si="6"/>
        <v>-0.07928494367</v>
      </c>
      <c r="P225" s="100">
        <f>Stocks!N311</f>
        <v>0.01755200333</v>
      </c>
      <c r="Q225" s="36">
        <f>Stocks!O311</f>
        <v>0.003913975838</v>
      </c>
      <c r="R225" s="36">
        <f>Stocks!P311</f>
        <v>-0.003682951643</v>
      </c>
      <c r="S225" s="36">
        <f>Stocks!Q311</f>
        <v>-0.02511164882</v>
      </c>
      <c r="T225" s="36">
        <f>Stocks!R311</f>
        <v>-0.00535264283</v>
      </c>
      <c r="U225" s="36">
        <f>Stocks!S311</f>
        <v>-0.002073910174</v>
      </c>
      <c r="V225" s="100">
        <f t="shared" si="7"/>
        <v>-0.002459195716</v>
      </c>
    </row>
    <row r="226" ht="12.75" customHeight="1">
      <c r="A226" s="102">
        <f>Stocks!A310</f>
        <v>42843</v>
      </c>
      <c r="B226" s="103">
        <f>Stocks!H310</f>
        <v>-0.003955537063</v>
      </c>
      <c r="C226" s="103">
        <f>Stocks!I310</f>
        <v>0.008140483582</v>
      </c>
      <c r="D226" s="103">
        <f>Stocks!J310</f>
        <v>-0.00445163068</v>
      </c>
      <c r="E226" s="103">
        <f>Stocks!K310</f>
        <v>-0.02677286633</v>
      </c>
      <c r="F226" s="103">
        <f>Stocks!L310</f>
        <v>-0.001375303846</v>
      </c>
      <c r="G226" s="104">
        <f>Stocks!M310</f>
        <v>-0.004307501826</v>
      </c>
      <c r="H226" s="36">
        <f t="array" ref="H226">SQRT(MMULT(MMULT(TRANSPOSE($A$4:$A$9),MMULT(TRANSPOSE(EXP(B227:$G$530)-1),EXP(B227:$G$530)-1)/COUNTA($G227:G$530)),$A$4:$A$9))*NORMSINV($B$11)</f>
        <v>-0.02190851908</v>
      </c>
      <c r="I226" s="24">
        <f t="shared" si="3"/>
        <v>0</v>
      </c>
      <c r="J226" s="36">
        <f t="array" ref="J226">SQRT(MMULT(MMULT(TRANSPOSE($A$4:$A$9),MMULT(TRANSPOSE(EXP(B227:G478)-1),EXP(B227:G478)-1)/COUNTA(G227:G478)),$A$4:$A$9))*NORMSINV($B$11)</f>
        <v>-0.01984266014</v>
      </c>
      <c r="K226" s="24">
        <f t="shared" si="4"/>
        <v>0</v>
      </c>
      <c r="L226" s="36">
        <f t="shared" si="5"/>
        <v>-0.06928082047</v>
      </c>
      <c r="M226" s="100">
        <f t="array" ref="M226">SQRT(MMULT(MMULT(TRANSPOSE($A$4:$A$9),MMULT(TRANSPOSE(EXP(B227:$G$532)-1),EXP(B227:$G$532)-1)/COUNTA($G227:G$532)),$A$4:$A$9))*(-1/SQRT(2*PI())*EXP(-1*(NORMSINV($B$11))^2/2)/$B$11)</f>
        <v>-0.02509981298</v>
      </c>
      <c r="N226" s="36">
        <f t="array" ref="N226">SQRT(MMULT(MMULT(TRANSPOSE($A$4:$A$9),MMULT(TRANSPOSE(EXP(B227:G478)-1),EXP(B227:G478)-1)/COUNTA(G227:G478)),$A$4:$A$9))*(-1/SQRT(2*PI())*EXP(-1*(NORMSINV($B$11))^2/2)/$B$11)</f>
        <v>-0.02273303168</v>
      </c>
      <c r="O226" s="101">
        <f t="shared" si="6"/>
        <v>-0.07937257785</v>
      </c>
      <c r="P226" s="100">
        <f>Stocks!N310</f>
        <v>-0.003947724231</v>
      </c>
      <c r="Q226" s="36">
        <f>Stocks!O310</f>
        <v>0.00817370741</v>
      </c>
      <c r="R226" s="36">
        <f>Stocks!P310</f>
        <v>-0.004441736858</v>
      </c>
      <c r="S226" s="36">
        <f>Stocks!Q310</f>
        <v>-0.02641765025</v>
      </c>
      <c r="T226" s="36">
        <f>Stocks!R310</f>
        <v>-0.001374358549</v>
      </c>
      <c r="U226" s="36">
        <f>Stocks!S310</f>
        <v>-0.004298237846</v>
      </c>
      <c r="V226" s="100">
        <f t="shared" si="7"/>
        <v>-0.005384333388</v>
      </c>
    </row>
    <row r="227" ht="12.75" customHeight="1">
      <c r="A227" s="102">
        <f>Stocks!A309</f>
        <v>42842</v>
      </c>
      <c r="B227" s="103">
        <f>Stocks!H309</f>
        <v>-0.008456703383</v>
      </c>
      <c r="C227" s="103">
        <f>Stocks!I309</f>
        <v>0.006503506862</v>
      </c>
      <c r="D227" s="103">
        <f>Stocks!J309</f>
        <v>0.005514628759</v>
      </c>
      <c r="E227" s="103">
        <f>Stocks!K309</f>
        <v>0.02984680337</v>
      </c>
      <c r="F227" s="103">
        <f>Stocks!L309</f>
        <v>0.008127067323</v>
      </c>
      <c r="G227" s="104">
        <f>Stocks!M309</f>
        <v>-0.006821627897</v>
      </c>
      <c r="H227" s="36">
        <f t="array" ref="H227">SQRT(MMULT(MMULT(TRANSPOSE($A$4:$A$9),MMULT(TRANSPOSE(EXP(B228:$G$530)-1),EXP(B228:$G$530)-1)/COUNTA($G228:G$530)),$A$4:$A$9))*NORMSINV($B$11)</f>
        <v>-0.02193055762</v>
      </c>
      <c r="I227" s="24">
        <f t="shared" si="3"/>
        <v>0</v>
      </c>
      <c r="J227" s="36">
        <f t="array" ref="J227">SQRT(MMULT(MMULT(TRANSPOSE($A$4:$A$9),MMULT(TRANSPOSE(EXP(B228:G479)-1),EXP(B228:G479)-1)/COUNTA(G228:G479)),$A$4:$A$9))*NORMSINV($B$11)</f>
        <v>-0.01982400484</v>
      </c>
      <c r="K227" s="24">
        <f t="shared" si="4"/>
        <v>0</v>
      </c>
      <c r="L227" s="36">
        <f t="shared" si="5"/>
        <v>-0.06935051245</v>
      </c>
      <c r="M227" s="100">
        <f t="array" ref="M227">SQRT(MMULT(MMULT(TRANSPOSE($A$4:$A$9),MMULT(TRANSPOSE(EXP(B228:$G$532)-1),EXP(B228:$G$532)-1)/COUNTA($G228:G$532)),$A$4:$A$9))*(-1/SQRT(2*PI())*EXP(-1*(NORMSINV($B$11))^2/2)/$B$11)</f>
        <v>-0.02512506175</v>
      </c>
      <c r="N227" s="36">
        <f t="array" ref="N227">SQRT(MMULT(MMULT(TRANSPOSE($A$4:$A$9),MMULT(TRANSPOSE(EXP(B228:G479)-1),EXP(B228:G479)-1)/COUNTA(G228:G479)),$A$4:$A$9))*(-1/SQRT(2*PI())*EXP(-1*(NORMSINV($B$11))^2/2)/$B$11)</f>
        <v>-0.02271165896</v>
      </c>
      <c r="O227" s="101">
        <f t="shared" si="6"/>
        <v>-0.07945242148</v>
      </c>
      <c r="P227" s="100">
        <f>Stocks!N309</f>
        <v>-0.008421046053</v>
      </c>
      <c r="Q227" s="36">
        <f>Stocks!O309</f>
        <v>0.006524700582</v>
      </c>
      <c r="R227" s="36">
        <f>Stocks!P309</f>
        <v>0.005529862314</v>
      </c>
      <c r="S227" s="36">
        <f>Stocks!Q309</f>
        <v>0.03029668388</v>
      </c>
      <c r="T227" s="36">
        <f>Stocks!R309</f>
        <v>0.008160181581</v>
      </c>
      <c r="U227" s="36">
        <f>Stocks!S309</f>
        <v>-0.00679841341</v>
      </c>
      <c r="V227" s="100">
        <f t="shared" si="7"/>
        <v>0.005881994816</v>
      </c>
    </row>
    <row r="228" ht="12.75" customHeight="1">
      <c r="A228" s="102">
        <f>Stocks!A308</f>
        <v>42838</v>
      </c>
      <c r="B228" s="103">
        <f>Stocks!H308</f>
        <v>0.02383444178</v>
      </c>
      <c r="C228" s="103">
        <f>Stocks!I308</f>
        <v>-0.01072233496</v>
      </c>
      <c r="D228" s="103">
        <f>Stocks!J308</f>
        <v>-0.005302945642</v>
      </c>
      <c r="E228" s="103">
        <f>Stocks!K308</f>
        <v>-0.00634704136</v>
      </c>
      <c r="F228" s="103">
        <f>Stocks!L308</f>
        <v>-0.004301799584</v>
      </c>
      <c r="G228" s="104">
        <f>Stocks!M308</f>
        <v>-0.002441982205</v>
      </c>
      <c r="H228" s="36">
        <f t="array" ref="H228">SQRT(MMULT(MMULT(TRANSPOSE($A$4:$A$9),MMULT(TRANSPOSE(EXP(B229:$G$530)-1),EXP(B229:$G$530)-1)/COUNTA($G229:G$530)),$A$4:$A$9))*NORMSINV($B$11)</f>
        <v>-0.02196656536</v>
      </c>
      <c r="I228" s="24">
        <f t="shared" si="3"/>
        <v>0</v>
      </c>
      <c r="J228" s="36">
        <f t="array" ref="J228">SQRT(MMULT(MMULT(TRANSPOSE($A$4:$A$9),MMULT(TRANSPOSE(EXP(B229:G480)-1),EXP(B229:G480)-1)/COUNTA(G229:G480)),$A$4:$A$9))*NORMSINV($B$11)</f>
        <v>-0.01982909532</v>
      </c>
      <c r="K228" s="24">
        <f t="shared" si="4"/>
        <v>0</v>
      </c>
      <c r="L228" s="36">
        <f t="shared" si="5"/>
        <v>-0.06946437892</v>
      </c>
      <c r="M228" s="100">
        <f t="array" ref="M228">SQRT(MMULT(MMULT(TRANSPOSE($A$4:$A$9),MMULT(TRANSPOSE(EXP(B229:$G$532)-1),EXP(B229:$G$532)-1)/COUNTA($G229:G$532)),$A$4:$A$9))*(-1/SQRT(2*PI())*EXP(-1*(NORMSINV($B$11))^2/2)/$B$11)</f>
        <v>-0.02516631454</v>
      </c>
      <c r="N228" s="36">
        <f t="array" ref="N228">SQRT(MMULT(MMULT(TRANSPOSE($A$4:$A$9),MMULT(TRANSPOSE(EXP(B229:G480)-1),EXP(B229:G480)-1)/COUNTA(G229:G480)),$A$4:$A$9))*(-1/SQRT(2*PI())*EXP(-1*(NORMSINV($B$11))^2/2)/$B$11)</f>
        <v>-0.02271749095</v>
      </c>
      <c r="O228" s="101">
        <f t="shared" si="6"/>
        <v>-0.07958287425</v>
      </c>
      <c r="P228" s="100">
        <f>Stocks!N308</f>
        <v>0.02412075225</v>
      </c>
      <c r="Q228" s="36">
        <f>Stocks!O308</f>
        <v>-0.01066505563</v>
      </c>
      <c r="R228" s="36">
        <f>Stocks!P308</f>
        <v>-0.005288909847</v>
      </c>
      <c r="S228" s="36">
        <f>Stocks!Q308</f>
        <v>-0.00632694144</v>
      </c>
      <c r="T228" s="36">
        <f>Stocks!R308</f>
        <v>-0.004292560097</v>
      </c>
      <c r="U228" s="36">
        <f>Stocks!S308</f>
        <v>-0.002439002992</v>
      </c>
      <c r="V228" s="100">
        <f t="shared" si="7"/>
        <v>-0.0008152862934</v>
      </c>
    </row>
    <row r="229" ht="12.75" customHeight="1">
      <c r="A229" s="102">
        <f>Stocks!A307</f>
        <v>42837</v>
      </c>
      <c r="B229" s="103">
        <f>Stocks!H307</f>
        <v>-0.03920903611</v>
      </c>
      <c r="C229" s="103">
        <f>Stocks!I307</f>
        <v>-0.003082447949</v>
      </c>
      <c r="D229" s="103">
        <f>Stocks!J307</f>
        <v>0.00119930532</v>
      </c>
      <c r="E229" s="103">
        <f>Stocks!K307</f>
        <v>-0.003608887153</v>
      </c>
      <c r="F229" s="103">
        <f>Stocks!L307</f>
        <v>-0.003825267739</v>
      </c>
      <c r="G229" s="104">
        <f>Stocks!M307</f>
        <v>-0.00538113182</v>
      </c>
      <c r="H229" s="36">
        <f t="array" ref="H229">SQRT(MMULT(MMULT(TRANSPOSE($A$4:$A$9),MMULT(TRANSPOSE(EXP(B230:$G$530)-1),EXP(B230:$G$530)-1)/COUNTA($G230:G$530)),$A$4:$A$9))*NORMSINV($B$11)</f>
        <v>-0.02197098248</v>
      </c>
      <c r="I229" s="24">
        <f t="shared" si="3"/>
        <v>0</v>
      </c>
      <c r="J229" s="36">
        <f t="array" ref="J229">SQRT(MMULT(MMULT(TRANSPOSE($A$4:$A$9),MMULT(TRANSPOSE(EXP(B230:G481)-1),EXP(B230:G481)-1)/COUNTA(G230:G481)),$A$4:$A$9))*NORMSINV($B$11)</f>
        <v>-0.01987782208</v>
      </c>
      <c r="K229" s="24">
        <f t="shared" si="4"/>
        <v>0</v>
      </c>
      <c r="L229" s="36">
        <f t="shared" si="5"/>
        <v>-0.06947834706</v>
      </c>
      <c r="M229" s="100">
        <f t="array" ref="M229">SQRT(MMULT(MMULT(TRANSPOSE($A$4:$A$9),MMULT(TRANSPOSE(EXP(B230:$G$532)-1),EXP(B230:$G$532)-1)/COUNTA($G230:G$532)),$A$4:$A$9))*(-1/SQRT(2*PI())*EXP(-1*(NORMSINV($B$11))^2/2)/$B$11)</f>
        <v>-0.02517137507</v>
      </c>
      <c r="N229" s="36">
        <f t="array" ref="N229">SQRT(MMULT(MMULT(TRANSPOSE($A$4:$A$9),MMULT(TRANSPOSE(EXP(B230:G481)-1),EXP(B230:G481)-1)/COUNTA(G230:G481)),$A$4:$A$9))*(-1/SQRT(2*PI())*EXP(-1*(NORMSINV($B$11))^2/2)/$B$11)</f>
        <v>-0.02277331547</v>
      </c>
      <c r="O229" s="101">
        <f t="shared" si="6"/>
        <v>-0.07959887705</v>
      </c>
      <c r="P229" s="100">
        <f>Stocks!N307</f>
        <v>-0.03845031047</v>
      </c>
      <c r="Q229" s="36">
        <f>Stocks!O307</f>
        <v>-0.003077702083</v>
      </c>
      <c r="R229" s="36">
        <f>Stocks!P307</f>
        <v>0.001200024774</v>
      </c>
      <c r="S229" s="36">
        <f>Stocks!Q307</f>
        <v>-0.003602382947</v>
      </c>
      <c r="T229" s="36">
        <f>Stocks!R307</f>
        <v>-0.003817960723</v>
      </c>
      <c r="U229" s="36">
        <f>Stocks!S307</f>
        <v>-0.005366679465</v>
      </c>
      <c r="V229" s="100">
        <f t="shared" si="7"/>
        <v>-0.008852501819</v>
      </c>
    </row>
    <row r="230" ht="12.75" customHeight="1">
      <c r="A230" s="102">
        <f>Stocks!A306</f>
        <v>42836</v>
      </c>
      <c r="B230" s="103">
        <f>Stocks!H306</f>
        <v>-0.01185015949</v>
      </c>
      <c r="C230" s="103">
        <f>Stocks!I306</f>
        <v>-0.001677380136</v>
      </c>
      <c r="D230" s="103">
        <f>Stocks!J306</f>
        <v>-0.01081458708</v>
      </c>
      <c r="E230" s="103">
        <f>Stocks!K306</f>
        <v>0.003469815967</v>
      </c>
      <c r="F230" s="103">
        <f>Stocks!L306</f>
        <v>-0.0007630342875</v>
      </c>
      <c r="G230" s="104">
        <f>Stocks!M306</f>
        <v>0.005728618512</v>
      </c>
      <c r="H230" s="36">
        <f t="array" ref="H230">SQRT(MMULT(MMULT(TRANSPOSE($A$4:$A$9),MMULT(TRANSPOSE(EXP(B231:$G$530)-1),EXP(B231:$G$530)-1)/COUNTA($G231:G$530)),$A$4:$A$9))*NORMSINV($B$11)</f>
        <v>-0.02200474444</v>
      </c>
      <c r="I230" s="24">
        <f t="shared" si="3"/>
        <v>0</v>
      </c>
      <c r="J230" s="36">
        <f t="array" ref="J230">SQRT(MMULT(MMULT(TRANSPOSE($A$4:$A$9),MMULT(TRANSPOSE(EXP(B231:G482)-1),EXP(B231:G482)-1)/COUNTA(G231:G482)),$A$4:$A$9))*NORMSINV($B$11)</f>
        <v>-0.01991410982</v>
      </c>
      <c r="K230" s="24">
        <f t="shared" si="4"/>
        <v>0</v>
      </c>
      <c r="L230" s="36">
        <f t="shared" si="5"/>
        <v>-0.06958511177</v>
      </c>
      <c r="M230" s="100">
        <f t="array" ref="M230">SQRT(MMULT(MMULT(TRANSPOSE($A$4:$A$9),MMULT(TRANSPOSE(EXP(B231:$G$532)-1),EXP(B231:$G$532)-1)/COUNTA($G231:G$532)),$A$4:$A$9))*(-1/SQRT(2*PI())*EXP(-1*(NORMSINV($B$11))^2/2)/$B$11)</f>
        <v>-0.02521005495</v>
      </c>
      <c r="N230" s="36">
        <f t="array" ref="N230">SQRT(MMULT(MMULT(TRANSPOSE($A$4:$A$9),MMULT(TRANSPOSE(EXP(B231:G482)-1),EXP(B231:G482)-1)/COUNTA(G231:G482)),$A$4:$A$9))*(-1/SQRT(2*PI())*EXP(-1*(NORMSINV($B$11))^2/2)/$B$11)</f>
        <v>-0.02281488905</v>
      </c>
      <c r="O230" s="101">
        <f t="shared" si="6"/>
        <v>-0.07972119359</v>
      </c>
      <c r="P230" s="100">
        <f>Stocks!N306</f>
        <v>-0.01178022287</v>
      </c>
      <c r="Q230" s="36">
        <f>Stocks!O306</f>
        <v>-0.001675974121</v>
      </c>
      <c r="R230" s="36">
        <f>Stocks!P306</f>
        <v>-0.01075631967</v>
      </c>
      <c r="S230" s="36">
        <f>Stocks!Q306</f>
        <v>0.003475842747</v>
      </c>
      <c r="T230" s="36">
        <f>Stocks!R306</f>
        <v>-0.0007627432508</v>
      </c>
      <c r="U230" s="36">
        <f>Stocks!S306</f>
        <v>0.005745058425</v>
      </c>
      <c r="V230" s="100">
        <f t="shared" si="7"/>
        <v>-0.002625726457</v>
      </c>
    </row>
    <row r="231" ht="12.75" customHeight="1">
      <c r="A231" s="102">
        <f>Stocks!A305</f>
        <v>42835</v>
      </c>
      <c r="B231" s="103">
        <f>Stocks!H305</f>
        <v>0.03203892534</v>
      </c>
      <c r="C231" s="103">
        <f>Stocks!I305</f>
        <v>-0.006404242315</v>
      </c>
      <c r="D231" s="103">
        <f>Stocks!J305</f>
        <v>-0.001186748146</v>
      </c>
      <c r="E231" s="103">
        <f>Stocks!K305</f>
        <v>0.005157559397</v>
      </c>
      <c r="F231" s="103">
        <f>Stocks!L305</f>
        <v>-0.002286704809</v>
      </c>
      <c r="G231" s="104">
        <f>Stocks!M305</f>
        <v>0.01038714196</v>
      </c>
      <c r="H231" s="36">
        <f t="array" ref="H231">SQRT(MMULT(MMULT(TRANSPOSE($A$4:$A$9),MMULT(TRANSPOSE(EXP(B232:$G$530)-1),EXP(B232:$G$530)-1)/COUNTA($G232:G$530)),$A$4:$A$9))*NORMSINV($B$11)</f>
        <v>-0.02202476044</v>
      </c>
      <c r="I231" s="24">
        <f t="shared" si="3"/>
        <v>0</v>
      </c>
      <c r="J231" s="36">
        <f t="array" ref="J231">SQRT(MMULT(MMULT(TRANSPOSE($A$4:$A$9),MMULT(TRANSPOSE(EXP(B232:G483)-1),EXP(B232:G483)-1)/COUNTA(G232:G483)),$A$4:$A$9))*NORMSINV($B$11)</f>
        <v>-0.01989745306</v>
      </c>
      <c r="K231" s="24">
        <f t="shared" si="4"/>
        <v>0</v>
      </c>
      <c r="L231" s="36">
        <f t="shared" si="5"/>
        <v>-0.0696484079</v>
      </c>
      <c r="M231" s="100">
        <f t="array" ref="M231">SQRT(MMULT(MMULT(TRANSPOSE($A$4:$A$9),MMULT(TRANSPOSE(EXP(B232:$G$532)-1),EXP(B232:$G$532)-1)/COUNTA($G232:G$532)),$A$4:$A$9))*(-1/SQRT(2*PI())*EXP(-1*(NORMSINV($B$11))^2/2)/$B$11)</f>
        <v>-0.02523298657</v>
      </c>
      <c r="N231" s="36">
        <f t="array" ref="N231">SQRT(MMULT(MMULT(TRANSPOSE($A$4:$A$9),MMULT(TRANSPOSE(EXP(B232:G483)-1),EXP(B232:G483)-1)/COUNTA(G232:G483)),$A$4:$A$9))*(-1/SQRT(2*PI())*EXP(-1*(NORMSINV($B$11))^2/2)/$B$11)</f>
        <v>-0.02279580598</v>
      </c>
      <c r="O231" s="101">
        <f t="shared" si="6"/>
        <v>-0.07979370973</v>
      </c>
      <c r="P231" s="100">
        <f>Stocks!N305</f>
        <v>0.03255769719</v>
      </c>
      <c r="Q231" s="36">
        <f>Stocks!O305</f>
        <v>-0.006383778863</v>
      </c>
      <c r="R231" s="36">
        <f>Stocks!P305</f>
        <v>-0.001186044239</v>
      </c>
      <c r="S231" s="36">
        <f>Stocks!Q305</f>
        <v>0.005170882502</v>
      </c>
      <c r="T231" s="36">
        <f>Stocks!R305</f>
        <v>-0.002284092291</v>
      </c>
      <c r="U231" s="36">
        <f>Stocks!S305</f>
        <v>0.01044127558</v>
      </c>
      <c r="V231" s="100">
        <f t="shared" si="7"/>
        <v>0.00638598998</v>
      </c>
    </row>
    <row r="232" ht="12.75" customHeight="1">
      <c r="A232" s="102">
        <f>Stocks!A304</f>
        <v>42832</v>
      </c>
      <c r="B232" s="103">
        <f>Stocks!H304</f>
        <v>0.01277376449</v>
      </c>
      <c r="C232" s="103">
        <f>Stocks!I304</f>
        <v>0</v>
      </c>
      <c r="D232" s="103">
        <f>Stocks!J304</f>
        <v>-0.002230011086</v>
      </c>
      <c r="E232" s="103">
        <f>Stocks!K304</f>
        <v>-0.004392574515</v>
      </c>
      <c r="F232" s="103">
        <f>Stocks!L304</f>
        <v>-0.0007610797408</v>
      </c>
      <c r="G232" s="104">
        <f>Stocks!M304</f>
        <v>0.006260912295</v>
      </c>
      <c r="H232" s="36">
        <f t="array" ref="H232">SQRT(MMULT(MMULT(TRANSPOSE($A$4:$A$9),MMULT(TRANSPOSE(EXP(B233:$G$530)-1),EXP(B233:$G$530)-1)/COUNTA($G233:G$530)),$A$4:$A$9))*NORMSINV($B$11)</f>
        <v>-0.02206010122</v>
      </c>
      <c r="I232" s="24">
        <f t="shared" si="3"/>
        <v>0</v>
      </c>
      <c r="J232" s="36">
        <f t="array" ref="J232">SQRT(MMULT(MMULT(TRANSPOSE($A$4:$A$9),MMULT(TRANSPOSE(EXP(B233:G484)-1),EXP(B233:G484)-1)/COUNTA(G233:G484)),$A$4:$A$9))*NORMSINV($B$11)</f>
        <v>-0.01991749927</v>
      </c>
      <c r="K232" s="24">
        <f t="shared" si="4"/>
        <v>0</v>
      </c>
      <c r="L232" s="36">
        <f t="shared" si="5"/>
        <v>-0.06976016528</v>
      </c>
      <c r="M232" s="100">
        <f t="array" ref="M232">SQRT(MMULT(MMULT(TRANSPOSE($A$4:$A$9),MMULT(TRANSPOSE(EXP(B233:$G$532)-1),EXP(B233:$G$532)-1)/COUNTA($G233:G$532)),$A$4:$A$9))*(-1/SQRT(2*PI())*EXP(-1*(NORMSINV($B$11))^2/2)/$B$11)</f>
        <v>-0.02527347525</v>
      </c>
      <c r="N232" s="36">
        <f t="array" ref="N232">SQRT(MMULT(MMULT(TRANSPOSE($A$4:$A$9),MMULT(TRANSPOSE(EXP(B233:G484)-1),EXP(B233:G484)-1)/COUNTA(G233:G484)),$A$4:$A$9))*(-1/SQRT(2*PI())*EXP(-1*(NORMSINV($B$11))^2/2)/$B$11)</f>
        <v>-0.02281877222</v>
      </c>
      <c r="O232" s="101">
        <f t="shared" si="6"/>
        <v>-0.07992174619</v>
      </c>
      <c r="P232" s="100">
        <f>Stocks!N304</f>
        <v>0.01285569751</v>
      </c>
      <c r="Q232" s="36">
        <f>Stocks!O304</f>
        <v>0</v>
      </c>
      <c r="R232" s="36">
        <f>Stocks!P304</f>
        <v>-0.002227526458</v>
      </c>
      <c r="S232" s="36">
        <f>Stocks!Q304</f>
        <v>-0.00438294127</v>
      </c>
      <c r="T232" s="36">
        <f>Stocks!R304</f>
        <v>-0.0007607901931</v>
      </c>
      <c r="U232" s="36">
        <f>Stocks!S304</f>
        <v>0.006280552774</v>
      </c>
      <c r="V232" s="100">
        <f t="shared" si="7"/>
        <v>0.00196083206</v>
      </c>
    </row>
    <row r="233" ht="12.75" customHeight="1">
      <c r="A233" s="102">
        <f>Stocks!A303</f>
        <v>42831</v>
      </c>
      <c r="B233" s="103">
        <f>Stocks!H303</f>
        <v>0.01246440906</v>
      </c>
      <c r="C233" s="103">
        <f>Stocks!I303</f>
        <v>-0.005259560179</v>
      </c>
      <c r="D233" s="103">
        <f>Stocks!J303</f>
        <v>-0.00250260677</v>
      </c>
      <c r="E233" s="103">
        <f>Stocks!K303</f>
        <v>0.0008352589572</v>
      </c>
      <c r="F233" s="103">
        <f>Stocks!L303</f>
        <v>0.002589723429</v>
      </c>
      <c r="G233" s="104">
        <f>Stocks!M303</f>
        <v>-0.00692756953</v>
      </c>
      <c r="H233" s="36">
        <f t="array" ref="H233">SQRT(MMULT(MMULT(TRANSPOSE($A$4:$A$9),MMULT(TRANSPOSE(EXP(B234:$G$530)-1),EXP(B234:$G$530)-1)/COUNTA($G234:G$530)),$A$4:$A$9))*NORMSINV($B$11)</f>
        <v>-0.02209718821</v>
      </c>
      <c r="I233" s="24">
        <f t="shared" si="3"/>
        <v>0</v>
      </c>
      <c r="J233" s="36">
        <f t="array" ref="J233">SQRT(MMULT(MMULT(TRANSPOSE($A$4:$A$9),MMULT(TRANSPOSE(EXP(B234:G485)-1),EXP(B234:G485)-1)/COUNTA(G234:G485)),$A$4:$A$9))*NORMSINV($B$11)</f>
        <v>-0.02004675092</v>
      </c>
      <c r="K233" s="24">
        <f t="shared" si="4"/>
        <v>0</v>
      </c>
      <c r="L233" s="36">
        <f t="shared" si="5"/>
        <v>-0.06987744462</v>
      </c>
      <c r="M233" s="100">
        <f t="array" ref="M233">SQRT(MMULT(MMULT(TRANSPOSE($A$4:$A$9),MMULT(TRANSPOSE(EXP(B234:$G$532)-1),EXP(B234:$G$532)-1)/COUNTA($G234:G$532)),$A$4:$A$9))*(-1/SQRT(2*PI())*EXP(-1*(NORMSINV($B$11))^2/2)/$B$11)</f>
        <v>-0.0253159645</v>
      </c>
      <c r="N233" s="36">
        <f t="array" ref="N233">SQRT(MMULT(MMULT(TRANSPOSE($A$4:$A$9),MMULT(TRANSPOSE(EXP(B234:G485)-1),EXP(B234:G485)-1)/COUNTA(G234:G485)),$A$4:$A$9))*(-1/SQRT(2*PI())*EXP(-1*(NORMSINV($B$11))^2/2)/$B$11)</f>
        <v>-0.02296685125</v>
      </c>
      <c r="O233" s="101">
        <f t="shared" si="6"/>
        <v>-0.08005610897</v>
      </c>
      <c r="P233" s="100">
        <f>Stocks!N303</f>
        <v>0.01254241356</v>
      </c>
      <c r="Q233" s="36">
        <f>Stocks!O303</f>
        <v>-0.005245752909</v>
      </c>
      <c r="R233" s="36">
        <f>Stocks!P303</f>
        <v>-0.002499477861</v>
      </c>
      <c r="S233" s="36">
        <f>Stocks!Q303</f>
        <v>0.0008356078832</v>
      </c>
      <c r="T233" s="36">
        <f>Stocks!R303</f>
        <v>0.002593079659</v>
      </c>
      <c r="U233" s="36">
        <f>Stocks!S303</f>
        <v>-0.006903629235</v>
      </c>
      <c r="V233" s="100">
        <f t="shared" si="7"/>
        <v>0.000220373516</v>
      </c>
    </row>
    <row r="234" ht="12.75" customHeight="1">
      <c r="A234" s="102">
        <f>Stocks!A302</f>
        <v>42830</v>
      </c>
      <c r="B234" s="103">
        <f>Stocks!H302</f>
        <v>-0.02906505522</v>
      </c>
      <c r="C234" s="103">
        <f>Stocks!I302</f>
        <v>-0.001654931173</v>
      </c>
      <c r="D234" s="103">
        <f>Stocks!J302</f>
        <v>-0.005194203819</v>
      </c>
      <c r="E234" s="103">
        <f>Stocks!K302</f>
        <v>-0.01300519874</v>
      </c>
      <c r="F234" s="103">
        <f>Stocks!L302</f>
        <v>-0.002589723429</v>
      </c>
      <c r="G234" s="104">
        <f>Stocks!M302</f>
        <v>0.002289057358</v>
      </c>
      <c r="H234" s="36">
        <f t="array" ref="H234">SQRT(MMULT(MMULT(TRANSPOSE($A$4:$A$9),MMULT(TRANSPOSE(EXP(B235:$G$530)-1),EXP(B235:$G$530)-1)/COUNTA($G235:G$530)),$A$4:$A$9))*NORMSINV($B$11)</f>
        <v>-0.02210726093</v>
      </c>
      <c r="I234" s="24">
        <f t="shared" si="3"/>
        <v>0</v>
      </c>
      <c r="J234" s="36">
        <f t="array" ref="J234">SQRT(MMULT(MMULT(TRANSPOSE($A$4:$A$9),MMULT(TRANSPOSE(EXP(B235:G486)-1),EXP(B235:G486)-1)/COUNTA(G235:G486)),$A$4:$A$9))*NORMSINV($B$11)</f>
        <v>-0.02009387777</v>
      </c>
      <c r="K234" s="24">
        <f t="shared" si="4"/>
        <v>0</v>
      </c>
      <c r="L234" s="36">
        <f t="shared" si="5"/>
        <v>-0.06990929735</v>
      </c>
      <c r="M234" s="100">
        <f t="array" ref="M234">SQRT(MMULT(MMULT(TRANSPOSE($A$4:$A$9),MMULT(TRANSPOSE(EXP(B235:$G$532)-1),EXP(B235:$G$532)-1)/COUNTA($G235:G$532)),$A$4:$A$9))*(-1/SQRT(2*PI())*EXP(-1*(NORMSINV($B$11))^2/2)/$B$11)</f>
        <v>-0.02532750445</v>
      </c>
      <c r="N234" s="36">
        <f t="array" ref="N234">SQRT(MMULT(MMULT(TRANSPOSE($A$4:$A$9),MMULT(TRANSPOSE(EXP(B235:G486)-1),EXP(B235:G486)-1)/COUNTA(G235:G486)),$A$4:$A$9))*(-1/SQRT(2*PI())*EXP(-1*(NORMSINV($B$11))^2/2)/$B$11)</f>
        <v>-0.02302084281</v>
      </c>
      <c r="O234" s="101">
        <f t="shared" si="6"/>
        <v>-0.08009260151</v>
      </c>
      <c r="P234" s="100">
        <f>Stocks!N302</f>
        <v>-0.02864672919</v>
      </c>
      <c r="Q234" s="36">
        <f>Stocks!O302</f>
        <v>-0.001653562529</v>
      </c>
      <c r="R234" s="36">
        <f>Stocks!P302</f>
        <v>-0.005180737269</v>
      </c>
      <c r="S234" s="36">
        <f>Stocks!Q302</f>
        <v>-0.01292099656</v>
      </c>
      <c r="T234" s="36">
        <f>Stocks!R302</f>
        <v>-0.002586372988</v>
      </c>
      <c r="U234" s="36">
        <f>Stocks!S302</f>
        <v>0.00229167925</v>
      </c>
      <c r="V234" s="100">
        <f t="shared" si="7"/>
        <v>-0.008116119882</v>
      </c>
    </row>
    <row r="235" ht="12.75" customHeight="1">
      <c r="A235" s="102">
        <f>Stocks!A301</f>
        <v>42829</v>
      </c>
      <c r="B235" s="103">
        <f>Stocks!H301</f>
        <v>0.01720351615</v>
      </c>
      <c r="C235" s="103">
        <f>Stocks!I301</f>
        <v>0.003313082721</v>
      </c>
      <c r="D235" s="103">
        <f>Stocks!J301</f>
        <v>0.00741830766</v>
      </c>
      <c r="E235" s="103">
        <f>Stocks!K301</f>
        <v>-0.009712120727</v>
      </c>
      <c r="F235" s="103">
        <f>Stocks!L301</f>
        <v>0.002742258777</v>
      </c>
      <c r="G235" s="104">
        <f>Stocks!M301</f>
        <v>0.001230091168</v>
      </c>
      <c r="H235" s="36">
        <f t="array" ref="H235">SQRT(MMULT(MMULT(TRANSPOSE($A$4:$A$9),MMULT(TRANSPOSE(EXP(B236:$G$530)-1),EXP(B236:$G$530)-1)/COUNTA($G236:G$530)),$A$4:$A$9))*NORMSINV($B$11)</f>
        <v>-0.0221389104</v>
      </c>
      <c r="I235" s="24">
        <f t="shared" si="3"/>
        <v>0</v>
      </c>
      <c r="J235" s="36">
        <f t="array" ref="J235">SQRT(MMULT(MMULT(TRANSPOSE($A$4:$A$9),MMULT(TRANSPOSE(EXP(B236:G487)-1),EXP(B236:G487)-1)/COUNTA(G236:G487)),$A$4:$A$9))*NORMSINV($B$11)</f>
        <v>-0.02009166241</v>
      </c>
      <c r="K235" s="24">
        <f t="shared" si="4"/>
        <v>0</v>
      </c>
      <c r="L235" s="36">
        <f t="shared" si="5"/>
        <v>-0.07000938179</v>
      </c>
      <c r="M235" s="100">
        <f t="array" ref="M235">SQRT(MMULT(MMULT(TRANSPOSE($A$4:$A$9),MMULT(TRANSPOSE(EXP(B236:$G$532)-1),EXP(B236:$G$532)-1)/COUNTA($G236:G$532)),$A$4:$A$9))*(-1/SQRT(2*PI())*EXP(-1*(NORMSINV($B$11))^2/2)/$B$11)</f>
        <v>-0.02536376413</v>
      </c>
      <c r="N235" s="36">
        <f t="array" ref="N235">SQRT(MMULT(MMULT(TRANSPOSE($A$4:$A$9),MMULT(TRANSPOSE(EXP(B236:G487)-1),EXP(B236:G487)-1)/COUNTA(G236:G487)),$A$4:$A$9))*(-1/SQRT(2*PI())*EXP(-1*(NORMSINV($B$11))^2/2)/$B$11)</f>
        <v>-0.02301830474</v>
      </c>
      <c r="O235" s="101">
        <f t="shared" si="6"/>
        <v>-0.0802072647</v>
      </c>
      <c r="P235" s="100">
        <f>Stocks!N301</f>
        <v>0.01735234889</v>
      </c>
      <c r="Q235" s="36">
        <f>Stocks!O301</f>
        <v>0.003318577046</v>
      </c>
      <c r="R235" s="36">
        <f>Stocks!P301</f>
        <v>0.007445891471</v>
      </c>
      <c r="S235" s="36">
        <f>Stocks!Q301</f>
        <v>-0.009665110396</v>
      </c>
      <c r="T235" s="36">
        <f>Stocks!R301</f>
        <v>0.002746022208</v>
      </c>
      <c r="U235" s="36">
        <f>Stocks!S301</f>
        <v>0.00123084804</v>
      </c>
      <c r="V235" s="100">
        <f t="shared" si="7"/>
        <v>0.00373809621</v>
      </c>
    </row>
    <row r="236" ht="12.75" customHeight="1">
      <c r="A236" s="102">
        <f>Stocks!A300</f>
        <v>42828</v>
      </c>
      <c r="B236" s="103">
        <f>Stocks!H300</f>
        <v>0.07013727</v>
      </c>
      <c r="C236" s="103">
        <f>Stocks!I300</f>
        <v>0.002492050271</v>
      </c>
      <c r="D236" s="103">
        <f>Stocks!J300</f>
        <v>0.0002785029295</v>
      </c>
      <c r="E236" s="103">
        <f>Stocks!K300</f>
        <v>-0.006039444354</v>
      </c>
      <c r="F236" s="103">
        <f>Stocks!L300</f>
        <v>-0.004718033679</v>
      </c>
      <c r="G236" s="104">
        <f>Stocks!M300</f>
        <v>-0.00003557301005</v>
      </c>
      <c r="H236" s="36">
        <f t="array" ref="H236">SQRT(MMULT(MMULT(TRANSPOSE($A$4:$A$9),MMULT(TRANSPOSE(EXP(B237:$G$530)-1),EXP(B237:$G$530)-1)/COUNTA($G237:G$530)),$A$4:$A$9))*NORMSINV($B$11)</f>
        <v>-0.02212826909</v>
      </c>
      <c r="I236" s="24">
        <f t="shared" si="3"/>
        <v>0</v>
      </c>
      <c r="J236" s="36">
        <f t="array" ref="J236">SQRT(MMULT(MMULT(TRANSPOSE($A$4:$A$9),MMULT(TRANSPOSE(EXP(B237:G488)-1),EXP(B237:G488)-1)/COUNTA(G237:G488)),$A$4:$A$9))*NORMSINV($B$11)</f>
        <v>-0.02004001803</v>
      </c>
      <c r="K236" s="24">
        <f t="shared" si="4"/>
        <v>0</v>
      </c>
      <c r="L236" s="36">
        <f t="shared" si="5"/>
        <v>-0.069975731</v>
      </c>
      <c r="M236" s="100">
        <f t="array" ref="M236">SQRT(MMULT(MMULT(TRANSPOSE($A$4:$A$9),MMULT(TRANSPOSE(EXP(B237:$G$532)-1),EXP(B237:$G$532)-1)/COUNTA($G237:G$532)),$A$4:$A$9))*(-1/SQRT(2*PI())*EXP(-1*(NORMSINV($B$11))^2/2)/$B$11)</f>
        <v>-0.02535157276</v>
      </c>
      <c r="N236" s="36">
        <f t="array" ref="N236">SQRT(MMULT(MMULT(TRANSPOSE($A$4:$A$9),MMULT(TRANSPOSE(EXP(B237:G488)-1),EXP(B237:G488)-1)/COUNTA(G237:G488)),$A$4:$A$9))*(-1/SQRT(2*PI())*EXP(-1*(NORMSINV($B$11))^2/2)/$B$11)</f>
        <v>-0.02295913761</v>
      </c>
      <c r="O236" s="101">
        <f t="shared" si="6"/>
        <v>-0.08016871219</v>
      </c>
      <c r="P236" s="100">
        <f>Stocks!N300</f>
        <v>0.07265541456</v>
      </c>
      <c r="Q236" s="36">
        <f>Stocks!O300</f>
        <v>0.00249515801</v>
      </c>
      <c r="R236" s="36">
        <f>Stocks!P300</f>
        <v>0.000278541715</v>
      </c>
      <c r="S236" s="36">
        <f>Stocks!Q300</f>
        <v>-0.00602124357</v>
      </c>
      <c r="T236" s="36">
        <f>Stocks!R300</f>
        <v>-0.004706921241</v>
      </c>
      <c r="U236" s="36">
        <f>Stocks!S300</f>
        <v>-0.00003557237734</v>
      </c>
      <c r="V236" s="100">
        <f t="shared" si="7"/>
        <v>0.01077756285</v>
      </c>
    </row>
    <row r="237" ht="12.75" customHeight="1">
      <c r="A237" s="102">
        <f>Stocks!A299</f>
        <v>42825</v>
      </c>
      <c r="B237" s="103">
        <f>Stocks!H299</f>
        <v>0.001366276144</v>
      </c>
      <c r="C237" s="103">
        <f>Stocks!I299</f>
        <v>0.008911267227</v>
      </c>
      <c r="D237" s="103">
        <f>Stocks!J299</f>
        <v>-0.001877433108</v>
      </c>
      <c r="E237" s="103">
        <f>Stocks!K299</f>
        <v>-0.001689931814</v>
      </c>
      <c r="F237" s="103">
        <f>Stocks!L299</f>
        <v>0.002280207729</v>
      </c>
      <c r="G237" s="104">
        <f>Stocks!M299</f>
        <v>-0.01131006704</v>
      </c>
      <c r="H237" s="36">
        <f t="array" ref="H237">SQRT(MMULT(MMULT(TRANSPOSE($A$4:$A$9),MMULT(TRANSPOSE(EXP(B238:$G$530)-1),EXP(B238:$G$530)-1)/COUNTA($G238:G$530)),$A$4:$A$9))*NORMSINV($B$11)</f>
        <v>-0.02216594198</v>
      </c>
      <c r="I237" s="24">
        <f t="shared" si="3"/>
        <v>0</v>
      </c>
      <c r="J237" s="36">
        <f t="array" ref="J237">SQRT(MMULT(MMULT(TRANSPOSE($A$4:$A$9),MMULT(TRANSPOSE(EXP(B238:G489)-1),EXP(B238:G489)-1)/COUNTA(G238:G489)),$A$4:$A$9))*NORMSINV($B$11)</f>
        <v>-0.0201399703</v>
      </c>
      <c r="K237" s="24">
        <f t="shared" si="4"/>
        <v>0</v>
      </c>
      <c r="L237" s="36">
        <f t="shared" si="5"/>
        <v>-0.07009486314</v>
      </c>
      <c r="M237" s="100">
        <f t="array" ref="M237">SQRT(MMULT(MMULT(TRANSPOSE($A$4:$A$9),MMULT(TRANSPOSE(EXP(B238:$G$532)-1),EXP(B238:$G$532)-1)/COUNTA($G238:G$532)),$A$4:$A$9))*(-1/SQRT(2*PI())*EXP(-1*(NORMSINV($B$11))^2/2)/$B$11)</f>
        <v>-0.02539473325</v>
      </c>
      <c r="N237" s="36">
        <f t="array" ref="N237">SQRT(MMULT(MMULT(TRANSPOSE($A$4:$A$9),MMULT(TRANSPOSE(EXP(B238:G489)-1),EXP(B238:G489)-1)/COUNTA(G238:G489)),$A$4:$A$9))*(-1/SQRT(2*PI())*EXP(-1*(NORMSINV($B$11))^2/2)/$B$11)</f>
        <v>-0.02307364939</v>
      </c>
      <c r="O237" s="101">
        <f t="shared" si="6"/>
        <v>-0.08030519766</v>
      </c>
      <c r="P237" s="100">
        <f>Stocks!N299</f>
        <v>0.001367209925</v>
      </c>
      <c r="Q237" s="36">
        <f>Stocks!O299</f>
        <v>0.008951090774</v>
      </c>
      <c r="R237" s="36">
        <f>Stocks!P299</f>
        <v>-0.001875671833</v>
      </c>
      <c r="S237" s="36">
        <f>Stocks!Q299</f>
        <v>-0.001688504683</v>
      </c>
      <c r="T237" s="36">
        <f>Stocks!R299</f>
        <v>0.00228280938</v>
      </c>
      <c r="U237" s="36">
        <f>Stocks!S299</f>
        <v>-0.01124634867</v>
      </c>
      <c r="V237" s="100">
        <f t="shared" si="7"/>
        <v>-0.0003682358519</v>
      </c>
    </row>
    <row r="238" ht="12.75" customHeight="1">
      <c r="A238" s="102">
        <f>Stocks!A298</f>
        <v>42824</v>
      </c>
      <c r="B238" s="103">
        <f>Stocks!H298</f>
        <v>0.001944924015</v>
      </c>
      <c r="C238" s="103">
        <f>Stocks!I298</f>
        <v>0.005047642417</v>
      </c>
      <c r="D238" s="103">
        <f>Stocks!J298</f>
        <v>-0.001319205573</v>
      </c>
      <c r="E238" s="103">
        <f>Stocks!K298</f>
        <v>0.01079694735</v>
      </c>
      <c r="F238" s="103">
        <f>Stocks!L298</f>
        <v>0.003659043478</v>
      </c>
      <c r="G238" s="104">
        <f>Stocks!M298</f>
        <v>-0.00232570091</v>
      </c>
      <c r="H238" s="36">
        <f t="array" ref="H238">SQRT(MMULT(MMULT(TRANSPOSE($A$4:$A$9),MMULT(TRANSPOSE(EXP(B239:$G$530)-1),EXP(B239:$G$530)-1)/COUNTA($G239:G$530)),$A$4:$A$9))*NORMSINV($B$11)</f>
        <v>-0.02220015538</v>
      </c>
      <c r="I238" s="24">
        <f t="shared" si="3"/>
        <v>0</v>
      </c>
      <c r="J238" s="36">
        <f t="array" ref="J238">SQRT(MMULT(MMULT(TRANSPOSE($A$4:$A$9),MMULT(TRANSPOSE(EXP(B239:G490)-1),EXP(B239:G490)-1)/COUNTA(G239:G490)),$A$4:$A$9))*NORMSINV($B$11)</f>
        <v>-0.02013915382</v>
      </c>
      <c r="K238" s="24">
        <f t="shared" si="4"/>
        <v>0</v>
      </c>
      <c r="L238" s="36">
        <f t="shared" si="5"/>
        <v>-0.0702030554</v>
      </c>
      <c r="M238" s="100">
        <f t="array" ref="M238">SQRT(MMULT(MMULT(TRANSPOSE($A$4:$A$9),MMULT(TRANSPOSE(EXP(B239:$G$532)-1),EXP(B239:$G$532)-1)/COUNTA($G239:G$532)),$A$4:$A$9))*(-1/SQRT(2*PI())*EXP(-1*(NORMSINV($B$11))^2/2)/$B$11)</f>
        <v>-0.02543393033</v>
      </c>
      <c r="N238" s="36">
        <f t="array" ref="N238">SQRT(MMULT(MMULT(TRANSPOSE($A$4:$A$9),MMULT(TRANSPOSE(EXP(B239:G490)-1),EXP(B239:G490)-1)/COUNTA(G239:G490)),$A$4:$A$9))*(-1/SQRT(2*PI())*EXP(-1*(NORMSINV($B$11))^2/2)/$B$11)</f>
        <v>-0.02307271397</v>
      </c>
      <c r="O238" s="101">
        <f t="shared" si="6"/>
        <v>-0.08042914969</v>
      </c>
      <c r="P238" s="100">
        <f>Stocks!N298</f>
        <v>0.001946816606</v>
      </c>
      <c r="Q238" s="36">
        <f>Stocks!O298</f>
        <v>0.005060403225</v>
      </c>
      <c r="R238" s="36">
        <f>Stocks!P298</f>
        <v>-0.001318335803</v>
      </c>
      <c r="S238" s="36">
        <f>Stocks!Q298</f>
        <v>0.01085544473</v>
      </c>
      <c r="T238" s="36">
        <f>Stocks!R298</f>
        <v>0.00366574595</v>
      </c>
      <c r="U238" s="36">
        <f>Stocks!S298</f>
        <v>-0.002322998563</v>
      </c>
      <c r="V238" s="100">
        <f t="shared" si="7"/>
        <v>0.002981179357</v>
      </c>
    </row>
    <row r="239" ht="12.75" customHeight="1">
      <c r="A239" s="102">
        <f>Stocks!A297</f>
        <v>42823</v>
      </c>
      <c r="B239" s="103">
        <f>Stocks!H297</f>
        <v>-0.0002523547689</v>
      </c>
      <c r="C239" s="103">
        <f>Stocks!I297</f>
        <v>-0.0008429744127</v>
      </c>
      <c r="D239" s="103">
        <f>Stocks!J297</f>
        <v>0.002222559061</v>
      </c>
      <c r="E239" s="103">
        <f>Stocks!K297</f>
        <v>0.008915180461</v>
      </c>
      <c r="F239" s="103">
        <f>Stocks!L297</f>
        <v>0.002753115894</v>
      </c>
      <c r="G239" s="104">
        <f>Stocks!M297</f>
        <v>0.001177983608</v>
      </c>
      <c r="H239" s="36">
        <f t="array" ref="H239">SQRT(MMULT(MMULT(TRANSPOSE($A$4:$A$9),MMULT(TRANSPOSE(EXP(B240:$G$530)-1),EXP(B240:$G$530)-1)/COUNTA($G240:G$530)),$A$4:$A$9))*NORMSINV($B$11)</f>
        <v>-0.02223598384</v>
      </c>
      <c r="I239" s="24">
        <f t="shared" si="3"/>
        <v>0</v>
      </c>
      <c r="J239" s="36">
        <f t="array" ref="J239">SQRT(MMULT(MMULT(TRANSPOSE($A$4:$A$9),MMULT(TRANSPOSE(EXP(B240:G491)-1),EXP(B240:G491)-1)/COUNTA(G240:G491)),$A$4:$A$9))*NORMSINV($B$11)</f>
        <v>-0.02013802527</v>
      </c>
      <c r="K239" s="24">
        <f t="shared" si="4"/>
        <v>0</v>
      </c>
      <c r="L239" s="36">
        <f t="shared" si="5"/>
        <v>-0.07031635496</v>
      </c>
      <c r="M239" s="100">
        <f t="array" ref="M239">SQRT(MMULT(MMULT(TRANSPOSE($A$4:$A$9),MMULT(TRANSPOSE(EXP(B240:$G$532)-1),EXP(B240:$G$532)-1)/COUNTA($G240:G$532)),$A$4:$A$9))*(-1/SQRT(2*PI())*EXP(-1*(NORMSINV($B$11))^2/2)/$B$11)</f>
        <v>-0.02547497773</v>
      </c>
      <c r="N239" s="36">
        <f t="array" ref="N239">SQRT(MMULT(MMULT(TRANSPOSE($A$4:$A$9),MMULT(TRANSPOSE(EXP(B240:G491)-1),EXP(B240:G491)-1)/COUNTA(G240:G491)),$A$4:$A$9))*(-1/SQRT(2*PI())*EXP(-1*(NORMSINV($B$11))^2/2)/$B$11)</f>
        <v>-0.02307142103</v>
      </c>
      <c r="O239" s="101">
        <f t="shared" si="6"/>
        <v>-0.08055895297</v>
      </c>
      <c r="P239" s="100">
        <f>Stocks!N297</f>
        <v>-0.0002523229302</v>
      </c>
      <c r="Q239" s="36">
        <f>Stocks!O297</f>
        <v>-0.0008426192096</v>
      </c>
      <c r="R239" s="36">
        <f>Stocks!P297</f>
        <v>0.002225030777</v>
      </c>
      <c r="S239" s="36">
        <f>Stocks!Q297</f>
        <v>0.008955039043</v>
      </c>
      <c r="T239" s="36">
        <f>Stocks!R297</f>
        <v>0.002756909198</v>
      </c>
      <c r="U239" s="36">
        <f>Stocks!S297</f>
        <v>0.001178677703</v>
      </c>
      <c r="V239" s="100">
        <f t="shared" si="7"/>
        <v>0.002336785763</v>
      </c>
    </row>
    <row r="240" ht="12.75" customHeight="1">
      <c r="A240" s="102">
        <f>Stocks!A296</f>
        <v>42822</v>
      </c>
      <c r="B240" s="103">
        <f>Stocks!H296</f>
        <v>0.02640433429</v>
      </c>
      <c r="C240" s="103">
        <f>Stocks!I296</f>
        <v>0.005915981129</v>
      </c>
      <c r="D240" s="103">
        <f>Stocks!J296</f>
        <v>0.02051497465</v>
      </c>
      <c r="E240" s="103">
        <f>Stocks!K296</f>
        <v>0.007675590118</v>
      </c>
      <c r="F240" s="103">
        <f>Stocks!L296</f>
        <v>0.002914370761</v>
      </c>
      <c r="G240" s="104">
        <f>Stocks!M296</f>
        <v>-0.005407970603</v>
      </c>
      <c r="H240" s="36">
        <f t="array" ref="H240">SQRT(MMULT(MMULT(TRANSPOSE($A$4:$A$9),MMULT(TRANSPOSE(EXP(B241:$G$530)-1),EXP(B241:$G$530)-1)/COUNTA($G241:G$530)),$A$4:$A$9))*NORMSINV($B$11)</f>
        <v>-0.02223423035</v>
      </c>
      <c r="I240" s="24">
        <f t="shared" si="3"/>
        <v>0</v>
      </c>
      <c r="J240" s="36">
        <f t="array" ref="J240">SQRT(MMULT(MMULT(TRANSPOSE($A$4:$A$9),MMULT(TRANSPOSE(EXP(B241:G492)-1),EXP(B241:G492)-1)/COUNTA(G241:G492)),$A$4:$A$9))*NORMSINV($B$11)</f>
        <v>-0.020198109</v>
      </c>
      <c r="K240" s="24">
        <f t="shared" si="4"/>
        <v>0</v>
      </c>
      <c r="L240" s="36">
        <f t="shared" si="5"/>
        <v>-0.07031080991</v>
      </c>
      <c r="M240" s="100">
        <f t="array" ref="M240">SQRT(MMULT(MMULT(TRANSPOSE($A$4:$A$9),MMULT(TRANSPOSE(EXP(B241:$G$532)-1),EXP(B241:$G$532)-1)/COUNTA($G241:G$532)),$A$4:$A$9))*(-1/SQRT(2*PI())*EXP(-1*(NORMSINV($B$11))^2/2)/$B$11)</f>
        <v>-0.02547296881</v>
      </c>
      <c r="N240" s="36">
        <f t="array" ref="N240">SQRT(MMULT(MMULT(TRANSPOSE($A$4:$A$9),MMULT(TRANSPOSE(EXP(B241:G492)-1),EXP(B241:G492)-1)/COUNTA(G241:G492)),$A$4:$A$9))*(-1/SQRT(2*PI())*EXP(-1*(NORMSINV($B$11))^2/2)/$B$11)</f>
        <v>-0.02314025683</v>
      </c>
      <c r="O240" s="101">
        <f t="shared" si="6"/>
        <v>-0.08055260021</v>
      </c>
      <c r="P240" s="100">
        <f>Stocks!N296</f>
        <v>0.02675601722</v>
      </c>
      <c r="Q240" s="36">
        <f>Stocks!O296</f>
        <v>0.005933515106</v>
      </c>
      <c r="R240" s="36">
        <f>Stocks!P296</f>
        <v>0.02072685315</v>
      </c>
      <c r="S240" s="36">
        <f>Stocks!Q296</f>
        <v>0.007705122972</v>
      </c>
      <c r="T240" s="36">
        <f>Stocks!R296</f>
        <v>0.002918621668</v>
      </c>
      <c r="U240" s="36">
        <f>Stocks!S296</f>
        <v>-0.005393373855</v>
      </c>
      <c r="V240" s="100">
        <f t="shared" si="7"/>
        <v>0.009774459378</v>
      </c>
    </row>
    <row r="241" ht="12.75" customHeight="1">
      <c r="A241" s="102">
        <f>Stocks!A295</f>
        <v>42821</v>
      </c>
      <c r="B241" s="103">
        <f>Stocks!H295</f>
        <v>0.02647421831</v>
      </c>
      <c r="C241" s="103">
        <f>Stocks!I295</f>
        <v>0.00652034388</v>
      </c>
      <c r="D241" s="103">
        <f>Stocks!J295</f>
        <v>0.001705215022</v>
      </c>
      <c r="E241" s="103">
        <f>Stocks!K295</f>
        <v>0.01426194466</v>
      </c>
      <c r="F241" s="103">
        <f>Stocks!L295</f>
        <v>0.001844837412</v>
      </c>
      <c r="G241" s="104">
        <f>Stocks!M295</f>
        <v>-0.005519629731</v>
      </c>
      <c r="H241" s="36">
        <f t="array" ref="H241">SQRT(MMULT(MMULT(TRANSPOSE($A$4:$A$9),MMULT(TRANSPOSE(EXP(B242:$G$530)-1),EXP(B242:$G$530)-1)/COUNTA($G242:G$530)),$A$4:$A$9))*NORMSINV($B$11)</f>
        <v>-0.02224817506</v>
      </c>
      <c r="I241" s="24">
        <f t="shared" si="3"/>
        <v>0</v>
      </c>
      <c r="J241" s="36">
        <f t="array" ref="J241">SQRT(MMULT(MMULT(TRANSPOSE($A$4:$A$9),MMULT(TRANSPOSE(EXP(B242:G493)-1),EXP(B242:G493)-1)/COUNTA(G242:G493)),$A$4:$A$9))*NORMSINV($B$11)</f>
        <v>-0.02016851373</v>
      </c>
      <c r="K241" s="24">
        <f t="shared" si="4"/>
        <v>0</v>
      </c>
      <c r="L241" s="36">
        <f t="shared" si="5"/>
        <v>-0.07035490698</v>
      </c>
      <c r="M241" s="100">
        <f t="array" ref="M241">SQRT(MMULT(MMULT(TRANSPOSE($A$4:$A$9),MMULT(TRANSPOSE(EXP(B242:$G$532)-1),EXP(B242:$G$532)-1)/COUNTA($G242:G$532)),$A$4:$A$9))*(-1/SQRT(2*PI())*EXP(-1*(NORMSINV($B$11))^2/2)/$B$11)</f>
        <v>-0.02548894478</v>
      </c>
      <c r="N241" s="36">
        <f t="array" ref="N241">SQRT(MMULT(MMULT(TRANSPOSE($A$4:$A$9),MMULT(TRANSPOSE(EXP(B242:G493)-1),EXP(B242:G493)-1)/COUNTA(G242:G493)),$A$4:$A$9))*(-1/SQRT(2*PI())*EXP(-1*(NORMSINV($B$11))^2/2)/$B$11)</f>
        <v>-0.02310635058</v>
      </c>
      <c r="O241" s="101">
        <f t="shared" si="6"/>
        <v>-0.08060312065</v>
      </c>
      <c r="P241" s="100">
        <f>Stocks!N295</f>
        <v>0.02682777357</v>
      </c>
      <c r="Q241" s="36">
        <f>Stocks!O295</f>
        <v>0.006541647599</v>
      </c>
      <c r="R241" s="36">
        <f>Stocks!P295</f>
        <v>0.001706669728</v>
      </c>
      <c r="S241" s="36">
        <f>Stocks!Q295</f>
        <v>0.01436413141</v>
      </c>
      <c r="T241" s="36">
        <f>Stocks!R295</f>
        <v>0.001846540171</v>
      </c>
      <c r="U241" s="36">
        <f>Stocks!S295</f>
        <v>-0.005504424563</v>
      </c>
      <c r="V241" s="100">
        <f t="shared" si="7"/>
        <v>0.007630389652</v>
      </c>
    </row>
    <row r="242" ht="12.75" customHeight="1">
      <c r="A242" s="102">
        <f>Stocks!A294</f>
        <v>42818</v>
      </c>
      <c r="B242" s="103">
        <f>Stocks!H294</f>
        <v>0.03236180366</v>
      </c>
      <c r="C242" s="103">
        <f>Stocks!I294</f>
        <v>-0.003123801907</v>
      </c>
      <c r="D242" s="103">
        <f>Stocks!J294</f>
        <v>-0.001988753218</v>
      </c>
      <c r="E242" s="103">
        <f>Stocks!K294</f>
        <v>0.001268287354</v>
      </c>
      <c r="F242" s="103">
        <f>Stocks!L294</f>
        <v>0.001694462198</v>
      </c>
      <c r="G242" s="104">
        <f>Stocks!M294</f>
        <v>-0.006340870012</v>
      </c>
      <c r="H242" s="36">
        <f t="array" ref="H242">SQRT(MMULT(MMULT(TRANSPOSE($A$4:$A$9),MMULT(TRANSPOSE(EXP(B243:$G$530)-1),EXP(B243:$G$530)-1)/COUNTA($G243:G$530)),$A$4:$A$9))*NORMSINV($B$11)</f>
        <v>-0.02227977687</v>
      </c>
      <c r="I242" s="24">
        <f t="shared" si="3"/>
        <v>0</v>
      </c>
      <c r="J242" s="36">
        <f t="array" ref="J242">SQRT(MMULT(MMULT(TRANSPOSE($A$4:$A$9),MMULT(TRANSPOSE(EXP(B243:G494)-1),EXP(B243:G494)-1)/COUNTA(G243:G494)),$A$4:$A$9))*NORMSINV($B$11)</f>
        <v>-0.02016973718</v>
      </c>
      <c r="K242" s="24">
        <f t="shared" si="4"/>
        <v>0</v>
      </c>
      <c r="L242" s="36">
        <f t="shared" si="5"/>
        <v>-0.07045484067</v>
      </c>
      <c r="M242" s="100">
        <f t="array" ref="M242">SQRT(MMULT(MMULT(TRANSPOSE($A$4:$A$9),MMULT(TRANSPOSE(EXP(B243:$G$532)-1),EXP(B243:$G$532)-1)/COUNTA($G243:G$532)),$A$4:$A$9))*(-1/SQRT(2*PI())*EXP(-1*(NORMSINV($B$11))^2/2)/$B$11)</f>
        <v>-0.02552514985</v>
      </c>
      <c r="N242" s="36">
        <f t="array" ref="N242">SQRT(MMULT(MMULT(TRANSPOSE($A$4:$A$9),MMULT(TRANSPOSE(EXP(B243:G494)-1),EXP(B243:G494)-1)/COUNTA(G243:G494)),$A$4:$A$9))*(-1/SQRT(2*PI())*EXP(-1*(NORMSINV($B$11))^2/2)/$B$11)</f>
        <v>-0.02310775224</v>
      </c>
      <c r="O242" s="101">
        <f t="shared" si="6"/>
        <v>-0.08071761113</v>
      </c>
      <c r="P242" s="100">
        <f>Stocks!N294</f>
        <v>0.03289114151</v>
      </c>
      <c r="Q242" s="36">
        <f>Stocks!O294</f>
        <v>-0.003118927914</v>
      </c>
      <c r="R242" s="36">
        <f>Stocks!P294</f>
        <v>-0.001986776959</v>
      </c>
      <c r="S242" s="36">
        <f>Stocks!Q294</f>
        <v>0.00126909197</v>
      </c>
      <c r="T242" s="36">
        <f>Stocks!R294</f>
        <v>0.00169589861</v>
      </c>
      <c r="U242" s="36">
        <f>Stocks!S294</f>
        <v>-0.006320809119</v>
      </c>
      <c r="V242" s="100">
        <f t="shared" si="7"/>
        <v>0.004071603016</v>
      </c>
    </row>
    <row r="243" ht="12.75" customHeight="1">
      <c r="A243" s="102">
        <f>Stocks!A293</f>
        <v>42817</v>
      </c>
      <c r="B243" s="103">
        <f>Stocks!H293</f>
        <v>-0.000902316712</v>
      </c>
      <c r="C243" s="103">
        <f>Stocks!I293</f>
        <v>-0.002831130262</v>
      </c>
      <c r="D243" s="103">
        <f>Stocks!J293</f>
        <v>-0.003542129953</v>
      </c>
      <c r="E243" s="103">
        <f>Stocks!K293</f>
        <v>-0.005694402033</v>
      </c>
      <c r="F243" s="103">
        <f>Stocks!L293</f>
        <v>-0.002463365345</v>
      </c>
      <c r="G243" s="104">
        <f>Stocks!M293</f>
        <v>0.01160894543</v>
      </c>
      <c r="H243" s="36">
        <f t="array" ref="H243">SQRT(MMULT(MMULT(TRANSPOSE($A$4:$A$9),MMULT(TRANSPOSE(EXP(B244:$G$530)-1),EXP(B244:$G$530)-1)/COUNTA($G244:G$530)),$A$4:$A$9))*NORMSINV($B$11)</f>
        <v>-0.02231839507</v>
      </c>
      <c r="I243" s="24">
        <f t="shared" si="3"/>
        <v>0</v>
      </c>
      <c r="J243" s="36">
        <f t="array" ref="J243">SQRT(MMULT(MMULT(TRANSPOSE($A$4:$A$9),MMULT(TRANSPOSE(EXP(B244:G495)-1),EXP(B244:G495)-1)/COUNTA(G244:G495)),$A$4:$A$9))*NORMSINV($B$11)</f>
        <v>-0.02023703913</v>
      </c>
      <c r="K243" s="24">
        <f t="shared" si="4"/>
        <v>0</v>
      </c>
      <c r="L243" s="36">
        <f t="shared" si="5"/>
        <v>-0.07057696214</v>
      </c>
      <c r="M243" s="100">
        <f t="array" ref="M243">SQRT(MMULT(MMULT(TRANSPOSE($A$4:$A$9),MMULT(TRANSPOSE(EXP(B244:$G$532)-1),EXP(B244:$G$532)-1)/COUNTA($G244:G$532)),$A$4:$A$9))*(-1/SQRT(2*PI())*EXP(-1*(NORMSINV($B$11))^2/2)/$B$11)</f>
        <v>-0.02556939335</v>
      </c>
      <c r="N243" s="36">
        <f t="array" ref="N243">SQRT(MMULT(MMULT(TRANSPOSE($A$4:$A$9),MMULT(TRANSPOSE(EXP(B244:G495)-1),EXP(B244:G495)-1)/COUNTA(G244:G495)),$A$4:$A$9))*(-1/SQRT(2*PI())*EXP(-1*(NORMSINV($B$11))^2/2)/$B$11)</f>
        <v>-0.02318485769</v>
      </c>
      <c r="O243" s="101">
        <f t="shared" si="6"/>
        <v>-0.08085752138</v>
      </c>
      <c r="P243" s="100">
        <f>Stocks!N293</f>
        <v>-0.0009019097467</v>
      </c>
      <c r="Q243" s="36">
        <f>Stocks!O293</f>
        <v>-0.002827126392</v>
      </c>
      <c r="R243" s="36">
        <f>Stocks!P293</f>
        <v>-0.003535864012</v>
      </c>
      <c r="S243" s="36">
        <f>Stocks!Q293</f>
        <v>-0.005678219657</v>
      </c>
      <c r="T243" s="36">
        <f>Stocks!R293</f>
        <v>-0.00246033375</v>
      </c>
      <c r="U243" s="36">
        <f>Stocks!S293</f>
        <v>0.01167659075</v>
      </c>
      <c r="V243" s="100">
        <f t="shared" si="7"/>
        <v>-0.0006211438013</v>
      </c>
    </row>
    <row r="244" ht="12.75" customHeight="1">
      <c r="A244" s="102">
        <f>Stocks!A292</f>
        <v>42816</v>
      </c>
      <c r="B244" s="103">
        <f>Stocks!H292</f>
        <v>0.01712554304</v>
      </c>
      <c r="C244" s="103">
        <f>Stocks!I292</f>
        <v>0.009373700379</v>
      </c>
      <c r="D244" s="103">
        <f>Stocks!J292</f>
        <v>0.01123536074</v>
      </c>
      <c r="E244" s="103">
        <f>Stocks!K292</f>
        <v>0.001613611088</v>
      </c>
      <c r="F244" s="103">
        <f>Stocks!L292</f>
        <v>0.0126896679</v>
      </c>
      <c r="G244" s="104">
        <f>Stocks!M292</f>
        <v>-0.002971931063</v>
      </c>
      <c r="H244" s="36">
        <f t="array" ref="H244">SQRT(MMULT(MMULT(TRANSPOSE($A$4:$A$9),MMULT(TRANSPOSE(EXP(B245:$G$530)-1),EXP(B245:$G$530)-1)/COUNTA($G245:G$530)),$A$4:$A$9))*NORMSINV($B$11)</f>
        <v>-0.02232866522</v>
      </c>
      <c r="I244" s="24">
        <f t="shared" si="3"/>
        <v>0</v>
      </c>
      <c r="J244" s="36">
        <f t="array" ref="J244">SQRT(MMULT(MMULT(TRANSPOSE($A$4:$A$9),MMULT(TRANSPOSE(EXP(B245:G496)-1),EXP(B245:G496)-1)/COUNTA(G245:G496)),$A$4:$A$9))*NORMSINV($B$11)</f>
        <v>-0.02021045001</v>
      </c>
      <c r="K244" s="24">
        <f t="shared" si="4"/>
        <v>0</v>
      </c>
      <c r="L244" s="36">
        <f t="shared" si="5"/>
        <v>-0.0706094392</v>
      </c>
      <c r="M244" s="100">
        <f t="array" ref="M244">SQRT(MMULT(MMULT(TRANSPOSE($A$4:$A$9),MMULT(TRANSPOSE(EXP(B245:$G$532)-1),EXP(B245:$G$532)-1)/COUNTA($G245:G$532)),$A$4:$A$9))*(-1/SQRT(2*PI())*EXP(-1*(NORMSINV($B$11))^2/2)/$B$11)</f>
        <v>-0.02558115949</v>
      </c>
      <c r="N244" s="36">
        <f t="array" ref="N244">SQRT(MMULT(MMULT(TRANSPOSE($A$4:$A$9),MMULT(TRANSPOSE(EXP(B245:G496)-1),EXP(B245:G496)-1)/COUNTA(G245:G496)),$A$4:$A$9))*(-1/SQRT(2*PI())*EXP(-1*(NORMSINV($B$11))^2/2)/$B$11)</f>
        <v>-0.02315439548</v>
      </c>
      <c r="O244" s="101">
        <f t="shared" si="6"/>
        <v>-0.08089472919</v>
      </c>
      <c r="P244" s="100">
        <f>Stocks!N292</f>
        <v>0.01727302585</v>
      </c>
      <c r="Q244" s="36">
        <f>Stocks!O292</f>
        <v>0.009417771103</v>
      </c>
      <c r="R244" s="36">
        <f>Stocks!P292</f>
        <v>0.01129871445</v>
      </c>
      <c r="S244" s="36">
        <f>Stocks!Q292</f>
        <v>0.001614913658</v>
      </c>
      <c r="T244" s="36">
        <f>Stocks!R292</f>
        <v>0.01277052338</v>
      </c>
      <c r="U244" s="36">
        <f>Stocks!S292</f>
        <v>-0.002967519248</v>
      </c>
      <c r="V244" s="100">
        <f t="shared" si="7"/>
        <v>0.008234571532</v>
      </c>
    </row>
    <row r="245" ht="12.75" customHeight="1">
      <c r="A245" s="102">
        <f>Stocks!A291</f>
        <v>42815</v>
      </c>
      <c r="B245" s="103">
        <f>Stocks!H291</f>
        <v>-0.04386196582</v>
      </c>
      <c r="C245" s="103">
        <f>Stocks!I291</f>
        <v>-0.01106870348</v>
      </c>
      <c r="D245" s="103">
        <f>Stocks!J291</f>
        <v>-0.01151816357</v>
      </c>
      <c r="E245" s="103">
        <f>Stocks!K291</f>
        <v>-0.02366114893</v>
      </c>
      <c r="F245" s="103">
        <f>Stocks!L291</f>
        <v>-0.01115065431</v>
      </c>
      <c r="G245" s="104">
        <f>Stocks!M291</f>
        <v>-0.00604732913</v>
      </c>
      <c r="H245" s="36">
        <f t="array" ref="H245">SQRT(MMULT(MMULT(TRANSPOSE($A$4:$A$9),MMULT(TRANSPOSE(EXP(B246:$G$530)-1),EXP(B246:$G$530)-1)/COUNTA($G246:G$530)),$A$4:$A$9))*NORMSINV($B$11)</f>
        <v>-0.02223524063</v>
      </c>
      <c r="I245" s="24">
        <f t="shared" si="3"/>
        <v>0</v>
      </c>
      <c r="J245" s="36">
        <f t="array" ref="J245">SQRT(MMULT(MMULT(TRANSPOSE($A$4:$A$9),MMULT(TRANSPOSE(EXP(B246:G497)-1),EXP(B246:G497)-1)/COUNTA(G246:G497)),$A$4:$A$9))*NORMSINV($B$11)</f>
        <v>-0.02005217459</v>
      </c>
      <c r="K245" s="24">
        <f t="shared" si="4"/>
        <v>0</v>
      </c>
      <c r="L245" s="36">
        <f t="shared" si="5"/>
        <v>-0.07031400472</v>
      </c>
      <c r="M245" s="100">
        <f t="array" ref="M245">SQRT(MMULT(MMULT(TRANSPOSE($A$4:$A$9),MMULT(TRANSPOSE(EXP(B246:$G$532)-1),EXP(B246:$G$532)-1)/COUNTA($G246:G$532)),$A$4:$A$9))*(-1/SQRT(2*PI())*EXP(-1*(NORMSINV($B$11))^2/2)/$B$11)</f>
        <v>-0.02547412626</v>
      </c>
      <c r="N245" s="36">
        <f t="array" ref="N245">SQRT(MMULT(MMULT(TRANSPOSE($A$4:$A$9),MMULT(TRANSPOSE(EXP(B246:G497)-1),EXP(B246:G497)-1)/COUNTA(G246:G497)),$A$4:$A$9))*(-1/SQRT(2*PI())*EXP(-1*(NORMSINV($B$11))^2/2)/$B$11)</f>
        <v>-0.02297306495</v>
      </c>
      <c r="O245" s="101">
        <f t="shared" si="6"/>
        <v>-0.08055626039</v>
      </c>
      <c r="P245" s="100">
        <f>Stocks!N291</f>
        <v>-0.04291394106</v>
      </c>
      <c r="Q245" s="36">
        <f>Stocks!O291</f>
        <v>-0.01100767077</v>
      </c>
      <c r="R245" s="36">
        <f>Stocks!P291</f>
        <v>-0.01145208347</v>
      </c>
      <c r="S245" s="36">
        <f>Stocks!Q291</f>
        <v>-0.02338341873</v>
      </c>
      <c r="T245" s="36">
        <f>Stocks!R291</f>
        <v>-0.01108871619</v>
      </c>
      <c r="U245" s="36">
        <f>Stocks!S291</f>
        <v>-0.006029080838</v>
      </c>
      <c r="V245" s="100">
        <f t="shared" si="7"/>
        <v>-0.01764581851</v>
      </c>
    </row>
    <row r="246" ht="12.75" customHeight="1">
      <c r="A246" s="102">
        <f>Stocks!A290</f>
        <v>42814</v>
      </c>
      <c r="B246" s="103">
        <f>Stocks!H290</f>
        <v>0.001604879751</v>
      </c>
      <c r="C246" s="103">
        <f>Stocks!I290</f>
        <v>0.004526133364</v>
      </c>
      <c r="D246" s="103">
        <f>Stocks!J290</f>
        <v>0.01044597248</v>
      </c>
      <c r="E246" s="103">
        <f>Stocks!K290</f>
        <v>0.004949491046</v>
      </c>
      <c r="F246" s="103">
        <f>Stocks!L290</f>
        <v>0.0009243517586</v>
      </c>
      <c r="G246" s="104">
        <f>Stocks!M290</f>
        <v>-0.004523249559</v>
      </c>
      <c r="H246" s="36">
        <f t="array" ref="H246">SQRT(MMULT(MMULT(TRANSPOSE($A$4:$A$9),MMULT(TRANSPOSE(EXP(B247:$G$530)-1),EXP(B247:$G$530)-1)/COUNTA($G247:G$530)),$A$4:$A$9))*NORMSINV($B$11)</f>
        <v>-0.02227049546</v>
      </c>
      <c r="I246" s="24">
        <f t="shared" si="3"/>
        <v>0</v>
      </c>
      <c r="J246" s="36">
        <f t="array" ref="J246">SQRT(MMULT(MMULT(TRANSPOSE($A$4:$A$9),MMULT(TRANSPOSE(EXP(B247:G498)-1),EXP(B247:G498)-1)/COUNTA(G247:G498)),$A$4:$A$9))*NORMSINV($B$11)</f>
        <v>-0.02006918011</v>
      </c>
      <c r="K246" s="24">
        <f t="shared" si="4"/>
        <v>0</v>
      </c>
      <c r="L246" s="36">
        <f t="shared" si="5"/>
        <v>-0.07042549029</v>
      </c>
      <c r="M246" s="100">
        <f t="array" ref="M246">SQRT(MMULT(MMULT(TRANSPOSE($A$4:$A$9),MMULT(TRANSPOSE(EXP(B247:$G$532)-1),EXP(B247:$G$532)-1)/COUNTA($G247:G$532)),$A$4:$A$9))*(-1/SQRT(2*PI())*EXP(-1*(NORMSINV($B$11))^2/2)/$B$11)</f>
        <v>-0.02551451647</v>
      </c>
      <c r="N246" s="36">
        <f t="array" ref="N246">SQRT(MMULT(MMULT(TRANSPOSE($A$4:$A$9),MMULT(TRANSPOSE(EXP(B247:G498)-1),EXP(B247:G498)-1)/COUNTA(G247:G498)),$A$4:$A$9))*(-1/SQRT(2*PI())*EXP(-1*(NORMSINV($B$11))^2/2)/$B$11)</f>
        <v>-0.02299254758</v>
      </c>
      <c r="O246" s="101">
        <f t="shared" si="6"/>
        <v>-0.08068398544</v>
      </c>
      <c r="P246" s="100">
        <f>Stocks!N290</f>
        <v>0.00160616826</v>
      </c>
      <c r="Q246" s="36">
        <f>Stocks!O290</f>
        <v>0.004536391777</v>
      </c>
      <c r="R246" s="36">
        <f>Stocks!P290</f>
        <v>0.01050072213</v>
      </c>
      <c r="S246" s="36">
        <f>Stocks!Q290</f>
        <v>0.00496176001</v>
      </c>
      <c r="T246" s="36">
        <f>Stocks!R290</f>
        <v>0.0009247791034</v>
      </c>
      <c r="U246" s="36">
        <f>Stocks!S290</f>
        <v>-0.004513035072</v>
      </c>
      <c r="V246" s="100">
        <f t="shared" si="7"/>
        <v>0.003002797701</v>
      </c>
    </row>
    <row r="247" ht="12.75" customHeight="1">
      <c r="A247" s="102">
        <f>Stocks!A289</f>
        <v>42811</v>
      </c>
      <c r="B247" s="103">
        <f>Stocks!H289</f>
        <v>-0.00210099595</v>
      </c>
      <c r="C247" s="103">
        <f>Stocks!I289</f>
        <v>0.003692790673</v>
      </c>
      <c r="D247" s="103">
        <f>Stocks!J289</f>
        <v>-0.004987706149</v>
      </c>
      <c r="E247" s="103">
        <f>Stocks!K289</f>
        <v>0.004974117337</v>
      </c>
      <c r="F247" s="103">
        <f>Stocks!L289</f>
        <v>0.003551870758</v>
      </c>
      <c r="G247" s="104">
        <f>Stocks!M289</f>
        <v>-0.0165733977</v>
      </c>
      <c r="H247" s="36">
        <f t="array" ref="H247">SQRT(MMULT(MMULT(TRANSPOSE($A$4:$A$9),MMULT(TRANSPOSE(EXP(B248:$G$530)-1),EXP(B248:$G$530)-1)/COUNTA($G248:G$530)),$A$4:$A$9))*NORMSINV($B$11)</f>
        <v>-0.02230829669</v>
      </c>
      <c r="I247" s="24">
        <f t="shared" si="3"/>
        <v>0</v>
      </c>
      <c r="J247" s="36">
        <f t="array" ref="J247">SQRT(MMULT(MMULT(TRANSPOSE($A$4:$A$9),MMULT(TRANSPOSE(EXP(B248:G499)-1),EXP(B248:G499)-1)/COUNTA(G248:G499)),$A$4:$A$9))*NORMSINV($B$11)</f>
        <v>-0.02006769809</v>
      </c>
      <c r="K247" s="24">
        <f t="shared" si="4"/>
        <v>0</v>
      </c>
      <c r="L247" s="36">
        <f t="shared" si="5"/>
        <v>-0.07054502826</v>
      </c>
      <c r="M247" s="100">
        <f t="array" ref="M247">SQRT(MMULT(MMULT(TRANSPOSE($A$4:$A$9),MMULT(TRANSPOSE(EXP(B248:$G$532)-1),EXP(B248:$G$532)-1)/COUNTA($G248:G$532)),$A$4:$A$9))*(-1/SQRT(2*PI())*EXP(-1*(NORMSINV($B$11))^2/2)/$B$11)</f>
        <v>-0.02555782399</v>
      </c>
      <c r="N247" s="36">
        <f t="array" ref="N247">SQRT(MMULT(MMULT(TRANSPOSE($A$4:$A$9),MMULT(TRANSPOSE(EXP(B248:G499)-1),EXP(B248:G499)-1)/COUNTA(G248:G499)),$A$4:$A$9))*(-1/SQRT(2*PI())*EXP(-1*(NORMSINV($B$11))^2/2)/$B$11)</f>
        <v>-0.02299084967</v>
      </c>
      <c r="O247" s="101">
        <f t="shared" si="6"/>
        <v>-0.08082093586</v>
      </c>
      <c r="P247" s="100">
        <f>Stocks!N289</f>
        <v>-0.002098790403</v>
      </c>
      <c r="Q247" s="36">
        <f>Stocks!O289</f>
        <v>0.003699617426</v>
      </c>
      <c r="R247" s="36">
        <f>Stocks!P289</f>
        <v>-0.004975288197</v>
      </c>
      <c r="S247" s="36">
        <f>Stocks!Q289</f>
        <v>0.004986508796</v>
      </c>
      <c r="T247" s="36">
        <f>Stocks!R289</f>
        <v>0.003558186126</v>
      </c>
      <c r="U247" s="36">
        <f>Stocks!S289</f>
        <v>-0.01643681453</v>
      </c>
      <c r="V247" s="100">
        <f t="shared" si="7"/>
        <v>-0.001877763464</v>
      </c>
    </row>
    <row r="248" ht="12.75" customHeight="1">
      <c r="A248" s="102">
        <f>Stocks!A288</f>
        <v>42810</v>
      </c>
      <c r="B248" s="103">
        <f>Stocks!H288</f>
        <v>0.02441309469</v>
      </c>
      <c r="C248" s="103">
        <f>Stocks!I288</f>
        <v>0.0011389497</v>
      </c>
      <c r="D248" s="103">
        <f>Stocks!J288</f>
        <v>0.001635894122</v>
      </c>
      <c r="E248" s="103">
        <f>Stocks!K288</f>
        <v>-0.005938430675</v>
      </c>
      <c r="F248" s="103">
        <f>Stocks!L288</f>
        <v>-0.001700372567</v>
      </c>
      <c r="G248" s="104">
        <f>Stocks!M288</f>
        <v>-0.004437469337</v>
      </c>
      <c r="H248" s="36">
        <f t="array" ref="H248">SQRT(MMULT(MMULT(TRANSPOSE($A$4:$A$9),MMULT(TRANSPOSE(EXP(B249:$G$530)-1),EXP(B249:$G$530)-1)/COUNTA($G249:G$530)),$A$4:$A$9))*NORMSINV($B$11)</f>
        <v>-0.0223449708</v>
      </c>
      <c r="I248" s="24">
        <f t="shared" si="3"/>
        <v>0</v>
      </c>
      <c r="J248" s="36">
        <f t="array" ref="J248">SQRT(MMULT(MMULT(TRANSPOSE($A$4:$A$9),MMULT(TRANSPOSE(EXP(B249:G500)-1),EXP(B249:G500)-1)/COUNTA(G249:G500)),$A$4:$A$9))*NORMSINV($B$11)</f>
        <v>-0.02011211931</v>
      </c>
      <c r="K248" s="24">
        <f t="shared" si="4"/>
        <v>0</v>
      </c>
      <c r="L248" s="36">
        <f t="shared" si="5"/>
        <v>-0.07066100198</v>
      </c>
      <c r="M248" s="100">
        <f t="array" ref="M248">SQRT(MMULT(MMULT(TRANSPOSE($A$4:$A$9),MMULT(TRANSPOSE(EXP(B249:$G$532)-1),EXP(B249:$G$532)-1)/COUNTA($G249:G$532)),$A$4:$A$9))*(-1/SQRT(2*PI())*EXP(-1*(NORMSINV($B$11))^2/2)/$B$11)</f>
        <v>-0.02559984022</v>
      </c>
      <c r="N248" s="36">
        <f t="array" ref="N248">SQRT(MMULT(MMULT(TRANSPOSE($A$4:$A$9),MMULT(TRANSPOSE(EXP(B249:G500)-1),EXP(B249:G500)-1)/COUNTA(G249:G500)),$A$4:$A$9))*(-1/SQRT(2*PI())*EXP(-1*(NORMSINV($B$11))^2/2)/$B$11)</f>
        <v>-0.0230417415</v>
      </c>
      <c r="O248" s="101">
        <f t="shared" si="6"/>
        <v>-0.08095380284</v>
      </c>
      <c r="P248" s="100">
        <f>Stocks!N288</f>
        <v>0.02471353419</v>
      </c>
      <c r="Q248" s="36">
        <f>Stocks!O288</f>
        <v>0.001139598549</v>
      </c>
      <c r="R248" s="36">
        <f>Stocks!P288</f>
        <v>0.001637232927</v>
      </c>
      <c r="S248" s="36">
        <f>Stocks!Q288</f>
        <v>-0.005920833046</v>
      </c>
      <c r="T248" s="36">
        <f>Stocks!R288</f>
        <v>-0.001698927752</v>
      </c>
      <c r="U248" s="36">
        <f>Stocks!S288</f>
        <v>-0.004427638317</v>
      </c>
      <c r="V248" s="100">
        <f t="shared" si="7"/>
        <v>0.002573827759</v>
      </c>
    </row>
    <row r="249" ht="12.75" customHeight="1">
      <c r="A249" s="102">
        <f>Stocks!A287</f>
        <v>42809</v>
      </c>
      <c r="B249" s="103">
        <f>Stocks!H287</f>
        <v>-0.008837400158</v>
      </c>
      <c r="C249" s="103">
        <f>Stocks!I287</f>
        <v>-0.002276603669</v>
      </c>
      <c r="D249" s="103">
        <f>Stocks!J287</f>
        <v>0.0105208467</v>
      </c>
      <c r="E249" s="103">
        <f>Stocks!K287</f>
        <v>0.01428396208</v>
      </c>
      <c r="F249" s="103">
        <f>Stocks!L287</f>
        <v>0.005264887762</v>
      </c>
      <c r="G249" s="104">
        <f>Stocks!M287</f>
        <v>0.003631038175</v>
      </c>
      <c r="H249" s="36">
        <f t="array" ref="H249">SQRT(MMULT(MMULT(TRANSPOSE($A$4:$A$9),MMULT(TRANSPOSE(EXP(B250:$G$530)-1),EXP(B250:$G$530)-1)/COUNTA($G250:G$530)),$A$4:$A$9))*NORMSINV($B$11)</f>
        <v>-0.0223784787</v>
      </c>
      <c r="I249" s="24">
        <f t="shared" si="3"/>
        <v>0</v>
      </c>
      <c r="J249" s="36">
        <f t="array" ref="J249">SQRT(MMULT(MMULT(TRANSPOSE($A$4:$A$9),MMULT(TRANSPOSE(EXP(B250:G501)-1),EXP(B250:G501)-1)/COUNTA(G250:G501)),$A$4:$A$9))*NORMSINV($B$11)</f>
        <v>-0.02014769484</v>
      </c>
      <c r="K249" s="24">
        <f t="shared" si="4"/>
        <v>0</v>
      </c>
      <c r="L249" s="36">
        <f t="shared" si="5"/>
        <v>-0.07076696327</v>
      </c>
      <c r="M249" s="100">
        <f t="array" ref="M249">SQRT(MMULT(MMULT(TRANSPOSE($A$4:$A$9),MMULT(TRANSPOSE(EXP(B250:$G$532)-1),EXP(B250:$G$532)-1)/COUNTA($G250:G$532)),$A$4:$A$9))*(-1/SQRT(2*PI())*EXP(-1*(NORMSINV($B$11))^2/2)/$B$11)</f>
        <v>-0.02563822903</v>
      </c>
      <c r="N249" s="36">
        <f t="array" ref="N249">SQRT(MMULT(MMULT(TRANSPOSE($A$4:$A$9),MMULT(TRANSPOSE(EXP(B250:G501)-1),EXP(B250:G501)-1)/COUNTA(G250:G501)),$A$4:$A$9))*(-1/SQRT(2*PI())*EXP(-1*(NORMSINV($B$11))^2/2)/$B$11)</f>
        <v>-0.02308249912</v>
      </c>
      <c r="O249" s="101">
        <f t="shared" si="6"/>
        <v>-0.08107519892</v>
      </c>
      <c r="P249" s="100">
        <f>Stocks!N287</f>
        <v>-0.008798465116</v>
      </c>
      <c r="Q249" s="36">
        <f>Stocks!O287</f>
        <v>-0.002274014172</v>
      </c>
      <c r="R249" s="36">
        <f>Stocks!P287</f>
        <v>0.01057638541</v>
      </c>
      <c r="S249" s="36">
        <f>Stocks!Q287</f>
        <v>0.01438646533</v>
      </c>
      <c r="T249" s="36">
        <f>Stocks!R287</f>
        <v>0.005278771638</v>
      </c>
      <c r="U249" s="36">
        <f>Stocks!S287</f>
        <v>0.00363763838</v>
      </c>
      <c r="V249" s="100">
        <f t="shared" si="7"/>
        <v>0.003801130246</v>
      </c>
    </row>
    <row r="250" ht="12.75" customHeight="1">
      <c r="A250" s="102">
        <f>Stocks!A286</f>
        <v>42808</v>
      </c>
      <c r="B250" s="103">
        <f>Stocks!H286</f>
        <v>0.04693723887</v>
      </c>
      <c r="C250" s="103">
        <f>Stocks!I286</f>
        <v>0.0005686652025</v>
      </c>
      <c r="D250" s="103">
        <f>Stocks!J286</f>
        <v>-0.00150957892</v>
      </c>
      <c r="E250" s="103">
        <f>Stocks!K286</f>
        <v>-0.002301992528</v>
      </c>
      <c r="F250" s="103">
        <f>Stocks!L286</f>
        <v>-0.004646888684</v>
      </c>
      <c r="G250" s="104">
        <f>Stocks!M286</f>
        <v>0.0003031824868</v>
      </c>
      <c r="H250" s="36">
        <f t="array" ref="H250">SQRT(MMULT(MMULT(TRANSPOSE($A$4:$A$9),MMULT(TRANSPOSE(EXP(B251:$G$530)-1),EXP(B251:$G$530)-1)/COUNTA($G251:G$530)),$A$4:$A$9))*NORMSINV($B$11)</f>
        <v>-0.02239877017</v>
      </c>
      <c r="I250" s="24">
        <f t="shared" si="3"/>
        <v>0</v>
      </c>
      <c r="J250" s="36">
        <f t="array" ref="J250">SQRT(MMULT(MMULT(TRANSPOSE($A$4:$A$9),MMULT(TRANSPOSE(EXP(B251:G502)-1),EXP(B251:G502)-1)/COUNTA(G251:G502)),$A$4:$A$9))*NORMSINV($B$11)</f>
        <v>-0.020149204</v>
      </c>
      <c r="K250" s="24">
        <f t="shared" si="4"/>
        <v>0</v>
      </c>
      <c r="L250" s="36">
        <f t="shared" si="5"/>
        <v>-0.07083113052</v>
      </c>
      <c r="M250" s="100">
        <f t="array" ref="M250">SQRT(MMULT(MMULT(TRANSPOSE($A$4:$A$9),MMULT(TRANSPOSE(EXP(B251:$G$532)-1),EXP(B251:$G$532)-1)/COUNTA($G251:G$532)),$A$4:$A$9))*(-1/SQRT(2*PI())*EXP(-1*(NORMSINV($B$11))^2/2)/$B$11)</f>
        <v>-0.02566147625</v>
      </c>
      <c r="N250" s="36">
        <f t="array" ref="N250">SQRT(MMULT(MMULT(TRANSPOSE($A$4:$A$9),MMULT(TRANSPOSE(EXP(B251:G502)-1),EXP(B251:G502)-1)/COUNTA(G251:G502)),$A$4:$A$9))*(-1/SQRT(2*PI())*EXP(-1*(NORMSINV($B$11))^2/2)/$B$11)</f>
        <v>-0.02308422811</v>
      </c>
      <c r="O250" s="101">
        <f t="shared" si="6"/>
        <v>-0.08114871306</v>
      </c>
      <c r="P250" s="100">
        <f>Stocks!N286</f>
        <v>0.04805622983</v>
      </c>
      <c r="Q250" s="36">
        <f>Stocks!O286</f>
        <v>0.0005688269232</v>
      </c>
      <c r="R250" s="36">
        <f>Stocks!P286</f>
        <v>-0.001508440079</v>
      </c>
      <c r="S250" s="36">
        <f>Stocks!Q286</f>
        <v>-0.002299344975</v>
      </c>
      <c r="T250" s="36">
        <f>Stocks!R286</f>
        <v>-0.004636108601</v>
      </c>
      <c r="U250" s="36">
        <f>Stocks!S286</f>
        <v>0.0003032284513</v>
      </c>
      <c r="V250" s="100">
        <f t="shared" si="7"/>
        <v>0.006747398591</v>
      </c>
    </row>
    <row r="251" ht="12.75" customHeight="1">
      <c r="A251" s="102">
        <f>Stocks!A285</f>
        <v>42807</v>
      </c>
      <c r="B251" s="103">
        <f>Stocks!H285</f>
        <v>0.01012541211</v>
      </c>
      <c r="C251" s="103">
        <f>Stocks!I285</f>
        <v>-0.02110682313</v>
      </c>
      <c r="D251" s="103">
        <f>Stocks!J285</f>
        <v>0.0004309470557</v>
      </c>
      <c r="E251" s="103">
        <f>Stocks!K285</f>
        <v>0.01849498921</v>
      </c>
      <c r="F251" s="103">
        <f>Stocks!L285</f>
        <v>-0.003393849028</v>
      </c>
      <c r="G251" s="104">
        <f>Stocks!M285</f>
        <v>-0.0009803532258</v>
      </c>
      <c r="H251" s="36">
        <f t="array" ref="H251">SQRT(MMULT(MMULT(TRANSPOSE($A$4:$A$9),MMULT(TRANSPOSE(EXP(B252:$G$530)-1),EXP(B252:$G$530)-1)/COUNTA($G252:G$530)),$A$4:$A$9))*NORMSINV($B$11)</f>
        <v>-0.02243868127</v>
      </c>
      <c r="I251" s="24">
        <f t="shared" si="3"/>
        <v>0</v>
      </c>
      <c r="J251" s="36">
        <f t="array" ref="J251">SQRT(MMULT(MMULT(TRANSPOSE($A$4:$A$9),MMULT(TRANSPOSE(EXP(B252:G503)-1),EXP(B252:G503)-1)/COUNTA(G252:G503)),$A$4:$A$9))*NORMSINV($B$11)</f>
        <v>-0.02018493905</v>
      </c>
      <c r="K251" s="24">
        <f t="shared" si="4"/>
        <v>0</v>
      </c>
      <c r="L251" s="36">
        <f t="shared" si="5"/>
        <v>-0.0709573405</v>
      </c>
      <c r="M251" s="100">
        <f t="array" ref="M251">SQRT(MMULT(MMULT(TRANSPOSE($A$4:$A$9),MMULT(TRANSPOSE(EXP(B252:$G$532)-1),EXP(B252:$G$532)-1)/COUNTA($G252:G$532)),$A$4:$A$9))*(-1/SQRT(2*PI())*EXP(-1*(NORMSINV($B$11))^2/2)/$B$11)</f>
        <v>-0.02570720098</v>
      </c>
      <c r="N251" s="36">
        <f t="array" ref="N251">SQRT(MMULT(MMULT(TRANSPOSE($A$4:$A$9),MMULT(TRANSPOSE(EXP(B252:G503)-1),EXP(B252:G503)-1)/COUNTA(G252:G503)),$A$4:$A$9))*(-1/SQRT(2*PI())*EXP(-1*(NORMSINV($B$11))^2/2)/$B$11)</f>
        <v>-0.02312516849</v>
      </c>
      <c r="O251" s="101">
        <f t="shared" si="6"/>
        <v>-0.08129330736</v>
      </c>
      <c r="P251" s="100">
        <f>Stocks!N285</f>
        <v>0.01017684755</v>
      </c>
      <c r="Q251" s="36">
        <f>Stocks!O285</f>
        <v>-0.02088563308</v>
      </c>
      <c r="R251" s="36">
        <f>Stocks!P285</f>
        <v>0.0004310399267</v>
      </c>
      <c r="S251" s="36">
        <f>Stocks!Q285</f>
        <v>0.01866708083</v>
      </c>
      <c r="T251" s="36">
        <f>Stocks!R285</f>
        <v>-0.003388096432</v>
      </c>
      <c r="U251" s="36">
        <f>Stocks!S285</f>
        <v>-0.0009798728365</v>
      </c>
      <c r="V251" s="100">
        <f t="shared" si="7"/>
        <v>0.0006702276605</v>
      </c>
    </row>
    <row r="252" ht="12.75" customHeight="1">
      <c r="A252" s="102">
        <f>Stocks!A284</f>
        <v>42804</v>
      </c>
      <c r="B252" s="103">
        <f>Stocks!H284</f>
        <v>-0.00495300552</v>
      </c>
      <c r="C252" s="103">
        <f>Stocks!I284</f>
        <v>0.002509541124</v>
      </c>
      <c r="D252" s="103">
        <f>Stocks!J284</f>
        <v>0.003311691402</v>
      </c>
      <c r="E252" s="103">
        <f>Stocks!K284</f>
        <v>0.002558454971</v>
      </c>
      <c r="F252" s="103">
        <f>Stocks!L284</f>
        <v>0.003084777372</v>
      </c>
      <c r="G252" s="104">
        <f>Stocks!M284</f>
        <v>0.01660884574</v>
      </c>
      <c r="H252" s="36">
        <f t="array" ref="H252">SQRT(MMULT(MMULT(TRANSPOSE($A$4:$A$9),MMULT(TRANSPOSE(EXP(B253:$G$530)-1),EXP(B253:$G$530)-1)/COUNTA($G253:G$530)),$A$4:$A$9))*NORMSINV($B$11)</f>
        <v>-0.0224724783</v>
      </c>
      <c r="I252" s="24">
        <f t="shared" si="3"/>
        <v>0</v>
      </c>
      <c r="J252" s="36">
        <f t="array" ref="J252">SQRT(MMULT(MMULT(TRANSPOSE($A$4:$A$9),MMULT(TRANSPOSE(EXP(B253:G504)-1),EXP(B253:G504)-1)/COUNTA(G253:G504)),$A$4:$A$9))*NORMSINV($B$11)</f>
        <v>-0.02020046396</v>
      </c>
      <c r="K252" s="24">
        <f t="shared" si="4"/>
        <v>0</v>
      </c>
      <c r="L252" s="36">
        <f t="shared" si="5"/>
        <v>-0.07106421609</v>
      </c>
      <c r="M252" s="100">
        <f t="array" ref="M252">SQRT(MMULT(MMULT(TRANSPOSE($A$4:$A$9),MMULT(TRANSPOSE(EXP(B253:$G$532)-1),EXP(B253:$G$532)-1)/COUNTA($G253:G$532)),$A$4:$A$9))*(-1/SQRT(2*PI())*EXP(-1*(NORMSINV($B$11))^2/2)/$B$11)</f>
        <v>-0.02574592103</v>
      </c>
      <c r="N252" s="36">
        <f t="array" ref="N252">SQRT(MMULT(MMULT(TRANSPOSE($A$4:$A$9),MMULT(TRANSPOSE(EXP(B253:G504)-1),EXP(B253:G504)-1)/COUNTA(G253:G504)),$A$4:$A$9))*(-1/SQRT(2*PI())*EXP(-1*(NORMSINV($B$11))^2/2)/$B$11)</f>
        <v>-0.02314295483</v>
      </c>
      <c r="O252" s="101">
        <f t="shared" si="6"/>
        <v>-0.08141575093</v>
      </c>
      <c r="P252" s="100">
        <f>Stocks!N284</f>
        <v>-0.004940759615</v>
      </c>
      <c r="Q252" s="36">
        <f>Stocks!O284</f>
        <v>0.002512692659</v>
      </c>
      <c r="R252" s="36">
        <f>Stocks!P284</f>
        <v>0.00331718111</v>
      </c>
      <c r="S252" s="36">
        <f>Stocks!Q284</f>
        <v>0.00256173061</v>
      </c>
      <c r="T252" s="36">
        <f>Stocks!R284</f>
        <v>0.003089540194</v>
      </c>
      <c r="U252" s="36">
        <f>Stocks!S284</f>
        <v>0.0167475394</v>
      </c>
      <c r="V252" s="100">
        <f t="shared" si="7"/>
        <v>0.003881320727</v>
      </c>
    </row>
    <row r="253" ht="12.75" customHeight="1">
      <c r="A253" s="102">
        <f>Stocks!A283</f>
        <v>42803</v>
      </c>
      <c r="B253" s="103">
        <f>Stocks!H283</f>
        <v>-0.008011922574</v>
      </c>
      <c r="C253" s="103">
        <f>Stocks!I283</f>
        <v>0.005599197066</v>
      </c>
      <c r="D253" s="103">
        <f>Stocks!J283</f>
        <v>-0.002304859218</v>
      </c>
      <c r="E253" s="103">
        <f>Stocks!K283</f>
        <v>0.001495403487</v>
      </c>
      <c r="F253" s="103">
        <f>Stocks!L283</f>
        <v>-0.00400851828</v>
      </c>
      <c r="G253" s="104">
        <f>Stocks!M283</f>
        <v>-0.0008479437872</v>
      </c>
      <c r="H253" s="36">
        <f t="array" ref="H253">SQRT(MMULT(MMULT(TRANSPOSE($A$4:$A$9),MMULT(TRANSPOSE(EXP(B254:$G$530)-1),EXP(B254:$G$530)-1)/COUNTA($G254:G$530)),$A$4:$A$9))*NORMSINV($B$11)</f>
        <v>-0.02251223075</v>
      </c>
      <c r="I253" s="24">
        <f t="shared" si="3"/>
        <v>0</v>
      </c>
      <c r="J253" s="36">
        <f t="array" ref="J253">SQRT(MMULT(MMULT(TRANSPOSE($A$4:$A$9),MMULT(TRANSPOSE(EXP(B254:G505)-1),EXP(B254:G505)-1)/COUNTA(G254:G505)),$A$4:$A$9))*NORMSINV($B$11)</f>
        <v>-0.02030243138</v>
      </c>
      <c r="K253" s="24">
        <f t="shared" si="4"/>
        <v>0</v>
      </c>
      <c r="L253" s="36">
        <f t="shared" si="5"/>
        <v>-0.07118992437</v>
      </c>
      <c r="M253" s="100">
        <f t="array" ref="M253">SQRT(MMULT(MMULT(TRANSPOSE($A$4:$A$9),MMULT(TRANSPOSE(EXP(B254:$G$532)-1),EXP(B254:$G$532)-1)/COUNTA($G254:G$532)),$A$4:$A$9))*(-1/SQRT(2*PI())*EXP(-1*(NORMSINV($B$11))^2/2)/$B$11)</f>
        <v>-0.02579146401</v>
      </c>
      <c r="N253" s="36">
        <f t="array" ref="N253">SQRT(MMULT(MMULT(TRANSPOSE($A$4:$A$9),MMULT(TRANSPOSE(EXP(B254:G505)-1),EXP(B254:G505)-1)/COUNTA(G254:G505)),$A$4:$A$9))*(-1/SQRT(2*PI())*EXP(-1*(NORMSINV($B$11))^2/2)/$B$11)</f>
        <v>-0.02325977527</v>
      </c>
      <c r="O253" s="101">
        <f t="shared" si="6"/>
        <v>-0.08155977045</v>
      </c>
      <c r="P253" s="100">
        <f>Stocks!N283</f>
        <v>-0.007979912666</v>
      </c>
      <c r="Q253" s="36">
        <f>Stocks!O283</f>
        <v>0.005614901868</v>
      </c>
      <c r="R253" s="36">
        <f>Stocks!P283</f>
        <v>-0.00230220507</v>
      </c>
      <c r="S253" s="36">
        <f>Stocks!Q283</f>
        <v>0.00149652216</v>
      </c>
      <c r="T253" s="36">
        <f>Stocks!R283</f>
        <v>-0.004000494895</v>
      </c>
      <c r="U253" s="36">
        <f>Stocks!S283</f>
        <v>-0.0008475843845</v>
      </c>
      <c r="V253" s="100">
        <f t="shared" si="7"/>
        <v>-0.001336462165</v>
      </c>
    </row>
    <row r="254" ht="12.75" customHeight="1">
      <c r="A254" s="102">
        <f>Stocks!A282</f>
        <v>42802</v>
      </c>
      <c r="B254" s="103">
        <f>Stocks!H282</f>
        <v>-0.006943074883</v>
      </c>
      <c r="C254" s="103">
        <f>Stocks!I282</f>
        <v>-0.005040574626</v>
      </c>
      <c r="D254" s="103">
        <f>Stocks!J282</f>
        <v>-0.003734158018</v>
      </c>
      <c r="E254" s="103">
        <f>Stocks!K282</f>
        <v>-0.007879267028</v>
      </c>
      <c r="F254" s="103">
        <f>Stocks!L282</f>
        <v>0.009119623275</v>
      </c>
      <c r="G254" s="104">
        <f>Stocks!M282</f>
        <v>-0.009200172365</v>
      </c>
      <c r="H254" s="36">
        <f t="array" ref="H254">SQRT(MMULT(MMULT(TRANSPOSE($A$4:$A$9),MMULT(TRANSPOSE(EXP(B255:$G$530)-1),EXP(B255:$G$530)-1)/COUNTA($G255:G$530)),$A$4:$A$9))*NORMSINV($B$11)</f>
        <v>-0.02254629641</v>
      </c>
      <c r="I254" s="24">
        <f t="shared" si="3"/>
        <v>0</v>
      </c>
      <c r="J254" s="36">
        <f t="array" ref="J254">SQRT(MMULT(MMULT(TRANSPOSE($A$4:$A$9),MMULT(TRANSPOSE(EXP(B255:G506)-1),EXP(B255:G506)-1)/COUNTA(G255:G506)),$A$4:$A$9))*NORMSINV($B$11)</f>
        <v>-0.02030611834</v>
      </c>
      <c r="K254" s="24">
        <f t="shared" si="4"/>
        <v>0</v>
      </c>
      <c r="L254" s="36">
        <f t="shared" si="5"/>
        <v>-0.07129764945</v>
      </c>
      <c r="M254" s="100">
        <f t="array" ref="M254">SQRT(MMULT(MMULT(TRANSPOSE($A$4:$A$9),MMULT(TRANSPOSE(EXP(B255:$G$532)-1),EXP(B255:$G$532)-1)/COUNTA($G255:G$532)),$A$4:$A$9))*(-1/SQRT(2*PI())*EXP(-1*(NORMSINV($B$11))^2/2)/$B$11)</f>
        <v>-0.02583049183</v>
      </c>
      <c r="N254" s="36">
        <f t="array" ref="N254">SQRT(MMULT(MMULT(TRANSPOSE($A$4:$A$9),MMULT(TRANSPOSE(EXP(B255:G506)-1),EXP(B255:G506)-1)/COUNTA(G255:G506)),$A$4:$A$9))*(-1/SQRT(2*PI())*EXP(-1*(NORMSINV($B$11))^2/2)/$B$11)</f>
        <v>-0.02326399929</v>
      </c>
      <c r="O254" s="101">
        <f t="shared" si="6"/>
        <v>-0.08168318726</v>
      </c>
      <c r="P254" s="100">
        <f>Stocks!N282</f>
        <v>-0.006919027425</v>
      </c>
      <c r="Q254" s="36">
        <f>Stocks!O282</f>
        <v>-0.005027892247</v>
      </c>
      <c r="R254" s="36">
        <f>Stocks!P282</f>
        <v>-0.00372719472</v>
      </c>
      <c r="S254" s="36">
        <f>Stocks!Q282</f>
        <v>-0.007848306971</v>
      </c>
      <c r="T254" s="36">
        <f>Stocks!R282</f>
        <v>0.009161333737</v>
      </c>
      <c r="U254" s="36">
        <f>Stocks!S282</f>
        <v>-0.00915798027</v>
      </c>
      <c r="V254" s="100">
        <f t="shared" si="7"/>
        <v>-0.003919844649</v>
      </c>
    </row>
    <row r="255" ht="12.75" customHeight="1">
      <c r="A255" s="102">
        <f>Stocks!A281</f>
        <v>42801</v>
      </c>
      <c r="B255" s="103">
        <f>Stocks!H281</f>
        <v>-0.01048433367</v>
      </c>
      <c r="C255" s="103">
        <f>Stocks!I281</f>
        <v>0.00644530897</v>
      </c>
      <c r="D255" s="103">
        <f>Stocks!J281</f>
        <v>0.0012911124</v>
      </c>
      <c r="E255" s="103">
        <f>Stocks!K281</f>
        <v>-0.003599601649</v>
      </c>
      <c r="F255" s="103">
        <f>Stocks!L281</f>
        <v>0.002020792482</v>
      </c>
      <c r="G255" s="104">
        <f>Stocks!M281</f>
        <v>0.001969472963</v>
      </c>
      <c r="H255" s="36">
        <f t="array" ref="H255">SQRT(MMULT(MMULT(TRANSPOSE($A$4:$A$9),MMULT(TRANSPOSE(EXP(B256:$G$530)-1),EXP(B256:$G$530)-1)/COUNTA($G256:G$530)),$A$4:$A$9))*NORMSINV($B$11)</f>
        <v>-0.0225871901</v>
      </c>
      <c r="I255" s="24">
        <f t="shared" si="3"/>
        <v>0</v>
      </c>
      <c r="J255" s="36">
        <f t="array" ref="J255">SQRT(MMULT(MMULT(TRANSPOSE($A$4:$A$9),MMULT(TRANSPOSE(EXP(B256:G507)-1),EXP(B256:G507)-1)/COUNTA(G256:G507)),$A$4:$A$9))*NORMSINV($B$11)</f>
        <v>-0.02037726621</v>
      </c>
      <c r="K255" s="24">
        <f t="shared" si="4"/>
        <v>0</v>
      </c>
      <c r="L255" s="36">
        <f t="shared" si="5"/>
        <v>-0.07142696666</v>
      </c>
      <c r="M255" s="100">
        <f t="array" ref="M255">SQRT(MMULT(MMULT(TRANSPOSE($A$4:$A$9),MMULT(TRANSPOSE(EXP(B256:$G$532)-1),EXP(B256:$G$532)-1)/COUNTA($G256:G$532)),$A$4:$A$9))*(-1/SQRT(2*PI())*EXP(-1*(NORMSINV($B$11))^2/2)/$B$11)</f>
        <v>-0.02587734228</v>
      </c>
      <c r="N255" s="36">
        <f t="array" ref="N255">SQRT(MMULT(MMULT(TRANSPOSE($A$4:$A$9),MMULT(TRANSPOSE(EXP(B256:G507)-1),EXP(B256:G507)-1)/COUNTA(G256:G507)),$A$4:$A$9))*(-1/SQRT(2*PI())*EXP(-1*(NORMSINV($B$11))^2/2)/$B$11)</f>
        <v>-0.02334551089</v>
      </c>
      <c r="O255" s="101">
        <f t="shared" si="6"/>
        <v>-0.08183134139</v>
      </c>
      <c r="P255" s="100">
        <f>Stocks!N281</f>
        <v>-0.01042956462</v>
      </c>
      <c r="Q255" s="36">
        <f>Stocks!O281</f>
        <v>0.006466124671</v>
      </c>
      <c r="R255" s="36">
        <f>Stocks!P281</f>
        <v>0.001291946245</v>
      </c>
      <c r="S255" s="36">
        <f>Stocks!Q281</f>
        <v>-0.00359313085</v>
      </c>
      <c r="T255" s="36">
        <f>Stocks!R281</f>
        <v>0.002022835659</v>
      </c>
      <c r="U255" s="36">
        <f>Stocks!S281</f>
        <v>0.001971413649</v>
      </c>
      <c r="V255" s="100">
        <f t="shared" si="7"/>
        <v>-0.0003783958735</v>
      </c>
    </row>
    <row r="256" ht="12.75" customHeight="1">
      <c r="A256" s="102">
        <f>Stocks!A280</f>
        <v>42800</v>
      </c>
      <c r="B256" s="103">
        <f>Stocks!H280</f>
        <v>-0.001432038074</v>
      </c>
      <c r="C256" s="103">
        <f>Stocks!I280</f>
        <v>-0.009234915402</v>
      </c>
      <c r="D256" s="103">
        <f>Stocks!J280</f>
        <v>-0.003152799767</v>
      </c>
      <c r="E256" s="103">
        <f>Stocks!K280</f>
        <v>0.01992383388</v>
      </c>
      <c r="F256" s="103">
        <f>Stocks!L280</f>
        <v>0.0003113005182</v>
      </c>
      <c r="G256" s="104">
        <f>Stocks!M280</f>
        <v>0.004984460649</v>
      </c>
      <c r="H256" s="36">
        <f t="array" ref="H256">SQRT(MMULT(MMULT(TRANSPOSE($A$4:$A$9),MMULT(TRANSPOSE(EXP(B257:$G$530)-1),EXP(B257:$G$530)-1)/COUNTA($G257:G$530)),$A$4:$A$9))*NORMSINV($B$11)</f>
        <v>-0.02262672162</v>
      </c>
      <c r="I256" s="24">
        <f t="shared" si="3"/>
        <v>0</v>
      </c>
      <c r="J256" s="36">
        <f t="array" ref="J256">SQRT(MMULT(MMULT(TRANSPOSE($A$4:$A$9),MMULT(TRANSPOSE(EXP(B257:G508)-1),EXP(B257:G508)-1)/COUNTA(G257:G508)),$A$4:$A$9))*NORMSINV($B$11)</f>
        <v>-0.02045392943</v>
      </c>
      <c r="K256" s="24">
        <f t="shared" si="4"/>
        <v>0</v>
      </c>
      <c r="L256" s="36">
        <f t="shared" si="5"/>
        <v>-0.0715519763</v>
      </c>
      <c r="M256" s="100">
        <f t="array" ref="M256">SQRT(MMULT(MMULT(TRANSPOSE($A$4:$A$9),MMULT(TRANSPOSE(EXP(B257:$G$532)-1),EXP(B257:$G$532)-1)/COUNTA($G257:G$532)),$A$4:$A$9))*(-1/SQRT(2*PI())*EXP(-1*(NORMSINV($B$11))^2/2)/$B$11)</f>
        <v>-0.02592263214</v>
      </c>
      <c r="N256" s="36">
        <f t="array" ref="N256">SQRT(MMULT(MMULT(TRANSPOSE($A$4:$A$9),MMULT(TRANSPOSE(EXP(B257:G508)-1),EXP(B257:G508)-1)/COUNTA(G257:G508)),$A$4:$A$9))*(-1/SQRT(2*PI())*EXP(-1*(NORMSINV($B$11))^2/2)/$B$11)</f>
        <v>-0.02343334122</v>
      </c>
      <c r="O256" s="101">
        <f t="shared" si="6"/>
        <v>-0.0819745605</v>
      </c>
      <c r="P256" s="100">
        <f>Stocks!N280</f>
        <v>-0.001431013197</v>
      </c>
      <c r="Q256" s="36">
        <f>Stocks!O280</f>
        <v>-0.009192404532</v>
      </c>
      <c r="R256" s="36">
        <f>Stocks!P280</f>
        <v>-0.003147834912</v>
      </c>
      <c r="S256" s="36">
        <f>Stocks!Q280</f>
        <v>0.02012363821</v>
      </c>
      <c r="T256" s="36">
        <f>Stocks!R280</f>
        <v>0.0003113489772</v>
      </c>
      <c r="U256" s="36">
        <f>Stocks!S280</f>
        <v>0.004996903738</v>
      </c>
      <c r="V256" s="100">
        <f t="shared" si="7"/>
        <v>0.001943439713</v>
      </c>
    </row>
    <row r="257" ht="12.75" customHeight="1">
      <c r="A257" s="102">
        <f>Stocks!A279</f>
        <v>42797</v>
      </c>
      <c r="B257" s="103">
        <f>Stocks!H279</f>
        <v>0.00434224761</v>
      </c>
      <c r="C257" s="103">
        <f>Stocks!I279</f>
        <v>-0.0002785571335</v>
      </c>
      <c r="D257" s="103">
        <f>Stocks!J279</f>
        <v>0.005883533677</v>
      </c>
      <c r="E257" s="103">
        <f>Stocks!K279</f>
        <v>-0.002799011429</v>
      </c>
      <c r="F257" s="103">
        <f>Stocks!L279</f>
        <v>0.003742280865</v>
      </c>
      <c r="G257" s="104">
        <f>Stocks!M279</f>
        <v>0.003185383616</v>
      </c>
      <c r="H257" s="36">
        <f t="array" ref="H257">SQRT(MMULT(MMULT(TRANSPOSE($A$4:$A$9),MMULT(TRANSPOSE(EXP(B258:$G$530)-1),EXP(B258:$G$530)-1)/COUNTA($G258:G$530)),$A$4:$A$9))*NORMSINV($B$11)</f>
        <v>-0.02266570331</v>
      </c>
      <c r="I257" s="24">
        <f t="shared" si="3"/>
        <v>0</v>
      </c>
      <c r="J257" s="36">
        <f t="array" ref="J257">SQRT(MMULT(MMULT(TRANSPOSE($A$4:$A$9),MMULT(TRANSPOSE(EXP(B258:G509)-1),EXP(B258:G509)-1)/COUNTA(G258:G509)),$A$4:$A$9))*NORMSINV($B$11)</f>
        <v>-0.02047197239</v>
      </c>
      <c r="K257" s="24">
        <f t="shared" si="4"/>
        <v>0</v>
      </c>
      <c r="L257" s="36">
        <f t="shared" si="5"/>
        <v>-0.07167524722</v>
      </c>
      <c r="M257" s="100">
        <f t="array" ref="M257">SQRT(MMULT(MMULT(TRANSPOSE($A$4:$A$9),MMULT(TRANSPOSE(EXP(B258:$G$532)-1),EXP(B258:$G$532)-1)/COUNTA($G258:G$532)),$A$4:$A$9))*(-1/SQRT(2*PI())*EXP(-1*(NORMSINV($B$11))^2/2)/$B$11)</f>
        <v>-0.02596729207</v>
      </c>
      <c r="N257" s="36">
        <f t="array" ref="N257">SQRT(MMULT(MMULT(TRANSPOSE($A$4:$A$9),MMULT(TRANSPOSE(EXP(B258:G509)-1),EXP(B258:G509)-1)/COUNTA(G258:G509)),$A$4:$A$9))*(-1/SQRT(2*PI())*EXP(-1*(NORMSINV($B$11))^2/2)/$B$11)</f>
        <v>-0.0234540124</v>
      </c>
      <c r="O257" s="101">
        <f t="shared" si="6"/>
        <v>-0.08211578762</v>
      </c>
      <c r="P257" s="100">
        <f>Stocks!N279</f>
        <v>0.004351688827</v>
      </c>
      <c r="Q257" s="36">
        <f>Stocks!O279</f>
        <v>-0.0002785183401</v>
      </c>
      <c r="R257" s="36">
        <f>Stocks!P279</f>
        <v>0.005900875656</v>
      </c>
      <c r="S257" s="36">
        <f>Stocks!Q279</f>
        <v>-0.002795097848</v>
      </c>
      <c r="T257" s="36">
        <f>Stocks!R279</f>
        <v>0.003749291941</v>
      </c>
      <c r="U257" s="36">
        <f>Stocks!S279</f>
        <v>0.003190462342</v>
      </c>
      <c r="V257" s="100">
        <f t="shared" si="7"/>
        <v>0.002353117096</v>
      </c>
    </row>
    <row r="258" ht="12.75" customHeight="1">
      <c r="A258" s="102">
        <f>Stocks!A278</f>
        <v>42796</v>
      </c>
      <c r="B258" s="103">
        <f>Stocks!H278</f>
        <v>0.001838130388</v>
      </c>
      <c r="C258" s="103">
        <f>Stocks!I278</f>
        <v>-0.0005566715526</v>
      </c>
      <c r="D258" s="103">
        <f>Stocks!J278</f>
        <v>-0.005954927588</v>
      </c>
      <c r="E258" s="103">
        <f>Stocks!K278</f>
        <v>-0.02211441086</v>
      </c>
      <c r="F258" s="103">
        <f>Stocks!L278</f>
        <v>-0.01442462058</v>
      </c>
      <c r="G258" s="104">
        <f>Stocks!M278</f>
        <v>0.004933792097</v>
      </c>
      <c r="H258" s="36">
        <f t="array" ref="H258">SQRT(MMULT(MMULT(TRANSPOSE($A$4:$A$9),MMULT(TRANSPOSE(EXP(B259:$G$530)-1),EXP(B259:$G$530)-1)/COUNTA($G259:G$530)),$A$4:$A$9))*NORMSINV($B$11)</f>
        <v>-0.02269163944</v>
      </c>
      <c r="I258" s="24">
        <f t="shared" si="3"/>
        <v>0</v>
      </c>
      <c r="J258" s="36">
        <f t="array" ref="J258">SQRT(MMULT(MMULT(TRANSPOSE($A$4:$A$9),MMULT(TRANSPOSE(EXP(B259:G510)-1),EXP(B259:G510)-1)/COUNTA(G259:G510)),$A$4:$A$9))*NORMSINV($B$11)</f>
        <v>-0.02045377721</v>
      </c>
      <c r="K258" s="24">
        <f t="shared" si="4"/>
        <v>0</v>
      </c>
      <c r="L258" s="36">
        <f t="shared" si="5"/>
        <v>-0.07175726446</v>
      </c>
      <c r="M258" s="100">
        <f t="array" ref="M258">SQRT(MMULT(MMULT(TRANSPOSE($A$4:$A$9),MMULT(TRANSPOSE(EXP(B259:$G$532)-1),EXP(B259:$G$532)-1)/COUNTA($G259:G$532)),$A$4:$A$9))*(-1/SQRT(2*PI())*EXP(-1*(NORMSINV($B$11))^2/2)/$B$11)</f>
        <v>-0.02599700618</v>
      </c>
      <c r="N258" s="36">
        <f t="array" ref="N258">SQRT(MMULT(MMULT(TRANSPOSE($A$4:$A$9),MMULT(TRANSPOSE(EXP(B259:G510)-1),EXP(B259:G510)-1)/COUNTA(G259:G510)),$A$4:$A$9))*(-1/SQRT(2*PI())*EXP(-1*(NORMSINV($B$11))^2/2)/$B$11)</f>
        <v>-0.02343316683</v>
      </c>
      <c r="O258" s="101">
        <f t="shared" si="6"/>
        <v>-0.08220975186</v>
      </c>
      <c r="P258" s="100">
        <f>Stocks!N278</f>
        <v>0.001839820785</v>
      </c>
      <c r="Q258" s="36">
        <f>Stocks!O278</f>
        <v>-0.0005565166397</v>
      </c>
      <c r="R258" s="36">
        <f>Stocks!P278</f>
        <v>-0.005937232149</v>
      </c>
      <c r="S258" s="36">
        <f>Stocks!Q278</f>
        <v>-0.02187167985</v>
      </c>
      <c r="T258" s="36">
        <f>Stocks!R278</f>
        <v>-0.01432108416</v>
      </c>
      <c r="U258" s="36">
        <f>Stocks!S278</f>
        <v>0.004945983291</v>
      </c>
      <c r="V258" s="100">
        <f t="shared" si="7"/>
        <v>-0.005983451455</v>
      </c>
    </row>
    <row r="259" ht="12.75" customHeight="1">
      <c r="A259" s="102">
        <f>Stocks!A277</f>
        <v>42795</v>
      </c>
      <c r="B259" s="103">
        <f>Stocks!H277</f>
        <v>0.0001199935981</v>
      </c>
      <c r="C259" s="103">
        <f>Stocks!I277</f>
        <v>-0.007486396796</v>
      </c>
      <c r="D259" s="103">
        <f>Stocks!J277</f>
        <v>0.02023292412</v>
      </c>
      <c r="E259" s="103">
        <f>Stocks!K277</f>
        <v>0.003651868669</v>
      </c>
      <c r="F259" s="103">
        <f>Stocks!L277</f>
        <v>0.01489344742</v>
      </c>
      <c r="G259" s="104">
        <f>Stocks!M277</f>
        <v>-0.006087818634</v>
      </c>
      <c r="H259" s="36">
        <f t="array" ref="H259">SQRT(MMULT(MMULT(TRANSPOSE($A$4:$A$9),MMULT(TRANSPOSE(EXP(B260:$G$530)-1),EXP(B260:$G$530)-1)/COUNTA($G260:G$530)),$A$4:$A$9))*NORMSINV($B$11)</f>
        <v>-0.0227254109</v>
      </c>
      <c r="I259" s="24">
        <f t="shared" si="3"/>
        <v>0</v>
      </c>
      <c r="J259" s="36">
        <f t="array" ref="J259">SQRT(MMULT(MMULT(TRANSPOSE($A$4:$A$9),MMULT(TRANSPOSE(EXP(B260:G511)-1),EXP(B260:G511)-1)/COUNTA(G260:G511)),$A$4:$A$9))*NORMSINV($B$11)</f>
        <v>-0.02069233823</v>
      </c>
      <c r="K259" s="24">
        <f t="shared" si="4"/>
        <v>0</v>
      </c>
      <c r="L259" s="36">
        <f t="shared" si="5"/>
        <v>-0.0718640592</v>
      </c>
      <c r="M259" s="100">
        <f t="array" ref="M259">SQRT(MMULT(MMULT(TRANSPOSE($A$4:$A$9),MMULT(TRANSPOSE(EXP(B260:$G$532)-1),EXP(B260:$G$532)-1)/COUNTA($G260:G$532)),$A$4:$A$9))*(-1/SQRT(2*PI())*EXP(-1*(NORMSINV($B$11))^2/2)/$B$11)</f>
        <v>-0.02603569694</v>
      </c>
      <c r="N259" s="36">
        <f t="array" ref="N259">SQRT(MMULT(MMULT(TRANSPOSE($A$4:$A$9),MMULT(TRANSPOSE(EXP(B260:G511)-1),EXP(B260:G511)-1)/COUNTA(G260:G511)),$A$4:$A$9))*(-1/SQRT(2*PI())*EXP(-1*(NORMSINV($B$11))^2/2)/$B$11)</f>
        <v>-0.02370647772</v>
      </c>
      <c r="O259" s="101">
        <f t="shared" si="6"/>
        <v>-0.08233210281</v>
      </c>
      <c r="P259" s="100">
        <f>Stocks!N277</f>
        <v>0.0001200007976</v>
      </c>
      <c r="Q259" s="36">
        <f>Stocks!O277</f>
        <v>-0.007458443528</v>
      </c>
      <c r="R259" s="36">
        <f>Stocks!P277</f>
        <v>0.0204389972</v>
      </c>
      <c r="S259" s="36">
        <f>Stocks!Q277</f>
        <v>0.003658544865</v>
      </c>
      <c r="T259" s="36">
        <f>Stocks!R277</f>
        <v>0.01500490746</v>
      </c>
      <c r="U259" s="36">
        <f>Stocks!S277</f>
        <v>-0.006069325413</v>
      </c>
      <c r="V259" s="100">
        <f t="shared" si="7"/>
        <v>0.004282446898</v>
      </c>
    </row>
    <row r="260" ht="12.75" customHeight="1">
      <c r="A260" s="102">
        <f>Stocks!A276</f>
        <v>42794</v>
      </c>
      <c r="B260" s="103">
        <f>Stocks!H276</f>
        <v>0.01515489483</v>
      </c>
      <c r="C260" s="103">
        <f>Stocks!I276</f>
        <v>-0.008527162234</v>
      </c>
      <c r="D260" s="103">
        <f>Stocks!J276</f>
        <v>0.0004382516878</v>
      </c>
      <c r="E260" s="103">
        <f>Stocks!K276</f>
        <v>-0.008965521703</v>
      </c>
      <c r="F260" s="103">
        <f>Stocks!L276</f>
        <v>-0.003899923151</v>
      </c>
      <c r="G260" s="104">
        <f>Stocks!M276</f>
        <v>0.006966722068</v>
      </c>
      <c r="H260" s="36">
        <f t="array" ref="H260">SQRT(MMULT(MMULT(TRANSPOSE($A$4:$A$9),MMULT(TRANSPOSE(EXP(B261:$G$530)-1),EXP(B261:$G$530)-1)/COUNTA($G261:G$530)),$A$4:$A$9))*NORMSINV($B$11)</f>
        <v>-0.02276743244</v>
      </c>
      <c r="I260" s="24">
        <f t="shared" si="3"/>
        <v>0</v>
      </c>
      <c r="J260" s="36">
        <f t="array" ref="J260">SQRT(MMULT(MMULT(TRANSPOSE($A$4:$A$9),MMULT(TRANSPOSE(EXP(B261:G512)-1),EXP(B261:G512)-1)/COUNTA(G261:G512)),$A$4:$A$9))*NORMSINV($B$11)</f>
        <v>-0.02071081418</v>
      </c>
      <c r="K260" s="24">
        <f t="shared" si="4"/>
        <v>0</v>
      </c>
      <c r="L260" s="36">
        <f t="shared" si="5"/>
        <v>-0.07199694298</v>
      </c>
      <c r="M260" s="100">
        <f t="array" ref="M260">SQRT(MMULT(MMULT(TRANSPOSE($A$4:$A$9),MMULT(TRANSPOSE(EXP(B261:$G$532)-1),EXP(B261:$G$532)-1)/COUNTA($G261:G$532)),$A$4:$A$9))*(-1/SQRT(2*PI())*EXP(-1*(NORMSINV($B$11))^2/2)/$B$11)</f>
        <v>-0.02608383953</v>
      </c>
      <c r="N260" s="36">
        <f t="array" ref="N260">SQRT(MMULT(MMULT(TRANSPOSE($A$4:$A$9),MMULT(TRANSPOSE(EXP(B261:G512)-1),EXP(B261:G512)-1)/COUNTA(G261:G512)),$A$4:$A$9))*(-1/SQRT(2*PI())*EXP(-1*(NORMSINV($B$11))^2/2)/$B$11)</f>
        <v>-0.02372764496</v>
      </c>
      <c r="O260" s="101">
        <f t="shared" si="6"/>
        <v>-0.08248434304</v>
      </c>
      <c r="P260" s="100">
        <f>Stocks!N276</f>
        <v>0.01527031256</v>
      </c>
      <c r="Q260" s="36">
        <f>Stocks!O276</f>
        <v>-0.008490909104</v>
      </c>
      <c r="R260" s="36">
        <f>Stocks!P276</f>
        <v>0.0004383477341</v>
      </c>
      <c r="S260" s="36">
        <f>Stocks!Q276</f>
        <v>-0.008925451254</v>
      </c>
      <c r="T260" s="36">
        <f>Stocks!R276</f>
        <v>-0.003892328327</v>
      </c>
      <c r="U260" s="36">
        <f>Stocks!S276</f>
        <v>0.00699104613</v>
      </c>
      <c r="V260" s="100">
        <f t="shared" si="7"/>
        <v>0.0002318362895</v>
      </c>
    </row>
    <row r="261" ht="12.75" customHeight="1">
      <c r="A261" s="102">
        <f>Stocks!A275</f>
        <v>42793</v>
      </c>
      <c r="B261" s="103">
        <f>Stocks!H275</f>
        <v>-0.04281004266</v>
      </c>
      <c r="C261" s="103">
        <f>Stocks!I275</f>
        <v>-0.0005476439352</v>
      </c>
      <c r="D261" s="103">
        <f>Stocks!J275</f>
        <v>0.001973610744</v>
      </c>
      <c r="E261" s="103">
        <f>Stocks!K275</f>
        <v>0.001116333038</v>
      </c>
      <c r="F261" s="103">
        <f>Stocks!L275</f>
        <v>-0.006053565553</v>
      </c>
      <c r="G261" s="104">
        <f>Stocks!M275</f>
        <v>0.0001661788053</v>
      </c>
      <c r="H261" s="36">
        <f t="array" ref="H261">SQRT(MMULT(MMULT(TRANSPOSE($A$4:$A$9),MMULT(TRANSPOSE(EXP(B262:$G$530)-1),EXP(B262:$G$530)-1)/COUNTA($G262:G$530)),$A$4:$A$9))*NORMSINV($B$11)</f>
        <v>-0.0227846363</v>
      </c>
      <c r="I261" s="24">
        <f t="shared" si="3"/>
        <v>0</v>
      </c>
      <c r="J261" s="36">
        <f t="array" ref="J261">SQRT(MMULT(MMULT(TRANSPOSE($A$4:$A$9),MMULT(TRANSPOSE(EXP(B262:G513)-1),EXP(B262:G513)-1)/COUNTA(G262:G513)),$A$4:$A$9))*NORMSINV($B$11)</f>
        <v>-0.02068133688</v>
      </c>
      <c r="K261" s="24">
        <f t="shared" si="4"/>
        <v>0</v>
      </c>
      <c r="L261" s="36">
        <f t="shared" si="5"/>
        <v>-0.07205134638</v>
      </c>
      <c r="M261" s="100">
        <f t="array" ref="M261">SQRT(MMULT(MMULT(TRANSPOSE($A$4:$A$9),MMULT(TRANSPOSE(EXP(B262:$G$532)-1),EXP(B262:$G$532)-1)/COUNTA($G262:G$532)),$A$4:$A$9))*(-1/SQRT(2*PI())*EXP(-1*(NORMSINV($B$11))^2/2)/$B$11)</f>
        <v>-0.02610354939</v>
      </c>
      <c r="N261" s="36">
        <f t="array" ref="N261">SQRT(MMULT(MMULT(TRANSPOSE($A$4:$A$9),MMULT(TRANSPOSE(EXP(B262:G513)-1),EXP(B262:G513)-1)/COUNTA(G262:G513)),$A$4:$A$9))*(-1/SQRT(2*PI())*EXP(-1*(NORMSINV($B$11))^2/2)/$B$11)</f>
        <v>-0.02369387387</v>
      </c>
      <c r="O261" s="101">
        <f t="shared" si="6"/>
        <v>-0.08254667108</v>
      </c>
      <c r="P261" s="100">
        <f>Stocks!N275</f>
        <v>-0.04190663035</v>
      </c>
      <c r="Q261" s="36">
        <f>Stocks!O275</f>
        <v>-0.0005474940056</v>
      </c>
      <c r="R261" s="36">
        <f>Stocks!P275</f>
        <v>0.001975559595</v>
      </c>
      <c r="S261" s="36">
        <f>Stocks!Q275</f>
        <v>0.00111695637</v>
      </c>
      <c r="T261" s="36">
        <f>Stocks!R275</f>
        <v>-0.006035279642</v>
      </c>
      <c r="U261" s="36">
        <f>Stocks!S275</f>
        <v>0.0001661926138</v>
      </c>
      <c r="V261" s="100">
        <f t="shared" si="7"/>
        <v>-0.007538449236</v>
      </c>
    </row>
    <row r="262" ht="12.75" customHeight="1">
      <c r="A262" s="102">
        <f>Stocks!A274</f>
        <v>42790</v>
      </c>
      <c r="B262" s="103">
        <f>Stocks!H274</f>
        <v>0.003937684147</v>
      </c>
      <c r="C262" s="103">
        <f>Stocks!I274</f>
        <v>0.009627205477</v>
      </c>
      <c r="D262" s="103">
        <f>Stocks!J274</f>
        <v>0.0009520139335</v>
      </c>
      <c r="E262" s="103">
        <f>Stocks!K274</f>
        <v>0.003286378524</v>
      </c>
      <c r="F262" s="103">
        <f>Stocks!L274</f>
        <v>0</v>
      </c>
      <c r="G262" s="104">
        <f>Stocks!M274</f>
        <v>-0.005557176334</v>
      </c>
      <c r="H262" s="36">
        <f t="array" ref="H262">SQRT(MMULT(MMULT(TRANSPOSE($A$4:$A$9),MMULT(TRANSPOSE(EXP(B263:$G$530)-1),EXP(B263:$G$530)-1)/COUNTA($G263:G$530)),$A$4:$A$9))*NORMSINV($B$11)</f>
        <v>-0.02282523992</v>
      </c>
      <c r="I262" s="24">
        <f t="shared" si="3"/>
        <v>0</v>
      </c>
      <c r="J262" s="36">
        <f t="array" ref="J262">SQRT(MMULT(MMULT(TRANSPOSE($A$4:$A$9),MMULT(TRANSPOSE(EXP(B263:G514)-1),EXP(B263:G514)-1)/COUNTA(G263:G514)),$A$4:$A$9))*NORMSINV($B$11)</f>
        <v>-0.02092029394</v>
      </c>
      <c r="K262" s="24">
        <f t="shared" si="4"/>
        <v>0</v>
      </c>
      <c r="L262" s="36">
        <f t="shared" si="5"/>
        <v>-0.07217974627</v>
      </c>
      <c r="M262" s="100">
        <f t="array" ref="M262">SQRT(MMULT(MMULT(TRANSPOSE($A$4:$A$9),MMULT(TRANSPOSE(EXP(B263:$G$532)-1),EXP(B263:$G$532)-1)/COUNTA($G263:G$532)),$A$4:$A$9))*(-1/SQRT(2*PI())*EXP(-1*(NORMSINV($B$11))^2/2)/$B$11)</f>
        <v>-0.02615006751</v>
      </c>
      <c r="N262" s="36">
        <f t="array" ref="N262">SQRT(MMULT(MMULT(TRANSPOSE($A$4:$A$9),MMULT(TRANSPOSE(EXP(B263:G514)-1),EXP(B263:G514)-1)/COUNTA(G263:G514)),$A$4:$A$9))*(-1/SQRT(2*PI())*EXP(-1*(NORMSINV($B$11))^2/2)/$B$11)</f>
        <v>-0.02396763849</v>
      </c>
      <c r="O262" s="101">
        <f t="shared" si="6"/>
        <v>-0.08269377429</v>
      </c>
      <c r="P262" s="100">
        <f>Stocks!N274</f>
        <v>0.003945447011</v>
      </c>
      <c r="Q262" s="36">
        <f>Stocks!O274</f>
        <v>0.009673696092</v>
      </c>
      <c r="R262" s="36">
        <f>Stocks!P274</f>
        <v>0.0009524672426</v>
      </c>
      <c r="S262" s="36">
        <f>Stocks!Q274</f>
        <v>0.003291784587</v>
      </c>
      <c r="T262" s="36">
        <f>Stocks!R274</f>
        <v>0</v>
      </c>
      <c r="U262" s="36">
        <f>Stocks!S274</f>
        <v>-0.005541763792</v>
      </c>
      <c r="V262" s="100">
        <f t="shared" si="7"/>
        <v>0.00205360519</v>
      </c>
    </row>
    <row r="263" ht="12.75" customHeight="1">
      <c r="A263" s="102">
        <f>Stocks!A273</f>
        <v>42789</v>
      </c>
      <c r="B263" s="103">
        <f>Stocks!H273</f>
        <v>-0.06619982008</v>
      </c>
      <c r="C263" s="103">
        <f>Stocks!I273</f>
        <v>0.003045231932</v>
      </c>
      <c r="D263" s="103">
        <f>Stocks!J273</f>
        <v>-0.004239209603</v>
      </c>
      <c r="E263" s="103">
        <f>Stocks!K273</f>
        <v>-0.00753563432</v>
      </c>
      <c r="F263" s="103">
        <f>Stocks!L273</f>
        <v>0.004031695823</v>
      </c>
      <c r="G263" s="104">
        <f>Stocks!M273</f>
        <v>0.001545450233</v>
      </c>
      <c r="H263" s="36">
        <f t="array" ref="H263">SQRT(MMULT(MMULT(TRANSPOSE($A$4:$A$9),MMULT(TRANSPOSE(EXP(B264:$G$530)-1),EXP(B264:$G$530)-1)/COUNTA($G264:G$530)),$A$4:$A$9))*NORMSINV($B$11)</f>
        <v>-0.0228123542</v>
      </c>
      <c r="I263" s="24">
        <f t="shared" si="3"/>
        <v>0</v>
      </c>
      <c r="J263" s="36">
        <f t="array" ref="J263">SQRT(MMULT(MMULT(TRANSPOSE($A$4:$A$9),MMULT(TRANSPOSE(EXP(B264:G515)-1),EXP(B264:G515)-1)/COUNTA(G264:G515)),$A$4:$A$9))*NORMSINV($B$11)</f>
        <v>-0.02089907221</v>
      </c>
      <c r="K263" s="24">
        <f t="shared" si="4"/>
        <v>0</v>
      </c>
      <c r="L263" s="36">
        <f t="shared" si="5"/>
        <v>-0.07213899808</v>
      </c>
      <c r="M263" s="100">
        <f t="array" ref="M263">SQRT(MMULT(MMULT(TRANSPOSE($A$4:$A$9),MMULT(TRANSPOSE(EXP(B264:$G$532)-1),EXP(B264:$G$532)-1)/COUNTA($G264:G$532)),$A$4:$A$9))*(-1/SQRT(2*PI())*EXP(-1*(NORMSINV($B$11))^2/2)/$B$11)</f>
        <v>-0.0261353048</v>
      </c>
      <c r="N263" s="36">
        <f t="array" ref="N263">SQRT(MMULT(MMULT(TRANSPOSE($A$4:$A$9),MMULT(TRANSPOSE(EXP(B264:G515)-1),EXP(B264:G515)-1)/COUNTA(G264:G515)),$A$4:$A$9))*(-1/SQRT(2*PI())*EXP(-1*(NORMSINV($B$11))^2/2)/$B$11)</f>
        <v>-0.02394332551</v>
      </c>
      <c r="O263" s="101">
        <f t="shared" si="6"/>
        <v>-0.08264709052</v>
      </c>
      <c r="P263" s="100">
        <f>Stocks!N273</f>
        <v>-0.06405617476</v>
      </c>
      <c r="Q263" s="36">
        <f>Stocks!O273</f>
        <v>0.003049873361</v>
      </c>
      <c r="R263" s="36">
        <f>Stocks!P273</f>
        <v>-0.004230236838</v>
      </c>
      <c r="S263" s="36">
        <f>Stocks!Q273</f>
        <v>-0.007507312613</v>
      </c>
      <c r="T263" s="36">
        <f>Stocks!R273</f>
        <v>0.004039834042</v>
      </c>
      <c r="U263" s="36">
        <f>Stocks!S273</f>
        <v>0.001546645056</v>
      </c>
      <c r="V263" s="100">
        <f t="shared" si="7"/>
        <v>-0.01119289529</v>
      </c>
    </row>
    <row r="264" ht="12.75" customHeight="1">
      <c r="A264" s="102">
        <f>Stocks!A272</f>
        <v>42788</v>
      </c>
      <c r="B264" s="103">
        <f>Stocks!H272</f>
        <v>-0.01408629145</v>
      </c>
      <c r="C264" s="103">
        <f>Stocks!I272</f>
        <v>-0.01239893338</v>
      </c>
      <c r="D264" s="103">
        <f>Stocks!J272</f>
        <v>0.002994551672</v>
      </c>
      <c r="E264" s="103">
        <f>Stocks!K272</f>
        <v>0.008797061334</v>
      </c>
      <c r="F264" s="103">
        <f>Stocks!L272</f>
        <v>-0.002017904198</v>
      </c>
      <c r="G264" s="104">
        <f>Stocks!M272</f>
        <v>0.01277687139</v>
      </c>
      <c r="H264" s="36">
        <f t="array" ref="H264">SQRT(MMULT(MMULT(TRANSPOSE($A$4:$A$9),MMULT(TRANSPOSE(EXP(B265:$G$530)-1),EXP(B265:$G$530)-1)/COUNTA($G265:G$530)),$A$4:$A$9))*NORMSINV($B$11)</f>
        <v>-0.02285503124</v>
      </c>
      <c r="I264" s="24">
        <f t="shared" si="3"/>
        <v>0</v>
      </c>
      <c r="J264" s="36">
        <f t="array" ref="J264">SQRT(MMULT(MMULT(TRANSPOSE($A$4:$A$9),MMULT(TRANSPOSE(EXP(B265:G516)-1),EXP(B265:G516)-1)/COUNTA(G265:G516)),$A$4:$A$9))*NORMSINV($B$11)</f>
        <v>-0.02104758045</v>
      </c>
      <c r="K264" s="24">
        <f t="shared" si="4"/>
        <v>0</v>
      </c>
      <c r="L264" s="36">
        <f t="shared" si="5"/>
        <v>-0.07227395473</v>
      </c>
      <c r="M264" s="100">
        <f t="array" ref="M264">SQRT(MMULT(MMULT(TRANSPOSE($A$4:$A$9),MMULT(TRANSPOSE(EXP(B265:$G$532)-1),EXP(B265:$G$532)-1)/COUNTA($G265:G$532)),$A$4:$A$9))*(-1/SQRT(2*PI())*EXP(-1*(NORMSINV($B$11))^2/2)/$B$11)</f>
        <v>-0.02618419837</v>
      </c>
      <c r="N264" s="36">
        <f t="array" ref="N264">SQRT(MMULT(MMULT(TRANSPOSE($A$4:$A$9),MMULT(TRANSPOSE(EXP(B265:G516)-1),EXP(B265:G516)-1)/COUNTA(G265:G516)),$A$4:$A$9))*(-1/SQRT(2*PI())*EXP(-1*(NORMSINV($B$11))^2/2)/$B$11)</f>
        <v>-0.02411346613</v>
      </c>
      <c r="O264" s="101">
        <f t="shared" si="6"/>
        <v>-0.08280170557</v>
      </c>
      <c r="P264" s="100">
        <f>Stocks!N272</f>
        <v>-0.01398754386</v>
      </c>
      <c r="Q264" s="36">
        <f>Stocks!O272</f>
        <v>-0.01232238331</v>
      </c>
      <c r="R264" s="36">
        <f>Stocks!P272</f>
        <v>0.002999039821</v>
      </c>
      <c r="S264" s="36">
        <f>Stocks!Q272</f>
        <v>0.008835869193</v>
      </c>
      <c r="T264" s="36">
        <f>Stocks!R272</f>
        <v>-0.002015869599</v>
      </c>
      <c r="U264" s="36">
        <f>Stocks!S272</f>
        <v>0.01285884436</v>
      </c>
      <c r="V264" s="100">
        <f t="shared" si="7"/>
        <v>-0.0006053405647</v>
      </c>
    </row>
    <row r="265" ht="12.75" customHeight="1">
      <c r="A265" s="102">
        <f>Stocks!A271</f>
        <v>42787</v>
      </c>
      <c r="B265" s="103">
        <f>Stocks!H271</f>
        <v>0.01877717465</v>
      </c>
      <c r="C265" s="103">
        <f>Stocks!I271</f>
        <v>0.001095976462</v>
      </c>
      <c r="D265" s="103">
        <f>Stocks!J271</f>
        <v>0.007194901856</v>
      </c>
      <c r="E265" s="103">
        <f>Stocks!K271</f>
        <v>0.002668388569</v>
      </c>
      <c r="F265" s="103">
        <f>Stocks!L271</f>
        <v>-0.002013791625</v>
      </c>
      <c r="G265" s="104">
        <f>Stocks!M271</f>
        <v>-0.0005115683522</v>
      </c>
      <c r="H265" s="36">
        <f t="array" ref="H265">SQRT(MMULT(MMULT(TRANSPOSE($A$4:$A$9),MMULT(TRANSPOSE(EXP(B266:$G$530)-1),EXP(B266:$G$530)-1)/COUNTA($G266:G$530)),$A$4:$A$9))*NORMSINV($B$11)</f>
        <v>-0.02288879758</v>
      </c>
      <c r="I265" s="24">
        <f t="shared" si="3"/>
        <v>0</v>
      </c>
      <c r="J265" s="36">
        <f t="array" ref="J265">SQRT(MMULT(MMULT(TRANSPOSE($A$4:$A$9),MMULT(TRANSPOSE(EXP(B266:G517)-1),EXP(B266:G517)-1)/COUNTA(G266:G517)),$A$4:$A$9))*NORMSINV($B$11)</f>
        <v>-0.02140738736</v>
      </c>
      <c r="K265" s="24">
        <f t="shared" si="4"/>
        <v>0</v>
      </c>
      <c r="L265" s="36">
        <f t="shared" si="5"/>
        <v>-0.07238073326</v>
      </c>
      <c r="M265" s="100">
        <f t="array" ref="M265">SQRT(MMULT(MMULT(TRANSPOSE($A$4:$A$9),MMULT(TRANSPOSE(EXP(B266:$G$532)-1),EXP(B266:$G$532)-1)/COUNTA($G266:G$532)),$A$4:$A$9))*(-1/SQRT(2*PI())*EXP(-1*(NORMSINV($B$11))^2/2)/$B$11)</f>
        <v>-0.02622288327</v>
      </c>
      <c r="N265" s="36">
        <f t="array" ref="N265">SQRT(MMULT(MMULT(TRANSPOSE($A$4:$A$9),MMULT(TRANSPOSE(EXP(B266:G517)-1),EXP(B266:G517)-1)/COUNTA(G266:G517)),$A$4:$A$9))*(-1/SQRT(2*PI())*EXP(-1*(NORMSINV($B$11))^2/2)/$B$11)</f>
        <v>-0.02452568414</v>
      </c>
      <c r="O265" s="101">
        <f t="shared" si="6"/>
        <v>-0.08292403794</v>
      </c>
      <c r="P265" s="100">
        <f>Stocks!N271</f>
        <v>0.01895457441</v>
      </c>
      <c r="Q265" s="36">
        <f>Stocks!O271</f>
        <v>0.001096577263</v>
      </c>
      <c r="R265" s="36">
        <f>Stocks!P271</f>
        <v>0.00722084735</v>
      </c>
      <c r="S265" s="36">
        <f>Stocks!Q271</f>
        <v>0.002671951887</v>
      </c>
      <c r="T265" s="36">
        <f>Stocks!R271</f>
        <v>-0.002011765307</v>
      </c>
      <c r="U265" s="36">
        <f>Stocks!S271</f>
        <v>-0.0005114375235</v>
      </c>
      <c r="V265" s="100">
        <f t="shared" si="7"/>
        <v>0.00457012468</v>
      </c>
    </row>
    <row r="266" ht="12.75" customHeight="1">
      <c r="A266" s="102">
        <f>Stocks!A270</f>
        <v>42783</v>
      </c>
      <c r="B266" s="103">
        <f>Stocks!H270</f>
        <v>0.01212180429</v>
      </c>
      <c r="C266" s="103">
        <f>Stocks!I270</f>
        <v>0.001920861273</v>
      </c>
      <c r="D266" s="103">
        <f>Stocks!J270</f>
        <v>0.002730051035</v>
      </c>
      <c r="E266" s="103">
        <f>Stocks!K270</f>
        <v>0.001477719039</v>
      </c>
      <c r="F266" s="103">
        <f>Stocks!L270</f>
        <v>0.001548916084</v>
      </c>
      <c r="G266" s="104">
        <f>Stocks!M270</f>
        <v>-0.004032737663</v>
      </c>
      <c r="H266" s="36">
        <f t="array" ref="H266">SQRT(MMULT(MMULT(TRANSPOSE($A$4:$A$9),MMULT(TRANSPOSE(EXP(B267:$G$530)-1),EXP(B267:$G$530)-1)/COUNTA($G267:G$530)),$A$4:$A$9))*NORMSINV($B$11)</f>
        <v>-0.0229289848</v>
      </c>
      <c r="I266" s="24">
        <f t="shared" si="3"/>
        <v>0</v>
      </c>
      <c r="J266" s="36">
        <f t="array" ref="J266">SQRT(MMULT(MMULT(TRANSPOSE($A$4:$A$9),MMULT(TRANSPOSE(EXP(B267:G518)-1),EXP(B267:G518)-1)/COUNTA(G267:G518)),$A$4:$A$9))*NORMSINV($B$11)</f>
        <v>-0.0214611349</v>
      </c>
      <c r="K266" s="24">
        <f t="shared" si="4"/>
        <v>0</v>
      </c>
      <c r="L266" s="36">
        <f t="shared" si="5"/>
        <v>-0.07250781639</v>
      </c>
      <c r="M266" s="100">
        <f t="array" ref="M266">SQRT(MMULT(MMULT(TRANSPOSE($A$4:$A$9),MMULT(TRANSPOSE(EXP(B267:$G$532)-1),EXP(B267:$G$532)-1)/COUNTA($G267:G$532)),$A$4:$A$9))*(-1/SQRT(2*PI())*EXP(-1*(NORMSINV($B$11))^2/2)/$B$11)</f>
        <v>-0.02626892433</v>
      </c>
      <c r="N266" s="36">
        <f t="array" ref="N266">SQRT(MMULT(MMULT(TRANSPOSE($A$4:$A$9),MMULT(TRANSPOSE(EXP(B267:G518)-1),EXP(B267:G518)-1)/COUNTA(G267:G518)),$A$4:$A$9))*(-1/SQRT(2*PI())*EXP(-1*(NORMSINV($B$11))^2/2)/$B$11)</f>
        <v>-0.02458726079</v>
      </c>
      <c r="O266" s="101">
        <f t="shared" si="6"/>
        <v>-0.08306963258</v>
      </c>
      <c r="P266" s="100">
        <f>Stocks!N270</f>
        <v>0.01219557112</v>
      </c>
      <c r="Q266" s="36">
        <f>Stocks!O270</f>
        <v>0.001922707308</v>
      </c>
      <c r="R266" s="36">
        <f>Stocks!P270</f>
        <v>0.002733781018</v>
      </c>
      <c r="S266" s="36">
        <f>Stocks!Q270</f>
        <v>0.001478811403</v>
      </c>
      <c r="T266" s="36">
        <f>Stocks!R270</f>
        <v>0.001550116274</v>
      </c>
      <c r="U266" s="36">
        <f>Stocks!S270</f>
        <v>-0.004024617096</v>
      </c>
      <c r="V266" s="100">
        <f t="shared" si="7"/>
        <v>0.002642728338</v>
      </c>
    </row>
    <row r="267" ht="12.75" customHeight="1">
      <c r="A267" s="102">
        <f>Stocks!A269</f>
        <v>42782</v>
      </c>
      <c r="B267" s="103">
        <f>Stocks!H269</f>
        <v>-0.03940659516</v>
      </c>
      <c r="C267" s="103">
        <f>Stocks!I269</f>
        <v>0.009936635943</v>
      </c>
      <c r="D267" s="103">
        <f>Stocks!J269</f>
        <v>-0.001181388378</v>
      </c>
      <c r="E267" s="103">
        <f>Stocks!K269</f>
        <v>-0.00182924633</v>
      </c>
      <c r="F267" s="103">
        <f>Stocks!L269</f>
        <v>-0.0001551658856</v>
      </c>
      <c r="G267" s="104">
        <f>Stocks!M269</f>
        <v>-0.008839314447</v>
      </c>
      <c r="H267" s="36">
        <f t="array" ref="H267">SQRT(MMULT(MMULT(TRANSPOSE($A$4:$A$9),MMULT(TRANSPOSE(EXP(B268:$G$530)-1),EXP(B268:$G$530)-1)/COUNTA($G268:G$530)),$A$4:$A$9))*NORMSINV($B$11)</f>
        <v>-0.02295200033</v>
      </c>
      <c r="I267" s="24">
        <f t="shared" si="3"/>
        <v>0</v>
      </c>
      <c r="J267" s="36">
        <f t="array" ref="J267">SQRT(MMULT(MMULT(TRANSPOSE($A$4:$A$9),MMULT(TRANSPOSE(EXP(B268:G519)-1),EXP(B268:G519)-1)/COUNTA(G268:G519)),$A$4:$A$9))*NORMSINV($B$11)</f>
        <v>-0.02154390264</v>
      </c>
      <c r="K267" s="24">
        <f t="shared" si="4"/>
        <v>0</v>
      </c>
      <c r="L267" s="36">
        <f t="shared" si="5"/>
        <v>-0.07258059791</v>
      </c>
      <c r="M267" s="100">
        <f t="array" ref="M267">SQRT(MMULT(MMULT(TRANSPOSE($A$4:$A$9),MMULT(TRANSPOSE(EXP(B268:$G$532)-1),EXP(B268:$G$532)-1)/COUNTA($G268:G$532)),$A$4:$A$9))*(-1/SQRT(2*PI())*EXP(-1*(NORMSINV($B$11))^2/2)/$B$11)</f>
        <v>-0.02629529242</v>
      </c>
      <c r="N267" s="36">
        <f t="array" ref="N267">SQRT(MMULT(MMULT(TRANSPOSE($A$4:$A$9),MMULT(TRANSPOSE(EXP(B268:G519)-1),EXP(B268:G519)-1)/COUNTA(G268:G519)),$A$4:$A$9))*(-1/SQRT(2*PI())*EXP(-1*(NORMSINV($B$11))^2/2)/$B$11)</f>
        <v>-0.02468208485</v>
      </c>
      <c r="O267" s="101">
        <f t="shared" si="6"/>
        <v>-0.08315301579</v>
      </c>
      <c r="P267" s="100">
        <f>Stocks!N269</f>
        <v>-0.03864025455</v>
      </c>
      <c r="Q267" s="36">
        <f>Stocks!O269</f>
        <v>0.009986168236</v>
      </c>
      <c r="R267" s="36">
        <f>Stocks!P269</f>
        <v>-0.001180690814</v>
      </c>
      <c r="S267" s="36">
        <f>Stocks!Q269</f>
        <v>-0.001827574279</v>
      </c>
      <c r="T267" s="36">
        <f>Stocks!R269</f>
        <v>-0.000155153848</v>
      </c>
      <c r="U267" s="36">
        <f>Stocks!S269</f>
        <v>-0.00880036256</v>
      </c>
      <c r="V267" s="100">
        <f t="shared" si="7"/>
        <v>-0.006769644636</v>
      </c>
    </row>
    <row r="268" ht="12.75" customHeight="1">
      <c r="A268" s="102">
        <f>Stocks!A268</f>
        <v>42781</v>
      </c>
      <c r="B268" s="103">
        <f>Stocks!H268</f>
        <v>-0.004351403072</v>
      </c>
      <c r="C268" s="103">
        <f>Stocks!I268</f>
        <v>0.003334225259</v>
      </c>
      <c r="D268" s="103">
        <f>Stocks!J268</f>
        <v>0.003622511033</v>
      </c>
      <c r="E268" s="103">
        <f>Stocks!K268</f>
        <v>0.01024415998</v>
      </c>
      <c r="F268" s="103">
        <f>Stocks!L268</f>
        <v>-0.0006197875411</v>
      </c>
      <c r="G268" s="104">
        <f>Stocks!M268</f>
        <v>-0.01077887897</v>
      </c>
      <c r="H268" s="36">
        <f t="array" ref="H268">SQRT(MMULT(MMULT(TRANSPOSE($A$4:$A$9),MMULT(TRANSPOSE(EXP(B269:$G$530)-1),EXP(B269:$G$530)-1)/COUNTA($G269:G$530)),$A$4:$A$9))*NORMSINV($B$11)</f>
        <v>-0.02299572888</v>
      </c>
      <c r="I268" s="24">
        <f t="shared" si="3"/>
        <v>0</v>
      </c>
      <c r="J268" s="36">
        <f t="array" ref="J268">SQRT(MMULT(MMULT(TRANSPOSE($A$4:$A$9),MMULT(TRANSPOSE(EXP(B269:G520)-1),EXP(B269:G520)-1)/COUNTA(G269:G520)),$A$4:$A$9))*NORMSINV($B$11)</f>
        <v>-0.02215257985</v>
      </c>
      <c r="K268" s="24">
        <f t="shared" si="4"/>
        <v>0</v>
      </c>
      <c r="L268" s="36">
        <f t="shared" si="5"/>
        <v>-0.07271887971</v>
      </c>
      <c r="M268" s="100">
        <f t="array" ref="M268">SQRT(MMULT(MMULT(TRANSPOSE($A$4:$A$9),MMULT(TRANSPOSE(EXP(B269:$G$532)-1),EXP(B269:$G$532)-1)/COUNTA($G269:G$532)),$A$4:$A$9))*(-1/SQRT(2*PI())*EXP(-1*(NORMSINV($B$11))^2/2)/$B$11)</f>
        <v>-0.02634539066</v>
      </c>
      <c r="N268" s="36">
        <f t="array" ref="N268">SQRT(MMULT(MMULT(TRANSPOSE($A$4:$A$9),MMULT(TRANSPOSE(EXP(B269:G520)-1),EXP(B269:G520)-1)/COUNTA(G269:G520)),$A$4:$A$9))*(-1/SQRT(2*PI())*EXP(-1*(NORMSINV($B$11))^2/2)/$B$11)</f>
        <v>-0.02537942474</v>
      </c>
      <c r="O268" s="101">
        <f t="shared" si="6"/>
        <v>-0.08331144033</v>
      </c>
      <c r="P268" s="100">
        <f>Stocks!N268</f>
        <v>-0.004341949435</v>
      </c>
      <c r="Q268" s="36">
        <f>Stocks!O268</f>
        <v>0.003339789971</v>
      </c>
      <c r="R268" s="36">
        <f>Stocks!P268</f>
        <v>0.003629080256</v>
      </c>
      <c r="S268" s="36">
        <f>Stocks!Q268</f>
        <v>0.01029681102</v>
      </c>
      <c r="T268" s="36">
        <f>Stocks!R268</f>
        <v>-0.0006195955124</v>
      </c>
      <c r="U268" s="36">
        <f>Stocks!S268</f>
        <v>-0.01072099501</v>
      </c>
      <c r="V268" s="100">
        <f t="shared" si="7"/>
        <v>0.0002638568812</v>
      </c>
    </row>
    <row r="269" ht="12.75" customHeight="1">
      <c r="A269" s="102">
        <f>Stocks!A267</f>
        <v>42780</v>
      </c>
      <c r="B269" s="103">
        <f>Stocks!H267</f>
        <v>0.001353342521</v>
      </c>
      <c r="C269" s="103">
        <f>Stocks!I267</f>
        <v>0.003624835117</v>
      </c>
      <c r="D269" s="103">
        <f>Stocks!J267</f>
        <v>0.01289580162</v>
      </c>
      <c r="E269" s="103">
        <f>Stocks!K267</f>
        <v>-0.01675970478</v>
      </c>
      <c r="F269" s="103">
        <f>Stocks!L267</f>
        <v>0.003724026222</v>
      </c>
      <c r="G269" s="104">
        <f>Stocks!M267</f>
        <v>-0.004142405811</v>
      </c>
      <c r="H269" s="36">
        <f t="array" ref="H269">SQRT(MMULT(MMULT(TRANSPOSE($A$4:$A$9),MMULT(TRANSPOSE(EXP(B270:$G$530)-1),EXP(B270:$G$530)-1)/COUNTA($G270:G$530)),$A$4:$A$9))*NORMSINV($B$11)</f>
        <v>-0.02303972879</v>
      </c>
      <c r="I269" s="24">
        <f t="shared" si="3"/>
        <v>0</v>
      </c>
      <c r="J269" s="36">
        <f t="array" ref="J269">SQRT(MMULT(MMULT(TRANSPOSE($A$4:$A$9),MMULT(TRANSPOSE(EXP(B270:G521)-1),EXP(B270:G521)-1)/COUNTA(G270:G521)),$A$4:$A$9))*NORMSINV($B$11)</f>
        <v>-0.02223225266</v>
      </c>
      <c r="K269" s="24">
        <f t="shared" si="4"/>
        <v>0</v>
      </c>
      <c r="L269" s="36">
        <f t="shared" si="5"/>
        <v>-0.07285801964</v>
      </c>
      <c r="M269" s="100">
        <f t="array" ref="M269">SQRT(MMULT(MMULT(TRANSPOSE($A$4:$A$9),MMULT(TRANSPOSE(EXP(B270:$G$532)-1),EXP(B270:$G$532)-1)/COUNTA($G270:G$532)),$A$4:$A$9))*(-1/SQRT(2*PI())*EXP(-1*(NORMSINV($B$11))^2/2)/$B$11)</f>
        <v>-0.0263957998</v>
      </c>
      <c r="N269" s="36">
        <f t="array" ref="N269">SQRT(MMULT(MMULT(TRANSPOSE($A$4:$A$9),MMULT(TRANSPOSE(EXP(B270:G521)-1),EXP(B270:G521)-1)/COUNTA(G270:G521)),$A$4:$A$9))*(-1/SQRT(2*PI())*EXP(-1*(NORMSINV($B$11))^2/2)/$B$11)</f>
        <v>-0.02547070305</v>
      </c>
      <c r="O269" s="101">
        <f t="shared" si="6"/>
        <v>-0.08347084802</v>
      </c>
      <c r="P269" s="100">
        <f>Stocks!N267</f>
        <v>0.001354258702</v>
      </c>
      <c r="Q269" s="36">
        <f>Stocks!O267</f>
        <v>0.003631412778</v>
      </c>
      <c r="R269" s="36">
        <f>Stocks!P267</f>
        <v>0.01297931105</v>
      </c>
      <c r="S269" s="36">
        <f>Stocks!Q267</f>
        <v>-0.01662004225</v>
      </c>
      <c r="T269" s="36">
        <f>Stocks!R267</f>
        <v>0.003730969023</v>
      </c>
      <c r="U269" s="36">
        <f>Stocks!S267</f>
        <v>-0.004133837882</v>
      </c>
      <c r="V269" s="100">
        <f t="shared" si="7"/>
        <v>0.0001570119045</v>
      </c>
    </row>
    <row r="270" ht="12.75" customHeight="1">
      <c r="A270" s="102">
        <f>Stocks!A266</f>
        <v>42779</v>
      </c>
      <c r="B270" s="103">
        <f>Stocks!H266</f>
        <v>0.04136411532</v>
      </c>
      <c r="C270" s="103">
        <f>Stocks!I266</f>
        <v>0.01293218553</v>
      </c>
      <c r="D270" s="103">
        <f>Stocks!J266</f>
        <v>0.008816634087</v>
      </c>
      <c r="E270" s="103">
        <f>Stocks!K266</f>
        <v>-0.01124940672</v>
      </c>
      <c r="F270" s="103">
        <f>Stocks!L266</f>
        <v>0.01118711225</v>
      </c>
      <c r="G270" s="104">
        <f>Stocks!M266</f>
        <v>-0.007782337846</v>
      </c>
      <c r="H270" s="36">
        <f t="array" ref="H270">SQRT(MMULT(MMULT(TRANSPOSE($A$4:$A$9),MMULT(TRANSPOSE(EXP(B271:$G$530)-1),EXP(B271:$G$530)-1)/COUNTA($G271:G$530)),$A$4:$A$9))*NORMSINV($B$11)</f>
        <v>-0.02304410078</v>
      </c>
      <c r="I270" s="24">
        <f t="shared" si="3"/>
        <v>0</v>
      </c>
      <c r="J270" s="36">
        <f t="array" ref="J270">SQRT(MMULT(MMULT(TRANSPOSE($A$4:$A$9),MMULT(TRANSPOSE(EXP(B271:G522)-1),EXP(B271:G522)-1)/COUNTA(G271:G522)),$A$4:$A$9))*NORMSINV($B$11)</f>
        <v>-0.02221536191</v>
      </c>
      <c r="K270" s="24">
        <f t="shared" si="4"/>
        <v>0</v>
      </c>
      <c r="L270" s="36">
        <f t="shared" si="5"/>
        <v>-0.07287184509</v>
      </c>
      <c r="M270" s="100">
        <f t="array" ref="M270">SQRT(MMULT(MMULT(TRANSPOSE($A$4:$A$9),MMULT(TRANSPOSE(EXP(B271:$G$532)-1),EXP(B271:$G$532)-1)/COUNTA($G271:G$532)),$A$4:$A$9))*(-1/SQRT(2*PI())*EXP(-1*(NORMSINV($B$11))^2/2)/$B$11)</f>
        <v>-0.02640080863</v>
      </c>
      <c r="N270" s="36">
        <f t="array" ref="N270">SQRT(MMULT(MMULT(TRANSPOSE($A$4:$A$9),MMULT(TRANSPOSE(EXP(B271:G522)-1),EXP(B271:G522)-1)/COUNTA(G271:G522)),$A$4:$A$9))*(-1/SQRT(2*PI())*EXP(-1*(NORMSINV($B$11))^2/2)/$B$11)</f>
        <v>-0.02545135192</v>
      </c>
      <c r="O270" s="101">
        <f t="shared" si="6"/>
        <v>-0.08348668734</v>
      </c>
      <c r="P270" s="100">
        <f>Stocks!N266</f>
        <v>0.04223152894</v>
      </c>
      <c r="Q270" s="36">
        <f>Stocks!O266</f>
        <v>0.01301616788</v>
      </c>
      <c r="R270" s="36">
        <f>Stocks!P266</f>
        <v>0.008855615082</v>
      </c>
      <c r="S270" s="36">
        <f>Stocks!Q266</f>
        <v>-0.01118636875</v>
      </c>
      <c r="T270" s="36">
        <f>Stocks!R266</f>
        <v>0.01124992199</v>
      </c>
      <c r="U270" s="36">
        <f>Stocks!S266</f>
        <v>-0.007752133858</v>
      </c>
      <c r="V270" s="100">
        <f t="shared" si="7"/>
        <v>0.009402455214</v>
      </c>
    </row>
    <row r="271" ht="12.75" customHeight="1">
      <c r="A271" s="102">
        <f>Stocks!A265</f>
        <v>42776</v>
      </c>
      <c r="B271" s="103">
        <f>Stocks!H265</f>
        <v>0.0001114313792</v>
      </c>
      <c r="C271" s="103">
        <f>Stocks!I265</f>
        <v>-0.003389552174</v>
      </c>
      <c r="D271" s="103">
        <f>Stocks!J265</f>
        <v>-0.002268206714</v>
      </c>
      <c r="E271" s="103">
        <f>Stocks!K265</f>
        <v>0.004706597738</v>
      </c>
      <c r="F271" s="103">
        <f>Stocks!L265</f>
        <v>-0.0009369717256</v>
      </c>
      <c r="G271" s="104">
        <f>Stocks!M265</f>
        <v>0.0008358682309</v>
      </c>
      <c r="H271" s="36">
        <f t="array" ref="H271">SQRT(MMULT(MMULT(TRANSPOSE($A$4:$A$9),MMULT(TRANSPOSE(EXP(B272:$G$530)-1),EXP(B272:$G$530)-1)/COUNTA($G272:G$530)),$A$4:$A$9))*NORMSINV($B$11)</f>
        <v>-0.02308853395</v>
      </c>
      <c r="I271" s="24">
        <f t="shared" si="3"/>
        <v>0</v>
      </c>
      <c r="J271" s="36">
        <f t="array" ref="J271">SQRT(MMULT(MMULT(TRANSPOSE($A$4:$A$9),MMULT(TRANSPOSE(EXP(B272:G523)-1),EXP(B272:G523)-1)/COUNTA(G272:G523)),$A$4:$A$9))*NORMSINV($B$11)</f>
        <v>-0.02222666358</v>
      </c>
      <c r="K271" s="24">
        <f t="shared" si="4"/>
        <v>0</v>
      </c>
      <c r="L271" s="36">
        <f t="shared" si="5"/>
        <v>-0.0730123551</v>
      </c>
      <c r="M271" s="100">
        <f t="array" ref="M271">SQRT(MMULT(MMULT(TRANSPOSE($A$4:$A$9),MMULT(TRANSPOSE(EXP(B272:$G$532)-1),EXP(B272:$G$532)-1)/COUNTA($G272:G$532)),$A$4:$A$9))*(-1/SQRT(2*PI())*EXP(-1*(NORMSINV($B$11))^2/2)/$B$11)</f>
        <v>-0.02645171413</v>
      </c>
      <c r="N271" s="36">
        <f t="array" ref="N271">SQRT(MMULT(MMULT(TRANSPOSE($A$4:$A$9),MMULT(TRANSPOSE(EXP(B272:G523)-1),EXP(B272:G523)-1)/COUNTA(G272:G523)),$A$4:$A$9))*(-1/SQRT(2*PI())*EXP(-1*(NORMSINV($B$11))^2/2)/$B$11)</f>
        <v>-0.02546429983</v>
      </c>
      <c r="O271" s="101">
        <f t="shared" si="6"/>
        <v>-0.08364766468</v>
      </c>
      <c r="P271" s="100">
        <f>Stocks!N265</f>
        <v>0.0001114375879</v>
      </c>
      <c r="Q271" s="36">
        <f>Stocks!O265</f>
        <v>-0.003383814127</v>
      </c>
      <c r="R271" s="36">
        <f>Stocks!P265</f>
        <v>-0.002265636277</v>
      </c>
      <c r="S271" s="36">
        <f>Stocks!Q265</f>
        <v>0.004717691166</v>
      </c>
      <c r="T271" s="36">
        <f>Stocks!R265</f>
        <v>-0.0009365329046</v>
      </c>
      <c r="U271" s="36">
        <f>Stocks!S265</f>
        <v>0.0008362176661</v>
      </c>
      <c r="V271" s="100">
        <f t="shared" si="7"/>
        <v>-0.0001534394814</v>
      </c>
    </row>
    <row r="272" ht="12.75" customHeight="1">
      <c r="A272" s="102">
        <f>Stocks!A264</f>
        <v>42775</v>
      </c>
      <c r="B272" s="103">
        <f>Stocks!H264</f>
        <v>0.02680489129</v>
      </c>
      <c r="C272" s="103">
        <f>Stocks!I264</f>
        <v>-0.02561411651</v>
      </c>
      <c r="D272" s="103">
        <f>Stocks!J264</f>
        <v>0.007200016537</v>
      </c>
      <c r="E272" s="103">
        <f>Stocks!K264</f>
        <v>-0.004154021424</v>
      </c>
      <c r="F272" s="103">
        <f>Stocks!L264</f>
        <v>0.01130300856</v>
      </c>
      <c r="G272" s="104">
        <f>Stocks!M264</f>
        <v>0.00848404668</v>
      </c>
      <c r="H272" s="36">
        <f t="array" ref="H272">SQRT(MMULT(MMULT(TRANSPOSE($A$4:$A$9),MMULT(TRANSPOSE(EXP(B273:$G$530)-1),EXP(B273:$G$530)-1)/COUNTA($G273:G$530)),$A$4:$A$9))*NORMSINV($B$11)</f>
        <v>-0.02312545983</v>
      </c>
      <c r="I272" s="24">
        <f t="shared" si="3"/>
        <v>0</v>
      </c>
      <c r="J272" s="36">
        <f t="array" ref="J272">SQRT(MMULT(MMULT(TRANSPOSE($A$4:$A$9),MMULT(TRANSPOSE(EXP(B273:G524)-1),EXP(B273:G524)-1)/COUNTA(G273:G524)),$A$4:$A$9))*NORMSINV($B$11)</f>
        <v>-0.02222518227</v>
      </c>
      <c r="K272" s="24">
        <f t="shared" si="4"/>
        <v>0</v>
      </c>
      <c r="L272" s="36">
        <f t="shared" si="5"/>
        <v>-0.073129125</v>
      </c>
      <c r="M272" s="100">
        <f t="array" ref="M272">SQRT(MMULT(MMULT(TRANSPOSE($A$4:$A$9),MMULT(TRANSPOSE(EXP(B273:$G$532)-1),EXP(B273:$G$532)-1)/COUNTA($G273:G$532)),$A$4:$A$9))*(-1/SQRT(2*PI())*EXP(-1*(NORMSINV($B$11))^2/2)/$B$11)</f>
        <v>-0.02649401881</v>
      </c>
      <c r="N272" s="36">
        <f t="array" ref="N272">SQRT(MMULT(MMULT(TRANSPOSE($A$4:$A$9),MMULT(TRANSPOSE(EXP(B273:G524)-1),EXP(B273:G524)-1)/COUNTA(G273:G524)),$A$4:$A$9))*(-1/SQRT(2*PI())*EXP(-1*(NORMSINV($B$11))^2/2)/$B$11)</f>
        <v>-0.02546260275</v>
      </c>
      <c r="O272" s="101">
        <f t="shared" si="6"/>
        <v>-0.0837814438</v>
      </c>
      <c r="P272" s="100">
        <f>Stocks!N264</f>
        <v>0.02716737391</v>
      </c>
      <c r="Q272" s="36">
        <f>Stocks!O264</f>
        <v>-0.02528885801</v>
      </c>
      <c r="R272" s="36">
        <f>Stocks!P264</f>
        <v>0.007225998977</v>
      </c>
      <c r="S272" s="36">
        <f>Stocks!Q264</f>
        <v>-0.004145405412</v>
      </c>
      <c r="T272" s="36">
        <f>Stocks!R264</f>
        <v>0.01136712891</v>
      </c>
      <c r="U272" s="36">
        <f>Stocks!S264</f>
        <v>0.008520138199</v>
      </c>
      <c r="V272" s="100">
        <f t="shared" si="7"/>
        <v>0.004141062762</v>
      </c>
    </row>
    <row r="273" ht="12.75" customHeight="1">
      <c r="A273" s="102">
        <f>Stocks!A263</f>
        <v>42774</v>
      </c>
      <c r="B273" s="103">
        <f>Stocks!H263</f>
        <v>0.01770766116</v>
      </c>
      <c r="C273" s="103">
        <f>Stocks!I263</f>
        <v>0.0008250413504</v>
      </c>
      <c r="D273" s="103">
        <f>Stocks!J263</f>
        <v>0.003870000746</v>
      </c>
      <c r="E273" s="103">
        <f>Stocks!K263</f>
        <v>0.005125764407</v>
      </c>
      <c r="F273" s="103">
        <f>Stocks!L263</f>
        <v>-0.001419792925</v>
      </c>
      <c r="G273" s="104">
        <f>Stocks!M263</f>
        <v>-0.007679538015</v>
      </c>
      <c r="H273" s="36">
        <f t="array" ref="H273">SQRT(MMULT(MMULT(TRANSPOSE($A$4:$A$9),MMULT(TRANSPOSE(EXP(B274:$G$530)-1),EXP(B274:$G$530)-1)/COUNTA($G274:G$530)),$A$4:$A$9))*NORMSINV($B$11)</f>
        <v>-0.02316602199</v>
      </c>
      <c r="I273" s="24">
        <f t="shared" si="3"/>
        <v>0</v>
      </c>
      <c r="J273" s="36">
        <f t="array" ref="J273">SQRT(MMULT(MMULT(TRANSPOSE($A$4:$A$9),MMULT(TRANSPOSE(EXP(B274:G525)-1),EXP(B274:G525)-1)/COUNTA(G274:G525)),$A$4:$A$9))*NORMSINV($B$11)</f>
        <v>-0.02225467541</v>
      </c>
      <c r="K273" s="24">
        <f t="shared" si="4"/>
        <v>0</v>
      </c>
      <c r="L273" s="36">
        <f t="shared" si="5"/>
        <v>-0.0732573938</v>
      </c>
      <c r="M273" s="100">
        <f t="array" ref="M273">SQRT(MMULT(MMULT(TRANSPOSE($A$4:$A$9),MMULT(TRANSPOSE(EXP(B274:$G$532)-1),EXP(B274:$G$532)-1)/COUNTA($G274:G$532)),$A$4:$A$9))*(-1/SQRT(2*PI())*EXP(-1*(NORMSINV($B$11))^2/2)/$B$11)</f>
        <v>-0.02654048943</v>
      </c>
      <c r="N273" s="36">
        <f t="array" ref="N273">SQRT(MMULT(MMULT(TRANSPOSE($A$4:$A$9),MMULT(TRANSPOSE(EXP(B274:G525)-1),EXP(B274:G525)-1)/COUNTA(G274:G525)),$A$4:$A$9))*(-1/SQRT(2*PI())*EXP(-1*(NORMSINV($B$11))^2/2)/$B$11)</f>
        <v>-0.025496392</v>
      </c>
      <c r="O273" s="101">
        <f t="shared" si="6"/>
        <v>-0.08392839683</v>
      </c>
      <c r="P273" s="100">
        <f>Stocks!N263</f>
        <v>0.0178653713</v>
      </c>
      <c r="Q273" s="36">
        <f>Stocks!O263</f>
        <v>0.0008253817906</v>
      </c>
      <c r="R273" s="36">
        <f>Stocks!P263</f>
        <v>0.003877498869</v>
      </c>
      <c r="S273" s="36">
        <f>Stocks!Q263</f>
        <v>0.005138923611</v>
      </c>
      <c r="T273" s="36">
        <f>Stocks!R263</f>
        <v>-0.001418785496</v>
      </c>
      <c r="U273" s="36">
        <f>Stocks!S263</f>
        <v>-0.007650125702</v>
      </c>
      <c r="V273" s="100">
        <f t="shared" si="7"/>
        <v>0.003106377396</v>
      </c>
    </row>
    <row r="274" ht="12.75" customHeight="1">
      <c r="A274" s="102">
        <f>Stocks!A262</f>
        <v>42773</v>
      </c>
      <c r="B274" s="103">
        <f>Stocks!H262</f>
        <v>-0.001125581875</v>
      </c>
      <c r="C274" s="103">
        <f>Stocks!I262</f>
        <v>0.002203334919</v>
      </c>
      <c r="D274" s="103">
        <f>Stocks!J262</f>
        <v>0.009472064229</v>
      </c>
      <c r="E274" s="103">
        <f>Stocks!K262</f>
        <v>0.0212661907</v>
      </c>
      <c r="F274" s="103">
        <f>Stocks!L262</f>
        <v>-0.003305253575</v>
      </c>
      <c r="G274" s="104">
        <f>Stocks!M262</f>
        <v>-0.006553805421</v>
      </c>
      <c r="H274" s="36">
        <f t="array" ref="H274">SQRT(MMULT(MMULT(TRANSPOSE($A$4:$A$9),MMULT(TRANSPOSE(EXP(B275:$G$530)-1),EXP(B275:$G$530)-1)/COUNTA($G275:G$530)),$A$4:$A$9))*NORMSINV($B$11)</f>
        <v>-0.02320495538</v>
      </c>
      <c r="I274" s="24">
        <f t="shared" si="3"/>
        <v>0</v>
      </c>
      <c r="J274" s="36">
        <f t="array" ref="J274">SQRT(MMULT(MMULT(TRANSPOSE($A$4:$A$9),MMULT(TRANSPOSE(EXP(B275:G526)-1),EXP(B275:G526)-1)/COUNTA(G275:G526)),$A$4:$A$9))*NORMSINV($B$11)</f>
        <v>-0.02236337302</v>
      </c>
      <c r="K274" s="24">
        <f t="shared" si="4"/>
        <v>0</v>
      </c>
      <c r="L274" s="36">
        <f t="shared" si="5"/>
        <v>-0.07338051201</v>
      </c>
      <c r="M274" s="100">
        <f t="array" ref="M274">SQRT(MMULT(MMULT(TRANSPOSE($A$4:$A$9),MMULT(TRANSPOSE(EXP(B275:$G$532)-1),EXP(B275:$G$532)-1)/COUNTA($G275:G$532)),$A$4:$A$9))*(-1/SQRT(2*PI())*EXP(-1*(NORMSINV($B$11))^2/2)/$B$11)</f>
        <v>-0.02658509404</v>
      </c>
      <c r="N274" s="36">
        <f t="array" ref="N274">SQRT(MMULT(MMULT(TRANSPOSE($A$4:$A$9),MMULT(TRANSPOSE(EXP(B275:G526)-1),EXP(B275:G526)-1)/COUNTA(G275:G526)),$A$4:$A$9))*(-1/SQRT(2*PI())*EXP(-1*(NORMSINV($B$11))^2/2)/$B$11)</f>
        <v>-0.02562092299</v>
      </c>
      <c r="O274" s="101">
        <f t="shared" si="6"/>
        <v>-0.08406944898</v>
      </c>
      <c r="P274" s="100">
        <f>Stocks!N262</f>
        <v>-0.001124948646</v>
      </c>
      <c r="Q274" s="36">
        <f>Stocks!O262</f>
        <v>0.002205764045</v>
      </c>
      <c r="R274" s="36">
        <f>Stocks!P262</f>
        <v>0.009517066204</v>
      </c>
      <c r="S274" s="36">
        <f>Stocks!Q262</f>
        <v>0.02149392763</v>
      </c>
      <c r="T274" s="36">
        <f>Stocks!R262</f>
        <v>-0.003299797238</v>
      </c>
      <c r="U274" s="36">
        <f>Stocks!S262</f>
        <v>-0.006532376078</v>
      </c>
      <c r="V274" s="100">
        <f t="shared" si="7"/>
        <v>0.00370993932</v>
      </c>
    </row>
    <row r="275" ht="12.75" customHeight="1">
      <c r="A275" s="102">
        <f>Stocks!A261</f>
        <v>42772</v>
      </c>
      <c r="B275" s="103">
        <f>Stocks!H261</f>
        <v>0.02530084717</v>
      </c>
      <c r="C275" s="103">
        <f>Stocks!I261</f>
        <v>-0.006869427171</v>
      </c>
      <c r="D275" s="103">
        <f>Stocks!J261</f>
        <v>0.009330348704</v>
      </c>
      <c r="E275" s="103">
        <f>Stocks!K261</f>
        <v>0.005120564474</v>
      </c>
      <c r="F275" s="103">
        <f>Stocks!L261</f>
        <v>-0.0006283227012</v>
      </c>
      <c r="G275" s="104">
        <f>Stocks!M261</f>
        <v>-0.00949934906</v>
      </c>
      <c r="H275" s="36">
        <f t="array" ref="H275">SQRT(MMULT(MMULT(TRANSPOSE($A$4:$A$9),MMULT(TRANSPOSE(EXP(B276:$G$530)-1),EXP(B276:$G$530)-1)/COUNTA($G276:G$530)),$A$4:$A$9))*NORMSINV($B$11)</f>
        <v>-0.0232435843</v>
      </c>
      <c r="I275" s="24">
        <f t="shared" si="3"/>
        <v>0</v>
      </c>
      <c r="J275" s="36">
        <f t="array" ref="J275">SQRT(MMULT(MMULT(TRANSPOSE($A$4:$A$9),MMULT(TRANSPOSE(EXP(B276:G527)-1),EXP(B276:G527)-1)/COUNTA(G276:G527)),$A$4:$A$9))*NORMSINV($B$11)</f>
        <v>-0.02303449281</v>
      </c>
      <c r="K275" s="24">
        <f t="shared" si="4"/>
        <v>0</v>
      </c>
      <c r="L275" s="36">
        <f t="shared" si="5"/>
        <v>-0.07350266737</v>
      </c>
      <c r="M275" s="100">
        <f t="array" ref="M275">SQRT(MMULT(MMULT(TRANSPOSE($A$4:$A$9),MMULT(TRANSPOSE(EXP(B276:$G$532)-1),EXP(B276:$G$532)-1)/COUNTA($G276:G$532)),$A$4:$A$9))*(-1/SQRT(2*PI())*EXP(-1*(NORMSINV($B$11))^2/2)/$B$11)</f>
        <v>-0.02662934982</v>
      </c>
      <c r="N275" s="36">
        <f t="array" ref="N275">SQRT(MMULT(MMULT(TRANSPOSE($A$4:$A$9),MMULT(TRANSPOSE(EXP(B276:G527)-1),EXP(B276:G527)-1)/COUNTA(G276:G527)),$A$4:$A$9))*(-1/SQRT(2*PI())*EXP(-1*(NORMSINV($B$11))^2/2)/$B$11)</f>
        <v>-0.02638980112</v>
      </c>
      <c r="O275" s="101">
        <f t="shared" si="6"/>
        <v>-0.08420939805</v>
      </c>
      <c r="P275" s="100">
        <f>Stocks!N261</f>
        <v>0.02562363008</v>
      </c>
      <c r="Q275" s="36">
        <f>Stocks!O261</f>
        <v>-0.00684588659</v>
      </c>
      <c r="R275" s="36">
        <f>Stocks!P261</f>
        <v>0.0093740121</v>
      </c>
      <c r="S275" s="36">
        <f>Stocks!Q261</f>
        <v>0.00513369697</v>
      </c>
      <c r="T275" s="36">
        <f>Stocks!R261</f>
        <v>-0.0006281253478</v>
      </c>
      <c r="U275" s="36">
        <f>Stocks!S261</f>
        <v>-0.009454372772</v>
      </c>
      <c r="V275" s="100">
        <f t="shared" si="7"/>
        <v>0.003867159074</v>
      </c>
    </row>
    <row r="276" ht="12.75" customHeight="1">
      <c r="A276" s="102">
        <f>Stocks!A260</f>
        <v>42769</v>
      </c>
      <c r="B276" s="103">
        <f>Stocks!H260</f>
        <v>-0.0008749642533</v>
      </c>
      <c r="C276" s="103">
        <f>Stocks!I260</f>
        <v>0.002742181833</v>
      </c>
      <c r="D276" s="103">
        <f>Stocks!J260</f>
        <v>0.004270050812</v>
      </c>
      <c r="E276" s="103">
        <f>Stocks!K260</f>
        <v>0.007514818054</v>
      </c>
      <c r="F276" s="103">
        <f>Stocks!L260</f>
        <v>0.008041107308</v>
      </c>
      <c r="G276" s="104">
        <f>Stocks!M260</f>
        <v>0.003068157863</v>
      </c>
      <c r="H276" s="36">
        <f t="array" ref="H276">SQRT(MMULT(MMULT(TRANSPOSE($A$4:$A$9),MMULT(TRANSPOSE(EXP(B277:$G$530)-1),EXP(B277:$G$530)-1)/COUNTA($G277:G$530)),$A$4:$A$9))*NORMSINV($B$11)</f>
        <v>-0.02328145283</v>
      </c>
      <c r="I276" s="24">
        <f t="shared" si="3"/>
        <v>0</v>
      </c>
      <c r="J276" s="36">
        <f t="array" ref="J276">SQRT(MMULT(MMULT(TRANSPOSE($A$4:$A$9),MMULT(TRANSPOSE(EXP(B277:G528)-1),EXP(B277:G528)-1)/COUNTA(G277:G528)),$A$4:$A$9))*NORMSINV($B$11)</f>
        <v>-0.02302737187</v>
      </c>
      <c r="K276" s="24">
        <f t="shared" si="4"/>
        <v>0</v>
      </c>
      <c r="L276" s="36">
        <f t="shared" si="5"/>
        <v>-0.07362241818</v>
      </c>
      <c r="M276" s="100">
        <f t="array" ref="M276">SQRT(MMULT(MMULT(TRANSPOSE($A$4:$A$9),MMULT(TRANSPOSE(EXP(B277:$G$532)-1),EXP(B277:$G$532)-1)/COUNTA($G277:G$532)),$A$4:$A$9))*(-1/SQRT(2*PI())*EXP(-1*(NORMSINV($B$11))^2/2)/$B$11)</f>
        <v>-0.02667273446</v>
      </c>
      <c r="N276" s="36">
        <f t="array" ref="N276">SQRT(MMULT(MMULT(TRANSPOSE($A$4:$A$9),MMULT(TRANSPOSE(EXP(B277:G528)-1),EXP(B277:G528)-1)/COUNTA(G277:G528)),$A$4:$A$9))*(-1/SQRT(2*PI())*EXP(-1*(NORMSINV($B$11))^2/2)/$B$11)</f>
        <v>-0.02638164291</v>
      </c>
      <c r="O276" s="101">
        <f t="shared" si="6"/>
        <v>-0.0843465923</v>
      </c>
      <c r="P276" s="100">
        <f>Stocks!N260</f>
        <v>-0.0008745815837</v>
      </c>
      <c r="Q276" s="36">
        <f>Stocks!O260</f>
        <v>0.002745945052</v>
      </c>
      <c r="R276" s="36">
        <f>Stocks!P260</f>
        <v>0.004279180469</v>
      </c>
      <c r="S276" s="36">
        <f>Stocks!Q260</f>
        <v>0.007543125163</v>
      </c>
      <c r="T276" s="36">
        <f>Stocks!R260</f>
        <v>0.008073523841</v>
      </c>
      <c r="U276" s="36">
        <f>Stocks!S260</f>
        <v>0.003072869477</v>
      </c>
      <c r="V276" s="100">
        <f t="shared" si="7"/>
        <v>0.004140010403</v>
      </c>
    </row>
    <row r="277" ht="12.75" customHeight="1">
      <c r="A277" s="102">
        <f>Stocks!A259</f>
        <v>42768</v>
      </c>
      <c r="B277" s="103">
        <f>Stocks!H259</f>
        <v>0.009225481126</v>
      </c>
      <c r="C277" s="103">
        <f>Stocks!I259</f>
        <v>0.004371521174</v>
      </c>
      <c r="D277" s="103">
        <f>Stocks!J259</f>
        <v>-0.001710098106</v>
      </c>
      <c r="E277" s="103">
        <f>Stocks!K259</f>
        <v>-0.01128665473</v>
      </c>
      <c r="F277" s="103">
        <f>Stocks!L259</f>
        <v>-0.006469676218</v>
      </c>
      <c r="G277" s="104">
        <f>Stocks!M259</f>
        <v>-0.00008493750021</v>
      </c>
      <c r="H277" s="36">
        <f t="array" ref="H277">SQRT(MMULT(MMULT(TRANSPOSE($A$4:$A$9),MMULT(TRANSPOSE(EXP(B278:$G$530)-1),EXP(B278:$G$530)-1)/COUNTA($G278:G$530)),$A$4:$A$9))*NORMSINV($B$11)</f>
        <v>-0.02332698738</v>
      </c>
      <c r="I277" s="24">
        <f t="shared" si="3"/>
        <v>0</v>
      </c>
      <c r="J277" s="36">
        <f t="array" ref="J277">SQRT(MMULT(MMULT(TRANSPOSE($A$4:$A$9),MMULT(TRANSPOSE(EXP(B278:G529)-1),EXP(B278:G529)-1)/COUNTA(G278:G529)),$A$4:$A$9))*NORMSINV($B$11)</f>
        <v>-0.02308346157</v>
      </c>
      <c r="K277" s="24">
        <f t="shared" si="4"/>
        <v>0</v>
      </c>
      <c r="L277" s="36">
        <f t="shared" si="5"/>
        <v>-0.07376641107</v>
      </c>
      <c r="M277" s="100">
        <f t="array" ref="M277">SQRT(MMULT(MMULT(TRANSPOSE($A$4:$A$9),MMULT(TRANSPOSE(EXP(B278:$G$532)-1),EXP(B278:$G$532)-1)/COUNTA($G278:G$532)),$A$4:$A$9))*(-1/SQRT(2*PI())*EXP(-1*(NORMSINV($B$11))^2/2)/$B$11)</f>
        <v>-0.02672490177</v>
      </c>
      <c r="N277" s="36">
        <f t="array" ref="N277">SQRT(MMULT(MMULT(TRANSPOSE($A$4:$A$9),MMULT(TRANSPOSE(EXP(B278:G529)-1),EXP(B278:G529)-1)/COUNTA(G278:G529)),$A$4:$A$9))*(-1/SQRT(2*PI())*EXP(-1*(NORMSINV($B$11))^2/2)/$B$11)</f>
        <v>-0.0264459029</v>
      </c>
      <c r="O277" s="101">
        <f t="shared" si="6"/>
        <v>-0.08451155985</v>
      </c>
      <c r="P277" s="100">
        <f>Stocks!N259</f>
        <v>0.009268167042</v>
      </c>
      <c r="Q277" s="36">
        <f>Stocks!O259</f>
        <v>0.004381090212</v>
      </c>
      <c r="R277" s="36">
        <f>Stocks!P259</f>
        <v>-0.001708636721</v>
      </c>
      <c r="S277" s="36">
        <f>Stocks!Q259</f>
        <v>-0.0112231994</v>
      </c>
      <c r="T277" s="36">
        <f>Stocks!R259</f>
        <v>-0.006448792924</v>
      </c>
      <c r="U277" s="36">
        <f>Stocks!S259</f>
        <v>-0.00008493389312</v>
      </c>
      <c r="V277" s="100">
        <f t="shared" si="7"/>
        <v>-0.0009693842803</v>
      </c>
    </row>
    <row r="278" ht="12.75" customHeight="1">
      <c r="A278" s="102">
        <f>Stocks!A258</f>
        <v>42767</v>
      </c>
      <c r="B278" s="103">
        <f>Stocks!H258</f>
        <v>-0.01073493562</v>
      </c>
      <c r="C278" s="103">
        <f>Stocks!I258</f>
        <v>-0.008181054768</v>
      </c>
      <c r="D278" s="103">
        <f>Stocks!J258</f>
        <v>0.05919362645</v>
      </c>
      <c r="E278" s="103">
        <f>Stocks!K258</f>
        <v>0.0004972965288</v>
      </c>
      <c r="F278" s="103">
        <f>Stocks!L258</f>
        <v>-0.01668900448</v>
      </c>
      <c r="G278" s="104">
        <f>Stocks!M258</f>
        <v>0.0003431251741</v>
      </c>
      <c r="H278" s="36">
        <f t="array" ref="H278">SQRT(MMULT(MMULT(TRANSPOSE($A$4:$A$9),MMULT(TRANSPOSE(EXP(B279:$G$530)-1),EXP(B279:$G$530)-1)/COUNTA($G279:G$530)),$A$4:$A$9))*NORMSINV($B$11)</f>
        <v>-0.02336429867</v>
      </c>
      <c r="I278" s="24">
        <f t="shared" si="3"/>
        <v>0</v>
      </c>
      <c r="J278" s="36">
        <f t="array" ref="J278">SQRT(MMULT(MMULT(TRANSPOSE($A$4:$A$9),MMULT(TRANSPOSE(EXP(B279:G530)-1),EXP(B279:G530)-1)/COUNTA(G279:G530)),$A$4:$A$9))*NORMSINV($B$11)</f>
        <v>-0.02336429867</v>
      </c>
      <c r="K278" s="24">
        <f t="shared" si="4"/>
        <v>0</v>
      </c>
      <c r="L278" s="36">
        <f t="shared" si="5"/>
        <v>-0.07388439973</v>
      </c>
      <c r="M278" s="100">
        <f t="array" ref="M278">SQRT(MMULT(MMULT(TRANSPOSE($A$4:$A$9),MMULT(TRANSPOSE(EXP(B279:$G$532)-1),EXP(B279:$G$532)-1)/COUNTA($G279:G$532)),$A$4:$A$9))*(-1/SQRT(2*PI())*EXP(-1*(NORMSINV($B$11))^2/2)/$B$11)</f>
        <v>-0.026767648</v>
      </c>
      <c r="N278" s="36">
        <f t="array" ref="N278">SQRT(MMULT(MMULT(TRANSPOSE($A$4:$A$9),MMULT(TRANSPOSE(EXP(B279:G530)-1),EXP(B279:G530)-1)/COUNTA(G279:G530)),$A$4:$A$9))*(-1/SQRT(2*PI())*EXP(-1*(NORMSINV($B$11))^2/2)/$B$11)</f>
        <v>-0.026767648</v>
      </c>
      <c r="O278" s="101">
        <f t="shared" si="6"/>
        <v>-0.08464673527</v>
      </c>
      <c r="P278" s="100">
        <f>Stocks!N258</f>
        <v>-0.01067752183</v>
      </c>
      <c r="Q278" s="36">
        <f>Stocks!O258</f>
        <v>-0.008147681013</v>
      </c>
      <c r="R278" s="36">
        <f>Stocks!P258</f>
        <v>0.06098065477</v>
      </c>
      <c r="S278" s="36">
        <f>Stocks!Q258</f>
        <v>0.0004974202013</v>
      </c>
      <c r="T278" s="36">
        <f>Stocks!R258</f>
        <v>-0.01655051453</v>
      </c>
      <c r="U278" s="36">
        <f>Stocks!S258</f>
        <v>0.0003431840483</v>
      </c>
      <c r="V278" s="100">
        <f t="shared" si="7"/>
        <v>0.004407590273</v>
      </c>
    </row>
    <row r="279" ht="12.75" customHeight="1">
      <c r="A279" s="274">
        <f>Stocks!A257</f>
        <v>42766</v>
      </c>
      <c r="B279" s="275">
        <f>Stocks!H257</f>
        <v>0.005173475425</v>
      </c>
      <c r="C279" s="275">
        <f>Stocks!I257</f>
        <v>-0.0161642497</v>
      </c>
      <c r="D279" s="275">
        <f>Stocks!J257</f>
        <v>-0.002304635355</v>
      </c>
      <c r="E279" s="275">
        <f>Stocks!K257</f>
        <v>-0.003617880621</v>
      </c>
      <c r="F279" s="275">
        <f>Stocks!L257</f>
        <v>-0.007397052098</v>
      </c>
      <c r="G279" s="276">
        <f>Stocks!M257</f>
        <v>-0.0005729198918</v>
      </c>
      <c r="I279" s="3"/>
      <c r="K279" s="3"/>
      <c r="L279" s="3"/>
      <c r="M279" s="3"/>
      <c r="O279" s="3"/>
      <c r="V279" s="36"/>
    </row>
    <row r="280" ht="12.75" customHeight="1">
      <c r="A280" s="274">
        <f>Stocks!A256</f>
        <v>42765</v>
      </c>
      <c r="B280" s="275">
        <f>Stocks!H256</f>
        <v>-0.009214060942</v>
      </c>
      <c r="C280" s="275">
        <f>Stocks!I256</f>
        <v>-0.01485437441</v>
      </c>
      <c r="D280" s="275">
        <f>Stocks!J256</f>
        <v>-0.002627616441</v>
      </c>
      <c r="E280" s="275">
        <f>Stocks!K256</f>
        <v>-0.008672074715</v>
      </c>
      <c r="F280" s="275">
        <f>Stocks!L256</f>
        <v>-0.009930697712</v>
      </c>
      <c r="G280" s="276">
        <f>Stocks!M256</f>
        <v>0.01332166371</v>
      </c>
      <c r="H280" s="3"/>
      <c r="I280" s="3"/>
      <c r="J280" s="3"/>
      <c r="K280" s="3"/>
      <c r="L280" s="3"/>
      <c r="M280" s="3"/>
      <c r="O280" s="3"/>
      <c r="P280" s="3"/>
      <c r="Q280" s="3"/>
      <c r="R280" s="3"/>
      <c r="S280" s="3"/>
      <c r="T280" s="3"/>
      <c r="U280" s="3"/>
      <c r="V280" s="36"/>
    </row>
    <row r="281" ht="12.75" customHeight="1">
      <c r="A281" s="274">
        <f>Stocks!A255</f>
        <v>42762</v>
      </c>
      <c r="B281" s="275">
        <f>Stocks!H255</f>
        <v>0.001740996787</v>
      </c>
      <c r="C281" s="275">
        <f>Stocks!I255</f>
        <v>0.01112006516</v>
      </c>
      <c r="D281" s="275">
        <f>Stocks!J255</f>
        <v>0.00008206425483</v>
      </c>
      <c r="E281" s="275">
        <f>Stocks!K255</f>
        <v>0.02480486758</v>
      </c>
      <c r="F281" s="275">
        <f>Stocks!L255</f>
        <v>0.02322288278</v>
      </c>
      <c r="G281" s="276">
        <f>Stocks!M255</f>
        <v>0.0006920392139</v>
      </c>
      <c r="H281" s="3"/>
      <c r="I281" s="3"/>
      <c r="J281" s="3"/>
      <c r="K281" s="3"/>
      <c r="L281" s="3"/>
      <c r="M281" s="3"/>
      <c r="O281" s="3"/>
      <c r="P281" s="3"/>
      <c r="Q281" s="3"/>
      <c r="R281" s="3"/>
      <c r="S281" s="3"/>
      <c r="T281" s="3"/>
      <c r="U281" s="3"/>
      <c r="V281" s="36"/>
    </row>
    <row r="282" ht="12.75" customHeight="1">
      <c r="A282" s="274">
        <f>Stocks!A254</f>
        <v>42761</v>
      </c>
      <c r="B282" s="275">
        <f>Stocks!H254</f>
        <v>-0.007732122689</v>
      </c>
      <c r="C282" s="275">
        <f>Stocks!I254</f>
        <v>-0.006369259417</v>
      </c>
      <c r="D282" s="275">
        <f>Stocks!J254</f>
        <v>0.0004920534866</v>
      </c>
      <c r="E282" s="275">
        <f>Stocks!K254</f>
        <v>-0.004021816523</v>
      </c>
      <c r="F282" s="275">
        <f>Stocks!L254</f>
        <v>0.009222440424</v>
      </c>
      <c r="G282" s="276">
        <f>Stocks!M254</f>
        <v>-0.003859173771</v>
      </c>
      <c r="H282" s="3"/>
      <c r="I282" s="3"/>
      <c r="J282" s="3"/>
      <c r="K282" s="3"/>
      <c r="L282" s="3"/>
      <c r="M282" s="3"/>
      <c r="O282" s="3"/>
      <c r="P282" s="3"/>
      <c r="Q282" s="3"/>
      <c r="R282" s="3"/>
      <c r="S282" s="3"/>
      <c r="T282" s="3"/>
      <c r="U282" s="3"/>
      <c r="V282" s="36"/>
    </row>
    <row r="283" ht="12.75" customHeight="1">
      <c r="A283" s="274">
        <f>Stocks!A253</f>
        <v>42760</v>
      </c>
      <c r="B283" s="275">
        <f>Stocks!H253</f>
        <v>-0.0005500117977</v>
      </c>
      <c r="C283" s="275">
        <f>Stocks!I253</f>
        <v>0.004773368226</v>
      </c>
      <c r="D283" s="275">
        <f>Stocks!J253</f>
        <v>0.01579519248</v>
      </c>
      <c r="E283" s="275">
        <f>Stocks!K253</f>
        <v>-0.00421984669</v>
      </c>
      <c r="F283" s="275">
        <f>Stocks!L253</f>
        <v>0.002515546395</v>
      </c>
      <c r="G283" s="276">
        <f>Stocks!M253</f>
        <v>-0.004952922226</v>
      </c>
      <c r="H283" s="3"/>
      <c r="I283" s="3"/>
      <c r="J283" s="3"/>
      <c r="K283" s="3"/>
      <c r="L283" s="3"/>
      <c r="M283" s="3"/>
      <c r="O283" s="3"/>
      <c r="P283" s="3"/>
      <c r="Q283" s="3"/>
      <c r="R283" s="3"/>
      <c r="S283" s="3"/>
      <c r="T283" s="3"/>
      <c r="U283" s="3"/>
      <c r="V283" s="36"/>
    </row>
    <row r="284" ht="12.75" customHeight="1">
      <c r="A284" s="274">
        <f>Stocks!A252</f>
        <v>42759</v>
      </c>
      <c r="B284" s="275">
        <f>Stocks!H252</f>
        <v>0.02260141491</v>
      </c>
      <c r="C284" s="275">
        <f>Stocks!I252</f>
        <v>0.02285339364</v>
      </c>
      <c r="D284" s="275">
        <f>Stocks!J252</f>
        <v>-0.0009164563985</v>
      </c>
      <c r="E284" s="275">
        <f>Stocks!K252</f>
        <v>0.01960424586</v>
      </c>
      <c r="F284" s="275">
        <f>Stocks!L252</f>
        <v>0.008855245939</v>
      </c>
      <c r="G284" s="276">
        <f>Stocks!M252</f>
        <v>0.000743386158</v>
      </c>
      <c r="H284" s="3"/>
      <c r="I284" s="3"/>
      <c r="J284" s="3"/>
      <c r="K284" s="3"/>
      <c r="L284" s="3"/>
      <c r="M284" s="3"/>
      <c r="O284" s="3"/>
      <c r="P284" s="3"/>
      <c r="Q284" s="3"/>
      <c r="R284" s="3"/>
      <c r="S284" s="3"/>
      <c r="T284" s="3"/>
      <c r="U284" s="3"/>
      <c r="V284" s="36"/>
    </row>
    <row r="285" ht="12.75" customHeight="1">
      <c r="A285" s="274">
        <f>Stocks!A251</f>
        <v>42758</v>
      </c>
      <c r="B285" s="275">
        <f>Stocks!H251</f>
        <v>0.01697600598</v>
      </c>
      <c r="C285" s="275">
        <f>Stocks!I251</f>
        <v>-0.004612587312</v>
      </c>
      <c r="D285" s="275">
        <f>Stocks!J251</f>
        <v>0.000666451901</v>
      </c>
      <c r="E285" s="275">
        <f>Stocks!K251</f>
        <v>-0.008768540389</v>
      </c>
      <c r="F285" s="275">
        <f>Stocks!L251</f>
        <v>0.00350051753</v>
      </c>
      <c r="G285" s="276">
        <f>Stocks!M251</f>
        <v>0.007769892697</v>
      </c>
      <c r="H285" s="3"/>
      <c r="I285" s="3"/>
      <c r="J285" s="3"/>
      <c r="K285" s="3"/>
      <c r="L285" s="3"/>
      <c r="M285" s="3"/>
      <c r="O285" s="3"/>
      <c r="P285" s="3"/>
      <c r="Q285" s="3"/>
      <c r="R285" s="3"/>
      <c r="S285" s="3"/>
      <c r="T285" s="3"/>
      <c r="U285" s="3"/>
      <c r="V285" s="36"/>
    </row>
    <row r="286" ht="12.75" customHeight="1">
      <c r="A286" s="274">
        <f>Stocks!A250</f>
        <v>42755</v>
      </c>
      <c r="B286" s="275">
        <f>Stocks!H250</f>
        <v>0.003971431525</v>
      </c>
      <c r="C286" s="275">
        <f>Stocks!I250</f>
        <v>0.01006645887</v>
      </c>
      <c r="D286" s="275">
        <f>Stocks!J250</f>
        <v>0.001835178586</v>
      </c>
      <c r="E286" s="275">
        <f>Stocks!K250</f>
        <v>0.001371806238</v>
      </c>
      <c r="F286" s="275">
        <f>Stocks!L250</f>
        <v>0.007037790967</v>
      </c>
      <c r="G286" s="276">
        <f>Stocks!M250</f>
        <v>-0.0003898474328</v>
      </c>
      <c r="H286" s="3"/>
      <c r="I286" s="3"/>
      <c r="J286" s="3"/>
      <c r="K286" s="3"/>
      <c r="L286" s="3"/>
      <c r="M286" s="3"/>
      <c r="O286" s="3"/>
      <c r="P286" s="3"/>
      <c r="Q286" s="3"/>
      <c r="R286" s="3"/>
      <c r="S286" s="3"/>
      <c r="T286" s="3"/>
      <c r="U286" s="3"/>
      <c r="V286" s="36"/>
    </row>
    <row r="287" ht="12.75" customHeight="1">
      <c r="A287" s="274">
        <f>Stocks!A249</f>
        <v>42754</v>
      </c>
      <c r="B287" s="275">
        <f>Stocks!H249</f>
        <v>0.02240197409</v>
      </c>
      <c r="C287" s="275">
        <f>Stocks!I249</f>
        <v>-0.005182014708</v>
      </c>
      <c r="D287" s="275">
        <f>Stocks!J249</f>
        <v>-0.001751719523</v>
      </c>
      <c r="E287" s="275">
        <f>Stocks!K249</f>
        <v>0.03791825419</v>
      </c>
      <c r="F287" s="275">
        <f>Stocks!L249</f>
        <v>-0.003205171201</v>
      </c>
      <c r="G287" s="276">
        <f>Stocks!M249</f>
        <v>-0.006646162994</v>
      </c>
      <c r="H287" s="3"/>
      <c r="I287" s="3"/>
      <c r="J287" s="3"/>
      <c r="K287" s="3"/>
      <c r="L287" s="3"/>
      <c r="M287" s="3"/>
      <c r="O287" s="3"/>
      <c r="P287" s="3"/>
      <c r="Q287" s="3"/>
      <c r="R287" s="3"/>
      <c r="S287" s="3"/>
      <c r="T287" s="3"/>
      <c r="U287" s="3"/>
      <c r="V287" s="36"/>
    </row>
    <row r="288" ht="12.75" customHeight="1">
      <c r="A288" s="274">
        <f>Stocks!A248</f>
        <v>42753</v>
      </c>
      <c r="B288" s="275">
        <f>Stocks!H248</f>
        <v>0.01173157305</v>
      </c>
      <c r="C288" s="275">
        <f>Stocks!I248</f>
        <v>-0.001087308818</v>
      </c>
      <c r="D288" s="275">
        <f>Stocks!J248</f>
        <v>-0.00008345906342</v>
      </c>
      <c r="E288" s="275">
        <f>Stocks!K248</f>
        <v>0.002780358795</v>
      </c>
      <c r="F288" s="275">
        <f>Stocks!L248</f>
        <v>-0.0004798730818</v>
      </c>
      <c r="G288" s="276">
        <f>Stocks!M248</f>
        <v>0.003120818746</v>
      </c>
      <c r="H288" s="3"/>
      <c r="I288" s="3"/>
      <c r="J288" s="3"/>
      <c r="K288" s="3"/>
      <c r="L288" s="3"/>
      <c r="M288" s="3"/>
      <c r="O288" s="3"/>
      <c r="P288" s="3"/>
      <c r="Q288" s="3"/>
      <c r="R288" s="3"/>
      <c r="S288" s="3"/>
      <c r="T288" s="3"/>
      <c r="U288" s="3"/>
      <c r="V288" s="36"/>
    </row>
    <row r="289" ht="12.75" customHeight="1">
      <c r="A289" s="274">
        <f>Stocks!A247</f>
        <v>42752</v>
      </c>
      <c r="B289" s="275">
        <f>Stocks!H247</f>
        <v>-0.009169134405</v>
      </c>
      <c r="C289" s="275">
        <f>Stocks!I247</f>
        <v>0.0002716352273</v>
      </c>
      <c r="D289" s="275">
        <f>Stocks!J247</f>
        <v>0.008032278392</v>
      </c>
      <c r="E289" s="275">
        <f>Stocks!K247</f>
        <v>-0.006076750851</v>
      </c>
      <c r="F289" s="275">
        <f>Stocks!L247</f>
        <v>-0.002715074689</v>
      </c>
      <c r="G289" s="276">
        <f>Stocks!M247</f>
        <v>0.002125846489</v>
      </c>
      <c r="H289" s="3"/>
      <c r="I289" s="3"/>
      <c r="J289" s="3"/>
      <c r="K289" s="3"/>
      <c r="L289" s="3"/>
      <c r="M289" s="3"/>
      <c r="O289" s="3"/>
      <c r="P289" s="3"/>
      <c r="Q289" s="3"/>
      <c r="R289" s="3"/>
      <c r="S289" s="3"/>
      <c r="T289" s="3"/>
      <c r="U289" s="3"/>
      <c r="V289" s="36"/>
    </row>
    <row r="290" ht="12.75" customHeight="1">
      <c r="A290" s="274">
        <f>Stocks!A246</f>
        <v>42748</v>
      </c>
      <c r="B290" s="275">
        <f>Stocks!H246</f>
        <v>0.03492460936</v>
      </c>
      <c r="C290" s="275">
        <f>Stocks!I246</f>
        <v>0.002176836579</v>
      </c>
      <c r="D290" s="275">
        <f>Stocks!J246</f>
        <v>-0.001762388035</v>
      </c>
      <c r="E290" s="275">
        <f>Stocks!K246</f>
        <v>0.03439173525</v>
      </c>
      <c r="F290" s="275">
        <f>Stocks!L246</f>
        <v>0.001436537803</v>
      </c>
      <c r="G290" s="276">
        <f>Stocks!M246</f>
        <v>-0.01449298306</v>
      </c>
      <c r="H290" s="3"/>
      <c r="I290" s="3"/>
      <c r="J290" s="3"/>
      <c r="K290" s="3"/>
      <c r="L290" s="3"/>
      <c r="M290" s="3"/>
      <c r="O290" s="3"/>
      <c r="P290" s="3"/>
      <c r="Q290" s="3"/>
      <c r="R290" s="3"/>
      <c r="S290" s="3"/>
      <c r="T290" s="3"/>
      <c r="U290" s="3"/>
      <c r="V290" s="36"/>
    </row>
    <row r="291" ht="12.75" customHeight="1">
      <c r="A291" s="274">
        <f>Stocks!A245</f>
        <v>42747</v>
      </c>
      <c r="B291" s="275">
        <f>Stocks!H245</f>
        <v>-0.0006095968248</v>
      </c>
      <c r="C291" s="275">
        <f>Stocks!I245</f>
        <v>-0.006516462797</v>
      </c>
      <c r="D291" s="275">
        <f>Stocks!J245</f>
        <v>-0.004184379429</v>
      </c>
      <c r="E291" s="275">
        <f>Stocks!K245</f>
        <v>-0.01016650035</v>
      </c>
      <c r="F291" s="275">
        <f>Stocks!L245</f>
        <v>-0.009220960514</v>
      </c>
      <c r="G291" s="276">
        <f>Stocks!M245</f>
        <v>0.003506936774</v>
      </c>
      <c r="H291" s="3"/>
      <c r="I291" s="3"/>
      <c r="J291" s="3"/>
      <c r="K291" s="3"/>
      <c r="L291" s="3"/>
      <c r="M291" s="3"/>
      <c r="O291" s="3"/>
      <c r="P291" s="3"/>
      <c r="Q291" s="3"/>
      <c r="R291" s="3"/>
      <c r="S291" s="3"/>
      <c r="T291" s="3"/>
      <c r="U291" s="3"/>
      <c r="V291" s="36"/>
    </row>
    <row r="292" ht="12.75" customHeight="1">
      <c r="A292" s="274">
        <f>Stocks!A244</f>
        <v>42746</v>
      </c>
      <c r="B292" s="275">
        <f>Stocks!H244</f>
        <v>-0.0006092210926</v>
      </c>
      <c r="C292" s="275">
        <f>Stocks!I244</f>
        <v>0.01115801584</v>
      </c>
      <c r="D292" s="275">
        <f>Stocks!J244</f>
        <v>0.005358754048</v>
      </c>
      <c r="E292" s="275">
        <f>Stocks!K244</f>
        <v>0.004685296042</v>
      </c>
      <c r="F292" s="275">
        <f>Stocks!L244</f>
        <v>0.009061258279</v>
      </c>
      <c r="G292" s="276">
        <f>Stocks!M244</f>
        <v>0.002279106296</v>
      </c>
      <c r="H292" s="3"/>
      <c r="I292" s="3"/>
      <c r="J292" s="3"/>
      <c r="K292" s="3"/>
      <c r="L292" s="3"/>
      <c r="M292" s="3"/>
      <c r="O292" s="3"/>
      <c r="P292" s="3"/>
      <c r="Q292" s="3"/>
      <c r="R292" s="3"/>
      <c r="S292" s="3"/>
      <c r="T292" s="3"/>
      <c r="U292" s="3"/>
      <c r="V292" s="36"/>
    </row>
    <row r="293" ht="12.75" customHeight="1">
      <c r="A293" s="274">
        <f>Stocks!A243</f>
        <v>42745</v>
      </c>
      <c r="B293" s="275">
        <f>Stocks!H243</f>
        <v>-0.006115183399</v>
      </c>
      <c r="C293" s="275">
        <f>Stocks!I243</f>
        <v>-0.001913774763</v>
      </c>
      <c r="D293" s="275">
        <f>Stocks!J243</f>
        <v>0.001008092434</v>
      </c>
      <c r="E293" s="275">
        <f>Stocks!K243</f>
        <v>-0.008127617324</v>
      </c>
      <c r="F293" s="275">
        <f>Stocks!L243</f>
        <v>-0.0003193955553</v>
      </c>
      <c r="G293" s="276">
        <f>Stocks!M243</f>
        <v>0.007038534662</v>
      </c>
      <c r="H293" s="3"/>
      <c r="I293" s="3"/>
      <c r="J293" s="3"/>
      <c r="K293" s="3"/>
      <c r="L293" s="3"/>
      <c r="M293" s="3"/>
      <c r="O293" s="3"/>
      <c r="P293" s="3"/>
      <c r="Q293" s="3"/>
      <c r="R293" s="3"/>
      <c r="S293" s="3"/>
      <c r="T293" s="3"/>
      <c r="U293" s="3"/>
      <c r="V293" s="36"/>
    </row>
    <row r="294" ht="12.75" customHeight="1">
      <c r="A294" s="274">
        <f>Stocks!A242</f>
        <v>42744</v>
      </c>
      <c r="B294" s="275">
        <f>Stocks!H242</f>
        <v>0.009863444494</v>
      </c>
      <c r="C294" s="275">
        <f>Stocks!I242</f>
        <v>0.003557052007</v>
      </c>
      <c r="D294" s="275">
        <f>Stocks!J242</f>
        <v>0.009117709251</v>
      </c>
      <c r="E294" s="275">
        <f>Stocks!K242</f>
        <v>-0.0009160369938</v>
      </c>
      <c r="F294" s="275">
        <f>Stocks!L242</f>
        <v>-0.003187751048</v>
      </c>
      <c r="G294" s="276">
        <f>Stocks!M242</f>
        <v>-0.005078959456</v>
      </c>
      <c r="H294" s="3"/>
      <c r="I294" s="3"/>
      <c r="J294" s="3"/>
      <c r="K294" s="3"/>
      <c r="L294" s="3"/>
      <c r="M294" s="3"/>
      <c r="O294" s="3"/>
      <c r="P294" s="3"/>
      <c r="Q294" s="3"/>
      <c r="R294" s="3"/>
      <c r="S294" s="3"/>
      <c r="T294" s="3"/>
      <c r="U294" s="3"/>
      <c r="V294" s="36"/>
    </row>
    <row r="295" ht="12.75" customHeight="1">
      <c r="A295" s="274">
        <f>Stocks!A241</f>
        <v>42741</v>
      </c>
      <c r="B295" s="275">
        <f>Stocks!H241</f>
        <v>0.009917559895</v>
      </c>
      <c r="C295" s="275">
        <f>Stocks!I241</f>
        <v>0.003570586188</v>
      </c>
      <c r="D295" s="275">
        <f>Stocks!J241</f>
        <v>0.01108662733</v>
      </c>
      <c r="E295" s="275">
        <f>Stocks!K241</f>
        <v>-0.005629891513</v>
      </c>
      <c r="F295" s="275">
        <f>Stocks!L241</f>
        <v>0.008630430007</v>
      </c>
      <c r="G295" s="276">
        <f>Stocks!M241</f>
        <v>-0.01660933127</v>
      </c>
      <c r="H295" s="3"/>
      <c r="I295" s="3"/>
      <c r="J295" s="3"/>
      <c r="K295" s="3"/>
      <c r="L295" s="3"/>
      <c r="M295" s="3"/>
      <c r="O295" s="3"/>
      <c r="P295" s="3"/>
      <c r="Q295" s="3"/>
      <c r="R295" s="3"/>
      <c r="S295" s="3"/>
      <c r="T295" s="3"/>
      <c r="U295" s="3"/>
      <c r="V295" s="36"/>
    </row>
    <row r="296" ht="12.75" customHeight="1">
      <c r="A296" s="274">
        <f>Stocks!A240</f>
        <v>42740</v>
      </c>
      <c r="B296" s="275">
        <f>Stocks!H240</f>
        <v>-0.00105789668</v>
      </c>
      <c r="C296" s="275">
        <f>Stocks!I240</f>
        <v>-0.001649657316</v>
      </c>
      <c r="D296" s="275">
        <f>Stocks!J240</f>
        <v>0.005072577586</v>
      </c>
      <c r="E296" s="275">
        <f>Stocks!K240</f>
        <v>0.01837578681</v>
      </c>
      <c r="F296" s="275">
        <f>Stocks!L240</f>
        <v>0</v>
      </c>
      <c r="G296" s="276">
        <f>Stocks!M240</f>
        <v>-0.000362068402</v>
      </c>
      <c r="H296" s="3"/>
      <c r="I296" s="3"/>
      <c r="J296" s="3"/>
      <c r="K296" s="3"/>
      <c r="L296" s="3"/>
      <c r="M296" s="3"/>
      <c r="O296" s="3"/>
      <c r="P296" s="3"/>
      <c r="Q296" s="3"/>
      <c r="R296" s="3"/>
      <c r="S296" s="3"/>
      <c r="T296" s="3"/>
      <c r="U296" s="3"/>
      <c r="V296" s="36"/>
    </row>
    <row r="297" ht="12.75" customHeight="1">
      <c r="A297" s="274">
        <f>Stocks!A239</f>
        <v>42739</v>
      </c>
      <c r="B297" s="275">
        <f>Stocks!H239</f>
        <v>0.0450546931</v>
      </c>
      <c r="C297" s="275">
        <f>Stocks!I239</f>
        <v>-0.005204817094</v>
      </c>
      <c r="D297" s="275">
        <f>Stocks!J239</f>
        <v>-0.001119758582</v>
      </c>
      <c r="E297" s="275">
        <f>Stocks!K239</f>
        <v>0.01494777528</v>
      </c>
      <c r="F297" s="275">
        <f>Stocks!L239</f>
        <v>-0.004484321378</v>
      </c>
      <c r="G297" s="276">
        <f>Stocks!M239</f>
        <v>-0.00593565075</v>
      </c>
      <c r="H297" s="3"/>
      <c r="I297" s="3"/>
      <c r="J297" s="3"/>
      <c r="K297" s="3"/>
      <c r="L297" s="3"/>
      <c r="M297" s="3"/>
      <c r="O297" s="3"/>
      <c r="P297" s="3"/>
      <c r="Q297" s="3"/>
      <c r="R297" s="3"/>
      <c r="S297" s="3"/>
      <c r="T297" s="3"/>
      <c r="U297" s="3"/>
      <c r="V297" s="36"/>
    </row>
    <row r="298" ht="12.75" customHeight="1">
      <c r="A298" s="274">
        <f>Stocks!A238</f>
        <v>42738</v>
      </c>
      <c r="B298" s="275">
        <f>Stocks!H238</f>
        <v>0.01532491655</v>
      </c>
      <c r="C298" s="275">
        <f>Stocks!I238</f>
        <v>0.009057331257</v>
      </c>
      <c r="D298" s="275">
        <f>Stocks!J238</f>
        <v>0.002845065329</v>
      </c>
      <c r="E298" s="275">
        <f>Stocks!K238</f>
        <v>0.02937052998</v>
      </c>
      <c r="F298" s="275">
        <f>Stocks!L238</f>
        <v>0.007055848346</v>
      </c>
      <c r="G298" s="276">
        <f>Stocks!M238</f>
        <v>0.01211036929</v>
      </c>
      <c r="H298" s="3"/>
      <c r="I298" s="3"/>
      <c r="J298" s="3"/>
      <c r="K298" s="3"/>
      <c r="L298" s="3"/>
      <c r="M298" s="3"/>
      <c r="O298" s="3"/>
      <c r="P298" s="3"/>
      <c r="Q298" s="3"/>
      <c r="R298" s="3"/>
      <c r="S298" s="3"/>
      <c r="T298" s="3"/>
      <c r="U298" s="3"/>
      <c r="V298" s="36"/>
    </row>
    <row r="299" ht="12.75" customHeight="1">
      <c r="A299" s="274">
        <f>Stocks!A237</f>
        <v>42734</v>
      </c>
      <c r="B299" s="275">
        <f>Stocks!H237</f>
        <v>-0.004622138684</v>
      </c>
      <c r="C299" s="275">
        <f>Stocks!I237</f>
        <v>-0.01069537351</v>
      </c>
      <c r="D299" s="275">
        <f>Stocks!J237</f>
        <v>-0.007826397352</v>
      </c>
      <c r="E299" s="275">
        <f>Stocks!K237</f>
        <v>-0.0122828901</v>
      </c>
      <c r="F299" s="275">
        <f>Stocks!L237</f>
        <v>-0.01215641852</v>
      </c>
      <c r="G299" s="276">
        <f>Stocks!M237</f>
        <v>-0.002463894462</v>
      </c>
      <c r="H299" s="3"/>
      <c r="I299" s="3"/>
      <c r="J299" s="3"/>
      <c r="K299" s="3"/>
      <c r="L299" s="3"/>
      <c r="M299" s="3"/>
      <c r="O299" s="3"/>
      <c r="P299" s="3"/>
      <c r="Q299" s="3"/>
      <c r="R299" s="3"/>
      <c r="S299" s="3"/>
      <c r="T299" s="3"/>
      <c r="U299" s="3"/>
      <c r="V299" s="36"/>
    </row>
    <row r="300" ht="12.75" customHeight="1">
      <c r="A300" s="274">
        <f>Stocks!A236</f>
        <v>42733</v>
      </c>
      <c r="B300" s="275">
        <f>Stocks!H236</f>
        <v>-0.02329653732</v>
      </c>
      <c r="C300" s="275">
        <f>Stocks!I236</f>
        <v>0.0008185671604</v>
      </c>
      <c r="D300" s="275">
        <f>Stocks!J236</f>
        <v>-0.0002569518185</v>
      </c>
      <c r="E300" s="275">
        <f>Stocks!K236</f>
        <v>-0.004458227253</v>
      </c>
      <c r="F300" s="275">
        <f>Stocks!L236</f>
        <v>-0.001429717554</v>
      </c>
      <c r="G300" s="276">
        <f>Stocks!M236</f>
        <v>-0.003960903872</v>
      </c>
      <c r="H300" s="3"/>
      <c r="I300" s="3"/>
      <c r="J300" s="3"/>
      <c r="K300" s="3"/>
      <c r="L300" s="3"/>
      <c r="M300" s="3"/>
      <c r="O300" s="3"/>
      <c r="P300" s="3"/>
      <c r="Q300" s="3"/>
      <c r="R300" s="3"/>
      <c r="S300" s="3"/>
      <c r="T300" s="3"/>
      <c r="U300" s="3"/>
      <c r="V300" s="36"/>
    </row>
    <row r="301" ht="12.75" customHeight="1">
      <c r="A301" s="274">
        <f>Stocks!A235</f>
        <v>42732</v>
      </c>
      <c r="B301" s="275">
        <f>Stocks!H235</f>
        <v>0.0009561591463</v>
      </c>
      <c r="C301" s="275">
        <f>Stocks!I235</f>
        <v>-0.01194026199</v>
      </c>
      <c r="D301" s="275">
        <f>Stocks!J235</f>
        <v>-0.00427308316</v>
      </c>
      <c r="E301" s="275">
        <f>Stocks!K235</f>
        <v>-0.01935245223</v>
      </c>
      <c r="F301" s="275">
        <f>Stocks!L235</f>
        <v>-0.004593294385</v>
      </c>
      <c r="G301" s="276">
        <f>Stocks!M235</f>
        <v>-0.001431818333</v>
      </c>
      <c r="H301" s="3"/>
      <c r="I301" s="3"/>
      <c r="J301" s="3"/>
      <c r="K301" s="3"/>
      <c r="L301" s="3"/>
      <c r="M301" s="3"/>
      <c r="O301" s="3"/>
      <c r="P301" s="3"/>
      <c r="Q301" s="3"/>
      <c r="R301" s="3"/>
      <c r="S301" s="3"/>
      <c r="T301" s="3"/>
      <c r="U301" s="3"/>
      <c r="V301" s="36"/>
    </row>
    <row r="302" ht="12.75" customHeight="1">
      <c r="A302" s="274">
        <f>Stocks!A234</f>
        <v>42731</v>
      </c>
      <c r="B302" s="275">
        <f>Stocks!H234</f>
        <v>0.02860177443</v>
      </c>
      <c r="C302" s="275">
        <f>Stocks!I234</f>
        <v>0.002701163996</v>
      </c>
      <c r="D302" s="275">
        <f>Stocks!J234</f>
        <v>0.006330782907</v>
      </c>
      <c r="E302" s="275">
        <f>Stocks!K234</f>
        <v>0.02173835288</v>
      </c>
      <c r="F302" s="275">
        <f>Stocks!L234</f>
        <v>0.0006322287046</v>
      </c>
      <c r="G302" s="276">
        <f>Stocks!M234</f>
        <v>-0.003237448296</v>
      </c>
      <c r="H302" s="3"/>
      <c r="I302" s="3"/>
      <c r="J302" s="3"/>
      <c r="K302" s="3"/>
      <c r="L302" s="3"/>
      <c r="M302" s="3"/>
      <c r="O302" s="3"/>
      <c r="P302" s="3"/>
      <c r="Q302" s="3"/>
      <c r="R302" s="3"/>
      <c r="S302" s="3"/>
      <c r="T302" s="3"/>
      <c r="U302" s="3"/>
      <c r="V302" s="36"/>
    </row>
    <row r="303" ht="12.75" customHeight="1">
      <c r="A303" s="274">
        <f>Stocks!A233</f>
        <v>42727</v>
      </c>
      <c r="B303" s="275">
        <f>Stocks!H233</f>
        <v>0.02318792851</v>
      </c>
      <c r="C303" s="275">
        <f>Stocks!I233</f>
        <v>0.001082629482</v>
      </c>
      <c r="D303" s="275">
        <f>Stocks!J233</f>
        <v>0.001975802782</v>
      </c>
      <c r="E303" s="275">
        <f>Stocks!K233</f>
        <v>0.0000795795683</v>
      </c>
      <c r="F303" s="275">
        <f>Stocks!L233</f>
        <v>-0.004890115333</v>
      </c>
      <c r="G303" s="276">
        <f>Stocks!M233</f>
        <v>0.003007496404</v>
      </c>
      <c r="H303" s="3"/>
      <c r="I303" s="3"/>
      <c r="J303" s="3"/>
      <c r="K303" s="3"/>
      <c r="L303" s="3"/>
      <c r="M303" s="3"/>
      <c r="O303" s="3"/>
      <c r="P303" s="3"/>
      <c r="Q303" s="3"/>
      <c r="R303" s="3"/>
      <c r="S303" s="3"/>
      <c r="T303" s="3"/>
      <c r="U303" s="3"/>
      <c r="V303" s="36"/>
    </row>
    <row r="304" ht="12.75" customHeight="1">
      <c r="A304" s="274">
        <f>Stocks!A232</f>
        <v>42726</v>
      </c>
      <c r="B304" s="275">
        <f>Stocks!H232</f>
        <v>0.003604473497</v>
      </c>
      <c r="C304" s="275">
        <f>Stocks!I232</f>
        <v>-0.001352824875</v>
      </c>
      <c r="D304" s="275">
        <f>Stocks!J232</f>
        <v>-0.006599611034</v>
      </c>
      <c r="E304" s="275">
        <f>Stocks!K232</f>
        <v>-0.007299286556</v>
      </c>
      <c r="F304" s="275">
        <f>Stocks!L232</f>
        <v>0.0001575481199</v>
      </c>
      <c r="G304" s="276">
        <f>Stocks!M232</f>
        <v>-0.002887959585</v>
      </c>
      <c r="H304" s="3"/>
      <c r="I304" s="3"/>
      <c r="J304" s="3"/>
      <c r="K304" s="3"/>
      <c r="L304" s="3"/>
      <c r="M304" s="3"/>
      <c r="O304" s="3"/>
      <c r="P304" s="3"/>
      <c r="Q304" s="3"/>
      <c r="R304" s="3"/>
      <c r="S304" s="3"/>
      <c r="T304" s="3"/>
      <c r="U304" s="3"/>
      <c r="V304" s="36"/>
    </row>
    <row r="305" ht="12.75" customHeight="1">
      <c r="A305" s="274">
        <f>Stocks!A231</f>
        <v>42725</v>
      </c>
      <c r="B305" s="275">
        <f>Stocks!H231</f>
        <v>-0.005234212177</v>
      </c>
      <c r="C305" s="275">
        <f>Stocks!I231</f>
        <v>-0.006200498939</v>
      </c>
      <c r="D305" s="275">
        <f>Stocks!J231</f>
        <v>0.0009401827193</v>
      </c>
      <c r="E305" s="275">
        <f>Stocks!K231</f>
        <v>0.01096900739</v>
      </c>
      <c r="F305" s="275">
        <f>Stocks!L231</f>
        <v>0</v>
      </c>
      <c r="G305" s="276">
        <f>Stocks!M231</f>
        <v>-0.009425613609</v>
      </c>
      <c r="H305" s="3"/>
      <c r="I305" s="3"/>
      <c r="J305" s="3"/>
      <c r="K305" s="3"/>
      <c r="L305" s="3"/>
      <c r="M305" s="3"/>
      <c r="O305" s="3"/>
      <c r="P305" s="3"/>
      <c r="Q305" s="3"/>
      <c r="R305" s="3"/>
      <c r="S305" s="3"/>
      <c r="T305" s="3"/>
      <c r="U305" s="3"/>
      <c r="V305" s="36"/>
    </row>
    <row r="306" ht="12.75" customHeight="1">
      <c r="A306" s="274">
        <f>Stocks!A230</f>
        <v>42724</v>
      </c>
      <c r="B306" s="275">
        <f>Stocks!H230</f>
        <v>0.02945390387</v>
      </c>
      <c r="C306" s="275">
        <f>Stocks!I230</f>
        <v>0.008637244386</v>
      </c>
      <c r="D306" s="275">
        <f>Stocks!J230</f>
        <v>0.002654174423</v>
      </c>
      <c r="E306" s="275">
        <f>Stocks!K230</f>
        <v>-0.002633948125</v>
      </c>
      <c r="F306" s="275">
        <f>Stocks!L230</f>
        <v>-0.001258160133</v>
      </c>
      <c r="G306" s="276">
        <f>Stocks!M230</f>
        <v>-0.002985301682</v>
      </c>
      <c r="H306" s="3"/>
      <c r="I306" s="3"/>
      <c r="J306" s="3"/>
      <c r="K306" s="3"/>
      <c r="L306" s="3"/>
      <c r="M306" s="3"/>
      <c r="O306" s="3"/>
      <c r="P306" s="3"/>
      <c r="Q306" s="3"/>
      <c r="R306" s="3"/>
      <c r="S306" s="3"/>
      <c r="T306" s="3"/>
      <c r="U306" s="3"/>
      <c r="V306" s="36"/>
    </row>
    <row r="307" ht="12.75" customHeight="1">
      <c r="A307" s="274">
        <f>Stocks!A229</f>
        <v>42723</v>
      </c>
      <c r="B307" s="275">
        <f>Stocks!H229</f>
        <v>0.001184497446</v>
      </c>
      <c r="C307" s="275">
        <f>Stocks!I229</f>
        <v>0.01584715483</v>
      </c>
      <c r="D307" s="275">
        <f>Stocks!J229</f>
        <v>0.005760809819</v>
      </c>
      <c r="E307" s="275">
        <f>Stocks!K229</f>
        <v>0.009853053717</v>
      </c>
      <c r="F307" s="275">
        <f>Stocks!L229</f>
        <v>0.02096640213</v>
      </c>
      <c r="G307" s="276">
        <f>Stocks!M229</f>
        <v>0.0002183715155</v>
      </c>
      <c r="H307" s="3"/>
      <c r="I307" s="3"/>
      <c r="J307" s="3"/>
      <c r="K307" s="3"/>
      <c r="L307" s="3"/>
      <c r="M307" s="3"/>
      <c r="O307" s="3"/>
      <c r="P307" s="3"/>
      <c r="Q307" s="3"/>
      <c r="R307" s="3"/>
      <c r="S307" s="3"/>
      <c r="T307" s="3"/>
      <c r="U307" s="3"/>
      <c r="V307" s="36"/>
    </row>
    <row r="308" ht="12.75" customHeight="1">
      <c r="A308" s="274">
        <f>Stocks!A228</f>
        <v>42720</v>
      </c>
      <c r="B308" s="275">
        <f>Stocks!H228</f>
        <v>0.02454695156</v>
      </c>
      <c r="C308" s="275">
        <f>Stocks!I228</f>
        <v>-0.01313291043</v>
      </c>
      <c r="D308" s="275">
        <f>Stocks!J228</f>
        <v>0.001294290713</v>
      </c>
      <c r="E308" s="275">
        <f>Stocks!K228</f>
        <v>-0.006259542121</v>
      </c>
      <c r="F308" s="275">
        <f>Stocks!L228</f>
        <v>-0.004484321378</v>
      </c>
      <c r="G308" s="276">
        <f>Stocks!M228</f>
        <v>0.001836205821</v>
      </c>
      <c r="H308" s="3"/>
      <c r="I308" s="3"/>
      <c r="J308" s="3"/>
      <c r="K308" s="3"/>
      <c r="L308" s="3"/>
      <c r="M308" s="3"/>
      <c r="O308" s="3"/>
      <c r="P308" s="3"/>
      <c r="Q308" s="3"/>
      <c r="R308" s="3"/>
      <c r="S308" s="3"/>
      <c r="T308" s="3"/>
      <c r="U308" s="3"/>
      <c r="V308" s="36"/>
    </row>
    <row r="309" ht="12.75" customHeight="1">
      <c r="A309" s="274">
        <f>Stocks!A227</f>
        <v>42719</v>
      </c>
      <c r="B309" s="275">
        <f>Stocks!H227</f>
        <v>-0.005602255492</v>
      </c>
      <c r="C309" s="275">
        <f>Stocks!I227</f>
        <v>0.006545015033</v>
      </c>
      <c r="D309" s="275">
        <f>Stocks!J227</f>
        <v>0.005454148087</v>
      </c>
      <c r="E309" s="275">
        <f>Stocks!K227</f>
        <v>0.01255851305</v>
      </c>
      <c r="F309" s="275">
        <f>Stocks!L227</f>
        <v>-0.001596707743</v>
      </c>
      <c r="G309" s="276">
        <f>Stocks!M227</f>
        <v>0.009231946984</v>
      </c>
      <c r="H309" s="3"/>
      <c r="I309" s="3"/>
      <c r="J309" s="3"/>
      <c r="K309" s="3"/>
      <c r="L309" s="3"/>
      <c r="M309" s="3"/>
      <c r="O309" s="3"/>
      <c r="P309" s="3"/>
      <c r="Q309" s="3"/>
      <c r="R309" s="3"/>
      <c r="S309" s="3"/>
      <c r="T309" s="3"/>
      <c r="U309" s="3"/>
      <c r="V309" s="36"/>
    </row>
    <row r="310" ht="12.75" customHeight="1">
      <c r="A310" s="274">
        <f>Stocks!A226</f>
        <v>42718</v>
      </c>
      <c r="B310" s="275">
        <f>Stocks!H226</f>
        <v>0.002721541875</v>
      </c>
      <c r="C310" s="275">
        <f>Stocks!I226</f>
        <v>-0.006816650261</v>
      </c>
      <c r="D310" s="275">
        <f>Stocks!J226</f>
        <v>0</v>
      </c>
      <c r="E310" s="275">
        <f>Stocks!K226</f>
        <v>-0.002750563975</v>
      </c>
      <c r="F310" s="275">
        <f>Stocks!L226</f>
        <v>-0.004774815916</v>
      </c>
      <c r="G310" s="276">
        <f>Stocks!M226</f>
        <v>0.002873226278</v>
      </c>
      <c r="H310" s="3"/>
      <c r="I310" s="3"/>
      <c r="J310" s="3"/>
      <c r="K310" s="3"/>
      <c r="L310" s="3"/>
      <c r="M310" s="3"/>
      <c r="O310" s="3"/>
      <c r="P310" s="3"/>
      <c r="Q310" s="3"/>
      <c r="R310" s="3"/>
      <c r="S310" s="3"/>
      <c r="T310" s="3"/>
      <c r="U310" s="3"/>
      <c r="V310" s="36"/>
    </row>
    <row r="311" ht="12.75" customHeight="1">
      <c r="A311" s="274">
        <f>Stocks!A225</f>
        <v>42717</v>
      </c>
      <c r="B311" s="275">
        <f>Stocks!H225</f>
        <v>0.0292918745</v>
      </c>
      <c r="C311" s="275">
        <f>Stocks!I225</f>
        <v>0.02281249527</v>
      </c>
      <c r="D311" s="275">
        <f>Stocks!J225</f>
        <v>0.01654387396</v>
      </c>
      <c r="E311" s="275">
        <f>Stocks!K225</f>
        <v>0.007704486399</v>
      </c>
      <c r="F311" s="275">
        <f>Stocks!L225</f>
        <v>0.01294466842</v>
      </c>
      <c r="G311" s="276">
        <f>Stocks!M225</f>
        <v>-0.004515803548</v>
      </c>
      <c r="H311" s="3"/>
      <c r="I311" s="3"/>
      <c r="J311" s="3"/>
      <c r="K311" s="3"/>
      <c r="L311" s="3"/>
      <c r="M311" s="3"/>
      <c r="O311" s="3"/>
      <c r="P311" s="3"/>
      <c r="Q311" s="3"/>
      <c r="R311" s="3"/>
      <c r="S311" s="3"/>
      <c r="T311" s="3"/>
      <c r="U311" s="3"/>
      <c r="V311" s="36"/>
    </row>
    <row r="312" ht="12.75" customHeight="1">
      <c r="A312" s="274">
        <f>Stocks!A224</f>
        <v>42716</v>
      </c>
      <c r="B312" s="275">
        <f>Stocks!H224</f>
        <v>0.001300018431</v>
      </c>
      <c r="C312" s="275">
        <f>Stocks!I224</f>
        <v>0.00585530059</v>
      </c>
      <c r="D312" s="275">
        <f>Stocks!J224</f>
        <v>-0.00572052994</v>
      </c>
      <c r="E312" s="275">
        <f>Stocks!K224</f>
        <v>-0.0004069431516</v>
      </c>
      <c r="F312" s="275">
        <f>Stocks!L224</f>
        <v>0.003222023942</v>
      </c>
      <c r="G312" s="276">
        <f>Stocks!M224</f>
        <v>-0.02846836784</v>
      </c>
      <c r="H312" s="3"/>
      <c r="I312" s="3"/>
      <c r="J312" s="3"/>
      <c r="K312" s="3"/>
      <c r="L312" s="3"/>
      <c r="M312" s="3"/>
      <c r="O312" s="3"/>
      <c r="P312" s="3"/>
      <c r="Q312" s="3"/>
      <c r="R312" s="3"/>
      <c r="S312" s="3"/>
      <c r="T312" s="3"/>
      <c r="U312" s="3"/>
      <c r="V312" s="36"/>
    </row>
    <row r="313" ht="12.75" customHeight="1">
      <c r="A313" s="274">
        <f>Stocks!A223</f>
        <v>42713</v>
      </c>
      <c r="B313" s="275">
        <f>Stocks!H223</f>
        <v>-0.0005722163342</v>
      </c>
      <c r="C313" s="275">
        <f>Stocks!I223</f>
        <v>0.001679303008</v>
      </c>
      <c r="D313" s="275">
        <f>Stocks!J223</f>
        <v>0.01618997821</v>
      </c>
      <c r="E313" s="275">
        <f>Stocks!K223</f>
        <v>-0.002925412515</v>
      </c>
      <c r="F313" s="275">
        <f>Stocks!L223</f>
        <v>0.01561283117</v>
      </c>
      <c r="G313" s="276">
        <f>Stocks!M223</f>
        <v>-0.005822430448</v>
      </c>
      <c r="H313" s="3"/>
      <c r="I313" s="3"/>
      <c r="J313" s="3"/>
      <c r="K313" s="3"/>
      <c r="L313" s="3"/>
      <c r="M313" s="3"/>
      <c r="O313" s="3"/>
      <c r="P313" s="3"/>
      <c r="Q313" s="3"/>
      <c r="R313" s="3"/>
      <c r="S313" s="3"/>
      <c r="T313" s="3"/>
      <c r="U313" s="3"/>
      <c r="V313" s="36"/>
    </row>
    <row r="314" ht="12.75" customHeight="1">
      <c r="A314" s="274">
        <f>Stocks!A222</f>
        <v>42712</v>
      </c>
      <c r="B314" s="275">
        <f>Stocks!H222</f>
        <v>-0.004462445289</v>
      </c>
      <c r="C314" s="275">
        <f>Stocks!I222</f>
        <v>0.005617886924</v>
      </c>
      <c r="D314" s="275">
        <f>Stocks!J222</f>
        <v>0.009769148341</v>
      </c>
      <c r="E314" s="275">
        <f>Stocks!K222</f>
        <v>-0.01729521473</v>
      </c>
      <c r="F314" s="275">
        <f>Stocks!L222</f>
        <v>-0.005883463878</v>
      </c>
      <c r="G314" s="276">
        <f>Stocks!M222</f>
        <v>-0.005366601225</v>
      </c>
      <c r="H314" s="3"/>
      <c r="I314" s="3"/>
      <c r="J314" s="3"/>
      <c r="K314" s="3"/>
      <c r="L314" s="3"/>
      <c r="M314" s="3"/>
      <c r="O314" s="3"/>
      <c r="P314" s="3"/>
      <c r="Q314" s="3"/>
      <c r="R314" s="3"/>
      <c r="S314" s="3"/>
      <c r="T314" s="3"/>
      <c r="U314" s="3"/>
      <c r="V314" s="36"/>
    </row>
    <row r="315" ht="12.75" customHeight="1">
      <c r="A315" s="274">
        <f>Stocks!A221</f>
        <v>42711</v>
      </c>
      <c r="B315" s="275">
        <f>Stocks!H221</f>
        <v>0.03852712902</v>
      </c>
      <c r="C315" s="275">
        <f>Stocks!I221</f>
        <v>0.02221682818</v>
      </c>
      <c r="D315" s="275">
        <f>Stocks!J221</f>
        <v>0.009775021103</v>
      </c>
      <c r="E315" s="275">
        <f>Stocks!K221</f>
        <v>0.006561065329</v>
      </c>
      <c r="F315" s="275">
        <f>Stocks!L221</f>
        <v>0.02341020052</v>
      </c>
      <c r="G315" s="276">
        <f>Stocks!M221</f>
        <v>-0.00181277649</v>
      </c>
      <c r="H315" s="3"/>
      <c r="I315" s="3"/>
      <c r="J315" s="3"/>
      <c r="K315" s="3"/>
      <c r="L315" s="3"/>
      <c r="M315" s="3"/>
      <c r="O315" s="3"/>
      <c r="P315" s="3"/>
      <c r="Q315" s="3"/>
      <c r="R315" s="3"/>
      <c r="S315" s="3"/>
      <c r="T315" s="3"/>
      <c r="U315" s="3"/>
      <c r="V315" s="36"/>
    </row>
    <row r="316" ht="12.75" customHeight="1">
      <c r="A316" s="274">
        <f>Stocks!A220</f>
        <v>42710</v>
      </c>
      <c r="B316" s="275">
        <f>Stocks!H220</f>
        <v>-0.005098612827</v>
      </c>
      <c r="C316" s="275">
        <f>Stocks!I220</f>
        <v>0.009550080807</v>
      </c>
      <c r="D316" s="275">
        <f>Stocks!J220</f>
        <v>0.007668952902</v>
      </c>
      <c r="E316" s="275">
        <f>Stocks!K220</f>
        <v>0.04440064548</v>
      </c>
      <c r="F316" s="275">
        <f>Stocks!L220</f>
        <v>-0.004493601622</v>
      </c>
      <c r="G316" s="276">
        <f>Stocks!M220</f>
        <v>0.001431444192</v>
      </c>
      <c r="H316" s="3"/>
      <c r="I316" s="3"/>
      <c r="J316" s="3"/>
      <c r="K316" s="3"/>
      <c r="L316" s="3"/>
      <c r="M316" s="3"/>
      <c r="O316" s="3"/>
      <c r="P316" s="3"/>
      <c r="Q316" s="3"/>
      <c r="R316" s="3"/>
      <c r="S316" s="3"/>
      <c r="T316" s="3"/>
      <c r="U316" s="3"/>
      <c r="V316" s="36"/>
    </row>
    <row r="317" ht="12.75" customHeight="1">
      <c r="A317" s="274">
        <f>Stocks!A219</f>
        <v>42709</v>
      </c>
      <c r="B317" s="275">
        <f>Stocks!H219</f>
        <v>0.02894818556</v>
      </c>
      <c r="C317" s="275">
        <f>Stocks!I219</f>
        <v>0.006710335479</v>
      </c>
      <c r="D317" s="275">
        <f>Stocks!J219</f>
        <v>-0.007214136358</v>
      </c>
      <c r="E317" s="275">
        <f>Stocks!K219</f>
        <v>-0.01375188556</v>
      </c>
      <c r="F317" s="275">
        <f>Stocks!L219</f>
        <v>0.01623876979</v>
      </c>
      <c r="G317" s="276">
        <f>Stocks!M219</f>
        <v>-0.006143999306</v>
      </c>
      <c r="H317" s="3"/>
      <c r="I317" s="3"/>
      <c r="J317" s="3"/>
      <c r="K317" s="3"/>
      <c r="L317" s="3"/>
      <c r="M317" s="3"/>
      <c r="O317" s="3"/>
      <c r="P317" s="3"/>
      <c r="Q317" s="3"/>
      <c r="R317" s="3"/>
      <c r="S317" s="3"/>
      <c r="T317" s="3"/>
      <c r="U317" s="3"/>
      <c r="V317" s="36"/>
    </row>
    <row r="318" ht="12.75" customHeight="1">
      <c r="A318" s="274">
        <f>Stocks!A218</f>
        <v>42706</v>
      </c>
      <c r="B318" s="275">
        <f>Stocks!H218</f>
        <v>-0.00225680015</v>
      </c>
      <c r="C318" s="275">
        <f>Stocks!I218</f>
        <v>0.01177892561</v>
      </c>
      <c r="D318" s="275">
        <f>Stocks!J218</f>
        <v>0.003737575836</v>
      </c>
      <c r="E318" s="275">
        <f>Stocks!K218</f>
        <v>0.0301665274</v>
      </c>
      <c r="F318" s="275">
        <f>Stocks!L218</f>
        <v>0.0008442889186</v>
      </c>
      <c r="G318" s="276">
        <f>Stocks!M218</f>
        <v>0.004626388937</v>
      </c>
      <c r="H318" s="3"/>
      <c r="I318" s="3"/>
      <c r="J318" s="3"/>
      <c r="K318" s="3"/>
      <c r="L318" s="3"/>
      <c r="M318" s="3"/>
      <c r="O318" s="3"/>
      <c r="P318" s="3"/>
      <c r="Q318" s="3"/>
      <c r="R318" s="3"/>
      <c r="S318" s="3"/>
      <c r="T318" s="3"/>
      <c r="U318" s="3"/>
      <c r="V318" s="36"/>
    </row>
    <row r="319" ht="12.75" customHeight="1">
      <c r="A319" s="274">
        <f>Stocks!A217</f>
        <v>42705</v>
      </c>
      <c r="B319" s="275">
        <f>Stocks!H217</f>
        <v>-0.04051399263</v>
      </c>
      <c r="C319" s="275">
        <f>Stocks!I217</f>
        <v>-0.0274629684</v>
      </c>
      <c r="D319" s="275">
        <f>Stocks!J217</f>
        <v>-0.009363270176</v>
      </c>
      <c r="E319" s="275">
        <f>Stocks!K217</f>
        <v>0.001878584781</v>
      </c>
      <c r="F319" s="275">
        <f>Stocks!L217</f>
        <v>-0.01774705306</v>
      </c>
      <c r="G319" s="276">
        <f>Stocks!M217</f>
        <v>-0.01194722736</v>
      </c>
      <c r="H319" s="3"/>
      <c r="I319" s="3"/>
      <c r="J319" s="3"/>
      <c r="K319" s="3"/>
      <c r="L319" s="3"/>
      <c r="M319" s="3"/>
      <c r="O319" s="3"/>
      <c r="P319" s="3"/>
      <c r="Q319" s="3"/>
      <c r="R319" s="3"/>
      <c r="S319" s="3"/>
      <c r="T319" s="3"/>
      <c r="U319" s="3"/>
      <c r="V319" s="36"/>
    </row>
    <row r="320" ht="12.75" customHeight="1">
      <c r="A320" s="274">
        <f>Stocks!A216</f>
        <v>42704</v>
      </c>
      <c r="B320" s="275">
        <f>Stocks!H216</f>
        <v>-0.0008972373062</v>
      </c>
      <c r="C320" s="275">
        <f>Stocks!I216</f>
        <v>-0.01742676716</v>
      </c>
      <c r="D320" s="275">
        <f>Stocks!J216</f>
        <v>-0.008469406646</v>
      </c>
      <c r="E320" s="275">
        <f>Stocks!K216</f>
        <v>-0.004349518568</v>
      </c>
      <c r="F320" s="275">
        <f>Stocks!L216</f>
        <v>-0.01367964877</v>
      </c>
      <c r="G320" s="276">
        <f>Stocks!M216</f>
        <v>-0.00856536616</v>
      </c>
      <c r="H320" s="3"/>
      <c r="I320" s="3"/>
      <c r="J320" s="3"/>
      <c r="K320" s="3"/>
      <c r="L320" s="3"/>
      <c r="M320" s="3"/>
      <c r="O320" s="3"/>
      <c r="P320" s="3"/>
      <c r="Q320" s="3"/>
      <c r="R320" s="3"/>
      <c r="S320" s="3"/>
      <c r="T320" s="3"/>
      <c r="U320" s="3"/>
      <c r="V320" s="36"/>
    </row>
    <row r="321" ht="12.75" customHeight="1">
      <c r="A321" s="274">
        <f>Stocks!A215</f>
        <v>42703</v>
      </c>
      <c r="B321" s="275">
        <f>Stocks!H215</f>
        <v>-0.03396830491</v>
      </c>
      <c r="C321" s="275">
        <f>Stocks!I215</f>
        <v>-0.005648030778</v>
      </c>
      <c r="D321" s="275">
        <f>Stocks!J215</f>
        <v>-0.0009862525089</v>
      </c>
      <c r="E321" s="275">
        <f>Stocks!K215</f>
        <v>0.004947988213</v>
      </c>
      <c r="F321" s="275">
        <f>Stocks!L215</f>
        <v>0.007888305961</v>
      </c>
      <c r="G321" s="276">
        <f>Stocks!M215</f>
        <v>0.003426895928</v>
      </c>
      <c r="H321" s="3"/>
      <c r="I321" s="3"/>
      <c r="J321" s="3"/>
      <c r="K321" s="3"/>
      <c r="L321" s="3"/>
      <c r="M321" s="3"/>
      <c r="O321" s="3"/>
      <c r="P321" s="3"/>
      <c r="Q321" s="3"/>
      <c r="R321" s="3"/>
      <c r="S321" s="3"/>
      <c r="T321" s="3"/>
      <c r="U321" s="3"/>
      <c r="V321" s="36"/>
    </row>
    <row r="322" ht="12.75" customHeight="1">
      <c r="A322" s="274">
        <f>Stocks!A214</f>
        <v>42702</v>
      </c>
      <c r="B322" s="275">
        <f>Stocks!H214</f>
        <v>-0.002698777078</v>
      </c>
      <c r="C322" s="275">
        <f>Stocks!I214</f>
        <v>0.001973576335</v>
      </c>
      <c r="D322" s="275">
        <f>Stocks!J214</f>
        <v>-0.001970014116</v>
      </c>
      <c r="E322" s="275">
        <f>Stocks!K214</f>
        <v>-0.004096651559</v>
      </c>
      <c r="F322" s="275">
        <f>Stocks!L214</f>
        <v>0.00132075366</v>
      </c>
      <c r="G322" s="276">
        <f>Stocks!M214</f>
        <v>0.005008447927</v>
      </c>
      <c r="H322" s="3"/>
      <c r="I322" s="3"/>
      <c r="J322" s="3"/>
      <c r="K322" s="3"/>
      <c r="L322" s="3"/>
      <c r="M322" s="3"/>
      <c r="O322" s="3"/>
      <c r="P322" s="3"/>
      <c r="Q322" s="3"/>
      <c r="R322" s="3"/>
      <c r="S322" s="3"/>
      <c r="T322" s="3"/>
      <c r="U322" s="3"/>
      <c r="V322" s="36"/>
    </row>
    <row r="323" ht="12.75" customHeight="1">
      <c r="A323" s="274">
        <f>Stocks!A213</f>
        <v>42699</v>
      </c>
      <c r="B323" s="275">
        <f>Stocks!H213</f>
        <v>0.01801015901</v>
      </c>
      <c r="C323" s="275">
        <f>Stocks!I213</f>
        <v>0.006794473479</v>
      </c>
      <c r="D323" s="275">
        <f>Stocks!J213</f>
        <v>0.005022009158</v>
      </c>
      <c r="E323" s="275">
        <f>Stocks!K213</f>
        <v>-0.002381949173</v>
      </c>
      <c r="F323" s="275">
        <f>Stocks!L213</f>
        <v>0.00214995213</v>
      </c>
      <c r="G323" s="276">
        <f>Stocks!M213</f>
        <v>0.001812548908</v>
      </c>
      <c r="H323" s="3"/>
      <c r="I323" s="3"/>
      <c r="J323" s="3"/>
      <c r="K323" s="3"/>
      <c r="L323" s="3"/>
      <c r="M323" s="3"/>
      <c r="O323" s="3"/>
      <c r="P323" s="3"/>
      <c r="Q323" s="3"/>
      <c r="R323" s="3"/>
      <c r="S323" s="3"/>
      <c r="T323" s="3"/>
      <c r="U323" s="3"/>
      <c r="V323" s="36"/>
    </row>
    <row r="324" ht="12.75" customHeight="1">
      <c r="A324" s="274">
        <f>Stocks!A212</f>
        <v>42697</v>
      </c>
      <c r="B324" s="275">
        <f>Stocks!H212</f>
        <v>0.01025223528</v>
      </c>
      <c r="C324" s="275">
        <f>Stocks!I212</f>
        <v>-0.007922625213</v>
      </c>
      <c r="D324" s="275">
        <f>Stocks!J212</f>
        <v>-0.00511138333</v>
      </c>
      <c r="E324" s="275">
        <f>Stocks!K212</f>
        <v>-0.002969492663</v>
      </c>
      <c r="F324" s="275">
        <f>Stocks!L212</f>
        <v>-0.01184981939</v>
      </c>
      <c r="G324" s="276">
        <f>Stocks!M212</f>
        <v>0.001923031252</v>
      </c>
      <c r="H324" s="3"/>
      <c r="I324" s="3"/>
      <c r="J324" s="3"/>
      <c r="K324" s="3"/>
      <c r="L324" s="3"/>
      <c r="M324" s="3"/>
      <c r="O324" s="3"/>
      <c r="P324" s="3"/>
      <c r="Q324" s="3"/>
      <c r="R324" s="3"/>
      <c r="S324" s="3"/>
      <c r="T324" s="3"/>
      <c r="U324" s="3"/>
      <c r="V324" s="36"/>
    </row>
    <row r="325" ht="12.75" customHeight="1">
      <c r="A325" s="274">
        <f>Stocks!A211</f>
        <v>42696</v>
      </c>
      <c r="B325" s="275">
        <f>Stocks!H211</f>
        <v>0.03540519371</v>
      </c>
      <c r="C325" s="275">
        <f>Stocks!I211</f>
        <v>0.01419242311</v>
      </c>
      <c r="D325" s="275">
        <f>Stocks!J211</f>
        <v>0.0006261908429</v>
      </c>
      <c r="E325" s="275">
        <f>Stocks!K211</f>
        <v>0.0006779830768</v>
      </c>
      <c r="F325" s="275">
        <f>Stocks!L211</f>
        <v>0.004262896238</v>
      </c>
      <c r="G325" s="276">
        <f>Stocks!M211</f>
        <v>0.009093915698</v>
      </c>
      <c r="H325" s="3"/>
      <c r="I325" s="3"/>
      <c r="J325" s="3"/>
      <c r="K325" s="3"/>
      <c r="L325" s="3"/>
      <c r="M325" s="3"/>
      <c r="O325" s="3"/>
      <c r="P325" s="3"/>
      <c r="Q325" s="3"/>
      <c r="R325" s="3"/>
      <c r="S325" s="3"/>
      <c r="T325" s="3"/>
      <c r="U325" s="3"/>
      <c r="V325" s="36"/>
    </row>
    <row r="326" ht="12.75" customHeight="1">
      <c r="A326" s="274">
        <f>Stocks!A210</f>
        <v>42695</v>
      </c>
      <c r="B326" s="275">
        <f>Stocks!H210</f>
        <v>-0.002706068595</v>
      </c>
      <c r="C326" s="275">
        <f>Stocks!I210</f>
        <v>0.000857897797</v>
      </c>
      <c r="D326" s="275">
        <f>Stocks!J210</f>
        <v>0.01505951469</v>
      </c>
      <c r="E326" s="275">
        <f>Stocks!K210</f>
        <v>0.0235890341</v>
      </c>
      <c r="F326" s="275">
        <f>Stocks!L210</f>
        <v>0.008415130309</v>
      </c>
      <c r="G326" s="276">
        <f>Stocks!M210</f>
        <v>-0.006061401391</v>
      </c>
      <c r="H326" s="3"/>
      <c r="I326" s="3"/>
      <c r="J326" s="3"/>
      <c r="K326" s="3"/>
      <c r="L326" s="3"/>
      <c r="M326" s="3"/>
      <c r="O326" s="3"/>
      <c r="P326" s="3"/>
      <c r="Q326" s="3"/>
      <c r="R326" s="3"/>
      <c r="S326" s="3"/>
      <c r="T326" s="3"/>
      <c r="U326" s="3"/>
      <c r="V326" s="36"/>
    </row>
    <row r="327" ht="12.75" customHeight="1">
      <c r="A327" s="274">
        <f>Stocks!A209</f>
        <v>42692</v>
      </c>
      <c r="B327" s="275">
        <f>Stocks!H209</f>
        <v>-0.01948252546</v>
      </c>
      <c r="C327" s="275">
        <f>Stocks!I209</f>
        <v>-0.002000969247</v>
      </c>
      <c r="D327" s="275">
        <f>Stocks!J209</f>
        <v>0.001000219705</v>
      </c>
      <c r="E327" s="275">
        <f>Stocks!K209</f>
        <v>0.001563586156</v>
      </c>
      <c r="F327" s="275">
        <f>Stocks!L209</f>
        <v>-0.004793746192</v>
      </c>
      <c r="G327" s="276">
        <f>Stocks!M209</f>
        <v>-0.01224922642</v>
      </c>
      <c r="H327" s="3"/>
      <c r="I327" s="3"/>
      <c r="J327" s="3"/>
      <c r="K327" s="3"/>
      <c r="L327" s="3"/>
      <c r="M327" s="3"/>
      <c r="O327" s="3"/>
      <c r="P327" s="3"/>
      <c r="Q327" s="3"/>
      <c r="R327" s="3"/>
      <c r="S327" s="3"/>
      <c r="T327" s="3"/>
      <c r="U327" s="3"/>
      <c r="V327" s="36"/>
    </row>
    <row r="328" ht="12.75" customHeight="1">
      <c r="A328" s="274">
        <f>Stocks!A208</f>
        <v>42691</v>
      </c>
      <c r="B328" s="275">
        <f>Stocks!H208</f>
        <v>0.02539126204</v>
      </c>
      <c r="C328" s="275">
        <f>Stocks!I208</f>
        <v>0.005153269936</v>
      </c>
      <c r="D328" s="275">
        <f>Stocks!J208</f>
        <v>-0.0003637730449</v>
      </c>
      <c r="E328" s="275">
        <f>Stocks!K208</f>
        <v>-0.001390001086</v>
      </c>
      <c r="F328" s="275">
        <f>Stocks!L208</f>
        <v>0.01646045225</v>
      </c>
      <c r="G328" s="276">
        <f>Stocks!M208</f>
        <v>0.005086524915</v>
      </c>
      <c r="H328" s="3"/>
      <c r="I328" s="3"/>
      <c r="J328" s="3"/>
      <c r="K328" s="3"/>
      <c r="L328" s="3"/>
      <c r="M328" s="3"/>
      <c r="O328" s="3"/>
      <c r="P328" s="3"/>
      <c r="Q328" s="3"/>
      <c r="R328" s="3"/>
      <c r="S328" s="3"/>
      <c r="T328" s="3"/>
      <c r="U328" s="3"/>
      <c r="V328" s="36"/>
    </row>
    <row r="329" ht="12.75" customHeight="1">
      <c r="A329" s="274">
        <f>Stocks!A207</f>
        <v>42690</v>
      </c>
      <c r="B329" s="275">
        <f>Stocks!H207</f>
        <v>0.0008702149111</v>
      </c>
      <c r="C329" s="275">
        <f>Stocks!I207</f>
        <v>-0.002007062799</v>
      </c>
      <c r="D329" s="275">
        <f>Stocks!J207</f>
        <v>0.0265328711</v>
      </c>
      <c r="E329" s="275">
        <f>Stocks!K207</f>
        <v>0.01398751727</v>
      </c>
      <c r="F329" s="275">
        <f>Stocks!L207</f>
        <v>0.01316255853</v>
      </c>
      <c r="G329" s="276">
        <f>Stocks!M207</f>
        <v>-0.005349714606</v>
      </c>
      <c r="H329" s="3"/>
      <c r="I329" s="3"/>
      <c r="J329" s="3"/>
      <c r="K329" s="3"/>
      <c r="L329" s="3"/>
      <c r="M329" s="3"/>
      <c r="O329" s="3"/>
      <c r="P329" s="3"/>
      <c r="Q329" s="3"/>
      <c r="R329" s="3"/>
      <c r="S329" s="3"/>
      <c r="T329" s="3"/>
      <c r="U329" s="3"/>
      <c r="V329" s="36"/>
    </row>
    <row r="330" ht="12.75" customHeight="1">
      <c r="A330" s="274">
        <f>Stocks!A206</f>
        <v>42689</v>
      </c>
      <c r="B330" s="275">
        <f>Stocks!H206</f>
        <v>0.01270488035</v>
      </c>
      <c r="C330" s="275">
        <f>Stocks!I206</f>
        <v>0.01239377315</v>
      </c>
      <c r="D330" s="275">
        <f>Stocks!J206</f>
        <v>0.01315694849</v>
      </c>
      <c r="E330" s="275">
        <f>Stocks!K206</f>
        <v>0.001850456592</v>
      </c>
      <c r="F330" s="275">
        <f>Stocks!L206</f>
        <v>0.0195548096</v>
      </c>
      <c r="G330" s="276">
        <f>Stocks!M206</f>
        <v>-0.003280205192</v>
      </c>
      <c r="H330" s="3"/>
      <c r="I330" s="3"/>
      <c r="J330" s="3"/>
      <c r="K330" s="3"/>
      <c r="L330" s="3"/>
      <c r="M330" s="3"/>
      <c r="O330" s="3"/>
      <c r="P330" s="3"/>
      <c r="Q330" s="3"/>
      <c r="R330" s="3"/>
      <c r="S330" s="3"/>
      <c r="T330" s="3"/>
      <c r="U330" s="3"/>
      <c r="V330" s="36"/>
    </row>
    <row r="331" ht="12.75" customHeight="1">
      <c r="A331" s="274">
        <f>Stocks!A205</f>
        <v>42688</v>
      </c>
      <c r="B331" s="275">
        <f>Stocks!H205</f>
        <v>-0.0384361309</v>
      </c>
      <c r="C331" s="275">
        <f>Stocks!I205</f>
        <v>-0.003763053015</v>
      </c>
      <c r="D331" s="275">
        <f>Stocks!J205</f>
        <v>-0.02540535293</v>
      </c>
      <c r="E331" s="275">
        <f>Stocks!K205</f>
        <v>-0.01227226153</v>
      </c>
      <c r="F331" s="275">
        <f>Stocks!L205</f>
        <v>-0.01536665375</v>
      </c>
      <c r="G331" s="276">
        <f>Stocks!M205</f>
        <v>-0.01499872835</v>
      </c>
      <c r="H331" s="3"/>
      <c r="I331" s="3"/>
      <c r="J331" s="3"/>
      <c r="K331" s="3"/>
      <c r="L331" s="3"/>
      <c r="M331" s="3"/>
      <c r="O331" s="3"/>
      <c r="P331" s="3"/>
      <c r="Q331" s="3"/>
      <c r="R331" s="3"/>
      <c r="S331" s="3"/>
      <c r="T331" s="3"/>
      <c r="U331" s="3"/>
      <c r="V331" s="36"/>
    </row>
    <row r="332" ht="12.75" customHeight="1">
      <c r="A332" s="274">
        <f>Stocks!A204</f>
        <v>42685</v>
      </c>
      <c r="B332" s="275">
        <f>Stocks!H204</f>
        <v>0.01717028605</v>
      </c>
      <c r="C332" s="275">
        <f>Stocks!I204</f>
        <v>0.003183317915</v>
      </c>
      <c r="D332" s="275">
        <f>Stocks!J204</f>
        <v>0.005919940161</v>
      </c>
      <c r="E332" s="275">
        <f>Stocks!K204</f>
        <v>-0.005560387987</v>
      </c>
      <c r="F332" s="275">
        <f>Stocks!L204</f>
        <v>0.005436580688</v>
      </c>
      <c r="G332" s="276">
        <f>Stocks!M204</f>
        <v>0.007705717579</v>
      </c>
      <c r="H332" s="3"/>
      <c r="I332" s="3"/>
      <c r="J332" s="3"/>
      <c r="K332" s="3"/>
      <c r="L332" s="3"/>
      <c r="M332" s="3"/>
      <c r="O332" s="3"/>
      <c r="P332" s="3"/>
      <c r="Q332" s="3"/>
      <c r="R332" s="3"/>
      <c r="S332" s="3"/>
      <c r="T332" s="3"/>
      <c r="U332" s="3"/>
      <c r="V332" s="36"/>
    </row>
    <row r="333" ht="12.75" customHeight="1">
      <c r="A333" s="274">
        <f>Stocks!A203</f>
        <v>42684</v>
      </c>
      <c r="B333" s="275">
        <f>Stocks!H203</f>
        <v>-0.02509383929</v>
      </c>
      <c r="C333" s="275">
        <f>Stocks!I203</f>
        <v>-0.007220238011</v>
      </c>
      <c r="D333" s="275">
        <f>Stocks!J203</f>
        <v>-0.02826366357</v>
      </c>
      <c r="E333" s="275">
        <f>Stocks!K203</f>
        <v>-0.05699959474</v>
      </c>
      <c r="F333" s="275">
        <f>Stocks!L203</f>
        <v>-0.02473394227</v>
      </c>
      <c r="G333" s="276">
        <f>Stocks!M203</f>
        <v>0.02390251223</v>
      </c>
      <c r="H333" s="3"/>
      <c r="I333" s="3"/>
      <c r="J333" s="3"/>
      <c r="K333" s="3"/>
      <c r="L333" s="3"/>
      <c r="M333" s="3"/>
      <c r="O333" s="3"/>
      <c r="P333" s="3"/>
      <c r="Q333" s="3"/>
      <c r="R333" s="3"/>
      <c r="S333" s="3"/>
      <c r="T333" s="3"/>
      <c r="U333" s="3"/>
      <c r="V333" s="36"/>
    </row>
    <row r="334" ht="12.75" customHeight="1">
      <c r="A334" s="274">
        <f>Stocks!A202</f>
        <v>42683</v>
      </c>
      <c r="B334" s="275">
        <f>Stocks!H202</f>
        <v>-0.02535202791</v>
      </c>
      <c r="C334" s="275">
        <f>Stocks!I202</f>
        <v>0.0002875370072</v>
      </c>
      <c r="D334" s="275">
        <f>Stocks!J202</f>
        <v>-0.001621839674</v>
      </c>
      <c r="E334" s="275">
        <f>Stocks!K202</f>
        <v>-0.01744248997</v>
      </c>
      <c r="F334" s="275">
        <f>Stocks!L202</f>
        <v>-0.004973595703</v>
      </c>
      <c r="G334" s="276">
        <f>Stocks!M202</f>
        <v>0.006634530339</v>
      </c>
      <c r="H334" s="3"/>
      <c r="I334" s="3"/>
      <c r="J334" s="3"/>
      <c r="K334" s="3"/>
      <c r="L334" s="3"/>
      <c r="M334" s="3"/>
      <c r="O334" s="3"/>
      <c r="P334" s="3"/>
      <c r="Q334" s="3"/>
      <c r="R334" s="3"/>
      <c r="S334" s="3"/>
      <c r="T334" s="3"/>
      <c r="U334" s="3"/>
      <c r="V334" s="36"/>
    </row>
    <row r="335" ht="12.75" customHeight="1">
      <c r="A335" s="274">
        <f>Stocks!A201</f>
        <v>42682</v>
      </c>
      <c r="B335" s="275">
        <f>Stocks!H201</f>
        <v>0.008914112665</v>
      </c>
      <c r="C335" s="275">
        <f>Stocks!I201</f>
        <v>0.001440554116</v>
      </c>
      <c r="D335" s="275">
        <f>Stocks!J201</f>
        <v>0.005869837334</v>
      </c>
      <c r="E335" s="275">
        <f>Stocks!K201</f>
        <v>-0.001928379209</v>
      </c>
      <c r="F335" s="275">
        <f>Stocks!L201</f>
        <v>0.0008271784852</v>
      </c>
      <c r="G335" s="276">
        <f>Stocks!M201</f>
        <v>-0.0009572111679</v>
      </c>
      <c r="H335" s="3"/>
      <c r="I335" s="3"/>
      <c r="J335" s="3"/>
      <c r="K335" s="3"/>
      <c r="L335" s="3"/>
      <c r="M335" s="3"/>
      <c r="O335" s="3"/>
      <c r="P335" s="3"/>
      <c r="Q335" s="3"/>
      <c r="R335" s="3"/>
      <c r="S335" s="3"/>
      <c r="T335" s="3"/>
      <c r="U335" s="3"/>
      <c r="V335" s="36"/>
    </row>
    <row r="336" ht="12.75" customHeight="1">
      <c r="A336" s="274">
        <f>Stocks!A200</f>
        <v>42681</v>
      </c>
      <c r="B336" s="275">
        <f>Stocks!H200</f>
        <v>0.01381062139</v>
      </c>
      <c r="C336" s="275">
        <f>Stocks!I200</f>
        <v>0.03162770723</v>
      </c>
      <c r="D336" s="275">
        <f>Stocks!J200</f>
        <v>0.01432174856</v>
      </c>
      <c r="E336" s="275">
        <f>Stocks!K200</f>
        <v>0.02068118793</v>
      </c>
      <c r="F336" s="275">
        <f>Stocks!L200</f>
        <v>0.02871012198</v>
      </c>
      <c r="G336" s="276">
        <f>Stocks!M200</f>
        <v>-0.001078510318</v>
      </c>
      <c r="H336" s="3"/>
      <c r="I336" s="3"/>
      <c r="J336" s="3"/>
      <c r="K336" s="3"/>
      <c r="L336" s="3"/>
      <c r="M336" s="3"/>
      <c r="O336" s="3"/>
      <c r="P336" s="3"/>
      <c r="Q336" s="3"/>
      <c r="R336" s="3"/>
      <c r="S336" s="3"/>
      <c r="T336" s="3"/>
      <c r="U336" s="3"/>
      <c r="V336" s="36"/>
    </row>
    <row r="337" ht="12.75" customHeight="1">
      <c r="A337" s="274">
        <f>Stocks!A199</f>
        <v>42678</v>
      </c>
      <c r="B337" s="275">
        <f>Stocks!H199</f>
        <v>0.01661501809</v>
      </c>
      <c r="C337" s="275">
        <f>Stocks!I199</f>
        <v>-0.009475848606</v>
      </c>
      <c r="D337" s="275">
        <f>Stocks!J199</f>
        <v>-0.009055042115</v>
      </c>
      <c r="E337" s="275">
        <f>Stocks!K199</f>
        <v>-0.0009010116586</v>
      </c>
      <c r="F337" s="275">
        <f>Stocks!L199</f>
        <v>-0.008480389898</v>
      </c>
      <c r="G337" s="276">
        <f>Stocks!M199</f>
        <v>0.00321859308</v>
      </c>
      <c r="H337" s="3"/>
      <c r="I337" s="3"/>
      <c r="J337" s="3"/>
      <c r="K337" s="3"/>
      <c r="L337" s="3"/>
      <c r="M337" s="3"/>
      <c r="O337" s="3"/>
      <c r="P337" s="3"/>
      <c r="Q337" s="3"/>
      <c r="R337" s="3"/>
      <c r="S337" s="3"/>
      <c r="T337" s="3"/>
      <c r="U337" s="3"/>
      <c r="V337" s="36"/>
    </row>
    <row r="338" ht="12.75" customHeight="1">
      <c r="A338" s="274">
        <f>Stocks!A198</f>
        <v>42677</v>
      </c>
      <c r="B338" s="275">
        <f>Stocks!H198</f>
        <v>-0.0031962844</v>
      </c>
      <c r="C338" s="275">
        <f>Stocks!I198</f>
        <v>-0.0120111282</v>
      </c>
      <c r="D338" s="275">
        <f>Stocks!J198</f>
        <v>-0.01077634226</v>
      </c>
      <c r="E338" s="275">
        <f>Stocks!K198</f>
        <v>-0.001636101511</v>
      </c>
      <c r="F338" s="275">
        <f>Stocks!L198</f>
        <v>-0.003708664212</v>
      </c>
      <c r="G338" s="276">
        <f>Stocks!M198</f>
        <v>0.001187419782</v>
      </c>
      <c r="H338" s="3"/>
      <c r="I338" s="3"/>
      <c r="J338" s="3"/>
      <c r="K338" s="3"/>
      <c r="L338" s="3"/>
      <c r="M338" s="3"/>
      <c r="O338" s="3"/>
      <c r="P338" s="3"/>
      <c r="Q338" s="3"/>
      <c r="R338" s="3"/>
      <c r="S338" s="3"/>
      <c r="T338" s="3"/>
      <c r="U338" s="3"/>
      <c r="V338" s="36"/>
    </row>
    <row r="339" ht="12.75" customHeight="1">
      <c r="A339" s="274">
        <f>Stocks!A197</f>
        <v>42676</v>
      </c>
      <c r="B339" s="275">
        <f>Stocks!H197</f>
        <v>-0.01462494862</v>
      </c>
      <c r="C339" s="275">
        <f>Stocks!I197</f>
        <v>0.002314609133</v>
      </c>
      <c r="D339" s="275">
        <f>Stocks!J197</f>
        <v>0.0008965830367</v>
      </c>
      <c r="E339" s="275">
        <f>Stocks!K197</f>
        <v>-0.007816413383</v>
      </c>
      <c r="F339" s="275">
        <f>Stocks!L197</f>
        <v>-0.006206555782</v>
      </c>
      <c r="G339" s="276">
        <f>Stocks!M197</f>
        <v>0.006219583259</v>
      </c>
      <c r="H339" s="3"/>
      <c r="I339" s="3"/>
      <c r="J339" s="3"/>
      <c r="K339" s="3"/>
      <c r="L339" s="3"/>
      <c r="M339" s="3"/>
      <c r="O339" s="3"/>
      <c r="P339" s="3"/>
      <c r="Q339" s="3"/>
      <c r="R339" s="3"/>
      <c r="S339" s="3"/>
      <c r="T339" s="3"/>
      <c r="U339" s="3"/>
      <c r="V339" s="36"/>
    </row>
    <row r="340" ht="12.75" customHeight="1">
      <c r="A340" s="274">
        <f>Stocks!A196</f>
        <v>42675</v>
      </c>
      <c r="B340" s="275">
        <f>Stocks!H196</f>
        <v>-0.03572913345</v>
      </c>
      <c r="C340" s="275">
        <f>Stocks!I196</f>
        <v>-0.01008774811</v>
      </c>
      <c r="D340" s="275">
        <f>Stocks!J196</f>
        <v>-0.01822034904</v>
      </c>
      <c r="E340" s="275">
        <f>Stocks!K196</f>
        <v>-0.01265278565</v>
      </c>
      <c r="F340" s="275">
        <f>Stocks!L196</f>
        <v>-0.002004608853</v>
      </c>
      <c r="G340" s="276">
        <f>Stocks!M196</f>
        <v>-0.001550620955</v>
      </c>
      <c r="H340" s="3"/>
      <c r="I340" s="3"/>
      <c r="J340" s="3"/>
      <c r="K340" s="3"/>
      <c r="L340" s="3"/>
      <c r="M340" s="3"/>
      <c r="O340" s="3"/>
      <c r="P340" s="3"/>
      <c r="Q340" s="3"/>
      <c r="R340" s="3"/>
      <c r="S340" s="3"/>
      <c r="T340" s="3"/>
      <c r="U340" s="3"/>
      <c r="V340" s="36"/>
    </row>
    <row r="341" ht="12.75" customHeight="1">
      <c r="A341" s="274">
        <f>Stocks!A195</f>
        <v>42674</v>
      </c>
      <c r="B341" s="275">
        <f>Stocks!H195</f>
        <v>-0.01126491679</v>
      </c>
      <c r="C341" s="275">
        <f>Stocks!I195</f>
        <v>0.00373477411</v>
      </c>
      <c r="D341" s="275">
        <f>Stocks!J195</f>
        <v>-0.001584069545</v>
      </c>
      <c r="E341" s="275">
        <f>Stocks!K195</f>
        <v>-0.01352229465</v>
      </c>
      <c r="F341" s="275">
        <f>Stocks!L195</f>
        <v>0.0008347920829</v>
      </c>
      <c r="G341" s="276">
        <f>Stocks!M195</f>
        <v>0.004964118675</v>
      </c>
      <c r="H341" s="3"/>
      <c r="I341" s="3"/>
      <c r="J341" s="3"/>
      <c r="K341" s="3"/>
      <c r="L341" s="3"/>
      <c r="M341" s="3"/>
      <c r="O341" s="3"/>
      <c r="P341" s="3"/>
      <c r="Q341" s="3"/>
      <c r="R341" s="3"/>
      <c r="S341" s="3"/>
      <c r="T341" s="3"/>
      <c r="U341" s="3"/>
      <c r="V341" s="36"/>
    </row>
    <row r="342" ht="12.75" customHeight="1">
      <c r="A342" s="274">
        <f>Stocks!A194</f>
        <v>42671</v>
      </c>
      <c r="B342" s="275">
        <f>Stocks!H194</f>
        <v>-0.02000162744</v>
      </c>
      <c r="C342" s="275">
        <f>Stocks!I194</f>
        <v>-0.002013004636</v>
      </c>
      <c r="D342" s="275">
        <f>Stocks!J194</f>
        <v>-0.006660841556</v>
      </c>
      <c r="E342" s="275">
        <f>Stocks!K194</f>
        <v>0.0007903810055</v>
      </c>
      <c r="F342" s="275">
        <f>Stocks!L194</f>
        <v>-0.003834297202</v>
      </c>
      <c r="G342" s="276">
        <f>Stocks!M194</f>
        <v>0.0009537996123</v>
      </c>
      <c r="H342" s="3"/>
      <c r="I342" s="3"/>
      <c r="J342" s="3"/>
      <c r="K342" s="3"/>
      <c r="L342" s="3"/>
      <c r="M342" s="3"/>
      <c r="O342" s="3"/>
      <c r="P342" s="3"/>
      <c r="Q342" s="3"/>
      <c r="R342" s="3"/>
      <c r="S342" s="3"/>
      <c r="T342" s="3"/>
      <c r="U342" s="3"/>
      <c r="V342" s="36"/>
    </row>
    <row r="343" ht="12.75" customHeight="1">
      <c r="A343" s="274">
        <f>Stocks!A193</f>
        <v>42670</v>
      </c>
      <c r="B343" s="275">
        <f>Stocks!H193</f>
        <v>0.00871385206</v>
      </c>
      <c r="C343" s="275">
        <f>Stocks!I193</f>
        <v>-0.003154895883</v>
      </c>
      <c r="D343" s="275">
        <f>Stocks!J193</f>
        <v>-0.009649388693</v>
      </c>
      <c r="E343" s="275">
        <f>Stocks!K193</f>
        <v>-0.003945712159</v>
      </c>
      <c r="F343" s="275">
        <f>Stocks!L193</f>
        <v>-0.00877989586</v>
      </c>
      <c r="G343" s="276">
        <f>Stocks!M193</f>
        <v>0.005215857088</v>
      </c>
      <c r="H343" s="3"/>
      <c r="I343" s="3"/>
      <c r="J343" s="3"/>
      <c r="K343" s="3"/>
      <c r="L343" s="3"/>
      <c r="M343" s="3"/>
      <c r="O343" s="3"/>
      <c r="P343" s="3"/>
      <c r="Q343" s="3"/>
      <c r="R343" s="3"/>
      <c r="S343" s="3"/>
      <c r="T343" s="3"/>
      <c r="U343" s="3"/>
      <c r="V343" s="36"/>
    </row>
    <row r="344" ht="12.75" customHeight="1">
      <c r="A344" s="274">
        <f>Stocks!A192</f>
        <v>42669</v>
      </c>
      <c r="B344" s="275">
        <f>Stocks!H192</f>
        <v>-0.0004942953274</v>
      </c>
      <c r="C344" s="275">
        <f>Stocks!I192</f>
        <v>-0.005141330576</v>
      </c>
      <c r="D344" s="275">
        <f>Stocks!J192</f>
        <v>-0.02275148819</v>
      </c>
      <c r="E344" s="275">
        <f>Stocks!K192</f>
        <v>0.003629473722</v>
      </c>
      <c r="F344" s="275">
        <f>Stocks!L192</f>
        <v>-0.005920241941</v>
      </c>
      <c r="G344" s="276">
        <f>Stocks!M192</f>
        <v>0.007247716583</v>
      </c>
      <c r="H344" s="3"/>
      <c r="I344" s="3"/>
      <c r="J344" s="3"/>
      <c r="K344" s="3"/>
      <c r="L344" s="3"/>
      <c r="M344" s="3"/>
      <c r="O344" s="3"/>
      <c r="P344" s="3"/>
      <c r="Q344" s="3"/>
      <c r="R344" s="3"/>
      <c r="S344" s="3"/>
      <c r="T344" s="3"/>
      <c r="U344" s="3"/>
      <c r="V344" s="36"/>
    </row>
    <row r="345" ht="12.75" customHeight="1">
      <c r="A345" s="274">
        <f>Stocks!A191</f>
        <v>42668</v>
      </c>
      <c r="B345" s="275">
        <f>Stocks!H191</f>
        <v>-0.002073557935</v>
      </c>
      <c r="C345" s="275">
        <f>Stocks!I191</f>
        <v>-0.004548137511</v>
      </c>
      <c r="D345" s="275">
        <f>Stocks!J191</f>
        <v>0.005086891434</v>
      </c>
      <c r="E345" s="275">
        <f>Stocks!K191</f>
        <v>-0.006460785057</v>
      </c>
      <c r="F345" s="275">
        <f>Stocks!L191</f>
        <v>-0.0001639159854</v>
      </c>
      <c r="G345" s="276">
        <f>Stocks!M191</f>
        <v>-0.002047903626</v>
      </c>
      <c r="H345" s="3"/>
      <c r="I345" s="3"/>
      <c r="J345" s="3"/>
      <c r="K345" s="3"/>
      <c r="L345" s="3"/>
      <c r="M345" s="3"/>
      <c r="O345" s="3"/>
      <c r="P345" s="3"/>
      <c r="Q345" s="3"/>
      <c r="R345" s="3"/>
      <c r="S345" s="3"/>
      <c r="T345" s="3"/>
      <c r="U345" s="3"/>
      <c r="V345" s="36"/>
    </row>
    <row r="346" ht="12.75" customHeight="1">
      <c r="A346" s="274">
        <f>Stocks!A190</f>
        <v>42667</v>
      </c>
      <c r="B346" s="275">
        <f>Stocks!H190</f>
        <v>0.01325574361</v>
      </c>
      <c r="C346" s="275">
        <f>Stocks!I190</f>
        <v>0.003124488917</v>
      </c>
      <c r="D346" s="275">
        <f>Stocks!J190</f>
        <v>0.008964736563</v>
      </c>
      <c r="E346" s="275">
        <f>Stocks!K190</f>
        <v>-0.001334207306</v>
      </c>
      <c r="F346" s="275">
        <f>Stocks!L190</f>
        <v>0.02221209332</v>
      </c>
      <c r="G346" s="276">
        <f>Stocks!M190</f>
        <v>-0.003330737285</v>
      </c>
      <c r="H346" s="3"/>
      <c r="I346" s="3"/>
      <c r="J346" s="3"/>
      <c r="K346" s="3"/>
      <c r="L346" s="3"/>
      <c r="M346" s="3"/>
      <c r="O346" s="3"/>
      <c r="P346" s="3"/>
      <c r="Q346" s="3"/>
      <c r="R346" s="3"/>
      <c r="S346" s="3"/>
      <c r="T346" s="3"/>
      <c r="U346" s="3"/>
      <c r="V346" s="36"/>
    </row>
    <row r="347" ht="12.75" customHeight="1">
      <c r="A347" s="274">
        <f>Stocks!A189</f>
        <v>42664</v>
      </c>
      <c r="B347" s="275">
        <f>Stocks!H189</f>
        <v>0.004960004132</v>
      </c>
      <c r="C347" s="275">
        <f>Stocks!I189</f>
        <v>-0.007934056439</v>
      </c>
      <c r="D347" s="275">
        <f>Stocks!J189</f>
        <v>-0.003937488425</v>
      </c>
      <c r="E347" s="275">
        <f>Stocks!K189</f>
        <v>0.03309053784</v>
      </c>
      <c r="F347" s="275">
        <f>Stocks!L189</f>
        <v>0.0412341034</v>
      </c>
      <c r="G347" s="276">
        <f>Stocks!M189</f>
        <v>0.0002835468364</v>
      </c>
      <c r="H347" s="3"/>
      <c r="I347" s="3"/>
      <c r="J347" s="3"/>
      <c r="K347" s="3"/>
      <c r="L347" s="3"/>
      <c r="M347" s="3"/>
      <c r="O347" s="3"/>
      <c r="P347" s="3"/>
      <c r="Q347" s="3"/>
      <c r="R347" s="3"/>
      <c r="S347" s="3"/>
      <c r="T347" s="3"/>
      <c r="U347" s="3"/>
      <c r="V347" s="36"/>
    </row>
    <row r="348" ht="12.75" customHeight="1">
      <c r="A348" s="274">
        <f>Stocks!A188</f>
        <v>42663</v>
      </c>
      <c r="B348" s="275">
        <f>Stocks!H188</f>
        <v>-0.02215355069</v>
      </c>
      <c r="C348" s="275">
        <f>Stocks!I188</f>
        <v>-0.002255411834</v>
      </c>
      <c r="D348" s="275">
        <f>Stocks!J188</f>
        <v>-0.0005122548288</v>
      </c>
      <c r="E348" s="275">
        <f>Stocks!K188</f>
        <v>0.01207089931</v>
      </c>
      <c r="F348" s="275">
        <f>Stocks!L188</f>
        <v>-0.00487888799</v>
      </c>
      <c r="G348" s="276">
        <f>Stocks!M188</f>
        <v>-0.0009240346538</v>
      </c>
      <c r="H348" s="3"/>
      <c r="I348" s="3"/>
      <c r="J348" s="3"/>
      <c r="K348" s="3"/>
      <c r="L348" s="3"/>
      <c r="M348" s="3"/>
      <c r="O348" s="3"/>
      <c r="P348" s="3"/>
      <c r="Q348" s="3"/>
      <c r="R348" s="3"/>
      <c r="S348" s="3"/>
      <c r="T348" s="3"/>
      <c r="U348" s="3"/>
      <c r="V348" s="36"/>
    </row>
    <row r="349" ht="12.75" customHeight="1">
      <c r="A349" s="274">
        <f>Stocks!A187</f>
        <v>42662</v>
      </c>
      <c r="B349" s="275">
        <f>Stocks!H187</f>
        <v>0.02215355069</v>
      </c>
      <c r="C349" s="275">
        <f>Stocks!I187</f>
        <v>-0.06117107862</v>
      </c>
      <c r="D349" s="275">
        <f>Stocks!J187</f>
        <v>-0.00298401349</v>
      </c>
      <c r="E349" s="275">
        <f>Stocks!K187</f>
        <v>0.02559769073</v>
      </c>
      <c r="F349" s="275">
        <f>Stocks!L187</f>
        <v>-0.002257090992</v>
      </c>
      <c r="G349" s="276">
        <f>Stocks!M187</f>
        <v>-0.006752939681</v>
      </c>
      <c r="H349" s="3"/>
      <c r="I349" s="3"/>
      <c r="J349" s="3"/>
      <c r="K349" s="3"/>
      <c r="L349" s="3"/>
      <c r="M349" s="3"/>
      <c r="O349" s="3"/>
      <c r="P349" s="3"/>
      <c r="Q349" s="3"/>
      <c r="R349" s="3"/>
      <c r="S349" s="3"/>
      <c r="T349" s="3"/>
      <c r="U349" s="3"/>
      <c r="V349" s="36"/>
    </row>
    <row r="350" ht="12.75" customHeight="1">
      <c r="A350" s="274">
        <f>Stocks!A186</f>
        <v>42661</v>
      </c>
      <c r="B350" s="275">
        <f>Stocks!H186</f>
        <v>0.02615525288</v>
      </c>
      <c r="C350" s="275">
        <f>Stocks!I186</f>
        <v>0.01226007603</v>
      </c>
      <c r="D350" s="275">
        <f>Stocks!J186</f>
        <v>-0.0006805982517</v>
      </c>
      <c r="E350" s="275">
        <f>Stocks!K186</f>
        <v>0.1741890233</v>
      </c>
      <c r="F350" s="275">
        <f>Stocks!L186</f>
        <v>0.007660124941</v>
      </c>
      <c r="G350" s="276">
        <f>Stocks!M186</f>
        <v>-0.001809296846</v>
      </c>
      <c r="H350" s="3"/>
      <c r="I350" s="3"/>
      <c r="J350" s="3"/>
      <c r="K350" s="3"/>
      <c r="L350" s="3"/>
      <c r="M350" s="3"/>
      <c r="O350" s="3"/>
      <c r="P350" s="3"/>
      <c r="Q350" s="3"/>
      <c r="R350" s="3"/>
      <c r="S350" s="3"/>
      <c r="T350" s="3"/>
      <c r="U350" s="3"/>
      <c r="V350" s="36"/>
    </row>
    <row r="351" ht="12.75" customHeight="1">
      <c r="A351" s="274">
        <f>Stocks!A185</f>
        <v>42660</v>
      </c>
      <c r="B351" s="275">
        <f>Stocks!H185</f>
        <v>-0.01306130683</v>
      </c>
      <c r="C351" s="275">
        <f>Stocks!I185</f>
        <v>-0.004281455161</v>
      </c>
      <c r="D351" s="275">
        <f>Stocks!J185</f>
        <v>-0.0006803326109</v>
      </c>
      <c r="E351" s="275">
        <f>Stocks!K185</f>
        <v>-0.01659498477</v>
      </c>
      <c r="F351" s="275">
        <f>Stocks!L185</f>
        <v>-0.003489214816</v>
      </c>
      <c r="G351" s="276">
        <f>Stocks!M185</f>
        <v>0.0006445539386</v>
      </c>
      <c r="H351" s="3"/>
      <c r="I351" s="3"/>
      <c r="J351" s="3"/>
      <c r="K351" s="3"/>
      <c r="L351" s="3"/>
      <c r="M351" s="3"/>
      <c r="O351" s="3"/>
      <c r="P351" s="3"/>
      <c r="Q351" s="3"/>
      <c r="R351" s="3"/>
      <c r="S351" s="3"/>
      <c r="T351" s="3"/>
      <c r="U351" s="3"/>
      <c r="V351" s="36"/>
    </row>
    <row r="352" ht="12.75" customHeight="1">
      <c r="A352" s="274">
        <f>Stocks!A184</f>
        <v>42657</v>
      </c>
      <c r="B352" s="275">
        <f>Stocks!H184</f>
        <v>-0.01880337694</v>
      </c>
      <c r="C352" s="275">
        <f>Stocks!I184</f>
        <v>0.01289969442</v>
      </c>
      <c r="D352" s="275">
        <f>Stocks!J184</f>
        <v>0.005540917603</v>
      </c>
      <c r="E352" s="275">
        <f>Stocks!K184</f>
        <v>0.01229562318</v>
      </c>
      <c r="F352" s="275">
        <f>Stocks!L184</f>
        <v>0.008745840173</v>
      </c>
      <c r="G352" s="276">
        <f>Stocks!M184</f>
        <v>-0.004917299949</v>
      </c>
      <c r="H352" s="3"/>
      <c r="I352" s="3"/>
      <c r="J352" s="3"/>
      <c r="K352" s="3"/>
      <c r="L352" s="3"/>
      <c r="M352" s="3"/>
      <c r="O352" s="3"/>
      <c r="P352" s="3"/>
      <c r="Q352" s="3"/>
      <c r="R352" s="3"/>
      <c r="S352" s="3"/>
      <c r="T352" s="3"/>
      <c r="U352" s="3"/>
      <c r="V352" s="36"/>
    </row>
    <row r="353" ht="12.75" customHeight="1">
      <c r="A353" s="274">
        <f>Stocks!A183</f>
        <v>42656</v>
      </c>
      <c r="B353" s="275">
        <f>Stocks!H183</f>
        <v>-0.006322311041</v>
      </c>
      <c r="C353" s="275">
        <f>Stocks!I183</f>
        <v>-0.004318551181</v>
      </c>
      <c r="D353" s="275">
        <f>Stocks!J183</f>
        <v>-0.003072613335</v>
      </c>
      <c r="E353" s="275">
        <f>Stocks!K183</f>
        <v>0.007309930803</v>
      </c>
      <c r="F353" s="275">
        <f>Stocks!L183</f>
        <v>-0.003332297236</v>
      </c>
      <c r="G353" s="276">
        <f>Stocks!M183</f>
        <v>0.008653088268</v>
      </c>
      <c r="H353" s="3"/>
      <c r="I353" s="3"/>
      <c r="J353" s="3"/>
      <c r="K353" s="3"/>
      <c r="L353" s="3"/>
      <c r="M353" s="3"/>
      <c r="O353" s="3"/>
      <c r="P353" s="3"/>
      <c r="Q353" s="3"/>
      <c r="R353" s="3"/>
      <c r="S353" s="3"/>
      <c r="T353" s="3"/>
      <c r="U353" s="3"/>
      <c r="V353" s="36"/>
    </row>
    <row r="354" ht="12.75" customHeight="1">
      <c r="A354" s="274">
        <f>Stocks!A182</f>
        <v>42655</v>
      </c>
      <c r="B354" s="275">
        <f>Stocks!H182</f>
        <v>0.00702171156</v>
      </c>
      <c r="C354" s="275">
        <f>Stocks!I182</f>
        <v>-0.003763123262</v>
      </c>
      <c r="D354" s="275">
        <f>Stocks!J182</f>
        <v>0.008902659454</v>
      </c>
      <c r="E354" s="275">
        <f>Stocks!K182</f>
        <v>-0.01089516522</v>
      </c>
      <c r="F354" s="275">
        <f>Stocks!L182</f>
        <v>-0.00139977688</v>
      </c>
      <c r="G354" s="276">
        <f>Stocks!M182</f>
        <v>0.00507548784</v>
      </c>
      <c r="H354" s="3"/>
      <c r="I354" s="3"/>
      <c r="J354" s="3"/>
      <c r="K354" s="3"/>
      <c r="L354" s="3"/>
      <c r="M354" s="3"/>
      <c r="O354" s="3"/>
      <c r="P354" s="3"/>
      <c r="Q354" s="3"/>
      <c r="R354" s="3"/>
      <c r="S354" s="3"/>
      <c r="T354" s="3"/>
      <c r="U354" s="3"/>
      <c r="V354" s="36"/>
    </row>
    <row r="355" ht="12.75" customHeight="1">
      <c r="A355" s="274">
        <f>Stocks!A181</f>
        <v>42654</v>
      </c>
      <c r="B355" s="275">
        <f>Stocks!H181</f>
        <v>-0.004238834391</v>
      </c>
      <c r="C355" s="275">
        <f>Stocks!I181</f>
        <v>-0.01992363852</v>
      </c>
      <c r="D355" s="275">
        <f>Stocks!J181</f>
        <v>0.002151831556</v>
      </c>
      <c r="E355" s="275">
        <f>Stocks!K181</f>
        <v>-0.0268749602</v>
      </c>
      <c r="F355" s="275">
        <f>Stocks!L181</f>
        <v>-0.0147534977</v>
      </c>
      <c r="G355" s="276">
        <f>Stocks!M181</f>
        <v>0.002288868235</v>
      </c>
      <c r="H355" s="3"/>
      <c r="I355" s="3"/>
      <c r="J355" s="3"/>
      <c r="K355" s="3"/>
      <c r="L355" s="3"/>
      <c r="M355" s="3"/>
      <c r="O355" s="3"/>
      <c r="P355" s="3"/>
      <c r="Q355" s="3"/>
      <c r="R355" s="3"/>
      <c r="S355" s="3"/>
      <c r="T355" s="3"/>
      <c r="U355" s="3"/>
      <c r="V355" s="36"/>
    </row>
    <row r="356" ht="12.75" customHeight="1">
      <c r="A356" s="274">
        <f>Stocks!A180</f>
        <v>42653</v>
      </c>
      <c r="B356" s="275">
        <f>Stocks!H180</f>
        <v>0.02183402976</v>
      </c>
      <c r="C356" s="275">
        <f>Stocks!I180</f>
        <v>-0.002102044644</v>
      </c>
      <c r="D356" s="275">
        <f>Stocks!J180</f>
        <v>0.01729658391</v>
      </c>
      <c r="E356" s="275">
        <f>Stocks!K180</f>
        <v>-0.01431682379</v>
      </c>
      <c r="F356" s="275">
        <f>Stocks!L180</f>
        <v>0.004143674328</v>
      </c>
      <c r="G356" s="276">
        <f>Stocks!M180</f>
        <v>0.000558977792</v>
      </c>
      <c r="H356" s="3"/>
      <c r="I356" s="3"/>
      <c r="J356" s="3"/>
      <c r="K356" s="3"/>
      <c r="L356" s="3"/>
      <c r="M356" s="3"/>
      <c r="O356" s="3"/>
      <c r="P356" s="3"/>
      <c r="Q356" s="3"/>
      <c r="R356" s="3"/>
      <c r="S356" s="3"/>
      <c r="T356" s="3"/>
      <c r="U356" s="3"/>
      <c r="V356" s="36"/>
    </row>
    <row r="357" ht="12.75" customHeight="1">
      <c r="A357" s="274">
        <f>Stocks!A179</f>
        <v>42650</v>
      </c>
      <c r="B357" s="275">
        <f>Stocks!H179</f>
        <v>-0.02208283185</v>
      </c>
      <c r="C357" s="275">
        <f>Stocks!I179</f>
        <v>0.0007877777659</v>
      </c>
      <c r="D357" s="275">
        <f>Stocks!J179</f>
        <v>0.001491446448</v>
      </c>
      <c r="E357" s="275">
        <f>Stocks!K179</f>
        <v>-0.002382201327</v>
      </c>
      <c r="F357" s="275">
        <f>Stocks!L179</f>
        <v>0.001038565452</v>
      </c>
      <c r="G357" s="276">
        <f>Stocks!M179</f>
        <v>-0.001221957162</v>
      </c>
      <c r="H357" s="3"/>
      <c r="I357" s="3"/>
      <c r="J357" s="3"/>
      <c r="K357" s="3"/>
      <c r="L357" s="3"/>
      <c r="M357" s="3"/>
      <c r="O357" s="3"/>
      <c r="P357" s="3"/>
      <c r="Q357" s="3"/>
      <c r="R357" s="3"/>
      <c r="S357" s="3"/>
      <c r="T357" s="3"/>
      <c r="U357" s="3"/>
      <c r="V357" s="36"/>
    </row>
    <row r="358" ht="12.75" customHeight="1">
      <c r="A358" s="274">
        <f>Stocks!A178</f>
        <v>42649</v>
      </c>
      <c r="B358" s="275">
        <f>Stocks!H178</f>
        <v>-0.03644230183</v>
      </c>
      <c r="C358" s="275">
        <f>Stocks!I178</f>
        <v>0.002103702984</v>
      </c>
      <c r="D358" s="275">
        <f>Stocks!J178</f>
        <v>0.007402866012</v>
      </c>
      <c r="E358" s="275">
        <f>Stocks!K178</f>
        <v>-0.01145031678</v>
      </c>
      <c r="F358" s="275">
        <f>Stocks!L178</f>
        <v>0.00173337992</v>
      </c>
      <c r="G358" s="276">
        <f>Stocks!M178</f>
        <v>-0.001986304933</v>
      </c>
      <c r="H358" s="3"/>
      <c r="I358" s="3"/>
      <c r="J358" s="3"/>
      <c r="K358" s="3"/>
      <c r="L358" s="3"/>
      <c r="M358" s="3"/>
      <c r="O358" s="3"/>
      <c r="P358" s="3"/>
      <c r="Q358" s="3"/>
      <c r="R358" s="3"/>
      <c r="S358" s="3"/>
      <c r="T358" s="3"/>
      <c r="U358" s="3"/>
      <c r="V358" s="36"/>
    </row>
    <row r="359" ht="12.75" customHeight="1">
      <c r="A359" s="274">
        <f>Stocks!A177</f>
        <v>42648</v>
      </c>
      <c r="B359" s="275">
        <f>Stocks!H177</f>
        <v>-0.01405218504</v>
      </c>
      <c r="C359" s="275">
        <f>Stocks!I177</f>
        <v>0.01191577671</v>
      </c>
      <c r="D359" s="275">
        <f>Stocks!J177</f>
        <v>0.0004424761264</v>
      </c>
      <c r="E359" s="275">
        <f>Stocks!K177</f>
        <v>0.03777654719</v>
      </c>
      <c r="F359" s="275">
        <f>Stocks!L177</f>
        <v>0.006963853192</v>
      </c>
      <c r="G359" s="276">
        <f>Stocks!M177</f>
        <v>-0.0009876749544</v>
      </c>
      <c r="H359" s="3"/>
      <c r="I359" s="3"/>
      <c r="J359" s="3"/>
      <c r="K359" s="3"/>
      <c r="L359" s="3"/>
      <c r="M359" s="3"/>
      <c r="O359" s="3"/>
      <c r="P359" s="3"/>
      <c r="Q359" s="3"/>
      <c r="R359" s="3"/>
      <c r="S359" s="3"/>
      <c r="T359" s="3"/>
      <c r="U359" s="3"/>
      <c r="V359" s="36"/>
    </row>
    <row r="360" ht="12.75" customHeight="1">
      <c r="A360" s="274">
        <f>Stocks!A176</f>
        <v>42647</v>
      </c>
      <c r="B360" s="275">
        <f>Stocks!H176</f>
        <v>-0.01077375336</v>
      </c>
      <c r="C360" s="275">
        <f>Stocks!I176</f>
        <v>-0.003191294277</v>
      </c>
      <c r="D360" s="275">
        <f>Stocks!J176</f>
        <v>0.00425680417</v>
      </c>
      <c r="E360" s="275">
        <f>Stocks!K176</f>
        <v>-0.002829694135</v>
      </c>
      <c r="F360" s="275">
        <f>Stocks!L176</f>
        <v>-0.003139741244</v>
      </c>
      <c r="G360" s="276">
        <f>Stocks!M176</f>
        <v>0.001428201126</v>
      </c>
      <c r="H360" s="3"/>
      <c r="I360" s="3"/>
      <c r="J360" s="3"/>
      <c r="K360" s="3"/>
      <c r="L360" s="3"/>
      <c r="M360" s="3"/>
      <c r="O360" s="3"/>
      <c r="P360" s="3"/>
      <c r="Q360" s="3"/>
      <c r="R360" s="3"/>
      <c r="S360" s="3"/>
      <c r="T360" s="3"/>
      <c r="U360" s="3"/>
      <c r="V360" s="36"/>
    </row>
    <row r="361" ht="12.75" customHeight="1">
      <c r="A361" s="274">
        <f>Stocks!A175</f>
        <v>42646</v>
      </c>
      <c r="B361" s="275">
        <f>Stocks!H175</f>
        <v>0.04630611133</v>
      </c>
      <c r="C361" s="275">
        <f>Stocks!I175</f>
        <v>-0.002386920869</v>
      </c>
      <c r="D361" s="275">
        <f>Stocks!J175</f>
        <v>-0.004699280296</v>
      </c>
      <c r="E361" s="275">
        <f>Stocks!K175</f>
        <v>0.04056619439</v>
      </c>
      <c r="F361" s="275">
        <f>Stocks!L175</f>
        <v>-0.003129895618</v>
      </c>
      <c r="G361" s="276">
        <f>Stocks!M175</f>
        <v>-0.01253732271</v>
      </c>
      <c r="H361" s="3"/>
      <c r="I361" s="3"/>
      <c r="J361" s="3"/>
      <c r="K361" s="3"/>
      <c r="L361" s="3"/>
      <c r="M361" s="3"/>
      <c r="O361" s="3"/>
      <c r="P361" s="3"/>
      <c r="Q361" s="3"/>
      <c r="R361" s="3"/>
      <c r="S361" s="3"/>
      <c r="T361" s="3"/>
      <c r="U361" s="3"/>
      <c r="V361" s="36"/>
    </row>
    <row r="362" ht="12.75" customHeight="1">
      <c r="A362" s="274">
        <f>Stocks!A174</f>
        <v>42643</v>
      </c>
      <c r="B362" s="275">
        <f>Stocks!H174</f>
        <v>0.0164557961</v>
      </c>
      <c r="C362" s="275">
        <f>Stocks!I174</f>
        <v>0.01145594412</v>
      </c>
      <c r="D362" s="275">
        <f>Stocks!J174</f>
        <v>0.00772538419</v>
      </c>
      <c r="E362" s="275">
        <f>Stocks!K174</f>
        <v>0.01926096825</v>
      </c>
      <c r="F362" s="275">
        <f>Stocks!L174</f>
        <v>0.003478217779</v>
      </c>
      <c r="G362" s="276">
        <f>Stocks!M174</f>
        <v>0.0007281246364</v>
      </c>
      <c r="H362" s="3"/>
      <c r="I362" s="3"/>
      <c r="J362" s="3"/>
      <c r="K362" s="3"/>
      <c r="L362" s="3"/>
      <c r="M362" s="3"/>
      <c r="O362" s="3"/>
      <c r="P362" s="3"/>
      <c r="Q362" s="3"/>
      <c r="R362" s="3"/>
      <c r="S362" s="3"/>
      <c r="T362" s="3"/>
      <c r="U362" s="3"/>
      <c r="V362" s="36"/>
    </row>
    <row r="363" ht="12.75" customHeight="1">
      <c r="A363" s="274">
        <f>Stocks!A173</f>
        <v>42642</v>
      </c>
      <c r="B363" s="275">
        <f>Stocks!H173</f>
        <v>-0.02737476875</v>
      </c>
      <c r="C363" s="275">
        <f>Stocks!I173</f>
        <v>-0.00321007691</v>
      </c>
      <c r="D363" s="275">
        <f>Stocks!J173</f>
        <v>-0.01565484266</v>
      </c>
      <c r="E363" s="275">
        <f>Stocks!K173</f>
        <v>-0.008344163745</v>
      </c>
      <c r="F363" s="275">
        <f>Stocks!L173</f>
        <v>-0.01091564899</v>
      </c>
      <c r="G363" s="276">
        <f>Stocks!M173</f>
        <v>-0.01000159589</v>
      </c>
      <c r="H363" s="3"/>
      <c r="I363" s="3"/>
      <c r="J363" s="3"/>
      <c r="K363" s="3"/>
      <c r="L363" s="3"/>
      <c r="M363" s="3"/>
      <c r="O363" s="3"/>
      <c r="P363" s="3"/>
      <c r="Q363" s="3"/>
      <c r="R363" s="3"/>
      <c r="S363" s="3"/>
      <c r="T363" s="3"/>
      <c r="U363" s="3"/>
      <c r="V363" s="36"/>
    </row>
    <row r="364" ht="12.75" customHeight="1">
      <c r="A364" s="274">
        <f>Stocks!A172</f>
        <v>42641</v>
      </c>
      <c r="B364" s="275">
        <f>Stocks!H172</f>
        <v>0.002232606236</v>
      </c>
      <c r="C364" s="275">
        <f>Stocks!I172</f>
        <v>0.006968472536</v>
      </c>
      <c r="D364" s="275">
        <f>Stocks!J172</f>
        <v>0.007575689355</v>
      </c>
      <c r="E364" s="275">
        <f>Stocks!K172</f>
        <v>0.004214891808</v>
      </c>
      <c r="F364" s="275">
        <f>Stocks!L172</f>
        <v>0.001379445546</v>
      </c>
      <c r="G364" s="276">
        <f>Stocks!M172</f>
        <v>-0.0004513951006</v>
      </c>
      <c r="H364" s="3"/>
      <c r="I364" s="3"/>
      <c r="J364" s="3"/>
      <c r="K364" s="3"/>
      <c r="L364" s="3"/>
      <c r="M364" s="3"/>
      <c r="O364" s="3"/>
      <c r="P364" s="3"/>
      <c r="Q364" s="3"/>
      <c r="R364" s="3"/>
      <c r="S364" s="3"/>
      <c r="T364" s="3"/>
      <c r="U364" s="3"/>
      <c r="V364" s="36"/>
    </row>
    <row r="365" ht="12.75" customHeight="1">
      <c r="A365" s="274">
        <f>Stocks!A171</f>
        <v>42640</v>
      </c>
      <c r="B365" s="275">
        <f>Stocks!H171</f>
        <v>-0.01533302449</v>
      </c>
      <c r="C365" s="275">
        <f>Stocks!I171</f>
        <v>0.01435761261</v>
      </c>
      <c r="D365" s="275">
        <f>Stocks!J171</f>
        <v>0.001858690302</v>
      </c>
      <c r="E365" s="275">
        <f>Stocks!K171</f>
        <v>0.02619783522</v>
      </c>
      <c r="F365" s="275">
        <f>Stocks!L171</f>
        <v>0.01828508516</v>
      </c>
      <c r="G365" s="276">
        <f>Stocks!M171</f>
        <v>-0.001953694324</v>
      </c>
      <c r="H365" s="3"/>
      <c r="I365" s="3"/>
      <c r="J365" s="3"/>
      <c r="K365" s="3"/>
      <c r="L365" s="3"/>
      <c r="M365" s="3"/>
      <c r="O365" s="3"/>
      <c r="P365" s="3"/>
      <c r="Q365" s="3"/>
      <c r="R365" s="3"/>
      <c r="S365" s="3"/>
      <c r="T365" s="3"/>
      <c r="U365" s="3"/>
      <c r="V365" s="36"/>
    </row>
    <row r="366" ht="12.75" customHeight="1">
      <c r="A366" s="274">
        <f>Stocks!A170</f>
        <v>42639</v>
      </c>
      <c r="B366" s="275">
        <f>Stocks!H170</f>
        <v>0.007396095537</v>
      </c>
      <c r="C366" s="275">
        <f>Stocks!I170</f>
        <v>-0.01462628625</v>
      </c>
      <c r="D366" s="275">
        <f>Stocks!J170</f>
        <v>0.001507264254</v>
      </c>
      <c r="E366" s="275">
        <f>Stocks!K170</f>
        <v>-0.01448848441</v>
      </c>
      <c r="F366" s="275">
        <f>Stocks!L170</f>
        <v>-0.009271235986</v>
      </c>
      <c r="G366" s="276">
        <f>Stocks!M170</f>
        <v>0.003426181894</v>
      </c>
      <c r="H366" s="3"/>
      <c r="I366" s="3"/>
      <c r="J366" s="3"/>
      <c r="K366" s="3"/>
      <c r="L366" s="3"/>
      <c r="M366" s="3"/>
      <c r="O366" s="3"/>
      <c r="P366" s="3"/>
      <c r="Q366" s="3"/>
      <c r="R366" s="3"/>
      <c r="S366" s="3"/>
      <c r="T366" s="3"/>
      <c r="U366" s="3"/>
      <c r="V366" s="36"/>
    </row>
    <row r="367" ht="12.75" customHeight="1">
      <c r="A367" s="274">
        <f>Stocks!A169</f>
        <v>42636</v>
      </c>
      <c r="B367" s="275">
        <f>Stocks!H169</f>
        <v>0.004928994345</v>
      </c>
      <c r="C367" s="275">
        <f>Stocks!I169</f>
        <v>-0.009633664943</v>
      </c>
      <c r="D367" s="275">
        <f>Stocks!J169</f>
        <v>-0.01680437449</v>
      </c>
      <c r="E367" s="275">
        <f>Stocks!K169</f>
        <v>0.001147207694</v>
      </c>
      <c r="F367" s="275">
        <f>Stocks!L169</f>
        <v>-0.006768066274</v>
      </c>
      <c r="G367" s="276">
        <f>Stocks!M169</f>
        <v>-0.00008473858153</v>
      </c>
      <c r="H367" s="3"/>
      <c r="I367" s="3"/>
      <c r="J367" s="3"/>
      <c r="K367" s="3"/>
      <c r="L367" s="3"/>
      <c r="M367" s="3"/>
      <c r="O367" s="3"/>
      <c r="P367" s="3"/>
      <c r="Q367" s="3"/>
      <c r="R367" s="3"/>
      <c r="S367" s="3"/>
      <c r="T367" s="3"/>
      <c r="U367" s="3"/>
      <c r="V367" s="36"/>
    </row>
    <row r="368" ht="12.75" customHeight="1">
      <c r="A368" s="274">
        <f>Stocks!A168</f>
        <v>42635</v>
      </c>
      <c r="B368" s="275">
        <f>Stocks!H168</f>
        <v>0.005878758666</v>
      </c>
      <c r="C368" s="275">
        <f>Stocks!I168</f>
        <v>0.002666619701</v>
      </c>
      <c r="D368" s="275">
        <f>Stocks!J168</f>
        <v>0.009379184451</v>
      </c>
      <c r="E368" s="275">
        <f>Stocks!K168</f>
        <v>0.009962905595</v>
      </c>
      <c r="F368" s="275">
        <f>Stocks!L168</f>
        <v>0.001038408846</v>
      </c>
      <c r="G368" s="276">
        <f>Stocks!M168</f>
        <v>-0.008986911377</v>
      </c>
      <c r="H368" s="3"/>
      <c r="I368" s="3"/>
      <c r="J368" s="3"/>
      <c r="K368" s="3"/>
      <c r="L368" s="3"/>
      <c r="M368" s="3"/>
      <c r="O368" s="3"/>
      <c r="P368" s="3"/>
      <c r="Q368" s="3"/>
      <c r="R368" s="3"/>
      <c r="S368" s="3"/>
      <c r="T368" s="3"/>
      <c r="U368" s="3"/>
      <c r="V368" s="36"/>
    </row>
    <row r="369" ht="12.75" customHeight="1">
      <c r="A369" s="274">
        <f>Stocks!A167</f>
        <v>42634</v>
      </c>
      <c r="B369" s="275">
        <f>Stocks!H167</f>
        <v>0.002830246363</v>
      </c>
      <c r="C369" s="275">
        <f>Stocks!I167</f>
        <v>0.008312078474</v>
      </c>
      <c r="D369" s="275">
        <f>Stocks!J167</f>
        <v>-0.0001761584738</v>
      </c>
      <c r="E369" s="275">
        <f>Stocks!K167</f>
        <v>-0.03490234712</v>
      </c>
      <c r="F369" s="275">
        <f>Stocks!L167</f>
        <v>0.01658410352</v>
      </c>
      <c r="G369" s="276">
        <f>Stocks!M167</f>
        <v>-0.008172919512</v>
      </c>
      <c r="H369" s="3"/>
      <c r="I369" s="3"/>
      <c r="J369" s="3"/>
      <c r="K369" s="3"/>
      <c r="L369" s="3"/>
      <c r="M369" s="3"/>
      <c r="O369" s="3"/>
      <c r="P369" s="3"/>
      <c r="Q369" s="3"/>
      <c r="R369" s="3"/>
      <c r="S369" s="3"/>
      <c r="T369" s="3"/>
      <c r="U369" s="3"/>
      <c r="V369" s="36"/>
    </row>
    <row r="370" ht="12.75" customHeight="1">
      <c r="A370" s="274">
        <f>Stocks!A166</f>
        <v>42633</v>
      </c>
      <c r="B370" s="275">
        <f>Stocks!H166</f>
        <v>-0.008272941343</v>
      </c>
      <c r="C370" s="275">
        <f>Stocks!I166</f>
        <v>-0.0005383246167</v>
      </c>
      <c r="D370" s="275">
        <f>Stocks!J166</f>
        <v>-0.00008798867038</v>
      </c>
      <c r="E370" s="275">
        <f>Stocks!K166</f>
        <v>0.001935734922</v>
      </c>
      <c r="F370" s="275">
        <f>Stocks!L166</f>
        <v>-0.002110209381</v>
      </c>
      <c r="G370" s="276">
        <f>Stocks!M166</f>
        <v>0.001798593568</v>
      </c>
      <c r="H370" s="3"/>
      <c r="I370" s="3"/>
      <c r="J370" s="3"/>
      <c r="K370" s="3"/>
      <c r="L370" s="3"/>
      <c r="M370" s="3"/>
      <c r="O370" s="3"/>
      <c r="P370" s="3"/>
      <c r="Q370" s="3"/>
      <c r="R370" s="3"/>
      <c r="S370" s="3"/>
      <c r="T370" s="3"/>
      <c r="U370" s="3"/>
      <c r="V370" s="36"/>
    </row>
    <row r="371" ht="12.75" customHeight="1">
      <c r="A371" s="274">
        <f>Stocks!A165</f>
        <v>42632</v>
      </c>
      <c r="B371" s="275">
        <f>Stocks!H165</f>
        <v>0.004566006004</v>
      </c>
      <c r="C371" s="275">
        <f>Stocks!I165</f>
        <v>-0.0136309359</v>
      </c>
      <c r="D371" s="275">
        <f>Stocks!J165</f>
        <v>-0.01172887752</v>
      </c>
      <c r="E371" s="275">
        <f>Stocks!K165</f>
        <v>-0.01437713326</v>
      </c>
      <c r="F371" s="275">
        <f>Stocks!L165</f>
        <v>-0.005605135749</v>
      </c>
      <c r="G371" s="276">
        <f>Stocks!M165</f>
        <v>-0.005200117138</v>
      </c>
      <c r="H371" s="3"/>
      <c r="I371" s="3"/>
      <c r="J371" s="3"/>
      <c r="K371" s="3"/>
      <c r="L371" s="3"/>
      <c r="M371" s="3"/>
      <c r="O371" s="3"/>
      <c r="P371" s="3"/>
      <c r="Q371" s="3"/>
      <c r="R371" s="3"/>
      <c r="S371" s="3"/>
      <c r="T371" s="3"/>
      <c r="U371" s="3"/>
      <c r="V371" s="36"/>
    </row>
    <row r="372" ht="12.75" customHeight="1">
      <c r="A372" s="274">
        <f>Stocks!A164</f>
        <v>42629</v>
      </c>
      <c r="B372" s="275">
        <f>Stocks!H164</f>
        <v>0.02454411363</v>
      </c>
      <c r="C372" s="275">
        <f>Stocks!I164</f>
        <v>0.02990937197</v>
      </c>
      <c r="D372" s="275">
        <f>Stocks!J164</f>
        <v>-0.00564017172</v>
      </c>
      <c r="E372" s="275">
        <f>Stocks!K164</f>
        <v>0.02174668578</v>
      </c>
      <c r="F372" s="275">
        <f>Stocks!L164</f>
        <v>0.0010486972</v>
      </c>
      <c r="G372" s="276">
        <f>Stocks!M164</f>
        <v>0.000292116695</v>
      </c>
      <c r="H372" s="3"/>
      <c r="I372" s="3"/>
      <c r="J372" s="3"/>
      <c r="K372" s="3"/>
      <c r="L372" s="3"/>
      <c r="M372" s="3"/>
      <c r="O372" s="3"/>
      <c r="P372" s="3"/>
      <c r="Q372" s="3"/>
      <c r="R372" s="3"/>
      <c r="S372" s="3"/>
      <c r="T372" s="3"/>
      <c r="U372" s="3"/>
      <c r="V372" s="36"/>
    </row>
    <row r="373" ht="12.75" customHeight="1">
      <c r="A373" s="274">
        <f>Stocks!A163</f>
        <v>42628</v>
      </c>
      <c r="B373" s="275">
        <f>Stocks!H163</f>
        <v>0.02021082316</v>
      </c>
      <c r="C373" s="275">
        <f>Stocks!I163</f>
        <v>0.02604728236</v>
      </c>
      <c r="D373" s="275">
        <f>Stocks!J163</f>
        <v>0.03343324358</v>
      </c>
      <c r="E373" s="275">
        <f>Stocks!K163</f>
        <v>0.003395876723</v>
      </c>
      <c r="F373" s="275">
        <f>Stocks!L163</f>
        <v>0.01639526167</v>
      </c>
      <c r="G373" s="276">
        <f>Stocks!M163</f>
        <v>-0.0004750305439</v>
      </c>
      <c r="H373" s="3"/>
      <c r="I373" s="3"/>
      <c r="J373" s="3"/>
      <c r="K373" s="3"/>
      <c r="L373" s="3"/>
      <c r="M373" s="3"/>
      <c r="O373" s="3"/>
      <c r="P373" s="3"/>
      <c r="Q373" s="3"/>
      <c r="R373" s="3"/>
      <c r="S373" s="3"/>
      <c r="T373" s="3"/>
      <c r="U373" s="3"/>
      <c r="V373" s="36"/>
    </row>
    <row r="374" ht="12.75" customHeight="1">
      <c r="A374" s="274">
        <f>Stocks!A162</f>
        <v>42627</v>
      </c>
      <c r="B374" s="275">
        <f>Stocks!H162</f>
        <v>0.001834587446</v>
      </c>
      <c r="C374" s="275">
        <f>Stocks!I162</f>
        <v>0.0002806402856</v>
      </c>
      <c r="D374" s="275">
        <f>Stocks!J162</f>
        <v>0.03477511016</v>
      </c>
      <c r="E374" s="275">
        <f>Stocks!K162</f>
        <v>0.009528875928</v>
      </c>
      <c r="F374" s="275">
        <f>Stocks!L162</f>
        <v>-0.004787889103</v>
      </c>
      <c r="G374" s="276">
        <f>Stocks!M162</f>
        <v>0.001499650747</v>
      </c>
      <c r="H374" s="3"/>
      <c r="I374" s="3"/>
      <c r="J374" s="3"/>
      <c r="K374" s="3"/>
      <c r="L374" s="3"/>
      <c r="M374" s="3"/>
      <c r="O374" s="3"/>
      <c r="P374" s="3"/>
      <c r="Q374" s="3"/>
      <c r="R374" s="3"/>
      <c r="S374" s="3"/>
      <c r="T374" s="3"/>
      <c r="U374" s="3"/>
      <c r="V374" s="36"/>
    </row>
    <row r="375" ht="12.75" customHeight="1">
      <c r="A375" s="274">
        <f>Stocks!A161</f>
        <v>42626</v>
      </c>
      <c r="B375" s="275">
        <f>Stocks!H161</f>
        <v>-0.01141130661</v>
      </c>
      <c r="C375" s="275">
        <f>Stocks!I161</f>
        <v>-0.01311220778</v>
      </c>
      <c r="D375" s="275">
        <f>Stocks!J161</f>
        <v>0.02352599425</v>
      </c>
      <c r="E375" s="275">
        <f>Stocks!K161</f>
        <v>-0.03033959277</v>
      </c>
      <c r="F375" s="275">
        <f>Stocks!L161</f>
        <v>-0.009156550384</v>
      </c>
      <c r="G375" s="276">
        <f>Stocks!M161</f>
        <v>-0.00007080332532</v>
      </c>
      <c r="H375" s="3"/>
      <c r="I375" s="3"/>
      <c r="J375" s="3"/>
      <c r="K375" s="3"/>
      <c r="L375" s="3"/>
      <c r="M375" s="3"/>
      <c r="O375" s="3"/>
      <c r="P375" s="3"/>
      <c r="Q375" s="3"/>
      <c r="R375" s="3"/>
      <c r="S375" s="3"/>
      <c r="T375" s="3"/>
      <c r="U375" s="3"/>
      <c r="V375" s="36"/>
    </row>
    <row r="376" ht="12.75" customHeight="1">
      <c r="A376" s="274">
        <f>Stocks!A160</f>
        <v>42625</v>
      </c>
      <c r="B376" s="275">
        <f>Stocks!H160</f>
        <v>0.019503136</v>
      </c>
      <c r="C376" s="275">
        <f>Stocks!I160</f>
        <v>0.01789777542</v>
      </c>
      <c r="D376" s="275">
        <f>Stocks!J160</f>
        <v>0.02215177713</v>
      </c>
      <c r="E376" s="275">
        <f>Stocks!K160</f>
        <v>0.02608179509</v>
      </c>
      <c r="F376" s="275">
        <f>Stocks!L160</f>
        <v>0.01483341162</v>
      </c>
      <c r="G376" s="276">
        <f>Stocks!M160</f>
        <v>0.009004417686</v>
      </c>
      <c r="H376" s="3"/>
      <c r="I376" s="3"/>
      <c r="J376" s="3"/>
      <c r="K376" s="3"/>
      <c r="L376" s="3"/>
      <c r="M376" s="3"/>
      <c r="O376" s="3"/>
      <c r="P376" s="3"/>
      <c r="Q376" s="3"/>
      <c r="R376" s="3"/>
      <c r="S376" s="3"/>
      <c r="T376" s="3"/>
      <c r="U376" s="3"/>
      <c r="V376" s="36"/>
    </row>
    <row r="377" ht="12.75" customHeight="1">
      <c r="A377" s="274">
        <f>Stocks!A159</f>
        <v>42622</v>
      </c>
      <c r="B377" s="275">
        <f>Stocks!H159</f>
        <v>-0.01475156263</v>
      </c>
      <c r="C377" s="275">
        <f>Stocks!I159</f>
        <v>-0.02782577929</v>
      </c>
      <c r="D377" s="275">
        <f>Stocks!J159</f>
        <v>-0.02291022756</v>
      </c>
      <c r="E377" s="275">
        <f>Stocks!K159</f>
        <v>-0.03222142464</v>
      </c>
      <c r="F377" s="275">
        <f>Stocks!L159</f>
        <v>-0.02147203197</v>
      </c>
      <c r="G377" s="276">
        <f>Stocks!M159</f>
        <v>0.007639146897</v>
      </c>
      <c r="H377" s="3"/>
      <c r="I377" s="3"/>
      <c r="J377" s="3"/>
      <c r="K377" s="3"/>
      <c r="L377" s="3"/>
      <c r="M377" s="3"/>
      <c r="O377" s="3"/>
      <c r="P377" s="3"/>
      <c r="Q377" s="3"/>
      <c r="R377" s="3"/>
      <c r="S377" s="3"/>
      <c r="T377" s="3"/>
      <c r="U377" s="3"/>
      <c r="V377" s="36"/>
    </row>
    <row r="378" ht="12.75" customHeight="1">
      <c r="A378" s="274">
        <f>Stocks!A158</f>
        <v>42621</v>
      </c>
      <c r="B378" s="275">
        <f>Stocks!H158</f>
        <v>-0.02180157973</v>
      </c>
      <c r="C378" s="275">
        <f>Stocks!I158</f>
        <v>-0.0005487830235</v>
      </c>
      <c r="D378" s="275">
        <f>Stocks!J158</f>
        <v>-0.02655838543</v>
      </c>
      <c r="E378" s="275">
        <f>Stocks!K158</f>
        <v>0.005130557852</v>
      </c>
      <c r="F378" s="275">
        <f>Stocks!L158</f>
        <v>-0.003996878016</v>
      </c>
      <c r="G378" s="276">
        <f>Stocks!M158</f>
        <v>-0.007817733994</v>
      </c>
      <c r="H378" s="3"/>
      <c r="I378" s="3"/>
      <c r="J378" s="3"/>
      <c r="K378" s="3"/>
      <c r="L378" s="3"/>
      <c r="M378" s="3"/>
      <c r="O378" s="3"/>
      <c r="P378" s="3"/>
      <c r="Q378" s="3"/>
      <c r="R378" s="3"/>
      <c r="S378" s="3"/>
      <c r="T378" s="3"/>
      <c r="U378" s="3"/>
      <c r="V378" s="36"/>
    </row>
    <row r="379" ht="12.75" customHeight="1">
      <c r="A379" s="274">
        <f>Stocks!A157</f>
        <v>42620</v>
      </c>
      <c r="B379" s="275">
        <f>Stocks!H157</f>
        <v>-0.005537142615</v>
      </c>
      <c r="C379" s="275">
        <f>Stocks!I157</f>
        <v>-0.003012845385</v>
      </c>
      <c r="D379" s="275">
        <f>Stocks!J157</f>
        <v>0.006109380272</v>
      </c>
      <c r="E379" s="275">
        <f>Stocks!K157</f>
        <v>-0.00943586613</v>
      </c>
      <c r="F379" s="275">
        <f>Stocks!L157</f>
        <v>0.0008673782499</v>
      </c>
      <c r="G379" s="276">
        <f>Stocks!M157</f>
        <v>-0.005472567269</v>
      </c>
      <c r="H379" s="3"/>
      <c r="I379" s="3"/>
      <c r="J379" s="3"/>
      <c r="K379" s="3"/>
      <c r="L379" s="3"/>
      <c r="M379" s="3"/>
      <c r="O379" s="3"/>
      <c r="P379" s="3"/>
      <c r="Q379" s="3"/>
      <c r="R379" s="3"/>
      <c r="S379" s="3"/>
      <c r="T379" s="3"/>
      <c r="U379" s="3"/>
      <c r="V379" s="36"/>
    </row>
    <row r="380" ht="12.75" customHeight="1">
      <c r="A380" s="274">
        <f>Stocks!A156</f>
        <v>42619</v>
      </c>
      <c r="B380" s="275">
        <f>Stocks!H156</f>
        <v>0.02521290285</v>
      </c>
      <c r="C380" s="275">
        <f>Stocks!I156</f>
        <v>0.01348963229</v>
      </c>
      <c r="D380" s="275">
        <f>Stocks!J156</f>
        <v>-0.0002785712971</v>
      </c>
      <c r="E380" s="275">
        <f>Stocks!K156</f>
        <v>0.02744892132</v>
      </c>
      <c r="F380" s="275">
        <f>Stocks!L156</f>
        <v>-0.001040833859</v>
      </c>
      <c r="G380" s="276">
        <f>Stocks!M156</f>
        <v>-0.0007888353202</v>
      </c>
      <c r="H380" s="3"/>
      <c r="I380" s="3"/>
      <c r="J380" s="3"/>
      <c r="K380" s="3"/>
      <c r="L380" s="3"/>
      <c r="M380" s="3"/>
      <c r="O380" s="3"/>
      <c r="P380" s="3"/>
      <c r="Q380" s="3"/>
      <c r="R380" s="3"/>
      <c r="S380" s="3"/>
      <c r="T380" s="3"/>
      <c r="U380" s="3"/>
      <c r="V380" s="36"/>
    </row>
    <row r="381" ht="12.75" customHeight="1">
      <c r="A381" s="274">
        <f>Stocks!A155</f>
        <v>42615</v>
      </c>
      <c r="B381" s="275">
        <f>Stocks!H155</f>
        <v>-0.0150046974</v>
      </c>
      <c r="C381" s="275">
        <f>Stocks!I155</f>
        <v>0.001664494986</v>
      </c>
      <c r="D381" s="275">
        <f>Stocks!J155</f>
        <v>0.009325825571</v>
      </c>
      <c r="E381" s="275">
        <f>Stocks!K155</f>
        <v>0</v>
      </c>
      <c r="F381" s="275">
        <f>Stocks!L155</f>
        <v>0.001388136528</v>
      </c>
      <c r="G381" s="276">
        <f>Stocks!M155</f>
        <v>-0.009905320201</v>
      </c>
      <c r="H381" s="3"/>
      <c r="I381" s="3"/>
      <c r="J381" s="3"/>
      <c r="K381" s="3"/>
      <c r="L381" s="3"/>
      <c r="M381" s="3"/>
      <c r="O381" s="3"/>
      <c r="P381" s="3"/>
      <c r="Q381" s="3"/>
      <c r="R381" s="3"/>
      <c r="S381" s="3"/>
      <c r="T381" s="3"/>
      <c r="U381" s="3"/>
      <c r="V381" s="36"/>
    </row>
    <row r="382" ht="12.75" customHeight="1">
      <c r="A382" s="274">
        <f>Stocks!A154</f>
        <v>42614</v>
      </c>
      <c r="B382" s="275">
        <f>Stocks!H154</f>
        <v>-0.0544734256</v>
      </c>
      <c r="C382" s="275">
        <f>Stocks!I154</f>
        <v>0.003615654019</v>
      </c>
      <c r="D382" s="275">
        <f>Stocks!J154</f>
        <v>0.005920201181</v>
      </c>
      <c r="E382" s="275">
        <f>Stocks!K154</f>
        <v>-0.0007185752211</v>
      </c>
      <c r="F382" s="275">
        <f>Stocks!L154</f>
        <v>0.002259837405</v>
      </c>
      <c r="G382" s="276">
        <f>Stocks!M154</f>
        <v>-0.0006109696737</v>
      </c>
      <c r="H382" s="3"/>
      <c r="I382" s="3"/>
      <c r="J382" s="3"/>
      <c r="K382" s="3"/>
      <c r="L382" s="3"/>
      <c r="M382" s="3"/>
      <c r="O382" s="3"/>
      <c r="P382" s="3"/>
      <c r="Q382" s="3"/>
      <c r="R382" s="3"/>
      <c r="S382" s="3"/>
      <c r="T382" s="3"/>
      <c r="U382" s="3"/>
      <c r="V382" s="36"/>
    </row>
    <row r="383" ht="12.75" customHeight="1">
      <c r="A383" s="274">
        <f>Stocks!A153</f>
        <v>42613</v>
      </c>
      <c r="B383" s="275">
        <f>Stocks!H153</f>
        <v>0.003165227701</v>
      </c>
      <c r="C383" s="275">
        <f>Stocks!I153</f>
        <v>0.005307931876</v>
      </c>
      <c r="D383" s="275">
        <f>Stocks!J153</f>
        <v>0.0009429176253</v>
      </c>
      <c r="E383" s="275">
        <f>Stocks!K153</f>
        <v>0</v>
      </c>
      <c r="F383" s="275">
        <f>Stocks!L153</f>
        <v>-0.007455540095</v>
      </c>
      <c r="G383" s="276">
        <f>Stocks!M153</f>
        <v>0.003233209717</v>
      </c>
      <c r="H383" s="3"/>
      <c r="I383" s="3"/>
      <c r="J383" s="3"/>
      <c r="K383" s="3"/>
      <c r="L383" s="3"/>
      <c r="M383" s="3"/>
      <c r="O383" s="3"/>
      <c r="P383" s="3"/>
      <c r="Q383" s="3"/>
      <c r="R383" s="3"/>
      <c r="S383" s="3"/>
      <c r="T383" s="3"/>
      <c r="U383" s="3"/>
      <c r="V383" s="36"/>
    </row>
    <row r="384" ht="12.75" customHeight="1">
      <c r="A384" s="274">
        <f>Stocks!A152</f>
        <v>42612</v>
      </c>
      <c r="B384" s="275">
        <f>Stocks!H152</f>
        <v>-0.01809962226</v>
      </c>
      <c r="C384" s="275">
        <f>Stocks!I152</f>
        <v>0.00421073244</v>
      </c>
      <c r="D384" s="275">
        <f>Stocks!J152</f>
        <v>-0.007705962813</v>
      </c>
      <c r="E384" s="275">
        <f>Stocks!K152</f>
        <v>0.001540375144</v>
      </c>
      <c r="F384" s="275">
        <f>Stocks!L152</f>
        <v>-0.003620999802</v>
      </c>
      <c r="G384" s="276">
        <f>Stocks!M152</f>
        <v>0.003574181027</v>
      </c>
      <c r="H384" s="3"/>
      <c r="I384" s="3"/>
      <c r="J384" s="3"/>
      <c r="K384" s="3"/>
      <c r="L384" s="3"/>
      <c r="M384" s="3"/>
      <c r="O384" s="3"/>
      <c r="P384" s="3"/>
      <c r="Q384" s="3"/>
      <c r="R384" s="3"/>
      <c r="S384" s="3"/>
      <c r="T384" s="3"/>
      <c r="U384" s="3"/>
      <c r="V384" s="36"/>
    </row>
    <row r="385" ht="12.75" customHeight="1">
      <c r="A385" s="274">
        <f>Stocks!A151</f>
        <v>42611</v>
      </c>
      <c r="B385" s="275">
        <f>Stocks!H151</f>
        <v>-0.02201429916</v>
      </c>
      <c r="C385" s="275">
        <f>Stocks!I151</f>
        <v>0.008190719008</v>
      </c>
      <c r="D385" s="275">
        <f>Stocks!J151</f>
        <v>-0.001122615776</v>
      </c>
      <c r="E385" s="275">
        <f>Stocks!K151</f>
        <v>-0.002873554859</v>
      </c>
      <c r="F385" s="275">
        <f>Stocks!L151</f>
        <v>0.001205604872</v>
      </c>
      <c r="G385" s="276">
        <f>Stocks!M151</f>
        <v>-0.00001844848261</v>
      </c>
      <c r="H385" s="3"/>
      <c r="I385" s="3"/>
      <c r="J385" s="3"/>
      <c r="K385" s="3"/>
      <c r="L385" s="3"/>
      <c r="M385" s="3"/>
      <c r="O385" s="3"/>
      <c r="P385" s="3"/>
      <c r="Q385" s="3"/>
      <c r="R385" s="3"/>
      <c r="S385" s="3"/>
      <c r="T385" s="3"/>
      <c r="U385" s="3"/>
      <c r="V385" s="36"/>
    </row>
    <row r="386" ht="12.75" customHeight="1">
      <c r="A386" s="274">
        <f>Stocks!A150</f>
        <v>42608</v>
      </c>
      <c r="B386" s="275">
        <f>Stocks!H150</f>
        <v>-0.004399607839</v>
      </c>
      <c r="C386" s="275">
        <f>Stocks!I150</f>
        <v>0.00483293601</v>
      </c>
      <c r="D386" s="275">
        <f>Stocks!J150</f>
        <v>-0.005874130515</v>
      </c>
      <c r="E386" s="275">
        <f>Stocks!K150</f>
        <v>0.002668056968</v>
      </c>
      <c r="F386" s="275">
        <f>Stocks!L150</f>
        <v>-0.002409684748</v>
      </c>
      <c r="G386" s="276">
        <f>Stocks!M150</f>
        <v>0.006183891982</v>
      </c>
      <c r="H386" s="3"/>
      <c r="I386" s="3"/>
      <c r="J386" s="3"/>
      <c r="K386" s="3"/>
      <c r="L386" s="3"/>
      <c r="M386" s="3"/>
      <c r="O386" s="3"/>
      <c r="P386" s="3"/>
      <c r="Q386" s="3"/>
      <c r="R386" s="3"/>
      <c r="S386" s="3"/>
      <c r="T386" s="3"/>
      <c r="U386" s="3"/>
      <c r="V386" s="36"/>
    </row>
    <row r="387" ht="12.75" customHeight="1">
      <c r="A387" s="274">
        <f>Stocks!A149</f>
        <v>42607</v>
      </c>
      <c r="B387" s="275">
        <f>Stocks!H149</f>
        <v>-0.007484538264</v>
      </c>
      <c r="C387" s="275">
        <f>Stocks!I149</f>
        <v>-0.001708447093</v>
      </c>
      <c r="D387" s="275">
        <f>Stocks!J149</f>
        <v>-0.004267014789</v>
      </c>
      <c r="E387" s="275">
        <f>Stocks!K149</f>
        <v>0.02223468222</v>
      </c>
      <c r="F387" s="275">
        <f>Stocks!L149</f>
        <v>0.003789130294</v>
      </c>
      <c r="G387" s="276">
        <f>Stocks!M149</f>
        <v>-0.003178454686</v>
      </c>
      <c r="H387" s="3"/>
      <c r="I387" s="3"/>
      <c r="J387" s="3"/>
      <c r="K387" s="3"/>
      <c r="L387" s="3"/>
      <c r="M387" s="3"/>
      <c r="O387" s="3"/>
      <c r="P387" s="3"/>
      <c r="Q387" s="3"/>
      <c r="R387" s="3"/>
      <c r="S387" s="3"/>
      <c r="T387" s="3"/>
      <c r="U387" s="3"/>
      <c r="V387" s="36"/>
    </row>
    <row r="388" ht="12.75" customHeight="1">
      <c r="A388" s="274">
        <f>Stocks!A148</f>
        <v>42606</v>
      </c>
      <c r="B388" s="275">
        <f>Stocks!H148</f>
        <v>-0.009922760738</v>
      </c>
      <c r="C388" s="275">
        <f>Stocks!I148</f>
        <v>-0.007087133787</v>
      </c>
      <c r="D388" s="275">
        <f>Stocks!J148</f>
        <v>-0.007561784199</v>
      </c>
      <c r="E388" s="275">
        <f>Stocks!K148</f>
        <v>-0.007953181227</v>
      </c>
      <c r="F388" s="275">
        <f>Stocks!L148</f>
        <v>0.001035949384</v>
      </c>
      <c r="G388" s="276">
        <f>Stocks!M148</f>
        <v>-0.0006350968274</v>
      </c>
      <c r="H388" s="3"/>
      <c r="I388" s="3"/>
      <c r="J388" s="3"/>
      <c r="K388" s="3"/>
      <c r="L388" s="3"/>
      <c r="M388" s="3"/>
      <c r="O388" s="3"/>
      <c r="P388" s="3"/>
      <c r="Q388" s="3"/>
      <c r="R388" s="3"/>
      <c r="S388" s="3"/>
      <c r="T388" s="3"/>
      <c r="U388" s="3"/>
      <c r="V388" s="36"/>
    </row>
    <row r="389" ht="12.75" customHeight="1">
      <c r="A389" s="274">
        <f>Stocks!A147</f>
        <v>42605</v>
      </c>
      <c r="B389" s="275">
        <f>Stocks!H147</f>
        <v>0.008531230906</v>
      </c>
      <c r="C389" s="275">
        <f>Stocks!I147</f>
        <v>0.001130635894</v>
      </c>
      <c r="D389" s="275">
        <f>Stocks!J147</f>
        <v>0.003128370147</v>
      </c>
      <c r="E389" s="275">
        <f>Stocks!K147</f>
        <v>0.007113000552</v>
      </c>
      <c r="F389" s="275">
        <f>Stocks!L147</f>
        <v>0.003807566162</v>
      </c>
      <c r="G389" s="276">
        <f>Stocks!M147</f>
        <v>0.004053349095</v>
      </c>
      <c r="H389" s="3"/>
      <c r="I389" s="3"/>
      <c r="J389" s="3"/>
      <c r="K389" s="3"/>
      <c r="L389" s="3"/>
      <c r="M389" s="3"/>
      <c r="O389" s="3"/>
      <c r="P389" s="3"/>
      <c r="Q389" s="3"/>
      <c r="R389" s="3"/>
      <c r="S389" s="3"/>
      <c r="T389" s="3"/>
      <c r="U389" s="3"/>
      <c r="V389" s="36"/>
    </row>
    <row r="390" ht="12.75" customHeight="1">
      <c r="A390" s="274">
        <f>Stocks!A146</f>
        <v>42604</v>
      </c>
      <c r="B390" s="275">
        <f>Stocks!H146</f>
        <v>-0.009242612767</v>
      </c>
      <c r="C390" s="275">
        <f>Stocks!I146</f>
        <v>0.003399349642</v>
      </c>
      <c r="D390" s="275">
        <f>Stocks!J146</f>
        <v>-0.007802878138</v>
      </c>
      <c r="E390" s="275">
        <f>Stocks!K146</f>
        <v>-0.006383122013</v>
      </c>
      <c r="F390" s="275">
        <f>Stocks!L146</f>
        <v>0.000867375672</v>
      </c>
      <c r="G390" s="276">
        <f>Stocks!M146</f>
        <v>0.002796723538</v>
      </c>
      <c r="H390" s="3"/>
      <c r="I390" s="3"/>
      <c r="J390" s="3"/>
      <c r="K390" s="3"/>
      <c r="L390" s="3"/>
      <c r="M390" s="3"/>
      <c r="O390" s="3"/>
      <c r="P390" s="3"/>
      <c r="Q390" s="3"/>
      <c r="R390" s="3"/>
      <c r="S390" s="3"/>
      <c r="T390" s="3"/>
      <c r="U390" s="3"/>
      <c r="V390" s="36"/>
    </row>
    <row r="391" ht="12.75" customHeight="1">
      <c r="A391" s="274">
        <f>Stocks!A145</f>
        <v>42601</v>
      </c>
      <c r="B391" s="275">
        <f>Stocks!H145</f>
        <v>0.006644268793</v>
      </c>
      <c r="C391" s="275">
        <f>Stocks!I145</f>
        <v>0.007691270917</v>
      </c>
      <c r="D391" s="275">
        <f>Stocks!J145</f>
        <v>0.002563658399</v>
      </c>
      <c r="E391" s="275">
        <f>Stocks!K145</f>
        <v>-0.003020374003</v>
      </c>
      <c r="F391" s="275">
        <f>Stocks!L145</f>
        <v>0.0003470944441</v>
      </c>
      <c r="G391" s="276">
        <f>Stocks!M145</f>
        <v>0.007788249886</v>
      </c>
      <c r="H391" s="3"/>
      <c r="I391" s="3"/>
      <c r="J391" s="3"/>
      <c r="K391" s="3"/>
      <c r="L391" s="3"/>
      <c r="M391" s="3"/>
      <c r="O391" s="3"/>
      <c r="P391" s="3"/>
      <c r="Q391" s="3"/>
      <c r="R391" s="3"/>
      <c r="S391" s="3"/>
      <c r="T391" s="3"/>
      <c r="U391" s="3"/>
      <c r="V391" s="36"/>
    </row>
    <row r="392" ht="12.75" customHeight="1">
      <c r="A392" s="274">
        <f>Stocks!A144</f>
        <v>42600</v>
      </c>
      <c r="B392" s="275">
        <f>Stocks!H144</f>
        <v>0.001208685094</v>
      </c>
      <c r="C392" s="275">
        <f>Stocks!I144</f>
        <v>-0.001428593399</v>
      </c>
      <c r="D392" s="275">
        <f>Stocks!J144</f>
        <v>-0.001282534862</v>
      </c>
      <c r="E392" s="275">
        <f>Stocks!K144</f>
        <v>-0.002181468609</v>
      </c>
      <c r="F392" s="275">
        <f>Stocks!L144</f>
        <v>0.0006948466812</v>
      </c>
      <c r="G392" s="276">
        <f>Stocks!M144</f>
        <v>0.003028838907</v>
      </c>
      <c r="H392" s="3"/>
      <c r="I392" s="3"/>
      <c r="J392" s="3"/>
      <c r="K392" s="3"/>
      <c r="L392" s="3"/>
      <c r="M392" s="3"/>
      <c r="O392" s="3"/>
      <c r="P392" s="3"/>
      <c r="Q392" s="3"/>
      <c r="R392" s="3"/>
      <c r="S392" s="3"/>
      <c r="T392" s="3"/>
      <c r="U392" s="3"/>
      <c r="V392" s="36"/>
    </row>
    <row r="393" ht="12.75" customHeight="1">
      <c r="A393" s="274">
        <f>Stocks!A143</f>
        <v>42599</v>
      </c>
      <c r="B393" s="275">
        <f>Stocks!H143</f>
        <v>-0.001656019154</v>
      </c>
      <c r="C393" s="275">
        <f>Stocks!I143</f>
        <v>-0.005410813975</v>
      </c>
      <c r="D393" s="275">
        <f>Stocks!J143</f>
        <v>-0.001463953554</v>
      </c>
      <c r="E393" s="275">
        <f>Stocks!K143</f>
        <v>0.01305569707</v>
      </c>
      <c r="F393" s="275">
        <f>Stocks!L143</f>
        <v>0.002086940806</v>
      </c>
      <c r="G393" s="276">
        <f>Stocks!M143</f>
        <v>-0.004878585095</v>
      </c>
      <c r="H393" s="3"/>
      <c r="I393" s="3"/>
      <c r="J393" s="3"/>
      <c r="K393" s="3"/>
      <c r="L393" s="3"/>
      <c r="M393" s="3"/>
      <c r="O393" s="3"/>
      <c r="P393" s="3"/>
      <c r="Q393" s="3"/>
      <c r="R393" s="3"/>
      <c r="S393" s="3"/>
      <c r="T393" s="3"/>
      <c r="U393" s="3"/>
      <c r="V393" s="36"/>
    </row>
    <row r="394" ht="12.75" customHeight="1">
      <c r="A394" s="274">
        <f>Stocks!A142</f>
        <v>42598</v>
      </c>
      <c r="B394" s="275">
        <f>Stocks!H142</f>
        <v>-0.008815707197</v>
      </c>
      <c r="C394" s="275">
        <f>Stocks!I142</f>
        <v>0.008556593277</v>
      </c>
      <c r="D394" s="275">
        <f>Stocks!J142</f>
        <v>-0.0009140921711</v>
      </c>
      <c r="E394" s="275">
        <f>Stocks!K142</f>
        <v>-0.001995432044</v>
      </c>
      <c r="F394" s="275">
        <f>Stocks!L142</f>
        <v>-0.005555636743</v>
      </c>
      <c r="G394" s="276">
        <f>Stocks!M142</f>
        <v>0.002758687115</v>
      </c>
      <c r="H394" s="3"/>
      <c r="I394" s="3"/>
      <c r="J394" s="3"/>
      <c r="K394" s="3"/>
      <c r="L394" s="3"/>
      <c r="M394" s="3"/>
      <c r="O394" s="3"/>
      <c r="P394" s="3"/>
      <c r="Q394" s="3"/>
      <c r="R394" s="3"/>
      <c r="S394" s="3"/>
      <c r="T394" s="3"/>
      <c r="U394" s="3"/>
      <c r="V394" s="36"/>
    </row>
    <row r="395" ht="12.75" customHeight="1">
      <c r="A395" s="274">
        <f>Stocks!A141</f>
        <v>42597</v>
      </c>
      <c r="B395" s="275">
        <f>Stocks!H141</f>
        <v>-0.00008867464604</v>
      </c>
      <c r="C395" s="275">
        <f>Stocks!I141</f>
        <v>0.009787183862</v>
      </c>
      <c r="D395" s="275">
        <f>Stocks!J141</f>
        <v>0.01194559716</v>
      </c>
      <c r="E395" s="275">
        <f>Stocks!K141</f>
        <v>-0.01334045881</v>
      </c>
      <c r="F395" s="275">
        <f>Stocks!L141</f>
        <v>0.003101728159</v>
      </c>
      <c r="G395" s="276">
        <f>Stocks!M141</f>
        <v>-0.004897872109</v>
      </c>
      <c r="H395" s="3"/>
      <c r="I395" s="3"/>
      <c r="J395" s="3"/>
      <c r="K395" s="3"/>
      <c r="L395" s="3"/>
      <c r="M395" s="3"/>
      <c r="O395" s="3"/>
      <c r="P395" s="3"/>
      <c r="Q395" s="3"/>
      <c r="R395" s="3"/>
      <c r="S395" s="3"/>
      <c r="T395" s="3"/>
      <c r="U395" s="3"/>
      <c r="V395" s="36"/>
    </row>
    <row r="396" ht="12.75" customHeight="1">
      <c r="A396" s="274">
        <f>Stocks!A140</f>
        <v>42594</v>
      </c>
      <c r="B396" s="275">
        <f>Stocks!H140</f>
        <v>0.003107509347</v>
      </c>
      <c r="C396" s="275">
        <f>Stocks!I140</f>
        <v>-0.003176764329</v>
      </c>
      <c r="D396" s="275">
        <f>Stocks!J140</f>
        <v>0.002313681538</v>
      </c>
      <c r="E396" s="275">
        <f>Stocks!K140</f>
        <v>0.007273484042</v>
      </c>
      <c r="F396" s="275">
        <f>Stocks!L140</f>
        <v>-0.006194012454</v>
      </c>
      <c r="G396" s="276">
        <f>Stocks!M140</f>
        <v>-0.006150330125</v>
      </c>
      <c r="H396" s="3"/>
      <c r="I396" s="3"/>
      <c r="J396" s="3"/>
      <c r="K396" s="3"/>
      <c r="L396" s="3"/>
      <c r="M396" s="3"/>
      <c r="O396" s="3"/>
      <c r="P396" s="3"/>
      <c r="Q396" s="3"/>
      <c r="R396" s="3"/>
      <c r="S396" s="3"/>
      <c r="T396" s="3"/>
      <c r="U396" s="3"/>
      <c r="V396" s="36"/>
    </row>
    <row r="397" ht="12.75" customHeight="1">
      <c r="A397" s="274">
        <f>Stocks!A139</f>
        <v>42593</v>
      </c>
      <c r="B397" s="275">
        <f>Stocks!H139</f>
        <v>-0.003284759715</v>
      </c>
      <c r="C397" s="275">
        <f>Stocks!I139</f>
        <v>0.004334561741</v>
      </c>
      <c r="D397" s="275">
        <f>Stocks!J139</f>
        <v>-0.0006484913134</v>
      </c>
      <c r="E397" s="275">
        <f>Stocks!K139</f>
        <v>0.02065186673</v>
      </c>
      <c r="F397" s="275">
        <f>Stocks!L139</f>
        <v>0.004814124745</v>
      </c>
      <c r="G397" s="276">
        <f>Stocks!M139</f>
        <v>-0.002163249582</v>
      </c>
      <c r="H397" s="3"/>
      <c r="I397" s="3"/>
      <c r="J397" s="3"/>
      <c r="K397" s="3"/>
      <c r="L397" s="3"/>
      <c r="M397" s="3"/>
      <c r="O397" s="3"/>
      <c r="P397" s="3"/>
      <c r="Q397" s="3"/>
      <c r="R397" s="3"/>
      <c r="S397" s="3"/>
      <c r="T397" s="3"/>
      <c r="U397" s="3"/>
      <c r="V397" s="36"/>
    </row>
    <row r="398" ht="12.75" customHeight="1">
      <c r="A398" s="274">
        <f>Stocks!A138</f>
        <v>42592</v>
      </c>
      <c r="B398" s="275">
        <f>Stocks!H138</f>
        <v>-0.01508619657</v>
      </c>
      <c r="C398" s="275">
        <f>Stocks!I138</f>
        <v>-0.01123131067</v>
      </c>
      <c r="D398" s="275">
        <f>Stocks!J138</f>
        <v>-0.007471814943</v>
      </c>
      <c r="E398" s="275">
        <f>Stocks!K138</f>
        <v>-0.0006385483469</v>
      </c>
      <c r="F398" s="275">
        <f>Stocks!L138</f>
        <v>-0.003097328748</v>
      </c>
      <c r="G398" s="276">
        <f>Stocks!M138</f>
        <v>0.002215881487</v>
      </c>
      <c r="H398" s="3"/>
      <c r="I398" s="3"/>
      <c r="J398" s="3"/>
      <c r="K398" s="3"/>
      <c r="L398" s="3"/>
      <c r="M398" s="3"/>
      <c r="O398" s="3"/>
      <c r="P398" s="3"/>
      <c r="Q398" s="3"/>
      <c r="R398" s="3"/>
      <c r="S398" s="3"/>
      <c r="T398" s="3"/>
      <c r="U398" s="3"/>
      <c r="V398" s="36"/>
    </row>
    <row r="399" ht="12.75" customHeight="1">
      <c r="A399" s="274">
        <f>Stocks!A137</f>
        <v>42591</v>
      </c>
      <c r="B399" s="275">
        <f>Stocks!H137</f>
        <v>0.01282856518</v>
      </c>
      <c r="C399" s="275">
        <f>Stocks!I137</f>
        <v>-0.003430572327</v>
      </c>
      <c r="D399" s="275">
        <f>Stocks!J137</f>
        <v>0.004051837736</v>
      </c>
      <c r="E399" s="275">
        <f>Stocks!K137</f>
        <v>-0.01184575466</v>
      </c>
      <c r="F399" s="275">
        <f>Stocks!L137</f>
        <v>0.002408273688</v>
      </c>
      <c r="G399" s="276">
        <f>Stocks!M137</f>
        <v>-0.002594239711</v>
      </c>
      <c r="H399" s="3"/>
      <c r="I399" s="3"/>
      <c r="J399" s="3"/>
      <c r="K399" s="3"/>
      <c r="L399" s="3"/>
      <c r="M399" s="3"/>
      <c r="O399" s="3"/>
      <c r="P399" s="3"/>
      <c r="Q399" s="3"/>
      <c r="R399" s="3"/>
      <c r="S399" s="3"/>
      <c r="T399" s="3"/>
      <c r="U399" s="3"/>
      <c r="V399" s="36"/>
    </row>
    <row r="400" ht="12.75" customHeight="1">
      <c r="A400" s="274">
        <f>Stocks!A136</f>
        <v>42590</v>
      </c>
      <c r="B400" s="275">
        <f>Stocks!H136</f>
        <v>-0.01696699978</v>
      </c>
      <c r="C400" s="275">
        <f>Stocks!I136</f>
        <v>0.00171397144</v>
      </c>
      <c r="D400" s="275">
        <f>Stocks!J136</f>
        <v>0.008246609652</v>
      </c>
      <c r="E400" s="275">
        <f>Stocks!K136</f>
        <v>-0.01998607172</v>
      </c>
      <c r="F400" s="275">
        <f>Stocks!L136</f>
        <v>0.001723991132</v>
      </c>
      <c r="G400" s="276">
        <f>Stocks!M136</f>
        <v>-0.001778680528</v>
      </c>
      <c r="H400" s="3"/>
      <c r="I400" s="3"/>
      <c r="J400" s="3"/>
      <c r="K400" s="3"/>
      <c r="L400" s="3"/>
      <c r="M400" s="3"/>
      <c r="O400" s="3"/>
      <c r="P400" s="3"/>
      <c r="Q400" s="3"/>
      <c r="R400" s="3"/>
      <c r="S400" s="3"/>
      <c r="T400" s="3"/>
      <c r="U400" s="3"/>
      <c r="V400" s="36"/>
    </row>
    <row r="401" ht="12.75" customHeight="1">
      <c r="A401" s="274">
        <f>Stocks!A135</f>
        <v>42587</v>
      </c>
      <c r="B401" s="275">
        <f>Stocks!H135</f>
        <v>-0.002518245513</v>
      </c>
      <c r="C401" s="275">
        <f>Stocks!I135</f>
        <v>0.01150084249</v>
      </c>
      <c r="D401" s="275">
        <f>Stocks!J135</f>
        <v>0.01509280145</v>
      </c>
      <c r="E401" s="275">
        <f>Stocks!K135</f>
        <v>0.03770065825</v>
      </c>
      <c r="F401" s="275">
        <f>Stocks!L135</f>
        <v>0.009882948197</v>
      </c>
      <c r="G401" s="276">
        <f>Stocks!M135</f>
        <v>-0.007707463077</v>
      </c>
      <c r="H401" s="3"/>
      <c r="I401" s="3"/>
      <c r="J401" s="3"/>
      <c r="K401" s="3"/>
      <c r="L401" s="3"/>
      <c r="M401" s="3"/>
      <c r="O401" s="3"/>
      <c r="P401" s="3"/>
      <c r="Q401" s="3"/>
      <c r="R401" s="3"/>
      <c r="S401" s="3"/>
      <c r="T401" s="3"/>
      <c r="U401" s="3"/>
      <c r="V401" s="36"/>
    </row>
    <row r="402" ht="12.75" customHeight="1">
      <c r="A402" s="274">
        <f>Stocks!A134</f>
        <v>42586</v>
      </c>
      <c r="B402" s="275">
        <f>Stocks!H134</f>
        <v>0.02112264361</v>
      </c>
      <c r="C402" s="275">
        <f>Stocks!I134</f>
        <v>0.009589084089</v>
      </c>
      <c r="D402" s="275">
        <f>Stocks!J134</f>
        <v>0.006158449019</v>
      </c>
      <c r="E402" s="275">
        <f>Stocks!K134</f>
        <v>0.003645377683</v>
      </c>
      <c r="F402" s="275">
        <f>Stocks!L134</f>
        <v>0.007345166002</v>
      </c>
      <c r="G402" s="276">
        <f>Stocks!M134</f>
        <v>-0.01294824808</v>
      </c>
      <c r="H402" s="3"/>
      <c r="I402" s="3"/>
      <c r="J402" s="3"/>
      <c r="K402" s="3"/>
      <c r="L402" s="3"/>
      <c r="M402" s="3"/>
      <c r="O402" s="3"/>
      <c r="P402" s="3"/>
      <c r="Q402" s="3"/>
      <c r="R402" s="3"/>
      <c r="S402" s="3"/>
      <c r="T402" s="3"/>
      <c r="U402" s="3"/>
      <c r="V402" s="36"/>
    </row>
    <row r="403" ht="12.75" customHeight="1">
      <c r="A403" s="274">
        <f>Stocks!A133</f>
        <v>42585</v>
      </c>
      <c r="B403" s="275">
        <f>Stocks!H133</f>
        <v>-0.00622534089</v>
      </c>
      <c r="C403" s="275">
        <f>Stocks!I133</f>
        <v>-0.001459018182</v>
      </c>
      <c r="D403" s="275">
        <f>Stocks!J133</f>
        <v>0.01246028709</v>
      </c>
      <c r="E403" s="275">
        <f>Stocks!K133</f>
        <v>-0.004928757539</v>
      </c>
      <c r="F403" s="275">
        <f>Stocks!L133</f>
        <v>0.006869344444</v>
      </c>
      <c r="G403" s="276">
        <f>Stocks!M133</f>
        <v>-0.006382537697</v>
      </c>
      <c r="H403" s="3"/>
      <c r="I403" s="3"/>
      <c r="J403" s="3"/>
      <c r="K403" s="3"/>
      <c r="L403" s="3"/>
      <c r="M403" s="3"/>
      <c r="O403" s="3"/>
      <c r="P403" s="3"/>
      <c r="Q403" s="3"/>
      <c r="R403" s="3"/>
      <c r="S403" s="3"/>
      <c r="T403" s="3"/>
      <c r="U403" s="3"/>
      <c r="V403" s="36"/>
    </row>
    <row r="404" ht="12.75" customHeight="1">
      <c r="A404" s="274">
        <f>Stocks!A132</f>
        <v>42584</v>
      </c>
      <c r="B404" s="275">
        <f>Stocks!H132</f>
        <v>-0.01229209086</v>
      </c>
      <c r="C404" s="275">
        <f>Stocks!I132</f>
        <v>-0.008355900361</v>
      </c>
      <c r="D404" s="275">
        <f>Stocks!J132</f>
        <v>-0.01491480488</v>
      </c>
      <c r="E404" s="275">
        <f>Stocks!K132</f>
        <v>-0.008620337484</v>
      </c>
      <c r="F404" s="275">
        <f>Stocks!L132</f>
        <v>0</v>
      </c>
      <c r="G404" s="276">
        <f>Stocks!M132</f>
        <v>0.001179827786</v>
      </c>
      <c r="H404" s="3"/>
      <c r="I404" s="3"/>
      <c r="J404" s="3"/>
      <c r="K404" s="3"/>
      <c r="L404" s="3"/>
      <c r="M404" s="3"/>
      <c r="O404" s="3"/>
      <c r="P404" s="3"/>
      <c r="Q404" s="3"/>
      <c r="R404" s="3"/>
      <c r="S404" s="3"/>
      <c r="T404" s="3"/>
      <c r="U404" s="3"/>
      <c r="V404" s="36"/>
    </row>
    <row r="405" ht="12.75" customHeight="1">
      <c r="A405" s="274">
        <f>Stocks!A131</f>
        <v>42583</v>
      </c>
      <c r="B405" s="275">
        <f>Stocks!H131</f>
        <v>-0.02056870329</v>
      </c>
      <c r="C405" s="275">
        <f>Stocks!I131</f>
        <v>-0.000287067334</v>
      </c>
      <c r="D405" s="275">
        <f>Stocks!J131</f>
        <v>0.01750244876</v>
      </c>
      <c r="E405" s="275">
        <f>Stocks!K131</f>
        <v>0.03362026536</v>
      </c>
      <c r="F405" s="275">
        <f>Stocks!L131</f>
        <v>-0.00176577545</v>
      </c>
      <c r="G405" s="276">
        <f>Stocks!M131</f>
        <v>0.003994111971</v>
      </c>
      <c r="H405" s="3"/>
      <c r="I405" s="3"/>
      <c r="J405" s="3"/>
      <c r="K405" s="3"/>
      <c r="L405" s="3"/>
      <c r="M405" s="3"/>
      <c r="O405" s="3"/>
      <c r="P405" s="3"/>
      <c r="Q405" s="3"/>
      <c r="R405" s="3"/>
      <c r="S405" s="3"/>
      <c r="T405" s="3"/>
      <c r="U405" s="3"/>
      <c r="V405" s="36"/>
    </row>
    <row r="406" ht="12.75" customHeight="1">
      <c r="A406" s="274">
        <f>Stocks!A130</f>
        <v>42580</v>
      </c>
      <c r="B406" s="275">
        <f>Stocks!H130</f>
        <v>0.01796349143</v>
      </c>
      <c r="C406" s="275">
        <f>Stocks!I130</f>
        <v>0.002585277688</v>
      </c>
      <c r="D406" s="275">
        <f>Stocks!J130</f>
        <v>-0.001246507358</v>
      </c>
      <c r="E406" s="275">
        <f>Stocks!K130</f>
        <v>-0.004374003645</v>
      </c>
      <c r="F406" s="275">
        <f>Stocks!L130</f>
        <v>0.008326636129</v>
      </c>
      <c r="G406" s="276">
        <f>Stocks!M130</f>
        <v>-0.006491718793</v>
      </c>
      <c r="H406" s="3"/>
      <c r="I406" s="3"/>
      <c r="J406" s="3"/>
      <c r="K406" s="3"/>
      <c r="L406" s="3"/>
      <c r="M406" s="3"/>
      <c r="O406" s="3"/>
      <c r="P406" s="3"/>
      <c r="Q406" s="3"/>
      <c r="R406" s="3"/>
      <c r="S406" s="3"/>
      <c r="T406" s="3"/>
      <c r="U406" s="3"/>
      <c r="V406" s="36"/>
    </row>
    <row r="407" ht="12.75" customHeight="1">
      <c r="A407" s="274">
        <f>Stocks!A129</f>
        <v>42579</v>
      </c>
      <c r="B407" s="275">
        <f>Stocks!H129</f>
        <v>0.009235508782</v>
      </c>
      <c r="C407" s="275">
        <f>Stocks!I129</f>
        <v>-0.001724619557</v>
      </c>
      <c r="D407" s="275">
        <f>Stocks!J129</f>
        <v>0.01341145562</v>
      </c>
      <c r="E407" s="275">
        <f>Stocks!K129</f>
        <v>-0.004246279924</v>
      </c>
      <c r="F407" s="275">
        <f>Stocks!L129</f>
        <v>0.0003559219222</v>
      </c>
      <c r="G407" s="276">
        <f>Stocks!M129</f>
        <v>0.005079766999</v>
      </c>
      <c r="H407" s="3"/>
      <c r="I407" s="3"/>
      <c r="J407" s="3"/>
      <c r="K407" s="3"/>
      <c r="L407" s="3"/>
      <c r="M407" s="3"/>
      <c r="O407" s="3"/>
      <c r="P407" s="3"/>
      <c r="Q407" s="3"/>
      <c r="R407" s="3"/>
      <c r="S407" s="3"/>
      <c r="T407" s="3"/>
      <c r="U407" s="3"/>
      <c r="V407" s="36"/>
    </row>
    <row r="408" ht="12.75" customHeight="1">
      <c r="A408" s="274">
        <f>Stocks!A128</f>
        <v>42578</v>
      </c>
      <c r="B408" s="275">
        <f>Stocks!H128</f>
        <v>-0.004454112167</v>
      </c>
      <c r="C408" s="275">
        <f>Stocks!I128</f>
        <v>-0.007436951475</v>
      </c>
      <c r="D408" s="275">
        <f>Stocks!J128</f>
        <v>0.06294003055</v>
      </c>
      <c r="E408" s="275">
        <f>Stocks!K128</f>
        <v>0.006868350607</v>
      </c>
      <c r="F408" s="275">
        <f>Stocks!L128</f>
        <v>-0.01009294824</v>
      </c>
      <c r="G408" s="276">
        <f>Stocks!M128</f>
        <v>0.005809742158</v>
      </c>
      <c r="H408" s="3"/>
      <c r="I408" s="3"/>
      <c r="J408" s="3"/>
      <c r="K408" s="3"/>
      <c r="L408" s="3"/>
      <c r="M408" s="3"/>
      <c r="O408" s="3"/>
      <c r="P408" s="3"/>
      <c r="Q408" s="3"/>
      <c r="R408" s="3"/>
      <c r="S408" s="3"/>
      <c r="T408" s="3"/>
      <c r="U408" s="3"/>
      <c r="V408" s="36"/>
    </row>
    <row r="409" ht="12.75" customHeight="1">
      <c r="A409" s="274">
        <f>Stocks!A127</f>
        <v>42577</v>
      </c>
      <c r="B409" s="275">
        <f>Stocks!H127</f>
        <v>-0.00217618475</v>
      </c>
      <c r="C409" s="275">
        <f>Stocks!I127</f>
        <v>0.01146491645</v>
      </c>
      <c r="D409" s="275">
        <f>Stocks!J127</f>
        <v>-0.006906734871</v>
      </c>
      <c r="E409" s="275">
        <f>Stocks!K127</f>
        <v>0.0418891848</v>
      </c>
      <c r="F409" s="275">
        <f>Stocks!L127</f>
        <v>0.0005286986726</v>
      </c>
      <c r="G409" s="276">
        <f>Stocks!M127</f>
        <v>0.00010754211</v>
      </c>
      <c r="H409" s="3"/>
      <c r="I409" s="3"/>
      <c r="J409" s="3"/>
      <c r="K409" s="3"/>
      <c r="L409" s="3"/>
      <c r="M409" s="3"/>
      <c r="O409" s="3"/>
      <c r="P409" s="3"/>
      <c r="Q409" s="3"/>
      <c r="R409" s="3"/>
      <c r="S409" s="3"/>
      <c r="T409" s="3"/>
      <c r="U409" s="3"/>
      <c r="V409" s="36"/>
    </row>
    <row r="410" ht="12.75" customHeight="1">
      <c r="A410" s="274">
        <f>Stocks!A126</f>
        <v>42576</v>
      </c>
      <c r="B410" s="275">
        <f>Stocks!H126</f>
        <v>0.03422988741</v>
      </c>
      <c r="C410" s="275">
        <f>Stocks!I126</f>
        <v>0.0008652593344</v>
      </c>
      <c r="D410" s="275">
        <f>Stocks!J126</f>
        <v>-0.01346979132</v>
      </c>
      <c r="E410" s="275">
        <f>Stocks!K126</f>
        <v>0.02039834449</v>
      </c>
      <c r="F410" s="275">
        <f>Stocks!L126</f>
        <v>0.002824058826</v>
      </c>
      <c r="G410" s="276">
        <f>Stocks!M126</f>
        <v>0.01525733495</v>
      </c>
      <c r="H410" s="3"/>
      <c r="I410" s="3"/>
      <c r="J410" s="3"/>
      <c r="K410" s="3"/>
      <c r="L410" s="3"/>
      <c r="M410" s="3"/>
      <c r="O410" s="3"/>
      <c r="P410" s="3"/>
      <c r="Q410" s="3"/>
      <c r="R410" s="3"/>
      <c r="S410" s="3"/>
      <c r="T410" s="3"/>
      <c r="U410" s="3"/>
      <c r="V410" s="36"/>
    </row>
    <row r="411" ht="12.75" customHeight="1">
      <c r="A411" s="274">
        <f>Stocks!A125</f>
        <v>42573</v>
      </c>
      <c r="B411" s="275">
        <f>Stocks!H125</f>
        <v>0.007995182206</v>
      </c>
      <c r="C411" s="275">
        <f>Stocks!I125</f>
        <v>0.01131568493</v>
      </c>
      <c r="D411" s="275">
        <f>Stocks!J125</f>
        <v>-0.007774340473</v>
      </c>
      <c r="E411" s="275">
        <f>Stocks!K125</f>
        <v>-0.001163591029</v>
      </c>
      <c r="F411" s="275">
        <f>Stocks!L125</f>
        <v>0.01370499493</v>
      </c>
      <c r="G411" s="276">
        <f>Stocks!M125</f>
        <v>0.006281075886</v>
      </c>
      <c r="H411" s="3"/>
      <c r="I411" s="3"/>
      <c r="J411" s="3"/>
      <c r="K411" s="3"/>
      <c r="L411" s="3"/>
      <c r="M411" s="3"/>
      <c r="O411" s="3"/>
      <c r="P411" s="3"/>
      <c r="Q411" s="3"/>
      <c r="R411" s="3"/>
      <c r="S411" s="3"/>
      <c r="T411" s="3"/>
      <c r="U411" s="3"/>
      <c r="V411" s="36"/>
    </row>
    <row r="412" ht="12.75" customHeight="1">
      <c r="A412" s="274">
        <f>Stocks!A124</f>
        <v>42572</v>
      </c>
      <c r="B412" s="275">
        <f>Stocks!H124</f>
        <v>-0.03502564059</v>
      </c>
      <c r="C412" s="275">
        <f>Stocks!I124</f>
        <v>-0.04060008096</v>
      </c>
      <c r="D412" s="275">
        <f>Stocks!J124</f>
        <v>-0.005316210647</v>
      </c>
      <c r="E412" s="275">
        <f>Stocks!K124</f>
        <v>-0.0220826222</v>
      </c>
      <c r="F412" s="275">
        <f>Stocks!L124</f>
        <v>-0.001969297721</v>
      </c>
      <c r="G412" s="276">
        <f>Stocks!M124</f>
        <v>0.01106072201</v>
      </c>
      <c r="H412" s="3"/>
      <c r="I412" s="3"/>
      <c r="J412" s="3"/>
      <c r="K412" s="3"/>
      <c r="L412" s="3"/>
      <c r="M412" s="3"/>
      <c r="O412" s="3"/>
      <c r="P412" s="3"/>
      <c r="Q412" s="3"/>
      <c r="R412" s="3"/>
      <c r="S412" s="3"/>
      <c r="T412" s="3"/>
      <c r="U412" s="3"/>
      <c r="V412" s="36"/>
    </row>
    <row r="413" ht="12.75" customHeight="1">
      <c r="A413" s="274">
        <f>Stocks!A123</f>
        <v>42571</v>
      </c>
      <c r="B413" s="275">
        <f>Stocks!H123</f>
        <v>0.01366806705</v>
      </c>
      <c r="C413" s="275">
        <f>Stocks!I123</f>
        <v>0.01524575437</v>
      </c>
      <c r="D413" s="275">
        <f>Stocks!J123</f>
        <v>0.0009008156404</v>
      </c>
      <c r="E413" s="275">
        <f>Stocks!K123</f>
        <v>0.02382855764</v>
      </c>
      <c r="F413" s="275">
        <f>Stocks!L123</f>
        <v>0.05175462326</v>
      </c>
      <c r="G413" s="276">
        <f>Stocks!M123</f>
        <v>0.006693746038</v>
      </c>
      <c r="H413" s="3"/>
      <c r="I413" s="3"/>
      <c r="J413" s="3"/>
      <c r="K413" s="3"/>
      <c r="L413" s="3"/>
      <c r="M413" s="3"/>
      <c r="O413" s="3"/>
      <c r="P413" s="3"/>
      <c r="Q413" s="3"/>
      <c r="R413" s="3"/>
      <c r="S413" s="3"/>
      <c r="T413" s="3"/>
      <c r="U413" s="3"/>
      <c r="V413" s="36"/>
    </row>
    <row r="414" ht="12.75" customHeight="1">
      <c r="A414" s="274">
        <f>Stocks!A122</f>
        <v>42570</v>
      </c>
      <c r="B414" s="275">
        <f>Stocks!H122</f>
        <v>-0.004385314157</v>
      </c>
      <c r="C414" s="275">
        <f>Stocks!I122</f>
        <v>0.00284909832</v>
      </c>
      <c r="D414" s="275">
        <f>Stocks!J122</f>
        <v>0.0004005900792</v>
      </c>
      <c r="E414" s="275">
        <f>Stocks!K122</f>
        <v>-0.1407137422</v>
      </c>
      <c r="F414" s="275">
        <f>Stocks!L122</f>
        <v>-0.01625444552</v>
      </c>
      <c r="G414" s="276">
        <f>Stocks!M122</f>
        <v>0.005285442934</v>
      </c>
      <c r="H414" s="3"/>
      <c r="I414" s="3"/>
      <c r="J414" s="3"/>
      <c r="K414" s="3"/>
      <c r="L414" s="3"/>
      <c r="M414" s="3"/>
      <c r="O414" s="3"/>
      <c r="P414" s="3"/>
      <c r="Q414" s="3"/>
      <c r="R414" s="3"/>
      <c r="S414" s="3"/>
      <c r="T414" s="3"/>
      <c r="U414" s="3"/>
      <c r="V414" s="36"/>
    </row>
    <row r="415" ht="12.75" customHeight="1">
      <c r="A415" s="274">
        <f>Stocks!A121</f>
        <v>42569</v>
      </c>
      <c r="B415" s="275">
        <f>Stocks!H121</f>
        <v>0.02619653252</v>
      </c>
      <c r="C415" s="275">
        <f>Stocks!I121</f>
        <v>-0.0005701802495</v>
      </c>
      <c r="D415" s="275">
        <f>Stocks!J121</f>
        <v>0.01057355452</v>
      </c>
      <c r="E415" s="275">
        <f>Stocks!K121</f>
        <v>0.004259631252</v>
      </c>
      <c r="F415" s="275">
        <f>Stocks!L121</f>
        <v>0.004829951574</v>
      </c>
      <c r="G415" s="276">
        <f>Stocks!M121</f>
        <v>0.0008318472796</v>
      </c>
      <c r="H415" s="3"/>
      <c r="I415" s="3"/>
      <c r="J415" s="3"/>
      <c r="K415" s="3"/>
      <c r="L415" s="3"/>
      <c r="M415" s="3"/>
      <c r="O415" s="3"/>
      <c r="P415" s="3"/>
      <c r="Q415" s="3"/>
      <c r="R415" s="3"/>
      <c r="S415" s="3"/>
      <c r="T415" s="3"/>
      <c r="U415" s="3"/>
      <c r="V415" s="36"/>
    </row>
    <row r="416" ht="12.75" customHeight="1">
      <c r="A416" s="274">
        <f>Stocks!A120</f>
        <v>42566</v>
      </c>
      <c r="B416" s="275">
        <f>Stocks!H120</f>
        <v>-0.005113965925</v>
      </c>
      <c r="C416" s="275">
        <f>Stocks!I120</f>
        <v>-0.003700068859</v>
      </c>
      <c r="D416" s="275">
        <f>Stocks!J120</f>
        <v>-0.0001012272044</v>
      </c>
      <c r="E416" s="275">
        <f>Stocks!K120</f>
        <v>0.003767653839</v>
      </c>
      <c r="F416" s="275">
        <f>Stocks!L120</f>
        <v>-0.0007445466168</v>
      </c>
      <c r="G416" s="276">
        <f>Stocks!M120</f>
        <v>-0.002406499975</v>
      </c>
      <c r="H416" s="3"/>
      <c r="I416" s="3"/>
      <c r="J416" s="3"/>
      <c r="K416" s="3"/>
      <c r="L416" s="3"/>
      <c r="M416" s="3"/>
      <c r="O416" s="3"/>
      <c r="P416" s="3"/>
      <c r="Q416" s="3"/>
      <c r="R416" s="3"/>
      <c r="S416" s="3"/>
      <c r="T416" s="3"/>
      <c r="U416" s="3"/>
      <c r="V416" s="36"/>
    </row>
    <row r="417" ht="12.75" customHeight="1">
      <c r="A417" s="274">
        <f>Stocks!A119</f>
        <v>42565</v>
      </c>
      <c r="B417" s="275">
        <f>Stocks!H119</f>
        <v>-0.004503903504</v>
      </c>
      <c r="C417" s="275">
        <f>Stocks!I119</f>
        <v>0.005412058138</v>
      </c>
      <c r="D417" s="275">
        <f>Stocks!J119</f>
        <v>0.01962674154</v>
      </c>
      <c r="E417" s="275">
        <f>Stocks!K119</f>
        <v>0.01635415235</v>
      </c>
      <c r="F417" s="275">
        <f>Stocks!L119</f>
        <v>0.004289234047</v>
      </c>
      <c r="G417" s="276">
        <f>Stocks!M119</f>
        <v>-0.0001549573712</v>
      </c>
      <c r="H417" s="3"/>
      <c r="I417" s="3"/>
      <c r="J417" s="3"/>
      <c r="K417" s="3"/>
      <c r="L417" s="3"/>
      <c r="M417" s="3"/>
      <c r="O417" s="3"/>
      <c r="P417" s="3"/>
      <c r="Q417" s="3"/>
      <c r="R417" s="3"/>
      <c r="S417" s="3"/>
      <c r="T417" s="3"/>
      <c r="U417" s="3"/>
      <c r="V417" s="36"/>
    </row>
    <row r="418" ht="12.75" customHeight="1">
      <c r="A418" s="274">
        <f>Stocks!A118</f>
        <v>42564</v>
      </c>
      <c r="B418" s="275">
        <f>Stocks!H118</f>
        <v>-0.009481689324</v>
      </c>
      <c r="C418" s="275">
        <f>Stocks!I118</f>
        <v>0.002001631656</v>
      </c>
      <c r="D418" s="275">
        <f>Stocks!J118</f>
        <v>-0.005661873554</v>
      </c>
      <c r="E418" s="275">
        <f>Stocks!K118</f>
        <v>0.004781703473</v>
      </c>
      <c r="F418" s="275">
        <f>Stocks!L118</f>
        <v>0.0056220701</v>
      </c>
      <c r="G418" s="276">
        <f>Stocks!M118</f>
        <v>-0.009994459096</v>
      </c>
      <c r="H418" s="3"/>
      <c r="I418" s="3"/>
      <c r="J418" s="3"/>
      <c r="K418" s="3"/>
      <c r="L418" s="3"/>
      <c r="M418" s="3"/>
      <c r="O418" s="3"/>
      <c r="P418" s="3"/>
      <c r="Q418" s="3"/>
      <c r="R418" s="3"/>
      <c r="S418" s="3"/>
      <c r="T418" s="3"/>
      <c r="U418" s="3"/>
      <c r="V418" s="36"/>
    </row>
    <row r="419" ht="12.75" customHeight="1">
      <c r="A419" s="274">
        <f>Stocks!A117</f>
        <v>42563</v>
      </c>
      <c r="B419" s="275">
        <f>Stocks!H117</f>
        <v>-0.0005785328334</v>
      </c>
      <c r="C419" s="275">
        <f>Stocks!I117</f>
        <v>0.01615705374</v>
      </c>
      <c r="D419" s="275">
        <f>Stocks!J117</f>
        <v>0.004526765191</v>
      </c>
      <c r="E419" s="275">
        <f>Stocks!K117</f>
        <v>0.01363851403</v>
      </c>
      <c r="F419" s="275">
        <f>Stocks!L117</f>
        <v>0.01172026487</v>
      </c>
      <c r="G419" s="276">
        <f>Stocks!M117</f>
        <v>0.00008140161054</v>
      </c>
      <c r="H419" s="3"/>
      <c r="I419" s="3"/>
      <c r="J419" s="3"/>
      <c r="K419" s="3"/>
      <c r="L419" s="3"/>
      <c r="M419" s="3"/>
      <c r="O419" s="3"/>
      <c r="P419" s="3"/>
      <c r="Q419" s="3"/>
      <c r="R419" s="3"/>
      <c r="S419" s="3"/>
      <c r="T419" s="3"/>
      <c r="U419" s="3"/>
      <c r="V419" s="36"/>
    </row>
    <row r="420" ht="12.75" customHeight="1">
      <c r="A420" s="274">
        <f>Stocks!A116</f>
        <v>42562</v>
      </c>
      <c r="B420" s="275">
        <f>Stocks!H116</f>
        <v>0.03623913187</v>
      </c>
      <c r="C420" s="275">
        <f>Stocks!I116</f>
        <v>0.01111465346</v>
      </c>
      <c r="D420" s="275">
        <f>Stocks!J116</f>
        <v>0.003098197744</v>
      </c>
      <c r="E420" s="275">
        <f>Stocks!K116</f>
        <v>-0.02493218436</v>
      </c>
      <c r="F420" s="275">
        <f>Stocks!L116</f>
        <v>0.005529780394</v>
      </c>
      <c r="G420" s="276">
        <f>Stocks!M116</f>
        <v>-0.004599741497</v>
      </c>
      <c r="H420" s="3"/>
      <c r="I420" s="3"/>
      <c r="J420" s="3"/>
      <c r="K420" s="3"/>
      <c r="L420" s="3"/>
      <c r="M420" s="3"/>
      <c r="O420" s="3"/>
      <c r="P420" s="3"/>
      <c r="Q420" s="3"/>
      <c r="R420" s="3"/>
      <c r="S420" s="3"/>
      <c r="T420" s="3"/>
      <c r="U420" s="3"/>
      <c r="V420" s="36"/>
    </row>
    <row r="421" ht="12.75" customHeight="1">
      <c r="A421" s="274">
        <f>Stocks!A115</f>
        <v>42559</v>
      </c>
      <c r="B421" s="275">
        <f>Stocks!H115</f>
        <v>0.003882409194</v>
      </c>
      <c r="C421" s="275">
        <f>Stocks!I115</f>
        <v>0.02381064557</v>
      </c>
      <c r="D421" s="275">
        <f>Stocks!J115</f>
        <v>0.007683550005</v>
      </c>
      <c r="E421" s="275">
        <f>Stocks!K115</f>
        <v>0.02040037485</v>
      </c>
      <c r="F421" s="275">
        <f>Stocks!L115</f>
        <v>0.0177472891</v>
      </c>
      <c r="G421" s="276">
        <f>Stocks!M115</f>
        <v>0.001197487291</v>
      </c>
      <c r="H421" s="3"/>
      <c r="I421" s="3"/>
      <c r="J421" s="3"/>
      <c r="K421" s="3"/>
      <c r="L421" s="3"/>
      <c r="M421" s="3"/>
      <c r="O421" s="3"/>
      <c r="P421" s="3"/>
      <c r="Q421" s="3"/>
      <c r="R421" s="3"/>
      <c r="S421" s="3"/>
      <c r="T421" s="3"/>
      <c r="U421" s="3"/>
      <c r="V421" s="36"/>
    </row>
    <row r="422" ht="12.75" customHeight="1">
      <c r="A422" s="274">
        <f>Stocks!A114</f>
        <v>42558</v>
      </c>
      <c r="B422" s="275">
        <f>Stocks!H114</f>
        <v>0.006970612295</v>
      </c>
      <c r="C422" s="275">
        <f>Stocks!I114</f>
        <v>0.006951737671</v>
      </c>
      <c r="D422" s="275">
        <f>Stocks!J114</f>
        <v>0.004282678822</v>
      </c>
      <c r="E422" s="275">
        <f>Stocks!K114</f>
        <v>0.005271493605</v>
      </c>
      <c r="F422" s="275">
        <f>Stocks!L114</f>
        <v>0</v>
      </c>
      <c r="G422" s="276">
        <f>Stocks!M114</f>
        <v>0.0005149861068</v>
      </c>
      <c r="H422" s="3"/>
      <c r="I422" s="3"/>
      <c r="J422" s="3"/>
      <c r="K422" s="3"/>
      <c r="L422" s="3"/>
      <c r="M422" s="3"/>
      <c r="O422" s="3"/>
      <c r="P422" s="3"/>
      <c r="Q422" s="3"/>
      <c r="R422" s="3"/>
      <c r="S422" s="3"/>
      <c r="T422" s="3"/>
      <c r="U422" s="3"/>
      <c r="V422" s="36"/>
    </row>
    <row r="423" ht="12.75" customHeight="1">
      <c r="A423" s="274">
        <f>Stocks!A113</f>
        <v>42557</v>
      </c>
      <c r="B423" s="275">
        <f>Stocks!H113</f>
        <v>0.002147454269</v>
      </c>
      <c r="C423" s="275">
        <f>Stocks!I113</f>
        <v>0.008835048292</v>
      </c>
      <c r="D423" s="275">
        <f>Stocks!J113</f>
        <v>0.005668691558</v>
      </c>
      <c r="E423" s="275">
        <f>Stocks!K113</f>
        <v>-0.0343912753</v>
      </c>
      <c r="F423" s="275">
        <f>Stocks!L113</f>
        <v>0.004095642765</v>
      </c>
      <c r="G423" s="276">
        <f>Stocks!M113</f>
        <v>-0.008379956846</v>
      </c>
      <c r="H423" s="3"/>
      <c r="I423" s="3"/>
      <c r="J423" s="3"/>
      <c r="K423" s="3"/>
      <c r="L423" s="3"/>
      <c r="M423" s="3"/>
      <c r="O423" s="3"/>
      <c r="P423" s="3"/>
      <c r="Q423" s="3"/>
      <c r="R423" s="3"/>
      <c r="S423" s="3"/>
      <c r="T423" s="3"/>
      <c r="U423" s="3"/>
      <c r="V423" s="36"/>
    </row>
    <row r="424" ht="12.75" customHeight="1">
      <c r="A424" s="274">
        <f>Stocks!A112</f>
        <v>42556</v>
      </c>
      <c r="B424" s="275">
        <f>Stocks!H112</f>
        <v>-0.01170801343</v>
      </c>
      <c r="C424" s="275">
        <f>Stocks!I112</f>
        <v>-0.002139840288</v>
      </c>
      <c r="D424" s="275">
        <f>Stocks!J112</f>
        <v>-0.009429846295</v>
      </c>
      <c r="E424" s="275">
        <f>Stocks!K112</f>
        <v>0.01274563443</v>
      </c>
      <c r="F424" s="275">
        <f>Stocks!L112</f>
        <v>0.0001954316788</v>
      </c>
      <c r="G424" s="276">
        <f>Stocks!M112</f>
        <v>0.003983030876</v>
      </c>
      <c r="H424" s="3"/>
      <c r="I424" s="3"/>
      <c r="J424" s="3"/>
      <c r="K424" s="3"/>
      <c r="L424" s="3"/>
      <c r="M424" s="3"/>
      <c r="O424" s="3"/>
      <c r="P424" s="3"/>
      <c r="Q424" s="3"/>
      <c r="R424" s="3"/>
      <c r="S424" s="3"/>
      <c r="T424" s="3"/>
      <c r="U424" s="3"/>
      <c r="V424" s="36"/>
    </row>
    <row r="425" ht="12.75" customHeight="1">
      <c r="A425" s="274">
        <f>Stocks!A111</f>
        <v>42552</v>
      </c>
      <c r="B425" s="275">
        <f>Stocks!H111</f>
        <v>0.01968439419</v>
      </c>
      <c r="C425" s="275">
        <f>Stocks!I111</f>
        <v>-0.001525586762</v>
      </c>
      <c r="D425" s="275">
        <f>Stocks!J111</f>
        <v>0.003028866245</v>
      </c>
      <c r="E425" s="275">
        <f>Stocks!K111</f>
        <v>0.05518269384</v>
      </c>
      <c r="F425" s="275">
        <f>Stocks!L111</f>
        <v>-0.0001954316788</v>
      </c>
      <c r="G425" s="276">
        <f>Stocks!M111</f>
        <v>0.008463695322</v>
      </c>
      <c r="H425" s="3"/>
      <c r="I425" s="3"/>
      <c r="J425" s="3"/>
      <c r="K425" s="3"/>
      <c r="L425" s="3"/>
      <c r="M425" s="3"/>
      <c r="O425" s="3"/>
      <c r="P425" s="3"/>
      <c r="Q425" s="3"/>
      <c r="R425" s="3"/>
      <c r="S425" s="3"/>
      <c r="T425" s="3"/>
      <c r="U425" s="3"/>
      <c r="V425" s="36"/>
    </row>
    <row r="426" ht="12.75" customHeight="1">
      <c r="A426" s="274">
        <f>Stocks!A110</f>
        <v>42551</v>
      </c>
      <c r="B426" s="275">
        <f>Stocks!H110</f>
        <v>0.009894260162</v>
      </c>
      <c r="C426" s="275">
        <f>Stocks!I110</f>
        <v>0.02688251881</v>
      </c>
      <c r="D426" s="275">
        <f>Stocks!J110</f>
        <v>0.01263174253</v>
      </c>
      <c r="E426" s="275">
        <f>Stocks!K110</f>
        <v>0.004601794006</v>
      </c>
      <c r="F426" s="275">
        <f>Stocks!L110</f>
        <v>0.01238835533</v>
      </c>
      <c r="G426" s="276">
        <f>Stocks!M110</f>
        <v>-0.003540585446</v>
      </c>
      <c r="H426" s="3"/>
      <c r="I426" s="3"/>
      <c r="J426" s="3"/>
      <c r="K426" s="3"/>
      <c r="L426" s="3"/>
      <c r="M426" s="3"/>
      <c r="O426" s="3"/>
      <c r="P426" s="3"/>
      <c r="Q426" s="3"/>
      <c r="R426" s="3"/>
      <c r="S426" s="3"/>
      <c r="T426" s="3"/>
      <c r="U426" s="3"/>
      <c r="V426" s="36"/>
    </row>
    <row r="427" ht="12.75" customHeight="1">
      <c r="A427" s="274">
        <f>Stocks!A109</f>
        <v>42550</v>
      </c>
      <c r="B427" s="275">
        <f>Stocks!H109</f>
        <v>0.0407843751</v>
      </c>
      <c r="C427" s="275">
        <f>Stocks!I109</f>
        <v>0.02344850143</v>
      </c>
      <c r="D427" s="275">
        <f>Stocks!J109</f>
        <v>0.008617413831</v>
      </c>
      <c r="E427" s="275">
        <f>Stocks!K109</f>
        <v>0.03452274931</v>
      </c>
      <c r="F427" s="275">
        <f>Stocks!L109</f>
        <v>0.02200531703</v>
      </c>
      <c r="G427" s="276">
        <f>Stocks!M109</f>
        <v>-0.001601111444</v>
      </c>
      <c r="H427" s="3"/>
      <c r="I427" s="3"/>
      <c r="J427" s="3"/>
      <c r="K427" s="3"/>
      <c r="L427" s="3"/>
      <c r="M427" s="3"/>
      <c r="O427" s="3"/>
      <c r="P427" s="3"/>
      <c r="Q427" s="3"/>
      <c r="R427" s="3"/>
      <c r="S427" s="3"/>
      <c r="T427" s="3"/>
      <c r="U427" s="3"/>
      <c r="V427" s="36"/>
    </row>
    <row r="428" ht="12.75" customHeight="1">
      <c r="A428" s="274">
        <f>Stocks!A108</f>
        <v>42549</v>
      </c>
      <c r="B428" s="275">
        <f>Stocks!H108</f>
        <v>0.0161865453</v>
      </c>
      <c r="C428" s="275">
        <f>Stocks!I108</f>
        <v>0.01518363518</v>
      </c>
      <c r="D428" s="275">
        <f>Stocks!J108</f>
        <v>0.01670048892</v>
      </c>
      <c r="E428" s="275">
        <f>Stocks!K108</f>
        <v>0.03046974265</v>
      </c>
      <c r="F428" s="275">
        <f>Stocks!L108</f>
        <v>0.02064027974</v>
      </c>
      <c r="G428" s="276">
        <f>Stocks!M108</f>
        <v>0.00000467787746</v>
      </c>
      <c r="H428" s="3"/>
      <c r="I428" s="3"/>
      <c r="J428" s="3"/>
      <c r="K428" s="3"/>
      <c r="L428" s="3"/>
      <c r="M428" s="3"/>
      <c r="O428" s="3"/>
      <c r="P428" s="3"/>
      <c r="Q428" s="3"/>
      <c r="R428" s="3"/>
      <c r="S428" s="3"/>
      <c r="T428" s="3"/>
      <c r="U428" s="3"/>
      <c r="V428" s="36"/>
    </row>
    <row r="429" ht="12.75" customHeight="1">
      <c r="A429" s="274">
        <f>Stocks!A107</f>
        <v>42548</v>
      </c>
      <c r="B429" s="275">
        <f>Stocks!H107</f>
        <v>0.02757391464</v>
      </c>
      <c r="C429" s="275">
        <f>Stocks!I107</f>
        <v>-0.02665959459</v>
      </c>
      <c r="D429" s="275">
        <f>Stocks!J107</f>
        <v>-0.01466837157</v>
      </c>
      <c r="E429" s="275">
        <f>Stocks!K107</f>
        <v>-0.03579826262</v>
      </c>
      <c r="F429" s="275">
        <f>Stocks!L107</f>
        <v>-0.02849779015</v>
      </c>
      <c r="G429" s="276">
        <f>Stocks!M107</f>
        <v>-0.008032333864</v>
      </c>
      <c r="H429" s="3"/>
      <c r="I429" s="3"/>
      <c r="J429" s="3"/>
      <c r="K429" s="3"/>
      <c r="L429" s="3"/>
      <c r="M429" s="3"/>
      <c r="O429" s="3"/>
      <c r="P429" s="3"/>
      <c r="Q429" s="3"/>
      <c r="R429" s="3"/>
      <c r="S429" s="3"/>
      <c r="T429" s="3"/>
      <c r="U429" s="3"/>
      <c r="V429" s="36"/>
    </row>
    <row r="430" ht="12.75" customHeight="1">
      <c r="A430" s="274">
        <f>Stocks!A106</f>
        <v>42545</v>
      </c>
      <c r="B430" s="275">
        <f>Stocks!H106</f>
        <v>-0.01668630732</v>
      </c>
      <c r="C430" s="275">
        <f>Stocks!I106</f>
        <v>-0.04463109005</v>
      </c>
      <c r="D430" s="275">
        <f>Stocks!J106</f>
        <v>-0.0284978506</v>
      </c>
      <c r="E430" s="275">
        <f>Stocks!K106</f>
        <v>-0.03576174412</v>
      </c>
      <c r="F430" s="275">
        <f>Stocks!L106</f>
        <v>-0.04089423135</v>
      </c>
      <c r="G430" s="276">
        <f>Stocks!M106</f>
        <v>-0.008209223775</v>
      </c>
      <c r="H430" s="3"/>
      <c r="I430" s="3"/>
      <c r="J430" s="3"/>
      <c r="K430" s="3"/>
      <c r="L430" s="3"/>
      <c r="M430" s="3"/>
      <c r="O430" s="3"/>
      <c r="P430" s="3"/>
      <c r="Q430" s="3"/>
      <c r="R430" s="3"/>
      <c r="S430" s="3"/>
      <c r="T430" s="3"/>
      <c r="U430" s="3"/>
      <c r="V430" s="36"/>
    </row>
    <row r="431" ht="12.75" customHeight="1">
      <c r="A431" s="274">
        <f>Stocks!A105</f>
        <v>42544</v>
      </c>
      <c r="B431" s="275">
        <f>Stocks!H105</f>
        <v>-0.001323004321</v>
      </c>
      <c r="C431" s="275">
        <f>Stocks!I105</f>
        <v>0.02144682799</v>
      </c>
      <c r="D431" s="275">
        <f>Stocks!J105</f>
        <v>0.005739456953</v>
      </c>
      <c r="E431" s="275">
        <f>Stocks!K105</f>
        <v>0.01816532523</v>
      </c>
      <c r="F431" s="275">
        <f>Stocks!L105</f>
        <v>0.01788175966</v>
      </c>
      <c r="G431" s="276">
        <f>Stocks!M105</f>
        <v>-0.00304682835</v>
      </c>
      <c r="H431" s="3"/>
      <c r="I431" s="3"/>
      <c r="J431" s="3"/>
      <c r="K431" s="3"/>
      <c r="L431" s="3"/>
      <c r="M431" s="3"/>
      <c r="O431" s="3"/>
      <c r="P431" s="3"/>
      <c r="Q431" s="3"/>
      <c r="R431" s="3"/>
      <c r="S431" s="3"/>
      <c r="T431" s="3"/>
      <c r="U431" s="3"/>
      <c r="V431" s="36"/>
    </row>
    <row r="432" ht="12.75" customHeight="1">
      <c r="A432" s="274">
        <f>Stocks!A104</f>
        <v>42543</v>
      </c>
      <c r="B432" s="275">
        <f>Stocks!H104</f>
        <v>-0.1103768808</v>
      </c>
      <c r="C432" s="275">
        <f>Stocks!I104</f>
        <v>-0.0009285667803</v>
      </c>
      <c r="D432" s="275">
        <f>Stocks!J104</f>
        <v>-0.003760291286</v>
      </c>
      <c r="E432" s="275">
        <f>Stocks!K104</f>
        <v>-0.0108287909</v>
      </c>
      <c r="F432" s="275">
        <f>Stocks!L104</f>
        <v>-0.003914439078</v>
      </c>
      <c r="G432" s="276">
        <f>Stocks!M104</f>
        <v>0.01868356203</v>
      </c>
      <c r="H432" s="3"/>
      <c r="I432" s="3"/>
      <c r="J432" s="3"/>
      <c r="K432" s="3"/>
      <c r="L432" s="3"/>
      <c r="M432" s="3"/>
      <c r="O432" s="3"/>
      <c r="P432" s="3"/>
      <c r="Q432" s="3"/>
      <c r="R432" s="3"/>
      <c r="S432" s="3"/>
      <c r="T432" s="3"/>
      <c r="U432" s="3"/>
      <c r="V432" s="36"/>
    </row>
    <row r="433" ht="12.75" customHeight="1">
      <c r="A433" s="274">
        <f>Stocks!A103</f>
        <v>42542</v>
      </c>
      <c r="B433" s="275">
        <f>Stocks!H103</f>
        <v>-0.0004097152429</v>
      </c>
      <c r="C433" s="275">
        <f>Stocks!I103</f>
        <v>0.004652131401</v>
      </c>
      <c r="D433" s="275">
        <f>Stocks!J103</f>
        <v>0.008481165141</v>
      </c>
      <c r="E433" s="275">
        <f>Stocks!K103</f>
        <v>-0.03041529961</v>
      </c>
      <c r="F433" s="275">
        <f>Stocks!L103</f>
        <v>0.02212200111</v>
      </c>
      <c r="G433" s="276">
        <f>Stocks!M103</f>
        <v>-0.0001901010346</v>
      </c>
      <c r="H433" s="3"/>
      <c r="I433" s="3"/>
      <c r="J433" s="3"/>
      <c r="K433" s="3"/>
      <c r="L433" s="3"/>
      <c r="M433" s="3"/>
      <c r="O433" s="3"/>
      <c r="P433" s="3"/>
      <c r="Q433" s="3"/>
      <c r="R433" s="3"/>
      <c r="S433" s="3"/>
      <c r="T433" s="3"/>
      <c r="U433" s="3"/>
      <c r="V433" s="36"/>
    </row>
    <row r="434" ht="12.75" customHeight="1">
      <c r="A434" s="274">
        <f>Stocks!A102</f>
        <v>42541</v>
      </c>
      <c r="B434" s="275">
        <f>Stocks!H102</f>
        <v>0.01944127238</v>
      </c>
      <c r="C434" s="275">
        <f>Stocks!I102</f>
        <v>0.01282640015</v>
      </c>
      <c r="D434" s="275">
        <f>Stocks!J102</f>
        <v>-0.002415499683</v>
      </c>
      <c r="E434" s="275">
        <f>Stocks!K102</f>
        <v>-0.00690567419</v>
      </c>
      <c r="F434" s="275">
        <f>Stocks!L102</f>
        <v>-0.001197516417</v>
      </c>
      <c r="G434" s="276">
        <f>Stocks!M102</f>
        <v>-0.000132426085</v>
      </c>
      <c r="H434" s="3"/>
      <c r="I434" s="3"/>
      <c r="J434" s="3"/>
      <c r="K434" s="3"/>
      <c r="L434" s="3"/>
      <c r="M434" s="3"/>
      <c r="O434" s="3"/>
      <c r="P434" s="3"/>
      <c r="Q434" s="3"/>
      <c r="R434" s="3"/>
      <c r="S434" s="3"/>
      <c r="T434" s="3"/>
      <c r="U434" s="3"/>
      <c r="V434" s="36"/>
    </row>
    <row r="435" ht="12.75" customHeight="1">
      <c r="A435" s="274">
        <f>Stocks!A101</f>
        <v>42538</v>
      </c>
      <c r="B435" s="275">
        <f>Stocks!H101</f>
        <v>-0.01135218483</v>
      </c>
      <c r="C435" s="275">
        <f>Stocks!I101</f>
        <v>0.002206684744</v>
      </c>
      <c r="D435" s="275">
        <f>Stocks!J101</f>
        <v>-0.02302081234</v>
      </c>
      <c r="E435" s="275">
        <f>Stocks!K101</f>
        <v>-0.01042723656</v>
      </c>
      <c r="F435" s="275">
        <f>Stocks!L101</f>
        <v>-0.005173091966</v>
      </c>
      <c r="G435" s="276">
        <f>Stocks!M101</f>
        <v>0.001604314687</v>
      </c>
      <c r="H435" s="3"/>
      <c r="I435" s="3"/>
      <c r="J435" s="3"/>
      <c r="K435" s="3"/>
      <c r="L435" s="3"/>
      <c r="M435" s="3"/>
      <c r="O435" s="3"/>
      <c r="P435" s="3"/>
      <c r="Q435" s="3"/>
      <c r="R435" s="3"/>
      <c r="S435" s="3"/>
      <c r="T435" s="3"/>
      <c r="U435" s="3"/>
      <c r="V435" s="36"/>
    </row>
    <row r="436" ht="12.75" customHeight="1">
      <c r="A436" s="274">
        <f>Stocks!A100</f>
        <v>42537</v>
      </c>
      <c r="B436" s="275">
        <f>Stocks!H100</f>
        <v>0.001055923727</v>
      </c>
      <c r="C436" s="275">
        <f>Stocks!I100</f>
        <v>0.002527528839</v>
      </c>
      <c r="D436" s="275">
        <f>Stocks!J100</f>
        <v>0.004212097567</v>
      </c>
      <c r="E436" s="275">
        <f>Stocks!K100</f>
        <v>0.01212264866</v>
      </c>
      <c r="F436" s="275">
        <f>Stocks!L100</f>
        <v>0.01398905395</v>
      </c>
      <c r="G436" s="276">
        <f>Stocks!M100</f>
        <v>-0.01717929704</v>
      </c>
      <c r="H436" s="3"/>
      <c r="I436" s="3"/>
      <c r="J436" s="3"/>
      <c r="K436" s="3"/>
      <c r="L436" s="3"/>
      <c r="M436" s="3"/>
      <c r="O436" s="3"/>
      <c r="P436" s="3"/>
      <c r="Q436" s="3"/>
      <c r="R436" s="3"/>
      <c r="S436" s="3"/>
      <c r="T436" s="3"/>
      <c r="U436" s="3"/>
      <c r="V436" s="36"/>
    </row>
    <row r="437" ht="12.75" customHeight="1">
      <c r="A437" s="274">
        <f>Stocks!A99</f>
        <v>42536</v>
      </c>
      <c r="B437" s="275">
        <f>Stocks!H99</f>
        <v>0.01266595759</v>
      </c>
      <c r="C437" s="275">
        <f>Stocks!I99</f>
        <v>-0.01662774935</v>
      </c>
      <c r="D437" s="275">
        <f>Stocks!J99</f>
        <v>-0.003288853628</v>
      </c>
      <c r="E437" s="275">
        <f>Stocks!K99</f>
        <v>0.00180455435</v>
      </c>
      <c r="F437" s="275">
        <f>Stocks!L99</f>
        <v>-0.002813535909</v>
      </c>
      <c r="G437" s="276">
        <f>Stocks!M99</f>
        <v>-0.009801710654</v>
      </c>
      <c r="H437" s="3"/>
      <c r="I437" s="3"/>
      <c r="J437" s="3"/>
      <c r="K437" s="3"/>
      <c r="L437" s="3"/>
      <c r="M437" s="3"/>
      <c r="O437" s="3"/>
      <c r="P437" s="3"/>
      <c r="Q437" s="3"/>
      <c r="R437" s="3"/>
      <c r="S437" s="3"/>
      <c r="T437" s="3"/>
      <c r="U437" s="3"/>
      <c r="V437" s="36"/>
    </row>
    <row r="438" ht="12.75" customHeight="1">
      <c r="A438" s="274">
        <f>Stocks!A98</f>
        <v>42535</v>
      </c>
      <c r="B438" s="275">
        <f>Stocks!H98</f>
        <v>-0.01344653482</v>
      </c>
      <c r="C438" s="275">
        <f>Stocks!I98</f>
        <v>-0.0009328643817</v>
      </c>
      <c r="D438" s="275">
        <f>Stocks!J98</f>
        <v>0.0012321523</v>
      </c>
      <c r="E438" s="275">
        <f>Stocks!K98</f>
        <v>0.002872854011</v>
      </c>
      <c r="F438" s="275">
        <f>Stocks!L98</f>
        <v>-0.006201701746</v>
      </c>
      <c r="G438" s="276">
        <f>Stocks!M98</f>
        <v>0.002082944485</v>
      </c>
      <c r="H438" s="3"/>
      <c r="I438" s="3"/>
      <c r="J438" s="3"/>
      <c r="K438" s="3"/>
      <c r="L438" s="3"/>
      <c r="M438" s="3"/>
      <c r="O438" s="3"/>
      <c r="P438" s="3"/>
      <c r="Q438" s="3"/>
      <c r="R438" s="3"/>
      <c r="S438" s="3"/>
      <c r="T438" s="3"/>
      <c r="U438" s="3"/>
      <c r="V438" s="36"/>
    </row>
    <row r="439" ht="12.75" customHeight="1">
      <c r="A439" s="274">
        <f>Stocks!A97</f>
        <v>42534</v>
      </c>
      <c r="B439" s="275">
        <f>Stocks!H97</f>
        <v>-0.004213801981</v>
      </c>
      <c r="C439" s="275">
        <f>Stocks!I97</f>
        <v>0.004048964681</v>
      </c>
      <c r="D439" s="275">
        <f>Stocks!J97</f>
        <v>-0.01519141578</v>
      </c>
      <c r="E439" s="275">
        <f>Stocks!K97</f>
        <v>0.001066076871</v>
      </c>
      <c r="F439" s="275">
        <f>Stocks!L97</f>
        <v>-0.02637441297</v>
      </c>
      <c r="G439" s="276">
        <f>Stocks!M97</f>
        <v>-0.005567104799</v>
      </c>
      <c r="H439" s="3"/>
      <c r="I439" s="3"/>
      <c r="J439" s="3"/>
      <c r="K439" s="3"/>
      <c r="L439" s="3"/>
      <c r="M439" s="3"/>
      <c r="O439" s="3"/>
      <c r="P439" s="3"/>
      <c r="Q439" s="3"/>
      <c r="R439" s="3"/>
      <c r="S439" s="3"/>
      <c r="T439" s="3"/>
      <c r="U439" s="3"/>
      <c r="V439" s="36"/>
    </row>
    <row r="440" ht="12.75" customHeight="1">
      <c r="A440" s="274">
        <f>Stocks!A96</f>
        <v>42531</v>
      </c>
      <c r="B440" s="275">
        <f>Stocks!H96</f>
        <v>-0.04718049226</v>
      </c>
      <c r="C440" s="275">
        <f>Stocks!I96</f>
        <v>0.003126013301</v>
      </c>
      <c r="D440" s="275">
        <f>Stocks!J96</f>
        <v>-0.008262728099</v>
      </c>
      <c r="E440" s="275">
        <f>Stocks!K96</f>
        <v>-0.03500667733</v>
      </c>
      <c r="F440" s="275">
        <f>Stocks!L96</f>
        <v>-0.002715673702</v>
      </c>
      <c r="G440" s="276">
        <f>Stocks!M96</f>
        <v>0.02050218448</v>
      </c>
      <c r="H440" s="3"/>
      <c r="I440" s="3"/>
      <c r="J440" s="3"/>
      <c r="K440" s="3"/>
      <c r="L440" s="3"/>
      <c r="M440" s="3"/>
      <c r="O440" s="3"/>
      <c r="P440" s="3"/>
      <c r="Q440" s="3"/>
      <c r="R440" s="3"/>
      <c r="S440" s="3"/>
      <c r="T440" s="3"/>
      <c r="U440" s="3"/>
      <c r="V440" s="36"/>
    </row>
    <row r="441" ht="12.75" customHeight="1">
      <c r="A441" s="274">
        <f>Stocks!A95</f>
        <v>42530</v>
      </c>
      <c r="B441" s="275">
        <f>Stocks!H95</f>
        <v>-0.02650302659</v>
      </c>
      <c r="C441" s="275">
        <f>Stocks!I95</f>
        <v>0.001566696071</v>
      </c>
      <c r="D441" s="275">
        <f>Stocks!J95</f>
        <v>0.007150440503</v>
      </c>
      <c r="E441" s="275">
        <f>Stocks!K95</f>
        <v>-0.007899553896</v>
      </c>
      <c r="F441" s="275">
        <f>Stocks!L95</f>
        <v>-0.008103503445</v>
      </c>
      <c r="G441" s="276">
        <f>Stocks!M95</f>
        <v>0.01054204177</v>
      </c>
      <c r="H441" s="3"/>
      <c r="I441" s="3"/>
      <c r="J441" s="3"/>
      <c r="K441" s="3"/>
      <c r="L441" s="3"/>
      <c r="M441" s="3"/>
      <c r="O441" s="3"/>
      <c r="P441" s="3"/>
      <c r="Q441" s="3"/>
      <c r="R441" s="3"/>
      <c r="S441" s="3"/>
      <c r="T441" s="3"/>
      <c r="U441" s="3"/>
      <c r="V441" s="36"/>
    </row>
    <row r="442" ht="12.75" customHeight="1">
      <c r="A442" s="274">
        <f>Stocks!A94</f>
        <v>42529</v>
      </c>
      <c r="B442" s="275">
        <f>Stocks!H94</f>
        <v>0.01359405366</v>
      </c>
      <c r="C442" s="275">
        <f>Stocks!I94</f>
        <v>0.0003137031283</v>
      </c>
      <c r="D442" s="275">
        <f>Stocks!J94</f>
        <v>-0.0009092792121</v>
      </c>
      <c r="E442" s="275">
        <f>Stocks!K94</f>
        <v>-0.02053167445</v>
      </c>
      <c r="F442" s="275">
        <f>Stocks!L94</f>
        <v>-0.001152518887</v>
      </c>
      <c r="G442" s="276">
        <f>Stocks!M94</f>
        <v>-0.0007319610561</v>
      </c>
      <c r="H442" s="3"/>
      <c r="I442" s="3"/>
      <c r="J442" s="3"/>
      <c r="K442" s="3"/>
      <c r="L442" s="3"/>
      <c r="M442" s="3"/>
      <c r="O442" s="3"/>
      <c r="P442" s="3"/>
      <c r="Q442" s="3"/>
      <c r="R442" s="3"/>
      <c r="S442" s="3"/>
      <c r="T442" s="3"/>
      <c r="U442" s="3"/>
      <c r="V442" s="36"/>
    </row>
    <row r="443" ht="12.75" customHeight="1">
      <c r="A443" s="274">
        <f>Stocks!A93</f>
        <v>42528</v>
      </c>
      <c r="B443" s="275">
        <f>Stocks!H93</f>
        <v>0.05148814219</v>
      </c>
      <c r="C443" s="275">
        <f>Stocks!I93</f>
        <v>0.006293147445</v>
      </c>
      <c r="D443" s="275">
        <f>Stocks!J93</f>
        <v>0.00404746516</v>
      </c>
      <c r="E443" s="275">
        <f>Stocks!K93</f>
        <v>-0.008473349931</v>
      </c>
      <c r="F443" s="275">
        <f>Stocks!L93</f>
        <v>-0.0005757719963</v>
      </c>
      <c r="G443" s="276">
        <f>Stocks!M93</f>
        <v>-0.01442479771</v>
      </c>
      <c r="H443" s="3"/>
      <c r="I443" s="3"/>
      <c r="J443" s="3"/>
      <c r="K443" s="3"/>
      <c r="L443" s="3"/>
      <c r="M443" s="3"/>
      <c r="O443" s="3"/>
      <c r="P443" s="3"/>
      <c r="Q443" s="3"/>
      <c r="R443" s="3"/>
      <c r="S443" s="3"/>
      <c r="T443" s="3"/>
      <c r="U443" s="3"/>
      <c r="V443" s="36"/>
    </row>
    <row r="444" ht="12.75" customHeight="1">
      <c r="A444" s="274">
        <f>Stocks!A92</f>
        <v>42527</v>
      </c>
      <c r="B444" s="275">
        <f>Stocks!H92</f>
        <v>0.007687567179</v>
      </c>
      <c r="C444" s="275">
        <f>Stocks!I92</f>
        <v>0.001895846352</v>
      </c>
      <c r="D444" s="275">
        <f>Stocks!J92</f>
        <v>0.007224580433</v>
      </c>
      <c r="E444" s="275">
        <f>Stocks!K92</f>
        <v>0.01148120269</v>
      </c>
      <c r="F444" s="275">
        <f>Stocks!L92</f>
        <v>0.006543860186</v>
      </c>
      <c r="G444" s="276">
        <f>Stocks!M92</f>
        <v>-0.007918837724</v>
      </c>
      <c r="H444" s="3"/>
      <c r="I444" s="3"/>
      <c r="J444" s="3"/>
      <c r="K444" s="3"/>
      <c r="L444" s="3"/>
      <c r="M444" s="3"/>
      <c r="O444" s="3"/>
      <c r="P444" s="3"/>
      <c r="Q444" s="3"/>
      <c r="R444" s="3"/>
      <c r="S444" s="3"/>
      <c r="T444" s="3"/>
      <c r="U444" s="3"/>
      <c r="V444" s="36"/>
    </row>
    <row r="445" ht="12.75" customHeight="1">
      <c r="A445" s="274">
        <f>Stocks!A91</f>
        <v>42524</v>
      </c>
      <c r="B445" s="275">
        <f>Stocks!H91</f>
        <v>0.0001369928039</v>
      </c>
      <c r="C445" s="275">
        <f>Stocks!I91</f>
        <v>-0.004417970826</v>
      </c>
      <c r="D445" s="275">
        <f>Stocks!J91</f>
        <v>0.002044419544</v>
      </c>
      <c r="E445" s="275">
        <f>Stocks!K91</f>
        <v>-0.01653098821</v>
      </c>
      <c r="F445" s="275">
        <f>Stocks!L91</f>
        <v>-0.01323540242</v>
      </c>
      <c r="G445" s="276">
        <f>Stocks!M91</f>
        <v>-0.01445573266</v>
      </c>
      <c r="H445" s="3"/>
      <c r="I445" s="3"/>
      <c r="J445" s="3"/>
      <c r="K445" s="3"/>
      <c r="L445" s="3"/>
      <c r="M445" s="3"/>
      <c r="O445" s="3"/>
      <c r="P445" s="3"/>
      <c r="Q445" s="3"/>
      <c r="R445" s="3"/>
      <c r="S445" s="3"/>
      <c r="T445" s="3"/>
      <c r="U445" s="3"/>
      <c r="V445" s="36"/>
    </row>
    <row r="446" ht="12.75" customHeight="1">
      <c r="A446" s="274">
        <f>Stocks!A90</f>
        <v>42523</v>
      </c>
      <c r="B446" s="275">
        <f>Stocks!H90</f>
        <v>-0.002736437871</v>
      </c>
      <c r="C446" s="275">
        <f>Stocks!I90</f>
        <v>0.003153824858</v>
      </c>
      <c r="D446" s="275">
        <f>Stocks!J90</f>
        <v>-0.007543870359</v>
      </c>
      <c r="E446" s="275">
        <f>Stocks!K90</f>
        <v>-0.002564629512</v>
      </c>
      <c r="F446" s="275">
        <f>Stocks!L90</f>
        <v>-0.00702523181</v>
      </c>
      <c r="G446" s="276">
        <f>Stocks!M90</f>
        <v>-0.009627107266</v>
      </c>
      <c r="H446" s="3"/>
      <c r="I446" s="3"/>
      <c r="J446" s="3"/>
      <c r="K446" s="3"/>
      <c r="L446" s="3"/>
      <c r="M446" s="3"/>
      <c r="O446" s="3"/>
      <c r="P446" s="3"/>
      <c r="Q446" s="3"/>
      <c r="R446" s="3"/>
      <c r="S446" s="3"/>
      <c r="T446" s="3"/>
      <c r="U446" s="3"/>
      <c r="V446" s="36"/>
    </row>
    <row r="447" ht="12.75" customHeight="1">
      <c r="A447" s="274">
        <f>Stocks!A89</f>
        <v>42522</v>
      </c>
      <c r="B447" s="275">
        <f>Stocks!H89</f>
        <v>-0.01657707759</v>
      </c>
      <c r="C447" s="275">
        <f>Stocks!I89</f>
        <v>0.002213383792</v>
      </c>
      <c r="D447" s="275">
        <f>Stocks!J89</f>
        <v>-0.01411900651</v>
      </c>
      <c r="E447" s="275">
        <f>Stocks!K89</f>
        <v>-0.01038815682</v>
      </c>
      <c r="F447" s="275">
        <f>Stocks!L89</f>
        <v>-0.002834518528</v>
      </c>
      <c r="G447" s="276">
        <f>Stocks!M89</f>
        <v>0.003426875732</v>
      </c>
      <c r="H447" s="3"/>
      <c r="I447" s="3"/>
      <c r="J447" s="3"/>
      <c r="K447" s="3"/>
      <c r="L447" s="3"/>
      <c r="M447" s="3"/>
      <c r="O447" s="3"/>
      <c r="P447" s="3"/>
      <c r="Q447" s="3"/>
      <c r="R447" s="3"/>
      <c r="S447" s="3"/>
      <c r="T447" s="3"/>
      <c r="U447" s="3"/>
      <c r="V447" s="36"/>
    </row>
    <row r="448" ht="12.75" customHeight="1">
      <c r="A448" s="274">
        <f>Stocks!A88</f>
        <v>42521</v>
      </c>
      <c r="B448" s="275">
        <f>Stocks!H88</f>
        <v>0.0008515159709</v>
      </c>
      <c r="C448" s="275">
        <f>Stocks!I88</f>
        <v>0.0006332214212</v>
      </c>
      <c r="D448" s="275">
        <f>Stocks!J88</f>
        <v>-0.004894780476</v>
      </c>
      <c r="E448" s="275">
        <f>Stocks!K88</f>
        <v>-0.007091912848</v>
      </c>
      <c r="F448" s="275">
        <f>Stocks!L88</f>
        <v>0.0129133302</v>
      </c>
      <c r="G448" s="276">
        <f>Stocks!M88</f>
        <v>0.01266009122</v>
      </c>
      <c r="H448" s="3"/>
      <c r="I448" s="3"/>
      <c r="J448" s="3"/>
      <c r="K448" s="3"/>
      <c r="L448" s="3"/>
      <c r="M448" s="3"/>
      <c r="O448" s="3"/>
      <c r="P448" s="3"/>
      <c r="Q448" s="3"/>
      <c r="R448" s="3"/>
      <c r="S448" s="3"/>
      <c r="T448" s="3"/>
      <c r="U448" s="3"/>
      <c r="V448" s="36"/>
    </row>
    <row r="449" ht="12.75" customHeight="1">
      <c r="A449" s="274">
        <f>Stocks!A87</f>
        <v>42517</v>
      </c>
      <c r="B449" s="275">
        <f>Stocks!H87</f>
        <v>-0.009282474968</v>
      </c>
      <c r="C449" s="275">
        <f>Stocks!I87</f>
        <v>0.002537393086</v>
      </c>
      <c r="D449" s="275">
        <f>Stocks!J87</f>
        <v>-0.0005977019927</v>
      </c>
      <c r="E449" s="275">
        <f>Stocks!K87</f>
        <v>0.004754800066</v>
      </c>
      <c r="F449" s="275">
        <f>Stocks!L87</f>
        <v>0.008252807055</v>
      </c>
      <c r="G449" s="276">
        <f>Stocks!M87</f>
        <v>0.00124183359</v>
      </c>
      <c r="H449" s="3"/>
      <c r="I449" s="3"/>
      <c r="J449" s="3"/>
      <c r="K449" s="3"/>
      <c r="L449" s="3"/>
      <c r="M449" s="3"/>
      <c r="O449" s="3"/>
      <c r="P449" s="3"/>
      <c r="Q449" s="3"/>
      <c r="R449" s="3"/>
      <c r="S449" s="3"/>
      <c r="T449" s="3"/>
      <c r="U449" s="3"/>
      <c r="V449" s="36"/>
    </row>
    <row r="450" ht="12.75" customHeight="1">
      <c r="A450" s="274">
        <f>Stocks!A86</f>
        <v>42516</v>
      </c>
      <c r="B450" s="275">
        <f>Stocks!H86</f>
        <v>0.02491693124</v>
      </c>
      <c r="C450" s="275">
        <f>Stocks!I86</f>
        <v>0.003180734404</v>
      </c>
      <c r="D450" s="275">
        <f>Stocks!J86</f>
        <v>0.007898664143</v>
      </c>
      <c r="E450" s="275">
        <f>Stocks!K86</f>
        <v>0.02571444639</v>
      </c>
      <c r="F450" s="275">
        <f>Stocks!L86</f>
        <v>-0.004422765529</v>
      </c>
      <c r="G450" s="276">
        <f>Stocks!M86</f>
        <v>-0.001197941381</v>
      </c>
      <c r="H450" s="3"/>
      <c r="I450" s="3"/>
      <c r="J450" s="3"/>
      <c r="K450" s="3"/>
      <c r="L450" s="3"/>
      <c r="M450" s="3"/>
      <c r="O450" s="3"/>
      <c r="P450" s="3"/>
      <c r="Q450" s="3"/>
      <c r="R450" s="3"/>
      <c r="S450" s="3"/>
      <c r="T450" s="3"/>
      <c r="U450" s="3"/>
      <c r="V450" s="36"/>
    </row>
    <row r="451" ht="12.75" customHeight="1">
      <c r="A451" s="274">
        <f>Stocks!A85</f>
        <v>42515</v>
      </c>
      <c r="B451" s="275">
        <f>Stocks!H85</f>
        <v>0.00763448805</v>
      </c>
      <c r="C451" s="275">
        <f>Stocks!I85</f>
        <v>0.01056843292</v>
      </c>
      <c r="D451" s="275">
        <f>Stocks!J85</f>
        <v>0.01741653937</v>
      </c>
      <c r="E451" s="275">
        <f>Stocks!K85</f>
        <v>0.02332376965</v>
      </c>
      <c r="F451" s="275">
        <f>Stocks!L85</f>
        <v>0.01022076201</v>
      </c>
      <c r="G451" s="276">
        <f>Stocks!M85</f>
        <v>0.01100945865</v>
      </c>
      <c r="H451" s="3"/>
      <c r="I451" s="3"/>
      <c r="J451" s="3"/>
      <c r="K451" s="3"/>
      <c r="L451" s="3"/>
      <c r="M451" s="3"/>
      <c r="O451" s="3"/>
      <c r="P451" s="3"/>
      <c r="Q451" s="3"/>
      <c r="R451" s="3"/>
      <c r="S451" s="3"/>
      <c r="T451" s="3"/>
      <c r="U451" s="3"/>
      <c r="V451" s="36"/>
    </row>
    <row r="452" ht="12.75" customHeight="1">
      <c r="A452" s="274">
        <f>Stocks!A84</f>
        <v>42514</v>
      </c>
      <c r="B452" s="275">
        <f>Stocks!H84</f>
        <v>0.007785739375</v>
      </c>
      <c r="C452" s="275">
        <f>Stocks!I84</f>
        <v>0.02708610159</v>
      </c>
      <c r="D452" s="275">
        <f>Stocks!J84</f>
        <v>0.01512925489</v>
      </c>
      <c r="E452" s="275">
        <f>Stocks!K84</f>
        <v>0.03112607361</v>
      </c>
      <c r="F452" s="275">
        <f>Stocks!L84</f>
        <v>0.03070497364</v>
      </c>
      <c r="G452" s="276">
        <f>Stocks!M84</f>
        <v>-0.005941354782</v>
      </c>
      <c r="H452" s="3"/>
      <c r="I452" s="3"/>
      <c r="J452" s="3"/>
      <c r="K452" s="3"/>
      <c r="L452" s="3"/>
      <c r="M452" s="3"/>
      <c r="O452" s="3"/>
      <c r="P452" s="3"/>
      <c r="Q452" s="3"/>
      <c r="R452" s="3"/>
      <c r="S452" s="3"/>
      <c r="T452" s="3"/>
      <c r="U452" s="3"/>
      <c r="V452" s="36"/>
    </row>
    <row r="453" ht="12.75" customHeight="1">
      <c r="A453" s="274">
        <f>Stocks!A83</f>
        <v>42513</v>
      </c>
      <c r="B453" s="275">
        <f>Stocks!H83</f>
        <v>-0.01860304737</v>
      </c>
      <c r="C453" s="275">
        <f>Stocks!I83</f>
        <v>0.00264979791</v>
      </c>
      <c r="D453" s="275">
        <f>Stocks!J83</f>
        <v>0.01262743414</v>
      </c>
      <c r="E453" s="275">
        <f>Stocks!K83</f>
        <v>0.0256178065</v>
      </c>
      <c r="F453" s="275">
        <f>Stocks!L83</f>
        <v>-0.01172363877</v>
      </c>
      <c r="G453" s="276">
        <f>Stocks!M83</f>
        <v>-0.01574355552</v>
      </c>
      <c r="H453" s="3"/>
      <c r="I453" s="3"/>
      <c r="J453" s="3"/>
      <c r="K453" s="3"/>
      <c r="L453" s="3"/>
      <c r="M453" s="3"/>
      <c r="O453" s="3"/>
      <c r="P453" s="3"/>
      <c r="Q453" s="3"/>
      <c r="R453" s="3"/>
      <c r="S453" s="3"/>
      <c r="T453" s="3"/>
      <c r="U453" s="3"/>
      <c r="V453" s="36"/>
    </row>
    <row r="454" ht="12.75" customHeight="1">
      <c r="A454" s="274">
        <f>Stocks!A82</f>
        <v>42510</v>
      </c>
      <c r="B454" s="275">
        <f>Stocks!H82</f>
        <v>0.02328513172</v>
      </c>
      <c r="C454" s="275">
        <f>Stocks!I82</f>
        <v>0.01739761239</v>
      </c>
      <c r="D454" s="275">
        <f>Stocks!J82</f>
        <v>0.01076979073</v>
      </c>
      <c r="E454" s="275">
        <f>Stocks!K82</f>
        <v>0.03230334693</v>
      </c>
      <c r="F454" s="275">
        <f>Stocks!L82</f>
        <v>0.005944150604</v>
      </c>
      <c r="G454" s="276">
        <f>Stocks!M82</f>
        <v>-0.003660634227</v>
      </c>
      <c r="H454" s="3"/>
      <c r="I454" s="3"/>
      <c r="J454" s="3"/>
      <c r="K454" s="3"/>
      <c r="L454" s="3"/>
      <c r="M454" s="3"/>
      <c r="O454" s="3"/>
      <c r="P454" s="3"/>
      <c r="Q454" s="3"/>
      <c r="R454" s="3"/>
      <c r="S454" s="3"/>
      <c r="T454" s="3"/>
      <c r="U454" s="3"/>
      <c r="V454" s="36"/>
    </row>
    <row r="455" ht="12.75" customHeight="1">
      <c r="A455" s="274">
        <f>Stocks!A81</f>
        <v>42509</v>
      </c>
      <c r="B455" s="275">
        <f>Stocks!H81</f>
        <v>0.01895084132</v>
      </c>
      <c r="C455" s="275">
        <f>Stocks!I81</f>
        <v>-0.01207678528</v>
      </c>
      <c r="D455" s="275">
        <f>Stocks!J81</f>
        <v>-0.003814415647</v>
      </c>
      <c r="E455" s="275">
        <f>Stocks!K81</f>
        <v>-0.0105526887</v>
      </c>
      <c r="F455" s="275">
        <f>Stocks!L81</f>
        <v>-0.009690600804</v>
      </c>
      <c r="G455" s="276">
        <f>Stocks!M81</f>
        <v>0.005786326665</v>
      </c>
      <c r="H455" s="3"/>
      <c r="I455" s="3"/>
      <c r="J455" s="3"/>
      <c r="K455" s="3"/>
      <c r="L455" s="3"/>
      <c r="M455" s="3"/>
      <c r="O455" s="3"/>
      <c r="P455" s="3"/>
      <c r="Q455" s="3"/>
      <c r="R455" s="3"/>
      <c r="S455" s="3"/>
      <c r="T455" s="3"/>
      <c r="U455" s="3"/>
      <c r="V455" s="36"/>
    </row>
    <row r="456" ht="12.75" customHeight="1">
      <c r="A456" s="274">
        <f>Stocks!A80</f>
        <v>42508</v>
      </c>
      <c r="B456" s="275">
        <f>Stocks!H80</f>
        <v>0.03131340161</v>
      </c>
      <c r="C456" s="275">
        <f>Stocks!I80</f>
        <v>0.0003335441497</v>
      </c>
      <c r="D456" s="275">
        <f>Stocks!J80</f>
        <v>0.01138002806</v>
      </c>
      <c r="E456" s="275">
        <f>Stocks!K80</f>
        <v>0.0208794838</v>
      </c>
      <c r="F456" s="275">
        <f>Stocks!L80</f>
        <v>0.005921856858</v>
      </c>
      <c r="G456" s="276">
        <f>Stocks!M80</f>
        <v>0.0002131181748</v>
      </c>
      <c r="H456" s="3"/>
      <c r="I456" s="3"/>
      <c r="J456" s="3"/>
      <c r="K456" s="3"/>
      <c r="L456" s="3"/>
      <c r="M456" s="3"/>
      <c r="O456" s="3"/>
      <c r="P456" s="3"/>
      <c r="Q456" s="3"/>
      <c r="R456" s="3"/>
      <c r="S456" s="3"/>
      <c r="T456" s="3"/>
      <c r="U456" s="3"/>
      <c r="V456" s="36"/>
    </row>
    <row r="457" ht="12.75" customHeight="1">
      <c r="A457" s="274">
        <f>Stocks!A79</f>
        <v>42507</v>
      </c>
      <c r="B457" s="275">
        <f>Stocks!H79</f>
        <v>-0.01758122062</v>
      </c>
      <c r="C457" s="275">
        <f>Stocks!I79</f>
        <v>-0.01358311972</v>
      </c>
      <c r="D457" s="275">
        <f>Stocks!J79</f>
        <v>-0.004162915916</v>
      </c>
      <c r="E457" s="275">
        <f>Stocks!K79</f>
        <v>-0.00551344294</v>
      </c>
      <c r="F457" s="275">
        <f>Stocks!L79</f>
        <v>-0.01882794325</v>
      </c>
      <c r="G457" s="276">
        <f>Stocks!M79</f>
        <v>0.02017587361</v>
      </c>
      <c r="H457" s="3"/>
      <c r="I457" s="3"/>
      <c r="J457" s="3"/>
      <c r="K457" s="3"/>
      <c r="L457" s="3"/>
      <c r="M457" s="3"/>
      <c r="O457" s="3"/>
      <c r="P457" s="3"/>
      <c r="Q457" s="3"/>
      <c r="R457" s="3"/>
      <c r="S457" s="3"/>
      <c r="T457" s="3"/>
      <c r="U457" s="3"/>
      <c r="V457" s="36"/>
    </row>
    <row r="458" ht="12.75" customHeight="1">
      <c r="A458" s="274">
        <f>Stocks!A78</f>
        <v>42506</v>
      </c>
      <c r="B458" s="275">
        <f>Stocks!H78</f>
        <v>0.003269981321</v>
      </c>
      <c r="C458" s="275">
        <f>Stocks!I78</f>
        <v>0.01592068048</v>
      </c>
      <c r="D458" s="275">
        <f>Stocks!J78</f>
        <v>0.03644661545</v>
      </c>
      <c r="E458" s="275">
        <f>Stocks!K78</f>
        <v>0.01401159646</v>
      </c>
      <c r="F458" s="275">
        <f>Stocks!L78</f>
        <v>0.01457602514</v>
      </c>
      <c r="G458" s="276">
        <f>Stocks!M78</f>
        <v>0.008677201062</v>
      </c>
      <c r="H458" s="3"/>
      <c r="I458" s="3"/>
      <c r="J458" s="3"/>
      <c r="K458" s="3"/>
      <c r="L458" s="3"/>
      <c r="M458" s="3"/>
      <c r="O458" s="3"/>
      <c r="P458" s="3"/>
      <c r="Q458" s="3"/>
      <c r="R458" s="3"/>
      <c r="S458" s="3"/>
      <c r="T458" s="3"/>
      <c r="U458" s="3"/>
      <c r="V458" s="36"/>
    </row>
    <row r="459" ht="12.75" customHeight="1">
      <c r="A459" s="274">
        <f>Stocks!A77</f>
        <v>42503</v>
      </c>
      <c r="B459" s="275">
        <f>Stocks!H77</f>
        <v>0.001590793076</v>
      </c>
      <c r="C459" s="275">
        <f>Stocks!I77</f>
        <v>0.005027698751</v>
      </c>
      <c r="D459" s="275">
        <f>Stocks!J77</f>
        <v>0.001990519114</v>
      </c>
      <c r="E459" s="275">
        <f>Stocks!K77</f>
        <v>0.001594340436</v>
      </c>
      <c r="F459" s="275">
        <f>Stocks!L77</f>
        <v>-0.008382769303</v>
      </c>
      <c r="G459" s="276">
        <f>Stocks!M77</f>
        <v>-0.002743121934</v>
      </c>
      <c r="H459" s="3"/>
      <c r="I459" s="3"/>
      <c r="J459" s="3"/>
      <c r="K459" s="3"/>
      <c r="L459" s="3"/>
      <c r="M459" s="3"/>
      <c r="O459" s="3"/>
      <c r="P459" s="3"/>
      <c r="Q459" s="3"/>
      <c r="R459" s="3"/>
      <c r="S459" s="3"/>
      <c r="T459" s="3"/>
      <c r="U459" s="3"/>
      <c r="V459" s="36"/>
    </row>
    <row r="460" ht="12.75" customHeight="1">
      <c r="A460" s="274">
        <f>Stocks!A76</f>
        <v>42502</v>
      </c>
      <c r="B460" s="275">
        <f>Stocks!H76</f>
        <v>-0.008072348158</v>
      </c>
      <c r="C460" s="275">
        <f>Stocks!I76</f>
        <v>-0.01003020948</v>
      </c>
      <c r="D460" s="275">
        <f>Stocks!J76</f>
        <v>-0.02373640529</v>
      </c>
      <c r="E460" s="275">
        <f>Stocks!K76</f>
        <v>-0.0256539616</v>
      </c>
      <c r="F460" s="275">
        <f>Stocks!L76</f>
        <v>0.008970367816</v>
      </c>
      <c r="G460" s="276">
        <f>Stocks!M76</f>
        <v>-0.004459609255</v>
      </c>
      <c r="H460" s="3"/>
      <c r="I460" s="3"/>
      <c r="J460" s="3"/>
      <c r="K460" s="3"/>
      <c r="L460" s="3"/>
      <c r="M460" s="3"/>
      <c r="O460" s="3"/>
      <c r="P460" s="3"/>
      <c r="Q460" s="3"/>
      <c r="R460" s="3"/>
      <c r="S460" s="3"/>
      <c r="T460" s="3"/>
      <c r="U460" s="3"/>
      <c r="V460" s="36"/>
    </row>
    <row r="461" ht="12.75" customHeight="1">
      <c r="A461" s="274">
        <f>Stocks!A75</f>
        <v>42501</v>
      </c>
      <c r="B461" s="275">
        <f>Stocks!H75</f>
        <v>0.001292972737</v>
      </c>
      <c r="C461" s="275">
        <f>Stocks!I75</f>
        <v>-0.002657830311</v>
      </c>
      <c r="D461" s="275">
        <f>Stocks!J75</f>
        <v>-0.009788719102</v>
      </c>
      <c r="E461" s="275">
        <f>Stocks!K75</f>
        <v>-0.0313841521</v>
      </c>
      <c r="F461" s="275">
        <f>Stocks!L75</f>
        <v>0.0005878593489</v>
      </c>
      <c r="G461" s="276">
        <f>Stocks!M75</f>
        <v>0.003614122969</v>
      </c>
      <c r="H461" s="3"/>
      <c r="I461" s="3"/>
      <c r="J461" s="3"/>
      <c r="K461" s="3"/>
      <c r="L461" s="3"/>
      <c r="M461" s="3"/>
      <c r="O461" s="3"/>
      <c r="P461" s="3"/>
      <c r="Q461" s="3"/>
      <c r="R461" s="3"/>
      <c r="S461" s="3"/>
      <c r="T461" s="3"/>
      <c r="U461" s="3"/>
      <c r="V461" s="36"/>
    </row>
    <row r="462" ht="12.75" customHeight="1">
      <c r="A462" s="274">
        <f>Stocks!A74</f>
        <v>42500</v>
      </c>
      <c r="B462" s="275">
        <f>Stocks!H74</f>
        <v>-0.001101487145</v>
      </c>
      <c r="C462" s="275">
        <f>Stocks!I74</f>
        <v>0.01134493783</v>
      </c>
      <c r="D462" s="275">
        <f>Stocks!J74</f>
        <v>0.006766602995</v>
      </c>
      <c r="E462" s="275">
        <f>Stocks!K74</f>
        <v>0.02562423358</v>
      </c>
      <c r="F462" s="275">
        <f>Stocks!L74</f>
        <v>0.01879565275</v>
      </c>
      <c r="G462" s="276">
        <f>Stocks!M74</f>
        <v>-0.01201791883</v>
      </c>
      <c r="H462" s="3"/>
      <c r="I462" s="3"/>
      <c r="J462" s="3"/>
      <c r="K462" s="3"/>
      <c r="L462" s="3"/>
      <c r="M462" s="3"/>
      <c r="O462" s="3"/>
      <c r="P462" s="3"/>
      <c r="Q462" s="3"/>
      <c r="R462" s="3"/>
      <c r="S462" s="3"/>
      <c r="T462" s="3"/>
      <c r="U462" s="3"/>
      <c r="V462" s="36"/>
    </row>
    <row r="463" ht="12.75" customHeight="1">
      <c r="A463" s="274">
        <f>Stocks!A73</f>
        <v>42499</v>
      </c>
      <c r="B463" s="275">
        <f>Stocks!H73</f>
        <v>-0.02836096716</v>
      </c>
      <c r="C463" s="275">
        <f>Stocks!I73</f>
        <v>-0.008021535539</v>
      </c>
      <c r="D463" s="275">
        <f>Stocks!J73</f>
        <v>0.0007544730787</v>
      </c>
      <c r="E463" s="275">
        <f>Stocks!K73</f>
        <v>-0.003307920151</v>
      </c>
      <c r="F463" s="275">
        <f>Stocks!L73</f>
        <v>-0.006370655719</v>
      </c>
      <c r="G463" s="276">
        <f>Stocks!M73</f>
        <v>-0.009140420425</v>
      </c>
      <c r="H463" s="3"/>
      <c r="I463" s="3"/>
      <c r="J463" s="3"/>
      <c r="K463" s="3"/>
      <c r="L463" s="3"/>
      <c r="M463" s="3"/>
      <c r="O463" s="3"/>
      <c r="P463" s="3"/>
      <c r="Q463" s="3"/>
      <c r="R463" s="3"/>
      <c r="S463" s="3"/>
      <c r="T463" s="3"/>
      <c r="U463" s="3"/>
      <c r="V463" s="36"/>
    </row>
    <row r="464" ht="12.75" customHeight="1">
      <c r="A464" s="274">
        <f>Stocks!A72</f>
        <v>42496</v>
      </c>
      <c r="B464" s="275">
        <f>Stocks!H72</f>
        <v>0.01594553348</v>
      </c>
      <c r="C464" s="275">
        <f>Stocks!I72</f>
        <v>0.004671485768</v>
      </c>
      <c r="D464" s="275">
        <f>Stocks!J72</f>
        <v>-0.005592589392</v>
      </c>
      <c r="E464" s="275">
        <f>Stocks!K72</f>
        <v>0.01631458424</v>
      </c>
      <c r="F464" s="275">
        <f>Stocks!L72</f>
        <v>0.0089704899</v>
      </c>
      <c r="G464" s="276">
        <f>Stocks!M72</f>
        <v>0.003495195216</v>
      </c>
      <c r="H464" s="3"/>
      <c r="I464" s="3"/>
      <c r="J464" s="3"/>
      <c r="K464" s="3"/>
      <c r="L464" s="3"/>
      <c r="M464" s="3"/>
      <c r="O464" s="3"/>
      <c r="P464" s="3"/>
      <c r="Q464" s="3"/>
      <c r="R464" s="3"/>
      <c r="S464" s="3"/>
      <c r="T464" s="3"/>
      <c r="U464" s="3"/>
      <c r="V464" s="36"/>
    </row>
    <row r="465" ht="12.75" customHeight="1">
      <c r="A465" s="274">
        <f>Stocks!A71</f>
        <v>42495</v>
      </c>
      <c r="B465" s="275">
        <f>Stocks!H71</f>
        <v>-0.05082989152</v>
      </c>
      <c r="C465" s="275">
        <f>Stocks!I71</f>
        <v>0.001673603568</v>
      </c>
      <c r="D465" s="275">
        <f>Stocks!J71</f>
        <v>-0.004067089369</v>
      </c>
      <c r="E465" s="275">
        <f>Stocks!K71</f>
        <v>-0.01576406944</v>
      </c>
      <c r="F465" s="275">
        <f>Stocks!L71</f>
        <v>0.001402723731</v>
      </c>
      <c r="G465" s="276">
        <f>Stocks!M71</f>
        <v>0.005417100122</v>
      </c>
      <c r="H465" s="3"/>
      <c r="I465" s="3"/>
      <c r="J465" s="3"/>
      <c r="K465" s="3"/>
      <c r="L465" s="3"/>
      <c r="M465" s="3"/>
      <c r="O465" s="3"/>
      <c r="P465" s="3"/>
      <c r="Q465" s="3"/>
      <c r="R465" s="3"/>
      <c r="S465" s="3"/>
      <c r="T465" s="3"/>
      <c r="U465" s="3"/>
      <c r="V465" s="36"/>
    </row>
    <row r="466" ht="12.75" customHeight="1">
      <c r="A466" s="274">
        <f>Stocks!A70</f>
        <v>42494</v>
      </c>
      <c r="B466" s="275">
        <f>Stocks!H70</f>
        <v>-0.04291904258</v>
      </c>
      <c r="C466" s="275">
        <f>Stocks!I70</f>
        <v>-0.008340404546</v>
      </c>
      <c r="D466" s="275">
        <f>Stocks!J70</f>
        <v>-0.01045575675</v>
      </c>
      <c r="E466" s="275">
        <f>Stocks!K70</f>
        <v>-0.008226887752</v>
      </c>
      <c r="F466" s="275">
        <f>Stocks!L70</f>
        <v>0.001806233792</v>
      </c>
      <c r="G466" s="276">
        <f>Stocks!M70</f>
        <v>-0.006726020616</v>
      </c>
      <c r="H466" s="3"/>
      <c r="I466" s="3"/>
      <c r="J466" s="3"/>
      <c r="K466" s="3"/>
      <c r="L466" s="3"/>
      <c r="M466" s="3"/>
      <c r="O466" s="3"/>
      <c r="P466" s="3"/>
      <c r="Q466" s="3"/>
      <c r="R466" s="3"/>
      <c r="S466" s="3"/>
      <c r="T466" s="3"/>
      <c r="U466" s="3"/>
      <c r="V466" s="36"/>
    </row>
    <row r="467" ht="12.75" customHeight="1">
      <c r="A467" s="274">
        <f>Stocks!A69</f>
        <v>42493</v>
      </c>
      <c r="B467" s="275">
        <f>Stocks!H69</f>
        <v>-0.03999518882</v>
      </c>
      <c r="C467" s="275">
        <f>Stocks!I69</f>
        <v>-0.008200880948</v>
      </c>
      <c r="D467" s="275">
        <f>Stocks!J69</f>
        <v>0.01631206231</v>
      </c>
      <c r="E467" s="275">
        <f>Stocks!K69</f>
        <v>-0.01700555449</v>
      </c>
      <c r="F467" s="275">
        <f>Stocks!L69</f>
        <v>-0.01653597937</v>
      </c>
      <c r="G467" s="276">
        <f>Stocks!M69</f>
        <v>0.02797017765</v>
      </c>
      <c r="H467" s="3"/>
      <c r="I467" s="3"/>
      <c r="J467" s="3"/>
      <c r="K467" s="3"/>
      <c r="L467" s="3"/>
      <c r="M467" s="3"/>
      <c r="O467" s="3"/>
      <c r="P467" s="3"/>
      <c r="Q467" s="3"/>
      <c r="R467" s="3"/>
      <c r="S467" s="3"/>
      <c r="T467" s="3"/>
      <c r="U467" s="3"/>
      <c r="V467" s="36"/>
    </row>
    <row r="468" ht="12.75" customHeight="1">
      <c r="A468" s="274">
        <f>Stocks!A68</f>
        <v>42492</v>
      </c>
      <c r="B468" s="275">
        <f>Stocks!H68</f>
        <v>0.004310384676</v>
      </c>
      <c r="C468" s="275">
        <f>Stocks!I68</f>
        <v>0.01083933548</v>
      </c>
      <c r="D468" s="275">
        <f>Stocks!J68</f>
        <v>-0.001067214875</v>
      </c>
      <c r="E468" s="275">
        <f>Stocks!K68</f>
        <v>0.03363866363</v>
      </c>
      <c r="F468" s="275">
        <f>Stocks!L68</f>
        <v>0.01472974558</v>
      </c>
      <c r="G468" s="276">
        <f>Stocks!M68</f>
        <v>-0.006694062288</v>
      </c>
      <c r="H468" s="3"/>
      <c r="I468" s="3"/>
      <c r="J468" s="3"/>
      <c r="K468" s="3"/>
      <c r="L468" s="3"/>
      <c r="M468" s="3"/>
      <c r="O468" s="3"/>
      <c r="P468" s="3"/>
      <c r="Q468" s="3"/>
      <c r="R468" s="3"/>
      <c r="S468" s="3"/>
      <c r="T468" s="3"/>
      <c r="U468" s="3"/>
      <c r="V468" s="36"/>
    </row>
    <row r="469" ht="12.75" customHeight="1">
      <c r="A469" s="274">
        <f>Stocks!A67</f>
        <v>42489</v>
      </c>
      <c r="B469" s="275">
        <f>Stocks!H67</f>
        <v>-0.02845816944</v>
      </c>
      <c r="C469" s="275">
        <f>Stocks!I67</f>
        <v>-0.02704176468</v>
      </c>
      <c r="D469" s="275">
        <f>Stocks!J67</f>
        <v>-0.01156105696</v>
      </c>
      <c r="E469" s="275">
        <f>Stocks!K67</f>
        <v>-0.00277300386</v>
      </c>
      <c r="F469" s="275">
        <f>Stocks!L67</f>
        <v>-0.0006014978937</v>
      </c>
      <c r="G469" s="276">
        <f>Stocks!M67</f>
        <v>-0.008447348341</v>
      </c>
      <c r="H469" s="3"/>
      <c r="I469" s="3"/>
      <c r="J469" s="3"/>
      <c r="K469" s="3"/>
      <c r="L469" s="3"/>
      <c r="M469" s="3"/>
      <c r="O469" s="3"/>
      <c r="P469" s="3"/>
      <c r="Q469" s="3"/>
      <c r="R469" s="3"/>
      <c r="S469" s="3"/>
      <c r="T469" s="3"/>
      <c r="U469" s="3"/>
      <c r="V469" s="36"/>
    </row>
    <row r="470" ht="12.75" customHeight="1">
      <c r="A470" s="274">
        <f>Stocks!A66</f>
        <v>42488</v>
      </c>
      <c r="B470" s="275">
        <f>Stocks!H66</f>
        <v>-0.01506496675</v>
      </c>
      <c r="C470" s="275">
        <f>Stocks!I66</f>
        <v>-0.02036344604</v>
      </c>
      <c r="D470" s="275">
        <f>Stocks!J66</f>
        <v>-0.03104323002</v>
      </c>
      <c r="E470" s="275">
        <f>Stocks!K66</f>
        <v>-0.00838304049</v>
      </c>
      <c r="F470" s="275">
        <f>Stocks!L66</f>
        <v>-0.02062745275</v>
      </c>
      <c r="G470" s="276">
        <f>Stocks!M66</f>
        <v>-0.01315195468</v>
      </c>
      <c r="H470" s="3"/>
      <c r="I470" s="3"/>
      <c r="J470" s="3"/>
      <c r="K470" s="3"/>
      <c r="L470" s="3"/>
      <c r="M470" s="3"/>
      <c r="O470" s="3"/>
      <c r="P470" s="3"/>
      <c r="Q470" s="3"/>
      <c r="R470" s="3"/>
      <c r="S470" s="3"/>
      <c r="T470" s="3"/>
      <c r="U470" s="3"/>
      <c r="V470" s="36"/>
    </row>
    <row r="471" ht="12.75" customHeight="1">
      <c r="A471" s="274">
        <f>Stocks!A65</f>
        <v>42487</v>
      </c>
      <c r="B471" s="275">
        <f>Stocks!H65</f>
        <v>-0.00898643831</v>
      </c>
      <c r="C471" s="275">
        <f>Stocks!I65</f>
        <v>0.01108490709</v>
      </c>
      <c r="D471" s="275">
        <f>Stocks!J65</f>
        <v>-0.0646214752</v>
      </c>
      <c r="E471" s="275">
        <f>Stocks!K65</f>
        <v>-0.01515261991</v>
      </c>
      <c r="F471" s="275">
        <f>Stocks!L65</f>
        <v>-0.009767630871</v>
      </c>
      <c r="G471" s="276">
        <f>Stocks!M65</f>
        <v>-0.002714274671</v>
      </c>
      <c r="H471" s="3"/>
      <c r="I471" s="3"/>
      <c r="J471" s="3"/>
      <c r="K471" s="3"/>
      <c r="L471" s="3"/>
      <c r="M471" s="3"/>
      <c r="O471" s="3"/>
      <c r="P471" s="3"/>
      <c r="Q471" s="3"/>
      <c r="R471" s="3"/>
      <c r="S471" s="3"/>
      <c r="T471" s="3"/>
      <c r="U471" s="3"/>
      <c r="V471" s="36"/>
    </row>
    <row r="472" ht="12.75" customHeight="1">
      <c r="A472" s="274">
        <f>Stocks!A64</f>
        <v>42486</v>
      </c>
      <c r="B472" s="275">
        <f>Stocks!H64</f>
        <v>0.007595566046</v>
      </c>
      <c r="C472" s="275">
        <f>Stocks!I64</f>
        <v>0.0003185535662</v>
      </c>
      <c r="D472" s="275">
        <f>Stocks!J64</f>
        <v>-0.006971406643</v>
      </c>
      <c r="E472" s="275">
        <f>Stocks!K64</f>
        <v>-0.01215131906</v>
      </c>
      <c r="F472" s="275">
        <f>Stocks!L64</f>
        <v>-0.01294084401</v>
      </c>
      <c r="G472" s="276">
        <f>Stocks!M64</f>
        <v>0.004133150794</v>
      </c>
      <c r="H472" s="3"/>
      <c r="I472" s="3"/>
      <c r="J472" s="3"/>
      <c r="K472" s="3"/>
      <c r="L472" s="3"/>
      <c r="M472" s="3"/>
      <c r="O472" s="3"/>
      <c r="P472" s="3"/>
      <c r="Q472" s="3"/>
      <c r="R472" s="3"/>
      <c r="S472" s="3"/>
      <c r="T472" s="3"/>
      <c r="U472" s="3"/>
      <c r="V472" s="36"/>
    </row>
    <row r="473" ht="12.75" customHeight="1">
      <c r="A473" s="274">
        <f>Stocks!A63</f>
        <v>42485</v>
      </c>
      <c r="B473" s="275">
        <f>Stocks!H63</f>
        <v>-0.007634955985</v>
      </c>
      <c r="C473" s="275">
        <f>Stocks!I63</f>
        <v>-0.007932850913</v>
      </c>
      <c r="D473" s="275">
        <f>Stocks!J63</f>
        <v>-0.005693642872</v>
      </c>
      <c r="E473" s="275">
        <f>Stocks!K63</f>
        <v>-0.02470308241</v>
      </c>
      <c r="F473" s="275">
        <f>Stocks!L63</f>
        <v>0.006352962595</v>
      </c>
      <c r="G473" s="276">
        <f>Stocks!M63</f>
        <v>0.009059210725</v>
      </c>
      <c r="H473" s="3"/>
      <c r="I473" s="3"/>
      <c r="J473" s="3"/>
      <c r="K473" s="3"/>
      <c r="L473" s="3"/>
      <c r="M473" s="3"/>
      <c r="O473" s="3"/>
      <c r="P473" s="3"/>
      <c r="Q473" s="3"/>
      <c r="R473" s="3"/>
      <c r="S473" s="3"/>
      <c r="T473" s="3"/>
      <c r="U473" s="3"/>
      <c r="V473" s="36"/>
    </row>
    <row r="474" ht="12.75" customHeight="1">
      <c r="A474" s="274">
        <f>Stocks!A62</f>
        <v>42482</v>
      </c>
      <c r="B474" s="275">
        <f>Stocks!H62</f>
        <v>0.02175214071</v>
      </c>
      <c r="C474" s="275">
        <f>Stocks!I62</f>
        <v>-0.01037569286</v>
      </c>
      <c r="D474" s="275">
        <f>Stocks!J62</f>
        <v>-0.002740431347</v>
      </c>
      <c r="E474" s="275">
        <f>Stocks!K62</f>
        <v>0.009639628038</v>
      </c>
      <c r="F474" s="275">
        <f>Stocks!L62</f>
        <v>-0.0744114424</v>
      </c>
      <c r="G474" s="276">
        <f>Stocks!M62</f>
        <v>-0.004041517033</v>
      </c>
      <c r="H474" s="3"/>
      <c r="I474" s="3"/>
      <c r="J474" s="3"/>
      <c r="K474" s="3"/>
      <c r="L474" s="3"/>
      <c r="M474" s="3"/>
      <c r="O474" s="3"/>
      <c r="P474" s="3"/>
      <c r="Q474" s="3"/>
      <c r="R474" s="3"/>
      <c r="S474" s="3"/>
      <c r="T474" s="3"/>
      <c r="U474" s="3"/>
      <c r="V474" s="36"/>
    </row>
    <row r="475" ht="12.75" customHeight="1">
      <c r="A475" s="274">
        <f>Stocks!A61</f>
        <v>42481</v>
      </c>
      <c r="B475" s="275">
        <f>Stocks!H61</f>
        <v>-0.006743525014</v>
      </c>
      <c r="C475" s="275">
        <f>Stocks!I61</f>
        <v>-0.0009381714987</v>
      </c>
      <c r="D475" s="275">
        <f>Stocks!J61</f>
        <v>-0.01088699853</v>
      </c>
      <c r="E475" s="275">
        <f>Stocks!K61</f>
        <v>-0.01867062318</v>
      </c>
      <c r="F475" s="275">
        <f>Stocks!L61</f>
        <v>0.003412050974</v>
      </c>
      <c r="G475" s="276">
        <f>Stocks!M61</f>
        <v>0.002260871322</v>
      </c>
      <c r="H475" s="3"/>
      <c r="I475" s="3"/>
      <c r="J475" s="3"/>
      <c r="K475" s="3"/>
      <c r="L475" s="3"/>
      <c r="M475" s="3"/>
      <c r="O475" s="3"/>
      <c r="P475" s="3"/>
      <c r="Q475" s="3"/>
      <c r="R475" s="3"/>
      <c r="S475" s="3"/>
      <c r="T475" s="3"/>
      <c r="U475" s="3"/>
      <c r="V475" s="36"/>
    </row>
    <row r="476" ht="12.75" customHeight="1">
      <c r="A476" s="274">
        <f>Stocks!A60</f>
        <v>42480</v>
      </c>
      <c r="B476" s="275">
        <f>Stocks!H60</f>
        <v>0.01045574338</v>
      </c>
      <c r="C476" s="275">
        <f>Stocks!I60</f>
        <v>0.01257876549</v>
      </c>
      <c r="D476" s="275">
        <f>Stocks!J60</f>
        <v>0.002055670242</v>
      </c>
      <c r="E476" s="275">
        <f>Stocks!K60</f>
        <v>0.02543176244</v>
      </c>
      <c r="F476" s="275">
        <f>Stocks!L60</f>
        <v>-0.01428843092</v>
      </c>
      <c r="G476" s="276">
        <f>Stocks!M60</f>
        <v>-0.02779483741</v>
      </c>
      <c r="H476" s="3"/>
      <c r="I476" s="3"/>
      <c r="J476" s="3"/>
      <c r="K476" s="3"/>
      <c r="L476" s="3"/>
      <c r="M476" s="3"/>
      <c r="O476" s="3"/>
      <c r="P476" s="3"/>
      <c r="Q476" s="3"/>
      <c r="R476" s="3"/>
      <c r="S476" s="3"/>
      <c r="T476" s="3"/>
      <c r="U476" s="3"/>
      <c r="V476" s="36"/>
    </row>
    <row r="477" ht="12.75" customHeight="1">
      <c r="A477" s="274">
        <f>Stocks!A59</f>
        <v>42479</v>
      </c>
      <c r="B477" s="275">
        <f>Stocks!H59</f>
        <v>-0.02597656286</v>
      </c>
      <c r="C477" s="275">
        <f>Stocks!I59</f>
        <v>-0.001580797545</v>
      </c>
      <c r="D477" s="275">
        <f>Stocks!J59</f>
        <v>-0.005317269404</v>
      </c>
      <c r="E477" s="275">
        <f>Stocks!K59</f>
        <v>-0.138922872</v>
      </c>
      <c r="F477" s="275">
        <f>Stocks!L59</f>
        <v>-0.001240617491</v>
      </c>
      <c r="G477" s="276">
        <f>Stocks!M59</f>
        <v>0.01842719037</v>
      </c>
      <c r="H477" s="3"/>
      <c r="I477" s="3"/>
      <c r="J477" s="3"/>
      <c r="K477" s="3"/>
      <c r="L477" s="3"/>
      <c r="M477" s="3"/>
      <c r="O477" s="3"/>
      <c r="P477" s="3"/>
      <c r="Q477" s="3"/>
      <c r="R477" s="3"/>
      <c r="S477" s="3"/>
      <c r="T477" s="3"/>
      <c r="U477" s="3"/>
      <c r="V477" s="36"/>
    </row>
    <row r="478" ht="12.75" customHeight="1">
      <c r="A478" s="274">
        <f>Stocks!A58</f>
        <v>42478</v>
      </c>
      <c r="B478" s="275">
        <f>Stocks!H58</f>
        <v>-0.002478374171</v>
      </c>
      <c r="C478" s="275">
        <f>Stocks!I58</f>
        <v>0.006021141787</v>
      </c>
      <c r="D478" s="275">
        <f>Stocks!J58</f>
        <v>-0.02181107409</v>
      </c>
      <c r="E478" s="275">
        <f>Stocks!K58</f>
        <v>-0.02828618346</v>
      </c>
      <c r="F478" s="275">
        <f>Stocks!L58</f>
        <v>0.01445032692</v>
      </c>
      <c r="G478" s="276">
        <f>Stocks!M58</f>
        <v>0.0006973858879</v>
      </c>
      <c r="H478" s="3"/>
      <c r="I478" s="3"/>
      <c r="J478" s="3"/>
      <c r="K478" s="3"/>
      <c r="L478" s="3"/>
      <c r="M478" s="3"/>
      <c r="O478" s="3"/>
      <c r="P478" s="3"/>
      <c r="Q478" s="3"/>
      <c r="R478" s="3"/>
      <c r="S478" s="3"/>
      <c r="T478" s="3"/>
      <c r="U478" s="3"/>
      <c r="V478" s="36"/>
    </row>
    <row r="479" ht="12.75" customHeight="1">
      <c r="A479" s="274">
        <f>Stocks!A57</f>
        <v>42475</v>
      </c>
      <c r="B479" s="275">
        <f>Stocks!H57</f>
        <v>0.01046672676</v>
      </c>
      <c r="C479" s="275">
        <f>Stocks!I57</f>
        <v>-0.01074933021</v>
      </c>
      <c r="D479" s="275">
        <f>Stocks!J57</f>
        <v>-0.02027549484</v>
      </c>
      <c r="E479" s="275">
        <f>Stocks!K57</f>
        <v>0.00982303217</v>
      </c>
      <c r="F479" s="275">
        <f>Stocks!L57</f>
        <v>0.005224822609</v>
      </c>
      <c r="G479" s="276">
        <f>Stocks!M57</f>
        <v>0.007355108394</v>
      </c>
      <c r="H479" s="3"/>
      <c r="I479" s="3"/>
      <c r="J479" s="3"/>
      <c r="K479" s="3"/>
      <c r="L479" s="3"/>
      <c r="M479" s="3"/>
      <c r="O479" s="3"/>
      <c r="P479" s="3"/>
      <c r="Q479" s="3"/>
      <c r="R479" s="3"/>
      <c r="S479" s="3"/>
      <c r="T479" s="3"/>
      <c r="U479" s="3"/>
      <c r="V479" s="36"/>
    </row>
    <row r="480" ht="12.75" customHeight="1">
      <c r="A480" s="274">
        <f>Stocks!A56</f>
        <v>42474</v>
      </c>
      <c r="B480" s="275">
        <f>Stocks!H56</f>
        <v>-0.01054532176</v>
      </c>
      <c r="C480" s="275">
        <f>Stocks!I56</f>
        <v>-0.01032403413</v>
      </c>
      <c r="D480" s="275">
        <f>Stocks!J56</f>
        <v>0.0005353500407</v>
      </c>
      <c r="E480" s="275">
        <f>Stocks!K56</f>
        <v>0.006997765639</v>
      </c>
      <c r="F480" s="275">
        <f>Stocks!L56</f>
        <v>0.0001807126167</v>
      </c>
      <c r="G480" s="276">
        <f>Stocks!M56</f>
        <v>-0.006029943443</v>
      </c>
      <c r="H480" s="3"/>
      <c r="I480" s="3"/>
      <c r="J480" s="3"/>
      <c r="K480" s="3"/>
      <c r="L480" s="3"/>
      <c r="M480" s="3"/>
      <c r="O480" s="3"/>
      <c r="P480" s="3"/>
      <c r="Q480" s="3"/>
      <c r="R480" s="3"/>
      <c r="S480" s="3"/>
      <c r="T480" s="3"/>
      <c r="U480" s="3"/>
      <c r="V480" s="36"/>
    </row>
    <row r="481" ht="12.75" customHeight="1">
      <c r="A481" s="274">
        <f>Stocks!A55</f>
        <v>42473</v>
      </c>
      <c r="B481" s="275">
        <f>Stocks!H55</f>
        <v>0.02671599887</v>
      </c>
      <c r="C481" s="275">
        <f>Stocks!I55</f>
        <v>0.008438833162</v>
      </c>
      <c r="D481" s="275">
        <f>Stocks!J55</f>
        <v>0.0143834983</v>
      </c>
      <c r="E481" s="275">
        <f>Stocks!K55</f>
        <v>0.02465156396</v>
      </c>
      <c r="F481" s="275">
        <f>Stocks!L55</f>
        <v>0.01272728712</v>
      </c>
      <c r="G481" s="276">
        <f>Stocks!M55</f>
        <v>-0.009979283411</v>
      </c>
      <c r="H481" s="3"/>
      <c r="I481" s="3"/>
      <c r="J481" s="3"/>
      <c r="K481" s="3"/>
      <c r="L481" s="3"/>
      <c r="M481" s="3"/>
      <c r="O481" s="3"/>
      <c r="P481" s="3"/>
      <c r="Q481" s="3"/>
      <c r="R481" s="3"/>
      <c r="S481" s="3"/>
      <c r="T481" s="3"/>
      <c r="U481" s="3"/>
      <c r="V481" s="36"/>
    </row>
    <row r="482" ht="12.75" customHeight="1">
      <c r="A482" s="274">
        <f>Stocks!A54</f>
        <v>42472</v>
      </c>
      <c r="B482" s="275">
        <f>Stocks!H54</f>
        <v>-0.008438154214</v>
      </c>
      <c r="C482" s="275">
        <f>Stocks!I54</f>
        <v>0.005981544723</v>
      </c>
      <c r="D482" s="275">
        <f>Stocks!J54</f>
        <v>0.01294111886</v>
      </c>
      <c r="E482" s="275">
        <f>Stocks!K54</f>
        <v>0.04102457314</v>
      </c>
      <c r="F482" s="275">
        <f>Stocks!L54</f>
        <v>0.006240829969</v>
      </c>
      <c r="G482" s="276">
        <f>Stocks!M54</f>
        <v>-0.007125759674</v>
      </c>
      <c r="H482" s="3"/>
      <c r="I482" s="3"/>
      <c r="J482" s="3"/>
      <c r="K482" s="3"/>
      <c r="L482" s="3"/>
      <c r="M482" s="3"/>
      <c r="O482" s="3"/>
      <c r="P482" s="3"/>
      <c r="Q482" s="3"/>
      <c r="R482" s="3"/>
      <c r="S482" s="3"/>
      <c r="T482" s="3"/>
      <c r="U482" s="3"/>
      <c r="V482" s="36"/>
    </row>
    <row r="483" ht="12.75" customHeight="1">
      <c r="A483" s="274">
        <f>Stocks!A53</f>
        <v>42471</v>
      </c>
      <c r="B483" s="275">
        <f>Stocks!H53</f>
        <v>-0.000600048013</v>
      </c>
      <c r="C483" s="275">
        <f>Stocks!I53</f>
        <v>0.001263807605</v>
      </c>
      <c r="D483" s="275">
        <f>Stocks!J53</f>
        <v>0.003307515435</v>
      </c>
      <c r="E483" s="275">
        <f>Stocks!K53</f>
        <v>-0.01094492994</v>
      </c>
      <c r="F483" s="275">
        <f>Stocks!L53</f>
        <v>-0.002023343209</v>
      </c>
      <c r="G483" s="276">
        <f>Stocks!M53</f>
        <v>-0.01000219088</v>
      </c>
      <c r="H483" s="3"/>
      <c r="I483" s="3"/>
      <c r="J483" s="3"/>
      <c r="K483" s="3"/>
      <c r="L483" s="3"/>
      <c r="M483" s="3"/>
      <c r="O483" s="3"/>
      <c r="P483" s="3"/>
      <c r="Q483" s="3"/>
      <c r="R483" s="3"/>
      <c r="S483" s="3"/>
      <c r="T483" s="3"/>
      <c r="U483" s="3"/>
      <c r="V483" s="36"/>
    </row>
    <row r="484" ht="12.75" customHeight="1">
      <c r="A484" s="274">
        <f>Stocks!A52</f>
        <v>42468</v>
      </c>
      <c r="B484" s="275">
        <f>Stocks!H52</f>
        <v>-0.02811313236</v>
      </c>
      <c r="C484" s="275">
        <f>Stocks!I52</f>
        <v>0.002532522677</v>
      </c>
      <c r="D484" s="275">
        <f>Stocks!J52</f>
        <v>0.001105068436</v>
      </c>
      <c r="E484" s="275">
        <f>Stocks!K52</f>
        <v>-0.006146173342</v>
      </c>
      <c r="F484" s="275">
        <f>Stocks!L52</f>
        <v>-0.0007348410371</v>
      </c>
      <c r="G484" s="276">
        <f>Stocks!M52</f>
        <v>-0.007509198165</v>
      </c>
      <c r="H484" s="3"/>
      <c r="I484" s="3"/>
      <c r="J484" s="3"/>
      <c r="K484" s="3"/>
      <c r="L484" s="3"/>
      <c r="M484" s="3"/>
      <c r="O484" s="3"/>
      <c r="P484" s="3"/>
      <c r="Q484" s="3"/>
      <c r="R484" s="3"/>
      <c r="S484" s="3"/>
      <c r="T484" s="3"/>
      <c r="U484" s="3"/>
      <c r="V484" s="36"/>
    </row>
    <row r="485" ht="12.75" customHeight="1">
      <c r="A485" s="274">
        <f>Stocks!A51</f>
        <v>42467</v>
      </c>
      <c r="B485" s="275">
        <f>Stocks!H51</f>
        <v>-0.03145948697</v>
      </c>
      <c r="C485" s="275">
        <f>Stocks!I51</f>
        <v>-0.0166593374</v>
      </c>
      <c r="D485" s="275">
        <f>Stocks!J51</f>
        <v>-0.02205093116</v>
      </c>
      <c r="E485" s="275">
        <f>Stocks!K51</f>
        <v>-0.003631550262</v>
      </c>
      <c r="F485" s="275">
        <f>Stocks!L51</f>
        <v>-0.01204589432</v>
      </c>
      <c r="G485" s="276">
        <f>Stocks!M51</f>
        <v>-0.008196665858</v>
      </c>
      <c r="H485" s="3"/>
      <c r="I485" s="3"/>
      <c r="J485" s="3"/>
      <c r="K485" s="3"/>
      <c r="L485" s="3"/>
      <c r="M485" s="3"/>
      <c r="O485" s="3"/>
      <c r="P485" s="3"/>
      <c r="Q485" s="3"/>
      <c r="R485" s="3"/>
      <c r="S485" s="3"/>
      <c r="T485" s="3"/>
      <c r="U485" s="3"/>
      <c r="V485" s="36"/>
    </row>
    <row r="486" ht="12.75" customHeight="1">
      <c r="A486" s="274">
        <f>Stocks!A50</f>
        <v>42466</v>
      </c>
      <c r="B486" s="275">
        <f>Stocks!H50</f>
        <v>0.03820853615</v>
      </c>
      <c r="C486" s="275">
        <f>Stocks!I50</f>
        <v>0.005626877269</v>
      </c>
      <c r="D486" s="275">
        <f>Stocks!J50</f>
        <v>0.01041797949</v>
      </c>
      <c r="E486" s="275">
        <f>Stocks!K50</f>
        <v>-0.001048767774</v>
      </c>
      <c r="F486" s="275">
        <f>Stocks!L50</f>
        <v>0.01021138816</v>
      </c>
      <c r="G486" s="276">
        <f>Stocks!M50</f>
        <v>0.01011770785</v>
      </c>
      <c r="H486" s="3"/>
      <c r="I486" s="3"/>
      <c r="J486" s="3"/>
      <c r="K486" s="3"/>
      <c r="L486" s="3"/>
      <c r="M486" s="3"/>
      <c r="O486" s="3"/>
      <c r="P486" s="3"/>
      <c r="Q486" s="3"/>
      <c r="R486" s="3"/>
      <c r="S486" s="3"/>
      <c r="T486" s="3"/>
      <c r="U486" s="3"/>
      <c r="V486" s="36"/>
    </row>
    <row r="487" ht="12.75" customHeight="1">
      <c r="A487" s="274">
        <f>Stocks!A49</f>
        <v>42465</v>
      </c>
      <c r="B487" s="275">
        <f>Stocks!H49</f>
        <v>0.03375711961</v>
      </c>
      <c r="C487" s="275">
        <f>Stocks!I49</f>
        <v>-0.003129993432</v>
      </c>
      <c r="D487" s="275">
        <f>Stocks!J49</f>
        <v>-0.01185897913</v>
      </c>
      <c r="E487" s="275">
        <f>Stocks!K49</f>
        <v>0.00563816296</v>
      </c>
      <c r="F487" s="275">
        <f>Stocks!L49</f>
        <v>-0.01581998034</v>
      </c>
      <c r="G487" s="276">
        <f>Stocks!M49</f>
        <v>0.009387641913</v>
      </c>
      <c r="H487" s="3"/>
      <c r="I487" s="3"/>
      <c r="J487" s="3"/>
      <c r="K487" s="3"/>
      <c r="L487" s="3"/>
      <c r="M487" s="3"/>
      <c r="O487" s="3"/>
      <c r="P487" s="3"/>
      <c r="Q487" s="3"/>
      <c r="R487" s="3"/>
      <c r="S487" s="3"/>
      <c r="T487" s="3"/>
      <c r="U487" s="3"/>
      <c r="V487" s="36"/>
    </row>
    <row r="488" ht="12.75" customHeight="1">
      <c r="A488" s="274">
        <f>Stocks!A48</f>
        <v>42464</v>
      </c>
      <c r="B488" s="275">
        <f>Stocks!H48</f>
        <v>0.038801388</v>
      </c>
      <c r="C488" s="275">
        <f>Stocks!I48</f>
        <v>-0.01396457344</v>
      </c>
      <c r="D488" s="275">
        <f>Stocks!J48</f>
        <v>0.01022128488</v>
      </c>
      <c r="E488" s="275">
        <f>Stocks!K48</f>
        <v>-0.01285425014</v>
      </c>
      <c r="F488" s="275">
        <f>Stocks!L48</f>
        <v>-0.002522531126</v>
      </c>
      <c r="G488" s="276">
        <f>Stocks!M48</f>
        <v>0.005899529831</v>
      </c>
      <c r="H488" s="3"/>
      <c r="I488" s="3"/>
      <c r="J488" s="3"/>
      <c r="K488" s="3"/>
      <c r="L488" s="3"/>
      <c r="M488" s="3"/>
      <c r="O488" s="3"/>
      <c r="P488" s="3"/>
      <c r="Q488" s="3"/>
      <c r="R488" s="3"/>
      <c r="S488" s="3"/>
      <c r="T488" s="3"/>
      <c r="U488" s="3"/>
      <c r="V488" s="36"/>
    </row>
    <row r="489" ht="12.75" customHeight="1">
      <c r="A489" s="274">
        <f>Stocks!A47</f>
        <v>42461</v>
      </c>
      <c r="B489" s="275">
        <f>Stocks!H47</f>
        <v>0.03346765623</v>
      </c>
      <c r="C489" s="275">
        <f>Stocks!I47</f>
        <v>0.003086624234</v>
      </c>
      <c r="D489" s="275">
        <f>Stocks!J47</f>
        <v>0.009133224391</v>
      </c>
      <c r="E489" s="275">
        <f>Stocks!K47</f>
        <v>0.03337965838</v>
      </c>
      <c r="F489" s="275">
        <f>Stocks!L47</f>
        <v>0.006137483574</v>
      </c>
      <c r="G489" s="276">
        <f>Stocks!M47</f>
        <v>-0.004329524585</v>
      </c>
      <c r="H489" s="3"/>
      <c r="I489" s="3"/>
      <c r="J489" s="3"/>
      <c r="K489" s="3"/>
      <c r="L489" s="3"/>
      <c r="M489" s="3"/>
      <c r="O489" s="3"/>
      <c r="P489" s="3"/>
      <c r="Q489" s="3"/>
      <c r="R489" s="3"/>
      <c r="S489" s="3"/>
      <c r="T489" s="3"/>
      <c r="U489" s="3"/>
      <c r="V489" s="36"/>
    </row>
    <row r="490" ht="12.75" customHeight="1">
      <c r="A490" s="274">
        <f>Stocks!A46</f>
        <v>42460</v>
      </c>
      <c r="B490" s="275">
        <f>Stocks!H46</f>
        <v>0.01261351187</v>
      </c>
      <c r="C490" s="275">
        <f>Stocks!I46</f>
        <v>-0.01106688951</v>
      </c>
      <c r="D490" s="275">
        <f>Stocks!J46</f>
        <v>-0.005216125638</v>
      </c>
      <c r="E490" s="275">
        <f>Stocks!K46</f>
        <v>0.000391360919</v>
      </c>
      <c r="F490" s="275">
        <f>Stocks!L46</f>
        <v>0.003264220951</v>
      </c>
      <c r="G490" s="276">
        <f>Stocks!M46</f>
        <v>-0.01655549619</v>
      </c>
      <c r="H490" s="3"/>
      <c r="I490" s="3"/>
      <c r="J490" s="3"/>
      <c r="K490" s="3"/>
      <c r="L490" s="3"/>
      <c r="M490" s="3"/>
      <c r="O490" s="3"/>
      <c r="P490" s="3"/>
      <c r="Q490" s="3"/>
      <c r="R490" s="3"/>
      <c r="S490" s="3"/>
      <c r="T490" s="3"/>
      <c r="U490" s="3"/>
      <c r="V490" s="36"/>
    </row>
    <row r="491" ht="12.75" customHeight="1">
      <c r="A491" s="274">
        <f>Stocks!A45</f>
        <v>42459</v>
      </c>
      <c r="B491" s="275">
        <f>Stocks!H45</f>
        <v>-0.01417907424</v>
      </c>
      <c r="C491" s="275">
        <f>Stocks!I45</f>
        <v>0.01013987056</v>
      </c>
      <c r="D491" s="275">
        <f>Stocks!J45</f>
        <v>0.01730842053</v>
      </c>
      <c r="E491" s="275">
        <f>Stocks!K45</f>
        <v>-0.01880624454</v>
      </c>
      <c r="F491" s="275">
        <f>Stocks!L45</f>
        <v>0.00619548059</v>
      </c>
      <c r="G491" s="276">
        <f>Stocks!M45</f>
        <v>0.009768401692</v>
      </c>
      <c r="H491" s="3"/>
      <c r="I491" s="3"/>
      <c r="J491" s="3"/>
      <c r="K491" s="3"/>
      <c r="L491" s="3"/>
      <c r="M491" s="3"/>
      <c r="O491" s="3"/>
      <c r="P491" s="3"/>
      <c r="Q491" s="3"/>
      <c r="R491" s="3"/>
      <c r="S491" s="3"/>
      <c r="T491" s="3"/>
      <c r="U491" s="3"/>
      <c r="V491" s="36"/>
    </row>
    <row r="492" ht="12.75" customHeight="1">
      <c r="A492" s="274">
        <f>Stocks!A44</f>
        <v>42458</v>
      </c>
      <c r="B492" s="275">
        <f>Stocks!H44</f>
        <v>-0.0005646951648</v>
      </c>
      <c r="C492" s="275">
        <f>Stocks!I44</f>
        <v>0.01493496158</v>
      </c>
      <c r="D492" s="275">
        <f>Stocks!J44</f>
        <v>0.02339555316</v>
      </c>
      <c r="E492" s="275">
        <f>Stocks!K44</f>
        <v>0.02844253341</v>
      </c>
      <c r="F492" s="275">
        <f>Stocks!L44</f>
        <v>0.02161754455</v>
      </c>
      <c r="G492" s="276">
        <f>Stocks!M44</f>
        <v>-0.002245813165</v>
      </c>
      <c r="H492" s="3"/>
      <c r="I492" s="3"/>
      <c r="J492" s="3"/>
      <c r="K492" s="3"/>
      <c r="L492" s="3"/>
      <c r="M492" s="3"/>
      <c r="O492" s="3"/>
      <c r="P492" s="3"/>
      <c r="Q492" s="3"/>
      <c r="R492" s="3"/>
      <c r="S492" s="3"/>
      <c r="T492" s="3"/>
      <c r="U492" s="3"/>
      <c r="V492" s="36"/>
    </row>
    <row r="493" ht="12.75" customHeight="1">
      <c r="A493" s="274">
        <f>Stocks!A43</f>
        <v>42457</v>
      </c>
      <c r="B493" s="275">
        <f>Stocks!H43</f>
        <v>0.01096054739</v>
      </c>
      <c r="C493" s="275">
        <f>Stocks!I43</f>
        <v>0.0006271830041</v>
      </c>
      <c r="D493" s="275">
        <f>Stocks!J43</f>
        <v>-0.004552711361</v>
      </c>
      <c r="E493" s="275">
        <f>Stocks!K43</f>
        <v>0.02856332881</v>
      </c>
      <c r="F493" s="275">
        <f>Stocks!L43</f>
        <v>-0.01243656916</v>
      </c>
      <c r="G493" s="276">
        <f>Stocks!M43</f>
        <v>-0.01415669411</v>
      </c>
      <c r="H493" s="3"/>
      <c r="I493" s="3"/>
      <c r="J493" s="3"/>
      <c r="K493" s="3"/>
      <c r="L493" s="3"/>
      <c r="M493" s="3"/>
      <c r="O493" s="3"/>
      <c r="P493" s="3"/>
      <c r="Q493" s="3"/>
      <c r="R493" s="3"/>
      <c r="S493" s="3"/>
      <c r="T493" s="3"/>
      <c r="U493" s="3"/>
      <c r="V493" s="36"/>
    </row>
    <row r="494" ht="12.75" customHeight="1">
      <c r="A494" s="274">
        <f>Stocks!A42</f>
        <v>42453</v>
      </c>
      <c r="B494" s="275">
        <f>Stocks!H42</f>
        <v>0.02296193961</v>
      </c>
      <c r="C494" s="275">
        <f>Stocks!I42</f>
        <v>-0.003757176436</v>
      </c>
      <c r="D494" s="275">
        <f>Stocks!J42</f>
        <v>-0.004343741901</v>
      </c>
      <c r="E494" s="275">
        <f>Stocks!K42</f>
        <v>-0.01242749026</v>
      </c>
      <c r="F494" s="275">
        <f>Stocks!L42</f>
        <v>0.004437044011</v>
      </c>
      <c r="G494" s="276">
        <f>Stocks!M42</f>
        <v>0.01865337547</v>
      </c>
      <c r="H494" s="3"/>
      <c r="I494" s="3"/>
      <c r="J494" s="3"/>
      <c r="K494" s="3"/>
      <c r="L494" s="3"/>
      <c r="M494" s="3"/>
      <c r="O494" s="3"/>
      <c r="P494" s="3"/>
      <c r="Q494" s="3"/>
      <c r="R494" s="3"/>
      <c r="S494" s="3"/>
      <c r="T494" s="3"/>
      <c r="U494" s="3"/>
      <c r="V494" s="36"/>
    </row>
    <row r="495" ht="12.75" customHeight="1">
      <c r="A495" s="274">
        <f>Stocks!A41</f>
        <v>42452</v>
      </c>
      <c r="B495" s="275">
        <f>Stocks!H41</f>
        <v>-0.05105965559</v>
      </c>
      <c r="C495" s="275">
        <f>Stocks!I41</f>
        <v>-0.009950345302</v>
      </c>
      <c r="D495" s="275">
        <f>Stocks!J41</f>
        <v>-0.005543964612</v>
      </c>
      <c r="E495" s="275">
        <f>Stocks!K41</f>
        <v>-0.002507146778</v>
      </c>
      <c r="F495" s="275">
        <f>Stocks!L41</f>
        <v>-0.001851066647</v>
      </c>
      <c r="G495" s="276">
        <f>Stocks!M41</f>
        <v>0.001938626512</v>
      </c>
      <c r="H495" s="3"/>
      <c r="I495" s="3"/>
      <c r="J495" s="3"/>
      <c r="K495" s="3"/>
      <c r="L495" s="3"/>
      <c r="M495" s="3"/>
      <c r="O495" s="3"/>
      <c r="P495" s="3"/>
      <c r="Q495" s="3"/>
      <c r="R495" s="3"/>
      <c r="S495" s="3"/>
      <c r="T495" s="3"/>
      <c r="U495" s="3"/>
      <c r="V495" s="36"/>
    </row>
    <row r="496" ht="12.75" customHeight="1">
      <c r="A496" s="274">
        <f>Stocks!A40</f>
        <v>42451</v>
      </c>
      <c r="B496" s="275">
        <f>Stocks!H40</f>
        <v>-0.01726808566</v>
      </c>
      <c r="C496" s="275">
        <f>Stocks!I40</f>
        <v>-0.000618475276</v>
      </c>
      <c r="D496" s="275">
        <f>Stocks!J40</f>
        <v>0.00761909497</v>
      </c>
      <c r="E496" s="275">
        <f>Stocks!K40</f>
        <v>-0.01214551552</v>
      </c>
      <c r="F496" s="275">
        <f>Stocks!L40</f>
        <v>0.003891457893</v>
      </c>
      <c r="G496" s="276">
        <f>Stocks!M40</f>
        <v>-0.007026013872</v>
      </c>
      <c r="H496" s="3"/>
      <c r="I496" s="3"/>
      <c r="J496" s="3"/>
      <c r="K496" s="3"/>
      <c r="L496" s="3"/>
      <c r="M496" s="3"/>
      <c r="O496" s="3"/>
      <c r="P496" s="3"/>
      <c r="Q496" s="3"/>
      <c r="R496" s="3"/>
      <c r="S496" s="3"/>
      <c r="T496" s="3"/>
      <c r="U496" s="3"/>
      <c r="V496" s="36"/>
    </row>
    <row r="497" ht="12.75" customHeight="1">
      <c r="A497" s="274">
        <f>Stocks!A39</f>
        <v>42450</v>
      </c>
      <c r="B497" s="275">
        <f>Stocks!H39</f>
        <v>0.02369236561</v>
      </c>
      <c r="C497" s="275">
        <f>Stocks!I39</f>
        <v>-0.01045828779</v>
      </c>
      <c r="D497" s="275">
        <f>Stocks!J39</f>
        <v>-0.00009437317456</v>
      </c>
      <c r="E497" s="275">
        <f>Stocks!K39</f>
        <v>-0.0005935799927</v>
      </c>
      <c r="F497" s="275">
        <f>Stocks!L39</f>
        <v>0.006893360702</v>
      </c>
      <c r="G497" s="276">
        <f>Stocks!M39</f>
        <v>0.00315251185</v>
      </c>
      <c r="H497" s="3"/>
      <c r="I497" s="3"/>
      <c r="J497" s="3"/>
      <c r="K497" s="3"/>
      <c r="L497" s="3"/>
      <c r="M497" s="3"/>
      <c r="O497" s="3"/>
      <c r="P497" s="3"/>
      <c r="Q497" s="3"/>
      <c r="R497" s="3"/>
      <c r="S497" s="3"/>
      <c r="T497" s="3"/>
      <c r="U497" s="3"/>
      <c r="V497" s="36"/>
    </row>
    <row r="498" ht="12.75" customHeight="1">
      <c r="A498" s="274">
        <f>Stocks!A38</f>
        <v>42447</v>
      </c>
      <c r="B498" s="275">
        <f>Stocks!H38</f>
        <v>0.02770694687</v>
      </c>
      <c r="C498" s="275">
        <f>Stocks!I38</f>
        <v>0.02165243505</v>
      </c>
      <c r="D498" s="275">
        <f>Stocks!J38</f>
        <v>0.001133590697</v>
      </c>
      <c r="E498" s="275">
        <f>Stocks!K38</f>
        <v>0.01394169138</v>
      </c>
      <c r="F498" s="275">
        <f>Stocks!L38</f>
        <v>-0.02163745364</v>
      </c>
      <c r="G498" s="276">
        <f>Stocks!M38</f>
        <v>-0.00544752764</v>
      </c>
      <c r="H498" s="3"/>
      <c r="I498" s="3"/>
      <c r="J498" s="3"/>
      <c r="K498" s="3"/>
      <c r="L498" s="3"/>
      <c r="M498" s="3"/>
      <c r="O498" s="3"/>
      <c r="P498" s="3"/>
      <c r="Q498" s="3"/>
      <c r="R498" s="3"/>
      <c r="S498" s="3"/>
      <c r="T498" s="3"/>
      <c r="U498" s="3"/>
      <c r="V498" s="36"/>
    </row>
    <row r="499" ht="12.75" customHeight="1">
      <c r="A499" s="274">
        <f>Stocks!A37</f>
        <v>42446</v>
      </c>
      <c r="B499" s="275">
        <f>Stocks!H37</f>
        <v>0.01985304</v>
      </c>
      <c r="C499" s="275">
        <f>Stocks!I37</f>
        <v>0.009109526331</v>
      </c>
      <c r="D499" s="275">
        <f>Stocks!J37</f>
        <v>-0.001605705594</v>
      </c>
      <c r="E499" s="275">
        <f>Stocks!K37</f>
        <v>0.003717319816</v>
      </c>
      <c r="F499" s="275">
        <f>Stocks!L37</f>
        <v>0.005687529125</v>
      </c>
      <c r="G499" s="276">
        <f>Stocks!M37</f>
        <v>-0.03232546571</v>
      </c>
      <c r="H499" s="3"/>
      <c r="I499" s="3"/>
      <c r="J499" s="3"/>
      <c r="K499" s="3"/>
      <c r="L499" s="3"/>
      <c r="M499" s="3"/>
      <c r="O499" s="3"/>
      <c r="P499" s="3"/>
      <c r="Q499" s="3"/>
      <c r="R499" s="3"/>
      <c r="S499" s="3"/>
      <c r="T499" s="3"/>
      <c r="U499" s="3"/>
      <c r="V499" s="36"/>
    </row>
    <row r="500" ht="12.75" customHeight="1">
      <c r="A500" s="274">
        <f>Stocks!A36</f>
        <v>42445</v>
      </c>
      <c r="B500" s="275">
        <f>Stocks!H36</f>
        <v>0.01630852276</v>
      </c>
      <c r="C500" s="275">
        <f>Stocks!I36</f>
        <v>0.001263114936</v>
      </c>
      <c r="D500" s="275">
        <f>Stocks!J36</f>
        <v>0.01320377826</v>
      </c>
      <c r="E500" s="275">
        <f>Stocks!K36</f>
        <v>0.01511105279</v>
      </c>
      <c r="F500" s="275">
        <f>Stocks!L36</f>
        <v>0.01408226231</v>
      </c>
      <c r="G500" s="276">
        <f>Stocks!M36</f>
        <v>-0.003574757848</v>
      </c>
      <c r="H500" s="3"/>
      <c r="I500" s="3"/>
      <c r="J500" s="3"/>
      <c r="K500" s="3"/>
      <c r="L500" s="3"/>
      <c r="M500" s="3"/>
      <c r="O500" s="3"/>
      <c r="P500" s="3"/>
      <c r="Q500" s="3"/>
      <c r="R500" s="3"/>
      <c r="S500" s="3"/>
      <c r="T500" s="3"/>
      <c r="U500" s="3"/>
      <c r="V500" s="36"/>
    </row>
    <row r="501" ht="12.75" customHeight="1">
      <c r="A501" s="274">
        <f>Stocks!A35</f>
        <v>42444</v>
      </c>
      <c r="B501" s="275">
        <f>Stocks!H35</f>
        <v>0.01471803113</v>
      </c>
      <c r="C501" s="275">
        <f>Stocks!I35</f>
        <v>0.00697514146</v>
      </c>
      <c r="D501" s="275">
        <f>Stocks!J35</f>
        <v>0.01989436137</v>
      </c>
      <c r="E501" s="275">
        <f>Stocks!K35</f>
        <v>-0.002755203567</v>
      </c>
      <c r="F501" s="275">
        <f>Stocks!L35</f>
        <v>0.007868079487</v>
      </c>
      <c r="G501" s="276">
        <f>Stocks!M35</f>
        <v>0.006954959682</v>
      </c>
      <c r="H501" s="3"/>
      <c r="I501" s="3"/>
      <c r="J501" s="3"/>
      <c r="K501" s="3"/>
      <c r="L501" s="3"/>
      <c r="M501" s="3"/>
      <c r="O501" s="3"/>
      <c r="P501" s="3"/>
      <c r="Q501" s="3"/>
      <c r="R501" s="3"/>
      <c r="S501" s="3"/>
      <c r="T501" s="3"/>
      <c r="U501" s="3"/>
      <c r="V501" s="36"/>
    </row>
    <row r="502" ht="12.75" customHeight="1">
      <c r="A502" s="274">
        <f>Stocks!A34</f>
        <v>42443</v>
      </c>
      <c r="B502" s="275">
        <f>Stocks!H34</f>
        <v>0.03620409173</v>
      </c>
      <c r="C502" s="275">
        <f>Stocks!I34</f>
        <v>-0.01044493698</v>
      </c>
      <c r="D502" s="275">
        <f>Stocks!J34</f>
        <v>0.002539417696</v>
      </c>
      <c r="E502" s="275">
        <f>Stocks!K34</f>
        <v>0.004801000055</v>
      </c>
      <c r="F502" s="275">
        <f>Stocks!L34</f>
        <v>0.001882510345</v>
      </c>
      <c r="G502" s="276">
        <f>Stocks!M34</f>
        <v>0.005990135997</v>
      </c>
      <c r="H502" s="3"/>
      <c r="I502" s="3"/>
      <c r="J502" s="3"/>
      <c r="K502" s="3"/>
      <c r="L502" s="3"/>
      <c r="M502" s="3"/>
      <c r="O502" s="3"/>
      <c r="P502" s="3"/>
      <c r="Q502" s="3"/>
      <c r="R502" s="3"/>
      <c r="S502" s="3"/>
      <c r="T502" s="3"/>
      <c r="U502" s="3"/>
      <c r="V502" s="36"/>
    </row>
    <row r="503" ht="12.75" customHeight="1">
      <c r="A503" s="274">
        <f>Stocks!A33</f>
        <v>42440</v>
      </c>
      <c r="B503" s="275">
        <f>Stocks!H33</f>
        <v>0.01124373113</v>
      </c>
      <c r="C503" s="275">
        <f>Stocks!I33</f>
        <v>0.01618848261</v>
      </c>
      <c r="D503" s="275">
        <f>Stocks!J33</f>
        <v>0.01071622198</v>
      </c>
      <c r="E503" s="275">
        <f>Stocks!K33</f>
        <v>0.003076640642</v>
      </c>
      <c r="F503" s="275">
        <f>Stocks!L33</f>
        <v>0.0194067775</v>
      </c>
      <c r="G503" s="276">
        <f>Stocks!M33</f>
        <v>-0.01183023847</v>
      </c>
      <c r="H503" s="3"/>
      <c r="I503" s="3"/>
      <c r="J503" s="3"/>
      <c r="K503" s="3"/>
      <c r="L503" s="3"/>
      <c r="M503" s="3"/>
      <c r="O503" s="3"/>
      <c r="P503" s="3"/>
      <c r="Q503" s="3"/>
      <c r="R503" s="3"/>
      <c r="S503" s="3"/>
      <c r="T503" s="3"/>
      <c r="U503" s="3"/>
      <c r="V503" s="36"/>
    </row>
    <row r="504" ht="12.75" customHeight="1">
      <c r="A504" s="274">
        <f>Stocks!A32</f>
        <v>42439</v>
      </c>
      <c r="B504" s="275">
        <f>Stocks!H32</f>
        <v>-0.01710603708</v>
      </c>
      <c r="C504" s="275">
        <f>Stocks!I32</f>
        <v>0.01223445817</v>
      </c>
      <c r="D504" s="275">
        <f>Stocks!J32</f>
        <v>0.0004944354803</v>
      </c>
      <c r="E504" s="275">
        <f>Stocks!K32</f>
        <v>-0.00655201972</v>
      </c>
      <c r="F504" s="275">
        <f>Stocks!L32</f>
        <v>-0.01506367898</v>
      </c>
      <c r="G504" s="276">
        <f>Stocks!M32</f>
        <v>-0.01438177829</v>
      </c>
      <c r="H504" s="3"/>
      <c r="I504" s="3"/>
      <c r="J504" s="3"/>
      <c r="K504" s="3"/>
      <c r="L504" s="3"/>
      <c r="M504" s="3"/>
      <c r="O504" s="3"/>
      <c r="P504" s="3"/>
      <c r="Q504" s="3"/>
      <c r="R504" s="3"/>
      <c r="S504" s="3"/>
      <c r="T504" s="3"/>
      <c r="U504" s="3"/>
      <c r="V504" s="36"/>
    </row>
    <row r="505" ht="12.75" customHeight="1">
      <c r="A505" s="274">
        <f>Stocks!A31</f>
        <v>42438</v>
      </c>
      <c r="B505" s="275">
        <f>Stocks!H31</f>
        <v>0.02976002419</v>
      </c>
      <c r="C505" s="275">
        <f>Stocks!I31</f>
        <v>0.01009303959</v>
      </c>
      <c r="D505" s="275">
        <f>Stocks!J31</f>
        <v>0.0008903363884</v>
      </c>
      <c r="E505" s="275">
        <f>Stocks!K31</f>
        <v>0.01822628813</v>
      </c>
      <c r="F505" s="275">
        <f>Stocks!L31</f>
        <v>0.02277848565</v>
      </c>
      <c r="G505" s="276">
        <f>Stocks!M31</f>
        <v>0.0009148551804</v>
      </c>
      <c r="H505" s="3"/>
      <c r="I505" s="3"/>
      <c r="J505" s="3"/>
      <c r="K505" s="3"/>
      <c r="L505" s="3"/>
      <c r="M505" s="3"/>
      <c r="O505" s="3"/>
      <c r="P505" s="3"/>
      <c r="Q505" s="3"/>
      <c r="R505" s="3"/>
      <c r="S505" s="3"/>
      <c r="T505" s="3"/>
      <c r="U505" s="3"/>
      <c r="V505" s="36"/>
    </row>
    <row r="506" ht="12.75" customHeight="1">
      <c r="A506" s="274">
        <f>Stocks!A30</f>
        <v>42437</v>
      </c>
      <c r="B506" s="275">
        <f>Stocks!H30</f>
        <v>-0.0131899581</v>
      </c>
      <c r="C506" s="275">
        <f>Stocks!I30</f>
        <v>-0.01235809006</v>
      </c>
      <c r="D506" s="275">
        <f>Stocks!J30</f>
        <v>-0.008280043956</v>
      </c>
      <c r="E506" s="275">
        <f>Stocks!K30</f>
        <v>0.007719681526</v>
      </c>
      <c r="F506" s="275">
        <f>Stocks!L30</f>
        <v>0.01207648318</v>
      </c>
      <c r="G506" s="276">
        <f>Stocks!M30</f>
        <v>-0.01473313473</v>
      </c>
      <c r="H506" s="3"/>
      <c r="I506" s="3"/>
      <c r="J506" s="3"/>
      <c r="K506" s="3"/>
      <c r="L506" s="3"/>
      <c r="M506" s="3"/>
      <c r="O506" s="3"/>
      <c r="P506" s="3"/>
      <c r="Q506" s="3"/>
      <c r="R506" s="3"/>
      <c r="S506" s="3"/>
      <c r="T506" s="3"/>
      <c r="U506" s="3"/>
      <c r="V506" s="36"/>
    </row>
    <row r="507" ht="12.75" customHeight="1">
      <c r="A507" s="274">
        <f>Stocks!A29</f>
        <v>42436</v>
      </c>
      <c r="B507" s="275">
        <f>Stocks!H29</f>
        <v>0.02091972112</v>
      </c>
      <c r="C507" s="275">
        <f>Stocks!I29</f>
        <v>0.01007016145</v>
      </c>
      <c r="D507" s="275">
        <f>Stocks!J29</f>
        <v>-0.01112842153</v>
      </c>
      <c r="E507" s="275">
        <f>Stocks!K29</f>
        <v>-0.06182517604</v>
      </c>
      <c r="F507" s="275">
        <f>Stocks!L29</f>
        <v>-0.01940675854</v>
      </c>
      <c r="G507" s="276">
        <f>Stocks!M29</f>
        <v>-0.01077401391</v>
      </c>
      <c r="H507" s="3"/>
      <c r="I507" s="3"/>
      <c r="J507" s="3"/>
      <c r="K507" s="3"/>
      <c r="L507" s="3"/>
      <c r="M507" s="3"/>
      <c r="O507" s="3"/>
      <c r="P507" s="3"/>
      <c r="Q507" s="3"/>
      <c r="R507" s="3"/>
      <c r="S507" s="3"/>
      <c r="T507" s="3"/>
      <c r="U507" s="3"/>
      <c r="V507" s="36"/>
    </row>
    <row r="508" ht="12.75" customHeight="1">
      <c r="A508" s="274">
        <f>Stocks!A28</f>
        <v>42433</v>
      </c>
      <c r="B508" s="275">
        <f>Stocks!H28</f>
        <v>0.02671658487</v>
      </c>
      <c r="C508" s="275">
        <f>Stocks!I28</f>
        <v>0.001633482252</v>
      </c>
      <c r="D508" s="275">
        <f>Stocks!J28</f>
        <v>0.01476712497</v>
      </c>
      <c r="E508" s="275">
        <f>Stocks!K28</f>
        <v>0.03659374733</v>
      </c>
      <c r="F508" s="275">
        <f>Stocks!L28</f>
        <v>-0.006131465974</v>
      </c>
      <c r="G508" s="276">
        <f>Stocks!M28</f>
        <v>-0.001377447137</v>
      </c>
      <c r="H508" s="3"/>
      <c r="I508" s="3"/>
      <c r="J508" s="3"/>
      <c r="K508" s="3"/>
      <c r="L508" s="3"/>
      <c r="M508" s="3"/>
      <c r="O508" s="3"/>
      <c r="P508" s="3"/>
      <c r="Q508" s="3"/>
      <c r="R508" s="3"/>
      <c r="S508" s="3"/>
      <c r="T508" s="3"/>
      <c r="U508" s="3"/>
      <c r="V508" s="36"/>
    </row>
    <row r="509" ht="12.75" customHeight="1">
      <c r="A509" s="274">
        <f>Stocks!A27</f>
        <v>42432</v>
      </c>
      <c r="B509" s="275">
        <f>Stocks!H27</f>
        <v>0.0385384547</v>
      </c>
      <c r="C509" s="275">
        <f>Stocks!I27</f>
        <v>0.001308884424</v>
      </c>
      <c r="D509" s="275">
        <f>Stocks!J27</f>
        <v>0.00741666093</v>
      </c>
      <c r="E509" s="275">
        <f>Stocks!K27</f>
        <v>0.003272980301</v>
      </c>
      <c r="F509" s="275">
        <f>Stocks!L27</f>
        <v>-0.01139631788</v>
      </c>
      <c r="G509" s="276">
        <f>Stocks!M27</f>
        <v>-0.002083596569</v>
      </c>
      <c r="H509" s="3"/>
      <c r="I509" s="3"/>
      <c r="J509" s="3"/>
      <c r="K509" s="3"/>
      <c r="L509" s="3"/>
      <c r="M509" s="3"/>
      <c r="O509" s="3"/>
      <c r="P509" s="3"/>
      <c r="Q509" s="3"/>
      <c r="R509" s="3"/>
      <c r="S509" s="3"/>
      <c r="T509" s="3"/>
      <c r="U509" s="3"/>
      <c r="V509" s="36"/>
    </row>
    <row r="510" ht="12.75" customHeight="1">
      <c r="A510" s="274">
        <f>Stocks!A26</f>
        <v>42431</v>
      </c>
      <c r="B510" s="275">
        <f>Stocks!H26</f>
        <v>0.01062216072</v>
      </c>
      <c r="C510" s="275">
        <f>Stocks!I26</f>
        <v>0.005582060867</v>
      </c>
      <c r="D510" s="275">
        <f>Stocks!J26</f>
        <v>0.002185988114</v>
      </c>
      <c r="E510" s="275">
        <f>Stocks!K26</f>
        <v>-0.00704410024</v>
      </c>
      <c r="F510" s="275">
        <f>Stocks!L26</f>
        <v>0.007012265612</v>
      </c>
      <c r="G510" s="276">
        <f>Stocks!M26</f>
        <v>-0.02516794887</v>
      </c>
      <c r="H510" s="3"/>
      <c r="I510" s="3"/>
      <c r="J510" s="3"/>
      <c r="K510" s="3"/>
      <c r="L510" s="3"/>
      <c r="M510" s="3"/>
      <c r="O510" s="3"/>
      <c r="P510" s="3"/>
      <c r="Q510" s="3"/>
      <c r="R510" s="3"/>
      <c r="S510" s="3"/>
      <c r="T510" s="3"/>
      <c r="U510" s="3"/>
      <c r="V510" s="36"/>
    </row>
    <row r="511" ht="12.75" customHeight="1">
      <c r="A511" s="274">
        <f>Stocks!A25</f>
        <v>42430</v>
      </c>
      <c r="B511" s="275">
        <f>Stocks!H25</f>
        <v>-0.02950402762</v>
      </c>
      <c r="C511" s="275">
        <f>Stocks!I25</f>
        <v>0.02601886124</v>
      </c>
      <c r="D511" s="275">
        <f>Stocks!J25</f>
        <v>0.03894620969</v>
      </c>
      <c r="E511" s="275">
        <f>Stocks!K25</f>
        <v>0.05102560897</v>
      </c>
      <c r="F511" s="275">
        <f>Stocks!L25</f>
        <v>0.0328659572</v>
      </c>
      <c r="G511" s="276">
        <f>Stocks!M25</f>
        <v>0.00802686099</v>
      </c>
      <c r="H511" s="3"/>
      <c r="I511" s="3"/>
      <c r="J511" s="3"/>
      <c r="K511" s="3"/>
      <c r="L511" s="3"/>
      <c r="M511" s="3"/>
      <c r="O511" s="3"/>
      <c r="P511" s="3"/>
      <c r="Q511" s="3"/>
      <c r="R511" s="3"/>
      <c r="S511" s="3"/>
      <c r="T511" s="3"/>
      <c r="U511" s="3"/>
      <c r="V511" s="36"/>
    </row>
    <row r="512" ht="12.75" customHeight="1">
      <c r="A512" s="274">
        <f>Stocks!A24</f>
        <v>42429</v>
      </c>
      <c r="B512" s="275">
        <f>Stocks!H24</f>
        <v>0.008318760117</v>
      </c>
      <c r="C512" s="275">
        <f>Stocks!I24</f>
        <v>-0.007071877294</v>
      </c>
      <c r="D512" s="275">
        <f>Stocks!J24</f>
        <v>-0.002272694072</v>
      </c>
      <c r="E512" s="275">
        <f>Stocks!K24</f>
        <v>-0.01466548031</v>
      </c>
      <c r="F512" s="275">
        <f>Stocks!L24</f>
        <v>-0.008220604685</v>
      </c>
      <c r="G512" s="276">
        <f>Stocks!M24</f>
        <v>-0.01220157805</v>
      </c>
      <c r="H512" s="3"/>
      <c r="I512" s="3"/>
      <c r="J512" s="3"/>
      <c r="K512" s="3"/>
      <c r="L512" s="3"/>
      <c r="M512" s="3"/>
      <c r="O512" s="3"/>
      <c r="P512" s="3"/>
      <c r="Q512" s="3"/>
      <c r="R512" s="3"/>
      <c r="S512" s="3"/>
      <c r="T512" s="3"/>
      <c r="U512" s="3"/>
      <c r="V512" s="36"/>
    </row>
    <row r="513" ht="12.75" customHeight="1">
      <c r="A513" s="274">
        <f>Stocks!A23</f>
        <v>42426</v>
      </c>
      <c r="B513" s="275">
        <f>Stocks!H23</f>
        <v>0.01540652061</v>
      </c>
      <c r="C513" s="275">
        <f>Stocks!I23</f>
        <v>0.006058359703</v>
      </c>
      <c r="D513" s="275">
        <f>Stocks!J23</f>
        <v>0.001549073382</v>
      </c>
      <c r="E513" s="275">
        <f>Stocks!K23</f>
        <v>0.002746695156</v>
      </c>
      <c r="F513" s="275">
        <f>Stocks!L23</f>
        <v>-0.01547450869</v>
      </c>
      <c r="G513" s="276">
        <f>Stocks!M23</f>
        <v>-0.009886323345</v>
      </c>
      <c r="H513" s="3"/>
      <c r="I513" s="3"/>
      <c r="J513" s="3"/>
      <c r="K513" s="3"/>
      <c r="L513" s="3"/>
      <c r="M513" s="3"/>
      <c r="O513" s="3"/>
      <c r="P513" s="3"/>
      <c r="Q513" s="3"/>
      <c r="R513" s="3"/>
      <c r="S513" s="3"/>
      <c r="T513" s="3"/>
      <c r="U513" s="3"/>
      <c r="V513" s="36"/>
    </row>
    <row r="514" ht="12.75" customHeight="1">
      <c r="A514" s="274">
        <f>Stocks!A22</f>
        <v>42425</v>
      </c>
      <c r="B514" s="275">
        <f>Stocks!H22</f>
        <v>0.04601959918</v>
      </c>
      <c r="C514" s="275">
        <f>Stocks!I22</f>
        <v>0.01462370591</v>
      </c>
      <c r="D514" s="275">
        <f>Stocks!J22</f>
        <v>0.006844444545</v>
      </c>
      <c r="E514" s="275">
        <f>Stocks!K22</f>
        <v>0.03137678692</v>
      </c>
      <c r="F514" s="275">
        <f>Stocks!L22</f>
        <v>0.01430546266</v>
      </c>
      <c r="G514" s="276">
        <f>Stocks!M22</f>
        <v>0.01459302026</v>
      </c>
      <c r="H514" s="3"/>
      <c r="I514" s="3"/>
      <c r="J514" s="3"/>
      <c r="K514" s="3"/>
      <c r="L514" s="3"/>
      <c r="M514" s="3"/>
      <c r="O514" s="3"/>
      <c r="P514" s="3"/>
      <c r="Q514" s="3"/>
      <c r="R514" s="3"/>
      <c r="S514" s="3"/>
      <c r="T514" s="3"/>
      <c r="U514" s="3"/>
      <c r="V514" s="36"/>
    </row>
    <row r="515" ht="12.75" customHeight="1">
      <c r="A515" s="274">
        <f>Stocks!A21</f>
        <v>42424</v>
      </c>
      <c r="B515" s="275">
        <f>Stocks!H21</f>
        <v>0.01005029635</v>
      </c>
      <c r="C515" s="275">
        <f>Stocks!I21</f>
        <v>0.0134508993</v>
      </c>
      <c r="D515" s="275">
        <f>Stocks!J21</f>
        <v>0.0147810633</v>
      </c>
      <c r="E515" s="275">
        <f>Stocks!K21</f>
        <v>0.0275566371</v>
      </c>
      <c r="F515" s="275">
        <f>Stocks!L21</f>
        <v>0.003510845333</v>
      </c>
      <c r="G515" s="276">
        <f>Stocks!M21</f>
        <v>-0.01512769998</v>
      </c>
      <c r="H515" s="3"/>
      <c r="I515" s="3"/>
      <c r="J515" s="3"/>
      <c r="K515" s="3"/>
      <c r="L515" s="3"/>
      <c r="M515" s="3"/>
      <c r="O515" s="3"/>
      <c r="P515" s="3"/>
      <c r="Q515" s="3"/>
      <c r="R515" s="3"/>
      <c r="S515" s="3"/>
      <c r="T515" s="3"/>
      <c r="U515" s="3"/>
      <c r="V515" s="36"/>
    </row>
    <row r="516" ht="12.75" customHeight="1">
      <c r="A516" s="274">
        <f>Stocks!A20</f>
        <v>42423</v>
      </c>
      <c r="B516" s="275">
        <f>Stocks!H20</f>
        <v>-0.002986326953</v>
      </c>
      <c r="C516" s="275">
        <f>Stocks!I20</f>
        <v>-0.01891719281</v>
      </c>
      <c r="D516" s="275">
        <f>Stocks!J20</f>
        <v>-0.02286477566</v>
      </c>
      <c r="E516" s="275">
        <f>Stocks!K20</f>
        <v>-0.03104360803</v>
      </c>
      <c r="F516" s="275">
        <f>Stocks!L20</f>
        <v>-0.02831746215</v>
      </c>
      <c r="G516" s="276">
        <f>Stocks!M20</f>
        <v>0.0005607054889</v>
      </c>
      <c r="H516" s="3"/>
      <c r="I516" s="3"/>
      <c r="J516" s="3"/>
      <c r="K516" s="3"/>
      <c r="L516" s="3"/>
      <c r="M516" s="3"/>
      <c r="O516" s="3"/>
      <c r="P516" s="3"/>
      <c r="Q516" s="3"/>
      <c r="R516" s="3"/>
      <c r="S516" s="3"/>
      <c r="T516" s="3"/>
      <c r="U516" s="3"/>
      <c r="V516" s="36"/>
    </row>
    <row r="517" ht="12.75" customHeight="1">
      <c r="A517" s="274">
        <f>Stocks!A19</f>
        <v>42422</v>
      </c>
      <c r="B517" s="275">
        <f>Stocks!H19</f>
        <v>0.06484614993</v>
      </c>
      <c r="C517" s="275">
        <f>Stocks!I19</f>
        <v>0.0220473569</v>
      </c>
      <c r="D517" s="275">
        <f>Stocks!J19</f>
        <v>0.008708222424</v>
      </c>
      <c r="E517" s="275">
        <f>Stocks!K19</f>
        <v>0.02981007834</v>
      </c>
      <c r="F517" s="275">
        <f>Stocks!L19</f>
        <v>0.01589031822</v>
      </c>
      <c r="G517" s="276">
        <f>Stocks!M19</f>
        <v>0.0178827294</v>
      </c>
      <c r="H517" s="3"/>
      <c r="I517" s="3"/>
      <c r="J517" s="3"/>
      <c r="K517" s="3"/>
      <c r="L517" s="3"/>
      <c r="M517" s="3"/>
      <c r="O517" s="3"/>
      <c r="P517" s="3"/>
      <c r="Q517" s="3"/>
      <c r="R517" s="3"/>
      <c r="S517" s="3"/>
      <c r="T517" s="3"/>
      <c r="U517" s="3"/>
      <c r="V517" s="36"/>
    </row>
    <row r="518" ht="12.75" customHeight="1">
      <c r="A518" s="274">
        <f>Stocks!A18</f>
        <v>42419</v>
      </c>
      <c r="B518" s="275">
        <f>Stocks!H18</f>
        <v>-0.001139955105</v>
      </c>
      <c r="C518" s="275">
        <f>Stocks!I18</f>
        <v>-0.02442953412</v>
      </c>
      <c r="D518" s="275">
        <f>Stocks!J18</f>
        <v>-0.002288147054</v>
      </c>
      <c r="E518" s="275">
        <f>Stocks!K18</f>
        <v>-0.01402198573</v>
      </c>
      <c r="F518" s="275">
        <f>Stocks!L18</f>
        <v>-0.007114890952</v>
      </c>
      <c r="G518" s="276">
        <f>Stocks!M18</f>
        <v>-0.01568892614</v>
      </c>
      <c r="H518" s="3"/>
      <c r="I518" s="3"/>
      <c r="J518" s="3"/>
      <c r="K518" s="3"/>
      <c r="L518" s="3"/>
      <c r="M518" s="3"/>
      <c r="O518" s="3"/>
      <c r="P518" s="3"/>
      <c r="Q518" s="3"/>
      <c r="R518" s="3"/>
      <c r="S518" s="3"/>
      <c r="T518" s="3"/>
      <c r="U518" s="3"/>
      <c r="V518" s="36"/>
    </row>
    <row r="519" ht="12.75" customHeight="1">
      <c r="A519" s="274">
        <f>Stocks!A17</f>
        <v>42418</v>
      </c>
      <c r="B519" s="275">
        <f>Stocks!H17</f>
        <v>-0.01138774576</v>
      </c>
      <c r="C519" s="275">
        <f>Stocks!I17</f>
        <v>-0.001698060545</v>
      </c>
      <c r="D519" s="275">
        <f>Stocks!J17</f>
        <v>-0.01913846873</v>
      </c>
      <c r="E519" s="275">
        <f>Stocks!K17</f>
        <v>-0.04610807514</v>
      </c>
      <c r="F519" s="275">
        <f>Stocks!L17</f>
        <v>-0.004397380806</v>
      </c>
      <c r="G519" s="276">
        <f>Stocks!M17</f>
        <v>-0.005864547451</v>
      </c>
      <c r="H519" s="3"/>
      <c r="I519" s="3"/>
      <c r="J519" s="3"/>
      <c r="K519" s="3"/>
      <c r="L519" s="3"/>
      <c r="M519" s="3"/>
      <c r="O519" s="3"/>
      <c r="P519" s="3"/>
      <c r="Q519" s="3"/>
      <c r="R519" s="3"/>
      <c r="S519" s="3"/>
      <c r="T519" s="3"/>
      <c r="U519" s="3"/>
      <c r="V519" s="36"/>
    </row>
    <row r="520" ht="12.75" customHeight="1">
      <c r="A520" s="274">
        <f>Stocks!A16</f>
        <v>42417</v>
      </c>
      <c r="B520" s="275">
        <f>Stocks!H16</f>
        <v>0.08348211017</v>
      </c>
      <c r="C520" s="275">
        <f>Stocks!I16</f>
        <v>0.0236919145</v>
      </c>
      <c r="D520" s="275">
        <f>Stocks!J16</f>
        <v>0.01519863227</v>
      </c>
      <c r="E520" s="275">
        <f>Stocks!K16</f>
        <v>0.06214935697</v>
      </c>
      <c r="F520" s="275">
        <f>Stocks!L16</f>
        <v>0.02569937638</v>
      </c>
      <c r="G520" s="276">
        <f>Stocks!M16</f>
        <v>-0.005366207146</v>
      </c>
      <c r="H520" s="3"/>
      <c r="I520" s="3"/>
      <c r="J520" s="3"/>
      <c r="K520" s="3"/>
      <c r="L520" s="3"/>
      <c r="M520" s="3"/>
      <c r="O520" s="3"/>
      <c r="P520" s="3"/>
      <c r="Q520" s="3"/>
      <c r="R520" s="3"/>
      <c r="S520" s="3"/>
      <c r="T520" s="3"/>
      <c r="U520" s="3"/>
      <c r="V520" s="36"/>
    </row>
    <row r="521" ht="12.75" customHeight="1">
      <c r="A521" s="274">
        <f>Stocks!A15</f>
        <v>42416</v>
      </c>
      <c r="B521" s="275">
        <f>Stocks!H15</f>
        <v>0.02697662115</v>
      </c>
      <c r="C521" s="275">
        <f>Stocks!I15</f>
        <v>0.00487656974</v>
      </c>
      <c r="D521" s="275">
        <f>Stocks!J15</f>
        <v>0.02780433835</v>
      </c>
      <c r="E521" s="275">
        <f>Stocks!K15</f>
        <v>0.01870273788</v>
      </c>
      <c r="F521" s="275">
        <f>Stocks!L15</f>
        <v>0.01876967748</v>
      </c>
      <c r="G521" s="276">
        <f>Stocks!M15</f>
        <v>-0.02148312937</v>
      </c>
      <c r="H521" s="3"/>
      <c r="I521" s="3"/>
      <c r="J521" s="3"/>
      <c r="K521" s="3"/>
      <c r="L521" s="3"/>
      <c r="M521" s="3"/>
      <c r="O521" s="3"/>
      <c r="P521" s="3"/>
      <c r="Q521" s="3"/>
      <c r="R521" s="3"/>
      <c r="S521" s="3"/>
      <c r="T521" s="3"/>
      <c r="U521" s="3"/>
      <c r="V521" s="36"/>
    </row>
    <row r="522" ht="12.75" customHeight="1">
      <c r="A522" s="274">
        <f>Stocks!A14</f>
        <v>42412</v>
      </c>
      <c r="B522" s="275">
        <f>Stocks!H14</f>
        <v>0.003780920635</v>
      </c>
      <c r="C522" s="275">
        <f>Stocks!I14</f>
        <v>0.01477336953</v>
      </c>
      <c r="D522" s="275">
        <f>Stocks!J14</f>
        <v>0.003090268331</v>
      </c>
      <c r="E522" s="275">
        <f>Stocks!K14</f>
        <v>0.01208652411</v>
      </c>
      <c r="F522" s="275">
        <f>Stocks!L14</f>
        <v>0.01616977584</v>
      </c>
      <c r="G522" s="276">
        <f>Stocks!M14</f>
        <v>-0.006382675144</v>
      </c>
      <c r="H522" s="3"/>
      <c r="I522" s="3"/>
      <c r="J522" s="3"/>
      <c r="K522" s="3"/>
      <c r="L522" s="3"/>
      <c r="M522" s="3"/>
      <c r="O522" s="3"/>
      <c r="P522" s="3"/>
      <c r="Q522" s="3"/>
      <c r="R522" s="3"/>
      <c r="S522" s="3"/>
      <c r="T522" s="3"/>
      <c r="U522" s="3"/>
      <c r="V522" s="36"/>
    </row>
    <row r="523" ht="12.75" customHeight="1">
      <c r="A523" s="274">
        <f>Stocks!A13</f>
        <v>42411</v>
      </c>
      <c r="B523" s="275">
        <f>Stocks!H13</f>
        <v>0.04624474631</v>
      </c>
      <c r="C523" s="275">
        <f>Stocks!I13</f>
        <v>-0.0003542520734</v>
      </c>
      <c r="D523" s="275">
        <f>Stocks!J13</f>
        <v>-0.006064900496</v>
      </c>
      <c r="E523" s="275">
        <f>Stocks!K13</f>
        <v>-0.02402860526</v>
      </c>
      <c r="F523" s="275">
        <f>Stocks!L13</f>
        <v>-0.0004025077878</v>
      </c>
      <c r="G523" s="276">
        <f>Stocks!M13</f>
        <v>0.0121713905</v>
      </c>
      <c r="H523" s="3"/>
      <c r="I523" s="3"/>
      <c r="J523" s="3"/>
      <c r="K523" s="3"/>
      <c r="L523" s="3"/>
      <c r="M523" s="3"/>
      <c r="O523" s="3"/>
      <c r="P523" s="3"/>
      <c r="Q523" s="3"/>
      <c r="R523" s="3"/>
      <c r="S523" s="3"/>
      <c r="T523" s="3"/>
      <c r="U523" s="3"/>
      <c r="V523" s="36"/>
    </row>
    <row r="524" ht="12.75" customHeight="1">
      <c r="A524" s="274">
        <f>Stocks!A12</f>
        <v>42410</v>
      </c>
      <c r="B524" s="275">
        <f>Stocks!H12</f>
        <v>-0.03138104878</v>
      </c>
      <c r="C524" s="275">
        <f>Stocks!I12</f>
        <v>-0.02033736739</v>
      </c>
      <c r="D524" s="275">
        <f>Stocks!J12</f>
        <v>-0.00760874799</v>
      </c>
      <c r="E524" s="275">
        <f>Stocks!K12</f>
        <v>0.02657963872</v>
      </c>
      <c r="F524" s="275">
        <f>Stocks!L12</f>
        <v>0.008687881766</v>
      </c>
      <c r="G524" s="276">
        <f>Stocks!M12</f>
        <v>0.0004279188543</v>
      </c>
      <c r="H524" s="3"/>
      <c r="I524" s="3"/>
      <c r="J524" s="3"/>
      <c r="K524" s="3"/>
      <c r="L524" s="3"/>
      <c r="M524" s="3"/>
      <c r="O524" s="3"/>
      <c r="P524" s="3"/>
      <c r="Q524" s="3"/>
      <c r="R524" s="3"/>
      <c r="S524" s="3"/>
      <c r="T524" s="3"/>
      <c r="U524" s="3"/>
      <c r="V524" s="36"/>
    </row>
    <row r="525" ht="12.75" customHeight="1">
      <c r="A525" s="274">
        <f>Stocks!A11</f>
        <v>42409</v>
      </c>
      <c r="B525" s="275">
        <f>Stocks!H11</f>
        <v>0.001755300178</v>
      </c>
      <c r="C525" s="275">
        <f>Stocks!I11</f>
        <v>-0.0003470757552</v>
      </c>
      <c r="D525" s="275">
        <f>Stocks!J11</f>
        <v>-0.0002106007187</v>
      </c>
      <c r="E525" s="275">
        <f>Stocks!K11</f>
        <v>0.03316913158</v>
      </c>
      <c r="F525" s="275">
        <f>Stocks!L11</f>
        <v>-0.00263426546</v>
      </c>
      <c r="G525" s="276">
        <f>Stocks!M11</f>
        <v>0.01800548169</v>
      </c>
      <c r="H525" s="3"/>
      <c r="I525" s="3"/>
      <c r="J525" s="3"/>
      <c r="K525" s="3"/>
      <c r="L525" s="3"/>
      <c r="M525" s="3"/>
      <c r="O525" s="3"/>
      <c r="P525" s="3"/>
      <c r="Q525" s="3"/>
      <c r="R525" s="3"/>
      <c r="S525" s="3"/>
      <c r="T525" s="3"/>
      <c r="U525" s="3"/>
      <c r="V525" s="36"/>
    </row>
    <row r="526" ht="12.75" customHeight="1">
      <c r="A526" s="274">
        <f>Stocks!A10</f>
        <v>42408</v>
      </c>
      <c r="B526" s="275">
        <f>Stocks!H10</f>
        <v>-0.09414849631</v>
      </c>
      <c r="C526" s="275">
        <f>Stocks!I10</f>
        <v>-0.007604428704</v>
      </c>
      <c r="D526" s="275">
        <f>Stocks!J10</f>
        <v>0.01047482119</v>
      </c>
      <c r="E526" s="275">
        <f>Stocks!K10</f>
        <v>0.006381323163</v>
      </c>
      <c r="F526" s="275">
        <f>Stocks!L10</f>
        <v>-0.01506549938</v>
      </c>
      <c r="G526" s="276">
        <f>Stocks!M10</f>
        <v>0.002572767518</v>
      </c>
      <c r="H526" s="3"/>
      <c r="I526" s="3"/>
      <c r="J526" s="3"/>
      <c r="K526" s="3"/>
      <c r="L526" s="3"/>
      <c r="M526" s="3"/>
      <c r="O526" s="3"/>
      <c r="P526" s="3"/>
      <c r="Q526" s="3"/>
      <c r="R526" s="3"/>
      <c r="S526" s="3"/>
      <c r="T526" s="3"/>
      <c r="U526" s="3"/>
      <c r="V526" s="36"/>
    </row>
    <row r="527" ht="12.75" customHeight="1">
      <c r="A527" s="274">
        <f>Stocks!A9</f>
        <v>42405</v>
      </c>
      <c r="B527" s="275">
        <f>Stocks!H9</f>
        <v>-0.07537668988</v>
      </c>
      <c r="C527" s="275">
        <f>Stocks!I9</f>
        <v>-0.02482717016</v>
      </c>
      <c r="D527" s="275">
        <f>Stocks!J9</f>
        <v>-0.02707138165</v>
      </c>
      <c r="E527" s="275">
        <f>Stocks!K9</f>
        <v>-0.08027494119</v>
      </c>
      <c r="F527" s="275">
        <f>Stocks!L9</f>
        <v>-0.03602580268</v>
      </c>
      <c r="G527" s="276">
        <f>Stocks!M9</f>
        <v>0.00913501703</v>
      </c>
      <c r="H527" s="3"/>
      <c r="I527" s="3"/>
      <c r="J527" s="3"/>
      <c r="K527" s="3"/>
      <c r="L527" s="3"/>
      <c r="M527" s="3"/>
      <c r="O527" s="3"/>
      <c r="P527" s="3"/>
      <c r="Q527" s="3"/>
      <c r="R527" s="3"/>
      <c r="S527" s="3"/>
      <c r="T527" s="3"/>
      <c r="U527" s="3"/>
      <c r="V527" s="36"/>
    </row>
    <row r="528" ht="12.75" customHeight="1">
      <c r="A528" s="274">
        <f>Stocks!A8</f>
        <v>42404</v>
      </c>
      <c r="B528" s="275">
        <f>Stocks!H8</f>
        <v>0.01060762798</v>
      </c>
      <c r="C528" s="275">
        <f>Stocks!I8</f>
        <v>0.01454922004</v>
      </c>
      <c r="D528" s="275">
        <f>Stocks!J8</f>
        <v>0.008003103876</v>
      </c>
      <c r="E528" s="275">
        <f>Stocks!K8</f>
        <v>-0.01141601777</v>
      </c>
      <c r="F528" s="275">
        <f>Stocks!L8</f>
        <v>-0.003072013411</v>
      </c>
      <c r="G528" s="276">
        <f>Stocks!M8</f>
        <v>-0.02750855255</v>
      </c>
      <c r="H528" s="3"/>
      <c r="I528" s="3"/>
      <c r="J528" s="3"/>
      <c r="K528" s="3"/>
      <c r="L528" s="3"/>
      <c r="M528" s="3"/>
      <c r="O528" s="3"/>
      <c r="P528" s="3"/>
      <c r="Q528" s="3"/>
      <c r="R528" s="3"/>
      <c r="S528" s="3"/>
      <c r="T528" s="3"/>
      <c r="U528" s="3"/>
      <c r="V528" s="36"/>
    </row>
    <row r="529" ht="12.75" customHeight="1">
      <c r="A529" s="274">
        <f>Stocks!A7</f>
        <v>42403</v>
      </c>
      <c r="B529" s="275">
        <f>Stocks!H7</f>
        <v>-0.05222094246</v>
      </c>
      <c r="C529" s="275">
        <f>Stocks!I7</f>
        <v>-0.00679323076</v>
      </c>
      <c r="D529" s="275">
        <f>Stocks!J7</f>
        <v>0.01959910915</v>
      </c>
      <c r="E529" s="275">
        <f>Stocks!K7</f>
        <v>-0.008231402636</v>
      </c>
      <c r="F529" s="275">
        <f>Stocks!L7</f>
        <v>-0.0159761425</v>
      </c>
      <c r="G529" s="276">
        <f>Stocks!M7</f>
        <v>-0.004204328643</v>
      </c>
      <c r="H529" s="3"/>
      <c r="I529" s="3"/>
      <c r="J529" s="3"/>
      <c r="K529" s="3"/>
      <c r="L529" s="3"/>
      <c r="M529" s="3"/>
      <c r="O529" s="3"/>
      <c r="P529" s="3"/>
      <c r="Q529" s="3"/>
      <c r="R529" s="3"/>
      <c r="S529" s="3"/>
      <c r="T529" s="3"/>
      <c r="U529" s="3"/>
      <c r="V529" s="36"/>
    </row>
    <row r="530" ht="12.75" customHeight="1">
      <c r="A530" s="274">
        <f>Stocks!A6</f>
        <v>42402</v>
      </c>
      <c r="B530" s="275">
        <f>Stocks!H6</f>
        <v>-0.0746158856</v>
      </c>
      <c r="C530" s="275">
        <f>Stocks!I6</f>
        <v>-0.03365535739</v>
      </c>
      <c r="D530" s="275">
        <f>Stocks!J6</f>
        <v>-0.02042911762</v>
      </c>
      <c r="E530" s="275">
        <f>Stocks!K6</f>
        <v>-0.02802207368</v>
      </c>
      <c r="F530" s="275">
        <f>Stocks!L6</f>
        <v>-0.03175448434</v>
      </c>
      <c r="G530" s="276">
        <f>Stocks!M6</f>
        <v>0.03332608678</v>
      </c>
      <c r="H530" s="3"/>
      <c r="I530" s="3"/>
      <c r="J530" s="3"/>
      <c r="K530" s="3"/>
      <c r="L530" s="3"/>
      <c r="M530" s="3"/>
      <c r="O530" s="3"/>
      <c r="P530" s="3"/>
      <c r="Q530" s="3"/>
      <c r="R530" s="3"/>
      <c r="S530" s="3"/>
      <c r="T530" s="3"/>
      <c r="U530" s="3"/>
      <c r="V530" s="36"/>
    </row>
    <row r="531" ht="12.75" customHeight="1">
      <c r="A531" s="274">
        <f>Stocks!A5</f>
        <v>42401</v>
      </c>
      <c r="B531" s="26" t="str">
        <f>Stocks!H5</f>
        <v/>
      </c>
      <c r="C531" s="26" t="str">
        <f>Stocks!I5</f>
        <v/>
      </c>
      <c r="D531" s="26" t="str">
        <f>Stocks!J5</f>
        <v/>
      </c>
      <c r="E531" s="26" t="str">
        <f>Stocks!K5</f>
        <v/>
      </c>
      <c r="F531" s="26" t="str">
        <f>Stocks!L5</f>
        <v/>
      </c>
      <c r="G531" s="277" t="str">
        <f>Stocks!M5</f>
        <v/>
      </c>
      <c r="H531" s="3"/>
      <c r="I531" s="3"/>
      <c r="J531" s="3"/>
      <c r="K531" s="3"/>
      <c r="L531" s="3"/>
      <c r="M531" s="3"/>
      <c r="O531" s="3"/>
      <c r="V531" s="36"/>
    </row>
    <row r="532" ht="12.75" customHeight="1">
      <c r="A532" s="278"/>
      <c r="F532" s="3"/>
      <c r="L532" s="3"/>
    </row>
    <row r="533" ht="12.75" customHeight="1">
      <c r="A533" s="278"/>
      <c r="L533" s="3"/>
    </row>
    <row r="534" ht="12.75" customHeight="1">
      <c r="A534" s="278"/>
      <c r="L534" s="3"/>
    </row>
    <row r="535" ht="12.75" customHeight="1">
      <c r="A535" s="278"/>
      <c r="L535" s="3"/>
    </row>
    <row r="536" ht="12.75" customHeight="1">
      <c r="A536" s="278"/>
      <c r="L536" s="3"/>
    </row>
    <row r="537" ht="12.75" customHeight="1">
      <c r="A537" s="278"/>
      <c r="L537" s="3"/>
    </row>
    <row r="538" ht="12.75" customHeight="1">
      <c r="A538" s="278"/>
      <c r="L538" s="3"/>
    </row>
    <row r="539" ht="12.75" customHeight="1">
      <c r="A539" s="278"/>
      <c r="L539" s="3"/>
    </row>
    <row r="540" ht="12.75" customHeight="1">
      <c r="A540" s="278"/>
      <c r="L540" s="3"/>
    </row>
    <row r="541" ht="12.75" customHeight="1">
      <c r="A541" s="278"/>
      <c r="L541" s="3"/>
    </row>
    <row r="542" ht="12.75" customHeight="1">
      <c r="A542" s="278"/>
      <c r="L542" s="3"/>
    </row>
    <row r="543" ht="12.75" customHeight="1">
      <c r="A543" s="278"/>
      <c r="L543" s="3"/>
    </row>
    <row r="544" ht="12.75" customHeight="1">
      <c r="A544" s="278"/>
      <c r="L544" s="3"/>
    </row>
    <row r="545" ht="12.75" customHeight="1">
      <c r="A545" s="278"/>
      <c r="L545" s="3"/>
    </row>
    <row r="546" ht="12.75" customHeight="1">
      <c r="A546" s="278"/>
      <c r="L546" s="3"/>
    </row>
    <row r="547" ht="12.75" customHeight="1">
      <c r="A547" s="278"/>
      <c r="L547" s="3"/>
    </row>
    <row r="548" ht="12.75" customHeight="1">
      <c r="A548" s="278"/>
      <c r="L548" s="3"/>
    </row>
    <row r="549" ht="12.75" customHeight="1">
      <c r="A549" s="278"/>
      <c r="L549" s="3"/>
    </row>
    <row r="550" ht="12.75" customHeight="1">
      <c r="A550" s="278"/>
      <c r="L550" s="3"/>
    </row>
    <row r="551" ht="12.75" customHeight="1">
      <c r="A551" s="278"/>
      <c r="L551" s="3"/>
    </row>
    <row r="552" ht="12.75" customHeight="1">
      <c r="A552" s="278"/>
      <c r="L552" s="3"/>
    </row>
    <row r="553" ht="12.75" customHeight="1">
      <c r="A553" s="278"/>
      <c r="L553" s="3"/>
    </row>
    <row r="554" ht="12.75" customHeight="1">
      <c r="A554" s="278"/>
      <c r="L554" s="3"/>
    </row>
    <row r="555" ht="12.75" customHeight="1">
      <c r="A555" s="278"/>
      <c r="L555" s="3"/>
    </row>
    <row r="556" ht="12.75" customHeight="1">
      <c r="A556" s="278"/>
      <c r="L556" s="3"/>
    </row>
    <row r="557" ht="12.75" customHeight="1">
      <c r="A557" s="278"/>
      <c r="L557" s="3"/>
    </row>
    <row r="558" ht="12.75" customHeight="1">
      <c r="A558" s="278"/>
      <c r="L558" s="3"/>
    </row>
    <row r="559" ht="12.75" customHeight="1">
      <c r="A559" s="278"/>
      <c r="L559" s="3"/>
    </row>
    <row r="560" ht="12.75" customHeight="1">
      <c r="L560" s="3"/>
    </row>
    <row r="561" ht="12.75" customHeight="1">
      <c r="L561" s="3"/>
    </row>
    <row r="562" ht="12.75" customHeight="1">
      <c r="L562" s="3"/>
    </row>
    <row r="563" ht="12.75" customHeight="1">
      <c r="L563" s="3"/>
    </row>
    <row r="564" ht="12.75" customHeight="1">
      <c r="L564" s="3"/>
    </row>
    <row r="565" ht="12.75" customHeight="1">
      <c r="L565" s="3"/>
    </row>
    <row r="566" ht="12.75" customHeight="1">
      <c r="L566" s="3"/>
    </row>
    <row r="567" ht="12.75" customHeight="1">
      <c r="L567" s="3"/>
    </row>
    <row r="568" ht="12.75" customHeight="1">
      <c r="L568" s="3"/>
    </row>
    <row r="569" ht="12.75" customHeight="1">
      <c r="L569" s="3"/>
    </row>
    <row r="570" ht="12.75" customHeight="1">
      <c r="L570" s="3"/>
    </row>
    <row r="571" ht="12.75" customHeight="1">
      <c r="L571" s="3"/>
    </row>
    <row r="572" ht="12.75" customHeight="1">
      <c r="L572" s="3"/>
    </row>
    <row r="573" ht="12.75" customHeight="1">
      <c r="L573" s="3"/>
    </row>
    <row r="574" ht="12.75" customHeight="1">
      <c r="L574" s="3"/>
    </row>
    <row r="575" ht="12.75" customHeight="1">
      <c r="L575" s="3"/>
    </row>
    <row r="576" ht="12.75" customHeight="1">
      <c r="L576" s="3"/>
    </row>
    <row r="577" ht="12.75" customHeight="1">
      <c r="L577" s="3"/>
    </row>
    <row r="578" ht="12.75" customHeight="1">
      <c r="L578" s="3"/>
    </row>
    <row r="579" ht="12.75" customHeight="1">
      <c r="L579" s="3"/>
    </row>
    <row r="580" ht="12.75" customHeight="1">
      <c r="L580" s="3"/>
    </row>
    <row r="581" ht="12.75" customHeight="1">
      <c r="L581" s="3"/>
    </row>
    <row r="582" ht="12.75" customHeight="1">
      <c r="L582" s="3"/>
    </row>
    <row r="583" ht="12.75" customHeight="1">
      <c r="L583" s="3"/>
    </row>
    <row r="584" ht="12.75" customHeight="1">
      <c r="L584" s="3"/>
    </row>
    <row r="585" ht="12.75" customHeight="1">
      <c r="L585" s="3"/>
    </row>
    <row r="586" ht="12.75" customHeight="1">
      <c r="L586" s="3"/>
    </row>
    <row r="587" ht="12.75" customHeight="1">
      <c r="L587" s="3"/>
    </row>
    <row r="588" ht="12.75" customHeight="1">
      <c r="L588" s="3"/>
    </row>
    <row r="589" ht="12.75" customHeight="1">
      <c r="L589" s="3"/>
    </row>
    <row r="590" ht="12.75" customHeight="1">
      <c r="L590" s="3"/>
    </row>
    <row r="591" ht="12.75" customHeight="1">
      <c r="L591" s="3"/>
    </row>
    <row r="592" ht="12.75" customHeight="1">
      <c r="L592" s="3"/>
    </row>
    <row r="593" ht="12.75" customHeight="1">
      <c r="L593" s="3"/>
    </row>
    <row r="594" ht="12.75" customHeight="1">
      <c r="L594" s="3"/>
    </row>
    <row r="595" ht="12.75" customHeight="1">
      <c r="L595" s="3"/>
    </row>
    <row r="596" ht="12.75" customHeight="1">
      <c r="L596" s="3"/>
    </row>
    <row r="597" ht="12.75" customHeight="1">
      <c r="L597" s="3"/>
    </row>
    <row r="598" ht="12.75" customHeight="1">
      <c r="L598" s="3"/>
    </row>
    <row r="599" ht="12.75" customHeight="1">
      <c r="L599" s="3"/>
    </row>
    <row r="600" ht="12.75" customHeight="1">
      <c r="L600" s="3"/>
    </row>
    <row r="601" ht="12.75" customHeight="1">
      <c r="L601" s="3"/>
    </row>
    <row r="602" ht="12.75" customHeight="1">
      <c r="L602" s="3"/>
    </row>
    <row r="603" ht="12.75" customHeight="1">
      <c r="L603" s="3"/>
    </row>
    <row r="604" ht="12.75" customHeight="1">
      <c r="L604" s="3"/>
    </row>
    <row r="605" ht="12.75" customHeight="1">
      <c r="L605" s="3"/>
    </row>
    <row r="606" ht="12.75" customHeight="1">
      <c r="L606" s="3"/>
    </row>
    <row r="607" ht="12.75" customHeight="1">
      <c r="L607" s="3"/>
    </row>
    <row r="608" ht="12.75" customHeight="1">
      <c r="L608" s="3"/>
    </row>
    <row r="609" ht="12.75" customHeight="1">
      <c r="L609" s="3"/>
    </row>
    <row r="610" ht="12.75" customHeight="1">
      <c r="L610" s="3"/>
    </row>
    <row r="611" ht="12.75" customHeight="1">
      <c r="L611" s="3"/>
    </row>
    <row r="612" ht="12.75" customHeight="1">
      <c r="L612" s="3"/>
    </row>
    <row r="613" ht="12.75" customHeight="1">
      <c r="L613" s="3"/>
    </row>
    <row r="614" ht="12.75" customHeight="1">
      <c r="L614" s="3"/>
    </row>
    <row r="615" ht="12.75" customHeight="1">
      <c r="L615" s="3"/>
    </row>
    <row r="616" ht="12.75" customHeight="1">
      <c r="L616" s="3"/>
    </row>
    <row r="617" ht="12.75" customHeight="1">
      <c r="L617" s="3"/>
    </row>
    <row r="618" ht="12.75" customHeight="1">
      <c r="L618" s="3"/>
    </row>
    <row r="619" ht="12.75" customHeight="1">
      <c r="L619" s="3"/>
    </row>
    <row r="620" ht="12.75" customHeight="1">
      <c r="L620" s="3"/>
    </row>
    <row r="621" ht="12.75" customHeight="1">
      <c r="L621" s="3"/>
    </row>
    <row r="622" ht="12.75" customHeight="1">
      <c r="L622" s="3"/>
    </row>
    <row r="623" ht="12.75" customHeight="1">
      <c r="L623" s="3"/>
    </row>
    <row r="624" ht="12.75" customHeight="1">
      <c r="L624" s="3"/>
    </row>
    <row r="625" ht="12.75" customHeight="1">
      <c r="L625" s="3"/>
    </row>
    <row r="626" ht="12.75" customHeight="1">
      <c r="L626" s="3"/>
    </row>
    <row r="627" ht="12.75" customHeight="1">
      <c r="L627" s="3"/>
    </row>
    <row r="628" ht="12.75" customHeight="1">
      <c r="L628" s="3"/>
    </row>
    <row r="629" ht="12.75" customHeight="1">
      <c r="L629" s="3"/>
    </row>
    <row r="630" ht="12.75" customHeight="1">
      <c r="L630" s="3"/>
    </row>
    <row r="631" ht="12.75" customHeight="1">
      <c r="L631" s="3"/>
    </row>
    <row r="632" ht="12.75" customHeight="1">
      <c r="L632" s="3"/>
    </row>
    <row r="633" ht="12.75" customHeight="1">
      <c r="L633" s="3"/>
    </row>
    <row r="634" ht="12.75" customHeight="1">
      <c r="L634" s="3"/>
    </row>
    <row r="635" ht="12.75" customHeight="1">
      <c r="L635" s="3"/>
    </row>
    <row r="636" ht="12.75" customHeight="1">
      <c r="L636" s="3"/>
    </row>
    <row r="637" ht="12.75" customHeight="1">
      <c r="L637" s="3"/>
    </row>
    <row r="638" ht="12.75" customHeight="1">
      <c r="L638" s="3"/>
    </row>
    <row r="639" ht="12.75" customHeight="1">
      <c r="L639" s="3"/>
    </row>
    <row r="640" ht="12.75" customHeight="1">
      <c r="L640" s="3"/>
    </row>
    <row r="641" ht="12.75" customHeight="1">
      <c r="L641" s="3"/>
    </row>
    <row r="642" ht="12.75" customHeight="1">
      <c r="L642" s="3"/>
    </row>
    <row r="643" ht="12.75" customHeight="1">
      <c r="L643" s="3"/>
    </row>
    <row r="644" ht="12.75" customHeight="1">
      <c r="L644" s="3"/>
    </row>
    <row r="645" ht="12.75" customHeight="1">
      <c r="L645" s="3"/>
    </row>
    <row r="646" ht="12.75" customHeight="1">
      <c r="L646" s="3"/>
    </row>
    <row r="647" ht="12.75" customHeight="1">
      <c r="L647" s="3"/>
    </row>
    <row r="648" ht="12.75" customHeight="1">
      <c r="L648" s="3"/>
    </row>
    <row r="649" ht="12.75" customHeight="1">
      <c r="L649" s="3"/>
    </row>
    <row r="650" ht="12.75" customHeight="1">
      <c r="L650" s="3"/>
    </row>
    <row r="651" ht="12.75" customHeight="1">
      <c r="L651" s="3"/>
    </row>
    <row r="652" ht="12.75" customHeight="1">
      <c r="L652" s="3"/>
    </row>
    <row r="653" ht="12.75" customHeight="1">
      <c r="L653" s="3"/>
    </row>
    <row r="654" ht="12.75" customHeight="1">
      <c r="L654" s="3"/>
    </row>
    <row r="655" ht="12.75" customHeight="1">
      <c r="L655" s="3"/>
    </row>
    <row r="656" ht="12.75" customHeight="1">
      <c r="L656" s="3"/>
    </row>
    <row r="657" ht="12.75" customHeight="1">
      <c r="L657" s="3"/>
    </row>
    <row r="658" ht="12.75" customHeight="1">
      <c r="L658" s="3"/>
    </row>
    <row r="659" ht="12.75" customHeight="1">
      <c r="L659" s="3"/>
    </row>
    <row r="660" ht="12.75" customHeight="1">
      <c r="L660" s="3"/>
    </row>
    <row r="661" ht="12.75" customHeight="1">
      <c r="L661" s="3"/>
    </row>
    <row r="662" ht="12.75" customHeight="1">
      <c r="L662" s="3"/>
    </row>
    <row r="663" ht="12.75" customHeight="1">
      <c r="L663" s="3"/>
    </row>
    <row r="664" ht="12.75" customHeight="1">
      <c r="L664" s="3"/>
    </row>
    <row r="665" ht="12.75" customHeight="1">
      <c r="L665" s="3"/>
    </row>
    <row r="666" ht="12.75" customHeight="1">
      <c r="L666" s="3"/>
    </row>
    <row r="667" ht="12.75" customHeight="1">
      <c r="L667" s="3"/>
    </row>
    <row r="668" ht="12.75" customHeight="1">
      <c r="L668" s="3"/>
    </row>
    <row r="669" ht="12.75" customHeight="1">
      <c r="L669" s="3"/>
    </row>
    <row r="670" ht="12.75" customHeight="1">
      <c r="L670" s="3"/>
    </row>
    <row r="671" ht="12.75" customHeight="1">
      <c r="L671" s="3"/>
    </row>
    <row r="672" ht="12.75" customHeight="1">
      <c r="L672" s="3"/>
    </row>
    <row r="673" ht="12.75" customHeight="1">
      <c r="L673" s="3"/>
    </row>
    <row r="674" ht="12.75" customHeight="1">
      <c r="L674" s="3"/>
    </row>
    <row r="675" ht="12.75" customHeight="1">
      <c r="L675" s="3"/>
    </row>
    <row r="676" ht="12.75" customHeight="1">
      <c r="L676" s="3"/>
    </row>
    <row r="677" ht="12.75" customHeight="1">
      <c r="L677" s="3"/>
    </row>
    <row r="678" ht="12.75" customHeight="1">
      <c r="L678" s="3"/>
    </row>
    <row r="679" ht="12.75" customHeight="1">
      <c r="L679" s="3"/>
    </row>
    <row r="680" ht="12.75" customHeight="1">
      <c r="L680" s="3"/>
    </row>
    <row r="681" ht="12.75" customHeight="1">
      <c r="L681" s="3"/>
    </row>
    <row r="682" ht="12.75" customHeight="1">
      <c r="L682" s="3"/>
    </row>
    <row r="683" ht="12.75" customHeight="1">
      <c r="L683" s="3"/>
    </row>
    <row r="684" ht="12.75" customHeight="1">
      <c r="L684" s="3"/>
    </row>
    <row r="685" ht="12.75" customHeight="1">
      <c r="L685" s="3"/>
    </row>
    <row r="686" ht="12.75" customHeight="1">
      <c r="L686" s="3"/>
    </row>
    <row r="687" ht="12.75" customHeight="1">
      <c r="L687" s="3"/>
    </row>
    <row r="688" ht="12.75" customHeight="1">
      <c r="L688" s="3"/>
    </row>
    <row r="689" ht="12.75" customHeight="1">
      <c r="L689" s="3"/>
    </row>
    <row r="690" ht="12.75" customHeight="1">
      <c r="L690" s="3"/>
    </row>
    <row r="691" ht="12.75" customHeight="1">
      <c r="L691" s="3"/>
    </row>
    <row r="692" ht="12.75" customHeight="1">
      <c r="L692" s="3"/>
    </row>
    <row r="693" ht="12.75" customHeight="1">
      <c r="L693" s="3"/>
    </row>
    <row r="694" ht="12.75" customHeight="1">
      <c r="L694" s="3"/>
    </row>
    <row r="695" ht="12.75" customHeight="1">
      <c r="L695" s="3"/>
    </row>
    <row r="696" ht="12.75" customHeight="1">
      <c r="L696" s="3"/>
    </row>
    <row r="697" ht="12.75" customHeight="1">
      <c r="L697" s="3"/>
    </row>
    <row r="698" ht="12.75" customHeight="1">
      <c r="L698" s="3"/>
    </row>
    <row r="699" ht="12.75" customHeight="1">
      <c r="L699" s="3"/>
    </row>
    <row r="700" ht="12.75" customHeight="1">
      <c r="L700" s="3"/>
    </row>
    <row r="701" ht="12.75" customHeight="1">
      <c r="L701" s="3"/>
    </row>
    <row r="702" ht="12.75" customHeight="1">
      <c r="L702" s="3"/>
    </row>
    <row r="703" ht="12.75" customHeight="1">
      <c r="L703" s="3"/>
    </row>
    <row r="704" ht="12.75" customHeight="1">
      <c r="L704" s="3"/>
    </row>
    <row r="705" ht="12.75" customHeight="1">
      <c r="L705" s="3"/>
    </row>
    <row r="706" ht="12.75" customHeight="1">
      <c r="L706" s="3"/>
    </row>
    <row r="707" ht="12.75" customHeight="1">
      <c r="L707" s="3"/>
    </row>
    <row r="708" ht="12.75" customHeight="1">
      <c r="L708" s="3"/>
    </row>
    <row r="709" ht="12.75" customHeight="1">
      <c r="L709" s="3"/>
    </row>
    <row r="710" ht="12.75" customHeight="1">
      <c r="L710" s="3"/>
    </row>
    <row r="711" ht="12.75" customHeight="1">
      <c r="L711" s="3"/>
    </row>
    <row r="712" ht="12.75" customHeight="1">
      <c r="L712" s="3"/>
    </row>
    <row r="713" ht="12.75" customHeight="1">
      <c r="L713" s="3"/>
    </row>
    <row r="714" ht="12.75" customHeight="1">
      <c r="L714" s="3"/>
    </row>
    <row r="715" ht="12.75" customHeight="1">
      <c r="L715" s="3"/>
    </row>
    <row r="716" ht="12.75" customHeight="1">
      <c r="L716" s="3"/>
    </row>
    <row r="717" ht="12.75" customHeight="1">
      <c r="L717" s="3"/>
    </row>
    <row r="718" ht="12.75" customHeight="1">
      <c r="L718" s="3"/>
    </row>
    <row r="719" ht="12.75" customHeight="1">
      <c r="L719" s="3"/>
    </row>
    <row r="720" ht="12.75" customHeight="1">
      <c r="L720" s="3"/>
    </row>
    <row r="721" ht="12.75" customHeight="1">
      <c r="L721" s="3"/>
    </row>
    <row r="722" ht="12.75" customHeight="1">
      <c r="L722" s="3"/>
    </row>
    <row r="723" ht="12.75" customHeight="1">
      <c r="L723" s="3"/>
    </row>
    <row r="724" ht="12.75" customHeight="1">
      <c r="L724" s="3"/>
    </row>
    <row r="725" ht="12.75" customHeight="1">
      <c r="L725" s="3"/>
    </row>
    <row r="726" ht="12.75" customHeight="1">
      <c r="L726" s="3"/>
    </row>
    <row r="727" ht="12.75" customHeight="1">
      <c r="L727" s="3"/>
    </row>
    <row r="728" ht="12.75" customHeight="1">
      <c r="L728" s="3"/>
    </row>
    <row r="729" ht="12.75" customHeight="1">
      <c r="L729" s="3"/>
    </row>
    <row r="730" ht="12.75" customHeight="1">
      <c r="L730" s="3"/>
    </row>
    <row r="731" ht="12.75" customHeight="1">
      <c r="L731" s="3"/>
    </row>
    <row r="732" ht="12.75" customHeight="1">
      <c r="L732" s="3"/>
    </row>
    <row r="733" ht="12.75" customHeight="1">
      <c r="L733" s="3"/>
    </row>
    <row r="734" ht="12.75" customHeight="1">
      <c r="L734" s="3"/>
    </row>
    <row r="735" ht="12.75" customHeight="1">
      <c r="L735" s="3"/>
    </row>
    <row r="736" ht="12.75" customHeight="1">
      <c r="L736" s="3"/>
    </row>
    <row r="737" ht="12.75" customHeight="1">
      <c r="L737" s="3"/>
    </row>
    <row r="738" ht="12.75" customHeight="1">
      <c r="L738" s="3"/>
    </row>
    <row r="739" ht="12.75" customHeight="1">
      <c r="L739" s="3"/>
    </row>
    <row r="740" ht="12.75" customHeight="1">
      <c r="L740" s="3"/>
    </row>
    <row r="741" ht="12.75" customHeight="1">
      <c r="L741" s="3"/>
    </row>
    <row r="742" ht="12.75" customHeight="1">
      <c r="L742" s="3"/>
    </row>
    <row r="743" ht="12.75" customHeight="1">
      <c r="L743" s="3"/>
    </row>
    <row r="744" ht="12.75" customHeight="1">
      <c r="L744" s="3"/>
    </row>
    <row r="745" ht="12.75" customHeight="1">
      <c r="L745" s="3"/>
    </row>
    <row r="746" ht="12.75" customHeight="1">
      <c r="L746" s="3"/>
    </row>
    <row r="747" ht="12.75" customHeight="1">
      <c r="L747" s="3"/>
    </row>
    <row r="748" ht="12.75" customHeight="1">
      <c r="L748" s="3"/>
    </row>
    <row r="749" ht="12.75" customHeight="1">
      <c r="L749" s="3"/>
    </row>
    <row r="750" ht="12.75" customHeight="1">
      <c r="L750" s="3"/>
    </row>
    <row r="751" ht="12.75" customHeight="1">
      <c r="L751" s="3"/>
    </row>
    <row r="752" ht="12.75" customHeight="1">
      <c r="L752" s="3"/>
    </row>
    <row r="753" ht="12.75" customHeight="1">
      <c r="L753" s="3"/>
    </row>
    <row r="754" ht="12.75" customHeight="1">
      <c r="L754" s="3"/>
    </row>
    <row r="755" ht="12.75" customHeight="1">
      <c r="L755" s="3"/>
    </row>
    <row r="756" ht="12.75" customHeight="1">
      <c r="L756" s="3"/>
    </row>
    <row r="757" ht="12.75" customHeight="1">
      <c r="L757" s="3"/>
    </row>
    <row r="758" ht="12.75" customHeight="1">
      <c r="L758" s="3"/>
    </row>
    <row r="759" ht="12.75" customHeight="1">
      <c r="L759" s="3"/>
    </row>
    <row r="760" ht="12.75" customHeight="1">
      <c r="L760" s="3"/>
    </row>
    <row r="761" ht="12.75" customHeight="1">
      <c r="L761" s="3"/>
    </row>
    <row r="762" ht="12.75" customHeight="1">
      <c r="L762" s="3"/>
    </row>
    <row r="763" ht="12.75" customHeight="1">
      <c r="L763" s="3"/>
    </row>
    <row r="764" ht="12.75" customHeight="1">
      <c r="L764" s="3"/>
    </row>
    <row r="765" ht="12.75" customHeight="1">
      <c r="L765" s="3"/>
    </row>
    <row r="766" ht="12.75" customHeight="1">
      <c r="L766" s="3"/>
    </row>
    <row r="767" ht="12.75" customHeight="1">
      <c r="L767" s="3"/>
    </row>
    <row r="768" ht="12.75" customHeight="1">
      <c r="L768" s="3"/>
    </row>
    <row r="769" ht="12.75" customHeight="1">
      <c r="L769" s="3"/>
    </row>
    <row r="770" ht="12.75" customHeight="1">
      <c r="L770" s="3"/>
    </row>
    <row r="771" ht="12.75" customHeight="1">
      <c r="L771" s="3"/>
    </row>
    <row r="772" ht="12.75" customHeight="1">
      <c r="L772" s="3"/>
    </row>
    <row r="773" ht="12.75" customHeight="1">
      <c r="L773" s="3"/>
    </row>
    <row r="774" ht="12.75" customHeight="1">
      <c r="L774" s="3"/>
    </row>
    <row r="775" ht="12.75" customHeight="1">
      <c r="L775" s="3"/>
    </row>
    <row r="776" ht="12.75" customHeight="1">
      <c r="L776" s="3"/>
    </row>
    <row r="777" ht="12.75" customHeight="1">
      <c r="L777" s="3"/>
    </row>
    <row r="778" ht="12.75" customHeight="1">
      <c r="L778" s="3"/>
    </row>
    <row r="779" ht="12.75" customHeight="1">
      <c r="L779" s="3"/>
    </row>
    <row r="780" ht="12.75" customHeight="1">
      <c r="L780" s="3"/>
    </row>
    <row r="781" ht="12.75" customHeight="1">
      <c r="L781" s="3"/>
    </row>
    <row r="782" ht="12.75" customHeight="1">
      <c r="L782" s="3"/>
    </row>
    <row r="783" ht="12.75" customHeight="1">
      <c r="L783" s="3"/>
    </row>
    <row r="784" ht="12.75" customHeight="1">
      <c r="L784" s="3"/>
    </row>
    <row r="785" ht="12.75" customHeight="1">
      <c r="L785" s="3"/>
    </row>
    <row r="786" ht="12.75" customHeight="1">
      <c r="L786" s="3"/>
    </row>
    <row r="787" ht="12.75" customHeight="1">
      <c r="L787" s="3"/>
    </row>
    <row r="788" ht="12.75" customHeight="1">
      <c r="L788" s="3"/>
    </row>
    <row r="789" ht="12.75" customHeight="1">
      <c r="L789" s="3"/>
    </row>
    <row r="790" ht="12.75" customHeight="1">
      <c r="L790" s="3"/>
    </row>
    <row r="791" ht="12.75" customHeight="1">
      <c r="L791" s="3"/>
    </row>
    <row r="792" ht="12.75" customHeight="1">
      <c r="L792" s="3"/>
    </row>
    <row r="793" ht="12.75" customHeight="1">
      <c r="L793" s="3"/>
    </row>
    <row r="794" ht="12.75" customHeight="1">
      <c r="L794" s="3"/>
    </row>
    <row r="795" ht="12.75" customHeight="1">
      <c r="L795" s="3"/>
    </row>
    <row r="796" ht="12.75" customHeight="1">
      <c r="L796" s="3"/>
    </row>
    <row r="797" ht="12.75" customHeight="1">
      <c r="L797" s="3"/>
    </row>
    <row r="798" ht="12.75" customHeight="1">
      <c r="L798" s="3"/>
    </row>
    <row r="799" ht="12.75" customHeight="1">
      <c r="L799" s="3"/>
    </row>
    <row r="800" ht="12.75" customHeight="1">
      <c r="L800" s="3"/>
    </row>
    <row r="801" ht="12.75" customHeight="1">
      <c r="L801" s="3"/>
    </row>
    <row r="802" ht="12.75" customHeight="1">
      <c r="L802" s="3"/>
    </row>
    <row r="803" ht="12.75" customHeight="1">
      <c r="L803" s="3"/>
    </row>
    <row r="804" ht="12.75" customHeight="1">
      <c r="L804" s="3"/>
    </row>
    <row r="805" ht="12.75" customHeight="1">
      <c r="L805" s="3"/>
    </row>
    <row r="806" ht="12.75" customHeight="1">
      <c r="L806" s="3"/>
    </row>
    <row r="807" ht="12.75" customHeight="1">
      <c r="L807" s="3"/>
    </row>
    <row r="808" ht="12.75" customHeight="1">
      <c r="L808" s="3"/>
    </row>
    <row r="809" ht="12.75" customHeight="1">
      <c r="L809" s="3"/>
    </row>
    <row r="810" ht="12.75" customHeight="1">
      <c r="L810" s="3"/>
    </row>
    <row r="811" ht="12.75" customHeight="1">
      <c r="L811" s="3"/>
    </row>
    <row r="812" ht="12.75" customHeight="1">
      <c r="L812" s="3"/>
    </row>
    <row r="813" ht="12.75" customHeight="1">
      <c r="L813" s="3"/>
    </row>
    <row r="814" ht="12.75" customHeight="1">
      <c r="L814" s="3"/>
    </row>
    <row r="815" ht="12.75" customHeight="1">
      <c r="L815" s="3"/>
    </row>
    <row r="816" ht="12.75" customHeight="1">
      <c r="L816" s="3"/>
    </row>
    <row r="817" ht="12.75" customHeight="1">
      <c r="L817" s="3"/>
    </row>
    <row r="818" ht="12.75" customHeight="1">
      <c r="L818" s="3"/>
    </row>
    <row r="819" ht="12.75" customHeight="1">
      <c r="L819" s="3"/>
    </row>
    <row r="820" ht="12.75" customHeight="1">
      <c r="L820" s="3"/>
    </row>
    <row r="821" ht="12.75" customHeight="1">
      <c r="L821" s="3"/>
    </row>
    <row r="822" ht="12.75" customHeight="1">
      <c r="L822" s="3"/>
    </row>
    <row r="823" ht="12.75" customHeight="1">
      <c r="L823" s="3"/>
    </row>
    <row r="824" ht="12.75" customHeight="1">
      <c r="L824" s="3"/>
    </row>
    <row r="825" ht="12.75" customHeight="1">
      <c r="L825" s="3"/>
    </row>
    <row r="826" ht="12.75" customHeight="1">
      <c r="L826" s="3"/>
    </row>
    <row r="827" ht="12.75" customHeight="1">
      <c r="L827" s="3"/>
    </row>
    <row r="828" ht="12.75" customHeight="1">
      <c r="L828" s="3"/>
    </row>
    <row r="829" ht="12.75" customHeight="1">
      <c r="L829" s="3"/>
    </row>
    <row r="830" ht="12.75" customHeight="1">
      <c r="L830" s="3"/>
    </row>
    <row r="831" ht="12.75" customHeight="1">
      <c r="L831" s="3"/>
    </row>
    <row r="832" ht="12.75" customHeight="1">
      <c r="L832" s="3"/>
    </row>
    <row r="833" ht="12.75" customHeight="1">
      <c r="L833" s="3"/>
    </row>
    <row r="834" ht="12.75" customHeight="1">
      <c r="L834" s="3"/>
    </row>
    <row r="835" ht="12.75" customHeight="1">
      <c r="L835" s="3"/>
    </row>
    <row r="836" ht="12.75" customHeight="1">
      <c r="L836" s="3"/>
    </row>
    <row r="837" ht="12.75" customHeight="1">
      <c r="L837" s="3"/>
    </row>
    <row r="838" ht="12.75" customHeight="1">
      <c r="L838" s="3"/>
    </row>
    <row r="839" ht="12.75" customHeight="1">
      <c r="L839" s="3"/>
    </row>
    <row r="840" ht="12.75" customHeight="1">
      <c r="L840" s="3"/>
    </row>
    <row r="841" ht="12.75" customHeight="1">
      <c r="L841" s="3"/>
    </row>
    <row r="842" ht="12.75" customHeight="1">
      <c r="L842" s="3"/>
    </row>
    <row r="843" ht="12.75" customHeight="1">
      <c r="L843" s="3"/>
    </row>
    <row r="844" ht="12.75" customHeight="1">
      <c r="L844" s="3"/>
    </row>
    <row r="845" ht="12.75" customHeight="1">
      <c r="L845" s="3"/>
    </row>
    <row r="846" ht="12.75" customHeight="1">
      <c r="L846" s="3"/>
    </row>
    <row r="847" ht="12.75" customHeight="1">
      <c r="L847" s="3"/>
    </row>
    <row r="848" ht="12.75" customHeight="1">
      <c r="L848" s="3"/>
    </row>
    <row r="849" ht="12.75" customHeight="1">
      <c r="L849" s="3"/>
    </row>
    <row r="850" ht="12.75" customHeight="1">
      <c r="L850" s="3"/>
    </row>
    <row r="851" ht="12.75" customHeight="1">
      <c r="L851" s="3"/>
    </row>
    <row r="852" ht="12.75" customHeight="1">
      <c r="L852" s="3"/>
    </row>
    <row r="853" ht="12.75" customHeight="1">
      <c r="L853" s="3"/>
    </row>
    <row r="854" ht="12.75" customHeight="1">
      <c r="L854" s="3"/>
    </row>
    <row r="855" ht="12.75" customHeight="1">
      <c r="L855" s="3"/>
    </row>
    <row r="856" ht="12.75" customHeight="1">
      <c r="L856" s="3"/>
    </row>
    <row r="857" ht="12.75" customHeight="1">
      <c r="L857" s="3"/>
    </row>
    <row r="858" ht="12.75" customHeight="1">
      <c r="L858" s="3"/>
    </row>
    <row r="859" ht="12.75" customHeight="1">
      <c r="L859" s="3"/>
    </row>
    <row r="860" ht="12.75" customHeight="1">
      <c r="L860" s="3"/>
    </row>
    <row r="861" ht="12.75" customHeight="1">
      <c r="L861" s="3"/>
    </row>
    <row r="862" ht="12.75" customHeight="1">
      <c r="L862" s="3"/>
    </row>
    <row r="863" ht="12.75" customHeight="1">
      <c r="L863" s="3"/>
    </row>
    <row r="864" ht="12.75" customHeight="1">
      <c r="L864" s="3"/>
    </row>
    <row r="865" ht="12.75" customHeight="1">
      <c r="L865" s="3"/>
    </row>
    <row r="866" ht="12.75" customHeight="1">
      <c r="L866" s="3"/>
    </row>
    <row r="867" ht="12.75" customHeight="1">
      <c r="L867" s="3"/>
    </row>
    <row r="868" ht="12.75" customHeight="1">
      <c r="L868" s="3"/>
    </row>
    <row r="869" ht="12.75" customHeight="1">
      <c r="L869" s="3"/>
    </row>
    <row r="870" ht="12.75" customHeight="1">
      <c r="L870" s="3"/>
    </row>
    <row r="871" ht="12.75" customHeight="1">
      <c r="L871" s="3"/>
    </row>
    <row r="872" ht="12.75" customHeight="1">
      <c r="L872" s="3"/>
    </row>
    <row r="873" ht="12.75" customHeight="1">
      <c r="L873" s="3"/>
    </row>
    <row r="874" ht="12.75" customHeight="1">
      <c r="L874" s="3"/>
    </row>
    <row r="875" ht="12.75" customHeight="1">
      <c r="L875" s="3"/>
    </row>
    <row r="876" ht="12.75" customHeight="1">
      <c r="L876" s="3"/>
    </row>
    <row r="877" ht="12.75" customHeight="1">
      <c r="L877" s="3"/>
    </row>
    <row r="878" ht="12.75" customHeight="1">
      <c r="L878" s="3"/>
    </row>
    <row r="879" ht="12.75" customHeight="1">
      <c r="L879" s="3"/>
    </row>
    <row r="880" ht="12.75" customHeight="1">
      <c r="L880" s="3"/>
    </row>
    <row r="881" ht="12.75" customHeight="1">
      <c r="L881" s="3"/>
    </row>
    <row r="882" ht="12.75" customHeight="1">
      <c r="L882" s="3"/>
    </row>
    <row r="883" ht="12.75" customHeight="1">
      <c r="L883" s="3"/>
    </row>
    <row r="884" ht="12.75" customHeight="1">
      <c r="L884" s="3"/>
    </row>
    <row r="885" ht="12.75" customHeight="1">
      <c r="L885" s="3"/>
    </row>
    <row r="886" ht="12.75" customHeight="1">
      <c r="L886" s="3"/>
    </row>
    <row r="887" ht="12.75" customHeight="1">
      <c r="L887" s="3"/>
    </row>
    <row r="888" ht="12.75" customHeight="1">
      <c r="L888" s="3"/>
    </row>
    <row r="889" ht="12.75" customHeight="1">
      <c r="L889" s="3"/>
    </row>
    <row r="890" ht="12.75" customHeight="1">
      <c r="L890" s="3"/>
    </row>
    <row r="891" ht="12.75" customHeight="1">
      <c r="L891" s="3"/>
    </row>
    <row r="892" ht="12.75" customHeight="1">
      <c r="L892" s="3"/>
    </row>
    <row r="893" ht="12.75" customHeight="1">
      <c r="L893" s="3"/>
    </row>
    <row r="894" ht="12.75" customHeight="1">
      <c r="L894" s="3"/>
    </row>
    <row r="895" ht="12.75" customHeight="1">
      <c r="L895" s="3"/>
    </row>
    <row r="896" ht="12.75" customHeight="1">
      <c r="L896" s="3"/>
    </row>
    <row r="897" ht="12.75" customHeight="1">
      <c r="L897" s="3"/>
    </row>
    <row r="898" ht="12.75" customHeight="1">
      <c r="L898" s="3"/>
    </row>
    <row r="899" ht="12.75" customHeight="1">
      <c r="L899" s="3"/>
    </row>
    <row r="900" ht="12.75" customHeight="1">
      <c r="L900" s="3"/>
    </row>
    <row r="901" ht="12.75" customHeight="1">
      <c r="L901" s="3"/>
    </row>
    <row r="902" ht="12.75" customHeight="1">
      <c r="L902" s="3"/>
    </row>
    <row r="903" ht="12.75" customHeight="1">
      <c r="L903" s="3"/>
    </row>
    <row r="904" ht="12.75" customHeight="1">
      <c r="L904" s="3"/>
    </row>
    <row r="905" ht="12.75" customHeight="1">
      <c r="L905" s="3"/>
    </row>
    <row r="906" ht="12.75" customHeight="1">
      <c r="L906" s="3"/>
    </row>
    <row r="907" ht="12.75" customHeight="1">
      <c r="L907" s="3"/>
    </row>
    <row r="908" ht="12.75" customHeight="1">
      <c r="L908" s="3"/>
    </row>
    <row r="909" ht="12.75" customHeight="1">
      <c r="L909" s="3"/>
    </row>
    <row r="910" ht="12.75" customHeight="1">
      <c r="L910" s="3"/>
    </row>
    <row r="911" ht="12.75" customHeight="1">
      <c r="L911" s="3"/>
    </row>
    <row r="912" ht="12.75" customHeight="1">
      <c r="L912" s="3"/>
    </row>
    <row r="913" ht="12.75" customHeight="1">
      <c r="L913" s="3"/>
    </row>
    <row r="914" ht="12.75" customHeight="1">
      <c r="L914" s="3"/>
    </row>
    <row r="915" ht="12.75" customHeight="1">
      <c r="L915" s="3"/>
    </row>
    <row r="916" ht="12.75" customHeight="1">
      <c r="L916" s="3"/>
    </row>
    <row r="917" ht="12.75" customHeight="1">
      <c r="L917" s="3"/>
    </row>
    <row r="918" ht="12.75" customHeight="1">
      <c r="L918" s="3"/>
    </row>
    <row r="919" ht="12.75" customHeight="1">
      <c r="L919" s="3"/>
    </row>
    <row r="920" ht="12.75" customHeight="1">
      <c r="L920" s="3"/>
    </row>
    <row r="921" ht="12.75" customHeight="1">
      <c r="L921" s="3"/>
    </row>
    <row r="922" ht="12.75" customHeight="1">
      <c r="L922" s="3"/>
    </row>
    <row r="923" ht="12.75" customHeight="1">
      <c r="L923" s="3"/>
    </row>
    <row r="924" ht="12.75" customHeight="1">
      <c r="L924" s="3"/>
    </row>
    <row r="925" ht="12.75" customHeight="1">
      <c r="L925" s="3"/>
    </row>
    <row r="926" ht="12.75" customHeight="1">
      <c r="L926" s="3"/>
    </row>
    <row r="927" ht="12.75" customHeight="1">
      <c r="L927" s="3"/>
    </row>
    <row r="928" ht="12.75" customHeight="1">
      <c r="L928" s="3"/>
    </row>
    <row r="929" ht="12.75" customHeight="1">
      <c r="L929" s="3"/>
    </row>
    <row r="930" ht="12.75" customHeight="1">
      <c r="L930" s="3"/>
    </row>
    <row r="931" ht="12.75" customHeight="1">
      <c r="L931" s="3"/>
    </row>
    <row r="932" ht="12.75" customHeight="1">
      <c r="L932" s="3"/>
    </row>
    <row r="933" ht="12.75" customHeight="1">
      <c r="L933" s="3"/>
    </row>
    <row r="934" ht="12.75" customHeight="1">
      <c r="L934" s="3"/>
    </row>
    <row r="935" ht="12.75" customHeight="1">
      <c r="L935" s="3"/>
    </row>
    <row r="936" ht="12.75" customHeight="1">
      <c r="L936" s="3"/>
    </row>
    <row r="937" ht="12.75" customHeight="1">
      <c r="L937" s="3"/>
    </row>
    <row r="938" ht="12.75" customHeight="1">
      <c r="L938" s="3"/>
    </row>
    <row r="939" ht="12.75" customHeight="1">
      <c r="L939" s="3"/>
    </row>
    <row r="940" ht="12.75" customHeight="1">
      <c r="L940" s="3"/>
    </row>
    <row r="941" ht="12.75" customHeight="1">
      <c r="L941" s="3"/>
    </row>
    <row r="942" ht="12.75" customHeight="1">
      <c r="L942" s="3"/>
    </row>
    <row r="943" ht="12.75" customHeight="1">
      <c r="L943" s="3"/>
    </row>
    <row r="944" ht="12.75" customHeight="1">
      <c r="L944" s="3"/>
    </row>
    <row r="945" ht="12.75" customHeight="1">
      <c r="L945" s="3"/>
    </row>
    <row r="946" ht="12.75" customHeight="1">
      <c r="L946" s="3"/>
    </row>
    <row r="947" ht="12.75" customHeight="1">
      <c r="L947" s="3"/>
    </row>
    <row r="948" ht="12.75" customHeight="1">
      <c r="L948" s="3"/>
    </row>
    <row r="949" ht="12.75" customHeight="1">
      <c r="L949" s="3"/>
    </row>
    <row r="950" ht="12.75" customHeight="1">
      <c r="L950" s="3"/>
    </row>
    <row r="951" ht="12.75" customHeight="1">
      <c r="L951" s="3"/>
    </row>
    <row r="952" ht="12.75" customHeight="1">
      <c r="L952" s="3"/>
    </row>
    <row r="953" ht="12.75" customHeight="1">
      <c r="L953" s="3"/>
    </row>
    <row r="954" ht="12.75" customHeight="1">
      <c r="L954" s="3"/>
    </row>
    <row r="955" ht="12.75" customHeight="1">
      <c r="L955" s="3"/>
    </row>
    <row r="956" ht="12.75" customHeight="1">
      <c r="L956" s="3"/>
    </row>
    <row r="957" ht="12.75" customHeight="1">
      <c r="L957" s="3"/>
    </row>
    <row r="958" ht="12.75" customHeight="1">
      <c r="L958" s="3"/>
    </row>
    <row r="959" ht="12.75" customHeight="1">
      <c r="L959" s="3"/>
    </row>
    <row r="960" ht="12.75" customHeight="1">
      <c r="L960" s="3"/>
    </row>
    <row r="961" ht="12.75" customHeight="1">
      <c r="L961" s="3"/>
    </row>
    <row r="962" ht="12.75" customHeight="1">
      <c r="L962" s="3"/>
    </row>
    <row r="963" ht="12.75" customHeight="1">
      <c r="L963" s="3"/>
    </row>
    <row r="964" ht="12.75" customHeight="1">
      <c r="L964" s="3"/>
    </row>
    <row r="965" ht="12.75" customHeight="1">
      <c r="L965" s="3"/>
    </row>
    <row r="966" ht="12.75" customHeight="1">
      <c r="L966" s="3"/>
    </row>
    <row r="967" ht="12.75" customHeight="1">
      <c r="L967" s="3"/>
    </row>
    <row r="968" ht="12.75" customHeight="1">
      <c r="L968" s="3"/>
    </row>
    <row r="969" ht="12.75" customHeight="1">
      <c r="L969" s="3"/>
    </row>
    <row r="970" ht="12.75" customHeight="1">
      <c r="L970" s="3"/>
    </row>
    <row r="971" ht="12.75" customHeight="1">
      <c r="L971" s="3"/>
    </row>
    <row r="972" ht="12.75" customHeight="1">
      <c r="L972" s="3"/>
    </row>
    <row r="973" ht="12.75" customHeight="1">
      <c r="L973" s="3"/>
    </row>
    <row r="974" ht="12.75" customHeight="1">
      <c r="L974" s="3"/>
    </row>
    <row r="975" ht="12.75" customHeight="1">
      <c r="L975" s="3"/>
    </row>
    <row r="976" ht="12.75" customHeight="1">
      <c r="L976" s="3"/>
    </row>
    <row r="977" ht="12.75" customHeight="1">
      <c r="L977" s="3"/>
    </row>
    <row r="978" ht="12.75" customHeight="1">
      <c r="L978" s="3"/>
    </row>
    <row r="979" ht="12.75" customHeight="1">
      <c r="L979" s="3"/>
    </row>
    <row r="980" ht="12.75" customHeight="1">
      <c r="L980" s="3"/>
    </row>
    <row r="981" ht="12.75" customHeight="1">
      <c r="L981" s="3"/>
    </row>
    <row r="982" ht="12.75" customHeight="1">
      <c r="L982" s="3"/>
    </row>
    <row r="983" ht="12.75" customHeight="1">
      <c r="L983" s="3"/>
    </row>
    <row r="984" ht="12.75" customHeight="1">
      <c r="L984" s="3"/>
    </row>
    <row r="985" ht="12.75" customHeight="1">
      <c r="L985" s="3"/>
    </row>
    <row r="986" ht="12.75" customHeight="1">
      <c r="L986" s="3"/>
    </row>
    <row r="987" ht="12.75" customHeight="1">
      <c r="L987" s="3"/>
    </row>
    <row r="988" ht="12.75" customHeight="1">
      <c r="L988" s="3"/>
    </row>
    <row r="989" ht="12.75" customHeight="1">
      <c r="L989" s="3"/>
    </row>
    <row r="990" ht="12.75" customHeight="1">
      <c r="L990" s="3"/>
    </row>
    <row r="991" ht="12.75" customHeight="1">
      <c r="L991" s="3"/>
    </row>
    <row r="992" ht="12.75" customHeight="1">
      <c r="L992" s="3"/>
    </row>
    <row r="993" ht="12.75" customHeight="1">
      <c r="L993" s="3"/>
    </row>
    <row r="994" ht="12.75" customHeight="1">
      <c r="L994" s="3"/>
    </row>
    <row r="995" ht="12.75" customHeight="1">
      <c r="L995" s="3"/>
    </row>
    <row r="996" ht="12.75" customHeight="1">
      <c r="L996" s="3"/>
    </row>
    <row r="997" ht="12.75" customHeight="1">
      <c r="L997" s="3"/>
    </row>
    <row r="998" ht="12.75" customHeight="1">
      <c r="L998" s="3"/>
    </row>
    <row r="999" ht="12.75" customHeight="1">
      <c r="L999" s="3"/>
    </row>
    <row r="1000" ht="12.75" customHeight="1">
      <c r="L1000" s="3"/>
    </row>
    <row r="1001" ht="12.75" customHeight="1">
      <c r="L1001" s="3"/>
    </row>
    <row r="1002" ht="12.75" customHeight="1">
      <c r="L1002" s="3"/>
    </row>
    <row r="1003" ht="12.75" customHeight="1">
      <c r="L1003" s="3"/>
    </row>
    <row r="1004" ht="12.75" customHeight="1">
      <c r="L1004" s="3"/>
    </row>
    <row r="1005" ht="12.75" customHeight="1">
      <c r="L1005" s="3"/>
    </row>
    <row r="1006" ht="12.75" customHeight="1">
      <c r="L1006" s="3"/>
    </row>
  </sheetData>
  <autoFilter ref="$A$26:$U$531">
    <sortState ref="A26:U531">
      <sortCondition descending="1" ref="A26:A531"/>
    </sortState>
  </autoFilter>
  <mergeCells count="15">
    <mergeCell ref="A3:B3"/>
    <mergeCell ref="A1:E1"/>
    <mergeCell ref="D4:J4"/>
    <mergeCell ref="D5:J12"/>
    <mergeCell ref="P25:U25"/>
    <mergeCell ref="V19:V25"/>
    <mergeCell ref="L19:L25"/>
    <mergeCell ref="M19:M25"/>
    <mergeCell ref="B25:G25"/>
    <mergeCell ref="H20:H25"/>
    <mergeCell ref="J20:J25"/>
    <mergeCell ref="N19:N25"/>
    <mergeCell ref="O19:O25"/>
    <mergeCell ref="M13:O16"/>
    <mergeCell ref="I14:K16"/>
  </mergeCells>
  <conditionalFormatting sqref="I27:I278">
    <cfRule type="containsText" dxfId="0" priority="1" operator="containsText" text="1">
      <formula>NOT(ISERROR(SEARCH(("1"),(I27))))</formula>
    </cfRule>
  </conditionalFormatting>
  <conditionalFormatting sqref="K27:K278">
    <cfRule type="containsText" dxfId="0" priority="2" operator="containsText" text="1">
      <formula>NOT(ISERROR(SEARCH(("1"),(K27))))</formula>
    </cfRule>
  </conditionalFormatting>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D2" s="105" t="s">
        <v>91</v>
      </c>
    </row>
  </sheetData>
  <mergeCells count="1">
    <mergeCell ref="D2:J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2">
      <c r="C2" s="106" t="s">
        <v>92</v>
      </c>
      <c r="D2" s="11"/>
      <c r="E2" s="11"/>
      <c r="F2" s="11"/>
      <c r="G2" s="11"/>
      <c r="H2" s="13"/>
    </row>
    <row r="3">
      <c r="C3" s="107" t="s">
        <v>93</v>
      </c>
      <c r="D3" s="27"/>
      <c r="E3" s="27"/>
      <c r="F3" s="27"/>
      <c r="G3" s="27"/>
      <c r="H3" s="29"/>
    </row>
    <row r="4">
      <c r="C4" s="76"/>
      <c r="H4" s="77"/>
    </row>
    <row r="5">
      <c r="C5" s="76"/>
      <c r="H5" s="77"/>
    </row>
    <row r="6">
      <c r="C6" s="76"/>
      <c r="H6" s="77"/>
    </row>
    <row r="7">
      <c r="C7" s="31"/>
      <c r="D7" s="33"/>
      <c r="E7" s="33"/>
      <c r="F7" s="33"/>
      <c r="G7" s="33"/>
      <c r="H7" s="34"/>
    </row>
    <row r="10">
      <c r="B10" s="108" t="s">
        <v>94</v>
      </c>
      <c r="C10" s="109"/>
      <c r="D10" s="109"/>
      <c r="E10" s="110"/>
      <c r="F10" s="110"/>
      <c r="G10" s="110"/>
      <c r="H10" s="110"/>
      <c r="I10" s="111">
        <v>252.0</v>
      </c>
    </row>
    <row r="11">
      <c r="B11" s="112" t="s">
        <v>95</v>
      </c>
      <c r="C11" s="113"/>
      <c r="D11" s="113"/>
      <c r="E11" s="114"/>
      <c r="F11" s="114"/>
      <c r="G11" s="114"/>
      <c r="H11" s="114"/>
      <c r="I11" s="115">
        <v>252.0</v>
      </c>
    </row>
    <row r="12">
      <c r="B12" s="116" t="s">
        <v>96</v>
      </c>
      <c r="C12" s="13"/>
      <c r="D12" s="49">
        <v>0.01</v>
      </c>
      <c r="E12" s="117"/>
      <c r="F12" s="117"/>
      <c r="G12" s="117"/>
      <c r="H12" s="117"/>
      <c r="I12" s="117"/>
    </row>
    <row r="13">
      <c r="B13" s="118" t="s">
        <v>97</v>
      </c>
      <c r="C13" s="13"/>
      <c r="D13" s="119">
        <v>0.05</v>
      </c>
      <c r="E13" s="117"/>
      <c r="F13" s="120" t="s">
        <v>98</v>
      </c>
      <c r="G13" s="117"/>
      <c r="H13" s="117"/>
      <c r="I13" s="117"/>
    </row>
    <row r="14">
      <c r="B14" s="121" t="s">
        <v>99</v>
      </c>
      <c r="C14" s="13"/>
      <c r="D14" s="122">
        <f>'VaR and ES'!A278</f>
        <v>42767</v>
      </c>
      <c r="E14" s="117"/>
      <c r="F14" s="117"/>
      <c r="G14" s="117"/>
      <c r="H14" s="117"/>
      <c r="I14" s="123"/>
      <c r="J14" s="123"/>
      <c r="K14" s="123"/>
      <c r="L14" s="123"/>
      <c r="M14" s="123"/>
    </row>
    <row r="15">
      <c r="H15" s="3"/>
      <c r="I15" s="3"/>
    </row>
    <row r="16">
      <c r="B16" s="124" t="s">
        <v>100</v>
      </c>
      <c r="C16" s="11"/>
      <c r="D16" s="13"/>
      <c r="E16" s="125" t="s">
        <v>101</v>
      </c>
      <c r="F16" s="126" t="s">
        <v>102</v>
      </c>
      <c r="G16" s="13"/>
      <c r="H16" s="127" t="s">
        <v>103</v>
      </c>
      <c r="I16" s="11"/>
      <c r="J16" s="13"/>
      <c r="K16" s="128"/>
    </row>
    <row r="17">
      <c r="B17" s="129" t="s">
        <v>104</v>
      </c>
      <c r="C17" s="11"/>
      <c r="D17" s="11"/>
      <c r="E17" s="130">
        <f>sum('VaR and ES'!I27:I278)</f>
        <v>3</v>
      </c>
      <c r="F17" s="131">
        <f t="shared" ref="F17:F18" si="1">_xlfn.BINOM.DIST(E17,$I$11,$D$12,TRUE)</f>
        <v>0.7538134963</v>
      </c>
      <c r="G17" s="13"/>
      <c r="H17" s="132" t="s">
        <v>105</v>
      </c>
      <c r="I17" s="11"/>
      <c r="J17" s="13"/>
      <c r="K17" s="133"/>
    </row>
    <row r="18">
      <c r="B18" s="134" t="s">
        <v>106</v>
      </c>
      <c r="C18" s="11"/>
      <c r="D18" s="13"/>
      <c r="E18" s="130">
        <f>SUM('VaR and ES'!K27:K278)</f>
        <v>5</v>
      </c>
      <c r="F18" s="131">
        <f t="shared" si="1"/>
        <v>0.957477488</v>
      </c>
      <c r="G18" s="13"/>
      <c r="H18" s="132" t="s">
        <v>107</v>
      </c>
      <c r="I18" s="11"/>
      <c r="J18" s="13"/>
      <c r="K18" s="135"/>
    </row>
    <row r="19">
      <c r="H19" s="3"/>
      <c r="I19" s="136"/>
      <c r="J19" s="136"/>
      <c r="K19" s="136"/>
    </row>
    <row r="20">
      <c r="B20" s="137" t="s">
        <v>108</v>
      </c>
      <c r="H20" s="3"/>
      <c r="I20" s="3"/>
    </row>
    <row r="21">
      <c r="B21" s="138" t="s">
        <v>109</v>
      </c>
    </row>
    <row r="29" ht="80.25" customHeight="1"/>
    <row r="31" ht="78.75" customHeight="1">
      <c r="B31" s="139" t="s">
        <v>110</v>
      </c>
    </row>
    <row r="33">
      <c r="B33" s="56" t="s">
        <v>111</v>
      </c>
    </row>
  </sheetData>
  <mergeCells count="17">
    <mergeCell ref="B14:C14"/>
    <mergeCell ref="B13:C13"/>
    <mergeCell ref="B12:C12"/>
    <mergeCell ref="C2:H2"/>
    <mergeCell ref="C3:H7"/>
    <mergeCell ref="H17:J17"/>
    <mergeCell ref="H16:J16"/>
    <mergeCell ref="B21:J29"/>
    <mergeCell ref="B31:J31"/>
    <mergeCell ref="B33:I34"/>
    <mergeCell ref="B17:D17"/>
    <mergeCell ref="B16:D16"/>
    <mergeCell ref="F18:G18"/>
    <mergeCell ref="B18:D18"/>
    <mergeCell ref="F17:G17"/>
    <mergeCell ref="F16:G16"/>
    <mergeCell ref="H18:J18"/>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1.43"/>
  </cols>
  <sheetData>
    <row r="1" ht="12.75" customHeight="1"/>
    <row r="2" ht="12.75" customHeight="1">
      <c r="C2" s="140" t="s">
        <v>112</v>
      </c>
    </row>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86"/>
    <col customWidth="1" min="2" max="21" width="7.0"/>
    <col customWidth="1" min="22" max="22" width="7.71"/>
    <col customWidth="1" min="23" max="23" width="7.57"/>
    <col customWidth="1" min="24" max="27" width="7.14"/>
    <col customWidth="1" min="28" max="28" width="7.0"/>
    <col customWidth="1" min="29" max="32" width="6.86"/>
    <col customWidth="1" min="33" max="33" width="7.0"/>
    <col customWidth="1" min="34" max="34" width="6.0"/>
    <col customWidth="1" min="35" max="35" width="7.0"/>
    <col customWidth="1" min="36" max="36" width="6.43"/>
    <col customWidth="1" min="37" max="37" width="6.86"/>
    <col customWidth="1" min="38" max="38" width="6.57"/>
    <col customWidth="1" min="39" max="39" width="6.86"/>
    <col customWidth="1" min="40" max="40" width="7.29"/>
    <col customWidth="1" min="41" max="41" width="7.43"/>
    <col customWidth="1" min="42" max="42" width="18.14"/>
    <col customWidth="1" min="44" max="44" width="20.0"/>
  </cols>
  <sheetData>
    <row r="1">
      <c r="A1" s="141" t="s">
        <v>113</v>
      </c>
      <c r="T1" s="142"/>
      <c r="U1" s="142"/>
      <c r="V1" s="143"/>
      <c r="W1" s="143"/>
      <c r="X1" s="143"/>
      <c r="Y1" s="143"/>
      <c r="Z1" s="143"/>
      <c r="AA1" s="143"/>
      <c r="AB1" s="143"/>
      <c r="AC1" s="143"/>
      <c r="AD1" s="143"/>
      <c r="AE1" s="143"/>
      <c r="AF1" s="143"/>
      <c r="AG1" s="143"/>
      <c r="AH1" s="143"/>
      <c r="AI1" s="143"/>
      <c r="AJ1" s="143"/>
      <c r="AK1" s="143"/>
      <c r="AL1" s="143"/>
      <c r="AM1" s="143"/>
      <c r="AN1" s="143"/>
      <c r="AO1" s="143"/>
      <c r="AP1" s="56" t="s">
        <v>114</v>
      </c>
    </row>
    <row r="2" ht="30.0" customHeight="1">
      <c r="A2" s="144" t="s">
        <v>115</v>
      </c>
      <c r="X2" s="143"/>
      <c r="Y2" s="143"/>
      <c r="Z2" s="143"/>
      <c r="AA2" s="143"/>
      <c r="AB2" s="143"/>
      <c r="AC2" s="143"/>
      <c r="AD2" s="143"/>
      <c r="AE2" s="143"/>
      <c r="AF2" s="143"/>
      <c r="AG2" s="143"/>
      <c r="AH2" s="143"/>
      <c r="AI2" s="143"/>
      <c r="AJ2" s="143"/>
      <c r="AK2" s="143"/>
      <c r="AL2" s="143"/>
      <c r="AM2" s="143"/>
      <c r="AN2" s="143"/>
      <c r="AO2" s="143"/>
      <c r="AR2" s="145" t="s">
        <v>116</v>
      </c>
    </row>
    <row r="3">
      <c r="A3" s="146" t="s">
        <v>12</v>
      </c>
      <c r="B3" s="147" t="s">
        <v>117</v>
      </c>
      <c r="C3" s="11"/>
      <c r="D3" s="11"/>
      <c r="E3" s="11"/>
      <c r="F3" s="11"/>
      <c r="G3" s="11"/>
      <c r="H3" s="11"/>
      <c r="I3" s="11"/>
      <c r="J3" s="11"/>
      <c r="K3" s="11"/>
      <c r="L3" s="11"/>
      <c r="M3" s="11"/>
      <c r="N3" s="11"/>
      <c r="O3" s="11"/>
      <c r="P3" s="11"/>
      <c r="Q3" s="11"/>
      <c r="R3" s="11"/>
      <c r="S3" s="11"/>
      <c r="T3" s="11"/>
      <c r="U3" s="13"/>
      <c r="V3" s="148" t="s">
        <v>118</v>
      </c>
      <c r="W3" s="11"/>
      <c r="X3" s="11"/>
      <c r="Y3" s="11"/>
      <c r="Z3" s="11"/>
      <c r="AA3" s="11"/>
      <c r="AB3" s="11"/>
      <c r="AC3" s="11"/>
      <c r="AD3" s="11"/>
      <c r="AE3" s="11"/>
      <c r="AF3" s="11"/>
      <c r="AG3" s="11"/>
      <c r="AH3" s="11"/>
      <c r="AI3" s="11"/>
      <c r="AJ3" s="11"/>
      <c r="AK3" s="11"/>
      <c r="AL3" s="11"/>
      <c r="AM3" s="11"/>
      <c r="AN3" s="11"/>
      <c r="AO3" s="13"/>
    </row>
    <row r="4">
      <c r="A4" s="87"/>
      <c r="B4" s="149">
        <v>1.0</v>
      </c>
      <c r="C4" s="150">
        <v>2.0</v>
      </c>
      <c r="D4" s="149">
        <v>3.0</v>
      </c>
      <c r="E4" s="150">
        <v>4.0</v>
      </c>
      <c r="F4" s="149">
        <v>5.0</v>
      </c>
      <c r="G4" s="150">
        <v>6.0</v>
      </c>
      <c r="H4" s="150">
        <v>7.0</v>
      </c>
      <c r="I4" s="150">
        <v>8.0</v>
      </c>
      <c r="J4" s="150">
        <v>9.0</v>
      </c>
      <c r="K4" s="149">
        <v>10.0</v>
      </c>
      <c r="L4" s="150">
        <v>11.0</v>
      </c>
      <c r="M4" s="150">
        <v>12.0</v>
      </c>
      <c r="N4" s="150">
        <v>13.0</v>
      </c>
      <c r="O4" s="150">
        <v>14.0</v>
      </c>
      <c r="P4" s="150">
        <v>15.0</v>
      </c>
      <c r="Q4" s="150">
        <v>16.0</v>
      </c>
      <c r="R4" s="150">
        <v>17.0</v>
      </c>
      <c r="S4" s="150">
        <v>18.0</v>
      </c>
      <c r="T4" s="150">
        <v>19.0</v>
      </c>
      <c r="U4" s="149">
        <v>20.0</v>
      </c>
      <c r="V4" s="151" t="s">
        <v>119</v>
      </c>
      <c r="W4" s="152" t="s">
        <v>120</v>
      </c>
      <c r="X4" s="153" t="s">
        <v>121</v>
      </c>
      <c r="Y4" s="152" t="s">
        <v>122</v>
      </c>
      <c r="Z4" s="153" t="s">
        <v>123</v>
      </c>
      <c r="AA4" s="152" t="s">
        <v>124</v>
      </c>
      <c r="AB4" s="152" t="s">
        <v>125</v>
      </c>
      <c r="AC4" s="152" t="s">
        <v>126</v>
      </c>
      <c r="AD4" s="152" t="s">
        <v>127</v>
      </c>
      <c r="AE4" s="153" t="s">
        <v>128</v>
      </c>
      <c r="AF4" s="152" t="s">
        <v>129</v>
      </c>
      <c r="AG4" s="152" t="s">
        <v>130</v>
      </c>
      <c r="AH4" s="152" t="s">
        <v>131</v>
      </c>
      <c r="AI4" s="152" t="s">
        <v>132</v>
      </c>
      <c r="AJ4" s="152" t="s">
        <v>133</v>
      </c>
      <c r="AK4" s="152" t="s">
        <v>134</v>
      </c>
      <c r="AL4" s="152" t="s">
        <v>135</v>
      </c>
      <c r="AM4" s="152" t="s">
        <v>136</v>
      </c>
      <c r="AN4" s="152" t="s">
        <v>137</v>
      </c>
      <c r="AO4" s="153" t="s">
        <v>138</v>
      </c>
      <c r="AP4" s="154" t="s">
        <v>139</v>
      </c>
      <c r="AR4" s="137" t="s">
        <v>140</v>
      </c>
    </row>
    <row r="5">
      <c r="A5" s="155">
        <v>43131.0</v>
      </c>
      <c r="B5" s="156">
        <f>6.75</f>
        <v>6.75</v>
      </c>
      <c r="C5" s="157">
        <v>6.78</v>
      </c>
      <c r="D5" s="158">
        <v>6.81</v>
      </c>
      <c r="E5" s="159">
        <f t="shared" ref="E5:E509" si="2">D5+(F5-D5)*0.5</f>
        <v>6.875</v>
      </c>
      <c r="F5" s="158">
        <v>6.94</v>
      </c>
      <c r="G5" s="159">
        <f t="shared" ref="G5:G509" si="3">F5+(H5-F5)*0.5</f>
        <v>7.025</v>
      </c>
      <c r="H5" s="157">
        <v>7.11</v>
      </c>
      <c r="I5" s="160">
        <f t="shared" ref="I5:I509" si="4">H5+(K5-H5)*(1/3)</f>
        <v>7.186666667</v>
      </c>
      <c r="J5" s="160">
        <f t="shared" ref="J5:J509" si="5">H5+(K5-H5)*(2/3)</f>
        <v>7.263333333</v>
      </c>
      <c r="K5" s="158">
        <v>7.34</v>
      </c>
      <c r="L5" s="159">
        <f t="shared" ref="L5:L509" si="6">K5+(P5-K5)*(1/5)</f>
        <v>7.412</v>
      </c>
      <c r="M5" s="159">
        <f t="shared" ref="M5:M509" si="7">K5+(P5-K5)*(2/5)</f>
        <v>7.484</v>
      </c>
      <c r="N5" s="159">
        <f t="shared" ref="N5:N509" si="8">K5+(P5-K5)*(3/5)</f>
        <v>7.556</v>
      </c>
      <c r="O5" s="159">
        <f t="shared" ref="O5:O509" si="9">K5+(P5-K5)*(4/5)</f>
        <v>7.628</v>
      </c>
      <c r="P5" s="157">
        <v>7.7</v>
      </c>
      <c r="Q5" s="160">
        <f t="shared" ref="Q5:Q509" si="10">P5+(U5-P5)*(1/5)</f>
        <v>7.764</v>
      </c>
      <c r="R5" s="160">
        <f t="shared" ref="R5:R509" si="11">P5+(U5-P5)*(2/5)</f>
        <v>7.828</v>
      </c>
      <c r="S5" s="160">
        <f t="shared" ref="S5:S509" si="12">P5+(U5-P5)*(3/5)</f>
        <v>7.892</v>
      </c>
      <c r="T5" s="160">
        <f t="shared" ref="T5:T509" si="13">P5+(U5-P5)*(4/5)</f>
        <v>7.956</v>
      </c>
      <c r="U5" s="161">
        <v>8.02</v>
      </c>
      <c r="V5" s="162">
        <f t="shared" ref="V5:AO5" si="1">B5-B6</f>
        <v>0.01</v>
      </c>
      <c r="W5" s="162">
        <f t="shared" si="1"/>
        <v>-0.01</v>
      </c>
      <c r="X5" s="162">
        <f t="shared" si="1"/>
        <v>-0.02</v>
      </c>
      <c r="Y5" s="162">
        <f t="shared" si="1"/>
        <v>-0.035</v>
      </c>
      <c r="Z5" s="162">
        <f t="shared" si="1"/>
        <v>-0.05</v>
      </c>
      <c r="AA5" s="162">
        <f t="shared" si="1"/>
        <v>-0.055</v>
      </c>
      <c r="AB5" s="162">
        <f t="shared" si="1"/>
        <v>-0.06</v>
      </c>
      <c r="AC5" s="162">
        <f t="shared" si="1"/>
        <v>-0.06666666667</v>
      </c>
      <c r="AD5" s="162">
        <f t="shared" si="1"/>
        <v>-0.07333333333</v>
      </c>
      <c r="AE5" s="162">
        <f t="shared" si="1"/>
        <v>-0.08</v>
      </c>
      <c r="AF5" s="162">
        <f t="shared" si="1"/>
        <v>-0.08</v>
      </c>
      <c r="AG5" s="162">
        <f t="shared" si="1"/>
        <v>-0.08</v>
      </c>
      <c r="AH5" s="162">
        <f t="shared" si="1"/>
        <v>-0.08</v>
      </c>
      <c r="AI5" s="162">
        <f t="shared" si="1"/>
        <v>-0.08</v>
      </c>
      <c r="AJ5" s="162">
        <f t="shared" si="1"/>
        <v>-0.08</v>
      </c>
      <c r="AK5" s="162">
        <f t="shared" si="1"/>
        <v>-0.082</v>
      </c>
      <c r="AL5" s="162">
        <f t="shared" si="1"/>
        <v>-0.084</v>
      </c>
      <c r="AM5" s="162">
        <f t="shared" si="1"/>
        <v>-0.086</v>
      </c>
      <c r="AN5" s="162">
        <f t="shared" si="1"/>
        <v>-0.088</v>
      </c>
      <c r="AO5" s="162">
        <f t="shared" si="1"/>
        <v>-0.09</v>
      </c>
      <c r="AP5" s="163">
        <f t="shared" ref="AP5:AP508" si="15">MAX(V5:AO5)</f>
        <v>0.01</v>
      </c>
      <c r="AR5" s="164" t="s">
        <v>141</v>
      </c>
      <c r="AS5" s="165">
        <f>AVERAGE(AP5:AP509)</f>
        <v>0.03569444444</v>
      </c>
      <c r="AT5" s="145" t="s">
        <v>142</v>
      </c>
    </row>
    <row r="6">
      <c r="A6" s="155">
        <v>43130.0</v>
      </c>
      <c r="B6" s="166">
        <v>6.74</v>
      </c>
      <c r="C6" s="157">
        <v>6.79</v>
      </c>
      <c r="D6" s="159">
        <v>6.83</v>
      </c>
      <c r="E6" s="159">
        <f t="shared" si="2"/>
        <v>6.91</v>
      </c>
      <c r="F6" s="159">
        <v>6.99</v>
      </c>
      <c r="G6" s="159">
        <f t="shared" si="3"/>
        <v>7.08</v>
      </c>
      <c r="H6" s="157">
        <v>7.17</v>
      </c>
      <c r="I6" s="160">
        <f t="shared" si="4"/>
        <v>7.253333333</v>
      </c>
      <c r="J6" s="160">
        <f t="shared" si="5"/>
        <v>7.336666667</v>
      </c>
      <c r="K6" s="159">
        <v>7.42</v>
      </c>
      <c r="L6" s="159">
        <f t="shared" si="6"/>
        <v>7.492</v>
      </c>
      <c r="M6" s="159">
        <f t="shared" si="7"/>
        <v>7.564</v>
      </c>
      <c r="N6" s="159">
        <f t="shared" si="8"/>
        <v>7.636</v>
      </c>
      <c r="O6" s="159">
        <f t="shared" si="9"/>
        <v>7.708</v>
      </c>
      <c r="P6" s="157">
        <v>7.78</v>
      </c>
      <c r="Q6" s="160">
        <f t="shared" si="10"/>
        <v>7.846</v>
      </c>
      <c r="R6" s="160">
        <f t="shared" si="11"/>
        <v>7.912</v>
      </c>
      <c r="S6" s="160">
        <f t="shared" si="12"/>
        <v>7.978</v>
      </c>
      <c r="T6" s="160">
        <f t="shared" si="13"/>
        <v>8.044</v>
      </c>
      <c r="U6" s="167">
        <v>8.11</v>
      </c>
      <c r="V6" s="162">
        <f t="shared" ref="V6:AO6" si="14">B6-B7</f>
        <v>-0.06</v>
      </c>
      <c r="W6" s="162">
        <f t="shared" si="14"/>
        <v>-0.08</v>
      </c>
      <c r="X6" s="162">
        <f t="shared" si="14"/>
        <v>-0.07</v>
      </c>
      <c r="Y6" s="162">
        <f t="shared" si="14"/>
        <v>-0.065</v>
      </c>
      <c r="Z6" s="162">
        <f t="shared" si="14"/>
        <v>-0.06</v>
      </c>
      <c r="AA6" s="162">
        <f t="shared" si="14"/>
        <v>-0.065</v>
      </c>
      <c r="AB6" s="162">
        <f t="shared" si="14"/>
        <v>-0.07</v>
      </c>
      <c r="AC6" s="162">
        <f t="shared" si="14"/>
        <v>-0.06666666667</v>
      </c>
      <c r="AD6" s="162">
        <f t="shared" si="14"/>
        <v>-0.06333333333</v>
      </c>
      <c r="AE6" s="162">
        <f t="shared" si="14"/>
        <v>-0.06</v>
      </c>
      <c r="AF6" s="162">
        <f t="shared" si="14"/>
        <v>-0.06</v>
      </c>
      <c r="AG6" s="162">
        <f t="shared" si="14"/>
        <v>-0.06</v>
      </c>
      <c r="AH6" s="162">
        <f t="shared" si="14"/>
        <v>-0.06</v>
      </c>
      <c r="AI6" s="162">
        <f t="shared" si="14"/>
        <v>-0.06</v>
      </c>
      <c r="AJ6" s="162">
        <f t="shared" si="14"/>
        <v>-0.06</v>
      </c>
      <c r="AK6" s="162">
        <f t="shared" si="14"/>
        <v>-0.06</v>
      </c>
      <c r="AL6" s="162">
        <f t="shared" si="14"/>
        <v>-0.06</v>
      </c>
      <c r="AM6" s="162">
        <f t="shared" si="14"/>
        <v>-0.06</v>
      </c>
      <c r="AN6" s="162">
        <f t="shared" si="14"/>
        <v>-0.06</v>
      </c>
      <c r="AO6" s="162">
        <f t="shared" si="14"/>
        <v>-0.06</v>
      </c>
      <c r="AP6" s="163">
        <f t="shared" si="15"/>
        <v>-0.06</v>
      </c>
      <c r="AR6" s="164" t="s">
        <v>143</v>
      </c>
      <c r="AS6" s="168">
        <f>STDEV(AP5:AP509)</f>
        <v>0.05196261358</v>
      </c>
    </row>
    <row r="7">
      <c r="A7" s="155">
        <v>43129.0</v>
      </c>
      <c r="B7" s="166">
        <v>6.8</v>
      </c>
      <c r="C7" s="157">
        <v>6.87</v>
      </c>
      <c r="D7" s="159">
        <v>6.9</v>
      </c>
      <c r="E7" s="159">
        <f t="shared" si="2"/>
        <v>6.975</v>
      </c>
      <c r="F7" s="159">
        <v>7.05</v>
      </c>
      <c r="G7" s="159">
        <f t="shared" si="3"/>
        <v>7.145</v>
      </c>
      <c r="H7" s="157">
        <v>7.24</v>
      </c>
      <c r="I7" s="160">
        <f t="shared" si="4"/>
        <v>7.32</v>
      </c>
      <c r="J7" s="160">
        <f t="shared" si="5"/>
        <v>7.4</v>
      </c>
      <c r="K7" s="159">
        <v>7.48</v>
      </c>
      <c r="L7" s="159">
        <f t="shared" si="6"/>
        <v>7.552</v>
      </c>
      <c r="M7" s="159">
        <f t="shared" si="7"/>
        <v>7.624</v>
      </c>
      <c r="N7" s="159">
        <f t="shared" si="8"/>
        <v>7.696</v>
      </c>
      <c r="O7" s="159">
        <f t="shared" si="9"/>
        <v>7.768</v>
      </c>
      <c r="P7" s="157">
        <v>7.84</v>
      </c>
      <c r="Q7" s="160">
        <f t="shared" si="10"/>
        <v>7.906</v>
      </c>
      <c r="R7" s="160">
        <f t="shared" si="11"/>
        <v>7.972</v>
      </c>
      <c r="S7" s="160">
        <f t="shared" si="12"/>
        <v>8.038</v>
      </c>
      <c r="T7" s="160">
        <f t="shared" si="13"/>
        <v>8.104</v>
      </c>
      <c r="U7" s="167">
        <v>8.17</v>
      </c>
      <c r="V7" s="162">
        <f t="shared" ref="V7:AO7" si="16">B7-B8</f>
        <v>0.06</v>
      </c>
      <c r="W7" s="162">
        <f t="shared" si="16"/>
        <v>0.03</v>
      </c>
      <c r="X7" s="162">
        <f t="shared" si="16"/>
        <v>0</v>
      </c>
      <c r="Y7" s="162">
        <f t="shared" si="16"/>
        <v>-0.005</v>
      </c>
      <c r="Z7" s="162">
        <f t="shared" si="16"/>
        <v>-0.01</v>
      </c>
      <c r="AA7" s="162">
        <f t="shared" si="16"/>
        <v>0.005</v>
      </c>
      <c r="AB7" s="162">
        <f t="shared" si="16"/>
        <v>0.02</v>
      </c>
      <c r="AC7" s="162">
        <f t="shared" si="16"/>
        <v>0.01666666667</v>
      </c>
      <c r="AD7" s="162">
        <f t="shared" si="16"/>
        <v>0.01333333333</v>
      </c>
      <c r="AE7" s="162">
        <f t="shared" si="16"/>
        <v>0.01</v>
      </c>
      <c r="AF7" s="162">
        <f t="shared" si="16"/>
        <v>0.006</v>
      </c>
      <c r="AG7" s="162">
        <f t="shared" si="16"/>
        <v>0.002</v>
      </c>
      <c r="AH7" s="162">
        <f t="shared" si="16"/>
        <v>-0.002</v>
      </c>
      <c r="AI7" s="162">
        <f t="shared" si="16"/>
        <v>-0.006</v>
      </c>
      <c r="AJ7" s="162">
        <f t="shared" si="16"/>
        <v>-0.01</v>
      </c>
      <c r="AK7" s="162">
        <f t="shared" si="16"/>
        <v>-0.01</v>
      </c>
      <c r="AL7" s="162">
        <f t="shared" si="16"/>
        <v>-0.01</v>
      </c>
      <c r="AM7" s="162">
        <f t="shared" si="16"/>
        <v>-0.01</v>
      </c>
      <c r="AN7" s="162">
        <f t="shared" si="16"/>
        <v>-0.01</v>
      </c>
      <c r="AO7" s="162">
        <f t="shared" si="16"/>
        <v>-0.01</v>
      </c>
      <c r="AP7" s="163">
        <f t="shared" si="15"/>
        <v>0.06</v>
      </c>
      <c r="AR7" s="164" t="s">
        <v>144</v>
      </c>
      <c r="AS7" s="168">
        <f>NORMSINV(99%)</f>
        <v>2.326347874</v>
      </c>
    </row>
    <row r="8">
      <c r="A8" s="155">
        <v>43126.0</v>
      </c>
      <c r="B8" s="166">
        <v>6.74</v>
      </c>
      <c r="C8" s="157">
        <v>6.84</v>
      </c>
      <c r="D8" s="159">
        <v>6.9</v>
      </c>
      <c r="E8" s="159">
        <f t="shared" si="2"/>
        <v>6.98</v>
      </c>
      <c r="F8" s="159">
        <v>7.06</v>
      </c>
      <c r="G8" s="159">
        <f t="shared" si="3"/>
        <v>7.14</v>
      </c>
      <c r="H8" s="157">
        <v>7.22</v>
      </c>
      <c r="I8" s="160">
        <f t="shared" si="4"/>
        <v>7.303333333</v>
      </c>
      <c r="J8" s="160">
        <f t="shared" si="5"/>
        <v>7.386666667</v>
      </c>
      <c r="K8" s="159">
        <v>7.47</v>
      </c>
      <c r="L8" s="159">
        <f t="shared" si="6"/>
        <v>7.546</v>
      </c>
      <c r="M8" s="159">
        <f t="shared" si="7"/>
        <v>7.622</v>
      </c>
      <c r="N8" s="159">
        <f t="shared" si="8"/>
        <v>7.698</v>
      </c>
      <c r="O8" s="159">
        <f t="shared" si="9"/>
        <v>7.774</v>
      </c>
      <c r="P8" s="157">
        <v>7.85</v>
      </c>
      <c r="Q8" s="160">
        <f t="shared" si="10"/>
        <v>7.916</v>
      </c>
      <c r="R8" s="160">
        <f t="shared" si="11"/>
        <v>7.982</v>
      </c>
      <c r="S8" s="160">
        <f t="shared" si="12"/>
        <v>8.048</v>
      </c>
      <c r="T8" s="160">
        <f t="shared" si="13"/>
        <v>8.114</v>
      </c>
      <c r="U8" s="167">
        <v>8.18</v>
      </c>
      <c r="V8" s="162">
        <f t="shared" ref="V8:AO8" si="17">B8-B9</f>
        <v>0.03</v>
      </c>
      <c r="W8" s="162">
        <f t="shared" si="17"/>
        <v>0.06</v>
      </c>
      <c r="X8" s="162">
        <f t="shared" si="17"/>
        <v>0.06</v>
      </c>
      <c r="Y8" s="162">
        <f t="shared" si="17"/>
        <v>0.05</v>
      </c>
      <c r="Z8" s="162">
        <f t="shared" si="17"/>
        <v>0.04</v>
      </c>
      <c r="AA8" s="162">
        <f t="shared" si="17"/>
        <v>0.02</v>
      </c>
      <c r="AB8" s="162">
        <f t="shared" si="17"/>
        <v>0</v>
      </c>
      <c r="AC8" s="162">
        <f t="shared" si="17"/>
        <v>-0.003333333333</v>
      </c>
      <c r="AD8" s="162">
        <f t="shared" si="17"/>
        <v>-0.006666666667</v>
      </c>
      <c r="AE8" s="162">
        <f t="shared" si="17"/>
        <v>-0.01</v>
      </c>
      <c r="AF8" s="162">
        <f t="shared" si="17"/>
        <v>-0.01</v>
      </c>
      <c r="AG8" s="162">
        <f t="shared" si="17"/>
        <v>-0.01</v>
      </c>
      <c r="AH8" s="162">
        <f t="shared" si="17"/>
        <v>-0.01</v>
      </c>
      <c r="AI8" s="162">
        <f t="shared" si="17"/>
        <v>-0.01</v>
      </c>
      <c r="AJ8" s="162">
        <f t="shared" si="17"/>
        <v>-0.01</v>
      </c>
      <c r="AK8" s="162">
        <f t="shared" si="17"/>
        <v>-0.014</v>
      </c>
      <c r="AL8" s="162">
        <f t="shared" si="17"/>
        <v>-0.018</v>
      </c>
      <c r="AM8" s="162">
        <f t="shared" si="17"/>
        <v>-0.022</v>
      </c>
      <c r="AN8" s="162">
        <f t="shared" si="17"/>
        <v>-0.026</v>
      </c>
      <c r="AO8" s="162">
        <f t="shared" si="17"/>
        <v>-0.03</v>
      </c>
      <c r="AP8" s="163">
        <f t="shared" si="15"/>
        <v>0.06</v>
      </c>
      <c r="AR8" s="164" t="s">
        <v>145</v>
      </c>
      <c r="AS8" s="165">
        <f>AS5+AS6*AS7</f>
        <v>0.1565775601</v>
      </c>
      <c r="AT8" s="120"/>
    </row>
    <row r="9">
      <c r="A9" s="155">
        <v>43125.0</v>
      </c>
      <c r="B9" s="166">
        <v>6.71</v>
      </c>
      <c r="C9" s="157">
        <v>6.78</v>
      </c>
      <c r="D9" s="159">
        <v>6.84</v>
      </c>
      <c r="E9" s="159">
        <f t="shared" si="2"/>
        <v>6.93</v>
      </c>
      <c r="F9" s="159">
        <v>7.02</v>
      </c>
      <c r="G9" s="159">
        <f t="shared" si="3"/>
        <v>7.12</v>
      </c>
      <c r="H9" s="157">
        <v>7.22</v>
      </c>
      <c r="I9" s="160">
        <f t="shared" si="4"/>
        <v>7.306666667</v>
      </c>
      <c r="J9" s="160">
        <f t="shared" si="5"/>
        <v>7.393333333</v>
      </c>
      <c r="K9" s="159">
        <v>7.48</v>
      </c>
      <c r="L9" s="159">
        <f t="shared" si="6"/>
        <v>7.556</v>
      </c>
      <c r="M9" s="159">
        <f t="shared" si="7"/>
        <v>7.632</v>
      </c>
      <c r="N9" s="159">
        <f t="shared" si="8"/>
        <v>7.708</v>
      </c>
      <c r="O9" s="159">
        <f t="shared" si="9"/>
        <v>7.784</v>
      </c>
      <c r="P9" s="157">
        <v>7.86</v>
      </c>
      <c r="Q9" s="160">
        <f t="shared" si="10"/>
        <v>7.93</v>
      </c>
      <c r="R9" s="160">
        <f t="shared" si="11"/>
        <v>8</v>
      </c>
      <c r="S9" s="160">
        <f t="shared" si="12"/>
        <v>8.07</v>
      </c>
      <c r="T9" s="160">
        <f t="shared" si="13"/>
        <v>8.14</v>
      </c>
      <c r="U9" s="167">
        <v>8.21</v>
      </c>
      <c r="V9" s="162">
        <f t="shared" ref="V9:AO9" si="18">B9-B10</f>
        <v>-0.01</v>
      </c>
      <c r="W9" s="162">
        <f t="shared" si="18"/>
        <v>-0.01</v>
      </c>
      <c r="X9" s="162">
        <f t="shared" si="18"/>
        <v>0</v>
      </c>
      <c r="Y9" s="162">
        <f t="shared" si="18"/>
        <v>0.01</v>
      </c>
      <c r="Z9" s="162">
        <f t="shared" si="18"/>
        <v>0.02</v>
      </c>
      <c r="AA9" s="162">
        <f t="shared" si="18"/>
        <v>0.03</v>
      </c>
      <c r="AB9" s="162">
        <f t="shared" si="18"/>
        <v>0.04</v>
      </c>
      <c r="AC9" s="162">
        <f t="shared" si="18"/>
        <v>0.03666666667</v>
      </c>
      <c r="AD9" s="162">
        <f t="shared" si="18"/>
        <v>0.03333333333</v>
      </c>
      <c r="AE9" s="162">
        <f t="shared" si="18"/>
        <v>0.03</v>
      </c>
      <c r="AF9" s="162">
        <f t="shared" si="18"/>
        <v>0.03</v>
      </c>
      <c r="AG9" s="162">
        <f t="shared" si="18"/>
        <v>0.03</v>
      </c>
      <c r="AH9" s="162">
        <f t="shared" si="18"/>
        <v>0.03</v>
      </c>
      <c r="AI9" s="162">
        <f t="shared" si="18"/>
        <v>0.03</v>
      </c>
      <c r="AJ9" s="162">
        <f t="shared" si="18"/>
        <v>0.03</v>
      </c>
      <c r="AK9" s="162">
        <f t="shared" si="18"/>
        <v>0.032</v>
      </c>
      <c r="AL9" s="162">
        <f t="shared" si="18"/>
        <v>0.034</v>
      </c>
      <c r="AM9" s="162">
        <f t="shared" si="18"/>
        <v>0.036</v>
      </c>
      <c r="AN9" s="162">
        <f t="shared" si="18"/>
        <v>0.038</v>
      </c>
      <c r="AO9" s="162">
        <f t="shared" si="18"/>
        <v>0.04</v>
      </c>
      <c r="AP9" s="163">
        <f t="shared" si="15"/>
        <v>0.04</v>
      </c>
    </row>
    <row r="10">
      <c r="A10" s="155">
        <v>43124.0</v>
      </c>
      <c r="B10" s="166">
        <v>6.72</v>
      </c>
      <c r="C10" s="157">
        <v>6.79</v>
      </c>
      <c r="D10" s="159">
        <v>6.84</v>
      </c>
      <c r="E10" s="159">
        <f t="shared" si="2"/>
        <v>6.92</v>
      </c>
      <c r="F10" s="159">
        <v>7.0</v>
      </c>
      <c r="G10" s="159">
        <f t="shared" si="3"/>
        <v>7.09</v>
      </c>
      <c r="H10" s="157">
        <v>7.18</v>
      </c>
      <c r="I10" s="160">
        <f t="shared" si="4"/>
        <v>7.27</v>
      </c>
      <c r="J10" s="160">
        <f t="shared" si="5"/>
        <v>7.36</v>
      </c>
      <c r="K10" s="159">
        <v>7.45</v>
      </c>
      <c r="L10" s="159">
        <f t="shared" si="6"/>
        <v>7.526</v>
      </c>
      <c r="M10" s="159">
        <f t="shared" si="7"/>
        <v>7.602</v>
      </c>
      <c r="N10" s="159">
        <f t="shared" si="8"/>
        <v>7.678</v>
      </c>
      <c r="O10" s="159">
        <f t="shared" si="9"/>
        <v>7.754</v>
      </c>
      <c r="P10" s="157">
        <v>7.83</v>
      </c>
      <c r="Q10" s="160">
        <f t="shared" si="10"/>
        <v>7.898</v>
      </c>
      <c r="R10" s="160">
        <f t="shared" si="11"/>
        <v>7.966</v>
      </c>
      <c r="S10" s="160">
        <f t="shared" si="12"/>
        <v>8.034</v>
      </c>
      <c r="T10" s="160">
        <f t="shared" si="13"/>
        <v>8.102</v>
      </c>
      <c r="U10" s="167">
        <v>8.17</v>
      </c>
      <c r="V10" s="162">
        <f t="shared" ref="V10:AO10" si="19">B10-B11</f>
        <v>0.01</v>
      </c>
      <c r="W10" s="162">
        <f t="shared" si="19"/>
        <v>0</v>
      </c>
      <c r="X10" s="162">
        <f t="shared" si="19"/>
        <v>-0.01</v>
      </c>
      <c r="Y10" s="162">
        <f t="shared" si="19"/>
        <v>-0.015</v>
      </c>
      <c r="Z10" s="162">
        <f t="shared" si="19"/>
        <v>-0.02</v>
      </c>
      <c r="AA10" s="162">
        <f t="shared" si="19"/>
        <v>-0.02</v>
      </c>
      <c r="AB10" s="162">
        <f t="shared" si="19"/>
        <v>-0.02</v>
      </c>
      <c r="AC10" s="162">
        <f t="shared" si="19"/>
        <v>-0.02</v>
      </c>
      <c r="AD10" s="162">
        <f t="shared" si="19"/>
        <v>-0.02</v>
      </c>
      <c r="AE10" s="162">
        <f t="shared" si="19"/>
        <v>-0.02</v>
      </c>
      <c r="AF10" s="162">
        <f t="shared" si="19"/>
        <v>-0.024</v>
      </c>
      <c r="AG10" s="162">
        <f t="shared" si="19"/>
        <v>-0.028</v>
      </c>
      <c r="AH10" s="162">
        <f t="shared" si="19"/>
        <v>-0.032</v>
      </c>
      <c r="AI10" s="162">
        <f t="shared" si="19"/>
        <v>-0.036</v>
      </c>
      <c r="AJ10" s="162">
        <f t="shared" si="19"/>
        <v>-0.04</v>
      </c>
      <c r="AK10" s="162">
        <f t="shared" si="19"/>
        <v>-0.042</v>
      </c>
      <c r="AL10" s="162">
        <f t="shared" si="19"/>
        <v>-0.044</v>
      </c>
      <c r="AM10" s="162">
        <f t="shared" si="19"/>
        <v>-0.046</v>
      </c>
      <c r="AN10" s="162">
        <f t="shared" si="19"/>
        <v>-0.048</v>
      </c>
      <c r="AO10" s="162">
        <f t="shared" si="19"/>
        <v>-0.05</v>
      </c>
      <c r="AP10" s="163">
        <f t="shared" si="15"/>
        <v>0.01</v>
      </c>
    </row>
    <row r="11">
      <c r="A11" s="155">
        <v>43123.0</v>
      </c>
      <c r="B11" s="166">
        <v>6.71</v>
      </c>
      <c r="C11" s="157">
        <v>6.79</v>
      </c>
      <c r="D11" s="159">
        <v>6.85</v>
      </c>
      <c r="E11" s="159">
        <f t="shared" si="2"/>
        <v>6.935</v>
      </c>
      <c r="F11" s="159">
        <v>7.02</v>
      </c>
      <c r="G11" s="159">
        <f t="shared" si="3"/>
        <v>7.11</v>
      </c>
      <c r="H11" s="157">
        <v>7.2</v>
      </c>
      <c r="I11" s="160">
        <f t="shared" si="4"/>
        <v>7.29</v>
      </c>
      <c r="J11" s="160">
        <f t="shared" si="5"/>
        <v>7.38</v>
      </c>
      <c r="K11" s="159">
        <v>7.47</v>
      </c>
      <c r="L11" s="159">
        <f t="shared" si="6"/>
        <v>7.55</v>
      </c>
      <c r="M11" s="159">
        <f t="shared" si="7"/>
        <v>7.63</v>
      </c>
      <c r="N11" s="159">
        <f t="shared" si="8"/>
        <v>7.71</v>
      </c>
      <c r="O11" s="159">
        <f t="shared" si="9"/>
        <v>7.79</v>
      </c>
      <c r="P11" s="157">
        <v>7.87</v>
      </c>
      <c r="Q11" s="160">
        <f t="shared" si="10"/>
        <v>7.94</v>
      </c>
      <c r="R11" s="160">
        <f t="shared" si="11"/>
        <v>8.01</v>
      </c>
      <c r="S11" s="160">
        <f t="shared" si="12"/>
        <v>8.08</v>
      </c>
      <c r="T11" s="160">
        <f t="shared" si="13"/>
        <v>8.15</v>
      </c>
      <c r="U11" s="167">
        <v>8.22</v>
      </c>
      <c r="V11" s="162">
        <f t="shared" ref="V11:AO11" si="20">B11-B12</f>
        <v>-0.01</v>
      </c>
      <c r="W11" s="162">
        <f t="shared" si="20"/>
        <v>0</v>
      </c>
      <c r="X11" s="162">
        <f t="shared" si="20"/>
        <v>0</v>
      </c>
      <c r="Y11" s="162">
        <f t="shared" si="20"/>
        <v>0</v>
      </c>
      <c r="Z11" s="162">
        <f t="shared" si="20"/>
        <v>0</v>
      </c>
      <c r="AA11" s="162">
        <f t="shared" si="20"/>
        <v>-0.01</v>
      </c>
      <c r="AB11" s="162">
        <f t="shared" si="20"/>
        <v>-0.02</v>
      </c>
      <c r="AC11" s="162">
        <f t="shared" si="20"/>
        <v>-0.02666666667</v>
      </c>
      <c r="AD11" s="162">
        <f t="shared" si="20"/>
        <v>-0.03333333333</v>
      </c>
      <c r="AE11" s="162">
        <f t="shared" si="20"/>
        <v>-0.04</v>
      </c>
      <c r="AF11" s="162">
        <f t="shared" si="20"/>
        <v>-0.042</v>
      </c>
      <c r="AG11" s="162">
        <f t="shared" si="20"/>
        <v>-0.044</v>
      </c>
      <c r="AH11" s="162">
        <f t="shared" si="20"/>
        <v>-0.046</v>
      </c>
      <c r="AI11" s="162">
        <f t="shared" si="20"/>
        <v>-0.048</v>
      </c>
      <c r="AJ11" s="162">
        <f t="shared" si="20"/>
        <v>-0.05</v>
      </c>
      <c r="AK11" s="162">
        <f t="shared" si="20"/>
        <v>-0.05</v>
      </c>
      <c r="AL11" s="162">
        <f t="shared" si="20"/>
        <v>-0.05</v>
      </c>
      <c r="AM11" s="162">
        <f t="shared" si="20"/>
        <v>-0.05</v>
      </c>
      <c r="AN11" s="162">
        <f t="shared" si="20"/>
        <v>-0.05</v>
      </c>
      <c r="AO11" s="162">
        <f t="shared" si="20"/>
        <v>-0.05</v>
      </c>
      <c r="AP11" s="163">
        <f t="shared" si="15"/>
        <v>0</v>
      </c>
    </row>
    <row r="12">
      <c r="A12" s="155">
        <v>43122.0</v>
      </c>
      <c r="B12" s="166">
        <v>6.72</v>
      </c>
      <c r="C12" s="157">
        <v>6.79</v>
      </c>
      <c r="D12" s="159">
        <v>6.85</v>
      </c>
      <c r="E12" s="159">
        <f t="shared" si="2"/>
        <v>6.935</v>
      </c>
      <c r="F12" s="159">
        <v>7.02</v>
      </c>
      <c r="G12" s="159">
        <f t="shared" si="3"/>
        <v>7.12</v>
      </c>
      <c r="H12" s="157">
        <v>7.22</v>
      </c>
      <c r="I12" s="160">
        <f t="shared" si="4"/>
        <v>7.316666667</v>
      </c>
      <c r="J12" s="160">
        <f t="shared" si="5"/>
        <v>7.413333333</v>
      </c>
      <c r="K12" s="159">
        <v>7.51</v>
      </c>
      <c r="L12" s="159">
        <f t="shared" si="6"/>
        <v>7.592</v>
      </c>
      <c r="M12" s="159">
        <f t="shared" si="7"/>
        <v>7.674</v>
      </c>
      <c r="N12" s="159">
        <f t="shared" si="8"/>
        <v>7.756</v>
      </c>
      <c r="O12" s="159">
        <f t="shared" si="9"/>
        <v>7.838</v>
      </c>
      <c r="P12" s="157">
        <v>7.92</v>
      </c>
      <c r="Q12" s="160">
        <f t="shared" si="10"/>
        <v>7.99</v>
      </c>
      <c r="R12" s="160">
        <f t="shared" si="11"/>
        <v>8.06</v>
      </c>
      <c r="S12" s="160">
        <f t="shared" si="12"/>
        <v>8.13</v>
      </c>
      <c r="T12" s="160">
        <f t="shared" si="13"/>
        <v>8.2</v>
      </c>
      <c r="U12" s="167">
        <v>8.27</v>
      </c>
      <c r="V12" s="162">
        <f t="shared" ref="V12:AO12" si="21">B12-B13</f>
        <v>0</v>
      </c>
      <c r="W12" s="162">
        <f t="shared" si="21"/>
        <v>-0.01</v>
      </c>
      <c r="X12" s="162">
        <f t="shared" si="21"/>
        <v>-0.01</v>
      </c>
      <c r="Y12" s="162">
        <f t="shared" si="21"/>
        <v>-0.005</v>
      </c>
      <c r="Z12" s="162">
        <f t="shared" si="21"/>
        <v>0</v>
      </c>
      <c r="AA12" s="162">
        <f t="shared" si="21"/>
        <v>0.01</v>
      </c>
      <c r="AB12" s="162">
        <f t="shared" si="21"/>
        <v>0.02</v>
      </c>
      <c r="AC12" s="162">
        <f t="shared" si="21"/>
        <v>0.02666666667</v>
      </c>
      <c r="AD12" s="162">
        <f t="shared" si="21"/>
        <v>0.03333333333</v>
      </c>
      <c r="AE12" s="162">
        <f t="shared" si="21"/>
        <v>0.04</v>
      </c>
      <c r="AF12" s="162">
        <f t="shared" si="21"/>
        <v>0.044</v>
      </c>
      <c r="AG12" s="162">
        <f t="shared" si="21"/>
        <v>0.048</v>
      </c>
      <c r="AH12" s="162">
        <f t="shared" si="21"/>
        <v>0.052</v>
      </c>
      <c r="AI12" s="162">
        <f t="shared" si="21"/>
        <v>0.056</v>
      </c>
      <c r="AJ12" s="162">
        <f t="shared" si="21"/>
        <v>0.06</v>
      </c>
      <c r="AK12" s="162">
        <f t="shared" si="21"/>
        <v>0.06</v>
      </c>
      <c r="AL12" s="162">
        <f t="shared" si="21"/>
        <v>0.06</v>
      </c>
      <c r="AM12" s="162">
        <f t="shared" si="21"/>
        <v>0.06</v>
      </c>
      <c r="AN12" s="162">
        <f t="shared" si="21"/>
        <v>0.06</v>
      </c>
      <c r="AO12" s="162">
        <f t="shared" si="21"/>
        <v>0.06</v>
      </c>
      <c r="AP12" s="163">
        <f t="shared" si="15"/>
        <v>0.06</v>
      </c>
    </row>
    <row r="13">
      <c r="A13" s="155">
        <v>43119.0</v>
      </c>
      <c r="B13" s="166">
        <v>6.72</v>
      </c>
      <c r="C13" s="157">
        <v>6.8</v>
      </c>
      <c r="D13" s="159">
        <v>6.86</v>
      </c>
      <c r="E13" s="159">
        <f t="shared" si="2"/>
        <v>6.94</v>
      </c>
      <c r="F13" s="159">
        <v>7.02</v>
      </c>
      <c r="G13" s="159">
        <f t="shared" si="3"/>
        <v>7.11</v>
      </c>
      <c r="H13" s="157">
        <v>7.2</v>
      </c>
      <c r="I13" s="160">
        <f t="shared" si="4"/>
        <v>7.29</v>
      </c>
      <c r="J13" s="160">
        <f t="shared" si="5"/>
        <v>7.38</v>
      </c>
      <c r="K13" s="159">
        <v>7.47</v>
      </c>
      <c r="L13" s="159">
        <f t="shared" si="6"/>
        <v>7.548</v>
      </c>
      <c r="M13" s="159">
        <f t="shared" si="7"/>
        <v>7.626</v>
      </c>
      <c r="N13" s="159">
        <f t="shared" si="8"/>
        <v>7.704</v>
      </c>
      <c r="O13" s="159">
        <f t="shared" si="9"/>
        <v>7.782</v>
      </c>
      <c r="P13" s="157">
        <v>7.86</v>
      </c>
      <c r="Q13" s="160">
        <f t="shared" si="10"/>
        <v>7.93</v>
      </c>
      <c r="R13" s="160">
        <f t="shared" si="11"/>
        <v>8</v>
      </c>
      <c r="S13" s="160">
        <f t="shared" si="12"/>
        <v>8.07</v>
      </c>
      <c r="T13" s="160">
        <f t="shared" si="13"/>
        <v>8.14</v>
      </c>
      <c r="U13" s="167">
        <v>8.21</v>
      </c>
      <c r="V13" s="162">
        <f t="shared" ref="V13:AO13" si="22">B13-B14</f>
        <v>0.04</v>
      </c>
      <c r="W13" s="162">
        <f t="shared" si="22"/>
        <v>0.05</v>
      </c>
      <c r="X13" s="162">
        <f t="shared" si="22"/>
        <v>0.03</v>
      </c>
      <c r="Y13" s="162">
        <f t="shared" si="22"/>
        <v>0.015</v>
      </c>
      <c r="Z13" s="162">
        <f t="shared" si="22"/>
        <v>0</v>
      </c>
      <c r="AA13" s="162">
        <f t="shared" si="22"/>
        <v>-0.015</v>
      </c>
      <c r="AB13" s="162">
        <f t="shared" si="22"/>
        <v>-0.03</v>
      </c>
      <c r="AC13" s="162">
        <f t="shared" si="22"/>
        <v>-0.03333333333</v>
      </c>
      <c r="AD13" s="162">
        <f t="shared" si="22"/>
        <v>-0.03666666667</v>
      </c>
      <c r="AE13" s="162">
        <f t="shared" si="22"/>
        <v>-0.04</v>
      </c>
      <c r="AF13" s="162">
        <f t="shared" si="22"/>
        <v>-0.042</v>
      </c>
      <c r="AG13" s="162">
        <f t="shared" si="22"/>
        <v>-0.044</v>
      </c>
      <c r="AH13" s="162">
        <f t="shared" si="22"/>
        <v>-0.046</v>
      </c>
      <c r="AI13" s="162">
        <f t="shared" si="22"/>
        <v>-0.048</v>
      </c>
      <c r="AJ13" s="162">
        <f t="shared" si="22"/>
        <v>-0.05</v>
      </c>
      <c r="AK13" s="162">
        <f t="shared" si="22"/>
        <v>-0.05</v>
      </c>
      <c r="AL13" s="162">
        <f t="shared" si="22"/>
        <v>-0.05</v>
      </c>
      <c r="AM13" s="162">
        <f t="shared" si="22"/>
        <v>-0.05</v>
      </c>
      <c r="AN13" s="162">
        <f t="shared" si="22"/>
        <v>-0.05</v>
      </c>
      <c r="AO13" s="162">
        <f t="shared" si="22"/>
        <v>-0.05</v>
      </c>
      <c r="AP13" s="163">
        <f t="shared" si="15"/>
        <v>0.05</v>
      </c>
    </row>
    <row r="14">
      <c r="A14" s="155">
        <v>43118.0</v>
      </c>
      <c r="B14" s="166">
        <v>6.68</v>
      </c>
      <c r="C14" s="157">
        <v>6.75</v>
      </c>
      <c r="D14" s="159">
        <v>6.83</v>
      </c>
      <c r="E14" s="159">
        <f t="shared" si="2"/>
        <v>6.925</v>
      </c>
      <c r="F14" s="159">
        <v>7.02</v>
      </c>
      <c r="G14" s="159">
        <f t="shared" si="3"/>
        <v>7.125</v>
      </c>
      <c r="H14" s="157">
        <v>7.23</v>
      </c>
      <c r="I14" s="160">
        <f t="shared" si="4"/>
        <v>7.323333333</v>
      </c>
      <c r="J14" s="160">
        <f t="shared" si="5"/>
        <v>7.416666667</v>
      </c>
      <c r="K14" s="159">
        <v>7.51</v>
      </c>
      <c r="L14" s="159">
        <f t="shared" si="6"/>
        <v>7.59</v>
      </c>
      <c r="M14" s="159">
        <f t="shared" si="7"/>
        <v>7.67</v>
      </c>
      <c r="N14" s="159">
        <f t="shared" si="8"/>
        <v>7.75</v>
      </c>
      <c r="O14" s="159">
        <f t="shared" si="9"/>
        <v>7.83</v>
      </c>
      <c r="P14" s="157">
        <v>7.91</v>
      </c>
      <c r="Q14" s="160">
        <f t="shared" si="10"/>
        <v>7.98</v>
      </c>
      <c r="R14" s="160">
        <f t="shared" si="11"/>
        <v>8.05</v>
      </c>
      <c r="S14" s="160">
        <f t="shared" si="12"/>
        <v>8.12</v>
      </c>
      <c r="T14" s="160">
        <f t="shared" si="13"/>
        <v>8.19</v>
      </c>
      <c r="U14" s="167">
        <v>8.26</v>
      </c>
      <c r="V14" s="162">
        <f t="shared" ref="V14:AO14" si="23">B14-B15</f>
        <v>-0.07</v>
      </c>
      <c r="W14" s="162">
        <f t="shared" si="23"/>
        <v>-0.05</v>
      </c>
      <c r="X14" s="162">
        <f t="shared" si="23"/>
        <v>-0.02</v>
      </c>
      <c r="Y14" s="162">
        <f t="shared" si="23"/>
        <v>-0.015</v>
      </c>
      <c r="Z14" s="162">
        <f t="shared" si="23"/>
        <v>-0.01</v>
      </c>
      <c r="AA14" s="162">
        <f t="shared" si="23"/>
        <v>-0.01</v>
      </c>
      <c r="AB14" s="162">
        <f t="shared" si="23"/>
        <v>-0.01</v>
      </c>
      <c r="AC14" s="162">
        <f t="shared" si="23"/>
        <v>-0.006666666667</v>
      </c>
      <c r="AD14" s="162">
        <f t="shared" si="23"/>
        <v>-0.003333333333</v>
      </c>
      <c r="AE14" s="162">
        <f t="shared" si="23"/>
        <v>0</v>
      </c>
      <c r="AF14" s="162">
        <f t="shared" si="23"/>
        <v>0</v>
      </c>
      <c r="AG14" s="162">
        <f t="shared" si="23"/>
        <v>0</v>
      </c>
      <c r="AH14" s="162">
        <f t="shared" si="23"/>
        <v>0</v>
      </c>
      <c r="AI14" s="162">
        <f t="shared" si="23"/>
        <v>0</v>
      </c>
      <c r="AJ14" s="162">
        <f t="shared" si="23"/>
        <v>0</v>
      </c>
      <c r="AK14" s="162">
        <f t="shared" si="23"/>
        <v>0.002</v>
      </c>
      <c r="AL14" s="162">
        <f t="shared" si="23"/>
        <v>0.004</v>
      </c>
      <c r="AM14" s="162">
        <f t="shared" si="23"/>
        <v>0.006</v>
      </c>
      <c r="AN14" s="162">
        <f t="shared" si="23"/>
        <v>0.008</v>
      </c>
      <c r="AO14" s="162">
        <f t="shared" si="23"/>
        <v>0.01</v>
      </c>
      <c r="AP14" s="163">
        <f t="shared" si="15"/>
        <v>0.01</v>
      </c>
    </row>
    <row r="15">
      <c r="A15" s="155">
        <v>43117.0</v>
      </c>
      <c r="B15" s="166">
        <v>6.75</v>
      </c>
      <c r="C15" s="157">
        <v>6.8</v>
      </c>
      <c r="D15" s="159">
        <v>6.85</v>
      </c>
      <c r="E15" s="159">
        <f t="shared" si="2"/>
        <v>6.94</v>
      </c>
      <c r="F15" s="159">
        <v>7.03</v>
      </c>
      <c r="G15" s="159">
        <f t="shared" si="3"/>
        <v>7.135</v>
      </c>
      <c r="H15" s="157">
        <v>7.24</v>
      </c>
      <c r="I15" s="160">
        <f t="shared" si="4"/>
        <v>7.33</v>
      </c>
      <c r="J15" s="160">
        <f t="shared" si="5"/>
        <v>7.42</v>
      </c>
      <c r="K15" s="159">
        <v>7.51</v>
      </c>
      <c r="L15" s="159">
        <f t="shared" si="6"/>
        <v>7.59</v>
      </c>
      <c r="M15" s="159">
        <f t="shared" si="7"/>
        <v>7.67</v>
      </c>
      <c r="N15" s="159">
        <f t="shared" si="8"/>
        <v>7.75</v>
      </c>
      <c r="O15" s="159">
        <f t="shared" si="9"/>
        <v>7.83</v>
      </c>
      <c r="P15" s="157">
        <v>7.91</v>
      </c>
      <c r="Q15" s="160">
        <f t="shared" si="10"/>
        <v>7.978</v>
      </c>
      <c r="R15" s="160">
        <f t="shared" si="11"/>
        <v>8.046</v>
      </c>
      <c r="S15" s="160">
        <f t="shared" si="12"/>
        <v>8.114</v>
      </c>
      <c r="T15" s="160">
        <f t="shared" si="13"/>
        <v>8.182</v>
      </c>
      <c r="U15" s="167">
        <v>8.25</v>
      </c>
      <c r="V15" s="162">
        <f t="shared" ref="V15:AO15" si="24">B15-B16</f>
        <v>0.05</v>
      </c>
      <c r="W15" s="162">
        <f t="shared" si="24"/>
        <v>0.01</v>
      </c>
      <c r="X15" s="162">
        <f t="shared" si="24"/>
        <v>0</v>
      </c>
      <c r="Y15" s="162">
        <f t="shared" si="24"/>
        <v>0</v>
      </c>
      <c r="Z15" s="162">
        <f t="shared" si="24"/>
        <v>0</v>
      </c>
      <c r="AA15" s="162">
        <f t="shared" si="24"/>
        <v>0.005</v>
      </c>
      <c r="AB15" s="162">
        <f t="shared" si="24"/>
        <v>0.01</v>
      </c>
      <c r="AC15" s="162">
        <f t="shared" si="24"/>
        <v>0.006666666667</v>
      </c>
      <c r="AD15" s="162">
        <f t="shared" si="24"/>
        <v>0.003333333333</v>
      </c>
      <c r="AE15" s="162">
        <f t="shared" si="24"/>
        <v>0</v>
      </c>
      <c r="AF15" s="162">
        <f t="shared" si="24"/>
        <v>0.002</v>
      </c>
      <c r="AG15" s="162">
        <f t="shared" si="24"/>
        <v>0.004</v>
      </c>
      <c r="AH15" s="162">
        <f t="shared" si="24"/>
        <v>0.006</v>
      </c>
      <c r="AI15" s="162">
        <f t="shared" si="24"/>
        <v>0.008</v>
      </c>
      <c r="AJ15" s="162">
        <f t="shared" si="24"/>
        <v>0.01</v>
      </c>
      <c r="AK15" s="162">
        <f t="shared" si="24"/>
        <v>0.01</v>
      </c>
      <c r="AL15" s="162">
        <f t="shared" si="24"/>
        <v>0.01</v>
      </c>
      <c r="AM15" s="162">
        <f t="shared" si="24"/>
        <v>0.01</v>
      </c>
      <c r="AN15" s="162">
        <f t="shared" si="24"/>
        <v>0.01</v>
      </c>
      <c r="AO15" s="162">
        <f t="shared" si="24"/>
        <v>0.01</v>
      </c>
      <c r="AP15" s="163">
        <f t="shared" si="15"/>
        <v>0.05</v>
      </c>
    </row>
    <row r="16">
      <c r="A16" s="155">
        <v>43116.0</v>
      </c>
      <c r="B16" s="166">
        <v>6.7</v>
      </c>
      <c r="C16" s="157">
        <v>6.79</v>
      </c>
      <c r="D16" s="159">
        <v>6.85</v>
      </c>
      <c r="E16" s="159">
        <f t="shared" si="2"/>
        <v>6.94</v>
      </c>
      <c r="F16" s="159">
        <v>7.03</v>
      </c>
      <c r="G16" s="159">
        <f t="shared" si="3"/>
        <v>7.13</v>
      </c>
      <c r="H16" s="157">
        <v>7.23</v>
      </c>
      <c r="I16" s="160">
        <f t="shared" si="4"/>
        <v>7.323333333</v>
      </c>
      <c r="J16" s="160">
        <f t="shared" si="5"/>
        <v>7.416666667</v>
      </c>
      <c r="K16" s="159">
        <v>7.51</v>
      </c>
      <c r="L16" s="159">
        <f t="shared" si="6"/>
        <v>7.588</v>
      </c>
      <c r="M16" s="159">
        <f t="shared" si="7"/>
        <v>7.666</v>
      </c>
      <c r="N16" s="159">
        <f t="shared" si="8"/>
        <v>7.744</v>
      </c>
      <c r="O16" s="159">
        <f t="shared" si="9"/>
        <v>7.822</v>
      </c>
      <c r="P16" s="157">
        <v>7.9</v>
      </c>
      <c r="Q16" s="160">
        <f t="shared" si="10"/>
        <v>7.968</v>
      </c>
      <c r="R16" s="160">
        <f t="shared" si="11"/>
        <v>8.036</v>
      </c>
      <c r="S16" s="160">
        <f t="shared" si="12"/>
        <v>8.104</v>
      </c>
      <c r="T16" s="160">
        <f t="shared" si="13"/>
        <v>8.172</v>
      </c>
      <c r="U16" s="167">
        <v>8.24</v>
      </c>
      <c r="V16" s="162">
        <f t="shared" ref="V16:AO16" si="25">B16-B17</f>
        <v>-0.01</v>
      </c>
      <c r="W16" s="162">
        <f t="shared" si="25"/>
        <v>0.04</v>
      </c>
      <c r="X16" s="162">
        <f t="shared" si="25"/>
        <v>0.05</v>
      </c>
      <c r="Y16" s="162">
        <f t="shared" si="25"/>
        <v>0.045</v>
      </c>
      <c r="Z16" s="162">
        <f t="shared" si="25"/>
        <v>0.04</v>
      </c>
      <c r="AA16" s="162">
        <f t="shared" si="25"/>
        <v>0.035</v>
      </c>
      <c r="AB16" s="162">
        <f t="shared" si="25"/>
        <v>0.03</v>
      </c>
      <c r="AC16" s="162">
        <f t="shared" si="25"/>
        <v>0.02666666667</v>
      </c>
      <c r="AD16" s="162">
        <f t="shared" si="25"/>
        <v>0.02333333333</v>
      </c>
      <c r="AE16" s="162">
        <f t="shared" si="25"/>
        <v>0.02</v>
      </c>
      <c r="AF16" s="162">
        <f t="shared" si="25"/>
        <v>0.02</v>
      </c>
      <c r="AG16" s="162">
        <f t="shared" si="25"/>
        <v>0.02</v>
      </c>
      <c r="AH16" s="162">
        <f t="shared" si="25"/>
        <v>0.02</v>
      </c>
      <c r="AI16" s="162">
        <f t="shared" si="25"/>
        <v>0.02</v>
      </c>
      <c r="AJ16" s="162">
        <f t="shared" si="25"/>
        <v>0.02</v>
      </c>
      <c r="AK16" s="162">
        <f t="shared" si="25"/>
        <v>0.02</v>
      </c>
      <c r="AL16" s="162">
        <f t="shared" si="25"/>
        <v>0.02</v>
      </c>
      <c r="AM16" s="162">
        <f t="shared" si="25"/>
        <v>0.02</v>
      </c>
      <c r="AN16" s="162">
        <f t="shared" si="25"/>
        <v>0.02</v>
      </c>
      <c r="AO16" s="162">
        <f t="shared" si="25"/>
        <v>0.02</v>
      </c>
      <c r="AP16" s="163">
        <f t="shared" si="15"/>
        <v>0.05</v>
      </c>
    </row>
    <row r="17">
      <c r="A17" s="155">
        <v>43115.0</v>
      </c>
      <c r="B17" s="166">
        <v>6.71</v>
      </c>
      <c r="C17" s="157">
        <v>6.75</v>
      </c>
      <c r="D17" s="159">
        <v>6.8</v>
      </c>
      <c r="E17" s="159">
        <f t="shared" si="2"/>
        <v>6.895</v>
      </c>
      <c r="F17" s="159">
        <v>6.99</v>
      </c>
      <c r="G17" s="159">
        <f t="shared" si="3"/>
        <v>7.095</v>
      </c>
      <c r="H17" s="157">
        <v>7.2</v>
      </c>
      <c r="I17" s="160">
        <f t="shared" si="4"/>
        <v>7.296666667</v>
      </c>
      <c r="J17" s="160">
        <f t="shared" si="5"/>
        <v>7.393333333</v>
      </c>
      <c r="K17" s="159">
        <v>7.49</v>
      </c>
      <c r="L17" s="159">
        <f t="shared" si="6"/>
        <v>7.568</v>
      </c>
      <c r="M17" s="159">
        <f t="shared" si="7"/>
        <v>7.646</v>
      </c>
      <c r="N17" s="159">
        <f t="shared" si="8"/>
        <v>7.724</v>
      </c>
      <c r="O17" s="159">
        <f t="shared" si="9"/>
        <v>7.802</v>
      </c>
      <c r="P17" s="157">
        <v>7.88</v>
      </c>
      <c r="Q17" s="160">
        <f t="shared" si="10"/>
        <v>7.948</v>
      </c>
      <c r="R17" s="160">
        <f t="shared" si="11"/>
        <v>8.016</v>
      </c>
      <c r="S17" s="160">
        <f t="shared" si="12"/>
        <v>8.084</v>
      </c>
      <c r="T17" s="160">
        <f t="shared" si="13"/>
        <v>8.152</v>
      </c>
      <c r="U17" s="167">
        <v>8.22</v>
      </c>
      <c r="V17" s="162">
        <f t="shared" ref="V17:AO17" si="26">B17-B18</f>
        <v>0.04</v>
      </c>
      <c r="W17" s="162">
        <f t="shared" si="26"/>
        <v>0</v>
      </c>
      <c r="X17" s="162">
        <f t="shared" si="26"/>
        <v>-0.02</v>
      </c>
      <c r="Y17" s="162">
        <f t="shared" si="26"/>
        <v>-0.015</v>
      </c>
      <c r="Z17" s="162">
        <f t="shared" si="26"/>
        <v>-0.01</v>
      </c>
      <c r="AA17" s="162">
        <f t="shared" si="26"/>
        <v>-0.01</v>
      </c>
      <c r="AB17" s="162">
        <f t="shared" si="26"/>
        <v>-0.01</v>
      </c>
      <c r="AC17" s="162">
        <f t="shared" si="26"/>
        <v>-0.01666666667</v>
      </c>
      <c r="AD17" s="162">
        <f t="shared" si="26"/>
        <v>-0.02333333333</v>
      </c>
      <c r="AE17" s="162">
        <f t="shared" si="26"/>
        <v>-0.03</v>
      </c>
      <c r="AF17" s="162">
        <f t="shared" si="26"/>
        <v>-0.042</v>
      </c>
      <c r="AG17" s="162">
        <f t="shared" si="26"/>
        <v>-0.054</v>
      </c>
      <c r="AH17" s="162">
        <f t="shared" si="26"/>
        <v>-0.066</v>
      </c>
      <c r="AI17" s="162">
        <f t="shared" si="26"/>
        <v>-0.078</v>
      </c>
      <c r="AJ17" s="162">
        <f t="shared" si="26"/>
        <v>-0.09</v>
      </c>
      <c r="AK17" s="162">
        <f t="shared" si="26"/>
        <v>-0.1</v>
      </c>
      <c r="AL17" s="162">
        <f t="shared" si="26"/>
        <v>-0.11</v>
      </c>
      <c r="AM17" s="162">
        <f t="shared" si="26"/>
        <v>-0.12</v>
      </c>
      <c r="AN17" s="162">
        <f t="shared" si="26"/>
        <v>-0.13</v>
      </c>
      <c r="AO17" s="162">
        <f t="shared" si="26"/>
        <v>-0.14</v>
      </c>
      <c r="AP17" s="163">
        <f t="shared" si="15"/>
        <v>0.04</v>
      </c>
    </row>
    <row r="18">
      <c r="A18" s="155">
        <v>43112.0</v>
      </c>
      <c r="B18" s="166">
        <v>6.67</v>
      </c>
      <c r="C18" s="157">
        <v>6.75</v>
      </c>
      <c r="D18" s="159">
        <v>6.82</v>
      </c>
      <c r="E18" s="159">
        <f t="shared" si="2"/>
        <v>6.91</v>
      </c>
      <c r="F18" s="159">
        <v>7.0</v>
      </c>
      <c r="G18" s="159">
        <f t="shared" si="3"/>
        <v>7.105</v>
      </c>
      <c r="H18" s="157">
        <v>7.21</v>
      </c>
      <c r="I18" s="160">
        <f t="shared" si="4"/>
        <v>7.313333333</v>
      </c>
      <c r="J18" s="160">
        <f t="shared" si="5"/>
        <v>7.416666667</v>
      </c>
      <c r="K18" s="159">
        <v>7.52</v>
      </c>
      <c r="L18" s="159">
        <f t="shared" si="6"/>
        <v>7.61</v>
      </c>
      <c r="M18" s="159">
        <f t="shared" si="7"/>
        <v>7.7</v>
      </c>
      <c r="N18" s="159">
        <f t="shared" si="8"/>
        <v>7.79</v>
      </c>
      <c r="O18" s="159">
        <f t="shared" si="9"/>
        <v>7.88</v>
      </c>
      <c r="P18" s="157">
        <v>7.97</v>
      </c>
      <c r="Q18" s="160">
        <f t="shared" si="10"/>
        <v>8.048</v>
      </c>
      <c r="R18" s="160">
        <f t="shared" si="11"/>
        <v>8.126</v>
      </c>
      <c r="S18" s="160">
        <f t="shared" si="12"/>
        <v>8.204</v>
      </c>
      <c r="T18" s="160">
        <f t="shared" si="13"/>
        <v>8.282</v>
      </c>
      <c r="U18" s="167">
        <v>8.36</v>
      </c>
      <c r="V18" s="162">
        <f t="shared" ref="V18:AO18" si="27">B18-B19</f>
        <v>0.01</v>
      </c>
      <c r="W18" s="162">
        <f t="shared" si="27"/>
        <v>-0.06</v>
      </c>
      <c r="X18" s="162">
        <f t="shared" si="27"/>
        <v>-0.06</v>
      </c>
      <c r="Y18" s="162">
        <f t="shared" si="27"/>
        <v>-0.065</v>
      </c>
      <c r="Z18" s="162">
        <f t="shared" si="27"/>
        <v>-0.07</v>
      </c>
      <c r="AA18" s="162">
        <f t="shared" si="27"/>
        <v>-0.07</v>
      </c>
      <c r="AB18" s="162">
        <f t="shared" si="27"/>
        <v>-0.07</v>
      </c>
      <c r="AC18" s="162">
        <f t="shared" si="27"/>
        <v>-0.06</v>
      </c>
      <c r="AD18" s="162">
        <f t="shared" si="27"/>
        <v>-0.05</v>
      </c>
      <c r="AE18" s="162">
        <f t="shared" si="27"/>
        <v>-0.04</v>
      </c>
      <c r="AF18" s="162">
        <f t="shared" si="27"/>
        <v>-0.034</v>
      </c>
      <c r="AG18" s="162">
        <f t="shared" si="27"/>
        <v>-0.028</v>
      </c>
      <c r="AH18" s="162">
        <f t="shared" si="27"/>
        <v>-0.022</v>
      </c>
      <c r="AI18" s="162">
        <f t="shared" si="27"/>
        <v>-0.016</v>
      </c>
      <c r="AJ18" s="162">
        <f t="shared" si="27"/>
        <v>-0.01</v>
      </c>
      <c r="AK18" s="162">
        <f t="shared" si="27"/>
        <v>-0.008</v>
      </c>
      <c r="AL18" s="162">
        <f t="shared" si="27"/>
        <v>-0.006</v>
      </c>
      <c r="AM18" s="162">
        <f t="shared" si="27"/>
        <v>-0.004</v>
      </c>
      <c r="AN18" s="162">
        <f t="shared" si="27"/>
        <v>-0.002</v>
      </c>
      <c r="AO18" s="162">
        <f t="shared" si="27"/>
        <v>0</v>
      </c>
      <c r="AP18" s="163">
        <f t="shared" si="15"/>
        <v>0.01</v>
      </c>
    </row>
    <row r="19">
      <c r="A19" s="169">
        <v>43111.0</v>
      </c>
      <c r="B19" s="166">
        <v>6.66</v>
      </c>
      <c r="C19" s="157">
        <v>6.81</v>
      </c>
      <c r="D19" s="159">
        <v>6.88</v>
      </c>
      <c r="E19" s="159">
        <f t="shared" si="2"/>
        <v>6.975</v>
      </c>
      <c r="F19" s="159">
        <v>7.07</v>
      </c>
      <c r="G19" s="159">
        <f t="shared" si="3"/>
        <v>7.175</v>
      </c>
      <c r="H19" s="157">
        <v>7.28</v>
      </c>
      <c r="I19" s="160">
        <f t="shared" si="4"/>
        <v>7.373333333</v>
      </c>
      <c r="J19" s="160">
        <f t="shared" si="5"/>
        <v>7.466666667</v>
      </c>
      <c r="K19" s="159">
        <v>7.56</v>
      </c>
      <c r="L19" s="159">
        <f t="shared" si="6"/>
        <v>7.644</v>
      </c>
      <c r="M19" s="159">
        <f t="shared" si="7"/>
        <v>7.728</v>
      </c>
      <c r="N19" s="159">
        <f t="shared" si="8"/>
        <v>7.812</v>
      </c>
      <c r="O19" s="159">
        <f t="shared" si="9"/>
        <v>7.896</v>
      </c>
      <c r="P19" s="157">
        <v>7.98</v>
      </c>
      <c r="Q19" s="160">
        <f t="shared" si="10"/>
        <v>8.056</v>
      </c>
      <c r="R19" s="160">
        <f t="shared" si="11"/>
        <v>8.132</v>
      </c>
      <c r="S19" s="160">
        <f t="shared" si="12"/>
        <v>8.208</v>
      </c>
      <c r="T19" s="160">
        <f t="shared" si="13"/>
        <v>8.284</v>
      </c>
      <c r="U19" s="167">
        <v>8.36</v>
      </c>
      <c r="V19" s="162">
        <f t="shared" ref="V19:AO19" si="28">B19-B20</f>
        <v>0.08</v>
      </c>
      <c r="W19" s="162">
        <f t="shared" si="28"/>
        <v>0.06</v>
      </c>
      <c r="X19" s="162">
        <f t="shared" si="28"/>
        <v>0.04</v>
      </c>
      <c r="Y19" s="162">
        <f t="shared" si="28"/>
        <v>0.035</v>
      </c>
      <c r="Z19" s="162">
        <f t="shared" si="28"/>
        <v>0.03</v>
      </c>
      <c r="AA19" s="162">
        <f t="shared" si="28"/>
        <v>0.025</v>
      </c>
      <c r="AB19" s="162">
        <f t="shared" si="28"/>
        <v>0.02</v>
      </c>
      <c r="AC19" s="162">
        <f t="shared" si="28"/>
        <v>0.01333333333</v>
      </c>
      <c r="AD19" s="162">
        <f t="shared" si="28"/>
        <v>0.006666666667</v>
      </c>
      <c r="AE19" s="162">
        <f t="shared" si="28"/>
        <v>0</v>
      </c>
      <c r="AF19" s="162">
        <f t="shared" si="28"/>
        <v>-0.008</v>
      </c>
      <c r="AG19" s="162">
        <f t="shared" si="28"/>
        <v>-0.016</v>
      </c>
      <c r="AH19" s="162">
        <f t="shared" si="28"/>
        <v>-0.024</v>
      </c>
      <c r="AI19" s="162">
        <f t="shared" si="28"/>
        <v>-0.032</v>
      </c>
      <c r="AJ19" s="162">
        <f t="shared" si="28"/>
        <v>-0.04</v>
      </c>
      <c r="AK19" s="162">
        <f t="shared" si="28"/>
        <v>-0.044</v>
      </c>
      <c r="AL19" s="162">
        <f t="shared" si="28"/>
        <v>-0.048</v>
      </c>
      <c r="AM19" s="162">
        <f t="shared" si="28"/>
        <v>-0.052</v>
      </c>
      <c r="AN19" s="162">
        <f t="shared" si="28"/>
        <v>-0.056</v>
      </c>
      <c r="AO19" s="162">
        <f t="shared" si="28"/>
        <v>-0.06</v>
      </c>
      <c r="AP19" s="163">
        <f t="shared" si="15"/>
        <v>0.08</v>
      </c>
    </row>
    <row r="20">
      <c r="A20" s="169">
        <v>43110.0</v>
      </c>
      <c r="B20" s="166">
        <v>6.58</v>
      </c>
      <c r="C20" s="157">
        <v>6.75</v>
      </c>
      <c r="D20" s="159">
        <v>6.84</v>
      </c>
      <c r="E20" s="159">
        <f t="shared" si="2"/>
        <v>6.94</v>
      </c>
      <c r="F20" s="159">
        <v>7.04</v>
      </c>
      <c r="G20" s="159">
        <f t="shared" si="3"/>
        <v>7.15</v>
      </c>
      <c r="H20" s="157">
        <v>7.26</v>
      </c>
      <c r="I20" s="160">
        <f t="shared" si="4"/>
        <v>7.36</v>
      </c>
      <c r="J20" s="160">
        <f t="shared" si="5"/>
        <v>7.46</v>
      </c>
      <c r="K20" s="159">
        <v>7.56</v>
      </c>
      <c r="L20" s="159">
        <f t="shared" si="6"/>
        <v>7.652</v>
      </c>
      <c r="M20" s="159">
        <f t="shared" si="7"/>
        <v>7.744</v>
      </c>
      <c r="N20" s="159">
        <f t="shared" si="8"/>
        <v>7.836</v>
      </c>
      <c r="O20" s="159">
        <f t="shared" si="9"/>
        <v>7.928</v>
      </c>
      <c r="P20" s="157">
        <v>8.02</v>
      </c>
      <c r="Q20" s="160">
        <f t="shared" si="10"/>
        <v>8.1</v>
      </c>
      <c r="R20" s="160">
        <f t="shared" si="11"/>
        <v>8.18</v>
      </c>
      <c r="S20" s="160">
        <f t="shared" si="12"/>
        <v>8.26</v>
      </c>
      <c r="T20" s="160">
        <f t="shared" si="13"/>
        <v>8.34</v>
      </c>
      <c r="U20" s="167">
        <v>8.42</v>
      </c>
      <c r="V20" s="162">
        <f t="shared" ref="V20:AO20" si="29">B20-B21</f>
        <v>0.08</v>
      </c>
      <c r="W20" s="162">
        <f t="shared" si="29"/>
        <v>0.07</v>
      </c>
      <c r="X20" s="162">
        <f t="shared" si="29"/>
        <v>0.04</v>
      </c>
      <c r="Y20" s="162">
        <f t="shared" si="29"/>
        <v>0.025</v>
      </c>
      <c r="Z20" s="162">
        <f t="shared" si="29"/>
        <v>0.01</v>
      </c>
      <c r="AA20" s="162">
        <f t="shared" si="29"/>
        <v>0.005</v>
      </c>
      <c r="AB20" s="162">
        <f t="shared" si="29"/>
        <v>0</v>
      </c>
      <c r="AC20" s="162">
        <f t="shared" si="29"/>
        <v>0.003333333333</v>
      </c>
      <c r="AD20" s="162">
        <f t="shared" si="29"/>
        <v>0.006666666667</v>
      </c>
      <c r="AE20" s="162">
        <f t="shared" si="29"/>
        <v>0.01</v>
      </c>
      <c r="AF20" s="162">
        <f t="shared" si="29"/>
        <v>0.016</v>
      </c>
      <c r="AG20" s="162">
        <f t="shared" si="29"/>
        <v>0.022</v>
      </c>
      <c r="AH20" s="162">
        <f t="shared" si="29"/>
        <v>0.028</v>
      </c>
      <c r="AI20" s="162">
        <f t="shared" si="29"/>
        <v>0.034</v>
      </c>
      <c r="AJ20" s="162">
        <f t="shared" si="29"/>
        <v>0.04</v>
      </c>
      <c r="AK20" s="162">
        <f t="shared" si="29"/>
        <v>0.042</v>
      </c>
      <c r="AL20" s="162">
        <f t="shared" si="29"/>
        <v>0.044</v>
      </c>
      <c r="AM20" s="162">
        <f t="shared" si="29"/>
        <v>0.046</v>
      </c>
      <c r="AN20" s="162">
        <f t="shared" si="29"/>
        <v>0.048</v>
      </c>
      <c r="AO20" s="162">
        <f t="shared" si="29"/>
        <v>0.05</v>
      </c>
      <c r="AP20" s="163">
        <f t="shared" si="15"/>
        <v>0.08</v>
      </c>
    </row>
    <row r="21">
      <c r="A21" s="169">
        <v>43109.0</v>
      </c>
      <c r="B21" s="166">
        <v>6.5</v>
      </c>
      <c r="C21" s="157">
        <v>6.68</v>
      </c>
      <c r="D21" s="159">
        <v>6.8</v>
      </c>
      <c r="E21" s="159">
        <f t="shared" si="2"/>
        <v>6.915</v>
      </c>
      <c r="F21" s="159">
        <v>7.03</v>
      </c>
      <c r="G21" s="159">
        <f t="shared" si="3"/>
        <v>7.145</v>
      </c>
      <c r="H21" s="157">
        <v>7.26</v>
      </c>
      <c r="I21" s="160">
        <f t="shared" si="4"/>
        <v>7.356666667</v>
      </c>
      <c r="J21" s="160">
        <f t="shared" si="5"/>
        <v>7.453333333</v>
      </c>
      <c r="K21" s="159">
        <v>7.55</v>
      </c>
      <c r="L21" s="159">
        <f t="shared" si="6"/>
        <v>7.636</v>
      </c>
      <c r="M21" s="159">
        <f t="shared" si="7"/>
        <v>7.722</v>
      </c>
      <c r="N21" s="159">
        <f t="shared" si="8"/>
        <v>7.808</v>
      </c>
      <c r="O21" s="159">
        <f t="shared" si="9"/>
        <v>7.894</v>
      </c>
      <c r="P21" s="157">
        <v>7.98</v>
      </c>
      <c r="Q21" s="160">
        <f t="shared" si="10"/>
        <v>8.058</v>
      </c>
      <c r="R21" s="160">
        <f t="shared" si="11"/>
        <v>8.136</v>
      </c>
      <c r="S21" s="160">
        <f t="shared" si="12"/>
        <v>8.214</v>
      </c>
      <c r="T21" s="160">
        <f t="shared" si="13"/>
        <v>8.292</v>
      </c>
      <c r="U21" s="167">
        <v>8.37</v>
      </c>
      <c r="V21" s="162">
        <f t="shared" ref="V21:AO21" si="30">B21-B22</f>
        <v>-0.02</v>
      </c>
      <c r="W21" s="162">
        <f t="shared" si="30"/>
        <v>-0.05</v>
      </c>
      <c r="X21" s="162">
        <f t="shared" si="30"/>
        <v>-0.08</v>
      </c>
      <c r="Y21" s="162">
        <f t="shared" si="30"/>
        <v>-0.08</v>
      </c>
      <c r="Z21" s="162">
        <f t="shared" si="30"/>
        <v>-0.08</v>
      </c>
      <c r="AA21" s="162">
        <f t="shared" si="30"/>
        <v>-0.065</v>
      </c>
      <c r="AB21" s="162">
        <f t="shared" si="30"/>
        <v>-0.05</v>
      </c>
      <c r="AC21" s="162">
        <f t="shared" si="30"/>
        <v>-0.05</v>
      </c>
      <c r="AD21" s="162">
        <f t="shared" si="30"/>
        <v>-0.05</v>
      </c>
      <c r="AE21" s="162">
        <f t="shared" si="30"/>
        <v>-0.05</v>
      </c>
      <c r="AF21" s="162">
        <f t="shared" si="30"/>
        <v>-0.052</v>
      </c>
      <c r="AG21" s="162">
        <f t="shared" si="30"/>
        <v>-0.054</v>
      </c>
      <c r="AH21" s="162">
        <f t="shared" si="30"/>
        <v>-0.056</v>
      </c>
      <c r="AI21" s="162">
        <f t="shared" si="30"/>
        <v>-0.058</v>
      </c>
      <c r="AJ21" s="162">
        <f t="shared" si="30"/>
        <v>-0.06</v>
      </c>
      <c r="AK21" s="162">
        <f t="shared" si="30"/>
        <v>-0.064</v>
      </c>
      <c r="AL21" s="162">
        <f t="shared" si="30"/>
        <v>-0.068</v>
      </c>
      <c r="AM21" s="162">
        <f t="shared" si="30"/>
        <v>-0.072</v>
      </c>
      <c r="AN21" s="162">
        <f t="shared" si="30"/>
        <v>-0.076</v>
      </c>
      <c r="AO21" s="162">
        <f t="shared" si="30"/>
        <v>-0.08</v>
      </c>
      <c r="AP21" s="163">
        <f t="shared" si="15"/>
        <v>-0.02</v>
      </c>
    </row>
    <row r="22">
      <c r="A22" s="169">
        <v>43105.0</v>
      </c>
      <c r="B22" s="166">
        <v>6.52</v>
      </c>
      <c r="C22" s="157">
        <v>6.73</v>
      </c>
      <c r="D22" s="159">
        <v>6.88</v>
      </c>
      <c r="E22" s="159">
        <f t="shared" si="2"/>
        <v>6.995</v>
      </c>
      <c r="F22" s="159">
        <v>7.11</v>
      </c>
      <c r="G22" s="159">
        <f t="shared" si="3"/>
        <v>7.21</v>
      </c>
      <c r="H22" s="157">
        <v>7.31</v>
      </c>
      <c r="I22" s="160">
        <f t="shared" si="4"/>
        <v>7.406666667</v>
      </c>
      <c r="J22" s="160">
        <f t="shared" si="5"/>
        <v>7.503333333</v>
      </c>
      <c r="K22" s="159">
        <v>7.6</v>
      </c>
      <c r="L22" s="159">
        <f t="shared" si="6"/>
        <v>7.688</v>
      </c>
      <c r="M22" s="159">
        <f t="shared" si="7"/>
        <v>7.776</v>
      </c>
      <c r="N22" s="159">
        <f t="shared" si="8"/>
        <v>7.864</v>
      </c>
      <c r="O22" s="159">
        <f t="shared" si="9"/>
        <v>7.952</v>
      </c>
      <c r="P22" s="157">
        <v>8.04</v>
      </c>
      <c r="Q22" s="160">
        <f t="shared" si="10"/>
        <v>8.122</v>
      </c>
      <c r="R22" s="160">
        <f t="shared" si="11"/>
        <v>8.204</v>
      </c>
      <c r="S22" s="160">
        <f t="shared" si="12"/>
        <v>8.286</v>
      </c>
      <c r="T22" s="160">
        <f t="shared" si="13"/>
        <v>8.368</v>
      </c>
      <c r="U22" s="167">
        <v>8.45</v>
      </c>
      <c r="V22" s="162">
        <f t="shared" ref="V22:AO22" si="31">B22-B23</f>
        <v>0.17</v>
      </c>
      <c r="W22" s="162">
        <f t="shared" si="31"/>
        <v>-0.02</v>
      </c>
      <c r="X22" s="162">
        <f t="shared" si="31"/>
        <v>-0.01</v>
      </c>
      <c r="Y22" s="162">
        <f t="shared" si="31"/>
        <v>0.005</v>
      </c>
      <c r="Z22" s="162">
        <f t="shared" si="31"/>
        <v>0.02</v>
      </c>
      <c r="AA22" s="162">
        <f t="shared" si="31"/>
        <v>0.02</v>
      </c>
      <c r="AB22" s="162">
        <f t="shared" si="31"/>
        <v>0.02</v>
      </c>
      <c r="AC22" s="162">
        <f t="shared" si="31"/>
        <v>0.02</v>
      </c>
      <c r="AD22" s="162">
        <f t="shared" si="31"/>
        <v>0.02</v>
      </c>
      <c r="AE22" s="162">
        <f t="shared" si="31"/>
        <v>0.02</v>
      </c>
      <c r="AF22" s="162">
        <f t="shared" si="31"/>
        <v>0.014</v>
      </c>
      <c r="AG22" s="162">
        <f t="shared" si="31"/>
        <v>0.008</v>
      </c>
      <c r="AH22" s="162">
        <f t="shared" si="31"/>
        <v>0.002</v>
      </c>
      <c r="AI22" s="162">
        <f t="shared" si="31"/>
        <v>-0.004</v>
      </c>
      <c r="AJ22" s="162">
        <f t="shared" si="31"/>
        <v>-0.01</v>
      </c>
      <c r="AK22" s="162">
        <f t="shared" si="31"/>
        <v>-0.014</v>
      </c>
      <c r="AL22" s="162">
        <f t="shared" si="31"/>
        <v>-0.018</v>
      </c>
      <c r="AM22" s="162">
        <f t="shared" si="31"/>
        <v>-0.022</v>
      </c>
      <c r="AN22" s="162">
        <f t="shared" si="31"/>
        <v>-0.026</v>
      </c>
      <c r="AO22" s="162">
        <f t="shared" si="31"/>
        <v>-0.03</v>
      </c>
      <c r="AP22" s="163">
        <f t="shared" si="15"/>
        <v>0.17</v>
      </c>
    </row>
    <row r="23">
      <c r="A23" s="169">
        <v>43104.0</v>
      </c>
      <c r="B23" s="166">
        <v>6.35</v>
      </c>
      <c r="C23" s="157">
        <v>6.75</v>
      </c>
      <c r="D23" s="159">
        <v>6.89</v>
      </c>
      <c r="E23" s="159">
        <f t="shared" si="2"/>
        <v>6.99</v>
      </c>
      <c r="F23" s="159">
        <v>7.09</v>
      </c>
      <c r="G23" s="159">
        <f t="shared" si="3"/>
        <v>7.19</v>
      </c>
      <c r="H23" s="157">
        <v>7.29</v>
      </c>
      <c r="I23" s="160">
        <f t="shared" si="4"/>
        <v>7.386666667</v>
      </c>
      <c r="J23" s="160">
        <f t="shared" si="5"/>
        <v>7.483333333</v>
      </c>
      <c r="K23" s="159">
        <v>7.58</v>
      </c>
      <c r="L23" s="159">
        <f t="shared" si="6"/>
        <v>7.674</v>
      </c>
      <c r="M23" s="159">
        <f t="shared" si="7"/>
        <v>7.768</v>
      </c>
      <c r="N23" s="159">
        <f t="shared" si="8"/>
        <v>7.862</v>
      </c>
      <c r="O23" s="159">
        <f t="shared" si="9"/>
        <v>7.956</v>
      </c>
      <c r="P23" s="157">
        <v>8.05</v>
      </c>
      <c r="Q23" s="160">
        <f t="shared" si="10"/>
        <v>8.136</v>
      </c>
      <c r="R23" s="160">
        <f t="shared" si="11"/>
        <v>8.222</v>
      </c>
      <c r="S23" s="160">
        <f t="shared" si="12"/>
        <v>8.308</v>
      </c>
      <c r="T23" s="160">
        <f t="shared" si="13"/>
        <v>8.394</v>
      </c>
      <c r="U23" s="167">
        <v>8.48</v>
      </c>
      <c r="V23" s="162">
        <f t="shared" ref="V23:AO23" si="32">B23-B24</f>
        <v>-0.14</v>
      </c>
      <c r="W23" s="162">
        <f t="shared" si="32"/>
        <v>-0.04</v>
      </c>
      <c r="X23" s="162">
        <f t="shared" si="32"/>
        <v>-0.04</v>
      </c>
      <c r="Y23" s="162">
        <f t="shared" si="32"/>
        <v>-0.05</v>
      </c>
      <c r="Z23" s="162">
        <f t="shared" si="32"/>
        <v>-0.06</v>
      </c>
      <c r="AA23" s="162">
        <f t="shared" si="32"/>
        <v>-0.06</v>
      </c>
      <c r="AB23" s="162">
        <f t="shared" si="32"/>
        <v>-0.06</v>
      </c>
      <c r="AC23" s="162">
        <f t="shared" si="32"/>
        <v>-0.05666666667</v>
      </c>
      <c r="AD23" s="162">
        <f t="shared" si="32"/>
        <v>-0.05333333333</v>
      </c>
      <c r="AE23" s="162">
        <f t="shared" si="32"/>
        <v>-0.05</v>
      </c>
      <c r="AF23" s="162">
        <f t="shared" si="32"/>
        <v>-0.042</v>
      </c>
      <c r="AG23" s="162">
        <f t="shared" si="32"/>
        <v>-0.034</v>
      </c>
      <c r="AH23" s="162">
        <f t="shared" si="32"/>
        <v>-0.026</v>
      </c>
      <c r="AI23" s="162">
        <f t="shared" si="32"/>
        <v>-0.018</v>
      </c>
      <c r="AJ23" s="162">
        <f t="shared" si="32"/>
        <v>-0.01</v>
      </c>
      <c r="AK23" s="162">
        <f t="shared" si="32"/>
        <v>-0.01</v>
      </c>
      <c r="AL23" s="162">
        <f t="shared" si="32"/>
        <v>-0.01</v>
      </c>
      <c r="AM23" s="162">
        <f t="shared" si="32"/>
        <v>-0.01</v>
      </c>
      <c r="AN23" s="162">
        <f t="shared" si="32"/>
        <v>-0.01</v>
      </c>
      <c r="AO23" s="162">
        <f t="shared" si="32"/>
        <v>-0.01</v>
      </c>
      <c r="AP23" s="163">
        <f t="shared" si="15"/>
        <v>-0.01</v>
      </c>
    </row>
    <row r="24">
      <c r="A24" s="169">
        <v>43103.0</v>
      </c>
      <c r="B24" s="166">
        <v>6.49</v>
      </c>
      <c r="C24" s="157">
        <v>6.79</v>
      </c>
      <c r="D24" s="159">
        <v>6.93</v>
      </c>
      <c r="E24" s="159">
        <f t="shared" si="2"/>
        <v>7.04</v>
      </c>
      <c r="F24" s="159">
        <v>7.15</v>
      </c>
      <c r="G24" s="159">
        <f t="shared" si="3"/>
        <v>7.25</v>
      </c>
      <c r="H24" s="157">
        <v>7.35</v>
      </c>
      <c r="I24" s="160">
        <f t="shared" si="4"/>
        <v>7.443333333</v>
      </c>
      <c r="J24" s="160">
        <f t="shared" si="5"/>
        <v>7.536666667</v>
      </c>
      <c r="K24" s="159">
        <v>7.63</v>
      </c>
      <c r="L24" s="159">
        <f t="shared" si="6"/>
        <v>7.716</v>
      </c>
      <c r="M24" s="159">
        <f t="shared" si="7"/>
        <v>7.802</v>
      </c>
      <c r="N24" s="159">
        <f t="shared" si="8"/>
        <v>7.888</v>
      </c>
      <c r="O24" s="159">
        <f t="shared" si="9"/>
        <v>7.974</v>
      </c>
      <c r="P24" s="157">
        <v>8.06</v>
      </c>
      <c r="Q24" s="160">
        <f t="shared" si="10"/>
        <v>8.146</v>
      </c>
      <c r="R24" s="160">
        <f t="shared" si="11"/>
        <v>8.232</v>
      </c>
      <c r="S24" s="160">
        <f t="shared" si="12"/>
        <v>8.318</v>
      </c>
      <c r="T24" s="160">
        <f t="shared" si="13"/>
        <v>8.404</v>
      </c>
      <c r="U24" s="167">
        <v>8.49</v>
      </c>
      <c r="V24" s="162">
        <f t="shared" ref="V24:AO24" si="33">B24-B25</f>
        <v>-0.13</v>
      </c>
      <c r="W24" s="162">
        <f t="shared" si="33"/>
        <v>-0.05</v>
      </c>
      <c r="X24" s="162">
        <f t="shared" si="33"/>
        <v>-0.05</v>
      </c>
      <c r="Y24" s="162">
        <f t="shared" si="33"/>
        <v>-0.04</v>
      </c>
      <c r="Z24" s="162">
        <f t="shared" si="33"/>
        <v>-0.03</v>
      </c>
      <c r="AA24" s="162">
        <f t="shared" si="33"/>
        <v>-0.02</v>
      </c>
      <c r="AB24" s="162">
        <f t="shared" si="33"/>
        <v>-0.01</v>
      </c>
      <c r="AC24" s="162">
        <f t="shared" si="33"/>
        <v>-0.01</v>
      </c>
      <c r="AD24" s="162">
        <f t="shared" si="33"/>
        <v>-0.01</v>
      </c>
      <c r="AE24" s="162">
        <f t="shared" si="33"/>
        <v>-0.01</v>
      </c>
      <c r="AF24" s="162">
        <f t="shared" si="33"/>
        <v>-0.014</v>
      </c>
      <c r="AG24" s="162">
        <f t="shared" si="33"/>
        <v>-0.018</v>
      </c>
      <c r="AH24" s="162">
        <f t="shared" si="33"/>
        <v>-0.022</v>
      </c>
      <c r="AI24" s="162">
        <f t="shared" si="33"/>
        <v>-0.026</v>
      </c>
      <c r="AJ24" s="162">
        <f t="shared" si="33"/>
        <v>-0.03</v>
      </c>
      <c r="AK24" s="162">
        <f t="shared" si="33"/>
        <v>-0.032</v>
      </c>
      <c r="AL24" s="162">
        <f t="shared" si="33"/>
        <v>-0.034</v>
      </c>
      <c r="AM24" s="162">
        <f t="shared" si="33"/>
        <v>-0.036</v>
      </c>
      <c r="AN24" s="162">
        <f t="shared" si="33"/>
        <v>-0.038</v>
      </c>
      <c r="AO24" s="162">
        <f t="shared" si="33"/>
        <v>-0.04</v>
      </c>
      <c r="AP24" s="163">
        <f t="shared" si="15"/>
        <v>-0.01</v>
      </c>
    </row>
    <row r="25">
      <c r="A25" s="155">
        <v>43098.0</v>
      </c>
      <c r="B25" s="166">
        <v>6.62</v>
      </c>
      <c r="C25" s="157">
        <v>6.84</v>
      </c>
      <c r="D25" s="159">
        <v>6.98</v>
      </c>
      <c r="E25" s="159">
        <f t="shared" si="2"/>
        <v>7.08</v>
      </c>
      <c r="F25" s="159">
        <v>7.18</v>
      </c>
      <c r="G25" s="159">
        <f t="shared" si="3"/>
        <v>7.27</v>
      </c>
      <c r="H25" s="157">
        <v>7.36</v>
      </c>
      <c r="I25" s="160">
        <f t="shared" si="4"/>
        <v>7.453333333</v>
      </c>
      <c r="J25" s="160">
        <f t="shared" si="5"/>
        <v>7.546666667</v>
      </c>
      <c r="K25" s="159">
        <v>7.64</v>
      </c>
      <c r="L25" s="159">
        <f t="shared" si="6"/>
        <v>7.73</v>
      </c>
      <c r="M25" s="159">
        <f t="shared" si="7"/>
        <v>7.82</v>
      </c>
      <c r="N25" s="159">
        <f t="shared" si="8"/>
        <v>7.91</v>
      </c>
      <c r="O25" s="159">
        <f t="shared" si="9"/>
        <v>8</v>
      </c>
      <c r="P25" s="157">
        <v>8.09</v>
      </c>
      <c r="Q25" s="160">
        <f t="shared" si="10"/>
        <v>8.178</v>
      </c>
      <c r="R25" s="160">
        <f t="shared" si="11"/>
        <v>8.266</v>
      </c>
      <c r="S25" s="160">
        <f t="shared" si="12"/>
        <v>8.354</v>
      </c>
      <c r="T25" s="160">
        <f t="shared" si="13"/>
        <v>8.442</v>
      </c>
      <c r="U25" s="167">
        <v>8.53</v>
      </c>
      <c r="V25" s="162">
        <f t="shared" ref="V25:AO25" si="34">B25-B26</f>
        <v>0.09</v>
      </c>
      <c r="W25" s="162">
        <f t="shared" si="34"/>
        <v>0.03</v>
      </c>
      <c r="X25" s="162">
        <f t="shared" si="34"/>
        <v>0.04</v>
      </c>
      <c r="Y25" s="162">
        <f t="shared" si="34"/>
        <v>0.04</v>
      </c>
      <c r="Z25" s="162">
        <f t="shared" si="34"/>
        <v>0.04</v>
      </c>
      <c r="AA25" s="162">
        <f t="shared" si="34"/>
        <v>0.025</v>
      </c>
      <c r="AB25" s="162">
        <f t="shared" si="34"/>
        <v>0.01</v>
      </c>
      <c r="AC25" s="162">
        <f t="shared" si="34"/>
        <v>0</v>
      </c>
      <c r="AD25" s="162">
        <f t="shared" si="34"/>
        <v>-0.01</v>
      </c>
      <c r="AE25" s="162">
        <f t="shared" si="34"/>
        <v>-0.02</v>
      </c>
      <c r="AF25" s="162">
        <f t="shared" si="34"/>
        <v>-0.038</v>
      </c>
      <c r="AG25" s="162">
        <f t="shared" si="34"/>
        <v>-0.056</v>
      </c>
      <c r="AH25" s="162">
        <f t="shared" si="34"/>
        <v>-0.074</v>
      </c>
      <c r="AI25" s="162">
        <f t="shared" si="34"/>
        <v>-0.092</v>
      </c>
      <c r="AJ25" s="162">
        <f t="shared" si="34"/>
        <v>-0.11</v>
      </c>
      <c r="AK25" s="162">
        <f t="shared" si="34"/>
        <v>-0.124</v>
      </c>
      <c r="AL25" s="162">
        <f t="shared" si="34"/>
        <v>-0.138</v>
      </c>
      <c r="AM25" s="162">
        <f t="shared" si="34"/>
        <v>-0.152</v>
      </c>
      <c r="AN25" s="162">
        <f t="shared" si="34"/>
        <v>-0.166</v>
      </c>
      <c r="AO25" s="162">
        <f t="shared" si="34"/>
        <v>-0.18</v>
      </c>
      <c r="AP25" s="163">
        <f t="shared" si="15"/>
        <v>0.09</v>
      </c>
    </row>
    <row r="26">
      <c r="A26" s="155">
        <v>43097.0</v>
      </c>
      <c r="B26" s="166">
        <v>6.53</v>
      </c>
      <c r="C26" s="157">
        <v>6.81</v>
      </c>
      <c r="D26" s="159">
        <v>6.94</v>
      </c>
      <c r="E26" s="159">
        <f t="shared" si="2"/>
        <v>7.04</v>
      </c>
      <c r="F26" s="159">
        <v>7.14</v>
      </c>
      <c r="G26" s="159">
        <f t="shared" si="3"/>
        <v>7.245</v>
      </c>
      <c r="H26" s="157">
        <v>7.35</v>
      </c>
      <c r="I26" s="160">
        <f t="shared" si="4"/>
        <v>7.453333333</v>
      </c>
      <c r="J26" s="160">
        <f t="shared" si="5"/>
        <v>7.556666667</v>
      </c>
      <c r="K26" s="159">
        <v>7.66</v>
      </c>
      <c r="L26" s="159">
        <f t="shared" si="6"/>
        <v>7.768</v>
      </c>
      <c r="M26" s="159">
        <f t="shared" si="7"/>
        <v>7.876</v>
      </c>
      <c r="N26" s="159">
        <f t="shared" si="8"/>
        <v>7.984</v>
      </c>
      <c r="O26" s="159">
        <f t="shared" si="9"/>
        <v>8.092</v>
      </c>
      <c r="P26" s="157">
        <v>8.2</v>
      </c>
      <c r="Q26" s="160">
        <f t="shared" si="10"/>
        <v>8.302</v>
      </c>
      <c r="R26" s="160">
        <f t="shared" si="11"/>
        <v>8.404</v>
      </c>
      <c r="S26" s="160">
        <f t="shared" si="12"/>
        <v>8.506</v>
      </c>
      <c r="T26" s="160">
        <f t="shared" si="13"/>
        <v>8.608</v>
      </c>
      <c r="U26" s="167">
        <v>8.71</v>
      </c>
      <c r="V26" s="162">
        <f t="shared" ref="V26:AO26" si="35">B26-B27</f>
        <v>-0.17</v>
      </c>
      <c r="W26" s="162">
        <f t="shared" si="35"/>
        <v>-0.07</v>
      </c>
      <c r="X26" s="162">
        <f t="shared" si="35"/>
        <v>-0.04</v>
      </c>
      <c r="Y26" s="162">
        <f t="shared" si="35"/>
        <v>-0.035</v>
      </c>
      <c r="Z26" s="162">
        <f t="shared" si="35"/>
        <v>-0.03</v>
      </c>
      <c r="AA26" s="162">
        <f t="shared" si="35"/>
        <v>-0.025</v>
      </c>
      <c r="AB26" s="162">
        <f t="shared" si="35"/>
        <v>-0.02</v>
      </c>
      <c r="AC26" s="162">
        <f t="shared" si="35"/>
        <v>-0.01</v>
      </c>
      <c r="AD26" s="162">
        <f t="shared" si="35"/>
        <v>0</v>
      </c>
      <c r="AE26" s="162">
        <f t="shared" si="35"/>
        <v>0.01</v>
      </c>
      <c r="AF26" s="162">
        <f t="shared" si="35"/>
        <v>0.028</v>
      </c>
      <c r="AG26" s="162">
        <f t="shared" si="35"/>
        <v>0.046</v>
      </c>
      <c r="AH26" s="162">
        <f t="shared" si="35"/>
        <v>0.064</v>
      </c>
      <c r="AI26" s="162">
        <f t="shared" si="35"/>
        <v>0.082</v>
      </c>
      <c r="AJ26" s="162">
        <f t="shared" si="35"/>
        <v>0.1</v>
      </c>
      <c r="AK26" s="162">
        <f t="shared" si="35"/>
        <v>0.114</v>
      </c>
      <c r="AL26" s="162">
        <f t="shared" si="35"/>
        <v>0.128</v>
      </c>
      <c r="AM26" s="162">
        <f t="shared" si="35"/>
        <v>0.142</v>
      </c>
      <c r="AN26" s="162">
        <f t="shared" si="35"/>
        <v>0.156</v>
      </c>
      <c r="AO26" s="162">
        <f t="shared" si="35"/>
        <v>0.17</v>
      </c>
      <c r="AP26" s="163">
        <f t="shared" si="15"/>
        <v>0.17</v>
      </c>
    </row>
    <row r="27">
      <c r="A27" s="155">
        <v>43096.0</v>
      </c>
      <c r="B27" s="166">
        <v>6.7</v>
      </c>
      <c r="C27" s="157">
        <v>6.88</v>
      </c>
      <c r="D27" s="159">
        <v>6.98</v>
      </c>
      <c r="E27" s="159">
        <f t="shared" si="2"/>
        <v>7.075</v>
      </c>
      <c r="F27" s="159">
        <v>7.17</v>
      </c>
      <c r="G27" s="159">
        <f t="shared" si="3"/>
        <v>7.27</v>
      </c>
      <c r="H27" s="157">
        <v>7.37</v>
      </c>
      <c r="I27" s="160">
        <f t="shared" si="4"/>
        <v>7.463333333</v>
      </c>
      <c r="J27" s="160">
        <f t="shared" si="5"/>
        <v>7.556666667</v>
      </c>
      <c r="K27" s="159">
        <v>7.65</v>
      </c>
      <c r="L27" s="159">
        <f t="shared" si="6"/>
        <v>7.74</v>
      </c>
      <c r="M27" s="159">
        <f t="shared" si="7"/>
        <v>7.83</v>
      </c>
      <c r="N27" s="159">
        <f t="shared" si="8"/>
        <v>7.92</v>
      </c>
      <c r="O27" s="159">
        <f t="shared" si="9"/>
        <v>8.01</v>
      </c>
      <c r="P27" s="157">
        <v>8.1</v>
      </c>
      <c r="Q27" s="160">
        <f t="shared" si="10"/>
        <v>8.188</v>
      </c>
      <c r="R27" s="160">
        <f t="shared" si="11"/>
        <v>8.276</v>
      </c>
      <c r="S27" s="160">
        <f t="shared" si="12"/>
        <v>8.364</v>
      </c>
      <c r="T27" s="160">
        <f t="shared" si="13"/>
        <v>8.452</v>
      </c>
      <c r="U27" s="167">
        <v>8.54</v>
      </c>
      <c r="V27" s="162">
        <f t="shared" ref="V27:AO27" si="36">B27-B28</f>
        <v>-0.08</v>
      </c>
      <c r="W27" s="162">
        <f t="shared" si="36"/>
        <v>-0.01</v>
      </c>
      <c r="X27" s="162">
        <f t="shared" si="36"/>
        <v>-0.02</v>
      </c>
      <c r="Y27" s="162">
        <f t="shared" si="36"/>
        <v>-0.005</v>
      </c>
      <c r="Z27" s="162">
        <f t="shared" si="36"/>
        <v>0.01</v>
      </c>
      <c r="AA27" s="162">
        <f t="shared" si="36"/>
        <v>0.02</v>
      </c>
      <c r="AB27" s="162">
        <f t="shared" si="36"/>
        <v>0.03</v>
      </c>
      <c r="AC27" s="162">
        <f t="shared" si="36"/>
        <v>0.02666666667</v>
      </c>
      <c r="AD27" s="162">
        <f t="shared" si="36"/>
        <v>0.02333333333</v>
      </c>
      <c r="AE27" s="162">
        <f t="shared" si="36"/>
        <v>0.02</v>
      </c>
      <c r="AF27" s="162">
        <f t="shared" si="36"/>
        <v>0.02</v>
      </c>
      <c r="AG27" s="162">
        <f t="shared" si="36"/>
        <v>0.02</v>
      </c>
      <c r="AH27" s="162">
        <f t="shared" si="36"/>
        <v>0.02</v>
      </c>
      <c r="AI27" s="162">
        <f t="shared" si="36"/>
        <v>0.02</v>
      </c>
      <c r="AJ27" s="162">
        <f t="shared" si="36"/>
        <v>0.02</v>
      </c>
      <c r="AK27" s="162">
        <f t="shared" si="36"/>
        <v>0.022</v>
      </c>
      <c r="AL27" s="162">
        <f t="shared" si="36"/>
        <v>0.024</v>
      </c>
      <c r="AM27" s="162">
        <f t="shared" si="36"/>
        <v>0.026</v>
      </c>
      <c r="AN27" s="162">
        <f t="shared" si="36"/>
        <v>0.028</v>
      </c>
      <c r="AO27" s="162">
        <f t="shared" si="36"/>
        <v>0.03</v>
      </c>
      <c r="AP27" s="163">
        <f t="shared" si="15"/>
        <v>0.03</v>
      </c>
    </row>
    <row r="28">
      <c r="A28" s="155">
        <v>43095.0</v>
      </c>
      <c r="B28" s="166">
        <v>6.78</v>
      </c>
      <c r="C28" s="157">
        <v>6.89</v>
      </c>
      <c r="D28" s="159">
        <v>7.0</v>
      </c>
      <c r="E28" s="159">
        <f t="shared" si="2"/>
        <v>7.08</v>
      </c>
      <c r="F28" s="159">
        <v>7.16</v>
      </c>
      <c r="G28" s="159">
        <f t="shared" si="3"/>
        <v>7.25</v>
      </c>
      <c r="H28" s="157">
        <v>7.34</v>
      </c>
      <c r="I28" s="160">
        <f t="shared" si="4"/>
        <v>7.436666667</v>
      </c>
      <c r="J28" s="160">
        <f t="shared" si="5"/>
        <v>7.533333333</v>
      </c>
      <c r="K28" s="159">
        <v>7.63</v>
      </c>
      <c r="L28" s="159">
        <f t="shared" si="6"/>
        <v>7.72</v>
      </c>
      <c r="M28" s="159">
        <f t="shared" si="7"/>
        <v>7.81</v>
      </c>
      <c r="N28" s="159">
        <f t="shared" si="8"/>
        <v>7.9</v>
      </c>
      <c r="O28" s="159">
        <f t="shared" si="9"/>
        <v>7.99</v>
      </c>
      <c r="P28" s="157">
        <v>8.08</v>
      </c>
      <c r="Q28" s="160">
        <f t="shared" si="10"/>
        <v>8.166</v>
      </c>
      <c r="R28" s="160">
        <f t="shared" si="11"/>
        <v>8.252</v>
      </c>
      <c r="S28" s="160">
        <f t="shared" si="12"/>
        <v>8.338</v>
      </c>
      <c r="T28" s="160">
        <f t="shared" si="13"/>
        <v>8.424</v>
      </c>
      <c r="U28" s="167">
        <v>8.51</v>
      </c>
      <c r="V28" s="162">
        <f t="shared" ref="V28:AO28" si="37">B28-B29</f>
        <v>0.02</v>
      </c>
      <c r="W28" s="162">
        <f t="shared" si="37"/>
        <v>-0.01</v>
      </c>
      <c r="X28" s="162">
        <f t="shared" si="37"/>
        <v>-0.01</v>
      </c>
      <c r="Y28" s="162">
        <f t="shared" si="37"/>
        <v>-0.01</v>
      </c>
      <c r="Z28" s="162">
        <f t="shared" si="37"/>
        <v>-0.01</v>
      </c>
      <c r="AA28" s="162">
        <f t="shared" si="37"/>
        <v>-0.005</v>
      </c>
      <c r="AB28" s="162">
        <f t="shared" si="37"/>
        <v>0</v>
      </c>
      <c r="AC28" s="162">
        <f t="shared" si="37"/>
        <v>0.003333333333</v>
      </c>
      <c r="AD28" s="162">
        <f t="shared" si="37"/>
        <v>0.006666666667</v>
      </c>
      <c r="AE28" s="162">
        <f t="shared" si="37"/>
        <v>0.01</v>
      </c>
      <c r="AF28" s="162">
        <f t="shared" si="37"/>
        <v>0.012</v>
      </c>
      <c r="AG28" s="162">
        <f t="shared" si="37"/>
        <v>0.014</v>
      </c>
      <c r="AH28" s="162">
        <f t="shared" si="37"/>
        <v>0.016</v>
      </c>
      <c r="AI28" s="162">
        <f t="shared" si="37"/>
        <v>0.018</v>
      </c>
      <c r="AJ28" s="162">
        <f t="shared" si="37"/>
        <v>0.02</v>
      </c>
      <c r="AK28" s="162">
        <f t="shared" si="37"/>
        <v>0.02</v>
      </c>
      <c r="AL28" s="162">
        <f t="shared" si="37"/>
        <v>0.02</v>
      </c>
      <c r="AM28" s="162">
        <f t="shared" si="37"/>
        <v>0.02</v>
      </c>
      <c r="AN28" s="162">
        <f t="shared" si="37"/>
        <v>0.02</v>
      </c>
      <c r="AO28" s="162">
        <f t="shared" si="37"/>
        <v>0.02</v>
      </c>
      <c r="AP28" s="163">
        <f t="shared" si="15"/>
        <v>0.02</v>
      </c>
    </row>
    <row r="29">
      <c r="A29" s="155">
        <v>43094.0</v>
      </c>
      <c r="B29" s="166">
        <v>6.76</v>
      </c>
      <c r="C29" s="157">
        <v>6.9</v>
      </c>
      <c r="D29" s="159">
        <v>7.01</v>
      </c>
      <c r="E29" s="159">
        <f t="shared" si="2"/>
        <v>7.09</v>
      </c>
      <c r="F29" s="159">
        <v>7.17</v>
      </c>
      <c r="G29" s="159">
        <f t="shared" si="3"/>
        <v>7.255</v>
      </c>
      <c r="H29" s="157">
        <v>7.34</v>
      </c>
      <c r="I29" s="160">
        <f t="shared" si="4"/>
        <v>7.433333333</v>
      </c>
      <c r="J29" s="160">
        <f t="shared" si="5"/>
        <v>7.526666667</v>
      </c>
      <c r="K29" s="159">
        <v>7.62</v>
      </c>
      <c r="L29" s="159">
        <f t="shared" si="6"/>
        <v>7.708</v>
      </c>
      <c r="M29" s="159">
        <f t="shared" si="7"/>
        <v>7.796</v>
      </c>
      <c r="N29" s="159">
        <f t="shared" si="8"/>
        <v>7.884</v>
      </c>
      <c r="O29" s="159">
        <f t="shared" si="9"/>
        <v>7.972</v>
      </c>
      <c r="P29" s="157">
        <v>8.06</v>
      </c>
      <c r="Q29" s="160">
        <f t="shared" si="10"/>
        <v>8.146</v>
      </c>
      <c r="R29" s="160">
        <f t="shared" si="11"/>
        <v>8.232</v>
      </c>
      <c r="S29" s="160">
        <f t="shared" si="12"/>
        <v>8.318</v>
      </c>
      <c r="T29" s="160">
        <f t="shared" si="13"/>
        <v>8.404</v>
      </c>
      <c r="U29" s="167">
        <v>8.49</v>
      </c>
      <c r="V29" s="162">
        <f t="shared" ref="V29:AO29" si="38">B29-B30</f>
        <v>-0.07</v>
      </c>
      <c r="W29" s="162">
        <f t="shared" si="38"/>
        <v>-0.01</v>
      </c>
      <c r="X29" s="162">
        <f t="shared" si="38"/>
        <v>0.02</v>
      </c>
      <c r="Y29" s="162">
        <f t="shared" si="38"/>
        <v>0.02</v>
      </c>
      <c r="Z29" s="162">
        <f t="shared" si="38"/>
        <v>0.02</v>
      </c>
      <c r="AA29" s="162">
        <f t="shared" si="38"/>
        <v>0.01</v>
      </c>
      <c r="AB29" s="162">
        <f t="shared" si="38"/>
        <v>0</v>
      </c>
      <c r="AC29" s="162">
        <f t="shared" si="38"/>
        <v>-0.003333333333</v>
      </c>
      <c r="AD29" s="162">
        <f t="shared" si="38"/>
        <v>-0.006666666667</v>
      </c>
      <c r="AE29" s="162">
        <f t="shared" si="38"/>
        <v>-0.01</v>
      </c>
      <c r="AF29" s="162">
        <f t="shared" si="38"/>
        <v>-0.01</v>
      </c>
      <c r="AG29" s="162">
        <f t="shared" si="38"/>
        <v>-0.01</v>
      </c>
      <c r="AH29" s="162">
        <f t="shared" si="38"/>
        <v>-0.01</v>
      </c>
      <c r="AI29" s="162">
        <f t="shared" si="38"/>
        <v>-0.01</v>
      </c>
      <c r="AJ29" s="162">
        <f t="shared" si="38"/>
        <v>-0.01</v>
      </c>
      <c r="AK29" s="162">
        <f t="shared" si="38"/>
        <v>-0.008</v>
      </c>
      <c r="AL29" s="162">
        <f t="shared" si="38"/>
        <v>-0.006</v>
      </c>
      <c r="AM29" s="162">
        <f t="shared" si="38"/>
        <v>-0.004</v>
      </c>
      <c r="AN29" s="162">
        <f t="shared" si="38"/>
        <v>-0.002</v>
      </c>
      <c r="AO29" s="162">
        <f t="shared" si="38"/>
        <v>0</v>
      </c>
      <c r="AP29" s="163">
        <f t="shared" si="15"/>
        <v>0.02</v>
      </c>
    </row>
    <row r="30">
      <c r="A30" s="155">
        <v>43091.0</v>
      </c>
      <c r="B30" s="166">
        <v>6.83</v>
      </c>
      <c r="C30" s="157">
        <v>6.91</v>
      </c>
      <c r="D30" s="159">
        <v>6.99</v>
      </c>
      <c r="E30" s="159">
        <f t="shared" si="2"/>
        <v>7.07</v>
      </c>
      <c r="F30" s="159">
        <v>7.15</v>
      </c>
      <c r="G30" s="159">
        <f t="shared" si="3"/>
        <v>7.245</v>
      </c>
      <c r="H30" s="157">
        <v>7.34</v>
      </c>
      <c r="I30" s="160">
        <f t="shared" si="4"/>
        <v>7.436666667</v>
      </c>
      <c r="J30" s="160">
        <f t="shared" si="5"/>
        <v>7.533333333</v>
      </c>
      <c r="K30" s="159">
        <v>7.63</v>
      </c>
      <c r="L30" s="159">
        <f t="shared" si="6"/>
        <v>7.718</v>
      </c>
      <c r="M30" s="159">
        <f t="shared" si="7"/>
        <v>7.806</v>
      </c>
      <c r="N30" s="159">
        <f t="shared" si="8"/>
        <v>7.894</v>
      </c>
      <c r="O30" s="159">
        <f t="shared" si="9"/>
        <v>7.982</v>
      </c>
      <c r="P30" s="157">
        <v>8.07</v>
      </c>
      <c r="Q30" s="160">
        <f t="shared" si="10"/>
        <v>8.154</v>
      </c>
      <c r="R30" s="160">
        <f t="shared" si="11"/>
        <v>8.238</v>
      </c>
      <c r="S30" s="160">
        <f t="shared" si="12"/>
        <v>8.322</v>
      </c>
      <c r="T30" s="160">
        <f t="shared" si="13"/>
        <v>8.406</v>
      </c>
      <c r="U30" s="167">
        <v>8.49</v>
      </c>
      <c r="V30" s="162">
        <f t="shared" ref="V30:AO30" si="39">B30-B31</f>
        <v>-0.05</v>
      </c>
      <c r="W30" s="162">
        <f t="shared" si="39"/>
        <v>-0.04</v>
      </c>
      <c r="X30" s="162">
        <f t="shared" si="39"/>
        <v>-0.02</v>
      </c>
      <c r="Y30" s="162">
        <f t="shared" si="39"/>
        <v>-0.015</v>
      </c>
      <c r="Z30" s="162">
        <f t="shared" si="39"/>
        <v>-0.01</v>
      </c>
      <c r="AA30" s="162">
        <f t="shared" si="39"/>
        <v>0</v>
      </c>
      <c r="AB30" s="162">
        <f t="shared" si="39"/>
        <v>0.01</v>
      </c>
      <c r="AC30" s="162">
        <f t="shared" si="39"/>
        <v>0.01666666667</v>
      </c>
      <c r="AD30" s="162">
        <f t="shared" si="39"/>
        <v>0.02333333333</v>
      </c>
      <c r="AE30" s="162">
        <f t="shared" si="39"/>
        <v>0.03</v>
      </c>
      <c r="AF30" s="162">
        <f t="shared" si="39"/>
        <v>0.036</v>
      </c>
      <c r="AG30" s="162">
        <f t="shared" si="39"/>
        <v>0.042</v>
      </c>
      <c r="AH30" s="162">
        <f t="shared" si="39"/>
        <v>0.048</v>
      </c>
      <c r="AI30" s="162">
        <f t="shared" si="39"/>
        <v>0.054</v>
      </c>
      <c r="AJ30" s="162">
        <f t="shared" si="39"/>
        <v>0.06</v>
      </c>
      <c r="AK30" s="162">
        <f t="shared" si="39"/>
        <v>0.066</v>
      </c>
      <c r="AL30" s="162">
        <f t="shared" si="39"/>
        <v>0.072</v>
      </c>
      <c r="AM30" s="162">
        <f t="shared" si="39"/>
        <v>0.078</v>
      </c>
      <c r="AN30" s="162">
        <f t="shared" si="39"/>
        <v>0.084</v>
      </c>
      <c r="AO30" s="162">
        <f t="shared" si="39"/>
        <v>0.09</v>
      </c>
      <c r="AP30" s="163">
        <f t="shared" si="15"/>
        <v>0.09</v>
      </c>
    </row>
    <row r="31">
      <c r="A31" s="155">
        <v>43090.0</v>
      </c>
      <c r="B31" s="166">
        <v>6.88</v>
      </c>
      <c r="C31" s="157">
        <v>6.95</v>
      </c>
      <c r="D31" s="159">
        <v>7.01</v>
      </c>
      <c r="E31" s="159">
        <f t="shared" si="2"/>
        <v>7.085</v>
      </c>
      <c r="F31" s="159">
        <v>7.16</v>
      </c>
      <c r="G31" s="159">
        <f t="shared" si="3"/>
        <v>7.245</v>
      </c>
      <c r="H31" s="157">
        <v>7.33</v>
      </c>
      <c r="I31" s="160">
        <f t="shared" si="4"/>
        <v>7.42</v>
      </c>
      <c r="J31" s="160">
        <f t="shared" si="5"/>
        <v>7.51</v>
      </c>
      <c r="K31" s="159">
        <v>7.6</v>
      </c>
      <c r="L31" s="159">
        <f t="shared" si="6"/>
        <v>7.682</v>
      </c>
      <c r="M31" s="159">
        <f t="shared" si="7"/>
        <v>7.764</v>
      </c>
      <c r="N31" s="159">
        <f t="shared" si="8"/>
        <v>7.846</v>
      </c>
      <c r="O31" s="159">
        <f t="shared" si="9"/>
        <v>7.928</v>
      </c>
      <c r="P31" s="157">
        <v>8.01</v>
      </c>
      <c r="Q31" s="160">
        <f t="shared" si="10"/>
        <v>8.088</v>
      </c>
      <c r="R31" s="160">
        <f t="shared" si="11"/>
        <v>8.166</v>
      </c>
      <c r="S31" s="160">
        <f t="shared" si="12"/>
        <v>8.244</v>
      </c>
      <c r="T31" s="160">
        <f t="shared" si="13"/>
        <v>8.322</v>
      </c>
      <c r="U31" s="167">
        <v>8.4</v>
      </c>
      <c r="V31" s="162">
        <f t="shared" ref="V31:AO31" si="40">B31-B32</f>
        <v>-0.06</v>
      </c>
      <c r="W31" s="162">
        <f t="shared" si="40"/>
        <v>-0.06</v>
      </c>
      <c r="X31" s="162">
        <f t="shared" si="40"/>
        <v>-0.05</v>
      </c>
      <c r="Y31" s="162">
        <f t="shared" si="40"/>
        <v>-0.03</v>
      </c>
      <c r="Z31" s="162">
        <f t="shared" si="40"/>
        <v>-0.01</v>
      </c>
      <c r="AA31" s="162">
        <f t="shared" si="40"/>
        <v>0</v>
      </c>
      <c r="AB31" s="162">
        <f t="shared" si="40"/>
        <v>0.01</v>
      </c>
      <c r="AC31" s="162">
        <f t="shared" si="40"/>
        <v>0.01</v>
      </c>
      <c r="AD31" s="162">
        <f t="shared" si="40"/>
        <v>0.01</v>
      </c>
      <c r="AE31" s="162">
        <f t="shared" si="40"/>
        <v>0.01</v>
      </c>
      <c r="AF31" s="162">
        <f t="shared" si="40"/>
        <v>0.008</v>
      </c>
      <c r="AG31" s="162">
        <f t="shared" si="40"/>
        <v>0.006</v>
      </c>
      <c r="AH31" s="162">
        <f t="shared" si="40"/>
        <v>0.004</v>
      </c>
      <c r="AI31" s="162">
        <f t="shared" si="40"/>
        <v>0.002</v>
      </c>
      <c r="AJ31" s="162">
        <f t="shared" si="40"/>
        <v>0</v>
      </c>
      <c r="AK31" s="162">
        <f t="shared" si="40"/>
        <v>0</v>
      </c>
      <c r="AL31" s="162">
        <f t="shared" si="40"/>
        <v>0</v>
      </c>
      <c r="AM31" s="162">
        <f t="shared" si="40"/>
        <v>0</v>
      </c>
      <c r="AN31" s="162">
        <f t="shared" si="40"/>
        <v>0</v>
      </c>
      <c r="AO31" s="162">
        <f t="shared" si="40"/>
        <v>0</v>
      </c>
      <c r="AP31" s="163">
        <f t="shared" si="15"/>
        <v>0.01</v>
      </c>
    </row>
    <row r="32">
      <c r="A32" s="155">
        <v>43089.0</v>
      </c>
      <c r="B32" s="166">
        <v>6.94</v>
      </c>
      <c r="C32" s="157">
        <v>7.01</v>
      </c>
      <c r="D32" s="159">
        <v>7.06</v>
      </c>
      <c r="E32" s="159">
        <f t="shared" si="2"/>
        <v>7.115</v>
      </c>
      <c r="F32" s="159">
        <v>7.17</v>
      </c>
      <c r="G32" s="159">
        <f t="shared" si="3"/>
        <v>7.245</v>
      </c>
      <c r="H32" s="157">
        <v>7.32</v>
      </c>
      <c r="I32" s="160">
        <f t="shared" si="4"/>
        <v>7.41</v>
      </c>
      <c r="J32" s="160">
        <f t="shared" si="5"/>
        <v>7.5</v>
      </c>
      <c r="K32" s="159">
        <v>7.59</v>
      </c>
      <c r="L32" s="159">
        <f t="shared" si="6"/>
        <v>7.674</v>
      </c>
      <c r="M32" s="159">
        <f t="shared" si="7"/>
        <v>7.758</v>
      </c>
      <c r="N32" s="159">
        <f t="shared" si="8"/>
        <v>7.842</v>
      </c>
      <c r="O32" s="159">
        <f t="shared" si="9"/>
        <v>7.926</v>
      </c>
      <c r="P32" s="157">
        <v>8.01</v>
      </c>
      <c r="Q32" s="160">
        <f t="shared" si="10"/>
        <v>8.088</v>
      </c>
      <c r="R32" s="160">
        <f t="shared" si="11"/>
        <v>8.166</v>
      </c>
      <c r="S32" s="160">
        <f t="shared" si="12"/>
        <v>8.244</v>
      </c>
      <c r="T32" s="160">
        <f t="shared" si="13"/>
        <v>8.322</v>
      </c>
      <c r="U32" s="167">
        <v>8.4</v>
      </c>
      <c r="V32" s="162">
        <f t="shared" ref="V32:AO32" si="41">B32-B33</f>
        <v>-0.02</v>
      </c>
      <c r="W32" s="162">
        <f t="shared" si="41"/>
        <v>-0.02</v>
      </c>
      <c r="X32" s="162">
        <f t="shared" si="41"/>
        <v>-0.03</v>
      </c>
      <c r="Y32" s="162">
        <f t="shared" si="41"/>
        <v>-0.04</v>
      </c>
      <c r="Z32" s="162">
        <f t="shared" si="41"/>
        <v>-0.05</v>
      </c>
      <c r="AA32" s="162">
        <f t="shared" si="41"/>
        <v>-0.05</v>
      </c>
      <c r="AB32" s="162">
        <f t="shared" si="41"/>
        <v>-0.05</v>
      </c>
      <c r="AC32" s="162">
        <f t="shared" si="41"/>
        <v>-0.04666666667</v>
      </c>
      <c r="AD32" s="162">
        <f t="shared" si="41"/>
        <v>-0.04333333333</v>
      </c>
      <c r="AE32" s="162">
        <f t="shared" si="41"/>
        <v>-0.04</v>
      </c>
      <c r="AF32" s="162">
        <f t="shared" si="41"/>
        <v>-0.036</v>
      </c>
      <c r="AG32" s="162">
        <f t="shared" si="41"/>
        <v>-0.032</v>
      </c>
      <c r="AH32" s="162">
        <f t="shared" si="41"/>
        <v>-0.028</v>
      </c>
      <c r="AI32" s="162">
        <f t="shared" si="41"/>
        <v>-0.024</v>
      </c>
      <c r="AJ32" s="162">
        <f t="shared" si="41"/>
        <v>-0.02</v>
      </c>
      <c r="AK32" s="162">
        <f t="shared" si="41"/>
        <v>-0.018</v>
      </c>
      <c r="AL32" s="162">
        <f t="shared" si="41"/>
        <v>-0.016</v>
      </c>
      <c r="AM32" s="162">
        <f t="shared" si="41"/>
        <v>-0.014</v>
      </c>
      <c r="AN32" s="162">
        <f t="shared" si="41"/>
        <v>-0.012</v>
      </c>
      <c r="AO32" s="162">
        <f t="shared" si="41"/>
        <v>-0.01</v>
      </c>
      <c r="AP32" s="163">
        <f t="shared" si="15"/>
        <v>-0.01</v>
      </c>
    </row>
    <row r="33">
      <c r="A33" s="155">
        <v>43088.0</v>
      </c>
      <c r="B33" s="166">
        <v>6.96</v>
      </c>
      <c r="C33" s="157">
        <v>7.03</v>
      </c>
      <c r="D33" s="159">
        <v>7.09</v>
      </c>
      <c r="E33" s="159">
        <f t="shared" si="2"/>
        <v>7.155</v>
      </c>
      <c r="F33" s="159">
        <v>7.22</v>
      </c>
      <c r="G33" s="159">
        <f t="shared" si="3"/>
        <v>7.295</v>
      </c>
      <c r="H33" s="157">
        <v>7.37</v>
      </c>
      <c r="I33" s="160">
        <f t="shared" si="4"/>
        <v>7.456666667</v>
      </c>
      <c r="J33" s="160">
        <f t="shared" si="5"/>
        <v>7.543333333</v>
      </c>
      <c r="K33" s="159">
        <v>7.63</v>
      </c>
      <c r="L33" s="159">
        <f t="shared" si="6"/>
        <v>7.71</v>
      </c>
      <c r="M33" s="159">
        <f t="shared" si="7"/>
        <v>7.79</v>
      </c>
      <c r="N33" s="159">
        <f t="shared" si="8"/>
        <v>7.87</v>
      </c>
      <c r="O33" s="159">
        <f t="shared" si="9"/>
        <v>7.95</v>
      </c>
      <c r="P33" s="157">
        <v>8.03</v>
      </c>
      <c r="Q33" s="160">
        <f t="shared" si="10"/>
        <v>8.106</v>
      </c>
      <c r="R33" s="160">
        <f t="shared" si="11"/>
        <v>8.182</v>
      </c>
      <c r="S33" s="160">
        <f t="shared" si="12"/>
        <v>8.258</v>
      </c>
      <c r="T33" s="160">
        <f t="shared" si="13"/>
        <v>8.334</v>
      </c>
      <c r="U33" s="167">
        <v>8.41</v>
      </c>
      <c r="V33" s="162">
        <f t="shared" ref="V33:AO33" si="42">B33-B34</f>
        <v>-0.02</v>
      </c>
      <c r="W33" s="162">
        <f t="shared" si="42"/>
        <v>0</v>
      </c>
      <c r="X33" s="162">
        <f t="shared" si="42"/>
        <v>0</v>
      </c>
      <c r="Y33" s="162">
        <f t="shared" si="42"/>
        <v>-0.005</v>
      </c>
      <c r="Z33" s="162">
        <f t="shared" si="42"/>
        <v>-0.01</v>
      </c>
      <c r="AA33" s="162">
        <f t="shared" si="42"/>
        <v>-0.02</v>
      </c>
      <c r="AB33" s="162">
        <f t="shared" si="42"/>
        <v>-0.03</v>
      </c>
      <c r="AC33" s="162">
        <f t="shared" si="42"/>
        <v>-0.02333333333</v>
      </c>
      <c r="AD33" s="162">
        <f t="shared" si="42"/>
        <v>-0.01666666667</v>
      </c>
      <c r="AE33" s="162">
        <f t="shared" si="42"/>
        <v>-0.01</v>
      </c>
      <c r="AF33" s="162">
        <f t="shared" si="42"/>
        <v>-0.002</v>
      </c>
      <c r="AG33" s="162">
        <f t="shared" si="42"/>
        <v>0.006</v>
      </c>
      <c r="AH33" s="162">
        <f t="shared" si="42"/>
        <v>0.014</v>
      </c>
      <c r="AI33" s="162">
        <f t="shared" si="42"/>
        <v>0.022</v>
      </c>
      <c r="AJ33" s="162">
        <f t="shared" si="42"/>
        <v>0.03</v>
      </c>
      <c r="AK33" s="162">
        <f t="shared" si="42"/>
        <v>0.036</v>
      </c>
      <c r="AL33" s="162">
        <f t="shared" si="42"/>
        <v>0.042</v>
      </c>
      <c r="AM33" s="162">
        <f t="shared" si="42"/>
        <v>0.048</v>
      </c>
      <c r="AN33" s="162">
        <f t="shared" si="42"/>
        <v>0.054</v>
      </c>
      <c r="AO33" s="162">
        <f t="shared" si="42"/>
        <v>0.06</v>
      </c>
      <c r="AP33" s="163">
        <f t="shared" si="15"/>
        <v>0.06</v>
      </c>
    </row>
    <row r="34">
      <c r="A34" s="155">
        <v>43087.0</v>
      </c>
      <c r="B34" s="166">
        <v>6.98</v>
      </c>
      <c r="C34" s="157">
        <v>7.03</v>
      </c>
      <c r="D34" s="159">
        <v>7.09</v>
      </c>
      <c r="E34" s="159">
        <f t="shared" si="2"/>
        <v>7.16</v>
      </c>
      <c r="F34" s="159">
        <v>7.23</v>
      </c>
      <c r="G34" s="159">
        <f t="shared" si="3"/>
        <v>7.315</v>
      </c>
      <c r="H34" s="157">
        <v>7.4</v>
      </c>
      <c r="I34" s="160">
        <f t="shared" si="4"/>
        <v>7.48</v>
      </c>
      <c r="J34" s="160">
        <f t="shared" si="5"/>
        <v>7.56</v>
      </c>
      <c r="K34" s="159">
        <v>7.64</v>
      </c>
      <c r="L34" s="159">
        <f t="shared" si="6"/>
        <v>7.712</v>
      </c>
      <c r="M34" s="159">
        <f t="shared" si="7"/>
        <v>7.784</v>
      </c>
      <c r="N34" s="159">
        <f t="shared" si="8"/>
        <v>7.856</v>
      </c>
      <c r="O34" s="159">
        <f t="shared" si="9"/>
        <v>7.928</v>
      </c>
      <c r="P34" s="157">
        <v>8.0</v>
      </c>
      <c r="Q34" s="160">
        <f t="shared" si="10"/>
        <v>8.07</v>
      </c>
      <c r="R34" s="160">
        <f t="shared" si="11"/>
        <v>8.14</v>
      </c>
      <c r="S34" s="160">
        <f t="shared" si="12"/>
        <v>8.21</v>
      </c>
      <c r="T34" s="160">
        <f t="shared" si="13"/>
        <v>8.28</v>
      </c>
      <c r="U34" s="167">
        <v>8.35</v>
      </c>
      <c r="V34" s="162">
        <f t="shared" ref="V34:AO34" si="43">B34-B35</f>
        <v>0.01</v>
      </c>
      <c r="W34" s="162">
        <f t="shared" si="43"/>
        <v>-0.03</v>
      </c>
      <c r="X34" s="162">
        <f t="shared" si="43"/>
        <v>-0.04</v>
      </c>
      <c r="Y34" s="162">
        <f t="shared" si="43"/>
        <v>-0.04</v>
      </c>
      <c r="Z34" s="162">
        <f t="shared" si="43"/>
        <v>-0.04</v>
      </c>
      <c r="AA34" s="162">
        <f t="shared" si="43"/>
        <v>-0.03</v>
      </c>
      <c r="AB34" s="162">
        <f t="shared" si="43"/>
        <v>-0.02</v>
      </c>
      <c r="AC34" s="162">
        <f t="shared" si="43"/>
        <v>-0.01</v>
      </c>
      <c r="AD34" s="162">
        <f t="shared" si="43"/>
        <v>0</v>
      </c>
      <c r="AE34" s="162">
        <f t="shared" si="43"/>
        <v>0.01</v>
      </c>
      <c r="AF34" s="162">
        <f t="shared" si="43"/>
        <v>0.014</v>
      </c>
      <c r="AG34" s="162">
        <f t="shared" si="43"/>
        <v>0.018</v>
      </c>
      <c r="AH34" s="162">
        <f t="shared" si="43"/>
        <v>0.022</v>
      </c>
      <c r="AI34" s="162">
        <f t="shared" si="43"/>
        <v>0.026</v>
      </c>
      <c r="AJ34" s="162">
        <f t="shared" si="43"/>
        <v>0.03</v>
      </c>
      <c r="AK34" s="162">
        <f t="shared" si="43"/>
        <v>0.032</v>
      </c>
      <c r="AL34" s="162">
        <f t="shared" si="43"/>
        <v>0.034</v>
      </c>
      <c r="AM34" s="162">
        <f t="shared" si="43"/>
        <v>0.036</v>
      </c>
      <c r="AN34" s="162">
        <f t="shared" si="43"/>
        <v>0.038</v>
      </c>
      <c r="AO34" s="162">
        <f t="shared" si="43"/>
        <v>0.04</v>
      </c>
      <c r="AP34" s="163">
        <f t="shared" si="15"/>
        <v>0.04</v>
      </c>
    </row>
    <row r="35">
      <c r="A35" s="155">
        <v>43084.0</v>
      </c>
      <c r="B35" s="166">
        <v>6.97</v>
      </c>
      <c r="C35" s="157">
        <v>7.06</v>
      </c>
      <c r="D35" s="159">
        <v>7.13</v>
      </c>
      <c r="E35" s="159">
        <f t="shared" si="2"/>
        <v>7.2</v>
      </c>
      <c r="F35" s="159">
        <v>7.27</v>
      </c>
      <c r="G35" s="159">
        <f t="shared" si="3"/>
        <v>7.345</v>
      </c>
      <c r="H35" s="157">
        <v>7.42</v>
      </c>
      <c r="I35" s="160">
        <f t="shared" si="4"/>
        <v>7.49</v>
      </c>
      <c r="J35" s="160">
        <f t="shared" si="5"/>
        <v>7.56</v>
      </c>
      <c r="K35" s="159">
        <v>7.63</v>
      </c>
      <c r="L35" s="159">
        <f t="shared" si="6"/>
        <v>7.698</v>
      </c>
      <c r="M35" s="159">
        <f t="shared" si="7"/>
        <v>7.766</v>
      </c>
      <c r="N35" s="159">
        <f t="shared" si="8"/>
        <v>7.834</v>
      </c>
      <c r="O35" s="159">
        <f t="shared" si="9"/>
        <v>7.902</v>
      </c>
      <c r="P35" s="157">
        <v>7.97</v>
      </c>
      <c r="Q35" s="160">
        <f t="shared" si="10"/>
        <v>8.038</v>
      </c>
      <c r="R35" s="160">
        <f t="shared" si="11"/>
        <v>8.106</v>
      </c>
      <c r="S35" s="160">
        <f t="shared" si="12"/>
        <v>8.174</v>
      </c>
      <c r="T35" s="160">
        <f t="shared" si="13"/>
        <v>8.242</v>
      </c>
      <c r="U35" s="167">
        <v>8.31</v>
      </c>
      <c r="V35" s="162">
        <f t="shared" ref="V35:AO35" si="44">B35-B36</f>
        <v>-0.16</v>
      </c>
      <c r="W35" s="162">
        <f t="shared" si="44"/>
        <v>-0.12</v>
      </c>
      <c r="X35" s="162">
        <f t="shared" si="44"/>
        <v>-0.09</v>
      </c>
      <c r="Y35" s="162">
        <f t="shared" si="44"/>
        <v>-0.08</v>
      </c>
      <c r="Z35" s="162">
        <f t="shared" si="44"/>
        <v>-0.07</v>
      </c>
      <c r="AA35" s="162">
        <f t="shared" si="44"/>
        <v>-0.06</v>
      </c>
      <c r="AB35" s="162">
        <f t="shared" si="44"/>
        <v>-0.05</v>
      </c>
      <c r="AC35" s="162">
        <f t="shared" si="44"/>
        <v>-0.04</v>
      </c>
      <c r="AD35" s="162">
        <f t="shared" si="44"/>
        <v>-0.03</v>
      </c>
      <c r="AE35" s="162">
        <f t="shared" si="44"/>
        <v>-0.02</v>
      </c>
      <c r="AF35" s="162">
        <f t="shared" si="44"/>
        <v>-0.016</v>
      </c>
      <c r="AG35" s="162">
        <f t="shared" si="44"/>
        <v>-0.012</v>
      </c>
      <c r="AH35" s="162">
        <f t="shared" si="44"/>
        <v>-0.008</v>
      </c>
      <c r="AI35" s="162">
        <f t="shared" si="44"/>
        <v>-0.004</v>
      </c>
      <c r="AJ35" s="162">
        <f t="shared" si="44"/>
        <v>0</v>
      </c>
      <c r="AK35" s="162">
        <f t="shared" si="44"/>
        <v>0.002</v>
      </c>
      <c r="AL35" s="162">
        <f t="shared" si="44"/>
        <v>0.004</v>
      </c>
      <c r="AM35" s="162">
        <f t="shared" si="44"/>
        <v>0.006</v>
      </c>
      <c r="AN35" s="162">
        <f t="shared" si="44"/>
        <v>0.008</v>
      </c>
      <c r="AO35" s="162">
        <f t="shared" si="44"/>
        <v>0.01</v>
      </c>
      <c r="AP35" s="163">
        <f t="shared" si="15"/>
        <v>0.01</v>
      </c>
    </row>
    <row r="36">
      <c r="A36" s="155">
        <v>43083.0</v>
      </c>
      <c r="B36" s="166">
        <v>7.13</v>
      </c>
      <c r="C36" s="157">
        <v>7.18</v>
      </c>
      <c r="D36" s="159">
        <v>7.22</v>
      </c>
      <c r="E36" s="159">
        <f t="shared" si="2"/>
        <v>7.28</v>
      </c>
      <c r="F36" s="159">
        <v>7.34</v>
      </c>
      <c r="G36" s="159">
        <f t="shared" si="3"/>
        <v>7.405</v>
      </c>
      <c r="H36" s="157">
        <v>7.47</v>
      </c>
      <c r="I36" s="160">
        <f t="shared" si="4"/>
        <v>7.53</v>
      </c>
      <c r="J36" s="160">
        <f t="shared" si="5"/>
        <v>7.59</v>
      </c>
      <c r="K36" s="159">
        <v>7.65</v>
      </c>
      <c r="L36" s="159">
        <f t="shared" si="6"/>
        <v>7.714</v>
      </c>
      <c r="M36" s="159">
        <f t="shared" si="7"/>
        <v>7.778</v>
      </c>
      <c r="N36" s="159">
        <f t="shared" si="8"/>
        <v>7.842</v>
      </c>
      <c r="O36" s="159">
        <f t="shared" si="9"/>
        <v>7.906</v>
      </c>
      <c r="P36" s="157">
        <v>7.97</v>
      </c>
      <c r="Q36" s="160">
        <f t="shared" si="10"/>
        <v>8.036</v>
      </c>
      <c r="R36" s="160">
        <f t="shared" si="11"/>
        <v>8.102</v>
      </c>
      <c r="S36" s="160">
        <f t="shared" si="12"/>
        <v>8.168</v>
      </c>
      <c r="T36" s="160">
        <f t="shared" si="13"/>
        <v>8.234</v>
      </c>
      <c r="U36" s="167">
        <v>8.3</v>
      </c>
      <c r="V36" s="162">
        <f t="shared" ref="V36:AO36" si="45">B36-B37</f>
        <v>0.01</v>
      </c>
      <c r="W36" s="162">
        <f t="shared" si="45"/>
        <v>-0.01</v>
      </c>
      <c r="X36" s="162">
        <f t="shared" si="45"/>
        <v>-0.02</v>
      </c>
      <c r="Y36" s="162">
        <f t="shared" si="45"/>
        <v>-0.015</v>
      </c>
      <c r="Z36" s="162">
        <f t="shared" si="45"/>
        <v>-0.01</v>
      </c>
      <c r="AA36" s="162">
        <f t="shared" si="45"/>
        <v>-0.005</v>
      </c>
      <c r="AB36" s="162">
        <f t="shared" si="45"/>
        <v>0</v>
      </c>
      <c r="AC36" s="162">
        <f t="shared" si="45"/>
        <v>0</v>
      </c>
      <c r="AD36" s="162">
        <f t="shared" si="45"/>
        <v>0</v>
      </c>
      <c r="AE36" s="162">
        <f t="shared" si="45"/>
        <v>0</v>
      </c>
      <c r="AF36" s="162">
        <f t="shared" si="45"/>
        <v>0</v>
      </c>
      <c r="AG36" s="162">
        <f t="shared" si="45"/>
        <v>0</v>
      </c>
      <c r="AH36" s="162">
        <f t="shared" si="45"/>
        <v>0</v>
      </c>
      <c r="AI36" s="162">
        <f t="shared" si="45"/>
        <v>0</v>
      </c>
      <c r="AJ36" s="162">
        <f t="shared" si="45"/>
        <v>0</v>
      </c>
      <c r="AK36" s="162">
        <f t="shared" si="45"/>
        <v>0</v>
      </c>
      <c r="AL36" s="162">
        <f t="shared" si="45"/>
        <v>0</v>
      </c>
      <c r="AM36" s="162">
        <f t="shared" si="45"/>
        <v>0</v>
      </c>
      <c r="AN36" s="162">
        <f t="shared" si="45"/>
        <v>0</v>
      </c>
      <c r="AO36" s="162">
        <f t="shared" si="45"/>
        <v>0</v>
      </c>
      <c r="AP36" s="163">
        <f t="shared" si="15"/>
        <v>0.01</v>
      </c>
    </row>
    <row r="37">
      <c r="A37" s="155">
        <v>43082.0</v>
      </c>
      <c r="B37" s="166">
        <v>7.12</v>
      </c>
      <c r="C37" s="157">
        <v>7.19</v>
      </c>
      <c r="D37" s="159">
        <v>7.24</v>
      </c>
      <c r="E37" s="159">
        <f t="shared" si="2"/>
        <v>7.295</v>
      </c>
      <c r="F37" s="159">
        <v>7.35</v>
      </c>
      <c r="G37" s="159">
        <f t="shared" si="3"/>
        <v>7.41</v>
      </c>
      <c r="H37" s="157">
        <v>7.47</v>
      </c>
      <c r="I37" s="160">
        <f t="shared" si="4"/>
        <v>7.53</v>
      </c>
      <c r="J37" s="160">
        <f t="shared" si="5"/>
        <v>7.59</v>
      </c>
      <c r="K37" s="159">
        <v>7.65</v>
      </c>
      <c r="L37" s="159">
        <f t="shared" si="6"/>
        <v>7.714</v>
      </c>
      <c r="M37" s="159">
        <f t="shared" si="7"/>
        <v>7.778</v>
      </c>
      <c r="N37" s="159">
        <f t="shared" si="8"/>
        <v>7.842</v>
      </c>
      <c r="O37" s="159">
        <f t="shared" si="9"/>
        <v>7.906</v>
      </c>
      <c r="P37" s="157">
        <v>7.97</v>
      </c>
      <c r="Q37" s="160">
        <f t="shared" si="10"/>
        <v>8.036</v>
      </c>
      <c r="R37" s="160">
        <f t="shared" si="11"/>
        <v>8.102</v>
      </c>
      <c r="S37" s="160">
        <f t="shared" si="12"/>
        <v>8.168</v>
      </c>
      <c r="T37" s="160">
        <f t="shared" si="13"/>
        <v>8.234</v>
      </c>
      <c r="U37" s="167">
        <v>8.3</v>
      </c>
      <c r="V37" s="162">
        <f t="shared" ref="V37:AO37" si="46">B37-B38</f>
        <v>-0.02</v>
      </c>
      <c r="W37" s="162">
        <f t="shared" si="46"/>
        <v>0.01</v>
      </c>
      <c r="X37" s="162">
        <f t="shared" si="46"/>
        <v>0.02</v>
      </c>
      <c r="Y37" s="162">
        <f t="shared" si="46"/>
        <v>0.015</v>
      </c>
      <c r="Z37" s="162">
        <f t="shared" si="46"/>
        <v>0.01</v>
      </c>
      <c r="AA37" s="162">
        <f t="shared" si="46"/>
        <v>0.005</v>
      </c>
      <c r="AB37" s="162">
        <f t="shared" si="46"/>
        <v>0</v>
      </c>
      <c r="AC37" s="162">
        <f t="shared" si="46"/>
        <v>0</v>
      </c>
      <c r="AD37" s="162">
        <f t="shared" si="46"/>
        <v>0</v>
      </c>
      <c r="AE37" s="162">
        <f t="shared" si="46"/>
        <v>0</v>
      </c>
      <c r="AF37" s="162">
        <f t="shared" si="46"/>
        <v>0.002</v>
      </c>
      <c r="AG37" s="162">
        <f t="shared" si="46"/>
        <v>0.004</v>
      </c>
      <c r="AH37" s="162">
        <f t="shared" si="46"/>
        <v>0.006</v>
      </c>
      <c r="AI37" s="162">
        <f t="shared" si="46"/>
        <v>0.008</v>
      </c>
      <c r="AJ37" s="162">
        <f t="shared" si="46"/>
        <v>0.01</v>
      </c>
      <c r="AK37" s="162">
        <f t="shared" si="46"/>
        <v>0.01</v>
      </c>
      <c r="AL37" s="162">
        <f t="shared" si="46"/>
        <v>0.01</v>
      </c>
      <c r="AM37" s="162">
        <f t="shared" si="46"/>
        <v>0.01</v>
      </c>
      <c r="AN37" s="162">
        <f t="shared" si="46"/>
        <v>0.01</v>
      </c>
      <c r="AO37" s="162">
        <f t="shared" si="46"/>
        <v>0.01</v>
      </c>
      <c r="AP37" s="163">
        <f t="shared" si="15"/>
        <v>0.02</v>
      </c>
    </row>
    <row r="38">
      <c r="A38" s="155">
        <v>43081.0</v>
      </c>
      <c r="B38" s="166">
        <v>7.14</v>
      </c>
      <c r="C38" s="157">
        <v>7.18</v>
      </c>
      <c r="D38" s="159">
        <v>7.22</v>
      </c>
      <c r="E38" s="159">
        <f t="shared" si="2"/>
        <v>7.28</v>
      </c>
      <c r="F38" s="159">
        <v>7.34</v>
      </c>
      <c r="G38" s="159">
        <f t="shared" si="3"/>
        <v>7.405</v>
      </c>
      <c r="H38" s="157">
        <v>7.47</v>
      </c>
      <c r="I38" s="160">
        <f t="shared" si="4"/>
        <v>7.53</v>
      </c>
      <c r="J38" s="160">
        <f t="shared" si="5"/>
        <v>7.59</v>
      </c>
      <c r="K38" s="159">
        <v>7.65</v>
      </c>
      <c r="L38" s="159">
        <f t="shared" si="6"/>
        <v>7.712</v>
      </c>
      <c r="M38" s="159">
        <f t="shared" si="7"/>
        <v>7.774</v>
      </c>
      <c r="N38" s="159">
        <f t="shared" si="8"/>
        <v>7.836</v>
      </c>
      <c r="O38" s="159">
        <f t="shared" si="9"/>
        <v>7.898</v>
      </c>
      <c r="P38" s="157">
        <v>7.96</v>
      </c>
      <c r="Q38" s="160">
        <f t="shared" si="10"/>
        <v>8.026</v>
      </c>
      <c r="R38" s="160">
        <f t="shared" si="11"/>
        <v>8.092</v>
      </c>
      <c r="S38" s="160">
        <f t="shared" si="12"/>
        <v>8.158</v>
      </c>
      <c r="T38" s="160">
        <f t="shared" si="13"/>
        <v>8.224</v>
      </c>
      <c r="U38" s="167">
        <v>8.29</v>
      </c>
      <c r="V38" s="162">
        <f t="shared" ref="V38:AO38" si="47">B38-B39</f>
        <v>-0.02</v>
      </c>
      <c r="W38" s="162">
        <f t="shared" si="47"/>
        <v>-0.02</v>
      </c>
      <c r="X38" s="162">
        <f t="shared" si="47"/>
        <v>-0.02</v>
      </c>
      <c r="Y38" s="162">
        <f t="shared" si="47"/>
        <v>-0.02</v>
      </c>
      <c r="Z38" s="162">
        <f t="shared" si="47"/>
        <v>-0.02</v>
      </c>
      <c r="AA38" s="162">
        <f t="shared" si="47"/>
        <v>-0.01</v>
      </c>
      <c r="AB38" s="162">
        <f t="shared" si="47"/>
        <v>0</v>
      </c>
      <c r="AC38" s="162">
        <f t="shared" si="47"/>
        <v>0.003333333333</v>
      </c>
      <c r="AD38" s="162">
        <f t="shared" si="47"/>
        <v>0.006666666667</v>
      </c>
      <c r="AE38" s="162">
        <f t="shared" si="47"/>
        <v>0.01</v>
      </c>
      <c r="AF38" s="162">
        <f t="shared" si="47"/>
        <v>0.008</v>
      </c>
      <c r="AG38" s="162">
        <f t="shared" si="47"/>
        <v>0.006</v>
      </c>
      <c r="AH38" s="162">
        <f t="shared" si="47"/>
        <v>0.004</v>
      </c>
      <c r="AI38" s="162">
        <f t="shared" si="47"/>
        <v>0.002</v>
      </c>
      <c r="AJ38" s="162">
        <f t="shared" si="47"/>
        <v>0</v>
      </c>
      <c r="AK38" s="162">
        <f t="shared" si="47"/>
        <v>-0.002</v>
      </c>
      <c r="AL38" s="162">
        <f t="shared" si="47"/>
        <v>-0.004</v>
      </c>
      <c r="AM38" s="162">
        <f t="shared" si="47"/>
        <v>-0.006</v>
      </c>
      <c r="AN38" s="162">
        <f t="shared" si="47"/>
        <v>-0.008</v>
      </c>
      <c r="AO38" s="162">
        <f t="shared" si="47"/>
        <v>-0.01</v>
      </c>
      <c r="AP38" s="163">
        <f t="shared" si="15"/>
        <v>0.01</v>
      </c>
    </row>
    <row r="39">
      <c r="A39" s="155">
        <v>43080.0</v>
      </c>
      <c r="B39" s="166">
        <v>7.16</v>
      </c>
      <c r="C39" s="157">
        <v>7.2</v>
      </c>
      <c r="D39" s="159">
        <v>7.24</v>
      </c>
      <c r="E39" s="159">
        <f t="shared" si="2"/>
        <v>7.3</v>
      </c>
      <c r="F39" s="159">
        <v>7.36</v>
      </c>
      <c r="G39" s="159">
        <f t="shared" si="3"/>
        <v>7.415</v>
      </c>
      <c r="H39" s="157">
        <v>7.47</v>
      </c>
      <c r="I39" s="160">
        <f t="shared" si="4"/>
        <v>7.526666667</v>
      </c>
      <c r="J39" s="160">
        <f t="shared" si="5"/>
        <v>7.583333333</v>
      </c>
      <c r="K39" s="159">
        <v>7.64</v>
      </c>
      <c r="L39" s="159">
        <f t="shared" si="6"/>
        <v>7.704</v>
      </c>
      <c r="M39" s="159">
        <f t="shared" si="7"/>
        <v>7.768</v>
      </c>
      <c r="N39" s="159">
        <f t="shared" si="8"/>
        <v>7.832</v>
      </c>
      <c r="O39" s="159">
        <f t="shared" si="9"/>
        <v>7.896</v>
      </c>
      <c r="P39" s="157">
        <v>7.96</v>
      </c>
      <c r="Q39" s="160">
        <f t="shared" si="10"/>
        <v>8.028</v>
      </c>
      <c r="R39" s="160">
        <f t="shared" si="11"/>
        <v>8.096</v>
      </c>
      <c r="S39" s="160">
        <f t="shared" si="12"/>
        <v>8.164</v>
      </c>
      <c r="T39" s="160">
        <f t="shared" si="13"/>
        <v>8.232</v>
      </c>
      <c r="U39" s="167">
        <v>8.3</v>
      </c>
      <c r="V39" s="162">
        <f t="shared" ref="V39:AO39" si="48">B39-B40</f>
        <v>0.01</v>
      </c>
      <c r="W39" s="162">
        <f t="shared" si="48"/>
        <v>0.01</v>
      </c>
      <c r="X39" s="162">
        <f t="shared" si="48"/>
        <v>0</v>
      </c>
      <c r="Y39" s="162">
        <f t="shared" si="48"/>
        <v>0.005</v>
      </c>
      <c r="Z39" s="162">
        <f t="shared" si="48"/>
        <v>0.01</v>
      </c>
      <c r="AA39" s="162">
        <f t="shared" si="48"/>
        <v>0.01</v>
      </c>
      <c r="AB39" s="162">
        <f t="shared" si="48"/>
        <v>0.01</v>
      </c>
      <c r="AC39" s="162">
        <f t="shared" si="48"/>
        <v>0.006666666667</v>
      </c>
      <c r="AD39" s="162">
        <f t="shared" si="48"/>
        <v>0.003333333333</v>
      </c>
      <c r="AE39" s="162">
        <f t="shared" si="48"/>
        <v>0</v>
      </c>
      <c r="AF39" s="162">
        <f t="shared" si="48"/>
        <v>-0.002</v>
      </c>
      <c r="AG39" s="162">
        <f t="shared" si="48"/>
        <v>-0.004</v>
      </c>
      <c r="AH39" s="162">
        <f t="shared" si="48"/>
        <v>-0.006</v>
      </c>
      <c r="AI39" s="162">
        <f t="shared" si="48"/>
        <v>-0.008</v>
      </c>
      <c r="AJ39" s="162">
        <f t="shared" si="48"/>
        <v>-0.01</v>
      </c>
      <c r="AK39" s="162">
        <f t="shared" si="48"/>
        <v>-0.01</v>
      </c>
      <c r="AL39" s="162">
        <f t="shared" si="48"/>
        <v>-0.01</v>
      </c>
      <c r="AM39" s="162">
        <f t="shared" si="48"/>
        <v>-0.01</v>
      </c>
      <c r="AN39" s="162">
        <f t="shared" si="48"/>
        <v>-0.01</v>
      </c>
      <c r="AO39" s="162">
        <f t="shared" si="48"/>
        <v>-0.01</v>
      </c>
      <c r="AP39" s="163">
        <f t="shared" si="15"/>
        <v>0.01</v>
      </c>
    </row>
    <row r="40">
      <c r="A40" s="169">
        <v>43077.0</v>
      </c>
      <c r="B40" s="166">
        <v>7.15</v>
      </c>
      <c r="C40" s="157">
        <v>7.19</v>
      </c>
      <c r="D40" s="159">
        <v>7.24</v>
      </c>
      <c r="E40" s="159">
        <f t="shared" si="2"/>
        <v>7.295</v>
      </c>
      <c r="F40" s="159">
        <v>7.35</v>
      </c>
      <c r="G40" s="159">
        <f t="shared" si="3"/>
        <v>7.405</v>
      </c>
      <c r="H40" s="157">
        <v>7.46</v>
      </c>
      <c r="I40" s="160">
        <f t="shared" si="4"/>
        <v>7.52</v>
      </c>
      <c r="J40" s="160">
        <f t="shared" si="5"/>
        <v>7.58</v>
      </c>
      <c r="K40" s="159">
        <v>7.64</v>
      </c>
      <c r="L40" s="159">
        <f t="shared" si="6"/>
        <v>7.706</v>
      </c>
      <c r="M40" s="159">
        <f t="shared" si="7"/>
        <v>7.772</v>
      </c>
      <c r="N40" s="159">
        <f t="shared" si="8"/>
        <v>7.838</v>
      </c>
      <c r="O40" s="159">
        <f t="shared" si="9"/>
        <v>7.904</v>
      </c>
      <c r="P40" s="157">
        <v>7.97</v>
      </c>
      <c r="Q40" s="160">
        <f t="shared" si="10"/>
        <v>8.038</v>
      </c>
      <c r="R40" s="160">
        <f t="shared" si="11"/>
        <v>8.106</v>
      </c>
      <c r="S40" s="160">
        <f t="shared" si="12"/>
        <v>8.174</v>
      </c>
      <c r="T40" s="160">
        <f t="shared" si="13"/>
        <v>8.242</v>
      </c>
      <c r="U40" s="167">
        <v>8.31</v>
      </c>
      <c r="V40" s="162">
        <f t="shared" ref="V40:AO40" si="49">B40-B41</f>
        <v>-0.03</v>
      </c>
      <c r="W40" s="162">
        <f t="shared" si="49"/>
        <v>-0.02</v>
      </c>
      <c r="X40" s="162">
        <f t="shared" si="49"/>
        <v>-0.02</v>
      </c>
      <c r="Y40" s="162">
        <f t="shared" si="49"/>
        <v>-0.015</v>
      </c>
      <c r="Z40" s="162">
        <f t="shared" si="49"/>
        <v>-0.01</v>
      </c>
      <c r="AA40" s="162">
        <f t="shared" si="49"/>
        <v>-0.01</v>
      </c>
      <c r="AB40" s="162">
        <f t="shared" si="49"/>
        <v>-0.01</v>
      </c>
      <c r="AC40" s="162">
        <f t="shared" si="49"/>
        <v>-0.01</v>
      </c>
      <c r="AD40" s="162">
        <f t="shared" si="49"/>
        <v>-0.01</v>
      </c>
      <c r="AE40" s="162">
        <f t="shared" si="49"/>
        <v>-0.01</v>
      </c>
      <c r="AF40" s="162">
        <f t="shared" si="49"/>
        <v>-0.008</v>
      </c>
      <c r="AG40" s="162">
        <f t="shared" si="49"/>
        <v>-0.006</v>
      </c>
      <c r="AH40" s="162">
        <f t="shared" si="49"/>
        <v>-0.004</v>
      </c>
      <c r="AI40" s="162">
        <f t="shared" si="49"/>
        <v>-0.002</v>
      </c>
      <c r="AJ40" s="162">
        <f t="shared" si="49"/>
        <v>0</v>
      </c>
      <c r="AK40" s="162">
        <f t="shared" si="49"/>
        <v>0.002</v>
      </c>
      <c r="AL40" s="162">
        <f t="shared" si="49"/>
        <v>0.004</v>
      </c>
      <c r="AM40" s="162">
        <f t="shared" si="49"/>
        <v>0.006</v>
      </c>
      <c r="AN40" s="162">
        <f t="shared" si="49"/>
        <v>0.008</v>
      </c>
      <c r="AO40" s="162">
        <f t="shared" si="49"/>
        <v>0.01</v>
      </c>
      <c r="AP40" s="163">
        <f t="shared" si="15"/>
        <v>0.01</v>
      </c>
    </row>
    <row r="41">
      <c r="A41" s="169">
        <v>43076.0</v>
      </c>
      <c r="B41" s="166">
        <v>7.18</v>
      </c>
      <c r="C41" s="157">
        <v>7.21</v>
      </c>
      <c r="D41" s="159">
        <v>7.26</v>
      </c>
      <c r="E41" s="159">
        <f t="shared" si="2"/>
        <v>7.31</v>
      </c>
      <c r="F41" s="159">
        <v>7.36</v>
      </c>
      <c r="G41" s="159">
        <f t="shared" si="3"/>
        <v>7.415</v>
      </c>
      <c r="H41" s="157">
        <v>7.47</v>
      </c>
      <c r="I41" s="160">
        <f t="shared" si="4"/>
        <v>7.53</v>
      </c>
      <c r="J41" s="160">
        <f t="shared" si="5"/>
        <v>7.59</v>
      </c>
      <c r="K41" s="159">
        <v>7.65</v>
      </c>
      <c r="L41" s="159">
        <f t="shared" si="6"/>
        <v>7.714</v>
      </c>
      <c r="M41" s="159">
        <f t="shared" si="7"/>
        <v>7.778</v>
      </c>
      <c r="N41" s="159">
        <f t="shared" si="8"/>
        <v>7.842</v>
      </c>
      <c r="O41" s="159">
        <f t="shared" si="9"/>
        <v>7.906</v>
      </c>
      <c r="P41" s="157">
        <v>7.97</v>
      </c>
      <c r="Q41" s="160">
        <f t="shared" si="10"/>
        <v>8.036</v>
      </c>
      <c r="R41" s="160">
        <f t="shared" si="11"/>
        <v>8.102</v>
      </c>
      <c r="S41" s="160">
        <f t="shared" si="12"/>
        <v>8.168</v>
      </c>
      <c r="T41" s="160">
        <f t="shared" si="13"/>
        <v>8.234</v>
      </c>
      <c r="U41" s="167">
        <v>8.3</v>
      </c>
      <c r="V41" s="162">
        <f t="shared" ref="V41:AO41" si="50">B41-B42</f>
        <v>0.02</v>
      </c>
      <c r="W41" s="162">
        <f t="shared" si="50"/>
        <v>0.01</v>
      </c>
      <c r="X41" s="162">
        <f t="shared" si="50"/>
        <v>0.01</v>
      </c>
      <c r="Y41" s="162">
        <f t="shared" si="50"/>
        <v>-0.005</v>
      </c>
      <c r="Z41" s="162">
        <f t="shared" si="50"/>
        <v>-0.02</v>
      </c>
      <c r="AA41" s="162">
        <f t="shared" si="50"/>
        <v>-0.025</v>
      </c>
      <c r="AB41" s="162">
        <f t="shared" si="50"/>
        <v>-0.03</v>
      </c>
      <c r="AC41" s="162">
        <f t="shared" si="50"/>
        <v>-0.02</v>
      </c>
      <c r="AD41" s="162">
        <f t="shared" si="50"/>
        <v>-0.01</v>
      </c>
      <c r="AE41" s="162">
        <f t="shared" si="50"/>
        <v>0</v>
      </c>
      <c r="AF41" s="162">
        <f t="shared" si="50"/>
        <v>0.002</v>
      </c>
      <c r="AG41" s="162">
        <f t="shared" si="50"/>
        <v>0.004</v>
      </c>
      <c r="AH41" s="162">
        <f t="shared" si="50"/>
        <v>0.006</v>
      </c>
      <c r="AI41" s="162">
        <f t="shared" si="50"/>
        <v>0.008</v>
      </c>
      <c r="AJ41" s="162">
        <f t="shared" si="50"/>
        <v>0.01</v>
      </c>
      <c r="AK41" s="162">
        <f t="shared" si="50"/>
        <v>0.012</v>
      </c>
      <c r="AL41" s="162">
        <f t="shared" si="50"/>
        <v>0.014</v>
      </c>
      <c r="AM41" s="162">
        <f t="shared" si="50"/>
        <v>0.016</v>
      </c>
      <c r="AN41" s="162">
        <f t="shared" si="50"/>
        <v>0.018</v>
      </c>
      <c r="AO41" s="162">
        <f t="shared" si="50"/>
        <v>0.02</v>
      </c>
      <c r="AP41" s="163">
        <f t="shared" si="15"/>
        <v>0.02</v>
      </c>
    </row>
    <row r="42">
      <c r="A42" s="169">
        <v>43075.0</v>
      </c>
      <c r="B42" s="166">
        <v>7.16</v>
      </c>
      <c r="C42" s="157">
        <v>7.2</v>
      </c>
      <c r="D42" s="159">
        <v>7.25</v>
      </c>
      <c r="E42" s="159">
        <f t="shared" si="2"/>
        <v>7.315</v>
      </c>
      <c r="F42" s="159">
        <v>7.38</v>
      </c>
      <c r="G42" s="159">
        <f t="shared" si="3"/>
        <v>7.44</v>
      </c>
      <c r="H42" s="157">
        <v>7.5</v>
      </c>
      <c r="I42" s="160">
        <f t="shared" si="4"/>
        <v>7.55</v>
      </c>
      <c r="J42" s="160">
        <f t="shared" si="5"/>
        <v>7.6</v>
      </c>
      <c r="K42" s="159">
        <v>7.65</v>
      </c>
      <c r="L42" s="159">
        <f t="shared" si="6"/>
        <v>7.712</v>
      </c>
      <c r="M42" s="159">
        <f t="shared" si="7"/>
        <v>7.774</v>
      </c>
      <c r="N42" s="159">
        <f t="shared" si="8"/>
        <v>7.836</v>
      </c>
      <c r="O42" s="159">
        <f t="shared" si="9"/>
        <v>7.898</v>
      </c>
      <c r="P42" s="157">
        <v>7.96</v>
      </c>
      <c r="Q42" s="160">
        <f t="shared" si="10"/>
        <v>8.024</v>
      </c>
      <c r="R42" s="160">
        <f t="shared" si="11"/>
        <v>8.088</v>
      </c>
      <c r="S42" s="160">
        <f t="shared" si="12"/>
        <v>8.152</v>
      </c>
      <c r="T42" s="160">
        <f t="shared" si="13"/>
        <v>8.216</v>
      </c>
      <c r="U42" s="167">
        <v>8.28</v>
      </c>
      <c r="V42" s="162">
        <f t="shared" ref="V42:AO42" si="51">B42-B43</f>
        <v>-0.02</v>
      </c>
      <c r="W42" s="162">
        <f t="shared" si="51"/>
        <v>-0.02</v>
      </c>
      <c r="X42" s="162">
        <f t="shared" si="51"/>
        <v>-0.02</v>
      </c>
      <c r="Y42" s="162">
        <f t="shared" si="51"/>
        <v>-0.01</v>
      </c>
      <c r="Z42" s="162">
        <f t="shared" si="51"/>
        <v>0</v>
      </c>
      <c r="AA42" s="162">
        <f t="shared" si="51"/>
        <v>0.01</v>
      </c>
      <c r="AB42" s="162">
        <f t="shared" si="51"/>
        <v>0.02</v>
      </c>
      <c r="AC42" s="162">
        <f t="shared" si="51"/>
        <v>0.01666666667</v>
      </c>
      <c r="AD42" s="162">
        <f t="shared" si="51"/>
        <v>0.01333333333</v>
      </c>
      <c r="AE42" s="162">
        <f t="shared" si="51"/>
        <v>0.01</v>
      </c>
      <c r="AF42" s="162">
        <f t="shared" si="51"/>
        <v>0.01</v>
      </c>
      <c r="AG42" s="162">
        <f t="shared" si="51"/>
        <v>0.01</v>
      </c>
      <c r="AH42" s="162">
        <f t="shared" si="51"/>
        <v>0.01</v>
      </c>
      <c r="AI42" s="162">
        <f t="shared" si="51"/>
        <v>0.01</v>
      </c>
      <c r="AJ42" s="162">
        <f t="shared" si="51"/>
        <v>0.01</v>
      </c>
      <c r="AK42" s="162">
        <f t="shared" si="51"/>
        <v>0.01</v>
      </c>
      <c r="AL42" s="162">
        <f t="shared" si="51"/>
        <v>0.01</v>
      </c>
      <c r="AM42" s="162">
        <f t="shared" si="51"/>
        <v>0.01</v>
      </c>
      <c r="AN42" s="162">
        <f t="shared" si="51"/>
        <v>0.01</v>
      </c>
      <c r="AO42" s="162">
        <f t="shared" si="51"/>
        <v>0.01</v>
      </c>
      <c r="AP42" s="163">
        <f t="shared" si="15"/>
        <v>0.02</v>
      </c>
    </row>
    <row r="43">
      <c r="A43" s="169">
        <v>43074.0</v>
      </c>
      <c r="B43" s="166">
        <v>7.18</v>
      </c>
      <c r="C43" s="157">
        <v>7.22</v>
      </c>
      <c r="D43" s="159">
        <v>7.27</v>
      </c>
      <c r="E43" s="159">
        <f t="shared" si="2"/>
        <v>7.325</v>
      </c>
      <c r="F43" s="159">
        <v>7.38</v>
      </c>
      <c r="G43" s="159">
        <f t="shared" si="3"/>
        <v>7.43</v>
      </c>
      <c r="H43" s="157">
        <v>7.48</v>
      </c>
      <c r="I43" s="160">
        <f t="shared" si="4"/>
        <v>7.533333333</v>
      </c>
      <c r="J43" s="160">
        <f t="shared" si="5"/>
        <v>7.586666667</v>
      </c>
      <c r="K43" s="159">
        <v>7.64</v>
      </c>
      <c r="L43" s="159">
        <f t="shared" si="6"/>
        <v>7.702</v>
      </c>
      <c r="M43" s="159">
        <f t="shared" si="7"/>
        <v>7.764</v>
      </c>
      <c r="N43" s="159">
        <f t="shared" si="8"/>
        <v>7.826</v>
      </c>
      <c r="O43" s="159">
        <f t="shared" si="9"/>
        <v>7.888</v>
      </c>
      <c r="P43" s="157">
        <v>7.95</v>
      </c>
      <c r="Q43" s="160">
        <f t="shared" si="10"/>
        <v>8.014</v>
      </c>
      <c r="R43" s="160">
        <f t="shared" si="11"/>
        <v>8.078</v>
      </c>
      <c r="S43" s="160">
        <f t="shared" si="12"/>
        <v>8.142</v>
      </c>
      <c r="T43" s="160">
        <f t="shared" si="13"/>
        <v>8.206</v>
      </c>
      <c r="U43" s="167">
        <v>8.27</v>
      </c>
      <c r="V43" s="162">
        <f t="shared" ref="V43:AO43" si="52">B43-B44</f>
        <v>0</v>
      </c>
      <c r="W43" s="162">
        <f t="shared" si="52"/>
        <v>0</v>
      </c>
      <c r="X43" s="162">
        <f t="shared" si="52"/>
        <v>-0.01</v>
      </c>
      <c r="Y43" s="162">
        <f t="shared" si="52"/>
        <v>-0.015</v>
      </c>
      <c r="Z43" s="162">
        <f t="shared" si="52"/>
        <v>-0.02</v>
      </c>
      <c r="AA43" s="162">
        <f t="shared" si="52"/>
        <v>-0.03</v>
      </c>
      <c r="AB43" s="162">
        <f t="shared" si="52"/>
        <v>-0.04</v>
      </c>
      <c r="AC43" s="162">
        <f t="shared" si="52"/>
        <v>-0.03666666667</v>
      </c>
      <c r="AD43" s="162">
        <f t="shared" si="52"/>
        <v>-0.03333333333</v>
      </c>
      <c r="AE43" s="162">
        <f t="shared" si="52"/>
        <v>-0.03</v>
      </c>
      <c r="AF43" s="162">
        <f t="shared" si="52"/>
        <v>-0.028</v>
      </c>
      <c r="AG43" s="162">
        <f t="shared" si="52"/>
        <v>-0.026</v>
      </c>
      <c r="AH43" s="162">
        <f t="shared" si="52"/>
        <v>-0.024</v>
      </c>
      <c r="AI43" s="162">
        <f t="shared" si="52"/>
        <v>-0.022</v>
      </c>
      <c r="AJ43" s="162">
        <f t="shared" si="52"/>
        <v>-0.02</v>
      </c>
      <c r="AK43" s="162">
        <f t="shared" si="52"/>
        <v>-0.022</v>
      </c>
      <c r="AL43" s="162">
        <f t="shared" si="52"/>
        <v>-0.024</v>
      </c>
      <c r="AM43" s="162">
        <f t="shared" si="52"/>
        <v>-0.026</v>
      </c>
      <c r="AN43" s="162">
        <f t="shared" si="52"/>
        <v>-0.028</v>
      </c>
      <c r="AO43" s="162">
        <f t="shared" si="52"/>
        <v>-0.03</v>
      </c>
      <c r="AP43" s="163">
        <f t="shared" si="15"/>
        <v>0</v>
      </c>
    </row>
    <row r="44">
      <c r="A44" s="169">
        <v>43073.0</v>
      </c>
      <c r="B44" s="166">
        <v>7.18</v>
      </c>
      <c r="C44" s="157">
        <v>7.22</v>
      </c>
      <c r="D44" s="159">
        <v>7.28</v>
      </c>
      <c r="E44" s="159">
        <f t="shared" si="2"/>
        <v>7.34</v>
      </c>
      <c r="F44" s="159">
        <v>7.4</v>
      </c>
      <c r="G44" s="159">
        <f t="shared" si="3"/>
        <v>7.46</v>
      </c>
      <c r="H44" s="157">
        <v>7.52</v>
      </c>
      <c r="I44" s="160">
        <f t="shared" si="4"/>
        <v>7.57</v>
      </c>
      <c r="J44" s="160">
        <f t="shared" si="5"/>
        <v>7.62</v>
      </c>
      <c r="K44" s="159">
        <v>7.67</v>
      </c>
      <c r="L44" s="159">
        <f t="shared" si="6"/>
        <v>7.73</v>
      </c>
      <c r="M44" s="159">
        <f t="shared" si="7"/>
        <v>7.79</v>
      </c>
      <c r="N44" s="159">
        <f t="shared" si="8"/>
        <v>7.85</v>
      </c>
      <c r="O44" s="159">
        <f t="shared" si="9"/>
        <v>7.91</v>
      </c>
      <c r="P44" s="157">
        <v>7.97</v>
      </c>
      <c r="Q44" s="160">
        <f t="shared" si="10"/>
        <v>8.036</v>
      </c>
      <c r="R44" s="160">
        <f t="shared" si="11"/>
        <v>8.102</v>
      </c>
      <c r="S44" s="160">
        <f t="shared" si="12"/>
        <v>8.168</v>
      </c>
      <c r="T44" s="160">
        <f t="shared" si="13"/>
        <v>8.234</v>
      </c>
      <c r="U44" s="167">
        <v>8.3</v>
      </c>
      <c r="V44" s="162">
        <f t="shared" ref="V44:AO44" si="53">B44-B45</f>
        <v>-0.01</v>
      </c>
      <c r="W44" s="162">
        <f t="shared" si="53"/>
        <v>0</v>
      </c>
      <c r="X44" s="162">
        <f t="shared" si="53"/>
        <v>0.01</v>
      </c>
      <c r="Y44" s="162">
        <f t="shared" si="53"/>
        <v>0.01</v>
      </c>
      <c r="Z44" s="162">
        <f t="shared" si="53"/>
        <v>0.01</v>
      </c>
      <c r="AA44" s="162">
        <f t="shared" si="53"/>
        <v>0.015</v>
      </c>
      <c r="AB44" s="162">
        <f t="shared" si="53"/>
        <v>0.02</v>
      </c>
      <c r="AC44" s="162">
        <f t="shared" si="53"/>
        <v>0.02</v>
      </c>
      <c r="AD44" s="162">
        <f t="shared" si="53"/>
        <v>0.02</v>
      </c>
      <c r="AE44" s="162">
        <f t="shared" si="53"/>
        <v>0.02</v>
      </c>
      <c r="AF44" s="162">
        <f t="shared" si="53"/>
        <v>0.022</v>
      </c>
      <c r="AG44" s="162">
        <f t="shared" si="53"/>
        <v>0.024</v>
      </c>
      <c r="AH44" s="162">
        <f t="shared" si="53"/>
        <v>0.026</v>
      </c>
      <c r="AI44" s="162">
        <f t="shared" si="53"/>
        <v>0.028</v>
      </c>
      <c r="AJ44" s="162">
        <f t="shared" si="53"/>
        <v>0.03</v>
      </c>
      <c r="AK44" s="162">
        <f t="shared" si="53"/>
        <v>0.032</v>
      </c>
      <c r="AL44" s="162">
        <f t="shared" si="53"/>
        <v>0.034</v>
      </c>
      <c r="AM44" s="162">
        <f t="shared" si="53"/>
        <v>0.036</v>
      </c>
      <c r="AN44" s="162">
        <f t="shared" si="53"/>
        <v>0.038</v>
      </c>
      <c r="AO44" s="162">
        <f t="shared" si="53"/>
        <v>0.04</v>
      </c>
      <c r="AP44" s="163">
        <f t="shared" si="15"/>
        <v>0.04</v>
      </c>
    </row>
    <row r="45">
      <c r="A45" s="169">
        <v>43070.0</v>
      </c>
      <c r="B45" s="166">
        <v>7.19</v>
      </c>
      <c r="C45" s="157">
        <v>7.22</v>
      </c>
      <c r="D45" s="159">
        <v>7.27</v>
      </c>
      <c r="E45" s="159">
        <f t="shared" si="2"/>
        <v>7.33</v>
      </c>
      <c r="F45" s="159">
        <v>7.39</v>
      </c>
      <c r="G45" s="159">
        <f t="shared" si="3"/>
        <v>7.445</v>
      </c>
      <c r="H45" s="157">
        <v>7.5</v>
      </c>
      <c r="I45" s="160">
        <f t="shared" si="4"/>
        <v>7.55</v>
      </c>
      <c r="J45" s="160">
        <f t="shared" si="5"/>
        <v>7.6</v>
      </c>
      <c r="K45" s="159">
        <v>7.65</v>
      </c>
      <c r="L45" s="159">
        <f t="shared" si="6"/>
        <v>7.708</v>
      </c>
      <c r="M45" s="159">
        <f t="shared" si="7"/>
        <v>7.766</v>
      </c>
      <c r="N45" s="159">
        <f t="shared" si="8"/>
        <v>7.824</v>
      </c>
      <c r="O45" s="159">
        <f t="shared" si="9"/>
        <v>7.882</v>
      </c>
      <c r="P45" s="157">
        <v>7.94</v>
      </c>
      <c r="Q45" s="160">
        <f t="shared" si="10"/>
        <v>8.004</v>
      </c>
      <c r="R45" s="160">
        <f t="shared" si="11"/>
        <v>8.068</v>
      </c>
      <c r="S45" s="160">
        <f t="shared" si="12"/>
        <v>8.132</v>
      </c>
      <c r="T45" s="160">
        <f t="shared" si="13"/>
        <v>8.196</v>
      </c>
      <c r="U45" s="167">
        <v>8.26</v>
      </c>
      <c r="V45" s="162">
        <f t="shared" ref="V45:AO45" si="54">B45-B46</f>
        <v>-0.05</v>
      </c>
      <c r="W45" s="162">
        <f t="shared" si="54"/>
        <v>-0.06</v>
      </c>
      <c r="X45" s="162">
        <f t="shared" si="54"/>
        <v>-0.06</v>
      </c>
      <c r="Y45" s="162">
        <f t="shared" si="54"/>
        <v>-0.05</v>
      </c>
      <c r="Z45" s="162">
        <f t="shared" si="54"/>
        <v>-0.04</v>
      </c>
      <c r="AA45" s="162">
        <f t="shared" si="54"/>
        <v>-0.03</v>
      </c>
      <c r="AB45" s="162">
        <f t="shared" si="54"/>
        <v>-0.02</v>
      </c>
      <c r="AC45" s="162">
        <f t="shared" si="54"/>
        <v>-0.01333333333</v>
      </c>
      <c r="AD45" s="162">
        <f t="shared" si="54"/>
        <v>-0.006666666667</v>
      </c>
      <c r="AE45" s="162">
        <f t="shared" si="54"/>
        <v>0</v>
      </c>
      <c r="AF45" s="162">
        <f t="shared" si="54"/>
        <v>0.002</v>
      </c>
      <c r="AG45" s="162">
        <f t="shared" si="54"/>
        <v>0.004</v>
      </c>
      <c r="AH45" s="162">
        <f t="shared" si="54"/>
        <v>0.006</v>
      </c>
      <c r="AI45" s="162">
        <f t="shared" si="54"/>
        <v>0.008</v>
      </c>
      <c r="AJ45" s="162">
        <f t="shared" si="54"/>
        <v>0.01</v>
      </c>
      <c r="AK45" s="162">
        <f t="shared" si="54"/>
        <v>0.01</v>
      </c>
      <c r="AL45" s="162">
        <f t="shared" si="54"/>
        <v>0.01</v>
      </c>
      <c r="AM45" s="162">
        <f t="shared" si="54"/>
        <v>0.01</v>
      </c>
      <c r="AN45" s="162">
        <f t="shared" si="54"/>
        <v>0.01</v>
      </c>
      <c r="AO45" s="162">
        <f t="shared" si="54"/>
        <v>0.01</v>
      </c>
      <c r="AP45" s="163">
        <f t="shared" si="15"/>
        <v>0.01</v>
      </c>
    </row>
    <row r="46">
      <c r="A46" s="155">
        <v>43069.0</v>
      </c>
      <c r="B46" s="166">
        <v>7.24</v>
      </c>
      <c r="C46" s="157">
        <v>7.28</v>
      </c>
      <c r="D46" s="159">
        <v>7.33</v>
      </c>
      <c r="E46" s="159">
        <f t="shared" si="2"/>
        <v>7.38</v>
      </c>
      <c r="F46" s="159">
        <v>7.43</v>
      </c>
      <c r="G46" s="159">
        <f t="shared" si="3"/>
        <v>7.475</v>
      </c>
      <c r="H46" s="157">
        <v>7.52</v>
      </c>
      <c r="I46" s="160">
        <f t="shared" si="4"/>
        <v>7.563333333</v>
      </c>
      <c r="J46" s="160">
        <f t="shared" si="5"/>
        <v>7.606666667</v>
      </c>
      <c r="K46" s="159">
        <v>7.65</v>
      </c>
      <c r="L46" s="159">
        <f t="shared" si="6"/>
        <v>7.706</v>
      </c>
      <c r="M46" s="159">
        <f t="shared" si="7"/>
        <v>7.762</v>
      </c>
      <c r="N46" s="159">
        <f t="shared" si="8"/>
        <v>7.818</v>
      </c>
      <c r="O46" s="159">
        <f t="shared" si="9"/>
        <v>7.874</v>
      </c>
      <c r="P46" s="157">
        <v>7.93</v>
      </c>
      <c r="Q46" s="160">
        <f t="shared" si="10"/>
        <v>7.994</v>
      </c>
      <c r="R46" s="160">
        <f t="shared" si="11"/>
        <v>8.058</v>
      </c>
      <c r="S46" s="160">
        <f t="shared" si="12"/>
        <v>8.122</v>
      </c>
      <c r="T46" s="160">
        <f t="shared" si="13"/>
        <v>8.186</v>
      </c>
      <c r="U46" s="167">
        <v>8.25</v>
      </c>
      <c r="V46" s="162">
        <f t="shared" ref="V46:AO46" si="55">B46-B47</f>
        <v>0</v>
      </c>
      <c r="W46" s="162">
        <f t="shared" si="55"/>
        <v>0</v>
      </c>
      <c r="X46" s="162">
        <f t="shared" si="55"/>
        <v>-0.01</v>
      </c>
      <c r="Y46" s="162">
        <f t="shared" si="55"/>
        <v>-0.005</v>
      </c>
      <c r="Z46" s="162">
        <f t="shared" si="55"/>
        <v>0</v>
      </c>
      <c r="AA46" s="162">
        <f t="shared" si="55"/>
        <v>0</v>
      </c>
      <c r="AB46" s="162">
        <f t="shared" si="55"/>
        <v>0</v>
      </c>
      <c r="AC46" s="162">
        <f t="shared" si="55"/>
        <v>-0.003333333333</v>
      </c>
      <c r="AD46" s="162">
        <f t="shared" si="55"/>
        <v>-0.006666666667</v>
      </c>
      <c r="AE46" s="162">
        <f t="shared" si="55"/>
        <v>-0.01</v>
      </c>
      <c r="AF46" s="162">
        <f t="shared" si="55"/>
        <v>-0.012</v>
      </c>
      <c r="AG46" s="162">
        <f t="shared" si="55"/>
        <v>-0.014</v>
      </c>
      <c r="AH46" s="162">
        <f t="shared" si="55"/>
        <v>-0.016</v>
      </c>
      <c r="AI46" s="162">
        <f t="shared" si="55"/>
        <v>-0.018</v>
      </c>
      <c r="AJ46" s="162">
        <f t="shared" si="55"/>
        <v>-0.02</v>
      </c>
      <c r="AK46" s="162">
        <f t="shared" si="55"/>
        <v>-0.02</v>
      </c>
      <c r="AL46" s="162">
        <f t="shared" si="55"/>
        <v>-0.02</v>
      </c>
      <c r="AM46" s="162">
        <f t="shared" si="55"/>
        <v>-0.02</v>
      </c>
      <c r="AN46" s="162">
        <f t="shared" si="55"/>
        <v>-0.02</v>
      </c>
      <c r="AO46" s="162">
        <f t="shared" si="55"/>
        <v>-0.02</v>
      </c>
      <c r="AP46" s="163">
        <f t="shared" si="15"/>
        <v>0</v>
      </c>
    </row>
    <row r="47">
      <c r="A47" s="155">
        <v>43068.0</v>
      </c>
      <c r="B47" s="166">
        <v>7.24</v>
      </c>
      <c r="C47" s="157">
        <v>7.28</v>
      </c>
      <c r="D47" s="159">
        <v>7.34</v>
      </c>
      <c r="E47" s="159">
        <f t="shared" si="2"/>
        <v>7.385</v>
      </c>
      <c r="F47" s="159">
        <v>7.43</v>
      </c>
      <c r="G47" s="159">
        <f t="shared" si="3"/>
        <v>7.475</v>
      </c>
      <c r="H47" s="157">
        <v>7.52</v>
      </c>
      <c r="I47" s="160">
        <f t="shared" si="4"/>
        <v>7.566666667</v>
      </c>
      <c r="J47" s="160">
        <f t="shared" si="5"/>
        <v>7.613333333</v>
      </c>
      <c r="K47" s="159">
        <v>7.66</v>
      </c>
      <c r="L47" s="159">
        <f t="shared" si="6"/>
        <v>7.718</v>
      </c>
      <c r="M47" s="159">
        <f t="shared" si="7"/>
        <v>7.776</v>
      </c>
      <c r="N47" s="159">
        <f t="shared" si="8"/>
        <v>7.834</v>
      </c>
      <c r="O47" s="159">
        <f t="shared" si="9"/>
        <v>7.892</v>
      </c>
      <c r="P47" s="157">
        <v>7.95</v>
      </c>
      <c r="Q47" s="160">
        <f t="shared" si="10"/>
        <v>8.014</v>
      </c>
      <c r="R47" s="160">
        <f t="shared" si="11"/>
        <v>8.078</v>
      </c>
      <c r="S47" s="160">
        <f t="shared" si="12"/>
        <v>8.142</v>
      </c>
      <c r="T47" s="160">
        <f t="shared" si="13"/>
        <v>8.206</v>
      </c>
      <c r="U47" s="167">
        <v>8.27</v>
      </c>
      <c r="V47" s="162">
        <f t="shared" ref="V47:AO47" si="56">B47-B48</f>
        <v>0.01</v>
      </c>
      <c r="W47" s="162">
        <f t="shared" si="56"/>
        <v>0</v>
      </c>
      <c r="X47" s="162">
        <f t="shared" si="56"/>
        <v>0.01</v>
      </c>
      <c r="Y47" s="162">
        <f t="shared" si="56"/>
        <v>0.01</v>
      </c>
      <c r="Z47" s="162">
        <f t="shared" si="56"/>
        <v>0.01</v>
      </c>
      <c r="AA47" s="162">
        <f t="shared" si="56"/>
        <v>0.015</v>
      </c>
      <c r="AB47" s="162">
        <f t="shared" si="56"/>
        <v>0.02</v>
      </c>
      <c r="AC47" s="162">
        <f t="shared" si="56"/>
        <v>0.01666666667</v>
      </c>
      <c r="AD47" s="162">
        <f t="shared" si="56"/>
        <v>0.01333333333</v>
      </c>
      <c r="AE47" s="162">
        <f t="shared" si="56"/>
        <v>0.01</v>
      </c>
      <c r="AF47" s="162">
        <f t="shared" si="56"/>
        <v>0.01</v>
      </c>
      <c r="AG47" s="162">
        <f t="shared" si="56"/>
        <v>0.01</v>
      </c>
      <c r="AH47" s="162">
        <f t="shared" si="56"/>
        <v>0.01</v>
      </c>
      <c r="AI47" s="162">
        <f t="shared" si="56"/>
        <v>0.01</v>
      </c>
      <c r="AJ47" s="162">
        <f t="shared" si="56"/>
        <v>0.01</v>
      </c>
      <c r="AK47" s="162">
        <f t="shared" si="56"/>
        <v>0.01</v>
      </c>
      <c r="AL47" s="162">
        <f t="shared" si="56"/>
        <v>0.01</v>
      </c>
      <c r="AM47" s="162">
        <f t="shared" si="56"/>
        <v>0.01</v>
      </c>
      <c r="AN47" s="162">
        <f t="shared" si="56"/>
        <v>0.01</v>
      </c>
      <c r="AO47" s="162">
        <f t="shared" si="56"/>
        <v>0.01</v>
      </c>
      <c r="AP47" s="163">
        <f t="shared" si="15"/>
        <v>0.02</v>
      </c>
    </row>
    <row r="48">
      <c r="A48" s="155">
        <v>43067.0</v>
      </c>
      <c r="B48" s="166">
        <v>7.23</v>
      </c>
      <c r="C48" s="157">
        <v>7.28</v>
      </c>
      <c r="D48" s="159">
        <v>7.33</v>
      </c>
      <c r="E48" s="159">
        <f t="shared" si="2"/>
        <v>7.375</v>
      </c>
      <c r="F48" s="159">
        <v>7.42</v>
      </c>
      <c r="G48" s="159">
        <f t="shared" si="3"/>
        <v>7.46</v>
      </c>
      <c r="H48" s="157">
        <v>7.5</v>
      </c>
      <c r="I48" s="160">
        <f t="shared" si="4"/>
        <v>7.55</v>
      </c>
      <c r="J48" s="160">
        <f t="shared" si="5"/>
        <v>7.6</v>
      </c>
      <c r="K48" s="159">
        <v>7.65</v>
      </c>
      <c r="L48" s="159">
        <f t="shared" si="6"/>
        <v>7.708</v>
      </c>
      <c r="M48" s="159">
        <f t="shared" si="7"/>
        <v>7.766</v>
      </c>
      <c r="N48" s="159">
        <f t="shared" si="8"/>
        <v>7.824</v>
      </c>
      <c r="O48" s="159">
        <f t="shared" si="9"/>
        <v>7.882</v>
      </c>
      <c r="P48" s="157">
        <v>7.94</v>
      </c>
      <c r="Q48" s="160">
        <f t="shared" si="10"/>
        <v>8.004</v>
      </c>
      <c r="R48" s="160">
        <f t="shared" si="11"/>
        <v>8.068</v>
      </c>
      <c r="S48" s="160">
        <f t="shared" si="12"/>
        <v>8.132</v>
      </c>
      <c r="T48" s="160">
        <f t="shared" si="13"/>
        <v>8.196</v>
      </c>
      <c r="U48" s="167">
        <v>8.26</v>
      </c>
      <c r="V48" s="162">
        <f t="shared" ref="V48:AO48" si="57">B48-B49</f>
        <v>-0.05</v>
      </c>
      <c r="W48" s="162">
        <f t="shared" si="57"/>
        <v>-0.04</v>
      </c>
      <c r="X48" s="162">
        <f t="shared" si="57"/>
        <v>-0.02</v>
      </c>
      <c r="Y48" s="162">
        <f t="shared" si="57"/>
        <v>-0.015</v>
      </c>
      <c r="Z48" s="162">
        <f t="shared" si="57"/>
        <v>-0.01</v>
      </c>
      <c r="AA48" s="162">
        <f t="shared" si="57"/>
        <v>-0.015</v>
      </c>
      <c r="AB48" s="162">
        <f t="shared" si="57"/>
        <v>-0.02</v>
      </c>
      <c r="AC48" s="162">
        <f t="shared" si="57"/>
        <v>-0.01666666667</v>
      </c>
      <c r="AD48" s="162">
        <f t="shared" si="57"/>
        <v>-0.01333333333</v>
      </c>
      <c r="AE48" s="162">
        <f t="shared" si="57"/>
        <v>-0.01</v>
      </c>
      <c r="AF48" s="162">
        <f t="shared" si="57"/>
        <v>-0.01</v>
      </c>
      <c r="AG48" s="162">
        <f t="shared" si="57"/>
        <v>-0.01</v>
      </c>
      <c r="AH48" s="162">
        <f t="shared" si="57"/>
        <v>-0.01</v>
      </c>
      <c r="AI48" s="162">
        <f t="shared" si="57"/>
        <v>-0.01</v>
      </c>
      <c r="AJ48" s="162">
        <f t="shared" si="57"/>
        <v>-0.01</v>
      </c>
      <c r="AK48" s="162">
        <f t="shared" si="57"/>
        <v>-0.008</v>
      </c>
      <c r="AL48" s="162">
        <f t="shared" si="57"/>
        <v>-0.006</v>
      </c>
      <c r="AM48" s="162">
        <f t="shared" si="57"/>
        <v>-0.004</v>
      </c>
      <c r="AN48" s="162">
        <f t="shared" si="57"/>
        <v>-0.002</v>
      </c>
      <c r="AO48" s="162">
        <f t="shared" si="57"/>
        <v>0</v>
      </c>
      <c r="AP48" s="163">
        <f t="shared" si="15"/>
        <v>0</v>
      </c>
    </row>
    <row r="49">
      <c r="A49" s="155">
        <v>43066.0</v>
      </c>
      <c r="B49" s="166">
        <v>7.28</v>
      </c>
      <c r="C49" s="157">
        <v>7.32</v>
      </c>
      <c r="D49" s="159">
        <v>7.35</v>
      </c>
      <c r="E49" s="159">
        <f t="shared" si="2"/>
        <v>7.39</v>
      </c>
      <c r="F49" s="159">
        <v>7.43</v>
      </c>
      <c r="G49" s="159">
        <f t="shared" si="3"/>
        <v>7.475</v>
      </c>
      <c r="H49" s="157">
        <v>7.52</v>
      </c>
      <c r="I49" s="160">
        <f t="shared" si="4"/>
        <v>7.566666667</v>
      </c>
      <c r="J49" s="160">
        <f t="shared" si="5"/>
        <v>7.613333333</v>
      </c>
      <c r="K49" s="159">
        <v>7.66</v>
      </c>
      <c r="L49" s="159">
        <f t="shared" si="6"/>
        <v>7.718</v>
      </c>
      <c r="M49" s="159">
        <f t="shared" si="7"/>
        <v>7.776</v>
      </c>
      <c r="N49" s="159">
        <f t="shared" si="8"/>
        <v>7.834</v>
      </c>
      <c r="O49" s="159">
        <f t="shared" si="9"/>
        <v>7.892</v>
      </c>
      <c r="P49" s="157">
        <v>7.95</v>
      </c>
      <c r="Q49" s="160">
        <f t="shared" si="10"/>
        <v>8.012</v>
      </c>
      <c r="R49" s="160">
        <f t="shared" si="11"/>
        <v>8.074</v>
      </c>
      <c r="S49" s="160">
        <f t="shared" si="12"/>
        <v>8.136</v>
      </c>
      <c r="T49" s="160">
        <f t="shared" si="13"/>
        <v>8.198</v>
      </c>
      <c r="U49" s="167">
        <v>8.26</v>
      </c>
      <c r="V49" s="162">
        <f t="shared" ref="V49:AO49" si="58">B49-B50</f>
        <v>-0.02</v>
      </c>
      <c r="W49" s="162">
        <f t="shared" si="58"/>
        <v>0</v>
      </c>
      <c r="X49" s="162">
        <f t="shared" si="58"/>
        <v>-0.01</v>
      </c>
      <c r="Y49" s="162">
        <f t="shared" si="58"/>
        <v>-0.02</v>
      </c>
      <c r="Z49" s="162">
        <f t="shared" si="58"/>
        <v>-0.03</v>
      </c>
      <c r="AA49" s="162">
        <f t="shared" si="58"/>
        <v>-0.03</v>
      </c>
      <c r="AB49" s="162">
        <f t="shared" si="58"/>
        <v>-0.03</v>
      </c>
      <c r="AC49" s="162">
        <f t="shared" si="58"/>
        <v>-0.02666666667</v>
      </c>
      <c r="AD49" s="162">
        <f t="shared" si="58"/>
        <v>-0.02333333333</v>
      </c>
      <c r="AE49" s="162">
        <f t="shared" si="58"/>
        <v>-0.02</v>
      </c>
      <c r="AF49" s="162">
        <f t="shared" si="58"/>
        <v>-0.018</v>
      </c>
      <c r="AG49" s="162">
        <f t="shared" si="58"/>
        <v>-0.016</v>
      </c>
      <c r="AH49" s="162">
        <f t="shared" si="58"/>
        <v>-0.014</v>
      </c>
      <c r="AI49" s="162">
        <f t="shared" si="58"/>
        <v>-0.012</v>
      </c>
      <c r="AJ49" s="162">
        <f t="shared" si="58"/>
        <v>-0.01</v>
      </c>
      <c r="AK49" s="162">
        <f t="shared" si="58"/>
        <v>-0.008</v>
      </c>
      <c r="AL49" s="162">
        <f t="shared" si="58"/>
        <v>-0.006</v>
      </c>
      <c r="AM49" s="162">
        <f t="shared" si="58"/>
        <v>-0.004</v>
      </c>
      <c r="AN49" s="162">
        <f t="shared" si="58"/>
        <v>-0.002</v>
      </c>
      <c r="AO49" s="162">
        <f t="shared" si="58"/>
        <v>0</v>
      </c>
      <c r="AP49" s="163">
        <f t="shared" si="15"/>
        <v>0</v>
      </c>
    </row>
    <row r="50">
      <c r="A50" s="155">
        <v>43063.0</v>
      </c>
      <c r="B50" s="166">
        <v>7.3</v>
      </c>
      <c r="C50" s="157">
        <v>7.32</v>
      </c>
      <c r="D50" s="159">
        <v>7.36</v>
      </c>
      <c r="E50" s="159">
        <f t="shared" si="2"/>
        <v>7.41</v>
      </c>
      <c r="F50" s="159">
        <v>7.46</v>
      </c>
      <c r="G50" s="159">
        <f t="shared" si="3"/>
        <v>7.505</v>
      </c>
      <c r="H50" s="157">
        <v>7.55</v>
      </c>
      <c r="I50" s="160">
        <f t="shared" si="4"/>
        <v>7.593333333</v>
      </c>
      <c r="J50" s="160">
        <f t="shared" si="5"/>
        <v>7.636666667</v>
      </c>
      <c r="K50" s="159">
        <v>7.68</v>
      </c>
      <c r="L50" s="159">
        <f t="shared" si="6"/>
        <v>7.736</v>
      </c>
      <c r="M50" s="159">
        <f t="shared" si="7"/>
        <v>7.792</v>
      </c>
      <c r="N50" s="159">
        <f t="shared" si="8"/>
        <v>7.848</v>
      </c>
      <c r="O50" s="159">
        <f t="shared" si="9"/>
        <v>7.904</v>
      </c>
      <c r="P50" s="157">
        <v>7.96</v>
      </c>
      <c r="Q50" s="160">
        <f t="shared" si="10"/>
        <v>8.02</v>
      </c>
      <c r="R50" s="160">
        <f t="shared" si="11"/>
        <v>8.08</v>
      </c>
      <c r="S50" s="160">
        <f t="shared" si="12"/>
        <v>8.14</v>
      </c>
      <c r="T50" s="160">
        <f t="shared" si="13"/>
        <v>8.2</v>
      </c>
      <c r="U50" s="167">
        <v>8.26</v>
      </c>
      <c r="V50" s="162">
        <f t="shared" ref="V50:AO50" si="59">B50-B51</f>
        <v>0</v>
      </c>
      <c r="W50" s="162">
        <f t="shared" si="59"/>
        <v>0</v>
      </c>
      <c r="X50" s="162">
        <f t="shared" si="59"/>
        <v>0</v>
      </c>
      <c r="Y50" s="162">
        <f t="shared" si="59"/>
        <v>0.005</v>
      </c>
      <c r="Z50" s="162">
        <f t="shared" si="59"/>
        <v>0.01</v>
      </c>
      <c r="AA50" s="162">
        <f t="shared" si="59"/>
        <v>0.005</v>
      </c>
      <c r="AB50" s="162">
        <f t="shared" si="59"/>
        <v>0</v>
      </c>
      <c r="AC50" s="162">
        <f t="shared" si="59"/>
        <v>0</v>
      </c>
      <c r="AD50" s="162">
        <f t="shared" si="59"/>
        <v>0</v>
      </c>
      <c r="AE50" s="162">
        <f t="shared" si="59"/>
        <v>0</v>
      </c>
      <c r="AF50" s="162">
        <f t="shared" si="59"/>
        <v>0</v>
      </c>
      <c r="AG50" s="162">
        <f t="shared" si="59"/>
        <v>0</v>
      </c>
      <c r="AH50" s="162">
        <f t="shared" si="59"/>
        <v>0</v>
      </c>
      <c r="AI50" s="162">
        <f t="shared" si="59"/>
        <v>0</v>
      </c>
      <c r="AJ50" s="162">
        <f t="shared" si="59"/>
        <v>0</v>
      </c>
      <c r="AK50" s="162">
        <f t="shared" si="59"/>
        <v>0</v>
      </c>
      <c r="AL50" s="162">
        <f t="shared" si="59"/>
        <v>0</v>
      </c>
      <c r="AM50" s="162">
        <f t="shared" si="59"/>
        <v>0</v>
      </c>
      <c r="AN50" s="162">
        <f t="shared" si="59"/>
        <v>0</v>
      </c>
      <c r="AO50" s="162">
        <f t="shared" si="59"/>
        <v>0</v>
      </c>
      <c r="AP50" s="163">
        <f t="shared" si="15"/>
        <v>0.01</v>
      </c>
    </row>
    <row r="51">
      <c r="A51" s="155">
        <v>43062.0</v>
      </c>
      <c r="B51" s="166">
        <v>7.3</v>
      </c>
      <c r="C51" s="157">
        <v>7.32</v>
      </c>
      <c r="D51" s="159">
        <v>7.36</v>
      </c>
      <c r="E51" s="159">
        <f t="shared" si="2"/>
        <v>7.405</v>
      </c>
      <c r="F51" s="159">
        <v>7.45</v>
      </c>
      <c r="G51" s="159">
        <f t="shared" si="3"/>
        <v>7.5</v>
      </c>
      <c r="H51" s="157">
        <v>7.55</v>
      </c>
      <c r="I51" s="160">
        <f t="shared" si="4"/>
        <v>7.593333333</v>
      </c>
      <c r="J51" s="160">
        <f t="shared" si="5"/>
        <v>7.636666667</v>
      </c>
      <c r="K51" s="159">
        <v>7.68</v>
      </c>
      <c r="L51" s="159">
        <f t="shared" si="6"/>
        <v>7.736</v>
      </c>
      <c r="M51" s="159">
        <f t="shared" si="7"/>
        <v>7.792</v>
      </c>
      <c r="N51" s="159">
        <f t="shared" si="8"/>
        <v>7.848</v>
      </c>
      <c r="O51" s="159">
        <f t="shared" si="9"/>
        <v>7.904</v>
      </c>
      <c r="P51" s="157">
        <v>7.96</v>
      </c>
      <c r="Q51" s="160">
        <f t="shared" si="10"/>
        <v>8.02</v>
      </c>
      <c r="R51" s="160">
        <f t="shared" si="11"/>
        <v>8.08</v>
      </c>
      <c r="S51" s="160">
        <f t="shared" si="12"/>
        <v>8.14</v>
      </c>
      <c r="T51" s="160">
        <f t="shared" si="13"/>
        <v>8.2</v>
      </c>
      <c r="U51" s="167">
        <v>8.26</v>
      </c>
      <c r="V51" s="162">
        <f t="shared" ref="V51:AO51" si="60">B51-B52</f>
        <v>-0.03</v>
      </c>
      <c r="W51" s="162">
        <f t="shared" si="60"/>
        <v>-0.04</v>
      </c>
      <c r="X51" s="162">
        <f t="shared" si="60"/>
        <v>-0.04</v>
      </c>
      <c r="Y51" s="162">
        <f t="shared" si="60"/>
        <v>-0.035</v>
      </c>
      <c r="Z51" s="162">
        <f t="shared" si="60"/>
        <v>-0.03</v>
      </c>
      <c r="AA51" s="162">
        <f t="shared" si="60"/>
        <v>-0.02</v>
      </c>
      <c r="AB51" s="162">
        <f t="shared" si="60"/>
        <v>-0.01</v>
      </c>
      <c r="AC51" s="162">
        <f t="shared" si="60"/>
        <v>-0.006666666667</v>
      </c>
      <c r="AD51" s="162">
        <f t="shared" si="60"/>
        <v>-0.003333333333</v>
      </c>
      <c r="AE51" s="162">
        <f t="shared" si="60"/>
        <v>0</v>
      </c>
      <c r="AF51" s="162">
        <f t="shared" si="60"/>
        <v>0.004</v>
      </c>
      <c r="AG51" s="162">
        <f t="shared" si="60"/>
        <v>0.008</v>
      </c>
      <c r="AH51" s="162">
        <f t="shared" si="60"/>
        <v>0.012</v>
      </c>
      <c r="AI51" s="162">
        <f t="shared" si="60"/>
        <v>0.016</v>
      </c>
      <c r="AJ51" s="162">
        <f t="shared" si="60"/>
        <v>0.02</v>
      </c>
      <c r="AK51" s="162">
        <f t="shared" si="60"/>
        <v>0.02</v>
      </c>
      <c r="AL51" s="162">
        <f t="shared" si="60"/>
        <v>0.02</v>
      </c>
      <c r="AM51" s="162">
        <f t="shared" si="60"/>
        <v>0.02</v>
      </c>
      <c r="AN51" s="162">
        <f t="shared" si="60"/>
        <v>0.02</v>
      </c>
      <c r="AO51" s="162">
        <f t="shared" si="60"/>
        <v>0.02</v>
      </c>
      <c r="AP51" s="163">
        <f t="shared" si="15"/>
        <v>0.02</v>
      </c>
    </row>
    <row r="52">
      <c r="A52" s="155">
        <v>43061.0</v>
      </c>
      <c r="B52" s="166">
        <v>7.33</v>
      </c>
      <c r="C52" s="157">
        <v>7.36</v>
      </c>
      <c r="D52" s="159">
        <v>7.4</v>
      </c>
      <c r="E52" s="159">
        <f t="shared" si="2"/>
        <v>7.44</v>
      </c>
      <c r="F52" s="159">
        <v>7.48</v>
      </c>
      <c r="G52" s="159">
        <f t="shared" si="3"/>
        <v>7.52</v>
      </c>
      <c r="H52" s="157">
        <v>7.56</v>
      </c>
      <c r="I52" s="160">
        <f t="shared" si="4"/>
        <v>7.6</v>
      </c>
      <c r="J52" s="160">
        <f t="shared" si="5"/>
        <v>7.64</v>
      </c>
      <c r="K52" s="159">
        <v>7.68</v>
      </c>
      <c r="L52" s="159">
        <f t="shared" si="6"/>
        <v>7.732</v>
      </c>
      <c r="M52" s="159">
        <f t="shared" si="7"/>
        <v>7.784</v>
      </c>
      <c r="N52" s="159">
        <f t="shared" si="8"/>
        <v>7.836</v>
      </c>
      <c r="O52" s="159">
        <f t="shared" si="9"/>
        <v>7.888</v>
      </c>
      <c r="P52" s="157">
        <v>7.94</v>
      </c>
      <c r="Q52" s="160">
        <f t="shared" si="10"/>
        <v>8</v>
      </c>
      <c r="R52" s="160">
        <f t="shared" si="11"/>
        <v>8.06</v>
      </c>
      <c r="S52" s="160">
        <f t="shared" si="12"/>
        <v>8.12</v>
      </c>
      <c r="T52" s="160">
        <f t="shared" si="13"/>
        <v>8.18</v>
      </c>
      <c r="U52" s="167">
        <v>8.24</v>
      </c>
      <c r="V52" s="162">
        <f t="shared" ref="V52:AO52" si="61">B52-B53</f>
        <v>0</v>
      </c>
      <c r="W52" s="162">
        <f t="shared" si="61"/>
        <v>0</v>
      </c>
      <c r="X52" s="162">
        <f t="shared" si="61"/>
        <v>0</v>
      </c>
      <c r="Y52" s="162">
        <f t="shared" si="61"/>
        <v>-0.02</v>
      </c>
      <c r="Z52" s="162">
        <f t="shared" si="61"/>
        <v>-0.04</v>
      </c>
      <c r="AA52" s="162">
        <f t="shared" si="61"/>
        <v>-0.045</v>
      </c>
      <c r="AB52" s="162">
        <f t="shared" si="61"/>
        <v>-0.05</v>
      </c>
      <c r="AC52" s="162">
        <f t="shared" si="61"/>
        <v>-0.05</v>
      </c>
      <c r="AD52" s="162">
        <f t="shared" si="61"/>
        <v>-0.05</v>
      </c>
      <c r="AE52" s="162">
        <f t="shared" si="61"/>
        <v>-0.05</v>
      </c>
      <c r="AF52" s="162">
        <f t="shared" si="61"/>
        <v>-0.046</v>
      </c>
      <c r="AG52" s="162">
        <f t="shared" si="61"/>
        <v>-0.042</v>
      </c>
      <c r="AH52" s="162">
        <f t="shared" si="61"/>
        <v>-0.038</v>
      </c>
      <c r="AI52" s="162">
        <f t="shared" si="61"/>
        <v>-0.034</v>
      </c>
      <c r="AJ52" s="162">
        <f t="shared" si="61"/>
        <v>-0.03</v>
      </c>
      <c r="AK52" s="162">
        <f t="shared" si="61"/>
        <v>-0.028</v>
      </c>
      <c r="AL52" s="162">
        <f t="shared" si="61"/>
        <v>-0.026</v>
      </c>
      <c r="AM52" s="162">
        <f t="shared" si="61"/>
        <v>-0.024</v>
      </c>
      <c r="AN52" s="162">
        <f t="shared" si="61"/>
        <v>-0.022</v>
      </c>
      <c r="AO52" s="162">
        <f t="shared" si="61"/>
        <v>-0.02</v>
      </c>
      <c r="AP52" s="163">
        <f t="shared" si="15"/>
        <v>0</v>
      </c>
    </row>
    <row r="53">
      <c r="A53" s="155">
        <v>43060.0</v>
      </c>
      <c r="B53" s="166">
        <v>7.33</v>
      </c>
      <c r="C53" s="157">
        <v>7.36</v>
      </c>
      <c r="D53" s="159">
        <v>7.4</v>
      </c>
      <c r="E53" s="159">
        <f t="shared" si="2"/>
        <v>7.46</v>
      </c>
      <c r="F53" s="159">
        <v>7.52</v>
      </c>
      <c r="G53" s="159">
        <f t="shared" si="3"/>
        <v>7.565</v>
      </c>
      <c r="H53" s="157">
        <v>7.61</v>
      </c>
      <c r="I53" s="160">
        <f t="shared" si="4"/>
        <v>7.65</v>
      </c>
      <c r="J53" s="160">
        <f t="shared" si="5"/>
        <v>7.69</v>
      </c>
      <c r="K53" s="159">
        <v>7.73</v>
      </c>
      <c r="L53" s="159">
        <f t="shared" si="6"/>
        <v>7.778</v>
      </c>
      <c r="M53" s="159">
        <f t="shared" si="7"/>
        <v>7.826</v>
      </c>
      <c r="N53" s="159">
        <f t="shared" si="8"/>
        <v>7.874</v>
      </c>
      <c r="O53" s="159">
        <f t="shared" si="9"/>
        <v>7.922</v>
      </c>
      <c r="P53" s="157">
        <v>7.97</v>
      </c>
      <c r="Q53" s="160">
        <f t="shared" si="10"/>
        <v>8.028</v>
      </c>
      <c r="R53" s="160">
        <f t="shared" si="11"/>
        <v>8.086</v>
      </c>
      <c r="S53" s="160">
        <f t="shared" si="12"/>
        <v>8.144</v>
      </c>
      <c r="T53" s="160">
        <f t="shared" si="13"/>
        <v>8.202</v>
      </c>
      <c r="U53" s="167">
        <v>8.26</v>
      </c>
      <c r="V53" s="162">
        <f t="shared" ref="V53:AO53" si="62">B53-B54</f>
        <v>-0.04</v>
      </c>
      <c r="W53" s="162">
        <f t="shared" si="62"/>
        <v>-0.03</v>
      </c>
      <c r="X53" s="162">
        <f t="shared" si="62"/>
        <v>-0.03</v>
      </c>
      <c r="Y53" s="162">
        <f t="shared" si="62"/>
        <v>-0.02</v>
      </c>
      <c r="Z53" s="162">
        <f t="shared" si="62"/>
        <v>-0.01</v>
      </c>
      <c r="AA53" s="162">
        <f t="shared" si="62"/>
        <v>-0.01</v>
      </c>
      <c r="AB53" s="162">
        <f t="shared" si="62"/>
        <v>-0.01</v>
      </c>
      <c r="AC53" s="162">
        <f t="shared" si="62"/>
        <v>-0.003333333333</v>
      </c>
      <c r="AD53" s="162">
        <f t="shared" si="62"/>
        <v>0.003333333333</v>
      </c>
      <c r="AE53" s="162">
        <f t="shared" si="62"/>
        <v>0.01</v>
      </c>
      <c r="AF53" s="162">
        <f t="shared" si="62"/>
        <v>0.01</v>
      </c>
      <c r="AG53" s="162">
        <f t="shared" si="62"/>
        <v>0.01</v>
      </c>
      <c r="AH53" s="162">
        <f t="shared" si="62"/>
        <v>0.01</v>
      </c>
      <c r="AI53" s="162">
        <f t="shared" si="62"/>
        <v>0.01</v>
      </c>
      <c r="AJ53" s="162">
        <f t="shared" si="62"/>
        <v>0.01</v>
      </c>
      <c r="AK53" s="162">
        <f t="shared" si="62"/>
        <v>0.01</v>
      </c>
      <c r="AL53" s="162">
        <f t="shared" si="62"/>
        <v>0.01</v>
      </c>
      <c r="AM53" s="162">
        <f t="shared" si="62"/>
        <v>0.01</v>
      </c>
      <c r="AN53" s="162">
        <f t="shared" si="62"/>
        <v>0.01</v>
      </c>
      <c r="AO53" s="162">
        <f t="shared" si="62"/>
        <v>0.01</v>
      </c>
      <c r="AP53" s="163">
        <f t="shared" si="15"/>
        <v>0.01</v>
      </c>
    </row>
    <row r="54">
      <c r="A54" s="155">
        <v>43059.0</v>
      </c>
      <c r="B54" s="166">
        <v>7.37</v>
      </c>
      <c r="C54" s="157">
        <v>7.39</v>
      </c>
      <c r="D54" s="159">
        <v>7.43</v>
      </c>
      <c r="E54" s="159">
        <f t="shared" si="2"/>
        <v>7.48</v>
      </c>
      <c r="F54" s="159">
        <v>7.53</v>
      </c>
      <c r="G54" s="159">
        <f t="shared" si="3"/>
        <v>7.575</v>
      </c>
      <c r="H54" s="157">
        <v>7.62</v>
      </c>
      <c r="I54" s="160">
        <f t="shared" si="4"/>
        <v>7.653333333</v>
      </c>
      <c r="J54" s="160">
        <f t="shared" si="5"/>
        <v>7.686666667</v>
      </c>
      <c r="K54" s="159">
        <v>7.72</v>
      </c>
      <c r="L54" s="159">
        <f t="shared" si="6"/>
        <v>7.768</v>
      </c>
      <c r="M54" s="159">
        <f t="shared" si="7"/>
        <v>7.816</v>
      </c>
      <c r="N54" s="159">
        <f t="shared" si="8"/>
        <v>7.864</v>
      </c>
      <c r="O54" s="159">
        <f t="shared" si="9"/>
        <v>7.912</v>
      </c>
      <c r="P54" s="157">
        <v>7.96</v>
      </c>
      <c r="Q54" s="160">
        <f t="shared" si="10"/>
        <v>8.018</v>
      </c>
      <c r="R54" s="160">
        <f t="shared" si="11"/>
        <v>8.076</v>
      </c>
      <c r="S54" s="160">
        <f t="shared" si="12"/>
        <v>8.134</v>
      </c>
      <c r="T54" s="160">
        <f t="shared" si="13"/>
        <v>8.192</v>
      </c>
      <c r="U54" s="167">
        <v>8.25</v>
      </c>
      <c r="V54" s="162">
        <f t="shared" ref="V54:AO54" si="63">B54-B55</f>
        <v>-0.03</v>
      </c>
      <c r="W54" s="162">
        <f t="shared" si="63"/>
        <v>-0.02</v>
      </c>
      <c r="X54" s="162">
        <f t="shared" si="63"/>
        <v>-0.01</v>
      </c>
      <c r="Y54" s="162">
        <f t="shared" si="63"/>
        <v>-0.005</v>
      </c>
      <c r="Z54" s="162">
        <f t="shared" si="63"/>
        <v>0</v>
      </c>
      <c r="AA54" s="162">
        <f t="shared" si="63"/>
        <v>0.01</v>
      </c>
      <c r="AB54" s="162">
        <f t="shared" si="63"/>
        <v>0.02</v>
      </c>
      <c r="AC54" s="162">
        <f t="shared" si="63"/>
        <v>0.02</v>
      </c>
      <c r="AD54" s="162">
        <f t="shared" si="63"/>
        <v>0.02</v>
      </c>
      <c r="AE54" s="162">
        <f t="shared" si="63"/>
        <v>0.02</v>
      </c>
      <c r="AF54" s="162">
        <f t="shared" si="63"/>
        <v>0.022</v>
      </c>
      <c r="AG54" s="162">
        <f t="shared" si="63"/>
        <v>0.024</v>
      </c>
      <c r="AH54" s="162">
        <f t="shared" si="63"/>
        <v>0.026</v>
      </c>
      <c r="AI54" s="162">
        <f t="shared" si="63"/>
        <v>0.028</v>
      </c>
      <c r="AJ54" s="162">
        <f t="shared" si="63"/>
        <v>0.03</v>
      </c>
      <c r="AK54" s="162">
        <f t="shared" si="63"/>
        <v>0.03</v>
      </c>
      <c r="AL54" s="162">
        <f t="shared" si="63"/>
        <v>0.03</v>
      </c>
      <c r="AM54" s="162">
        <f t="shared" si="63"/>
        <v>0.03</v>
      </c>
      <c r="AN54" s="162">
        <f t="shared" si="63"/>
        <v>0.03</v>
      </c>
      <c r="AO54" s="162">
        <f t="shared" si="63"/>
        <v>0.03</v>
      </c>
      <c r="AP54" s="163">
        <f t="shared" si="15"/>
        <v>0.03</v>
      </c>
    </row>
    <row r="55">
      <c r="A55" s="155">
        <v>43056.0</v>
      </c>
      <c r="B55" s="166">
        <v>7.4</v>
      </c>
      <c r="C55" s="157">
        <v>7.41</v>
      </c>
      <c r="D55" s="159">
        <v>7.44</v>
      </c>
      <c r="E55" s="159">
        <f t="shared" si="2"/>
        <v>7.485</v>
      </c>
      <c r="F55" s="159">
        <v>7.53</v>
      </c>
      <c r="G55" s="159">
        <f t="shared" si="3"/>
        <v>7.565</v>
      </c>
      <c r="H55" s="157">
        <v>7.6</v>
      </c>
      <c r="I55" s="160">
        <f t="shared" si="4"/>
        <v>7.633333333</v>
      </c>
      <c r="J55" s="160">
        <f t="shared" si="5"/>
        <v>7.666666667</v>
      </c>
      <c r="K55" s="159">
        <v>7.7</v>
      </c>
      <c r="L55" s="159">
        <f t="shared" si="6"/>
        <v>7.746</v>
      </c>
      <c r="M55" s="159">
        <f t="shared" si="7"/>
        <v>7.792</v>
      </c>
      <c r="N55" s="159">
        <f t="shared" si="8"/>
        <v>7.838</v>
      </c>
      <c r="O55" s="159">
        <f t="shared" si="9"/>
        <v>7.884</v>
      </c>
      <c r="P55" s="157">
        <v>7.93</v>
      </c>
      <c r="Q55" s="160">
        <f t="shared" si="10"/>
        <v>7.988</v>
      </c>
      <c r="R55" s="160">
        <f t="shared" si="11"/>
        <v>8.046</v>
      </c>
      <c r="S55" s="160">
        <f t="shared" si="12"/>
        <v>8.104</v>
      </c>
      <c r="T55" s="160">
        <f t="shared" si="13"/>
        <v>8.162</v>
      </c>
      <c r="U55" s="167">
        <v>8.22</v>
      </c>
      <c r="V55" s="162">
        <f t="shared" ref="V55:AO55" si="64">B55-B56</f>
        <v>0.01</v>
      </c>
      <c r="W55" s="162">
        <f t="shared" si="64"/>
        <v>-0.02</v>
      </c>
      <c r="X55" s="162">
        <f t="shared" si="64"/>
        <v>-0.03</v>
      </c>
      <c r="Y55" s="162">
        <f t="shared" si="64"/>
        <v>-0.035</v>
      </c>
      <c r="Z55" s="162">
        <f t="shared" si="64"/>
        <v>-0.04</v>
      </c>
      <c r="AA55" s="162">
        <f t="shared" si="64"/>
        <v>-0.04</v>
      </c>
      <c r="AB55" s="162">
        <f t="shared" si="64"/>
        <v>-0.04</v>
      </c>
      <c r="AC55" s="162">
        <f t="shared" si="64"/>
        <v>-0.03</v>
      </c>
      <c r="AD55" s="162">
        <f t="shared" si="64"/>
        <v>-0.02</v>
      </c>
      <c r="AE55" s="162">
        <f t="shared" si="64"/>
        <v>-0.01</v>
      </c>
      <c r="AF55" s="162">
        <f t="shared" si="64"/>
        <v>-0.008</v>
      </c>
      <c r="AG55" s="162">
        <f t="shared" si="64"/>
        <v>-0.006</v>
      </c>
      <c r="AH55" s="162">
        <f t="shared" si="64"/>
        <v>-0.004</v>
      </c>
      <c r="AI55" s="162">
        <f t="shared" si="64"/>
        <v>-0.002</v>
      </c>
      <c r="AJ55" s="162">
        <f t="shared" si="64"/>
        <v>0</v>
      </c>
      <c r="AK55" s="162">
        <f t="shared" si="64"/>
        <v>0</v>
      </c>
      <c r="AL55" s="162">
        <f t="shared" si="64"/>
        <v>0</v>
      </c>
      <c r="AM55" s="162">
        <f t="shared" si="64"/>
        <v>0</v>
      </c>
      <c r="AN55" s="162">
        <f t="shared" si="64"/>
        <v>0</v>
      </c>
      <c r="AO55" s="162">
        <f t="shared" si="64"/>
        <v>0</v>
      </c>
      <c r="AP55" s="163">
        <f t="shared" si="15"/>
        <v>0.01</v>
      </c>
    </row>
    <row r="56">
      <c r="A56" s="155">
        <v>43055.0</v>
      </c>
      <c r="B56" s="166">
        <v>7.39</v>
      </c>
      <c r="C56" s="157">
        <v>7.43</v>
      </c>
      <c r="D56" s="159">
        <v>7.47</v>
      </c>
      <c r="E56" s="159">
        <f t="shared" si="2"/>
        <v>7.52</v>
      </c>
      <c r="F56" s="159">
        <v>7.57</v>
      </c>
      <c r="G56" s="159">
        <f t="shared" si="3"/>
        <v>7.605</v>
      </c>
      <c r="H56" s="157">
        <v>7.64</v>
      </c>
      <c r="I56" s="160">
        <f t="shared" si="4"/>
        <v>7.663333333</v>
      </c>
      <c r="J56" s="160">
        <f t="shared" si="5"/>
        <v>7.686666667</v>
      </c>
      <c r="K56" s="159">
        <v>7.71</v>
      </c>
      <c r="L56" s="159">
        <f t="shared" si="6"/>
        <v>7.754</v>
      </c>
      <c r="M56" s="159">
        <f t="shared" si="7"/>
        <v>7.798</v>
      </c>
      <c r="N56" s="159">
        <f t="shared" si="8"/>
        <v>7.842</v>
      </c>
      <c r="O56" s="159">
        <f t="shared" si="9"/>
        <v>7.886</v>
      </c>
      <c r="P56" s="157">
        <v>7.93</v>
      </c>
      <c r="Q56" s="160">
        <f t="shared" si="10"/>
        <v>7.988</v>
      </c>
      <c r="R56" s="160">
        <f t="shared" si="11"/>
        <v>8.046</v>
      </c>
      <c r="S56" s="160">
        <f t="shared" si="12"/>
        <v>8.104</v>
      </c>
      <c r="T56" s="160">
        <f t="shared" si="13"/>
        <v>8.162</v>
      </c>
      <c r="U56" s="167">
        <v>8.22</v>
      </c>
      <c r="V56" s="162">
        <f t="shared" ref="V56:AO56" si="65">B56-B57</f>
        <v>-0.07</v>
      </c>
      <c r="W56" s="162">
        <f t="shared" si="65"/>
        <v>-0.05</v>
      </c>
      <c r="X56" s="162">
        <f t="shared" si="65"/>
        <v>-0.04</v>
      </c>
      <c r="Y56" s="162">
        <f t="shared" si="65"/>
        <v>-0.025</v>
      </c>
      <c r="Z56" s="162">
        <f t="shared" si="65"/>
        <v>-0.01</v>
      </c>
      <c r="AA56" s="162">
        <f t="shared" si="65"/>
        <v>-0.005</v>
      </c>
      <c r="AB56" s="162">
        <f t="shared" si="65"/>
        <v>0</v>
      </c>
      <c r="AC56" s="162">
        <f t="shared" si="65"/>
        <v>-0.006666666667</v>
      </c>
      <c r="AD56" s="162">
        <f t="shared" si="65"/>
        <v>-0.01333333333</v>
      </c>
      <c r="AE56" s="162">
        <f t="shared" si="65"/>
        <v>-0.02</v>
      </c>
      <c r="AF56" s="162">
        <f t="shared" si="65"/>
        <v>-0.024</v>
      </c>
      <c r="AG56" s="162">
        <f t="shared" si="65"/>
        <v>-0.028</v>
      </c>
      <c r="AH56" s="162">
        <f t="shared" si="65"/>
        <v>-0.032</v>
      </c>
      <c r="AI56" s="162">
        <f t="shared" si="65"/>
        <v>-0.036</v>
      </c>
      <c r="AJ56" s="162">
        <f t="shared" si="65"/>
        <v>-0.04</v>
      </c>
      <c r="AK56" s="162">
        <f t="shared" si="65"/>
        <v>-0.042</v>
      </c>
      <c r="AL56" s="162">
        <f t="shared" si="65"/>
        <v>-0.044</v>
      </c>
      <c r="AM56" s="162">
        <f t="shared" si="65"/>
        <v>-0.046</v>
      </c>
      <c r="AN56" s="162">
        <f t="shared" si="65"/>
        <v>-0.048</v>
      </c>
      <c r="AO56" s="162">
        <f t="shared" si="65"/>
        <v>-0.05</v>
      </c>
      <c r="AP56" s="163">
        <f t="shared" si="15"/>
        <v>0</v>
      </c>
    </row>
    <row r="57">
      <c r="A57" s="155">
        <v>43054.0</v>
      </c>
      <c r="B57" s="166">
        <v>7.46</v>
      </c>
      <c r="C57" s="157">
        <v>7.48</v>
      </c>
      <c r="D57" s="159">
        <v>7.51</v>
      </c>
      <c r="E57" s="159">
        <f t="shared" si="2"/>
        <v>7.545</v>
      </c>
      <c r="F57" s="159">
        <v>7.58</v>
      </c>
      <c r="G57" s="159">
        <f t="shared" si="3"/>
        <v>7.61</v>
      </c>
      <c r="H57" s="157">
        <v>7.64</v>
      </c>
      <c r="I57" s="160">
        <f t="shared" si="4"/>
        <v>7.67</v>
      </c>
      <c r="J57" s="160">
        <f t="shared" si="5"/>
        <v>7.7</v>
      </c>
      <c r="K57" s="159">
        <v>7.73</v>
      </c>
      <c r="L57" s="159">
        <f t="shared" si="6"/>
        <v>7.778</v>
      </c>
      <c r="M57" s="159">
        <f t="shared" si="7"/>
        <v>7.826</v>
      </c>
      <c r="N57" s="159">
        <f t="shared" si="8"/>
        <v>7.874</v>
      </c>
      <c r="O57" s="159">
        <f t="shared" si="9"/>
        <v>7.922</v>
      </c>
      <c r="P57" s="157">
        <v>7.97</v>
      </c>
      <c r="Q57" s="160">
        <f t="shared" si="10"/>
        <v>8.03</v>
      </c>
      <c r="R57" s="160">
        <f t="shared" si="11"/>
        <v>8.09</v>
      </c>
      <c r="S57" s="160">
        <f t="shared" si="12"/>
        <v>8.15</v>
      </c>
      <c r="T57" s="160">
        <f t="shared" si="13"/>
        <v>8.21</v>
      </c>
      <c r="U57" s="167">
        <v>8.27</v>
      </c>
      <c r="V57" s="162">
        <f t="shared" ref="V57:AO57" si="66">B57-B58</f>
        <v>0.03</v>
      </c>
      <c r="W57" s="162">
        <f t="shared" si="66"/>
        <v>0.01</v>
      </c>
      <c r="X57" s="162">
        <f t="shared" si="66"/>
        <v>0</v>
      </c>
      <c r="Y57" s="162">
        <f t="shared" si="66"/>
        <v>-0.015</v>
      </c>
      <c r="Z57" s="162">
        <f t="shared" si="66"/>
        <v>-0.03</v>
      </c>
      <c r="AA57" s="162">
        <f t="shared" si="66"/>
        <v>-0.035</v>
      </c>
      <c r="AB57" s="162">
        <f t="shared" si="66"/>
        <v>-0.04</v>
      </c>
      <c r="AC57" s="162">
        <f t="shared" si="66"/>
        <v>-0.04</v>
      </c>
      <c r="AD57" s="162">
        <f t="shared" si="66"/>
        <v>-0.04</v>
      </c>
      <c r="AE57" s="162">
        <f t="shared" si="66"/>
        <v>-0.04</v>
      </c>
      <c r="AF57" s="162">
        <f t="shared" si="66"/>
        <v>-0.04</v>
      </c>
      <c r="AG57" s="162">
        <f t="shared" si="66"/>
        <v>-0.04</v>
      </c>
      <c r="AH57" s="162">
        <f t="shared" si="66"/>
        <v>-0.04</v>
      </c>
      <c r="AI57" s="162">
        <f t="shared" si="66"/>
        <v>-0.04</v>
      </c>
      <c r="AJ57" s="162">
        <f t="shared" si="66"/>
        <v>-0.04</v>
      </c>
      <c r="AK57" s="162">
        <f t="shared" si="66"/>
        <v>-0.04</v>
      </c>
      <c r="AL57" s="162">
        <f t="shared" si="66"/>
        <v>-0.04</v>
      </c>
      <c r="AM57" s="162">
        <f t="shared" si="66"/>
        <v>-0.04</v>
      </c>
      <c r="AN57" s="162">
        <f t="shared" si="66"/>
        <v>-0.04</v>
      </c>
      <c r="AO57" s="162">
        <f t="shared" si="66"/>
        <v>-0.04</v>
      </c>
      <c r="AP57" s="163">
        <f t="shared" si="15"/>
        <v>0.03</v>
      </c>
    </row>
    <row r="58">
      <c r="A58" s="155">
        <v>43053.0</v>
      </c>
      <c r="B58" s="166">
        <v>7.43</v>
      </c>
      <c r="C58" s="157">
        <v>7.47</v>
      </c>
      <c r="D58" s="159">
        <v>7.51</v>
      </c>
      <c r="E58" s="159">
        <f t="shared" si="2"/>
        <v>7.56</v>
      </c>
      <c r="F58" s="159">
        <v>7.61</v>
      </c>
      <c r="G58" s="159">
        <f t="shared" si="3"/>
        <v>7.645</v>
      </c>
      <c r="H58" s="157">
        <v>7.68</v>
      </c>
      <c r="I58" s="160">
        <f t="shared" si="4"/>
        <v>7.71</v>
      </c>
      <c r="J58" s="160">
        <f t="shared" si="5"/>
        <v>7.74</v>
      </c>
      <c r="K58" s="159">
        <v>7.77</v>
      </c>
      <c r="L58" s="159">
        <f t="shared" si="6"/>
        <v>7.818</v>
      </c>
      <c r="M58" s="159">
        <f t="shared" si="7"/>
        <v>7.866</v>
      </c>
      <c r="N58" s="159">
        <f t="shared" si="8"/>
        <v>7.914</v>
      </c>
      <c r="O58" s="159">
        <f t="shared" si="9"/>
        <v>7.962</v>
      </c>
      <c r="P58" s="157">
        <v>8.01</v>
      </c>
      <c r="Q58" s="160">
        <f t="shared" si="10"/>
        <v>8.07</v>
      </c>
      <c r="R58" s="160">
        <f t="shared" si="11"/>
        <v>8.13</v>
      </c>
      <c r="S58" s="160">
        <f t="shared" si="12"/>
        <v>8.19</v>
      </c>
      <c r="T58" s="160">
        <f t="shared" si="13"/>
        <v>8.25</v>
      </c>
      <c r="U58" s="167">
        <v>8.31</v>
      </c>
      <c r="V58" s="162">
        <f t="shared" ref="V58:AO58" si="67">B58-B59</f>
        <v>0</v>
      </c>
      <c r="W58" s="162">
        <f t="shared" si="67"/>
        <v>0.01</v>
      </c>
      <c r="X58" s="162">
        <f t="shared" si="67"/>
        <v>0.01</v>
      </c>
      <c r="Y58" s="162">
        <f t="shared" si="67"/>
        <v>0.02</v>
      </c>
      <c r="Z58" s="162">
        <f t="shared" si="67"/>
        <v>0.03</v>
      </c>
      <c r="AA58" s="162">
        <f t="shared" si="67"/>
        <v>0.035</v>
      </c>
      <c r="AB58" s="162">
        <f t="shared" si="67"/>
        <v>0.04</v>
      </c>
      <c r="AC58" s="162">
        <f t="shared" si="67"/>
        <v>0.03666666667</v>
      </c>
      <c r="AD58" s="162">
        <f t="shared" si="67"/>
        <v>0.03333333333</v>
      </c>
      <c r="AE58" s="162">
        <f t="shared" si="67"/>
        <v>0.03</v>
      </c>
      <c r="AF58" s="162">
        <f t="shared" si="67"/>
        <v>0.03</v>
      </c>
      <c r="AG58" s="162">
        <f t="shared" si="67"/>
        <v>0.03</v>
      </c>
      <c r="AH58" s="162">
        <f t="shared" si="67"/>
        <v>0.03</v>
      </c>
      <c r="AI58" s="162">
        <f t="shared" si="67"/>
        <v>0.03</v>
      </c>
      <c r="AJ58" s="162">
        <f t="shared" si="67"/>
        <v>0.03</v>
      </c>
      <c r="AK58" s="162">
        <f t="shared" si="67"/>
        <v>0.028</v>
      </c>
      <c r="AL58" s="162">
        <f t="shared" si="67"/>
        <v>0.026</v>
      </c>
      <c r="AM58" s="162">
        <f t="shared" si="67"/>
        <v>0.024</v>
      </c>
      <c r="AN58" s="162">
        <f t="shared" si="67"/>
        <v>0.022</v>
      </c>
      <c r="AO58" s="162">
        <f t="shared" si="67"/>
        <v>0.02</v>
      </c>
      <c r="AP58" s="163">
        <f t="shared" si="15"/>
        <v>0.04</v>
      </c>
    </row>
    <row r="59">
      <c r="A59" s="155">
        <v>43052.0</v>
      </c>
      <c r="B59" s="166">
        <v>7.43</v>
      </c>
      <c r="C59" s="157">
        <v>7.46</v>
      </c>
      <c r="D59" s="159">
        <v>7.5</v>
      </c>
      <c r="E59" s="159">
        <f t="shared" si="2"/>
        <v>7.54</v>
      </c>
      <c r="F59" s="159">
        <v>7.58</v>
      </c>
      <c r="G59" s="159">
        <f t="shared" si="3"/>
        <v>7.61</v>
      </c>
      <c r="H59" s="157">
        <v>7.64</v>
      </c>
      <c r="I59" s="160">
        <f t="shared" si="4"/>
        <v>7.673333333</v>
      </c>
      <c r="J59" s="160">
        <f t="shared" si="5"/>
        <v>7.706666667</v>
      </c>
      <c r="K59" s="159">
        <v>7.74</v>
      </c>
      <c r="L59" s="159">
        <f t="shared" si="6"/>
        <v>7.788</v>
      </c>
      <c r="M59" s="159">
        <f t="shared" si="7"/>
        <v>7.836</v>
      </c>
      <c r="N59" s="159">
        <f t="shared" si="8"/>
        <v>7.884</v>
      </c>
      <c r="O59" s="159">
        <f t="shared" si="9"/>
        <v>7.932</v>
      </c>
      <c r="P59" s="157">
        <v>7.98</v>
      </c>
      <c r="Q59" s="160">
        <f t="shared" si="10"/>
        <v>8.042</v>
      </c>
      <c r="R59" s="160">
        <f t="shared" si="11"/>
        <v>8.104</v>
      </c>
      <c r="S59" s="160">
        <f t="shared" si="12"/>
        <v>8.166</v>
      </c>
      <c r="T59" s="160">
        <f t="shared" si="13"/>
        <v>8.228</v>
      </c>
      <c r="U59" s="167">
        <v>8.29</v>
      </c>
      <c r="V59" s="162">
        <f t="shared" ref="V59:AO59" si="68">B59-B60</f>
        <v>-0.04</v>
      </c>
      <c r="W59" s="162">
        <f t="shared" si="68"/>
        <v>-0.01</v>
      </c>
      <c r="X59" s="162">
        <f t="shared" si="68"/>
        <v>0.01</v>
      </c>
      <c r="Y59" s="162">
        <f t="shared" si="68"/>
        <v>0.02</v>
      </c>
      <c r="Z59" s="162">
        <f t="shared" si="68"/>
        <v>0.03</v>
      </c>
      <c r="AA59" s="162">
        <f t="shared" si="68"/>
        <v>0.035</v>
      </c>
      <c r="AB59" s="162">
        <f t="shared" si="68"/>
        <v>0.04</v>
      </c>
      <c r="AC59" s="162">
        <f t="shared" si="68"/>
        <v>0.04333333333</v>
      </c>
      <c r="AD59" s="162">
        <f t="shared" si="68"/>
        <v>0.04666666667</v>
      </c>
      <c r="AE59" s="162">
        <f t="shared" si="68"/>
        <v>0.05</v>
      </c>
      <c r="AF59" s="162">
        <f t="shared" si="68"/>
        <v>0.052</v>
      </c>
      <c r="AG59" s="162">
        <f t="shared" si="68"/>
        <v>0.054</v>
      </c>
      <c r="AH59" s="162">
        <f t="shared" si="68"/>
        <v>0.056</v>
      </c>
      <c r="AI59" s="162">
        <f t="shared" si="68"/>
        <v>0.058</v>
      </c>
      <c r="AJ59" s="162">
        <f t="shared" si="68"/>
        <v>0.06</v>
      </c>
      <c r="AK59" s="162">
        <f t="shared" si="68"/>
        <v>0.06</v>
      </c>
      <c r="AL59" s="162">
        <f t="shared" si="68"/>
        <v>0.06</v>
      </c>
      <c r="AM59" s="162">
        <f t="shared" si="68"/>
        <v>0.06</v>
      </c>
      <c r="AN59" s="162">
        <f t="shared" si="68"/>
        <v>0.06</v>
      </c>
      <c r="AO59" s="162">
        <f t="shared" si="68"/>
        <v>0.06</v>
      </c>
      <c r="AP59" s="163">
        <f t="shared" si="15"/>
        <v>0.06</v>
      </c>
    </row>
    <row r="60">
      <c r="A60" s="155">
        <v>43049.0</v>
      </c>
      <c r="B60" s="166">
        <v>7.47</v>
      </c>
      <c r="C60" s="157">
        <v>7.47</v>
      </c>
      <c r="D60" s="159">
        <v>7.49</v>
      </c>
      <c r="E60" s="159">
        <f t="shared" si="2"/>
        <v>7.52</v>
      </c>
      <c r="F60" s="159">
        <v>7.55</v>
      </c>
      <c r="G60" s="159">
        <f t="shared" si="3"/>
        <v>7.575</v>
      </c>
      <c r="H60" s="157">
        <v>7.6</v>
      </c>
      <c r="I60" s="160">
        <f t="shared" si="4"/>
        <v>7.63</v>
      </c>
      <c r="J60" s="160">
        <f t="shared" si="5"/>
        <v>7.66</v>
      </c>
      <c r="K60" s="159">
        <v>7.69</v>
      </c>
      <c r="L60" s="159">
        <f t="shared" si="6"/>
        <v>7.736</v>
      </c>
      <c r="M60" s="159">
        <f t="shared" si="7"/>
        <v>7.782</v>
      </c>
      <c r="N60" s="159">
        <f t="shared" si="8"/>
        <v>7.828</v>
      </c>
      <c r="O60" s="159">
        <f t="shared" si="9"/>
        <v>7.874</v>
      </c>
      <c r="P60" s="157">
        <v>7.92</v>
      </c>
      <c r="Q60" s="160">
        <f t="shared" si="10"/>
        <v>7.982</v>
      </c>
      <c r="R60" s="160">
        <f t="shared" si="11"/>
        <v>8.044</v>
      </c>
      <c r="S60" s="160">
        <f t="shared" si="12"/>
        <v>8.106</v>
      </c>
      <c r="T60" s="160">
        <f t="shared" si="13"/>
        <v>8.168</v>
      </c>
      <c r="U60" s="167">
        <v>8.23</v>
      </c>
      <c r="V60" s="162">
        <f t="shared" ref="V60:AO60" si="69">B60-B61</f>
        <v>0.03</v>
      </c>
      <c r="W60" s="162">
        <f t="shared" si="69"/>
        <v>0.04</v>
      </c>
      <c r="X60" s="162">
        <f t="shared" si="69"/>
        <v>0.03</v>
      </c>
      <c r="Y60" s="162">
        <f t="shared" si="69"/>
        <v>0.02</v>
      </c>
      <c r="Z60" s="162">
        <f t="shared" si="69"/>
        <v>0.01</v>
      </c>
      <c r="AA60" s="162">
        <f t="shared" si="69"/>
        <v>0.005</v>
      </c>
      <c r="AB60" s="162">
        <f t="shared" si="69"/>
        <v>0</v>
      </c>
      <c r="AC60" s="162">
        <f t="shared" si="69"/>
        <v>0.003333333333</v>
      </c>
      <c r="AD60" s="162">
        <f t="shared" si="69"/>
        <v>0.006666666667</v>
      </c>
      <c r="AE60" s="162">
        <f t="shared" si="69"/>
        <v>0.01</v>
      </c>
      <c r="AF60" s="162">
        <f t="shared" si="69"/>
        <v>0.008</v>
      </c>
      <c r="AG60" s="162">
        <f t="shared" si="69"/>
        <v>0.006</v>
      </c>
      <c r="AH60" s="162">
        <f t="shared" si="69"/>
        <v>0.004</v>
      </c>
      <c r="AI60" s="162">
        <f t="shared" si="69"/>
        <v>0.002</v>
      </c>
      <c r="AJ60" s="162">
        <f t="shared" si="69"/>
        <v>0</v>
      </c>
      <c r="AK60" s="162">
        <f t="shared" si="69"/>
        <v>0</v>
      </c>
      <c r="AL60" s="162">
        <f t="shared" si="69"/>
        <v>0</v>
      </c>
      <c r="AM60" s="162">
        <f t="shared" si="69"/>
        <v>0</v>
      </c>
      <c r="AN60" s="162">
        <f t="shared" si="69"/>
        <v>0</v>
      </c>
      <c r="AO60" s="162">
        <f t="shared" si="69"/>
        <v>0</v>
      </c>
      <c r="AP60" s="163">
        <f t="shared" si="15"/>
        <v>0.04</v>
      </c>
    </row>
    <row r="61">
      <c r="A61" s="155">
        <v>43048.0</v>
      </c>
      <c r="B61" s="166">
        <v>7.44</v>
      </c>
      <c r="C61" s="157">
        <v>7.43</v>
      </c>
      <c r="D61" s="159">
        <v>7.46</v>
      </c>
      <c r="E61" s="159">
        <f t="shared" si="2"/>
        <v>7.5</v>
      </c>
      <c r="F61" s="159">
        <v>7.54</v>
      </c>
      <c r="G61" s="159">
        <f t="shared" si="3"/>
        <v>7.57</v>
      </c>
      <c r="H61" s="157">
        <v>7.6</v>
      </c>
      <c r="I61" s="160">
        <f t="shared" si="4"/>
        <v>7.626666667</v>
      </c>
      <c r="J61" s="160">
        <f t="shared" si="5"/>
        <v>7.653333333</v>
      </c>
      <c r="K61" s="159">
        <v>7.68</v>
      </c>
      <c r="L61" s="159">
        <f t="shared" si="6"/>
        <v>7.728</v>
      </c>
      <c r="M61" s="159">
        <f t="shared" si="7"/>
        <v>7.776</v>
      </c>
      <c r="N61" s="159">
        <f t="shared" si="8"/>
        <v>7.824</v>
      </c>
      <c r="O61" s="159">
        <f t="shared" si="9"/>
        <v>7.872</v>
      </c>
      <c r="P61" s="157">
        <v>7.92</v>
      </c>
      <c r="Q61" s="160">
        <f t="shared" si="10"/>
        <v>7.982</v>
      </c>
      <c r="R61" s="160">
        <f t="shared" si="11"/>
        <v>8.044</v>
      </c>
      <c r="S61" s="160">
        <f t="shared" si="12"/>
        <v>8.106</v>
      </c>
      <c r="T61" s="160">
        <f t="shared" si="13"/>
        <v>8.168</v>
      </c>
      <c r="U61" s="167">
        <v>8.23</v>
      </c>
      <c r="V61" s="162">
        <f t="shared" ref="V61:AO61" si="70">B61-B62</f>
        <v>-0.07</v>
      </c>
      <c r="W61" s="162">
        <f t="shared" si="70"/>
        <v>-0.04</v>
      </c>
      <c r="X61" s="162">
        <f t="shared" si="70"/>
        <v>-0.03</v>
      </c>
      <c r="Y61" s="162">
        <f t="shared" si="70"/>
        <v>-0.02</v>
      </c>
      <c r="Z61" s="162">
        <f t="shared" si="70"/>
        <v>-0.01</v>
      </c>
      <c r="AA61" s="162">
        <f t="shared" si="70"/>
        <v>-0.005</v>
      </c>
      <c r="AB61" s="162">
        <f t="shared" si="70"/>
        <v>0</v>
      </c>
      <c r="AC61" s="162">
        <f t="shared" si="70"/>
        <v>0.003333333333</v>
      </c>
      <c r="AD61" s="162">
        <f t="shared" si="70"/>
        <v>0.006666666667</v>
      </c>
      <c r="AE61" s="162">
        <f t="shared" si="70"/>
        <v>0.01</v>
      </c>
      <c r="AF61" s="162">
        <f t="shared" si="70"/>
        <v>0.012</v>
      </c>
      <c r="AG61" s="162">
        <f t="shared" si="70"/>
        <v>0.014</v>
      </c>
      <c r="AH61" s="162">
        <f t="shared" si="70"/>
        <v>0.016</v>
      </c>
      <c r="AI61" s="162">
        <f t="shared" si="70"/>
        <v>0.018</v>
      </c>
      <c r="AJ61" s="162">
        <f t="shared" si="70"/>
        <v>0.02</v>
      </c>
      <c r="AK61" s="162">
        <f t="shared" si="70"/>
        <v>0.016</v>
      </c>
      <c r="AL61" s="162">
        <f t="shared" si="70"/>
        <v>0.012</v>
      </c>
      <c r="AM61" s="162">
        <f t="shared" si="70"/>
        <v>0.008</v>
      </c>
      <c r="AN61" s="162">
        <f t="shared" si="70"/>
        <v>0.004</v>
      </c>
      <c r="AO61" s="162">
        <f t="shared" si="70"/>
        <v>0</v>
      </c>
      <c r="AP61" s="163">
        <f t="shared" si="15"/>
        <v>0.02</v>
      </c>
    </row>
    <row r="62">
      <c r="A62" s="169">
        <v>43047.0</v>
      </c>
      <c r="B62" s="166">
        <v>7.51</v>
      </c>
      <c r="C62" s="157">
        <v>7.47</v>
      </c>
      <c r="D62" s="159">
        <v>7.49</v>
      </c>
      <c r="E62" s="159">
        <f t="shared" si="2"/>
        <v>7.52</v>
      </c>
      <c r="F62" s="159">
        <v>7.55</v>
      </c>
      <c r="G62" s="159">
        <f t="shared" si="3"/>
        <v>7.575</v>
      </c>
      <c r="H62" s="157">
        <v>7.6</v>
      </c>
      <c r="I62" s="160">
        <f t="shared" si="4"/>
        <v>7.623333333</v>
      </c>
      <c r="J62" s="160">
        <f t="shared" si="5"/>
        <v>7.646666667</v>
      </c>
      <c r="K62" s="159">
        <v>7.67</v>
      </c>
      <c r="L62" s="159">
        <f t="shared" si="6"/>
        <v>7.716</v>
      </c>
      <c r="M62" s="159">
        <f t="shared" si="7"/>
        <v>7.762</v>
      </c>
      <c r="N62" s="159">
        <f t="shared" si="8"/>
        <v>7.808</v>
      </c>
      <c r="O62" s="159">
        <f t="shared" si="9"/>
        <v>7.854</v>
      </c>
      <c r="P62" s="157">
        <v>7.9</v>
      </c>
      <c r="Q62" s="160">
        <f t="shared" si="10"/>
        <v>7.966</v>
      </c>
      <c r="R62" s="160">
        <f t="shared" si="11"/>
        <v>8.032</v>
      </c>
      <c r="S62" s="160">
        <f t="shared" si="12"/>
        <v>8.098</v>
      </c>
      <c r="T62" s="160">
        <f t="shared" si="13"/>
        <v>8.164</v>
      </c>
      <c r="U62" s="167">
        <v>8.23</v>
      </c>
      <c r="V62" s="162">
        <f t="shared" ref="V62:AO62" si="71">B62-B63</f>
        <v>0.07</v>
      </c>
      <c r="W62" s="162">
        <f t="shared" si="71"/>
        <v>0.03</v>
      </c>
      <c r="X62" s="162">
        <f t="shared" si="71"/>
        <v>0.03</v>
      </c>
      <c r="Y62" s="162">
        <f t="shared" si="71"/>
        <v>0.04</v>
      </c>
      <c r="Z62" s="162">
        <f t="shared" si="71"/>
        <v>0.05</v>
      </c>
      <c r="AA62" s="162">
        <f t="shared" si="71"/>
        <v>0.05</v>
      </c>
      <c r="AB62" s="162">
        <f t="shared" si="71"/>
        <v>0.05</v>
      </c>
      <c r="AC62" s="162">
        <f t="shared" si="71"/>
        <v>0.04666666667</v>
      </c>
      <c r="AD62" s="162">
        <f t="shared" si="71"/>
        <v>0.04333333333</v>
      </c>
      <c r="AE62" s="162">
        <f t="shared" si="71"/>
        <v>0.04</v>
      </c>
      <c r="AF62" s="162">
        <f t="shared" si="71"/>
        <v>0.032</v>
      </c>
      <c r="AG62" s="162">
        <f t="shared" si="71"/>
        <v>0.024</v>
      </c>
      <c r="AH62" s="162">
        <f t="shared" si="71"/>
        <v>0.016</v>
      </c>
      <c r="AI62" s="162">
        <f t="shared" si="71"/>
        <v>0.008</v>
      </c>
      <c r="AJ62" s="162">
        <f t="shared" si="71"/>
        <v>0</v>
      </c>
      <c r="AK62" s="162">
        <f t="shared" si="71"/>
        <v>-0.002</v>
      </c>
      <c r="AL62" s="162">
        <f t="shared" si="71"/>
        <v>-0.004</v>
      </c>
      <c r="AM62" s="162">
        <f t="shared" si="71"/>
        <v>-0.006</v>
      </c>
      <c r="AN62" s="162">
        <f t="shared" si="71"/>
        <v>-0.008</v>
      </c>
      <c r="AO62" s="162">
        <f t="shared" si="71"/>
        <v>-0.01</v>
      </c>
      <c r="AP62" s="163">
        <f t="shared" si="15"/>
        <v>0.07</v>
      </c>
    </row>
    <row r="63">
      <c r="A63" s="169">
        <v>43046.0</v>
      </c>
      <c r="B63" s="166">
        <v>7.44</v>
      </c>
      <c r="C63" s="157">
        <v>7.44</v>
      </c>
      <c r="D63" s="159">
        <v>7.46</v>
      </c>
      <c r="E63" s="159">
        <f t="shared" si="2"/>
        <v>7.48</v>
      </c>
      <c r="F63" s="159">
        <v>7.5</v>
      </c>
      <c r="G63" s="159">
        <f t="shared" si="3"/>
        <v>7.525</v>
      </c>
      <c r="H63" s="157">
        <v>7.55</v>
      </c>
      <c r="I63" s="160">
        <f t="shared" si="4"/>
        <v>7.576666667</v>
      </c>
      <c r="J63" s="160">
        <f t="shared" si="5"/>
        <v>7.603333333</v>
      </c>
      <c r="K63" s="159">
        <v>7.63</v>
      </c>
      <c r="L63" s="159">
        <f t="shared" si="6"/>
        <v>7.684</v>
      </c>
      <c r="M63" s="159">
        <f t="shared" si="7"/>
        <v>7.738</v>
      </c>
      <c r="N63" s="159">
        <f t="shared" si="8"/>
        <v>7.792</v>
      </c>
      <c r="O63" s="159">
        <f t="shared" si="9"/>
        <v>7.846</v>
      </c>
      <c r="P63" s="157">
        <v>7.9</v>
      </c>
      <c r="Q63" s="160">
        <f t="shared" si="10"/>
        <v>7.968</v>
      </c>
      <c r="R63" s="160">
        <f t="shared" si="11"/>
        <v>8.036</v>
      </c>
      <c r="S63" s="160">
        <f t="shared" si="12"/>
        <v>8.104</v>
      </c>
      <c r="T63" s="160">
        <f t="shared" si="13"/>
        <v>8.172</v>
      </c>
      <c r="U63" s="167">
        <v>8.24</v>
      </c>
      <c r="V63" s="162">
        <f t="shared" ref="V63:AO63" si="72">B63-B64</f>
        <v>-0.01</v>
      </c>
      <c r="W63" s="162">
        <f t="shared" si="72"/>
        <v>0</v>
      </c>
      <c r="X63" s="162">
        <f t="shared" si="72"/>
        <v>0</v>
      </c>
      <c r="Y63" s="162">
        <f t="shared" si="72"/>
        <v>0</v>
      </c>
      <c r="Z63" s="162">
        <f t="shared" si="72"/>
        <v>0</v>
      </c>
      <c r="AA63" s="162">
        <f t="shared" si="72"/>
        <v>0</v>
      </c>
      <c r="AB63" s="162">
        <f t="shared" si="72"/>
        <v>0</v>
      </c>
      <c r="AC63" s="162">
        <f t="shared" si="72"/>
        <v>-0.006666666667</v>
      </c>
      <c r="AD63" s="162">
        <f t="shared" si="72"/>
        <v>-0.01333333333</v>
      </c>
      <c r="AE63" s="162">
        <f t="shared" si="72"/>
        <v>-0.02</v>
      </c>
      <c r="AF63" s="162">
        <f t="shared" si="72"/>
        <v>-0.024</v>
      </c>
      <c r="AG63" s="162">
        <f t="shared" si="72"/>
        <v>-0.028</v>
      </c>
      <c r="AH63" s="162">
        <f t="shared" si="72"/>
        <v>-0.032</v>
      </c>
      <c r="AI63" s="162">
        <f t="shared" si="72"/>
        <v>-0.036</v>
      </c>
      <c r="AJ63" s="162">
        <f t="shared" si="72"/>
        <v>-0.04</v>
      </c>
      <c r="AK63" s="162">
        <f t="shared" si="72"/>
        <v>-0.04</v>
      </c>
      <c r="AL63" s="162">
        <f t="shared" si="72"/>
        <v>-0.04</v>
      </c>
      <c r="AM63" s="162">
        <f t="shared" si="72"/>
        <v>-0.04</v>
      </c>
      <c r="AN63" s="162">
        <f t="shared" si="72"/>
        <v>-0.04</v>
      </c>
      <c r="AO63" s="162">
        <f t="shared" si="72"/>
        <v>-0.04</v>
      </c>
      <c r="AP63" s="163">
        <f t="shared" si="15"/>
        <v>0</v>
      </c>
    </row>
    <row r="64">
      <c r="A64" s="169">
        <v>43042.0</v>
      </c>
      <c r="B64" s="166">
        <v>7.45</v>
      </c>
      <c r="C64" s="157">
        <v>7.44</v>
      </c>
      <c r="D64" s="159">
        <v>7.46</v>
      </c>
      <c r="E64" s="159">
        <f t="shared" si="2"/>
        <v>7.48</v>
      </c>
      <c r="F64" s="159">
        <v>7.5</v>
      </c>
      <c r="G64" s="159">
        <f t="shared" si="3"/>
        <v>7.525</v>
      </c>
      <c r="H64" s="157">
        <v>7.55</v>
      </c>
      <c r="I64" s="160">
        <f t="shared" si="4"/>
        <v>7.583333333</v>
      </c>
      <c r="J64" s="160">
        <f t="shared" si="5"/>
        <v>7.616666667</v>
      </c>
      <c r="K64" s="159">
        <v>7.65</v>
      </c>
      <c r="L64" s="159">
        <f t="shared" si="6"/>
        <v>7.708</v>
      </c>
      <c r="M64" s="159">
        <f t="shared" si="7"/>
        <v>7.766</v>
      </c>
      <c r="N64" s="159">
        <f t="shared" si="8"/>
        <v>7.824</v>
      </c>
      <c r="O64" s="159">
        <f t="shared" si="9"/>
        <v>7.882</v>
      </c>
      <c r="P64" s="157">
        <v>7.94</v>
      </c>
      <c r="Q64" s="160">
        <f t="shared" si="10"/>
        <v>8.008</v>
      </c>
      <c r="R64" s="160">
        <f t="shared" si="11"/>
        <v>8.076</v>
      </c>
      <c r="S64" s="160">
        <f t="shared" si="12"/>
        <v>8.144</v>
      </c>
      <c r="T64" s="160">
        <f t="shared" si="13"/>
        <v>8.212</v>
      </c>
      <c r="U64" s="167">
        <v>8.28</v>
      </c>
      <c r="V64" s="162">
        <f t="shared" ref="V64:AO64" si="73">B64-B65</f>
        <v>-0.04</v>
      </c>
      <c r="W64" s="162">
        <f t="shared" si="73"/>
        <v>-0.01</v>
      </c>
      <c r="X64" s="162">
        <f t="shared" si="73"/>
        <v>0.01</v>
      </c>
      <c r="Y64" s="162">
        <f t="shared" si="73"/>
        <v>0.02</v>
      </c>
      <c r="Z64" s="162">
        <f t="shared" si="73"/>
        <v>0.03</v>
      </c>
      <c r="AA64" s="162">
        <f t="shared" si="73"/>
        <v>0.035</v>
      </c>
      <c r="AB64" s="162">
        <f t="shared" si="73"/>
        <v>0.04</v>
      </c>
      <c r="AC64" s="162">
        <f t="shared" si="73"/>
        <v>0.04</v>
      </c>
      <c r="AD64" s="162">
        <f t="shared" si="73"/>
        <v>0.04</v>
      </c>
      <c r="AE64" s="162">
        <f t="shared" si="73"/>
        <v>0.04</v>
      </c>
      <c r="AF64" s="162">
        <f t="shared" si="73"/>
        <v>0.042</v>
      </c>
      <c r="AG64" s="162">
        <f t="shared" si="73"/>
        <v>0.044</v>
      </c>
      <c r="AH64" s="162">
        <f t="shared" si="73"/>
        <v>0.046</v>
      </c>
      <c r="AI64" s="162">
        <f t="shared" si="73"/>
        <v>0.048</v>
      </c>
      <c r="AJ64" s="162">
        <f t="shared" si="73"/>
        <v>0.05</v>
      </c>
      <c r="AK64" s="162">
        <f t="shared" si="73"/>
        <v>0.05</v>
      </c>
      <c r="AL64" s="162">
        <f t="shared" si="73"/>
        <v>0.05</v>
      </c>
      <c r="AM64" s="162">
        <f t="shared" si="73"/>
        <v>0.05</v>
      </c>
      <c r="AN64" s="162">
        <f t="shared" si="73"/>
        <v>0.05</v>
      </c>
      <c r="AO64" s="162">
        <f t="shared" si="73"/>
        <v>0.05</v>
      </c>
      <c r="AP64" s="163">
        <f t="shared" si="15"/>
        <v>0.05</v>
      </c>
    </row>
    <row r="65">
      <c r="A65" s="169">
        <v>43041.0</v>
      </c>
      <c r="B65" s="166">
        <v>7.49</v>
      </c>
      <c r="C65" s="157">
        <v>7.45</v>
      </c>
      <c r="D65" s="159">
        <v>7.45</v>
      </c>
      <c r="E65" s="159">
        <f t="shared" si="2"/>
        <v>7.46</v>
      </c>
      <c r="F65" s="159">
        <v>7.47</v>
      </c>
      <c r="G65" s="159">
        <f t="shared" si="3"/>
        <v>7.49</v>
      </c>
      <c r="H65" s="157">
        <v>7.51</v>
      </c>
      <c r="I65" s="160">
        <f t="shared" si="4"/>
        <v>7.543333333</v>
      </c>
      <c r="J65" s="160">
        <f t="shared" si="5"/>
        <v>7.576666667</v>
      </c>
      <c r="K65" s="159">
        <v>7.61</v>
      </c>
      <c r="L65" s="159">
        <f t="shared" si="6"/>
        <v>7.666</v>
      </c>
      <c r="M65" s="159">
        <f t="shared" si="7"/>
        <v>7.722</v>
      </c>
      <c r="N65" s="159">
        <f t="shared" si="8"/>
        <v>7.778</v>
      </c>
      <c r="O65" s="159">
        <f t="shared" si="9"/>
        <v>7.834</v>
      </c>
      <c r="P65" s="157">
        <v>7.89</v>
      </c>
      <c r="Q65" s="160">
        <f t="shared" si="10"/>
        <v>7.958</v>
      </c>
      <c r="R65" s="160">
        <f t="shared" si="11"/>
        <v>8.026</v>
      </c>
      <c r="S65" s="160">
        <f t="shared" si="12"/>
        <v>8.094</v>
      </c>
      <c r="T65" s="160">
        <f t="shared" si="13"/>
        <v>8.162</v>
      </c>
      <c r="U65" s="167">
        <v>8.23</v>
      </c>
      <c r="V65" s="162">
        <f t="shared" ref="V65:AO65" si="74">B65-B66</f>
        <v>0.01</v>
      </c>
      <c r="W65" s="162">
        <f t="shared" si="74"/>
        <v>0</v>
      </c>
      <c r="X65" s="162">
        <f t="shared" si="74"/>
        <v>0</v>
      </c>
      <c r="Y65" s="162">
        <f t="shared" si="74"/>
        <v>-0.01</v>
      </c>
      <c r="Z65" s="162">
        <f t="shared" si="74"/>
        <v>-0.02</v>
      </c>
      <c r="AA65" s="162">
        <f t="shared" si="74"/>
        <v>-0.02</v>
      </c>
      <c r="AB65" s="162">
        <f t="shared" si="74"/>
        <v>-0.02</v>
      </c>
      <c r="AC65" s="162">
        <f t="shared" si="74"/>
        <v>-0.01666666667</v>
      </c>
      <c r="AD65" s="162">
        <f t="shared" si="74"/>
        <v>-0.01333333333</v>
      </c>
      <c r="AE65" s="162">
        <f t="shared" si="74"/>
        <v>-0.01</v>
      </c>
      <c r="AF65" s="162">
        <f t="shared" si="74"/>
        <v>-0.004</v>
      </c>
      <c r="AG65" s="162">
        <f t="shared" si="74"/>
        <v>0.002</v>
      </c>
      <c r="AH65" s="162">
        <f t="shared" si="74"/>
        <v>0.008</v>
      </c>
      <c r="AI65" s="162">
        <f t="shared" si="74"/>
        <v>0.014</v>
      </c>
      <c r="AJ65" s="162">
        <f t="shared" si="74"/>
        <v>0.02</v>
      </c>
      <c r="AK65" s="162">
        <f t="shared" si="74"/>
        <v>0.022</v>
      </c>
      <c r="AL65" s="162">
        <f t="shared" si="74"/>
        <v>0.024</v>
      </c>
      <c r="AM65" s="162">
        <f t="shared" si="74"/>
        <v>0.026</v>
      </c>
      <c r="AN65" s="162">
        <f t="shared" si="74"/>
        <v>0.028</v>
      </c>
      <c r="AO65" s="162">
        <f t="shared" si="74"/>
        <v>0.03</v>
      </c>
      <c r="AP65" s="163">
        <f t="shared" si="15"/>
        <v>0.03</v>
      </c>
    </row>
    <row r="66">
      <c r="A66" s="169">
        <v>43040.0</v>
      </c>
      <c r="B66" s="166">
        <v>7.48</v>
      </c>
      <c r="C66" s="157">
        <v>7.45</v>
      </c>
      <c r="D66" s="159">
        <v>7.45</v>
      </c>
      <c r="E66" s="159">
        <f t="shared" si="2"/>
        <v>7.47</v>
      </c>
      <c r="F66" s="159">
        <v>7.49</v>
      </c>
      <c r="G66" s="159">
        <f t="shared" si="3"/>
        <v>7.51</v>
      </c>
      <c r="H66" s="157">
        <v>7.53</v>
      </c>
      <c r="I66" s="160">
        <f t="shared" si="4"/>
        <v>7.56</v>
      </c>
      <c r="J66" s="160">
        <f t="shared" si="5"/>
        <v>7.59</v>
      </c>
      <c r="K66" s="159">
        <v>7.62</v>
      </c>
      <c r="L66" s="159">
        <f t="shared" si="6"/>
        <v>7.67</v>
      </c>
      <c r="M66" s="159">
        <f t="shared" si="7"/>
        <v>7.72</v>
      </c>
      <c r="N66" s="159">
        <f t="shared" si="8"/>
        <v>7.77</v>
      </c>
      <c r="O66" s="159">
        <f t="shared" si="9"/>
        <v>7.82</v>
      </c>
      <c r="P66" s="157">
        <v>7.87</v>
      </c>
      <c r="Q66" s="160">
        <f t="shared" si="10"/>
        <v>7.936</v>
      </c>
      <c r="R66" s="160">
        <f t="shared" si="11"/>
        <v>8.002</v>
      </c>
      <c r="S66" s="160">
        <f t="shared" si="12"/>
        <v>8.068</v>
      </c>
      <c r="T66" s="160">
        <f t="shared" si="13"/>
        <v>8.134</v>
      </c>
      <c r="U66" s="167">
        <v>8.2</v>
      </c>
      <c r="V66" s="162">
        <f t="shared" ref="V66:AO66" si="75">B66-B67</f>
        <v>-0.06</v>
      </c>
      <c r="W66" s="162">
        <f t="shared" si="75"/>
        <v>-0.04</v>
      </c>
      <c r="X66" s="162">
        <f t="shared" si="75"/>
        <v>-0.03</v>
      </c>
      <c r="Y66" s="162">
        <f t="shared" si="75"/>
        <v>-0.015</v>
      </c>
      <c r="Z66" s="162">
        <f t="shared" si="75"/>
        <v>0</v>
      </c>
      <c r="AA66" s="162">
        <f t="shared" si="75"/>
        <v>0.005</v>
      </c>
      <c r="AB66" s="162">
        <f t="shared" si="75"/>
        <v>0.01</v>
      </c>
      <c r="AC66" s="162">
        <f t="shared" si="75"/>
        <v>0.01</v>
      </c>
      <c r="AD66" s="162">
        <f t="shared" si="75"/>
        <v>0.01</v>
      </c>
      <c r="AE66" s="162">
        <f t="shared" si="75"/>
        <v>0.01</v>
      </c>
      <c r="AF66" s="162">
        <f t="shared" si="75"/>
        <v>0.008</v>
      </c>
      <c r="AG66" s="162">
        <f t="shared" si="75"/>
        <v>0.006</v>
      </c>
      <c r="AH66" s="162">
        <f t="shared" si="75"/>
        <v>0.004</v>
      </c>
      <c r="AI66" s="162">
        <f t="shared" si="75"/>
        <v>0.002</v>
      </c>
      <c r="AJ66" s="162">
        <f t="shared" si="75"/>
        <v>0</v>
      </c>
      <c r="AK66" s="162">
        <f t="shared" si="75"/>
        <v>0</v>
      </c>
      <c r="AL66" s="162">
        <f t="shared" si="75"/>
        <v>0</v>
      </c>
      <c r="AM66" s="162">
        <f t="shared" si="75"/>
        <v>0</v>
      </c>
      <c r="AN66" s="162">
        <f t="shared" si="75"/>
        <v>0</v>
      </c>
      <c r="AO66" s="162">
        <f t="shared" si="75"/>
        <v>0</v>
      </c>
      <c r="AP66" s="163">
        <f t="shared" si="15"/>
        <v>0.01</v>
      </c>
    </row>
    <row r="67">
      <c r="A67" s="169">
        <v>43039.0</v>
      </c>
      <c r="B67" s="166">
        <v>7.54</v>
      </c>
      <c r="C67" s="157">
        <v>7.49</v>
      </c>
      <c r="D67" s="159">
        <v>7.48</v>
      </c>
      <c r="E67" s="159">
        <f t="shared" si="2"/>
        <v>7.485</v>
      </c>
      <c r="F67" s="159">
        <v>7.49</v>
      </c>
      <c r="G67" s="159">
        <f t="shared" si="3"/>
        <v>7.505</v>
      </c>
      <c r="H67" s="157">
        <v>7.52</v>
      </c>
      <c r="I67" s="160">
        <f t="shared" si="4"/>
        <v>7.55</v>
      </c>
      <c r="J67" s="160">
        <f t="shared" si="5"/>
        <v>7.58</v>
      </c>
      <c r="K67" s="159">
        <v>7.61</v>
      </c>
      <c r="L67" s="159">
        <f t="shared" si="6"/>
        <v>7.662</v>
      </c>
      <c r="M67" s="159">
        <f t="shared" si="7"/>
        <v>7.714</v>
      </c>
      <c r="N67" s="159">
        <f t="shared" si="8"/>
        <v>7.766</v>
      </c>
      <c r="O67" s="159">
        <f t="shared" si="9"/>
        <v>7.818</v>
      </c>
      <c r="P67" s="157">
        <v>7.87</v>
      </c>
      <c r="Q67" s="160">
        <f t="shared" si="10"/>
        <v>7.936</v>
      </c>
      <c r="R67" s="160">
        <f t="shared" si="11"/>
        <v>8.002</v>
      </c>
      <c r="S67" s="160">
        <f t="shared" si="12"/>
        <v>8.068</v>
      </c>
      <c r="T67" s="160">
        <f t="shared" si="13"/>
        <v>8.134</v>
      </c>
      <c r="U67" s="167">
        <v>8.2</v>
      </c>
      <c r="V67" s="162">
        <f t="shared" ref="V67:AO67" si="76">B67-B68</f>
        <v>0.06</v>
      </c>
      <c r="W67" s="162">
        <f t="shared" si="76"/>
        <v>0.04</v>
      </c>
      <c r="X67" s="162">
        <f t="shared" si="76"/>
        <v>0.03</v>
      </c>
      <c r="Y67" s="162">
        <f t="shared" si="76"/>
        <v>0.02</v>
      </c>
      <c r="Z67" s="162">
        <f t="shared" si="76"/>
        <v>0.01</v>
      </c>
      <c r="AA67" s="162">
        <f t="shared" si="76"/>
        <v>0</v>
      </c>
      <c r="AB67" s="162">
        <f t="shared" si="76"/>
        <v>-0.01</v>
      </c>
      <c r="AC67" s="162">
        <f t="shared" si="76"/>
        <v>-0.01</v>
      </c>
      <c r="AD67" s="162">
        <f t="shared" si="76"/>
        <v>-0.01</v>
      </c>
      <c r="AE67" s="162">
        <f t="shared" si="76"/>
        <v>-0.01</v>
      </c>
      <c r="AF67" s="162">
        <f t="shared" si="76"/>
        <v>-0.008</v>
      </c>
      <c r="AG67" s="162">
        <f t="shared" si="76"/>
        <v>-0.006</v>
      </c>
      <c r="AH67" s="162">
        <f t="shared" si="76"/>
        <v>-0.004</v>
      </c>
      <c r="AI67" s="162">
        <f t="shared" si="76"/>
        <v>-0.002</v>
      </c>
      <c r="AJ67" s="162">
        <f t="shared" si="76"/>
        <v>0</v>
      </c>
      <c r="AK67" s="162">
        <f t="shared" si="76"/>
        <v>0.002</v>
      </c>
      <c r="AL67" s="162">
        <f t="shared" si="76"/>
        <v>0.004</v>
      </c>
      <c r="AM67" s="162">
        <f t="shared" si="76"/>
        <v>0.006</v>
      </c>
      <c r="AN67" s="162">
        <f t="shared" si="76"/>
        <v>0.008</v>
      </c>
      <c r="AO67" s="162">
        <f t="shared" si="76"/>
        <v>0.01</v>
      </c>
      <c r="AP67" s="163">
        <f t="shared" si="15"/>
        <v>0.06</v>
      </c>
    </row>
    <row r="68">
      <c r="A68" s="169">
        <v>43038.0</v>
      </c>
      <c r="B68" s="166">
        <v>7.48</v>
      </c>
      <c r="C68" s="157">
        <v>7.45</v>
      </c>
      <c r="D68" s="159">
        <v>7.45</v>
      </c>
      <c r="E68" s="159">
        <f t="shared" si="2"/>
        <v>7.465</v>
      </c>
      <c r="F68" s="159">
        <v>7.48</v>
      </c>
      <c r="G68" s="159">
        <f t="shared" si="3"/>
        <v>7.505</v>
      </c>
      <c r="H68" s="157">
        <v>7.53</v>
      </c>
      <c r="I68" s="160">
        <f t="shared" si="4"/>
        <v>7.56</v>
      </c>
      <c r="J68" s="160">
        <f t="shared" si="5"/>
        <v>7.59</v>
      </c>
      <c r="K68" s="159">
        <v>7.62</v>
      </c>
      <c r="L68" s="159">
        <f t="shared" si="6"/>
        <v>7.67</v>
      </c>
      <c r="M68" s="159">
        <f t="shared" si="7"/>
        <v>7.72</v>
      </c>
      <c r="N68" s="159">
        <f t="shared" si="8"/>
        <v>7.77</v>
      </c>
      <c r="O68" s="159">
        <f t="shared" si="9"/>
        <v>7.82</v>
      </c>
      <c r="P68" s="157">
        <v>7.87</v>
      </c>
      <c r="Q68" s="160">
        <f t="shared" si="10"/>
        <v>7.934</v>
      </c>
      <c r="R68" s="160">
        <f t="shared" si="11"/>
        <v>7.998</v>
      </c>
      <c r="S68" s="160">
        <f t="shared" si="12"/>
        <v>8.062</v>
      </c>
      <c r="T68" s="160">
        <f t="shared" si="13"/>
        <v>8.126</v>
      </c>
      <c r="U68" s="167">
        <v>8.19</v>
      </c>
      <c r="V68" s="162">
        <f t="shared" ref="V68:AO68" si="77">B68-B69</f>
        <v>-0.02</v>
      </c>
      <c r="W68" s="162">
        <f t="shared" si="77"/>
        <v>-0.03</v>
      </c>
      <c r="X68" s="162">
        <f t="shared" si="77"/>
        <v>-0.03</v>
      </c>
      <c r="Y68" s="162">
        <f t="shared" si="77"/>
        <v>-0.025</v>
      </c>
      <c r="Z68" s="162">
        <f t="shared" si="77"/>
        <v>-0.02</v>
      </c>
      <c r="AA68" s="162">
        <f t="shared" si="77"/>
        <v>-0.015</v>
      </c>
      <c r="AB68" s="162">
        <f t="shared" si="77"/>
        <v>-0.01</v>
      </c>
      <c r="AC68" s="162">
        <f t="shared" si="77"/>
        <v>-0.01666666667</v>
      </c>
      <c r="AD68" s="162">
        <f t="shared" si="77"/>
        <v>-0.02333333333</v>
      </c>
      <c r="AE68" s="162">
        <f t="shared" si="77"/>
        <v>-0.03</v>
      </c>
      <c r="AF68" s="162">
        <f t="shared" si="77"/>
        <v>-0.034</v>
      </c>
      <c r="AG68" s="162">
        <f t="shared" si="77"/>
        <v>-0.038</v>
      </c>
      <c r="AH68" s="162">
        <f t="shared" si="77"/>
        <v>-0.042</v>
      </c>
      <c r="AI68" s="162">
        <f t="shared" si="77"/>
        <v>-0.046</v>
      </c>
      <c r="AJ68" s="162">
        <f t="shared" si="77"/>
        <v>-0.05</v>
      </c>
      <c r="AK68" s="162">
        <f t="shared" si="77"/>
        <v>-0.052</v>
      </c>
      <c r="AL68" s="162">
        <f t="shared" si="77"/>
        <v>-0.054</v>
      </c>
      <c r="AM68" s="162">
        <f t="shared" si="77"/>
        <v>-0.056</v>
      </c>
      <c r="AN68" s="162">
        <f t="shared" si="77"/>
        <v>-0.058</v>
      </c>
      <c r="AO68" s="162">
        <f t="shared" si="77"/>
        <v>-0.06</v>
      </c>
      <c r="AP68" s="163">
        <f t="shared" si="15"/>
        <v>-0.01</v>
      </c>
    </row>
    <row r="69">
      <c r="A69" s="169">
        <v>43035.0</v>
      </c>
      <c r="B69" s="166">
        <v>7.5</v>
      </c>
      <c r="C69" s="157">
        <v>7.48</v>
      </c>
      <c r="D69" s="159">
        <v>7.48</v>
      </c>
      <c r="E69" s="159">
        <f t="shared" si="2"/>
        <v>7.49</v>
      </c>
      <c r="F69" s="159">
        <v>7.5</v>
      </c>
      <c r="G69" s="159">
        <f t="shared" si="3"/>
        <v>7.52</v>
      </c>
      <c r="H69" s="157">
        <v>7.54</v>
      </c>
      <c r="I69" s="160">
        <f t="shared" si="4"/>
        <v>7.576666667</v>
      </c>
      <c r="J69" s="160">
        <f t="shared" si="5"/>
        <v>7.613333333</v>
      </c>
      <c r="K69" s="159">
        <v>7.65</v>
      </c>
      <c r="L69" s="159">
        <f t="shared" si="6"/>
        <v>7.704</v>
      </c>
      <c r="M69" s="159">
        <f t="shared" si="7"/>
        <v>7.758</v>
      </c>
      <c r="N69" s="159">
        <f t="shared" si="8"/>
        <v>7.812</v>
      </c>
      <c r="O69" s="159">
        <f t="shared" si="9"/>
        <v>7.866</v>
      </c>
      <c r="P69" s="157">
        <v>7.92</v>
      </c>
      <c r="Q69" s="160">
        <f t="shared" si="10"/>
        <v>7.986</v>
      </c>
      <c r="R69" s="160">
        <f t="shared" si="11"/>
        <v>8.052</v>
      </c>
      <c r="S69" s="160">
        <f t="shared" si="12"/>
        <v>8.118</v>
      </c>
      <c r="T69" s="160">
        <f t="shared" si="13"/>
        <v>8.184</v>
      </c>
      <c r="U69" s="167">
        <v>8.25</v>
      </c>
      <c r="V69" s="162">
        <f t="shared" ref="V69:AO69" si="78">B69-B70</f>
        <v>0.03</v>
      </c>
      <c r="W69" s="162">
        <f t="shared" si="78"/>
        <v>0.07</v>
      </c>
      <c r="X69" s="162">
        <f t="shared" si="78"/>
        <v>0.07</v>
      </c>
      <c r="Y69" s="162">
        <f t="shared" si="78"/>
        <v>0.055</v>
      </c>
      <c r="Z69" s="162">
        <f t="shared" si="78"/>
        <v>0.04</v>
      </c>
      <c r="AA69" s="162">
        <f t="shared" si="78"/>
        <v>0.035</v>
      </c>
      <c r="AB69" s="162">
        <f t="shared" si="78"/>
        <v>0.03</v>
      </c>
      <c r="AC69" s="162">
        <f t="shared" si="78"/>
        <v>0.02666666667</v>
      </c>
      <c r="AD69" s="162">
        <f t="shared" si="78"/>
        <v>0.02333333333</v>
      </c>
      <c r="AE69" s="162">
        <f t="shared" si="78"/>
        <v>0.02</v>
      </c>
      <c r="AF69" s="162">
        <f t="shared" si="78"/>
        <v>0.022</v>
      </c>
      <c r="AG69" s="162">
        <f t="shared" si="78"/>
        <v>0.024</v>
      </c>
      <c r="AH69" s="162">
        <f t="shared" si="78"/>
        <v>0.026</v>
      </c>
      <c r="AI69" s="162">
        <f t="shared" si="78"/>
        <v>0.028</v>
      </c>
      <c r="AJ69" s="162">
        <f t="shared" si="78"/>
        <v>0.03</v>
      </c>
      <c r="AK69" s="162">
        <f t="shared" si="78"/>
        <v>0.032</v>
      </c>
      <c r="AL69" s="162">
        <f t="shared" si="78"/>
        <v>0.034</v>
      </c>
      <c r="AM69" s="162">
        <f t="shared" si="78"/>
        <v>0.036</v>
      </c>
      <c r="AN69" s="162">
        <f t="shared" si="78"/>
        <v>0.038</v>
      </c>
      <c r="AO69" s="162">
        <f t="shared" si="78"/>
        <v>0.04</v>
      </c>
      <c r="AP69" s="163">
        <f t="shared" si="15"/>
        <v>0.07</v>
      </c>
    </row>
    <row r="70">
      <c r="A70" s="169">
        <v>43034.0</v>
      </c>
      <c r="B70" s="166">
        <v>7.47</v>
      </c>
      <c r="C70" s="157">
        <v>7.41</v>
      </c>
      <c r="D70" s="159">
        <v>7.41</v>
      </c>
      <c r="E70" s="159">
        <f t="shared" si="2"/>
        <v>7.435</v>
      </c>
      <c r="F70" s="159">
        <v>7.46</v>
      </c>
      <c r="G70" s="159">
        <f t="shared" si="3"/>
        <v>7.485</v>
      </c>
      <c r="H70" s="157">
        <v>7.51</v>
      </c>
      <c r="I70" s="160">
        <f t="shared" si="4"/>
        <v>7.55</v>
      </c>
      <c r="J70" s="160">
        <f t="shared" si="5"/>
        <v>7.59</v>
      </c>
      <c r="K70" s="159">
        <v>7.63</v>
      </c>
      <c r="L70" s="159">
        <f t="shared" si="6"/>
        <v>7.682</v>
      </c>
      <c r="M70" s="159">
        <f t="shared" si="7"/>
        <v>7.734</v>
      </c>
      <c r="N70" s="159">
        <f t="shared" si="8"/>
        <v>7.786</v>
      </c>
      <c r="O70" s="159">
        <f t="shared" si="9"/>
        <v>7.838</v>
      </c>
      <c r="P70" s="157">
        <v>7.89</v>
      </c>
      <c r="Q70" s="160">
        <f t="shared" si="10"/>
        <v>7.954</v>
      </c>
      <c r="R70" s="160">
        <f t="shared" si="11"/>
        <v>8.018</v>
      </c>
      <c r="S70" s="160">
        <f t="shared" si="12"/>
        <v>8.082</v>
      </c>
      <c r="T70" s="160">
        <f t="shared" si="13"/>
        <v>8.146</v>
      </c>
      <c r="U70" s="167">
        <v>8.21</v>
      </c>
      <c r="V70" s="162">
        <f t="shared" ref="V70:AO70" si="79">B70-B71</f>
        <v>0.01</v>
      </c>
      <c r="W70" s="162">
        <f t="shared" si="79"/>
        <v>0</v>
      </c>
      <c r="X70" s="162">
        <f t="shared" si="79"/>
        <v>0.01</v>
      </c>
      <c r="Y70" s="162">
        <f t="shared" si="79"/>
        <v>0.01</v>
      </c>
      <c r="Z70" s="162">
        <f t="shared" si="79"/>
        <v>0.01</v>
      </c>
      <c r="AA70" s="162">
        <f t="shared" si="79"/>
        <v>0.01</v>
      </c>
      <c r="AB70" s="162">
        <f t="shared" si="79"/>
        <v>0.01</v>
      </c>
      <c r="AC70" s="162">
        <f t="shared" si="79"/>
        <v>0.01333333333</v>
      </c>
      <c r="AD70" s="162">
        <f t="shared" si="79"/>
        <v>0.01666666667</v>
      </c>
      <c r="AE70" s="162">
        <f t="shared" si="79"/>
        <v>0.02</v>
      </c>
      <c r="AF70" s="162">
        <f t="shared" si="79"/>
        <v>0.018</v>
      </c>
      <c r="AG70" s="162">
        <f t="shared" si="79"/>
        <v>0.016</v>
      </c>
      <c r="AH70" s="162">
        <f t="shared" si="79"/>
        <v>0.014</v>
      </c>
      <c r="AI70" s="162">
        <f t="shared" si="79"/>
        <v>0.012</v>
      </c>
      <c r="AJ70" s="162">
        <f t="shared" si="79"/>
        <v>0.01</v>
      </c>
      <c r="AK70" s="162">
        <f t="shared" si="79"/>
        <v>0.006</v>
      </c>
      <c r="AL70" s="162">
        <f t="shared" si="79"/>
        <v>0.002</v>
      </c>
      <c r="AM70" s="162">
        <f t="shared" si="79"/>
        <v>-0.002</v>
      </c>
      <c r="AN70" s="162">
        <f t="shared" si="79"/>
        <v>-0.006</v>
      </c>
      <c r="AO70" s="162">
        <f t="shared" si="79"/>
        <v>-0.01</v>
      </c>
      <c r="AP70" s="163">
        <f t="shared" si="15"/>
        <v>0.02</v>
      </c>
    </row>
    <row r="71">
      <c r="A71" s="169">
        <v>43033.0</v>
      </c>
      <c r="B71" s="166">
        <v>7.46</v>
      </c>
      <c r="C71" s="157">
        <v>7.41</v>
      </c>
      <c r="D71" s="159">
        <v>7.4</v>
      </c>
      <c r="E71" s="159">
        <f t="shared" si="2"/>
        <v>7.425</v>
      </c>
      <c r="F71" s="159">
        <v>7.45</v>
      </c>
      <c r="G71" s="159">
        <f t="shared" si="3"/>
        <v>7.475</v>
      </c>
      <c r="H71" s="157">
        <v>7.5</v>
      </c>
      <c r="I71" s="160">
        <f t="shared" si="4"/>
        <v>7.536666667</v>
      </c>
      <c r="J71" s="160">
        <f t="shared" si="5"/>
        <v>7.573333333</v>
      </c>
      <c r="K71" s="159">
        <v>7.61</v>
      </c>
      <c r="L71" s="159">
        <f t="shared" si="6"/>
        <v>7.664</v>
      </c>
      <c r="M71" s="159">
        <f t="shared" si="7"/>
        <v>7.718</v>
      </c>
      <c r="N71" s="159">
        <f t="shared" si="8"/>
        <v>7.772</v>
      </c>
      <c r="O71" s="159">
        <f t="shared" si="9"/>
        <v>7.826</v>
      </c>
      <c r="P71" s="157">
        <v>7.88</v>
      </c>
      <c r="Q71" s="160">
        <f t="shared" si="10"/>
        <v>7.948</v>
      </c>
      <c r="R71" s="160">
        <f t="shared" si="11"/>
        <v>8.016</v>
      </c>
      <c r="S71" s="160">
        <f t="shared" si="12"/>
        <v>8.084</v>
      </c>
      <c r="T71" s="160">
        <f t="shared" si="13"/>
        <v>8.152</v>
      </c>
      <c r="U71" s="167">
        <v>8.22</v>
      </c>
      <c r="V71" s="162">
        <f t="shared" ref="V71:AO71" si="80">B71-B72</f>
        <v>-0.01</v>
      </c>
      <c r="W71" s="162">
        <f t="shared" si="80"/>
        <v>-0.01</v>
      </c>
      <c r="X71" s="162">
        <f t="shared" si="80"/>
        <v>-0.01</v>
      </c>
      <c r="Y71" s="162">
        <f t="shared" si="80"/>
        <v>0.01</v>
      </c>
      <c r="Z71" s="162">
        <f t="shared" si="80"/>
        <v>0.03</v>
      </c>
      <c r="AA71" s="162">
        <f t="shared" si="80"/>
        <v>0.025</v>
      </c>
      <c r="AB71" s="162">
        <f t="shared" si="80"/>
        <v>0.02</v>
      </c>
      <c r="AC71" s="162">
        <f t="shared" si="80"/>
        <v>0.01333333333</v>
      </c>
      <c r="AD71" s="162">
        <f t="shared" si="80"/>
        <v>0.006666666667</v>
      </c>
      <c r="AE71" s="162">
        <f t="shared" si="80"/>
        <v>0</v>
      </c>
      <c r="AF71" s="162">
        <f t="shared" si="80"/>
        <v>-0.004</v>
      </c>
      <c r="AG71" s="162">
        <f t="shared" si="80"/>
        <v>-0.008</v>
      </c>
      <c r="AH71" s="162">
        <f t="shared" si="80"/>
        <v>-0.012</v>
      </c>
      <c r="AI71" s="162">
        <f t="shared" si="80"/>
        <v>-0.016</v>
      </c>
      <c r="AJ71" s="162">
        <f t="shared" si="80"/>
        <v>-0.02</v>
      </c>
      <c r="AK71" s="162">
        <f t="shared" si="80"/>
        <v>-0.018</v>
      </c>
      <c r="AL71" s="162">
        <f t="shared" si="80"/>
        <v>-0.016</v>
      </c>
      <c r="AM71" s="162">
        <f t="shared" si="80"/>
        <v>-0.014</v>
      </c>
      <c r="AN71" s="162">
        <f t="shared" si="80"/>
        <v>-0.012</v>
      </c>
      <c r="AO71" s="162">
        <f t="shared" si="80"/>
        <v>-0.01</v>
      </c>
      <c r="AP71" s="163">
        <f t="shared" si="15"/>
        <v>0.03</v>
      </c>
    </row>
    <row r="72">
      <c r="A72" s="169">
        <v>43032.0</v>
      </c>
      <c r="B72" s="166">
        <v>7.47</v>
      </c>
      <c r="C72" s="157">
        <v>7.42</v>
      </c>
      <c r="D72" s="159">
        <v>7.41</v>
      </c>
      <c r="E72" s="159">
        <f t="shared" si="2"/>
        <v>7.415</v>
      </c>
      <c r="F72" s="159">
        <v>7.42</v>
      </c>
      <c r="G72" s="159">
        <f t="shared" si="3"/>
        <v>7.45</v>
      </c>
      <c r="H72" s="157">
        <v>7.48</v>
      </c>
      <c r="I72" s="160">
        <f t="shared" si="4"/>
        <v>7.523333333</v>
      </c>
      <c r="J72" s="160">
        <f t="shared" si="5"/>
        <v>7.566666667</v>
      </c>
      <c r="K72" s="159">
        <v>7.61</v>
      </c>
      <c r="L72" s="159">
        <f t="shared" si="6"/>
        <v>7.668</v>
      </c>
      <c r="M72" s="159">
        <f t="shared" si="7"/>
        <v>7.726</v>
      </c>
      <c r="N72" s="159">
        <f t="shared" si="8"/>
        <v>7.784</v>
      </c>
      <c r="O72" s="159">
        <f t="shared" si="9"/>
        <v>7.842</v>
      </c>
      <c r="P72" s="157">
        <v>7.9</v>
      </c>
      <c r="Q72" s="160">
        <f t="shared" si="10"/>
        <v>7.966</v>
      </c>
      <c r="R72" s="160">
        <f t="shared" si="11"/>
        <v>8.032</v>
      </c>
      <c r="S72" s="160">
        <f t="shared" si="12"/>
        <v>8.098</v>
      </c>
      <c r="T72" s="160">
        <f t="shared" si="13"/>
        <v>8.164</v>
      </c>
      <c r="U72" s="167">
        <v>8.23</v>
      </c>
      <c r="V72" s="162">
        <f t="shared" ref="V72:AO72" si="81">B72-B73</f>
        <v>0.05</v>
      </c>
      <c r="W72" s="162">
        <f t="shared" si="81"/>
        <v>0.04</v>
      </c>
      <c r="X72" s="162">
        <f t="shared" si="81"/>
        <v>0.03</v>
      </c>
      <c r="Y72" s="162">
        <f t="shared" si="81"/>
        <v>0.025</v>
      </c>
      <c r="Z72" s="162">
        <f t="shared" si="81"/>
        <v>0.02</v>
      </c>
      <c r="AA72" s="162">
        <f t="shared" si="81"/>
        <v>0.02</v>
      </c>
      <c r="AB72" s="162">
        <f t="shared" si="81"/>
        <v>0.02</v>
      </c>
      <c r="AC72" s="162">
        <f t="shared" si="81"/>
        <v>0.02</v>
      </c>
      <c r="AD72" s="162">
        <f t="shared" si="81"/>
        <v>0.02</v>
      </c>
      <c r="AE72" s="162">
        <f t="shared" si="81"/>
        <v>0.02</v>
      </c>
      <c r="AF72" s="162">
        <f t="shared" si="81"/>
        <v>0.02</v>
      </c>
      <c r="AG72" s="162">
        <f t="shared" si="81"/>
        <v>0.02</v>
      </c>
      <c r="AH72" s="162">
        <f t="shared" si="81"/>
        <v>0.02</v>
      </c>
      <c r="AI72" s="162">
        <f t="shared" si="81"/>
        <v>0.02</v>
      </c>
      <c r="AJ72" s="162">
        <f t="shared" si="81"/>
        <v>0.02</v>
      </c>
      <c r="AK72" s="162">
        <f t="shared" si="81"/>
        <v>0.018</v>
      </c>
      <c r="AL72" s="162">
        <f t="shared" si="81"/>
        <v>0.016</v>
      </c>
      <c r="AM72" s="162">
        <f t="shared" si="81"/>
        <v>0.014</v>
      </c>
      <c r="AN72" s="162">
        <f t="shared" si="81"/>
        <v>0.012</v>
      </c>
      <c r="AO72" s="162">
        <f t="shared" si="81"/>
        <v>0.01</v>
      </c>
      <c r="AP72" s="163">
        <f t="shared" si="15"/>
        <v>0.05</v>
      </c>
    </row>
    <row r="73">
      <c r="A73" s="169">
        <v>43031.0</v>
      </c>
      <c r="B73" s="166">
        <v>7.42</v>
      </c>
      <c r="C73" s="157">
        <v>7.38</v>
      </c>
      <c r="D73" s="159">
        <v>7.38</v>
      </c>
      <c r="E73" s="159">
        <f t="shared" si="2"/>
        <v>7.39</v>
      </c>
      <c r="F73" s="159">
        <v>7.4</v>
      </c>
      <c r="G73" s="159">
        <f t="shared" si="3"/>
        <v>7.43</v>
      </c>
      <c r="H73" s="157">
        <v>7.46</v>
      </c>
      <c r="I73" s="160">
        <f t="shared" si="4"/>
        <v>7.503333333</v>
      </c>
      <c r="J73" s="160">
        <f t="shared" si="5"/>
        <v>7.546666667</v>
      </c>
      <c r="K73" s="159">
        <v>7.59</v>
      </c>
      <c r="L73" s="159">
        <f t="shared" si="6"/>
        <v>7.648</v>
      </c>
      <c r="M73" s="159">
        <f t="shared" si="7"/>
        <v>7.706</v>
      </c>
      <c r="N73" s="159">
        <f t="shared" si="8"/>
        <v>7.764</v>
      </c>
      <c r="O73" s="159">
        <f t="shared" si="9"/>
        <v>7.822</v>
      </c>
      <c r="P73" s="157">
        <v>7.88</v>
      </c>
      <c r="Q73" s="160">
        <f t="shared" si="10"/>
        <v>7.948</v>
      </c>
      <c r="R73" s="160">
        <f t="shared" si="11"/>
        <v>8.016</v>
      </c>
      <c r="S73" s="160">
        <f t="shared" si="12"/>
        <v>8.084</v>
      </c>
      <c r="T73" s="160">
        <f t="shared" si="13"/>
        <v>8.152</v>
      </c>
      <c r="U73" s="167">
        <v>8.22</v>
      </c>
      <c r="V73" s="162">
        <f t="shared" ref="V73:AO73" si="82">B73-B74</f>
        <v>-0.02</v>
      </c>
      <c r="W73" s="162">
        <f t="shared" si="82"/>
        <v>-0.01</v>
      </c>
      <c r="X73" s="162">
        <f t="shared" si="82"/>
        <v>0.01</v>
      </c>
      <c r="Y73" s="162">
        <f t="shared" si="82"/>
        <v>0</v>
      </c>
      <c r="Z73" s="162">
        <f t="shared" si="82"/>
        <v>-0.01</v>
      </c>
      <c r="AA73" s="162">
        <f t="shared" si="82"/>
        <v>-0.01</v>
      </c>
      <c r="AB73" s="162">
        <f t="shared" si="82"/>
        <v>-0.01</v>
      </c>
      <c r="AC73" s="162">
        <f t="shared" si="82"/>
        <v>-0.01</v>
      </c>
      <c r="AD73" s="162">
        <f t="shared" si="82"/>
        <v>-0.01</v>
      </c>
      <c r="AE73" s="162">
        <f t="shared" si="82"/>
        <v>-0.01</v>
      </c>
      <c r="AF73" s="162">
        <f t="shared" si="82"/>
        <v>-0.01</v>
      </c>
      <c r="AG73" s="162">
        <f t="shared" si="82"/>
        <v>-0.01</v>
      </c>
      <c r="AH73" s="162">
        <f t="shared" si="82"/>
        <v>-0.01</v>
      </c>
      <c r="AI73" s="162">
        <f t="shared" si="82"/>
        <v>-0.01</v>
      </c>
      <c r="AJ73" s="162">
        <f t="shared" si="82"/>
        <v>-0.01</v>
      </c>
      <c r="AK73" s="162">
        <f t="shared" si="82"/>
        <v>-0.014</v>
      </c>
      <c r="AL73" s="162">
        <f t="shared" si="82"/>
        <v>-0.018</v>
      </c>
      <c r="AM73" s="162">
        <f t="shared" si="82"/>
        <v>-0.022</v>
      </c>
      <c r="AN73" s="162">
        <f t="shared" si="82"/>
        <v>-0.026</v>
      </c>
      <c r="AO73" s="162">
        <f t="shared" si="82"/>
        <v>-0.03</v>
      </c>
      <c r="AP73" s="163">
        <f t="shared" si="15"/>
        <v>0.01</v>
      </c>
    </row>
    <row r="74">
      <c r="A74" s="169">
        <v>43028.0</v>
      </c>
      <c r="B74" s="166">
        <v>7.44</v>
      </c>
      <c r="C74" s="157">
        <v>7.39</v>
      </c>
      <c r="D74" s="159">
        <v>7.37</v>
      </c>
      <c r="E74" s="159">
        <f t="shared" si="2"/>
        <v>7.39</v>
      </c>
      <c r="F74" s="159">
        <v>7.41</v>
      </c>
      <c r="G74" s="159">
        <f t="shared" si="3"/>
        <v>7.44</v>
      </c>
      <c r="H74" s="157">
        <v>7.47</v>
      </c>
      <c r="I74" s="160">
        <f t="shared" si="4"/>
        <v>7.513333333</v>
      </c>
      <c r="J74" s="160">
        <f t="shared" si="5"/>
        <v>7.556666667</v>
      </c>
      <c r="K74" s="159">
        <v>7.6</v>
      </c>
      <c r="L74" s="159">
        <f t="shared" si="6"/>
        <v>7.658</v>
      </c>
      <c r="M74" s="159">
        <f t="shared" si="7"/>
        <v>7.716</v>
      </c>
      <c r="N74" s="159">
        <f t="shared" si="8"/>
        <v>7.774</v>
      </c>
      <c r="O74" s="159">
        <f t="shared" si="9"/>
        <v>7.832</v>
      </c>
      <c r="P74" s="157">
        <v>7.89</v>
      </c>
      <c r="Q74" s="160">
        <f t="shared" si="10"/>
        <v>7.962</v>
      </c>
      <c r="R74" s="160">
        <f t="shared" si="11"/>
        <v>8.034</v>
      </c>
      <c r="S74" s="160">
        <f t="shared" si="12"/>
        <v>8.106</v>
      </c>
      <c r="T74" s="160">
        <f t="shared" si="13"/>
        <v>8.178</v>
      </c>
      <c r="U74" s="167">
        <v>8.25</v>
      </c>
      <c r="V74" s="162">
        <f t="shared" ref="V74:AO74" si="83">B74-B75</f>
        <v>0.01</v>
      </c>
      <c r="W74" s="162">
        <f t="shared" si="83"/>
        <v>0.01</v>
      </c>
      <c r="X74" s="162">
        <f t="shared" si="83"/>
        <v>0.01</v>
      </c>
      <c r="Y74" s="162">
        <f t="shared" si="83"/>
        <v>0.02</v>
      </c>
      <c r="Z74" s="162">
        <f t="shared" si="83"/>
        <v>0.03</v>
      </c>
      <c r="AA74" s="162">
        <f t="shared" si="83"/>
        <v>0.025</v>
      </c>
      <c r="AB74" s="162">
        <f t="shared" si="83"/>
        <v>0.02</v>
      </c>
      <c r="AC74" s="162">
        <f t="shared" si="83"/>
        <v>0.02333333333</v>
      </c>
      <c r="AD74" s="162">
        <f t="shared" si="83"/>
        <v>0.02666666667</v>
      </c>
      <c r="AE74" s="162">
        <f t="shared" si="83"/>
        <v>0.03</v>
      </c>
      <c r="AF74" s="162">
        <f t="shared" si="83"/>
        <v>0.03</v>
      </c>
      <c r="AG74" s="162">
        <f t="shared" si="83"/>
        <v>0.03</v>
      </c>
      <c r="AH74" s="162">
        <f t="shared" si="83"/>
        <v>0.03</v>
      </c>
      <c r="AI74" s="162">
        <f t="shared" si="83"/>
        <v>0.03</v>
      </c>
      <c r="AJ74" s="162">
        <f t="shared" si="83"/>
        <v>0.03</v>
      </c>
      <c r="AK74" s="162">
        <f t="shared" si="83"/>
        <v>0.032</v>
      </c>
      <c r="AL74" s="162">
        <f t="shared" si="83"/>
        <v>0.034</v>
      </c>
      <c r="AM74" s="162">
        <f t="shared" si="83"/>
        <v>0.036</v>
      </c>
      <c r="AN74" s="162">
        <f t="shared" si="83"/>
        <v>0.038</v>
      </c>
      <c r="AO74" s="162">
        <f t="shared" si="83"/>
        <v>0.04</v>
      </c>
      <c r="AP74" s="163">
        <f t="shared" si="15"/>
        <v>0.04</v>
      </c>
    </row>
    <row r="75">
      <c r="A75" s="169">
        <v>43027.0</v>
      </c>
      <c r="B75" s="166">
        <v>7.43</v>
      </c>
      <c r="C75" s="157">
        <v>7.38</v>
      </c>
      <c r="D75" s="159">
        <v>7.36</v>
      </c>
      <c r="E75" s="159">
        <f t="shared" si="2"/>
        <v>7.37</v>
      </c>
      <c r="F75" s="159">
        <v>7.38</v>
      </c>
      <c r="G75" s="159">
        <f t="shared" si="3"/>
        <v>7.415</v>
      </c>
      <c r="H75" s="157">
        <v>7.45</v>
      </c>
      <c r="I75" s="160">
        <f t="shared" si="4"/>
        <v>7.49</v>
      </c>
      <c r="J75" s="160">
        <f t="shared" si="5"/>
        <v>7.53</v>
      </c>
      <c r="K75" s="159">
        <v>7.57</v>
      </c>
      <c r="L75" s="159">
        <f t="shared" si="6"/>
        <v>7.628</v>
      </c>
      <c r="M75" s="159">
        <f t="shared" si="7"/>
        <v>7.686</v>
      </c>
      <c r="N75" s="159">
        <f t="shared" si="8"/>
        <v>7.744</v>
      </c>
      <c r="O75" s="159">
        <f t="shared" si="9"/>
        <v>7.802</v>
      </c>
      <c r="P75" s="157">
        <v>7.86</v>
      </c>
      <c r="Q75" s="160">
        <f t="shared" si="10"/>
        <v>7.93</v>
      </c>
      <c r="R75" s="160">
        <f t="shared" si="11"/>
        <v>8</v>
      </c>
      <c r="S75" s="160">
        <f t="shared" si="12"/>
        <v>8.07</v>
      </c>
      <c r="T75" s="160">
        <f t="shared" si="13"/>
        <v>8.14</v>
      </c>
      <c r="U75" s="167">
        <v>8.21</v>
      </c>
      <c r="V75" s="162">
        <f t="shared" ref="V75:AO75" si="84">B75-B76</f>
        <v>-0.02</v>
      </c>
      <c r="W75" s="162">
        <f t="shared" si="84"/>
        <v>0</v>
      </c>
      <c r="X75" s="162">
        <f t="shared" si="84"/>
        <v>0</v>
      </c>
      <c r="Y75" s="162">
        <f t="shared" si="84"/>
        <v>-0.005</v>
      </c>
      <c r="Z75" s="162">
        <f t="shared" si="84"/>
        <v>-0.01</v>
      </c>
      <c r="AA75" s="162">
        <f t="shared" si="84"/>
        <v>-0.005</v>
      </c>
      <c r="AB75" s="162">
        <f t="shared" si="84"/>
        <v>0</v>
      </c>
      <c r="AC75" s="162">
        <f t="shared" si="84"/>
        <v>0</v>
      </c>
      <c r="AD75" s="162">
        <f t="shared" si="84"/>
        <v>0</v>
      </c>
      <c r="AE75" s="162">
        <f t="shared" si="84"/>
        <v>0</v>
      </c>
      <c r="AF75" s="162">
        <f t="shared" si="84"/>
        <v>-0.004</v>
      </c>
      <c r="AG75" s="162">
        <f t="shared" si="84"/>
        <v>-0.008</v>
      </c>
      <c r="AH75" s="162">
        <f t="shared" si="84"/>
        <v>-0.012</v>
      </c>
      <c r="AI75" s="162">
        <f t="shared" si="84"/>
        <v>-0.016</v>
      </c>
      <c r="AJ75" s="162">
        <f t="shared" si="84"/>
        <v>-0.02</v>
      </c>
      <c r="AK75" s="162">
        <f t="shared" si="84"/>
        <v>-0.026</v>
      </c>
      <c r="AL75" s="162">
        <f t="shared" si="84"/>
        <v>-0.032</v>
      </c>
      <c r="AM75" s="162">
        <f t="shared" si="84"/>
        <v>-0.038</v>
      </c>
      <c r="AN75" s="162">
        <f t="shared" si="84"/>
        <v>-0.044</v>
      </c>
      <c r="AO75" s="162">
        <f t="shared" si="84"/>
        <v>-0.05</v>
      </c>
      <c r="AP75" s="163">
        <f t="shared" si="15"/>
        <v>0</v>
      </c>
    </row>
    <row r="76">
      <c r="A76" s="169">
        <v>43026.0</v>
      </c>
      <c r="B76" s="166">
        <v>7.45</v>
      </c>
      <c r="C76" s="157">
        <v>7.38</v>
      </c>
      <c r="D76" s="159">
        <v>7.36</v>
      </c>
      <c r="E76" s="159">
        <f t="shared" si="2"/>
        <v>7.375</v>
      </c>
      <c r="F76" s="159">
        <v>7.39</v>
      </c>
      <c r="G76" s="159">
        <f t="shared" si="3"/>
        <v>7.42</v>
      </c>
      <c r="H76" s="157">
        <v>7.45</v>
      </c>
      <c r="I76" s="160">
        <f t="shared" si="4"/>
        <v>7.49</v>
      </c>
      <c r="J76" s="160">
        <f t="shared" si="5"/>
        <v>7.53</v>
      </c>
      <c r="K76" s="159">
        <v>7.57</v>
      </c>
      <c r="L76" s="159">
        <f t="shared" si="6"/>
        <v>7.632</v>
      </c>
      <c r="M76" s="159">
        <f t="shared" si="7"/>
        <v>7.694</v>
      </c>
      <c r="N76" s="159">
        <f t="shared" si="8"/>
        <v>7.756</v>
      </c>
      <c r="O76" s="159">
        <f t="shared" si="9"/>
        <v>7.818</v>
      </c>
      <c r="P76" s="157">
        <v>7.88</v>
      </c>
      <c r="Q76" s="160">
        <f t="shared" si="10"/>
        <v>7.956</v>
      </c>
      <c r="R76" s="160">
        <f t="shared" si="11"/>
        <v>8.032</v>
      </c>
      <c r="S76" s="160">
        <f t="shared" si="12"/>
        <v>8.108</v>
      </c>
      <c r="T76" s="160">
        <f t="shared" si="13"/>
        <v>8.184</v>
      </c>
      <c r="U76" s="167">
        <v>8.26</v>
      </c>
      <c r="V76" s="162">
        <f t="shared" ref="V76:AO76" si="85">B76-B77</f>
        <v>-0.02</v>
      </c>
      <c r="W76" s="162">
        <f t="shared" si="85"/>
        <v>-0.02</v>
      </c>
      <c r="X76" s="162">
        <f t="shared" si="85"/>
        <v>-0.03</v>
      </c>
      <c r="Y76" s="162">
        <f t="shared" si="85"/>
        <v>-0.035</v>
      </c>
      <c r="Z76" s="162">
        <f t="shared" si="85"/>
        <v>-0.04</v>
      </c>
      <c r="AA76" s="162">
        <f t="shared" si="85"/>
        <v>-0.035</v>
      </c>
      <c r="AB76" s="162">
        <f t="shared" si="85"/>
        <v>-0.03</v>
      </c>
      <c r="AC76" s="162">
        <f t="shared" si="85"/>
        <v>-0.02666666667</v>
      </c>
      <c r="AD76" s="162">
        <f t="shared" si="85"/>
        <v>-0.02333333333</v>
      </c>
      <c r="AE76" s="162">
        <f t="shared" si="85"/>
        <v>-0.02</v>
      </c>
      <c r="AF76" s="162">
        <f t="shared" si="85"/>
        <v>-0.02</v>
      </c>
      <c r="AG76" s="162">
        <f t="shared" si="85"/>
        <v>-0.02</v>
      </c>
      <c r="AH76" s="162">
        <f t="shared" si="85"/>
        <v>-0.02</v>
      </c>
      <c r="AI76" s="162">
        <f t="shared" si="85"/>
        <v>-0.02</v>
      </c>
      <c r="AJ76" s="162">
        <f t="shared" si="85"/>
        <v>-0.02</v>
      </c>
      <c r="AK76" s="162">
        <f t="shared" si="85"/>
        <v>-0.02</v>
      </c>
      <c r="AL76" s="162">
        <f t="shared" si="85"/>
        <v>-0.02</v>
      </c>
      <c r="AM76" s="162">
        <f t="shared" si="85"/>
        <v>-0.02</v>
      </c>
      <c r="AN76" s="162">
        <f t="shared" si="85"/>
        <v>-0.02</v>
      </c>
      <c r="AO76" s="162">
        <f t="shared" si="85"/>
        <v>-0.02</v>
      </c>
      <c r="AP76" s="163">
        <f t="shared" si="15"/>
        <v>-0.02</v>
      </c>
    </row>
    <row r="77">
      <c r="A77" s="169">
        <v>43025.0</v>
      </c>
      <c r="B77" s="166">
        <v>7.47</v>
      </c>
      <c r="C77" s="157">
        <v>7.4</v>
      </c>
      <c r="D77" s="159">
        <v>7.39</v>
      </c>
      <c r="E77" s="159">
        <f t="shared" si="2"/>
        <v>7.41</v>
      </c>
      <c r="F77" s="159">
        <v>7.43</v>
      </c>
      <c r="G77" s="159">
        <f t="shared" si="3"/>
        <v>7.455</v>
      </c>
      <c r="H77" s="157">
        <v>7.48</v>
      </c>
      <c r="I77" s="160">
        <f t="shared" si="4"/>
        <v>7.516666667</v>
      </c>
      <c r="J77" s="160">
        <f t="shared" si="5"/>
        <v>7.553333333</v>
      </c>
      <c r="K77" s="159">
        <v>7.59</v>
      </c>
      <c r="L77" s="159">
        <f t="shared" si="6"/>
        <v>7.652</v>
      </c>
      <c r="M77" s="159">
        <f t="shared" si="7"/>
        <v>7.714</v>
      </c>
      <c r="N77" s="159">
        <f t="shared" si="8"/>
        <v>7.776</v>
      </c>
      <c r="O77" s="159">
        <f t="shared" si="9"/>
        <v>7.838</v>
      </c>
      <c r="P77" s="157">
        <v>7.9</v>
      </c>
      <c r="Q77" s="160">
        <f t="shared" si="10"/>
        <v>7.976</v>
      </c>
      <c r="R77" s="160">
        <f t="shared" si="11"/>
        <v>8.052</v>
      </c>
      <c r="S77" s="160">
        <f t="shared" si="12"/>
        <v>8.128</v>
      </c>
      <c r="T77" s="160">
        <f t="shared" si="13"/>
        <v>8.204</v>
      </c>
      <c r="U77" s="167">
        <v>8.28</v>
      </c>
      <c r="V77" s="162">
        <f t="shared" ref="V77:AO77" si="86">B77-B78</f>
        <v>0.02</v>
      </c>
      <c r="W77" s="162">
        <f t="shared" si="86"/>
        <v>0.02</v>
      </c>
      <c r="X77" s="162">
        <f t="shared" si="86"/>
        <v>0.02</v>
      </c>
      <c r="Y77" s="162">
        <f t="shared" si="86"/>
        <v>0.025</v>
      </c>
      <c r="Z77" s="162">
        <f t="shared" si="86"/>
        <v>0.03</v>
      </c>
      <c r="AA77" s="162">
        <f t="shared" si="86"/>
        <v>0.025</v>
      </c>
      <c r="AB77" s="162">
        <f t="shared" si="86"/>
        <v>0.02</v>
      </c>
      <c r="AC77" s="162">
        <f t="shared" si="86"/>
        <v>0.01333333333</v>
      </c>
      <c r="AD77" s="162">
        <f t="shared" si="86"/>
        <v>0.006666666667</v>
      </c>
      <c r="AE77" s="162">
        <f t="shared" si="86"/>
        <v>0</v>
      </c>
      <c r="AF77" s="162">
        <f t="shared" si="86"/>
        <v>-0.004</v>
      </c>
      <c r="AG77" s="162">
        <f t="shared" si="86"/>
        <v>-0.008</v>
      </c>
      <c r="AH77" s="162">
        <f t="shared" si="86"/>
        <v>-0.012</v>
      </c>
      <c r="AI77" s="162">
        <f t="shared" si="86"/>
        <v>-0.016</v>
      </c>
      <c r="AJ77" s="162">
        <f t="shared" si="86"/>
        <v>-0.02</v>
      </c>
      <c r="AK77" s="162">
        <f t="shared" si="86"/>
        <v>-0.026</v>
      </c>
      <c r="AL77" s="162">
        <f t="shared" si="86"/>
        <v>-0.032</v>
      </c>
      <c r="AM77" s="162">
        <f t="shared" si="86"/>
        <v>-0.038</v>
      </c>
      <c r="AN77" s="162">
        <f t="shared" si="86"/>
        <v>-0.044</v>
      </c>
      <c r="AO77" s="162">
        <f t="shared" si="86"/>
        <v>-0.05</v>
      </c>
      <c r="AP77" s="163">
        <f t="shared" si="15"/>
        <v>0.03</v>
      </c>
    </row>
    <row r="78">
      <c r="A78" s="169">
        <v>43024.0</v>
      </c>
      <c r="B78" s="166">
        <v>7.45</v>
      </c>
      <c r="C78" s="157">
        <v>7.38</v>
      </c>
      <c r="D78" s="159">
        <v>7.37</v>
      </c>
      <c r="E78" s="159">
        <f t="shared" si="2"/>
        <v>7.385</v>
      </c>
      <c r="F78" s="159">
        <v>7.4</v>
      </c>
      <c r="G78" s="159">
        <f t="shared" si="3"/>
        <v>7.43</v>
      </c>
      <c r="H78" s="157">
        <v>7.46</v>
      </c>
      <c r="I78" s="160">
        <f t="shared" si="4"/>
        <v>7.503333333</v>
      </c>
      <c r="J78" s="160">
        <f t="shared" si="5"/>
        <v>7.546666667</v>
      </c>
      <c r="K78" s="159">
        <v>7.59</v>
      </c>
      <c r="L78" s="159">
        <f t="shared" si="6"/>
        <v>7.656</v>
      </c>
      <c r="M78" s="159">
        <f t="shared" si="7"/>
        <v>7.722</v>
      </c>
      <c r="N78" s="159">
        <f t="shared" si="8"/>
        <v>7.788</v>
      </c>
      <c r="O78" s="159">
        <f t="shared" si="9"/>
        <v>7.854</v>
      </c>
      <c r="P78" s="157">
        <v>7.92</v>
      </c>
      <c r="Q78" s="160">
        <f t="shared" si="10"/>
        <v>8.002</v>
      </c>
      <c r="R78" s="160">
        <f t="shared" si="11"/>
        <v>8.084</v>
      </c>
      <c r="S78" s="160">
        <f t="shared" si="12"/>
        <v>8.166</v>
      </c>
      <c r="T78" s="160">
        <f t="shared" si="13"/>
        <v>8.248</v>
      </c>
      <c r="U78" s="167">
        <v>8.33</v>
      </c>
      <c r="V78" s="162">
        <f t="shared" ref="V78:AO78" si="87">B78-B79</f>
        <v>-0.02</v>
      </c>
      <c r="W78" s="162">
        <f t="shared" si="87"/>
        <v>0.01</v>
      </c>
      <c r="X78" s="162">
        <f t="shared" si="87"/>
        <v>0.03</v>
      </c>
      <c r="Y78" s="162">
        <f t="shared" si="87"/>
        <v>0.035</v>
      </c>
      <c r="Z78" s="162">
        <f t="shared" si="87"/>
        <v>0.04</v>
      </c>
      <c r="AA78" s="162">
        <f t="shared" si="87"/>
        <v>0.045</v>
      </c>
      <c r="AB78" s="162">
        <f t="shared" si="87"/>
        <v>0.05</v>
      </c>
      <c r="AC78" s="162">
        <f t="shared" si="87"/>
        <v>0.04666666667</v>
      </c>
      <c r="AD78" s="162">
        <f t="shared" si="87"/>
        <v>0.04333333333</v>
      </c>
      <c r="AE78" s="162">
        <f t="shared" si="87"/>
        <v>0.04</v>
      </c>
      <c r="AF78" s="162">
        <f t="shared" si="87"/>
        <v>0.036</v>
      </c>
      <c r="AG78" s="162">
        <f t="shared" si="87"/>
        <v>0.032</v>
      </c>
      <c r="AH78" s="162">
        <f t="shared" si="87"/>
        <v>0.028</v>
      </c>
      <c r="AI78" s="162">
        <f t="shared" si="87"/>
        <v>0.024</v>
      </c>
      <c r="AJ78" s="162">
        <f t="shared" si="87"/>
        <v>0.02</v>
      </c>
      <c r="AK78" s="162">
        <f t="shared" si="87"/>
        <v>0.018</v>
      </c>
      <c r="AL78" s="162">
        <f t="shared" si="87"/>
        <v>0.016</v>
      </c>
      <c r="AM78" s="162">
        <f t="shared" si="87"/>
        <v>0.014</v>
      </c>
      <c r="AN78" s="162">
        <f t="shared" si="87"/>
        <v>0.012</v>
      </c>
      <c r="AO78" s="162">
        <f t="shared" si="87"/>
        <v>0.01</v>
      </c>
      <c r="AP78" s="163">
        <f t="shared" si="15"/>
        <v>0.05</v>
      </c>
    </row>
    <row r="79">
      <c r="A79" s="169">
        <v>43021.0</v>
      </c>
      <c r="B79" s="166">
        <v>7.47</v>
      </c>
      <c r="C79" s="157">
        <v>7.37</v>
      </c>
      <c r="D79" s="159">
        <v>7.34</v>
      </c>
      <c r="E79" s="159">
        <f t="shared" si="2"/>
        <v>7.35</v>
      </c>
      <c r="F79" s="159">
        <v>7.36</v>
      </c>
      <c r="G79" s="159">
        <f t="shared" si="3"/>
        <v>7.385</v>
      </c>
      <c r="H79" s="157">
        <v>7.41</v>
      </c>
      <c r="I79" s="160">
        <f t="shared" si="4"/>
        <v>7.456666667</v>
      </c>
      <c r="J79" s="160">
        <f t="shared" si="5"/>
        <v>7.503333333</v>
      </c>
      <c r="K79" s="159">
        <v>7.55</v>
      </c>
      <c r="L79" s="159">
        <f t="shared" si="6"/>
        <v>7.62</v>
      </c>
      <c r="M79" s="159">
        <f t="shared" si="7"/>
        <v>7.69</v>
      </c>
      <c r="N79" s="159">
        <f t="shared" si="8"/>
        <v>7.76</v>
      </c>
      <c r="O79" s="159">
        <f t="shared" si="9"/>
        <v>7.83</v>
      </c>
      <c r="P79" s="157">
        <v>7.9</v>
      </c>
      <c r="Q79" s="160">
        <f t="shared" si="10"/>
        <v>7.984</v>
      </c>
      <c r="R79" s="160">
        <f t="shared" si="11"/>
        <v>8.068</v>
      </c>
      <c r="S79" s="160">
        <f t="shared" si="12"/>
        <v>8.152</v>
      </c>
      <c r="T79" s="160">
        <f t="shared" si="13"/>
        <v>8.236</v>
      </c>
      <c r="U79" s="167">
        <v>8.32</v>
      </c>
      <c r="V79" s="162">
        <f t="shared" ref="V79:AO79" si="88">B79-B80</f>
        <v>-0.09</v>
      </c>
      <c r="W79" s="162">
        <f t="shared" si="88"/>
        <v>-0.06</v>
      </c>
      <c r="X79" s="162">
        <f t="shared" si="88"/>
        <v>-0.05</v>
      </c>
      <c r="Y79" s="162">
        <f t="shared" si="88"/>
        <v>-0.03</v>
      </c>
      <c r="Z79" s="162">
        <f t="shared" si="88"/>
        <v>-0.01</v>
      </c>
      <c r="AA79" s="162">
        <f t="shared" si="88"/>
        <v>-0.01</v>
      </c>
      <c r="AB79" s="162">
        <f t="shared" si="88"/>
        <v>-0.01</v>
      </c>
      <c r="AC79" s="162">
        <f t="shared" si="88"/>
        <v>-0.003333333333</v>
      </c>
      <c r="AD79" s="162">
        <f t="shared" si="88"/>
        <v>0.003333333333</v>
      </c>
      <c r="AE79" s="162">
        <f t="shared" si="88"/>
        <v>0.01</v>
      </c>
      <c r="AF79" s="162">
        <f t="shared" si="88"/>
        <v>0.01</v>
      </c>
      <c r="AG79" s="162">
        <f t="shared" si="88"/>
        <v>0.01</v>
      </c>
      <c r="AH79" s="162">
        <f t="shared" si="88"/>
        <v>0.01</v>
      </c>
      <c r="AI79" s="162">
        <f t="shared" si="88"/>
        <v>0.01</v>
      </c>
      <c r="AJ79" s="162">
        <f t="shared" si="88"/>
        <v>0.01</v>
      </c>
      <c r="AK79" s="162">
        <f t="shared" si="88"/>
        <v>0.012</v>
      </c>
      <c r="AL79" s="162">
        <f t="shared" si="88"/>
        <v>0.014</v>
      </c>
      <c r="AM79" s="162">
        <f t="shared" si="88"/>
        <v>0.016</v>
      </c>
      <c r="AN79" s="162">
        <f t="shared" si="88"/>
        <v>0.018</v>
      </c>
      <c r="AO79" s="162">
        <f t="shared" si="88"/>
        <v>0.02</v>
      </c>
      <c r="AP79" s="163">
        <f t="shared" si="15"/>
        <v>0.02</v>
      </c>
    </row>
    <row r="80">
      <c r="A80" s="169">
        <v>43020.0</v>
      </c>
      <c r="B80" s="166">
        <v>7.56</v>
      </c>
      <c r="C80" s="157">
        <v>7.43</v>
      </c>
      <c r="D80" s="159">
        <v>7.39</v>
      </c>
      <c r="E80" s="159">
        <f t="shared" si="2"/>
        <v>7.38</v>
      </c>
      <c r="F80" s="159">
        <v>7.37</v>
      </c>
      <c r="G80" s="159">
        <f t="shared" si="3"/>
        <v>7.395</v>
      </c>
      <c r="H80" s="157">
        <v>7.42</v>
      </c>
      <c r="I80" s="160">
        <f t="shared" si="4"/>
        <v>7.46</v>
      </c>
      <c r="J80" s="160">
        <f t="shared" si="5"/>
        <v>7.5</v>
      </c>
      <c r="K80" s="159">
        <v>7.54</v>
      </c>
      <c r="L80" s="159">
        <f t="shared" si="6"/>
        <v>7.61</v>
      </c>
      <c r="M80" s="159">
        <f t="shared" si="7"/>
        <v>7.68</v>
      </c>
      <c r="N80" s="159">
        <f t="shared" si="8"/>
        <v>7.75</v>
      </c>
      <c r="O80" s="159">
        <f t="shared" si="9"/>
        <v>7.82</v>
      </c>
      <c r="P80" s="157">
        <v>7.89</v>
      </c>
      <c r="Q80" s="160">
        <f t="shared" si="10"/>
        <v>7.972</v>
      </c>
      <c r="R80" s="160">
        <f t="shared" si="11"/>
        <v>8.054</v>
      </c>
      <c r="S80" s="160">
        <f t="shared" si="12"/>
        <v>8.136</v>
      </c>
      <c r="T80" s="160">
        <f t="shared" si="13"/>
        <v>8.218</v>
      </c>
      <c r="U80" s="167">
        <v>8.3</v>
      </c>
      <c r="V80" s="162">
        <f t="shared" ref="V80:AO80" si="89">B80-B81</f>
        <v>0.04</v>
      </c>
      <c r="W80" s="162">
        <f t="shared" si="89"/>
        <v>0.02</v>
      </c>
      <c r="X80" s="162">
        <f t="shared" si="89"/>
        <v>-0.01</v>
      </c>
      <c r="Y80" s="162">
        <f t="shared" si="89"/>
        <v>-0.035</v>
      </c>
      <c r="Z80" s="162">
        <f t="shared" si="89"/>
        <v>-0.06</v>
      </c>
      <c r="AA80" s="162">
        <f t="shared" si="89"/>
        <v>-0.06</v>
      </c>
      <c r="AB80" s="162">
        <f t="shared" si="89"/>
        <v>-0.06</v>
      </c>
      <c r="AC80" s="162">
        <f t="shared" si="89"/>
        <v>-0.06</v>
      </c>
      <c r="AD80" s="162">
        <f t="shared" si="89"/>
        <v>-0.06</v>
      </c>
      <c r="AE80" s="162">
        <f t="shared" si="89"/>
        <v>-0.06</v>
      </c>
      <c r="AF80" s="162">
        <f t="shared" si="89"/>
        <v>-0.052</v>
      </c>
      <c r="AG80" s="162">
        <f t="shared" si="89"/>
        <v>-0.044</v>
      </c>
      <c r="AH80" s="162">
        <f t="shared" si="89"/>
        <v>-0.036</v>
      </c>
      <c r="AI80" s="162">
        <f t="shared" si="89"/>
        <v>-0.028</v>
      </c>
      <c r="AJ80" s="162">
        <f t="shared" si="89"/>
        <v>-0.02</v>
      </c>
      <c r="AK80" s="162">
        <f t="shared" si="89"/>
        <v>-0.014</v>
      </c>
      <c r="AL80" s="162">
        <f t="shared" si="89"/>
        <v>-0.008</v>
      </c>
      <c r="AM80" s="162">
        <f t="shared" si="89"/>
        <v>-0.002</v>
      </c>
      <c r="AN80" s="162">
        <f t="shared" si="89"/>
        <v>0.004</v>
      </c>
      <c r="AO80" s="162">
        <f t="shared" si="89"/>
        <v>0.01</v>
      </c>
      <c r="AP80" s="163">
        <f t="shared" si="15"/>
        <v>0.04</v>
      </c>
    </row>
    <row r="81">
      <c r="A81" s="169">
        <v>43019.0</v>
      </c>
      <c r="B81" s="166">
        <v>7.52</v>
      </c>
      <c r="C81" s="157">
        <v>7.41</v>
      </c>
      <c r="D81" s="159">
        <v>7.4</v>
      </c>
      <c r="E81" s="159">
        <f t="shared" si="2"/>
        <v>7.415</v>
      </c>
      <c r="F81" s="159">
        <v>7.43</v>
      </c>
      <c r="G81" s="159">
        <f t="shared" si="3"/>
        <v>7.455</v>
      </c>
      <c r="H81" s="157">
        <v>7.48</v>
      </c>
      <c r="I81" s="160">
        <f t="shared" si="4"/>
        <v>7.52</v>
      </c>
      <c r="J81" s="160">
        <f t="shared" si="5"/>
        <v>7.56</v>
      </c>
      <c r="K81" s="159">
        <v>7.6</v>
      </c>
      <c r="L81" s="159">
        <f t="shared" si="6"/>
        <v>7.662</v>
      </c>
      <c r="M81" s="159">
        <f t="shared" si="7"/>
        <v>7.724</v>
      </c>
      <c r="N81" s="159">
        <f t="shared" si="8"/>
        <v>7.786</v>
      </c>
      <c r="O81" s="159">
        <f t="shared" si="9"/>
        <v>7.848</v>
      </c>
      <c r="P81" s="157">
        <v>7.91</v>
      </c>
      <c r="Q81" s="160">
        <f t="shared" si="10"/>
        <v>7.986</v>
      </c>
      <c r="R81" s="160">
        <f t="shared" si="11"/>
        <v>8.062</v>
      </c>
      <c r="S81" s="160">
        <f t="shared" si="12"/>
        <v>8.138</v>
      </c>
      <c r="T81" s="160">
        <f t="shared" si="13"/>
        <v>8.214</v>
      </c>
      <c r="U81" s="167">
        <v>8.29</v>
      </c>
      <c r="V81" s="162">
        <f t="shared" ref="V81:AO81" si="90">B81-B82</f>
        <v>-0.01</v>
      </c>
      <c r="W81" s="162">
        <f t="shared" si="90"/>
        <v>-0.02</v>
      </c>
      <c r="X81" s="162">
        <f t="shared" si="90"/>
        <v>-0.03</v>
      </c>
      <c r="Y81" s="162">
        <f t="shared" si="90"/>
        <v>-0.04</v>
      </c>
      <c r="Z81" s="162">
        <f t="shared" si="90"/>
        <v>-0.05</v>
      </c>
      <c r="AA81" s="162">
        <f t="shared" si="90"/>
        <v>-0.05</v>
      </c>
      <c r="AB81" s="162">
        <f t="shared" si="90"/>
        <v>-0.05</v>
      </c>
      <c r="AC81" s="162">
        <f t="shared" si="90"/>
        <v>-0.04666666667</v>
      </c>
      <c r="AD81" s="162">
        <f t="shared" si="90"/>
        <v>-0.04333333333</v>
      </c>
      <c r="AE81" s="162">
        <f t="shared" si="90"/>
        <v>-0.04</v>
      </c>
      <c r="AF81" s="162">
        <f t="shared" si="90"/>
        <v>-0.034</v>
      </c>
      <c r="AG81" s="162">
        <f t="shared" si="90"/>
        <v>-0.028</v>
      </c>
      <c r="AH81" s="162">
        <f t="shared" si="90"/>
        <v>-0.022</v>
      </c>
      <c r="AI81" s="162">
        <f t="shared" si="90"/>
        <v>-0.016</v>
      </c>
      <c r="AJ81" s="162">
        <f t="shared" si="90"/>
        <v>-0.01</v>
      </c>
      <c r="AK81" s="162">
        <f t="shared" si="90"/>
        <v>-0.006</v>
      </c>
      <c r="AL81" s="162">
        <f t="shared" si="90"/>
        <v>-0.002</v>
      </c>
      <c r="AM81" s="162">
        <f t="shared" si="90"/>
        <v>0.002</v>
      </c>
      <c r="AN81" s="162">
        <f t="shared" si="90"/>
        <v>0.006</v>
      </c>
      <c r="AO81" s="162">
        <f t="shared" si="90"/>
        <v>0.01</v>
      </c>
      <c r="AP81" s="163">
        <f t="shared" si="15"/>
        <v>0.01</v>
      </c>
    </row>
    <row r="82">
      <c r="A82" s="169">
        <v>43018.0</v>
      </c>
      <c r="B82" s="166">
        <v>7.53</v>
      </c>
      <c r="C82" s="157">
        <v>7.43</v>
      </c>
      <c r="D82" s="159">
        <v>7.43</v>
      </c>
      <c r="E82" s="159">
        <f t="shared" si="2"/>
        <v>7.455</v>
      </c>
      <c r="F82" s="159">
        <v>7.48</v>
      </c>
      <c r="G82" s="159">
        <f t="shared" si="3"/>
        <v>7.505</v>
      </c>
      <c r="H82" s="157">
        <v>7.53</v>
      </c>
      <c r="I82" s="160">
        <f t="shared" si="4"/>
        <v>7.566666667</v>
      </c>
      <c r="J82" s="160">
        <f t="shared" si="5"/>
        <v>7.603333333</v>
      </c>
      <c r="K82" s="159">
        <v>7.64</v>
      </c>
      <c r="L82" s="159">
        <f t="shared" si="6"/>
        <v>7.696</v>
      </c>
      <c r="M82" s="159">
        <f t="shared" si="7"/>
        <v>7.752</v>
      </c>
      <c r="N82" s="159">
        <f t="shared" si="8"/>
        <v>7.808</v>
      </c>
      <c r="O82" s="159">
        <f t="shared" si="9"/>
        <v>7.864</v>
      </c>
      <c r="P82" s="157">
        <v>7.92</v>
      </c>
      <c r="Q82" s="160">
        <f t="shared" si="10"/>
        <v>7.992</v>
      </c>
      <c r="R82" s="160">
        <f t="shared" si="11"/>
        <v>8.064</v>
      </c>
      <c r="S82" s="160">
        <f t="shared" si="12"/>
        <v>8.136</v>
      </c>
      <c r="T82" s="160">
        <f t="shared" si="13"/>
        <v>8.208</v>
      </c>
      <c r="U82" s="167">
        <v>8.28</v>
      </c>
      <c r="V82" s="162">
        <f t="shared" ref="V82:AO82" si="91">B82-B83</f>
        <v>-0.02</v>
      </c>
      <c r="W82" s="162">
        <f t="shared" si="91"/>
        <v>-0.06</v>
      </c>
      <c r="X82" s="162">
        <f t="shared" si="91"/>
        <v>-0.06</v>
      </c>
      <c r="Y82" s="162">
        <f t="shared" si="91"/>
        <v>-0.055</v>
      </c>
      <c r="Z82" s="162">
        <f t="shared" si="91"/>
        <v>-0.05</v>
      </c>
      <c r="AA82" s="162">
        <f t="shared" si="91"/>
        <v>-0.05</v>
      </c>
      <c r="AB82" s="162">
        <f t="shared" si="91"/>
        <v>-0.05</v>
      </c>
      <c r="AC82" s="162">
        <f t="shared" si="91"/>
        <v>-0.04666666667</v>
      </c>
      <c r="AD82" s="162">
        <f t="shared" si="91"/>
        <v>-0.04333333333</v>
      </c>
      <c r="AE82" s="162">
        <f t="shared" si="91"/>
        <v>-0.04</v>
      </c>
      <c r="AF82" s="162">
        <f t="shared" si="91"/>
        <v>-0.038</v>
      </c>
      <c r="AG82" s="162">
        <f t="shared" si="91"/>
        <v>-0.036</v>
      </c>
      <c r="AH82" s="162">
        <f t="shared" si="91"/>
        <v>-0.034</v>
      </c>
      <c r="AI82" s="162">
        <f t="shared" si="91"/>
        <v>-0.032</v>
      </c>
      <c r="AJ82" s="162">
        <f t="shared" si="91"/>
        <v>-0.03</v>
      </c>
      <c r="AK82" s="162">
        <f t="shared" si="91"/>
        <v>-0.026</v>
      </c>
      <c r="AL82" s="162">
        <f t="shared" si="91"/>
        <v>-0.022</v>
      </c>
      <c r="AM82" s="162">
        <f t="shared" si="91"/>
        <v>-0.018</v>
      </c>
      <c r="AN82" s="162">
        <f t="shared" si="91"/>
        <v>-0.014</v>
      </c>
      <c r="AO82" s="162">
        <f t="shared" si="91"/>
        <v>-0.01</v>
      </c>
      <c r="AP82" s="163">
        <f t="shared" si="15"/>
        <v>-0.01</v>
      </c>
    </row>
    <row r="83">
      <c r="A83" s="169">
        <v>43017.0</v>
      </c>
      <c r="B83" s="166">
        <v>7.55</v>
      </c>
      <c r="C83" s="157">
        <v>7.49</v>
      </c>
      <c r="D83" s="159">
        <v>7.49</v>
      </c>
      <c r="E83" s="159">
        <f t="shared" si="2"/>
        <v>7.51</v>
      </c>
      <c r="F83" s="159">
        <v>7.53</v>
      </c>
      <c r="G83" s="159">
        <f t="shared" si="3"/>
        <v>7.555</v>
      </c>
      <c r="H83" s="157">
        <v>7.58</v>
      </c>
      <c r="I83" s="160">
        <f t="shared" si="4"/>
        <v>7.613333333</v>
      </c>
      <c r="J83" s="160">
        <f t="shared" si="5"/>
        <v>7.646666667</v>
      </c>
      <c r="K83" s="159">
        <v>7.68</v>
      </c>
      <c r="L83" s="159">
        <f t="shared" si="6"/>
        <v>7.734</v>
      </c>
      <c r="M83" s="159">
        <f t="shared" si="7"/>
        <v>7.788</v>
      </c>
      <c r="N83" s="159">
        <f t="shared" si="8"/>
        <v>7.842</v>
      </c>
      <c r="O83" s="159">
        <f t="shared" si="9"/>
        <v>7.896</v>
      </c>
      <c r="P83" s="157">
        <v>7.95</v>
      </c>
      <c r="Q83" s="160">
        <f t="shared" si="10"/>
        <v>8.018</v>
      </c>
      <c r="R83" s="160">
        <f t="shared" si="11"/>
        <v>8.086</v>
      </c>
      <c r="S83" s="160">
        <f t="shared" si="12"/>
        <v>8.154</v>
      </c>
      <c r="T83" s="160">
        <f t="shared" si="13"/>
        <v>8.222</v>
      </c>
      <c r="U83" s="167">
        <v>8.29</v>
      </c>
      <c r="V83" s="162">
        <f t="shared" ref="V83:AO83" si="92">B83-B84</f>
        <v>-0.01</v>
      </c>
      <c r="W83" s="162">
        <f t="shared" si="92"/>
        <v>0.01</v>
      </c>
      <c r="X83" s="162">
        <f t="shared" si="92"/>
        <v>0.01</v>
      </c>
      <c r="Y83" s="162">
        <f t="shared" si="92"/>
        <v>0.015</v>
      </c>
      <c r="Z83" s="162">
        <f t="shared" si="92"/>
        <v>0.02</v>
      </c>
      <c r="AA83" s="162">
        <f t="shared" si="92"/>
        <v>0.025</v>
      </c>
      <c r="AB83" s="162">
        <f t="shared" si="92"/>
        <v>0.03</v>
      </c>
      <c r="AC83" s="162">
        <f t="shared" si="92"/>
        <v>0.03</v>
      </c>
      <c r="AD83" s="162">
        <f t="shared" si="92"/>
        <v>0.03</v>
      </c>
      <c r="AE83" s="162">
        <f t="shared" si="92"/>
        <v>0.03</v>
      </c>
      <c r="AF83" s="162">
        <f t="shared" si="92"/>
        <v>0.028</v>
      </c>
      <c r="AG83" s="162">
        <f t="shared" si="92"/>
        <v>0.026</v>
      </c>
      <c r="AH83" s="162">
        <f t="shared" si="92"/>
        <v>0.024</v>
      </c>
      <c r="AI83" s="162">
        <f t="shared" si="92"/>
        <v>0.022</v>
      </c>
      <c r="AJ83" s="162">
        <f t="shared" si="92"/>
        <v>0.02</v>
      </c>
      <c r="AK83" s="162">
        <f t="shared" si="92"/>
        <v>0.022</v>
      </c>
      <c r="AL83" s="162">
        <f t="shared" si="92"/>
        <v>0.024</v>
      </c>
      <c r="AM83" s="162">
        <f t="shared" si="92"/>
        <v>0.026</v>
      </c>
      <c r="AN83" s="162">
        <f t="shared" si="92"/>
        <v>0.028</v>
      </c>
      <c r="AO83" s="162">
        <f t="shared" si="92"/>
        <v>0.03</v>
      </c>
      <c r="AP83" s="163">
        <f t="shared" si="15"/>
        <v>0.03</v>
      </c>
    </row>
    <row r="84">
      <c r="A84" s="169">
        <v>43014.0</v>
      </c>
      <c r="B84" s="166">
        <v>7.56</v>
      </c>
      <c r="C84" s="157">
        <v>7.48</v>
      </c>
      <c r="D84" s="159">
        <v>7.48</v>
      </c>
      <c r="E84" s="159">
        <f t="shared" si="2"/>
        <v>7.495</v>
      </c>
      <c r="F84" s="159">
        <v>7.51</v>
      </c>
      <c r="G84" s="159">
        <f t="shared" si="3"/>
        <v>7.53</v>
      </c>
      <c r="H84" s="157">
        <v>7.55</v>
      </c>
      <c r="I84" s="160">
        <f t="shared" si="4"/>
        <v>7.583333333</v>
      </c>
      <c r="J84" s="160">
        <f t="shared" si="5"/>
        <v>7.616666667</v>
      </c>
      <c r="K84" s="159">
        <v>7.65</v>
      </c>
      <c r="L84" s="159">
        <f t="shared" si="6"/>
        <v>7.706</v>
      </c>
      <c r="M84" s="159">
        <f t="shared" si="7"/>
        <v>7.762</v>
      </c>
      <c r="N84" s="159">
        <f t="shared" si="8"/>
        <v>7.818</v>
      </c>
      <c r="O84" s="159">
        <f t="shared" si="9"/>
        <v>7.874</v>
      </c>
      <c r="P84" s="157">
        <v>7.93</v>
      </c>
      <c r="Q84" s="160">
        <f t="shared" si="10"/>
        <v>7.996</v>
      </c>
      <c r="R84" s="160">
        <f t="shared" si="11"/>
        <v>8.062</v>
      </c>
      <c r="S84" s="160">
        <f t="shared" si="12"/>
        <v>8.128</v>
      </c>
      <c r="T84" s="160">
        <f t="shared" si="13"/>
        <v>8.194</v>
      </c>
      <c r="U84" s="167">
        <v>8.26</v>
      </c>
      <c r="V84" s="162">
        <f t="shared" ref="V84:AO84" si="93">B84-B85</f>
        <v>0.01</v>
      </c>
      <c r="W84" s="162">
        <f t="shared" si="93"/>
        <v>0</v>
      </c>
      <c r="X84" s="162">
        <f t="shared" si="93"/>
        <v>0</v>
      </c>
      <c r="Y84" s="162">
        <f t="shared" si="93"/>
        <v>0</v>
      </c>
      <c r="Z84" s="162">
        <f t="shared" si="93"/>
        <v>0</v>
      </c>
      <c r="AA84" s="162">
        <f t="shared" si="93"/>
        <v>0</v>
      </c>
      <c r="AB84" s="162">
        <f t="shared" si="93"/>
        <v>0</v>
      </c>
      <c r="AC84" s="162">
        <f t="shared" si="93"/>
        <v>0.003333333333</v>
      </c>
      <c r="AD84" s="162">
        <f t="shared" si="93"/>
        <v>0.006666666667</v>
      </c>
      <c r="AE84" s="162">
        <f t="shared" si="93"/>
        <v>0.01</v>
      </c>
      <c r="AF84" s="162">
        <f t="shared" si="93"/>
        <v>0.012</v>
      </c>
      <c r="AG84" s="162">
        <f t="shared" si="93"/>
        <v>0.014</v>
      </c>
      <c r="AH84" s="162">
        <f t="shared" si="93"/>
        <v>0.016</v>
      </c>
      <c r="AI84" s="162">
        <f t="shared" si="93"/>
        <v>0.018</v>
      </c>
      <c r="AJ84" s="162">
        <f t="shared" si="93"/>
        <v>0.02</v>
      </c>
      <c r="AK84" s="162">
        <f t="shared" si="93"/>
        <v>0.02</v>
      </c>
      <c r="AL84" s="162">
        <f t="shared" si="93"/>
        <v>0.02</v>
      </c>
      <c r="AM84" s="162">
        <f t="shared" si="93"/>
        <v>0.02</v>
      </c>
      <c r="AN84" s="162">
        <f t="shared" si="93"/>
        <v>0.02</v>
      </c>
      <c r="AO84" s="162">
        <f t="shared" si="93"/>
        <v>0.02</v>
      </c>
      <c r="AP84" s="163">
        <f t="shared" si="15"/>
        <v>0.02</v>
      </c>
    </row>
    <row r="85">
      <c r="A85" s="169">
        <v>43013.0</v>
      </c>
      <c r="B85" s="166">
        <v>7.55</v>
      </c>
      <c r="C85" s="157">
        <v>7.48</v>
      </c>
      <c r="D85" s="159">
        <v>7.48</v>
      </c>
      <c r="E85" s="159">
        <f t="shared" si="2"/>
        <v>7.495</v>
      </c>
      <c r="F85" s="159">
        <v>7.51</v>
      </c>
      <c r="G85" s="159">
        <f t="shared" si="3"/>
        <v>7.53</v>
      </c>
      <c r="H85" s="157">
        <v>7.55</v>
      </c>
      <c r="I85" s="160">
        <f t="shared" si="4"/>
        <v>7.58</v>
      </c>
      <c r="J85" s="160">
        <f t="shared" si="5"/>
        <v>7.61</v>
      </c>
      <c r="K85" s="159">
        <v>7.64</v>
      </c>
      <c r="L85" s="159">
        <f t="shared" si="6"/>
        <v>7.694</v>
      </c>
      <c r="M85" s="159">
        <f t="shared" si="7"/>
        <v>7.748</v>
      </c>
      <c r="N85" s="159">
        <f t="shared" si="8"/>
        <v>7.802</v>
      </c>
      <c r="O85" s="159">
        <f t="shared" si="9"/>
        <v>7.856</v>
      </c>
      <c r="P85" s="157">
        <v>7.91</v>
      </c>
      <c r="Q85" s="160">
        <f t="shared" si="10"/>
        <v>7.976</v>
      </c>
      <c r="R85" s="160">
        <f t="shared" si="11"/>
        <v>8.042</v>
      </c>
      <c r="S85" s="160">
        <f t="shared" si="12"/>
        <v>8.108</v>
      </c>
      <c r="T85" s="160">
        <f t="shared" si="13"/>
        <v>8.174</v>
      </c>
      <c r="U85" s="167">
        <v>8.24</v>
      </c>
      <c r="V85" s="162">
        <f t="shared" ref="V85:AO85" si="94">B85-B86</f>
        <v>-0.02</v>
      </c>
      <c r="W85" s="162">
        <f t="shared" si="94"/>
        <v>-0.05</v>
      </c>
      <c r="X85" s="162">
        <f t="shared" si="94"/>
        <v>-0.05</v>
      </c>
      <c r="Y85" s="162">
        <f t="shared" si="94"/>
        <v>-0.045</v>
      </c>
      <c r="Z85" s="162">
        <f t="shared" si="94"/>
        <v>-0.04</v>
      </c>
      <c r="AA85" s="162">
        <f t="shared" si="94"/>
        <v>-0.035</v>
      </c>
      <c r="AB85" s="162">
        <f t="shared" si="94"/>
        <v>-0.03</v>
      </c>
      <c r="AC85" s="162">
        <f t="shared" si="94"/>
        <v>-0.02666666667</v>
      </c>
      <c r="AD85" s="162">
        <f t="shared" si="94"/>
        <v>-0.02333333333</v>
      </c>
      <c r="AE85" s="162">
        <f t="shared" si="94"/>
        <v>-0.02</v>
      </c>
      <c r="AF85" s="162">
        <f t="shared" si="94"/>
        <v>-0.018</v>
      </c>
      <c r="AG85" s="162">
        <f t="shared" si="94"/>
        <v>-0.016</v>
      </c>
      <c r="AH85" s="162">
        <f t="shared" si="94"/>
        <v>-0.014</v>
      </c>
      <c r="AI85" s="162">
        <f t="shared" si="94"/>
        <v>-0.012</v>
      </c>
      <c r="AJ85" s="162">
        <f t="shared" si="94"/>
        <v>-0.01</v>
      </c>
      <c r="AK85" s="162">
        <f t="shared" si="94"/>
        <v>-0.012</v>
      </c>
      <c r="AL85" s="162">
        <f t="shared" si="94"/>
        <v>-0.014</v>
      </c>
      <c r="AM85" s="162">
        <f t="shared" si="94"/>
        <v>-0.016</v>
      </c>
      <c r="AN85" s="162">
        <f t="shared" si="94"/>
        <v>-0.018</v>
      </c>
      <c r="AO85" s="162">
        <f t="shared" si="94"/>
        <v>-0.02</v>
      </c>
      <c r="AP85" s="163">
        <f t="shared" si="15"/>
        <v>-0.01</v>
      </c>
    </row>
    <row r="86">
      <c r="A86" s="169">
        <v>43012.0</v>
      </c>
      <c r="B86" s="166">
        <v>7.57</v>
      </c>
      <c r="C86" s="157">
        <v>7.53</v>
      </c>
      <c r="D86" s="159">
        <v>7.53</v>
      </c>
      <c r="E86" s="159">
        <f t="shared" si="2"/>
        <v>7.54</v>
      </c>
      <c r="F86" s="159">
        <v>7.55</v>
      </c>
      <c r="G86" s="159">
        <f t="shared" si="3"/>
        <v>7.565</v>
      </c>
      <c r="H86" s="157">
        <v>7.58</v>
      </c>
      <c r="I86" s="160">
        <f t="shared" si="4"/>
        <v>7.606666667</v>
      </c>
      <c r="J86" s="160">
        <f t="shared" si="5"/>
        <v>7.633333333</v>
      </c>
      <c r="K86" s="159">
        <v>7.66</v>
      </c>
      <c r="L86" s="159">
        <f t="shared" si="6"/>
        <v>7.712</v>
      </c>
      <c r="M86" s="159">
        <f t="shared" si="7"/>
        <v>7.764</v>
      </c>
      <c r="N86" s="159">
        <f t="shared" si="8"/>
        <v>7.816</v>
      </c>
      <c r="O86" s="159">
        <f t="shared" si="9"/>
        <v>7.868</v>
      </c>
      <c r="P86" s="157">
        <v>7.92</v>
      </c>
      <c r="Q86" s="160">
        <f t="shared" si="10"/>
        <v>7.988</v>
      </c>
      <c r="R86" s="160">
        <f t="shared" si="11"/>
        <v>8.056</v>
      </c>
      <c r="S86" s="160">
        <f t="shared" si="12"/>
        <v>8.124</v>
      </c>
      <c r="T86" s="160">
        <f t="shared" si="13"/>
        <v>8.192</v>
      </c>
      <c r="U86" s="167">
        <v>8.26</v>
      </c>
      <c r="V86" s="162">
        <f t="shared" ref="V86:AO86" si="95">B86-B87</f>
        <v>-0.04</v>
      </c>
      <c r="W86" s="162">
        <f t="shared" si="95"/>
        <v>-0.05</v>
      </c>
      <c r="X86" s="162">
        <f t="shared" si="95"/>
        <v>-0.04</v>
      </c>
      <c r="Y86" s="162">
        <f t="shared" si="95"/>
        <v>-0.04</v>
      </c>
      <c r="Z86" s="162">
        <f t="shared" si="95"/>
        <v>-0.04</v>
      </c>
      <c r="AA86" s="162">
        <f t="shared" si="95"/>
        <v>-0.04</v>
      </c>
      <c r="AB86" s="162">
        <f t="shared" si="95"/>
        <v>-0.04</v>
      </c>
      <c r="AC86" s="162">
        <f t="shared" si="95"/>
        <v>-0.03666666667</v>
      </c>
      <c r="AD86" s="162">
        <f t="shared" si="95"/>
        <v>-0.03333333333</v>
      </c>
      <c r="AE86" s="162">
        <f t="shared" si="95"/>
        <v>-0.03</v>
      </c>
      <c r="AF86" s="162">
        <f t="shared" si="95"/>
        <v>-0.028</v>
      </c>
      <c r="AG86" s="162">
        <f t="shared" si="95"/>
        <v>-0.026</v>
      </c>
      <c r="AH86" s="162">
        <f t="shared" si="95"/>
        <v>-0.024</v>
      </c>
      <c r="AI86" s="162">
        <f t="shared" si="95"/>
        <v>-0.022</v>
      </c>
      <c r="AJ86" s="162">
        <f t="shared" si="95"/>
        <v>-0.02</v>
      </c>
      <c r="AK86" s="162">
        <f t="shared" si="95"/>
        <v>-0.016</v>
      </c>
      <c r="AL86" s="162">
        <f t="shared" si="95"/>
        <v>-0.012</v>
      </c>
      <c r="AM86" s="162">
        <f t="shared" si="95"/>
        <v>-0.008</v>
      </c>
      <c r="AN86" s="162">
        <f t="shared" si="95"/>
        <v>-0.004</v>
      </c>
      <c r="AO86" s="162">
        <f t="shared" si="95"/>
        <v>0</v>
      </c>
      <c r="AP86" s="163">
        <f t="shared" si="15"/>
        <v>0</v>
      </c>
    </row>
    <row r="87">
      <c r="A87" s="169">
        <v>43011.0</v>
      </c>
      <c r="B87" s="166">
        <v>7.61</v>
      </c>
      <c r="C87" s="157">
        <v>7.58</v>
      </c>
      <c r="D87" s="159">
        <v>7.57</v>
      </c>
      <c r="E87" s="159">
        <f t="shared" si="2"/>
        <v>7.58</v>
      </c>
      <c r="F87" s="159">
        <v>7.59</v>
      </c>
      <c r="G87" s="159">
        <f t="shared" si="3"/>
        <v>7.605</v>
      </c>
      <c r="H87" s="157">
        <v>7.62</v>
      </c>
      <c r="I87" s="160">
        <f t="shared" si="4"/>
        <v>7.643333333</v>
      </c>
      <c r="J87" s="160">
        <f t="shared" si="5"/>
        <v>7.666666667</v>
      </c>
      <c r="K87" s="159">
        <v>7.69</v>
      </c>
      <c r="L87" s="159">
        <f t="shared" si="6"/>
        <v>7.74</v>
      </c>
      <c r="M87" s="159">
        <f t="shared" si="7"/>
        <v>7.79</v>
      </c>
      <c r="N87" s="159">
        <f t="shared" si="8"/>
        <v>7.84</v>
      </c>
      <c r="O87" s="159">
        <f t="shared" si="9"/>
        <v>7.89</v>
      </c>
      <c r="P87" s="157">
        <v>7.94</v>
      </c>
      <c r="Q87" s="160">
        <f t="shared" si="10"/>
        <v>8.004</v>
      </c>
      <c r="R87" s="160">
        <f t="shared" si="11"/>
        <v>8.068</v>
      </c>
      <c r="S87" s="160">
        <f t="shared" si="12"/>
        <v>8.132</v>
      </c>
      <c r="T87" s="160">
        <f t="shared" si="13"/>
        <v>8.196</v>
      </c>
      <c r="U87" s="167">
        <v>8.26</v>
      </c>
      <c r="V87" s="162">
        <f t="shared" ref="V87:AO87" si="96">B87-B88</f>
        <v>0.03</v>
      </c>
      <c r="W87" s="162">
        <f t="shared" si="96"/>
        <v>0</v>
      </c>
      <c r="X87" s="162">
        <f t="shared" si="96"/>
        <v>-0.02</v>
      </c>
      <c r="Y87" s="162">
        <f t="shared" si="96"/>
        <v>-0.015</v>
      </c>
      <c r="Z87" s="162">
        <f t="shared" si="96"/>
        <v>-0.01</v>
      </c>
      <c r="AA87" s="162">
        <f t="shared" si="96"/>
        <v>0</v>
      </c>
      <c r="AB87" s="162">
        <f t="shared" si="96"/>
        <v>0.01</v>
      </c>
      <c r="AC87" s="162">
        <f t="shared" si="96"/>
        <v>0.006666666667</v>
      </c>
      <c r="AD87" s="162">
        <f t="shared" si="96"/>
        <v>0.003333333333</v>
      </c>
      <c r="AE87" s="162">
        <f t="shared" si="96"/>
        <v>0</v>
      </c>
      <c r="AF87" s="162">
        <f t="shared" si="96"/>
        <v>-0.002</v>
      </c>
      <c r="AG87" s="162">
        <f t="shared" si="96"/>
        <v>-0.004</v>
      </c>
      <c r="AH87" s="162">
        <f t="shared" si="96"/>
        <v>-0.006</v>
      </c>
      <c r="AI87" s="162">
        <f t="shared" si="96"/>
        <v>-0.008</v>
      </c>
      <c r="AJ87" s="162">
        <f t="shared" si="96"/>
        <v>-0.01</v>
      </c>
      <c r="AK87" s="162">
        <f t="shared" si="96"/>
        <v>-0.014</v>
      </c>
      <c r="AL87" s="162">
        <f t="shared" si="96"/>
        <v>-0.018</v>
      </c>
      <c r="AM87" s="162">
        <f t="shared" si="96"/>
        <v>-0.022</v>
      </c>
      <c r="AN87" s="162">
        <f t="shared" si="96"/>
        <v>-0.026</v>
      </c>
      <c r="AO87" s="162">
        <f t="shared" si="96"/>
        <v>-0.03</v>
      </c>
      <c r="AP87" s="163">
        <f t="shared" si="15"/>
        <v>0.03</v>
      </c>
    </row>
    <row r="88">
      <c r="A88" s="169">
        <v>43010.0</v>
      </c>
      <c r="B88" s="166">
        <v>7.58</v>
      </c>
      <c r="C88" s="157">
        <v>7.58</v>
      </c>
      <c r="D88" s="159">
        <v>7.59</v>
      </c>
      <c r="E88" s="159">
        <f t="shared" si="2"/>
        <v>7.595</v>
      </c>
      <c r="F88" s="159">
        <v>7.6</v>
      </c>
      <c r="G88" s="159">
        <f t="shared" si="3"/>
        <v>7.605</v>
      </c>
      <c r="H88" s="157">
        <v>7.61</v>
      </c>
      <c r="I88" s="160">
        <f t="shared" si="4"/>
        <v>7.636666667</v>
      </c>
      <c r="J88" s="160">
        <f t="shared" si="5"/>
        <v>7.663333333</v>
      </c>
      <c r="K88" s="159">
        <v>7.69</v>
      </c>
      <c r="L88" s="159">
        <f t="shared" si="6"/>
        <v>7.742</v>
      </c>
      <c r="M88" s="159">
        <f t="shared" si="7"/>
        <v>7.794</v>
      </c>
      <c r="N88" s="159">
        <f t="shared" si="8"/>
        <v>7.846</v>
      </c>
      <c r="O88" s="159">
        <f t="shared" si="9"/>
        <v>7.898</v>
      </c>
      <c r="P88" s="157">
        <v>7.95</v>
      </c>
      <c r="Q88" s="160">
        <f t="shared" si="10"/>
        <v>8.018</v>
      </c>
      <c r="R88" s="160">
        <f t="shared" si="11"/>
        <v>8.086</v>
      </c>
      <c r="S88" s="160">
        <f t="shared" si="12"/>
        <v>8.154</v>
      </c>
      <c r="T88" s="160">
        <f t="shared" si="13"/>
        <v>8.222</v>
      </c>
      <c r="U88" s="167">
        <v>8.29</v>
      </c>
      <c r="V88" s="162">
        <f t="shared" ref="V88:AO88" si="97">B88-B89</f>
        <v>-0.03</v>
      </c>
      <c r="W88" s="162">
        <f t="shared" si="97"/>
        <v>-0.01</v>
      </c>
      <c r="X88" s="162">
        <f t="shared" si="97"/>
        <v>0</v>
      </c>
      <c r="Y88" s="162">
        <f t="shared" si="97"/>
        <v>0.015</v>
      </c>
      <c r="Z88" s="162">
        <f t="shared" si="97"/>
        <v>0.03</v>
      </c>
      <c r="AA88" s="162">
        <f t="shared" si="97"/>
        <v>0.03</v>
      </c>
      <c r="AB88" s="162">
        <f t="shared" si="97"/>
        <v>0.03</v>
      </c>
      <c r="AC88" s="162">
        <f t="shared" si="97"/>
        <v>0.03333333333</v>
      </c>
      <c r="AD88" s="162">
        <f t="shared" si="97"/>
        <v>0.03666666667</v>
      </c>
      <c r="AE88" s="162">
        <f t="shared" si="97"/>
        <v>0.04</v>
      </c>
      <c r="AF88" s="162">
        <f t="shared" si="97"/>
        <v>0.042</v>
      </c>
      <c r="AG88" s="162">
        <f t="shared" si="97"/>
        <v>0.044</v>
      </c>
      <c r="AH88" s="162">
        <f t="shared" si="97"/>
        <v>0.046</v>
      </c>
      <c r="AI88" s="162">
        <f t="shared" si="97"/>
        <v>0.048</v>
      </c>
      <c r="AJ88" s="162">
        <f t="shared" si="97"/>
        <v>0.05</v>
      </c>
      <c r="AK88" s="162">
        <f t="shared" si="97"/>
        <v>0.054</v>
      </c>
      <c r="AL88" s="162">
        <f t="shared" si="97"/>
        <v>0.058</v>
      </c>
      <c r="AM88" s="162">
        <f t="shared" si="97"/>
        <v>0.062</v>
      </c>
      <c r="AN88" s="162">
        <f t="shared" si="97"/>
        <v>0.066</v>
      </c>
      <c r="AO88" s="162">
        <f t="shared" si="97"/>
        <v>0.07</v>
      </c>
      <c r="AP88" s="163">
        <f t="shared" si="15"/>
        <v>0.07</v>
      </c>
    </row>
    <row r="89">
      <c r="A89" s="169">
        <v>43007.0</v>
      </c>
      <c r="B89" s="166">
        <v>7.61</v>
      </c>
      <c r="C89" s="157">
        <v>7.59</v>
      </c>
      <c r="D89" s="159">
        <v>7.59</v>
      </c>
      <c r="E89" s="159">
        <f t="shared" si="2"/>
        <v>7.58</v>
      </c>
      <c r="F89" s="159">
        <v>7.57</v>
      </c>
      <c r="G89" s="159">
        <f t="shared" si="3"/>
        <v>7.575</v>
      </c>
      <c r="H89" s="157">
        <v>7.58</v>
      </c>
      <c r="I89" s="160">
        <f t="shared" si="4"/>
        <v>7.603333333</v>
      </c>
      <c r="J89" s="160">
        <f t="shared" si="5"/>
        <v>7.626666667</v>
      </c>
      <c r="K89" s="159">
        <v>7.65</v>
      </c>
      <c r="L89" s="159">
        <f t="shared" si="6"/>
        <v>7.7</v>
      </c>
      <c r="M89" s="159">
        <f t="shared" si="7"/>
        <v>7.75</v>
      </c>
      <c r="N89" s="159">
        <f t="shared" si="8"/>
        <v>7.8</v>
      </c>
      <c r="O89" s="159">
        <f t="shared" si="9"/>
        <v>7.85</v>
      </c>
      <c r="P89" s="157">
        <v>7.9</v>
      </c>
      <c r="Q89" s="160">
        <f t="shared" si="10"/>
        <v>7.964</v>
      </c>
      <c r="R89" s="160">
        <f t="shared" si="11"/>
        <v>8.028</v>
      </c>
      <c r="S89" s="160">
        <f t="shared" si="12"/>
        <v>8.092</v>
      </c>
      <c r="T89" s="160">
        <f t="shared" si="13"/>
        <v>8.156</v>
      </c>
      <c r="U89" s="167">
        <v>8.22</v>
      </c>
      <c r="V89" s="162">
        <f t="shared" ref="V89:AO89" si="98">B89-B90</f>
        <v>-0.02</v>
      </c>
      <c r="W89" s="162">
        <f t="shared" si="98"/>
        <v>-0.03</v>
      </c>
      <c r="X89" s="162">
        <f t="shared" si="98"/>
        <v>-0.03</v>
      </c>
      <c r="Y89" s="162">
        <f t="shared" si="98"/>
        <v>-0.04</v>
      </c>
      <c r="Z89" s="162">
        <f t="shared" si="98"/>
        <v>-0.05</v>
      </c>
      <c r="AA89" s="162">
        <f t="shared" si="98"/>
        <v>-0.045</v>
      </c>
      <c r="AB89" s="162">
        <f t="shared" si="98"/>
        <v>-0.04</v>
      </c>
      <c r="AC89" s="162">
        <f t="shared" si="98"/>
        <v>-0.04</v>
      </c>
      <c r="AD89" s="162">
        <f t="shared" si="98"/>
        <v>-0.04</v>
      </c>
      <c r="AE89" s="162">
        <f t="shared" si="98"/>
        <v>-0.04</v>
      </c>
      <c r="AF89" s="162">
        <f t="shared" si="98"/>
        <v>-0.034</v>
      </c>
      <c r="AG89" s="162">
        <f t="shared" si="98"/>
        <v>-0.028</v>
      </c>
      <c r="AH89" s="162">
        <f t="shared" si="98"/>
        <v>-0.022</v>
      </c>
      <c r="AI89" s="162">
        <f t="shared" si="98"/>
        <v>-0.016</v>
      </c>
      <c r="AJ89" s="162">
        <f t="shared" si="98"/>
        <v>-0.01</v>
      </c>
      <c r="AK89" s="162">
        <f t="shared" si="98"/>
        <v>-0.006</v>
      </c>
      <c r="AL89" s="162">
        <f t="shared" si="98"/>
        <v>-0.002</v>
      </c>
      <c r="AM89" s="162">
        <f t="shared" si="98"/>
        <v>0.002</v>
      </c>
      <c r="AN89" s="162">
        <f t="shared" si="98"/>
        <v>0.006</v>
      </c>
      <c r="AO89" s="162">
        <f t="shared" si="98"/>
        <v>0.01</v>
      </c>
      <c r="AP89" s="163">
        <f t="shared" si="15"/>
        <v>0.01</v>
      </c>
    </row>
    <row r="90">
      <c r="A90" s="169">
        <v>43006.0</v>
      </c>
      <c r="B90" s="166">
        <v>7.63</v>
      </c>
      <c r="C90" s="157">
        <v>7.62</v>
      </c>
      <c r="D90" s="159">
        <v>7.62</v>
      </c>
      <c r="E90" s="159">
        <f t="shared" si="2"/>
        <v>7.62</v>
      </c>
      <c r="F90" s="159">
        <v>7.62</v>
      </c>
      <c r="G90" s="159">
        <f t="shared" si="3"/>
        <v>7.62</v>
      </c>
      <c r="H90" s="157">
        <v>7.62</v>
      </c>
      <c r="I90" s="160">
        <f t="shared" si="4"/>
        <v>7.643333333</v>
      </c>
      <c r="J90" s="160">
        <f t="shared" si="5"/>
        <v>7.666666667</v>
      </c>
      <c r="K90" s="159">
        <v>7.69</v>
      </c>
      <c r="L90" s="159">
        <f t="shared" si="6"/>
        <v>7.734</v>
      </c>
      <c r="M90" s="159">
        <f t="shared" si="7"/>
        <v>7.778</v>
      </c>
      <c r="N90" s="159">
        <f t="shared" si="8"/>
        <v>7.822</v>
      </c>
      <c r="O90" s="159">
        <f t="shared" si="9"/>
        <v>7.866</v>
      </c>
      <c r="P90" s="157">
        <v>7.91</v>
      </c>
      <c r="Q90" s="160">
        <f t="shared" si="10"/>
        <v>7.97</v>
      </c>
      <c r="R90" s="160">
        <f t="shared" si="11"/>
        <v>8.03</v>
      </c>
      <c r="S90" s="160">
        <f t="shared" si="12"/>
        <v>8.09</v>
      </c>
      <c r="T90" s="160">
        <f t="shared" si="13"/>
        <v>8.15</v>
      </c>
      <c r="U90" s="167">
        <v>8.21</v>
      </c>
      <c r="V90" s="162">
        <f t="shared" ref="V90:AO90" si="99">B90-B91</f>
        <v>0</v>
      </c>
      <c r="W90" s="162">
        <f t="shared" si="99"/>
        <v>-0.01</v>
      </c>
      <c r="X90" s="162">
        <f t="shared" si="99"/>
        <v>-0.02</v>
      </c>
      <c r="Y90" s="162">
        <f t="shared" si="99"/>
        <v>-0.025</v>
      </c>
      <c r="Z90" s="162">
        <f t="shared" si="99"/>
        <v>-0.03</v>
      </c>
      <c r="AA90" s="162">
        <f t="shared" si="99"/>
        <v>-0.035</v>
      </c>
      <c r="AB90" s="162">
        <f t="shared" si="99"/>
        <v>-0.04</v>
      </c>
      <c r="AC90" s="162">
        <f t="shared" si="99"/>
        <v>-0.04333333333</v>
      </c>
      <c r="AD90" s="162">
        <f t="shared" si="99"/>
        <v>-0.04666666667</v>
      </c>
      <c r="AE90" s="162">
        <f t="shared" si="99"/>
        <v>-0.05</v>
      </c>
      <c r="AF90" s="162">
        <f t="shared" si="99"/>
        <v>-0.056</v>
      </c>
      <c r="AG90" s="162">
        <f t="shared" si="99"/>
        <v>-0.062</v>
      </c>
      <c r="AH90" s="162">
        <f t="shared" si="99"/>
        <v>-0.068</v>
      </c>
      <c r="AI90" s="162">
        <f t="shared" si="99"/>
        <v>-0.074</v>
      </c>
      <c r="AJ90" s="162">
        <f t="shared" si="99"/>
        <v>-0.08</v>
      </c>
      <c r="AK90" s="162">
        <f t="shared" si="99"/>
        <v>-0.088</v>
      </c>
      <c r="AL90" s="162">
        <f t="shared" si="99"/>
        <v>-0.096</v>
      </c>
      <c r="AM90" s="162">
        <f t="shared" si="99"/>
        <v>-0.104</v>
      </c>
      <c r="AN90" s="162">
        <f t="shared" si="99"/>
        <v>-0.112</v>
      </c>
      <c r="AO90" s="162">
        <f t="shared" si="99"/>
        <v>-0.12</v>
      </c>
      <c r="AP90" s="163">
        <f t="shared" si="15"/>
        <v>0</v>
      </c>
    </row>
    <row r="91">
      <c r="A91" s="169">
        <v>43005.0</v>
      </c>
      <c r="B91" s="166">
        <v>7.63</v>
      </c>
      <c r="C91" s="157">
        <v>7.63</v>
      </c>
      <c r="D91" s="159">
        <v>7.64</v>
      </c>
      <c r="E91" s="159">
        <f t="shared" si="2"/>
        <v>7.645</v>
      </c>
      <c r="F91" s="159">
        <v>7.65</v>
      </c>
      <c r="G91" s="159">
        <f t="shared" si="3"/>
        <v>7.655</v>
      </c>
      <c r="H91" s="157">
        <v>7.66</v>
      </c>
      <c r="I91" s="160">
        <f t="shared" si="4"/>
        <v>7.686666667</v>
      </c>
      <c r="J91" s="160">
        <f t="shared" si="5"/>
        <v>7.713333333</v>
      </c>
      <c r="K91" s="159">
        <v>7.74</v>
      </c>
      <c r="L91" s="159">
        <f t="shared" si="6"/>
        <v>7.79</v>
      </c>
      <c r="M91" s="159">
        <f t="shared" si="7"/>
        <v>7.84</v>
      </c>
      <c r="N91" s="159">
        <f t="shared" si="8"/>
        <v>7.89</v>
      </c>
      <c r="O91" s="159">
        <f t="shared" si="9"/>
        <v>7.94</v>
      </c>
      <c r="P91" s="157">
        <v>7.99</v>
      </c>
      <c r="Q91" s="160">
        <f t="shared" si="10"/>
        <v>8.058</v>
      </c>
      <c r="R91" s="160">
        <f t="shared" si="11"/>
        <v>8.126</v>
      </c>
      <c r="S91" s="160">
        <f t="shared" si="12"/>
        <v>8.194</v>
      </c>
      <c r="T91" s="160">
        <f t="shared" si="13"/>
        <v>8.262</v>
      </c>
      <c r="U91" s="167">
        <v>8.33</v>
      </c>
      <c r="V91" s="162">
        <f t="shared" ref="V91:AO91" si="100">B91-B92</f>
        <v>0.02</v>
      </c>
      <c r="W91" s="162">
        <f t="shared" si="100"/>
        <v>0.03</v>
      </c>
      <c r="X91" s="162">
        <f t="shared" si="100"/>
        <v>0.04</v>
      </c>
      <c r="Y91" s="162">
        <f t="shared" si="100"/>
        <v>0.05</v>
      </c>
      <c r="Z91" s="162">
        <f t="shared" si="100"/>
        <v>0.06</v>
      </c>
      <c r="AA91" s="162">
        <f t="shared" si="100"/>
        <v>0.055</v>
      </c>
      <c r="AB91" s="162">
        <f t="shared" si="100"/>
        <v>0.05</v>
      </c>
      <c r="AC91" s="162">
        <f t="shared" si="100"/>
        <v>0.04666666667</v>
      </c>
      <c r="AD91" s="162">
        <f t="shared" si="100"/>
        <v>0.04333333333</v>
      </c>
      <c r="AE91" s="162">
        <f t="shared" si="100"/>
        <v>0.04</v>
      </c>
      <c r="AF91" s="162">
        <f t="shared" si="100"/>
        <v>0.038</v>
      </c>
      <c r="AG91" s="162">
        <f t="shared" si="100"/>
        <v>0.036</v>
      </c>
      <c r="AH91" s="162">
        <f t="shared" si="100"/>
        <v>0.034</v>
      </c>
      <c r="AI91" s="162">
        <f t="shared" si="100"/>
        <v>0.032</v>
      </c>
      <c r="AJ91" s="162">
        <f t="shared" si="100"/>
        <v>0.03</v>
      </c>
      <c r="AK91" s="162">
        <f t="shared" si="100"/>
        <v>0.028</v>
      </c>
      <c r="AL91" s="162">
        <f t="shared" si="100"/>
        <v>0.026</v>
      </c>
      <c r="AM91" s="162">
        <f t="shared" si="100"/>
        <v>0.024</v>
      </c>
      <c r="AN91" s="162">
        <f t="shared" si="100"/>
        <v>0.022</v>
      </c>
      <c r="AO91" s="162">
        <f t="shared" si="100"/>
        <v>0.02</v>
      </c>
      <c r="AP91" s="163">
        <f t="shared" si="15"/>
        <v>0.06</v>
      </c>
    </row>
    <row r="92">
      <c r="A92" s="169">
        <v>43004.0</v>
      </c>
      <c r="B92" s="166">
        <v>7.61</v>
      </c>
      <c r="C92" s="157">
        <v>7.6</v>
      </c>
      <c r="D92" s="159">
        <v>7.6</v>
      </c>
      <c r="E92" s="159">
        <f t="shared" si="2"/>
        <v>7.595</v>
      </c>
      <c r="F92" s="159">
        <v>7.59</v>
      </c>
      <c r="G92" s="159">
        <f t="shared" si="3"/>
        <v>7.6</v>
      </c>
      <c r="H92" s="157">
        <v>7.61</v>
      </c>
      <c r="I92" s="160">
        <f t="shared" si="4"/>
        <v>7.64</v>
      </c>
      <c r="J92" s="160">
        <f t="shared" si="5"/>
        <v>7.67</v>
      </c>
      <c r="K92" s="159">
        <v>7.7</v>
      </c>
      <c r="L92" s="159">
        <f t="shared" si="6"/>
        <v>7.752</v>
      </c>
      <c r="M92" s="159">
        <f t="shared" si="7"/>
        <v>7.804</v>
      </c>
      <c r="N92" s="159">
        <f t="shared" si="8"/>
        <v>7.856</v>
      </c>
      <c r="O92" s="159">
        <f t="shared" si="9"/>
        <v>7.908</v>
      </c>
      <c r="P92" s="157">
        <v>7.96</v>
      </c>
      <c r="Q92" s="160">
        <f t="shared" si="10"/>
        <v>8.03</v>
      </c>
      <c r="R92" s="160">
        <f t="shared" si="11"/>
        <v>8.1</v>
      </c>
      <c r="S92" s="160">
        <f t="shared" si="12"/>
        <v>8.17</v>
      </c>
      <c r="T92" s="160">
        <f t="shared" si="13"/>
        <v>8.24</v>
      </c>
      <c r="U92" s="167">
        <v>8.31</v>
      </c>
      <c r="V92" s="162">
        <f t="shared" ref="V92:AO92" si="101">B92-B93</f>
        <v>0.06</v>
      </c>
      <c r="W92" s="162">
        <f t="shared" si="101"/>
        <v>0.07</v>
      </c>
      <c r="X92" s="162">
        <f t="shared" si="101"/>
        <v>0.07</v>
      </c>
      <c r="Y92" s="162">
        <f t="shared" si="101"/>
        <v>0.06</v>
      </c>
      <c r="Z92" s="162">
        <f t="shared" si="101"/>
        <v>0.05</v>
      </c>
      <c r="AA92" s="162">
        <f t="shared" si="101"/>
        <v>0.05</v>
      </c>
      <c r="AB92" s="162">
        <f t="shared" si="101"/>
        <v>0.05</v>
      </c>
      <c r="AC92" s="162">
        <f t="shared" si="101"/>
        <v>0.04666666667</v>
      </c>
      <c r="AD92" s="162">
        <f t="shared" si="101"/>
        <v>0.04333333333</v>
      </c>
      <c r="AE92" s="162">
        <f t="shared" si="101"/>
        <v>0.04</v>
      </c>
      <c r="AF92" s="162">
        <f t="shared" si="101"/>
        <v>0.032</v>
      </c>
      <c r="AG92" s="162">
        <f t="shared" si="101"/>
        <v>0.024</v>
      </c>
      <c r="AH92" s="162">
        <f t="shared" si="101"/>
        <v>0.016</v>
      </c>
      <c r="AI92" s="162">
        <f t="shared" si="101"/>
        <v>0.008</v>
      </c>
      <c r="AJ92" s="162">
        <f t="shared" si="101"/>
        <v>0</v>
      </c>
      <c r="AK92" s="162">
        <f t="shared" si="101"/>
        <v>-0.004</v>
      </c>
      <c r="AL92" s="162">
        <f t="shared" si="101"/>
        <v>-0.008</v>
      </c>
      <c r="AM92" s="162">
        <f t="shared" si="101"/>
        <v>-0.012</v>
      </c>
      <c r="AN92" s="162">
        <f t="shared" si="101"/>
        <v>-0.016</v>
      </c>
      <c r="AO92" s="162">
        <f t="shared" si="101"/>
        <v>-0.02</v>
      </c>
      <c r="AP92" s="163">
        <f t="shared" si="15"/>
        <v>0.07</v>
      </c>
    </row>
    <row r="93">
      <c r="A93" s="169">
        <v>43003.0</v>
      </c>
      <c r="B93" s="166">
        <v>7.55</v>
      </c>
      <c r="C93" s="157">
        <v>7.53</v>
      </c>
      <c r="D93" s="159">
        <v>7.53</v>
      </c>
      <c r="E93" s="159">
        <f t="shared" si="2"/>
        <v>7.535</v>
      </c>
      <c r="F93" s="159">
        <v>7.54</v>
      </c>
      <c r="G93" s="159">
        <f t="shared" si="3"/>
        <v>7.55</v>
      </c>
      <c r="H93" s="157">
        <v>7.56</v>
      </c>
      <c r="I93" s="160">
        <f t="shared" si="4"/>
        <v>7.593333333</v>
      </c>
      <c r="J93" s="160">
        <f t="shared" si="5"/>
        <v>7.626666667</v>
      </c>
      <c r="K93" s="159">
        <v>7.66</v>
      </c>
      <c r="L93" s="159">
        <f t="shared" si="6"/>
        <v>7.72</v>
      </c>
      <c r="M93" s="159">
        <f t="shared" si="7"/>
        <v>7.78</v>
      </c>
      <c r="N93" s="159">
        <f t="shared" si="8"/>
        <v>7.84</v>
      </c>
      <c r="O93" s="159">
        <f t="shared" si="9"/>
        <v>7.9</v>
      </c>
      <c r="P93" s="157">
        <v>7.96</v>
      </c>
      <c r="Q93" s="160">
        <f t="shared" si="10"/>
        <v>8.034</v>
      </c>
      <c r="R93" s="160">
        <f t="shared" si="11"/>
        <v>8.108</v>
      </c>
      <c r="S93" s="160">
        <f t="shared" si="12"/>
        <v>8.182</v>
      </c>
      <c r="T93" s="160">
        <f t="shared" si="13"/>
        <v>8.256</v>
      </c>
      <c r="U93" s="167">
        <v>8.33</v>
      </c>
      <c r="V93" s="162">
        <f t="shared" ref="V93:AO93" si="102">B93-B94</f>
        <v>0.02</v>
      </c>
      <c r="W93" s="162">
        <f t="shared" si="102"/>
        <v>0</v>
      </c>
      <c r="X93" s="162">
        <f t="shared" si="102"/>
        <v>0</v>
      </c>
      <c r="Y93" s="162">
        <f t="shared" si="102"/>
        <v>0.005</v>
      </c>
      <c r="Z93" s="162">
        <f t="shared" si="102"/>
        <v>0.01</v>
      </c>
      <c r="AA93" s="162">
        <f t="shared" si="102"/>
        <v>0.01</v>
      </c>
      <c r="AB93" s="162">
        <f t="shared" si="102"/>
        <v>0.01</v>
      </c>
      <c r="AC93" s="162">
        <f t="shared" si="102"/>
        <v>0.01666666667</v>
      </c>
      <c r="AD93" s="162">
        <f t="shared" si="102"/>
        <v>0.02333333333</v>
      </c>
      <c r="AE93" s="162">
        <f t="shared" si="102"/>
        <v>0.03</v>
      </c>
      <c r="AF93" s="162">
        <f t="shared" si="102"/>
        <v>0.034</v>
      </c>
      <c r="AG93" s="162">
        <f t="shared" si="102"/>
        <v>0.038</v>
      </c>
      <c r="AH93" s="162">
        <f t="shared" si="102"/>
        <v>0.042</v>
      </c>
      <c r="AI93" s="162">
        <f t="shared" si="102"/>
        <v>0.046</v>
      </c>
      <c r="AJ93" s="162">
        <f t="shared" si="102"/>
        <v>0.05</v>
      </c>
      <c r="AK93" s="162">
        <f t="shared" si="102"/>
        <v>0.05</v>
      </c>
      <c r="AL93" s="162">
        <f t="shared" si="102"/>
        <v>0.05</v>
      </c>
      <c r="AM93" s="162">
        <f t="shared" si="102"/>
        <v>0.05</v>
      </c>
      <c r="AN93" s="162">
        <f t="shared" si="102"/>
        <v>0.05</v>
      </c>
      <c r="AO93" s="162">
        <f t="shared" si="102"/>
        <v>0.05</v>
      </c>
      <c r="AP93" s="163">
        <f t="shared" si="15"/>
        <v>0.05</v>
      </c>
    </row>
    <row r="94">
      <c r="A94" s="169">
        <v>43000.0</v>
      </c>
      <c r="B94" s="166">
        <v>7.53</v>
      </c>
      <c r="C94" s="157">
        <v>7.53</v>
      </c>
      <c r="D94" s="159">
        <v>7.53</v>
      </c>
      <c r="E94" s="159">
        <f t="shared" si="2"/>
        <v>7.53</v>
      </c>
      <c r="F94" s="159">
        <v>7.53</v>
      </c>
      <c r="G94" s="159">
        <f t="shared" si="3"/>
        <v>7.54</v>
      </c>
      <c r="H94" s="157">
        <v>7.55</v>
      </c>
      <c r="I94" s="160">
        <f t="shared" si="4"/>
        <v>7.576666667</v>
      </c>
      <c r="J94" s="160">
        <f t="shared" si="5"/>
        <v>7.603333333</v>
      </c>
      <c r="K94" s="159">
        <v>7.63</v>
      </c>
      <c r="L94" s="159">
        <f t="shared" si="6"/>
        <v>7.686</v>
      </c>
      <c r="M94" s="159">
        <f t="shared" si="7"/>
        <v>7.742</v>
      </c>
      <c r="N94" s="159">
        <f t="shared" si="8"/>
        <v>7.798</v>
      </c>
      <c r="O94" s="159">
        <f t="shared" si="9"/>
        <v>7.854</v>
      </c>
      <c r="P94" s="157">
        <v>7.91</v>
      </c>
      <c r="Q94" s="160">
        <f t="shared" si="10"/>
        <v>7.984</v>
      </c>
      <c r="R94" s="160">
        <f t="shared" si="11"/>
        <v>8.058</v>
      </c>
      <c r="S94" s="160">
        <f t="shared" si="12"/>
        <v>8.132</v>
      </c>
      <c r="T94" s="160">
        <f t="shared" si="13"/>
        <v>8.206</v>
      </c>
      <c r="U94" s="167">
        <v>8.28</v>
      </c>
      <c r="V94" s="162">
        <f t="shared" ref="V94:AO94" si="103">B94-B95</f>
        <v>-0.05</v>
      </c>
      <c r="W94" s="162">
        <f t="shared" si="103"/>
        <v>-0.05</v>
      </c>
      <c r="X94" s="162">
        <f t="shared" si="103"/>
        <v>-0.04</v>
      </c>
      <c r="Y94" s="162">
        <f t="shared" si="103"/>
        <v>-0.03</v>
      </c>
      <c r="Z94" s="162">
        <f t="shared" si="103"/>
        <v>-0.02</v>
      </c>
      <c r="AA94" s="162">
        <f t="shared" si="103"/>
        <v>-0.01</v>
      </c>
      <c r="AB94" s="162">
        <f t="shared" si="103"/>
        <v>0</v>
      </c>
      <c r="AC94" s="162">
        <f t="shared" si="103"/>
        <v>0</v>
      </c>
      <c r="AD94" s="162">
        <f t="shared" si="103"/>
        <v>0</v>
      </c>
      <c r="AE94" s="162">
        <f t="shared" si="103"/>
        <v>0</v>
      </c>
      <c r="AF94" s="162">
        <f t="shared" si="103"/>
        <v>0</v>
      </c>
      <c r="AG94" s="162">
        <f t="shared" si="103"/>
        <v>0</v>
      </c>
      <c r="AH94" s="162">
        <f t="shared" si="103"/>
        <v>0</v>
      </c>
      <c r="AI94" s="162">
        <f t="shared" si="103"/>
        <v>0</v>
      </c>
      <c r="AJ94" s="162">
        <f t="shared" si="103"/>
        <v>0</v>
      </c>
      <c r="AK94" s="162">
        <f t="shared" si="103"/>
        <v>-0.002</v>
      </c>
      <c r="AL94" s="162">
        <f t="shared" si="103"/>
        <v>-0.004</v>
      </c>
      <c r="AM94" s="162">
        <f t="shared" si="103"/>
        <v>-0.006</v>
      </c>
      <c r="AN94" s="162">
        <f t="shared" si="103"/>
        <v>-0.008</v>
      </c>
      <c r="AO94" s="162">
        <f t="shared" si="103"/>
        <v>-0.01</v>
      </c>
      <c r="AP94" s="163">
        <f t="shared" si="15"/>
        <v>0</v>
      </c>
    </row>
    <row r="95">
      <c r="A95" s="169">
        <v>42999.0</v>
      </c>
      <c r="B95" s="166">
        <v>7.58</v>
      </c>
      <c r="C95" s="157">
        <v>7.58</v>
      </c>
      <c r="D95" s="159">
        <v>7.57</v>
      </c>
      <c r="E95" s="159">
        <f t="shared" si="2"/>
        <v>7.56</v>
      </c>
      <c r="F95" s="159">
        <v>7.55</v>
      </c>
      <c r="G95" s="159">
        <f t="shared" si="3"/>
        <v>7.55</v>
      </c>
      <c r="H95" s="157">
        <v>7.55</v>
      </c>
      <c r="I95" s="160">
        <f t="shared" si="4"/>
        <v>7.576666667</v>
      </c>
      <c r="J95" s="160">
        <f t="shared" si="5"/>
        <v>7.603333333</v>
      </c>
      <c r="K95" s="159">
        <v>7.63</v>
      </c>
      <c r="L95" s="159">
        <f t="shared" si="6"/>
        <v>7.686</v>
      </c>
      <c r="M95" s="159">
        <f t="shared" si="7"/>
        <v>7.742</v>
      </c>
      <c r="N95" s="159">
        <f t="shared" si="8"/>
        <v>7.798</v>
      </c>
      <c r="O95" s="159">
        <f t="shared" si="9"/>
        <v>7.854</v>
      </c>
      <c r="P95" s="157">
        <v>7.91</v>
      </c>
      <c r="Q95" s="160">
        <f t="shared" si="10"/>
        <v>7.986</v>
      </c>
      <c r="R95" s="160">
        <f t="shared" si="11"/>
        <v>8.062</v>
      </c>
      <c r="S95" s="160">
        <f t="shared" si="12"/>
        <v>8.138</v>
      </c>
      <c r="T95" s="160">
        <f t="shared" si="13"/>
        <v>8.214</v>
      </c>
      <c r="U95" s="167">
        <v>8.29</v>
      </c>
      <c r="V95" s="162">
        <f t="shared" ref="V95:AO95" si="104">B95-B96</f>
        <v>-0.02</v>
      </c>
      <c r="W95" s="162">
        <f t="shared" si="104"/>
        <v>0.02</v>
      </c>
      <c r="X95" s="162">
        <f t="shared" si="104"/>
        <v>0.04</v>
      </c>
      <c r="Y95" s="162">
        <f t="shared" si="104"/>
        <v>0.045</v>
      </c>
      <c r="Z95" s="162">
        <f t="shared" si="104"/>
        <v>0.05</v>
      </c>
      <c r="AA95" s="162">
        <f t="shared" si="104"/>
        <v>0.045</v>
      </c>
      <c r="AB95" s="162">
        <f t="shared" si="104"/>
        <v>0.04</v>
      </c>
      <c r="AC95" s="162">
        <f t="shared" si="104"/>
        <v>0.03666666667</v>
      </c>
      <c r="AD95" s="162">
        <f t="shared" si="104"/>
        <v>0.03333333333</v>
      </c>
      <c r="AE95" s="162">
        <f t="shared" si="104"/>
        <v>0.03</v>
      </c>
      <c r="AF95" s="162">
        <f t="shared" si="104"/>
        <v>0.026</v>
      </c>
      <c r="AG95" s="162">
        <f t="shared" si="104"/>
        <v>0.022</v>
      </c>
      <c r="AH95" s="162">
        <f t="shared" si="104"/>
        <v>0.018</v>
      </c>
      <c r="AI95" s="162">
        <f t="shared" si="104"/>
        <v>0.014</v>
      </c>
      <c r="AJ95" s="162">
        <f t="shared" si="104"/>
        <v>0.01</v>
      </c>
      <c r="AK95" s="162">
        <f t="shared" si="104"/>
        <v>0.01</v>
      </c>
      <c r="AL95" s="162">
        <f t="shared" si="104"/>
        <v>0.01</v>
      </c>
      <c r="AM95" s="162">
        <f t="shared" si="104"/>
        <v>0.01</v>
      </c>
      <c r="AN95" s="162">
        <f t="shared" si="104"/>
        <v>0.01</v>
      </c>
      <c r="AO95" s="162">
        <f t="shared" si="104"/>
        <v>0.01</v>
      </c>
      <c r="AP95" s="163">
        <f t="shared" si="15"/>
        <v>0.05</v>
      </c>
    </row>
    <row r="96">
      <c r="A96" s="169">
        <v>42998.0</v>
      </c>
      <c r="B96" s="166">
        <v>7.6</v>
      </c>
      <c r="C96" s="157">
        <v>7.56</v>
      </c>
      <c r="D96" s="159">
        <v>7.53</v>
      </c>
      <c r="E96" s="159">
        <f t="shared" si="2"/>
        <v>7.515</v>
      </c>
      <c r="F96" s="159">
        <v>7.5</v>
      </c>
      <c r="G96" s="159">
        <f t="shared" si="3"/>
        <v>7.505</v>
      </c>
      <c r="H96" s="157">
        <v>7.51</v>
      </c>
      <c r="I96" s="160">
        <f t="shared" si="4"/>
        <v>7.54</v>
      </c>
      <c r="J96" s="160">
        <f t="shared" si="5"/>
        <v>7.57</v>
      </c>
      <c r="K96" s="159">
        <v>7.6</v>
      </c>
      <c r="L96" s="159">
        <f t="shared" si="6"/>
        <v>7.66</v>
      </c>
      <c r="M96" s="159">
        <f t="shared" si="7"/>
        <v>7.72</v>
      </c>
      <c r="N96" s="159">
        <f t="shared" si="8"/>
        <v>7.78</v>
      </c>
      <c r="O96" s="159">
        <f t="shared" si="9"/>
        <v>7.84</v>
      </c>
      <c r="P96" s="157">
        <v>7.9</v>
      </c>
      <c r="Q96" s="160">
        <f t="shared" si="10"/>
        <v>7.976</v>
      </c>
      <c r="R96" s="160">
        <f t="shared" si="11"/>
        <v>8.052</v>
      </c>
      <c r="S96" s="160">
        <f t="shared" si="12"/>
        <v>8.128</v>
      </c>
      <c r="T96" s="160">
        <f t="shared" si="13"/>
        <v>8.204</v>
      </c>
      <c r="U96" s="167">
        <v>8.28</v>
      </c>
      <c r="V96" s="162">
        <f t="shared" ref="V96:AO96" si="105">B96-B97</f>
        <v>-0.01</v>
      </c>
      <c r="W96" s="162">
        <f t="shared" si="105"/>
        <v>-0.03</v>
      </c>
      <c r="X96" s="162">
        <f t="shared" si="105"/>
        <v>-0.03</v>
      </c>
      <c r="Y96" s="162">
        <f t="shared" si="105"/>
        <v>-0.03</v>
      </c>
      <c r="Z96" s="162">
        <f t="shared" si="105"/>
        <v>-0.03</v>
      </c>
      <c r="AA96" s="162">
        <f t="shared" si="105"/>
        <v>-0.03</v>
      </c>
      <c r="AB96" s="162">
        <f t="shared" si="105"/>
        <v>-0.03</v>
      </c>
      <c r="AC96" s="162">
        <f t="shared" si="105"/>
        <v>-0.02666666667</v>
      </c>
      <c r="AD96" s="162">
        <f t="shared" si="105"/>
        <v>-0.02333333333</v>
      </c>
      <c r="AE96" s="162">
        <f t="shared" si="105"/>
        <v>-0.02</v>
      </c>
      <c r="AF96" s="162">
        <f t="shared" si="105"/>
        <v>-0.018</v>
      </c>
      <c r="AG96" s="162">
        <f t="shared" si="105"/>
        <v>-0.016</v>
      </c>
      <c r="AH96" s="162">
        <f t="shared" si="105"/>
        <v>-0.014</v>
      </c>
      <c r="AI96" s="162">
        <f t="shared" si="105"/>
        <v>-0.012</v>
      </c>
      <c r="AJ96" s="162">
        <f t="shared" si="105"/>
        <v>-0.01</v>
      </c>
      <c r="AK96" s="162">
        <f t="shared" si="105"/>
        <v>-0.008</v>
      </c>
      <c r="AL96" s="162">
        <f t="shared" si="105"/>
        <v>-0.006</v>
      </c>
      <c r="AM96" s="162">
        <f t="shared" si="105"/>
        <v>-0.004</v>
      </c>
      <c r="AN96" s="162">
        <f t="shared" si="105"/>
        <v>-0.002</v>
      </c>
      <c r="AO96" s="162">
        <f t="shared" si="105"/>
        <v>0</v>
      </c>
      <c r="AP96" s="163">
        <f t="shared" si="15"/>
        <v>0</v>
      </c>
    </row>
    <row r="97">
      <c r="A97" s="169">
        <v>42997.0</v>
      </c>
      <c r="B97" s="166">
        <v>7.61</v>
      </c>
      <c r="C97" s="157">
        <v>7.59</v>
      </c>
      <c r="D97" s="159">
        <v>7.56</v>
      </c>
      <c r="E97" s="159">
        <f t="shared" si="2"/>
        <v>7.545</v>
      </c>
      <c r="F97" s="159">
        <v>7.53</v>
      </c>
      <c r="G97" s="159">
        <f t="shared" si="3"/>
        <v>7.535</v>
      </c>
      <c r="H97" s="157">
        <v>7.54</v>
      </c>
      <c r="I97" s="160">
        <f t="shared" si="4"/>
        <v>7.566666667</v>
      </c>
      <c r="J97" s="160">
        <f t="shared" si="5"/>
        <v>7.593333333</v>
      </c>
      <c r="K97" s="159">
        <v>7.62</v>
      </c>
      <c r="L97" s="159">
        <f t="shared" si="6"/>
        <v>7.678</v>
      </c>
      <c r="M97" s="159">
        <f t="shared" si="7"/>
        <v>7.736</v>
      </c>
      <c r="N97" s="159">
        <f t="shared" si="8"/>
        <v>7.794</v>
      </c>
      <c r="O97" s="159">
        <f t="shared" si="9"/>
        <v>7.852</v>
      </c>
      <c r="P97" s="157">
        <v>7.91</v>
      </c>
      <c r="Q97" s="160">
        <f t="shared" si="10"/>
        <v>7.984</v>
      </c>
      <c r="R97" s="160">
        <f t="shared" si="11"/>
        <v>8.058</v>
      </c>
      <c r="S97" s="160">
        <f t="shared" si="12"/>
        <v>8.132</v>
      </c>
      <c r="T97" s="160">
        <f t="shared" si="13"/>
        <v>8.206</v>
      </c>
      <c r="U97" s="167">
        <v>8.28</v>
      </c>
      <c r="V97" s="162">
        <f t="shared" ref="V97:AO97" si="106">B97-B98</f>
        <v>0</v>
      </c>
      <c r="W97" s="162">
        <f t="shared" si="106"/>
        <v>0</v>
      </c>
      <c r="X97" s="162">
        <f t="shared" si="106"/>
        <v>-0.01</v>
      </c>
      <c r="Y97" s="162">
        <f t="shared" si="106"/>
        <v>-0.01</v>
      </c>
      <c r="Z97" s="162">
        <f t="shared" si="106"/>
        <v>-0.01</v>
      </c>
      <c r="AA97" s="162">
        <f t="shared" si="106"/>
        <v>-0.005</v>
      </c>
      <c r="AB97" s="162">
        <f t="shared" si="106"/>
        <v>0</v>
      </c>
      <c r="AC97" s="162">
        <f t="shared" si="106"/>
        <v>-0.003333333333</v>
      </c>
      <c r="AD97" s="162">
        <f t="shared" si="106"/>
        <v>-0.006666666667</v>
      </c>
      <c r="AE97" s="162">
        <f t="shared" si="106"/>
        <v>-0.01</v>
      </c>
      <c r="AF97" s="162">
        <f t="shared" si="106"/>
        <v>-0.01</v>
      </c>
      <c r="AG97" s="162">
        <f t="shared" si="106"/>
        <v>-0.01</v>
      </c>
      <c r="AH97" s="162">
        <f t="shared" si="106"/>
        <v>-0.01</v>
      </c>
      <c r="AI97" s="162">
        <f t="shared" si="106"/>
        <v>-0.01</v>
      </c>
      <c r="AJ97" s="162">
        <f t="shared" si="106"/>
        <v>-0.01</v>
      </c>
      <c r="AK97" s="162">
        <f t="shared" si="106"/>
        <v>-0.01</v>
      </c>
      <c r="AL97" s="162">
        <f t="shared" si="106"/>
        <v>-0.01</v>
      </c>
      <c r="AM97" s="162">
        <f t="shared" si="106"/>
        <v>-0.01</v>
      </c>
      <c r="AN97" s="162">
        <f t="shared" si="106"/>
        <v>-0.01</v>
      </c>
      <c r="AO97" s="162">
        <f t="shared" si="106"/>
        <v>-0.01</v>
      </c>
      <c r="AP97" s="163">
        <f t="shared" si="15"/>
        <v>0</v>
      </c>
    </row>
    <row r="98">
      <c r="A98" s="169">
        <v>42996.0</v>
      </c>
      <c r="B98" s="166">
        <v>7.61</v>
      </c>
      <c r="C98" s="157">
        <v>7.59</v>
      </c>
      <c r="D98" s="159">
        <v>7.57</v>
      </c>
      <c r="E98" s="159">
        <f t="shared" si="2"/>
        <v>7.555</v>
      </c>
      <c r="F98" s="159">
        <v>7.54</v>
      </c>
      <c r="G98" s="159">
        <f t="shared" si="3"/>
        <v>7.54</v>
      </c>
      <c r="H98" s="157">
        <v>7.54</v>
      </c>
      <c r="I98" s="160">
        <f t="shared" si="4"/>
        <v>7.57</v>
      </c>
      <c r="J98" s="160">
        <f t="shared" si="5"/>
        <v>7.6</v>
      </c>
      <c r="K98" s="159">
        <v>7.63</v>
      </c>
      <c r="L98" s="159">
        <f t="shared" si="6"/>
        <v>7.688</v>
      </c>
      <c r="M98" s="159">
        <f t="shared" si="7"/>
        <v>7.746</v>
      </c>
      <c r="N98" s="159">
        <f t="shared" si="8"/>
        <v>7.804</v>
      </c>
      <c r="O98" s="159">
        <f t="shared" si="9"/>
        <v>7.862</v>
      </c>
      <c r="P98" s="157">
        <v>7.92</v>
      </c>
      <c r="Q98" s="160">
        <f t="shared" si="10"/>
        <v>7.994</v>
      </c>
      <c r="R98" s="160">
        <f t="shared" si="11"/>
        <v>8.068</v>
      </c>
      <c r="S98" s="160">
        <f t="shared" si="12"/>
        <v>8.142</v>
      </c>
      <c r="T98" s="160">
        <f t="shared" si="13"/>
        <v>8.216</v>
      </c>
      <c r="U98" s="167">
        <v>8.29</v>
      </c>
      <c r="V98" s="162">
        <f t="shared" ref="V98:AO98" si="107">B98-B99</f>
        <v>0.01</v>
      </c>
      <c r="W98" s="162">
        <f t="shared" si="107"/>
        <v>-0.02</v>
      </c>
      <c r="X98" s="162">
        <f t="shared" si="107"/>
        <v>-0.01</v>
      </c>
      <c r="Y98" s="162">
        <f t="shared" si="107"/>
        <v>0.005</v>
      </c>
      <c r="Z98" s="162">
        <f t="shared" si="107"/>
        <v>0.02</v>
      </c>
      <c r="AA98" s="162">
        <f t="shared" si="107"/>
        <v>0.03</v>
      </c>
      <c r="AB98" s="162">
        <f t="shared" si="107"/>
        <v>0.04</v>
      </c>
      <c r="AC98" s="162">
        <f t="shared" si="107"/>
        <v>0.04333333333</v>
      </c>
      <c r="AD98" s="162">
        <f t="shared" si="107"/>
        <v>0.04666666667</v>
      </c>
      <c r="AE98" s="162">
        <f t="shared" si="107"/>
        <v>0.05</v>
      </c>
      <c r="AF98" s="162">
        <f t="shared" si="107"/>
        <v>0.05</v>
      </c>
      <c r="AG98" s="162">
        <f t="shared" si="107"/>
        <v>0.05</v>
      </c>
      <c r="AH98" s="162">
        <f t="shared" si="107"/>
        <v>0.05</v>
      </c>
      <c r="AI98" s="162">
        <f t="shared" si="107"/>
        <v>0.05</v>
      </c>
      <c r="AJ98" s="162">
        <f t="shared" si="107"/>
        <v>0.05</v>
      </c>
      <c r="AK98" s="162">
        <f t="shared" si="107"/>
        <v>0.052</v>
      </c>
      <c r="AL98" s="162">
        <f t="shared" si="107"/>
        <v>0.054</v>
      </c>
      <c r="AM98" s="162">
        <f t="shared" si="107"/>
        <v>0.056</v>
      </c>
      <c r="AN98" s="162">
        <f t="shared" si="107"/>
        <v>0.058</v>
      </c>
      <c r="AO98" s="162">
        <f t="shared" si="107"/>
        <v>0.06</v>
      </c>
      <c r="AP98" s="163">
        <f t="shared" si="15"/>
        <v>0.06</v>
      </c>
    </row>
    <row r="99">
      <c r="A99" s="169">
        <v>42993.0</v>
      </c>
      <c r="B99" s="166">
        <v>7.6</v>
      </c>
      <c r="C99" s="157">
        <v>7.61</v>
      </c>
      <c r="D99" s="159">
        <v>7.58</v>
      </c>
      <c r="E99" s="159">
        <f t="shared" si="2"/>
        <v>7.55</v>
      </c>
      <c r="F99" s="159">
        <v>7.52</v>
      </c>
      <c r="G99" s="159">
        <f t="shared" si="3"/>
        <v>7.51</v>
      </c>
      <c r="H99" s="157">
        <v>7.5</v>
      </c>
      <c r="I99" s="160">
        <f t="shared" si="4"/>
        <v>7.526666667</v>
      </c>
      <c r="J99" s="160">
        <f t="shared" si="5"/>
        <v>7.553333333</v>
      </c>
      <c r="K99" s="159">
        <v>7.58</v>
      </c>
      <c r="L99" s="159">
        <f t="shared" si="6"/>
        <v>7.638</v>
      </c>
      <c r="M99" s="159">
        <f t="shared" si="7"/>
        <v>7.696</v>
      </c>
      <c r="N99" s="159">
        <f t="shared" si="8"/>
        <v>7.754</v>
      </c>
      <c r="O99" s="159">
        <f t="shared" si="9"/>
        <v>7.812</v>
      </c>
      <c r="P99" s="157">
        <v>7.87</v>
      </c>
      <c r="Q99" s="160">
        <f t="shared" si="10"/>
        <v>7.942</v>
      </c>
      <c r="R99" s="160">
        <f t="shared" si="11"/>
        <v>8.014</v>
      </c>
      <c r="S99" s="160">
        <f t="shared" si="12"/>
        <v>8.086</v>
      </c>
      <c r="T99" s="160">
        <f t="shared" si="13"/>
        <v>8.158</v>
      </c>
      <c r="U99" s="167">
        <v>8.23</v>
      </c>
      <c r="V99" s="162">
        <f t="shared" ref="V99:AO99" si="108">B99-B100</f>
        <v>-0.05</v>
      </c>
      <c r="W99" s="162">
        <f t="shared" si="108"/>
        <v>-0.01</v>
      </c>
      <c r="X99" s="162">
        <f t="shared" si="108"/>
        <v>-0.01</v>
      </c>
      <c r="Y99" s="162">
        <f t="shared" si="108"/>
        <v>-0.01</v>
      </c>
      <c r="Z99" s="162">
        <f t="shared" si="108"/>
        <v>-0.01</v>
      </c>
      <c r="AA99" s="162">
        <f t="shared" si="108"/>
        <v>-0.015</v>
      </c>
      <c r="AB99" s="162">
        <f t="shared" si="108"/>
        <v>-0.02</v>
      </c>
      <c r="AC99" s="162">
        <f t="shared" si="108"/>
        <v>-0.02</v>
      </c>
      <c r="AD99" s="162">
        <f t="shared" si="108"/>
        <v>-0.02</v>
      </c>
      <c r="AE99" s="162">
        <f t="shared" si="108"/>
        <v>-0.02</v>
      </c>
      <c r="AF99" s="162">
        <f t="shared" si="108"/>
        <v>-0.02</v>
      </c>
      <c r="AG99" s="162">
        <f t="shared" si="108"/>
        <v>-0.02</v>
      </c>
      <c r="AH99" s="162">
        <f t="shared" si="108"/>
        <v>-0.02</v>
      </c>
      <c r="AI99" s="162">
        <f t="shared" si="108"/>
        <v>-0.02</v>
      </c>
      <c r="AJ99" s="162">
        <f t="shared" si="108"/>
        <v>-0.02</v>
      </c>
      <c r="AK99" s="162">
        <f t="shared" si="108"/>
        <v>-0.018</v>
      </c>
      <c r="AL99" s="162">
        <f t="shared" si="108"/>
        <v>-0.016</v>
      </c>
      <c r="AM99" s="162">
        <f t="shared" si="108"/>
        <v>-0.014</v>
      </c>
      <c r="AN99" s="162">
        <f t="shared" si="108"/>
        <v>-0.012</v>
      </c>
      <c r="AO99" s="162">
        <f t="shared" si="108"/>
        <v>-0.01</v>
      </c>
      <c r="AP99" s="163">
        <f t="shared" si="15"/>
        <v>-0.01</v>
      </c>
    </row>
    <row r="100">
      <c r="A100" s="169">
        <v>42992.0</v>
      </c>
      <c r="B100" s="166">
        <v>7.65</v>
      </c>
      <c r="C100" s="157">
        <v>7.62</v>
      </c>
      <c r="D100" s="159">
        <v>7.59</v>
      </c>
      <c r="E100" s="159">
        <f t="shared" si="2"/>
        <v>7.56</v>
      </c>
      <c r="F100" s="159">
        <v>7.53</v>
      </c>
      <c r="G100" s="159">
        <f t="shared" si="3"/>
        <v>7.525</v>
      </c>
      <c r="H100" s="157">
        <v>7.52</v>
      </c>
      <c r="I100" s="160">
        <f t="shared" si="4"/>
        <v>7.546666667</v>
      </c>
      <c r="J100" s="160">
        <f t="shared" si="5"/>
        <v>7.573333333</v>
      </c>
      <c r="K100" s="159">
        <v>7.6</v>
      </c>
      <c r="L100" s="159">
        <f t="shared" si="6"/>
        <v>7.658</v>
      </c>
      <c r="M100" s="159">
        <f t="shared" si="7"/>
        <v>7.716</v>
      </c>
      <c r="N100" s="159">
        <f t="shared" si="8"/>
        <v>7.774</v>
      </c>
      <c r="O100" s="159">
        <f t="shared" si="9"/>
        <v>7.832</v>
      </c>
      <c r="P100" s="157">
        <v>7.89</v>
      </c>
      <c r="Q100" s="160">
        <f t="shared" si="10"/>
        <v>7.96</v>
      </c>
      <c r="R100" s="160">
        <f t="shared" si="11"/>
        <v>8.03</v>
      </c>
      <c r="S100" s="160">
        <f t="shared" si="12"/>
        <v>8.1</v>
      </c>
      <c r="T100" s="160">
        <f t="shared" si="13"/>
        <v>8.17</v>
      </c>
      <c r="U100" s="167">
        <v>8.24</v>
      </c>
      <c r="V100" s="162">
        <f t="shared" ref="V100:AO100" si="109">B100-B101</f>
        <v>0</v>
      </c>
      <c r="W100" s="162">
        <f t="shared" si="109"/>
        <v>-0.01</v>
      </c>
      <c r="X100" s="162">
        <f t="shared" si="109"/>
        <v>0</v>
      </c>
      <c r="Y100" s="162">
        <f t="shared" si="109"/>
        <v>0</v>
      </c>
      <c r="Z100" s="162">
        <f t="shared" si="109"/>
        <v>0</v>
      </c>
      <c r="AA100" s="162">
        <f t="shared" si="109"/>
        <v>0.005</v>
      </c>
      <c r="AB100" s="162">
        <f t="shared" si="109"/>
        <v>0.01</v>
      </c>
      <c r="AC100" s="162">
        <f t="shared" si="109"/>
        <v>0.01</v>
      </c>
      <c r="AD100" s="162">
        <f t="shared" si="109"/>
        <v>0.01</v>
      </c>
      <c r="AE100" s="162">
        <f t="shared" si="109"/>
        <v>0.01</v>
      </c>
      <c r="AF100" s="162">
        <f t="shared" si="109"/>
        <v>0.01</v>
      </c>
      <c r="AG100" s="162">
        <f t="shared" si="109"/>
        <v>0.01</v>
      </c>
      <c r="AH100" s="162">
        <f t="shared" si="109"/>
        <v>0.01</v>
      </c>
      <c r="AI100" s="162">
        <f t="shared" si="109"/>
        <v>0.01</v>
      </c>
      <c r="AJ100" s="162">
        <f t="shared" si="109"/>
        <v>0.01</v>
      </c>
      <c r="AK100" s="162">
        <f t="shared" si="109"/>
        <v>0.008</v>
      </c>
      <c r="AL100" s="162">
        <f t="shared" si="109"/>
        <v>0.006</v>
      </c>
      <c r="AM100" s="162">
        <f t="shared" si="109"/>
        <v>0.004</v>
      </c>
      <c r="AN100" s="162">
        <f t="shared" si="109"/>
        <v>0.002</v>
      </c>
      <c r="AO100" s="162">
        <f t="shared" si="109"/>
        <v>0</v>
      </c>
      <c r="AP100" s="163">
        <f t="shared" si="15"/>
        <v>0.01</v>
      </c>
    </row>
    <row r="101">
      <c r="A101" s="169">
        <v>42991.0</v>
      </c>
      <c r="B101" s="166">
        <v>7.65</v>
      </c>
      <c r="C101" s="157">
        <v>7.63</v>
      </c>
      <c r="D101" s="159">
        <v>7.59</v>
      </c>
      <c r="E101" s="159">
        <f t="shared" si="2"/>
        <v>7.56</v>
      </c>
      <c r="F101" s="159">
        <v>7.53</v>
      </c>
      <c r="G101" s="159">
        <f t="shared" si="3"/>
        <v>7.52</v>
      </c>
      <c r="H101" s="157">
        <v>7.51</v>
      </c>
      <c r="I101" s="160">
        <f t="shared" si="4"/>
        <v>7.536666667</v>
      </c>
      <c r="J101" s="160">
        <f t="shared" si="5"/>
        <v>7.563333333</v>
      </c>
      <c r="K101" s="159">
        <v>7.59</v>
      </c>
      <c r="L101" s="159">
        <f t="shared" si="6"/>
        <v>7.648</v>
      </c>
      <c r="M101" s="159">
        <f t="shared" si="7"/>
        <v>7.706</v>
      </c>
      <c r="N101" s="159">
        <f t="shared" si="8"/>
        <v>7.764</v>
      </c>
      <c r="O101" s="159">
        <f t="shared" si="9"/>
        <v>7.822</v>
      </c>
      <c r="P101" s="157">
        <v>7.88</v>
      </c>
      <c r="Q101" s="160">
        <f t="shared" si="10"/>
        <v>7.952</v>
      </c>
      <c r="R101" s="160">
        <f t="shared" si="11"/>
        <v>8.024</v>
      </c>
      <c r="S101" s="160">
        <f t="shared" si="12"/>
        <v>8.096</v>
      </c>
      <c r="T101" s="160">
        <f t="shared" si="13"/>
        <v>8.168</v>
      </c>
      <c r="U101" s="167">
        <v>8.24</v>
      </c>
      <c r="V101" s="162">
        <f t="shared" ref="V101:AO101" si="110">B101-B102</f>
        <v>-0.01</v>
      </c>
      <c r="W101" s="162">
        <f t="shared" si="110"/>
        <v>0</v>
      </c>
      <c r="X101" s="162">
        <f t="shared" si="110"/>
        <v>-0.01</v>
      </c>
      <c r="Y101" s="162">
        <f t="shared" si="110"/>
        <v>-0.01</v>
      </c>
      <c r="Z101" s="162">
        <f t="shared" si="110"/>
        <v>-0.01</v>
      </c>
      <c r="AA101" s="162">
        <f t="shared" si="110"/>
        <v>-0.01</v>
      </c>
      <c r="AB101" s="162">
        <f t="shared" si="110"/>
        <v>-0.01</v>
      </c>
      <c r="AC101" s="162">
        <f t="shared" si="110"/>
        <v>-0.006666666667</v>
      </c>
      <c r="AD101" s="162">
        <f t="shared" si="110"/>
        <v>-0.003333333333</v>
      </c>
      <c r="AE101" s="162">
        <f t="shared" si="110"/>
        <v>0</v>
      </c>
      <c r="AF101" s="162">
        <f t="shared" si="110"/>
        <v>0</v>
      </c>
      <c r="AG101" s="162">
        <f t="shared" si="110"/>
        <v>0</v>
      </c>
      <c r="AH101" s="162">
        <f t="shared" si="110"/>
        <v>0</v>
      </c>
      <c r="AI101" s="162">
        <f t="shared" si="110"/>
        <v>0</v>
      </c>
      <c r="AJ101" s="162">
        <f t="shared" si="110"/>
        <v>0</v>
      </c>
      <c r="AK101" s="162">
        <f t="shared" si="110"/>
        <v>-0.002</v>
      </c>
      <c r="AL101" s="162">
        <f t="shared" si="110"/>
        <v>-0.004</v>
      </c>
      <c r="AM101" s="162">
        <f t="shared" si="110"/>
        <v>-0.006</v>
      </c>
      <c r="AN101" s="162">
        <f t="shared" si="110"/>
        <v>-0.008</v>
      </c>
      <c r="AO101" s="162">
        <f t="shared" si="110"/>
        <v>-0.01</v>
      </c>
      <c r="AP101" s="163">
        <f t="shared" si="15"/>
        <v>0</v>
      </c>
    </row>
    <row r="102">
      <c r="A102" s="169">
        <v>42990.0</v>
      </c>
      <c r="B102" s="166">
        <v>7.66</v>
      </c>
      <c r="C102" s="157">
        <v>7.63</v>
      </c>
      <c r="D102" s="159">
        <v>7.6</v>
      </c>
      <c r="E102" s="159">
        <f t="shared" si="2"/>
        <v>7.57</v>
      </c>
      <c r="F102" s="159">
        <v>7.54</v>
      </c>
      <c r="G102" s="159">
        <f t="shared" si="3"/>
        <v>7.53</v>
      </c>
      <c r="H102" s="157">
        <v>7.52</v>
      </c>
      <c r="I102" s="160">
        <f t="shared" si="4"/>
        <v>7.543333333</v>
      </c>
      <c r="J102" s="160">
        <f t="shared" si="5"/>
        <v>7.566666667</v>
      </c>
      <c r="K102" s="159">
        <v>7.59</v>
      </c>
      <c r="L102" s="159">
        <f t="shared" si="6"/>
        <v>7.648</v>
      </c>
      <c r="M102" s="159">
        <f t="shared" si="7"/>
        <v>7.706</v>
      </c>
      <c r="N102" s="159">
        <f t="shared" si="8"/>
        <v>7.764</v>
      </c>
      <c r="O102" s="159">
        <f t="shared" si="9"/>
        <v>7.822</v>
      </c>
      <c r="P102" s="157">
        <v>7.88</v>
      </c>
      <c r="Q102" s="160">
        <f t="shared" si="10"/>
        <v>7.954</v>
      </c>
      <c r="R102" s="160">
        <f t="shared" si="11"/>
        <v>8.028</v>
      </c>
      <c r="S102" s="160">
        <f t="shared" si="12"/>
        <v>8.102</v>
      </c>
      <c r="T102" s="160">
        <f t="shared" si="13"/>
        <v>8.176</v>
      </c>
      <c r="U102" s="167">
        <v>8.25</v>
      </c>
      <c r="V102" s="162">
        <f t="shared" ref="V102:AO102" si="111">B102-B103</f>
        <v>0</v>
      </c>
      <c r="W102" s="162">
        <f t="shared" si="111"/>
        <v>0</v>
      </c>
      <c r="X102" s="162">
        <f t="shared" si="111"/>
        <v>0.01</v>
      </c>
      <c r="Y102" s="162">
        <f t="shared" si="111"/>
        <v>0.015</v>
      </c>
      <c r="Z102" s="162">
        <f t="shared" si="111"/>
        <v>0.02</v>
      </c>
      <c r="AA102" s="162">
        <f t="shared" si="111"/>
        <v>0.025</v>
      </c>
      <c r="AB102" s="162">
        <f t="shared" si="111"/>
        <v>0.03</v>
      </c>
      <c r="AC102" s="162">
        <f t="shared" si="111"/>
        <v>0.03</v>
      </c>
      <c r="AD102" s="162">
        <f t="shared" si="111"/>
        <v>0.03</v>
      </c>
      <c r="AE102" s="162">
        <f t="shared" si="111"/>
        <v>0.03</v>
      </c>
      <c r="AF102" s="162">
        <f t="shared" si="111"/>
        <v>0.028</v>
      </c>
      <c r="AG102" s="162">
        <f t="shared" si="111"/>
        <v>0.026</v>
      </c>
      <c r="AH102" s="162">
        <f t="shared" si="111"/>
        <v>0.024</v>
      </c>
      <c r="AI102" s="162">
        <f t="shared" si="111"/>
        <v>0.022</v>
      </c>
      <c r="AJ102" s="162">
        <f t="shared" si="111"/>
        <v>0.02</v>
      </c>
      <c r="AK102" s="162">
        <f t="shared" si="111"/>
        <v>0.02</v>
      </c>
      <c r="AL102" s="162">
        <f t="shared" si="111"/>
        <v>0.02</v>
      </c>
      <c r="AM102" s="162">
        <f t="shared" si="111"/>
        <v>0.02</v>
      </c>
      <c r="AN102" s="162">
        <f t="shared" si="111"/>
        <v>0.02</v>
      </c>
      <c r="AO102" s="162">
        <f t="shared" si="111"/>
        <v>0.02</v>
      </c>
      <c r="AP102" s="163">
        <f t="shared" si="15"/>
        <v>0.03</v>
      </c>
    </row>
    <row r="103">
      <c r="A103" s="169">
        <v>42989.0</v>
      </c>
      <c r="B103" s="166">
        <v>7.66</v>
      </c>
      <c r="C103" s="157">
        <v>7.63</v>
      </c>
      <c r="D103" s="159">
        <v>7.59</v>
      </c>
      <c r="E103" s="159">
        <f t="shared" si="2"/>
        <v>7.555</v>
      </c>
      <c r="F103" s="159">
        <v>7.52</v>
      </c>
      <c r="G103" s="159">
        <f t="shared" si="3"/>
        <v>7.505</v>
      </c>
      <c r="H103" s="157">
        <v>7.49</v>
      </c>
      <c r="I103" s="160">
        <f t="shared" si="4"/>
        <v>7.513333333</v>
      </c>
      <c r="J103" s="160">
        <f t="shared" si="5"/>
        <v>7.536666667</v>
      </c>
      <c r="K103" s="159">
        <v>7.56</v>
      </c>
      <c r="L103" s="159">
        <f t="shared" si="6"/>
        <v>7.62</v>
      </c>
      <c r="M103" s="159">
        <f t="shared" si="7"/>
        <v>7.68</v>
      </c>
      <c r="N103" s="159">
        <f t="shared" si="8"/>
        <v>7.74</v>
      </c>
      <c r="O103" s="159">
        <f t="shared" si="9"/>
        <v>7.8</v>
      </c>
      <c r="P103" s="157">
        <v>7.86</v>
      </c>
      <c r="Q103" s="160">
        <f t="shared" si="10"/>
        <v>7.934</v>
      </c>
      <c r="R103" s="160">
        <f t="shared" si="11"/>
        <v>8.008</v>
      </c>
      <c r="S103" s="160">
        <f t="shared" si="12"/>
        <v>8.082</v>
      </c>
      <c r="T103" s="160">
        <f t="shared" si="13"/>
        <v>8.156</v>
      </c>
      <c r="U103" s="167">
        <v>8.23</v>
      </c>
      <c r="V103" s="162">
        <f t="shared" ref="V103:AO103" si="112">B103-B104</f>
        <v>-0.02</v>
      </c>
      <c r="W103" s="162">
        <f t="shared" si="112"/>
        <v>-0.01</v>
      </c>
      <c r="X103" s="162">
        <f t="shared" si="112"/>
        <v>0</v>
      </c>
      <c r="Y103" s="162">
        <f t="shared" si="112"/>
        <v>0</v>
      </c>
      <c r="Z103" s="162">
        <f t="shared" si="112"/>
        <v>0</v>
      </c>
      <c r="AA103" s="162">
        <f t="shared" si="112"/>
        <v>-0.005</v>
      </c>
      <c r="AB103" s="162">
        <f t="shared" si="112"/>
        <v>-0.01</v>
      </c>
      <c r="AC103" s="162">
        <f t="shared" si="112"/>
        <v>-0.006666666667</v>
      </c>
      <c r="AD103" s="162">
        <f t="shared" si="112"/>
        <v>-0.003333333333</v>
      </c>
      <c r="AE103" s="162">
        <f t="shared" si="112"/>
        <v>0</v>
      </c>
      <c r="AF103" s="162">
        <f t="shared" si="112"/>
        <v>0.006</v>
      </c>
      <c r="AG103" s="162">
        <f t="shared" si="112"/>
        <v>0.012</v>
      </c>
      <c r="AH103" s="162">
        <f t="shared" si="112"/>
        <v>0.018</v>
      </c>
      <c r="AI103" s="162">
        <f t="shared" si="112"/>
        <v>0.024</v>
      </c>
      <c r="AJ103" s="162">
        <f t="shared" si="112"/>
        <v>0.03</v>
      </c>
      <c r="AK103" s="162">
        <f t="shared" si="112"/>
        <v>0.032</v>
      </c>
      <c r="AL103" s="162">
        <f t="shared" si="112"/>
        <v>0.034</v>
      </c>
      <c r="AM103" s="162">
        <f t="shared" si="112"/>
        <v>0.036</v>
      </c>
      <c r="AN103" s="162">
        <f t="shared" si="112"/>
        <v>0.038</v>
      </c>
      <c r="AO103" s="162">
        <f t="shared" si="112"/>
        <v>0.04</v>
      </c>
      <c r="AP103" s="163">
        <f t="shared" si="15"/>
        <v>0.04</v>
      </c>
    </row>
    <row r="104">
      <c r="A104" s="169">
        <v>42986.0</v>
      </c>
      <c r="B104" s="166">
        <v>7.68</v>
      </c>
      <c r="C104" s="157">
        <v>7.64</v>
      </c>
      <c r="D104" s="159">
        <v>7.59</v>
      </c>
      <c r="E104" s="159">
        <f t="shared" si="2"/>
        <v>7.555</v>
      </c>
      <c r="F104" s="159">
        <v>7.52</v>
      </c>
      <c r="G104" s="159">
        <f t="shared" si="3"/>
        <v>7.51</v>
      </c>
      <c r="H104" s="157">
        <v>7.5</v>
      </c>
      <c r="I104" s="160">
        <f t="shared" si="4"/>
        <v>7.52</v>
      </c>
      <c r="J104" s="160">
        <f t="shared" si="5"/>
        <v>7.54</v>
      </c>
      <c r="K104" s="159">
        <v>7.56</v>
      </c>
      <c r="L104" s="159">
        <f t="shared" si="6"/>
        <v>7.614</v>
      </c>
      <c r="M104" s="159">
        <f t="shared" si="7"/>
        <v>7.668</v>
      </c>
      <c r="N104" s="159">
        <f t="shared" si="8"/>
        <v>7.722</v>
      </c>
      <c r="O104" s="159">
        <f t="shared" si="9"/>
        <v>7.776</v>
      </c>
      <c r="P104" s="157">
        <v>7.83</v>
      </c>
      <c r="Q104" s="160">
        <f t="shared" si="10"/>
        <v>7.902</v>
      </c>
      <c r="R104" s="160">
        <f t="shared" si="11"/>
        <v>7.974</v>
      </c>
      <c r="S104" s="160">
        <f t="shared" si="12"/>
        <v>8.046</v>
      </c>
      <c r="T104" s="160">
        <f t="shared" si="13"/>
        <v>8.118</v>
      </c>
      <c r="U104" s="167">
        <v>8.19</v>
      </c>
      <c r="V104" s="162">
        <f t="shared" ref="V104:AO104" si="113">B104-B105</f>
        <v>0</v>
      </c>
      <c r="W104" s="162">
        <f t="shared" si="113"/>
        <v>0</v>
      </c>
      <c r="X104" s="162">
        <f t="shared" si="113"/>
        <v>-0.01</v>
      </c>
      <c r="Y104" s="162">
        <f t="shared" si="113"/>
        <v>-0.005</v>
      </c>
      <c r="Z104" s="162">
        <f t="shared" si="113"/>
        <v>0</v>
      </c>
      <c r="AA104" s="162">
        <f t="shared" si="113"/>
        <v>0</v>
      </c>
      <c r="AB104" s="162">
        <f t="shared" si="113"/>
        <v>0</v>
      </c>
      <c r="AC104" s="162">
        <f t="shared" si="113"/>
        <v>-0.003333333333</v>
      </c>
      <c r="AD104" s="162">
        <f t="shared" si="113"/>
        <v>-0.006666666667</v>
      </c>
      <c r="AE104" s="162">
        <f t="shared" si="113"/>
        <v>-0.01</v>
      </c>
      <c r="AF104" s="162">
        <f t="shared" si="113"/>
        <v>-0.014</v>
      </c>
      <c r="AG104" s="162">
        <f t="shared" si="113"/>
        <v>-0.018</v>
      </c>
      <c r="AH104" s="162">
        <f t="shared" si="113"/>
        <v>-0.022</v>
      </c>
      <c r="AI104" s="162">
        <f t="shared" si="113"/>
        <v>-0.026</v>
      </c>
      <c r="AJ104" s="162">
        <f t="shared" si="113"/>
        <v>-0.03</v>
      </c>
      <c r="AK104" s="162">
        <f t="shared" si="113"/>
        <v>-0.034</v>
      </c>
      <c r="AL104" s="162">
        <f t="shared" si="113"/>
        <v>-0.038</v>
      </c>
      <c r="AM104" s="162">
        <f t="shared" si="113"/>
        <v>-0.042</v>
      </c>
      <c r="AN104" s="162">
        <f t="shared" si="113"/>
        <v>-0.046</v>
      </c>
      <c r="AO104" s="162">
        <f t="shared" si="113"/>
        <v>-0.05</v>
      </c>
      <c r="AP104" s="163">
        <f t="shared" si="15"/>
        <v>0</v>
      </c>
    </row>
    <row r="105">
      <c r="A105" s="169">
        <v>42985.0</v>
      </c>
      <c r="B105" s="166">
        <v>7.68</v>
      </c>
      <c r="C105" s="157">
        <v>7.64</v>
      </c>
      <c r="D105" s="159">
        <v>7.6</v>
      </c>
      <c r="E105" s="159">
        <f t="shared" si="2"/>
        <v>7.56</v>
      </c>
      <c r="F105" s="159">
        <v>7.52</v>
      </c>
      <c r="G105" s="159">
        <f t="shared" si="3"/>
        <v>7.51</v>
      </c>
      <c r="H105" s="157">
        <v>7.5</v>
      </c>
      <c r="I105" s="160">
        <f t="shared" si="4"/>
        <v>7.523333333</v>
      </c>
      <c r="J105" s="160">
        <f t="shared" si="5"/>
        <v>7.546666667</v>
      </c>
      <c r="K105" s="159">
        <v>7.57</v>
      </c>
      <c r="L105" s="159">
        <f t="shared" si="6"/>
        <v>7.628</v>
      </c>
      <c r="M105" s="159">
        <f t="shared" si="7"/>
        <v>7.686</v>
      </c>
      <c r="N105" s="159">
        <f t="shared" si="8"/>
        <v>7.744</v>
      </c>
      <c r="O105" s="159">
        <f t="shared" si="9"/>
        <v>7.802</v>
      </c>
      <c r="P105" s="157">
        <v>7.86</v>
      </c>
      <c r="Q105" s="160">
        <f t="shared" si="10"/>
        <v>7.936</v>
      </c>
      <c r="R105" s="160">
        <f t="shared" si="11"/>
        <v>8.012</v>
      </c>
      <c r="S105" s="160">
        <f t="shared" si="12"/>
        <v>8.088</v>
      </c>
      <c r="T105" s="160">
        <f t="shared" si="13"/>
        <v>8.164</v>
      </c>
      <c r="U105" s="167">
        <v>8.24</v>
      </c>
      <c r="V105" s="162">
        <f t="shared" ref="V105:AO105" si="114">B105-B106</f>
        <v>-0.03</v>
      </c>
      <c r="W105" s="162">
        <f t="shared" si="114"/>
        <v>0</v>
      </c>
      <c r="X105" s="162">
        <f t="shared" si="114"/>
        <v>0</v>
      </c>
      <c r="Y105" s="162">
        <f t="shared" si="114"/>
        <v>0</v>
      </c>
      <c r="Z105" s="162">
        <f t="shared" si="114"/>
        <v>0</v>
      </c>
      <c r="AA105" s="162">
        <f t="shared" si="114"/>
        <v>0</v>
      </c>
      <c r="AB105" s="162">
        <f t="shared" si="114"/>
        <v>0</v>
      </c>
      <c r="AC105" s="162">
        <f t="shared" si="114"/>
        <v>0.006666666667</v>
      </c>
      <c r="AD105" s="162">
        <f t="shared" si="114"/>
        <v>0.01333333333</v>
      </c>
      <c r="AE105" s="162">
        <f t="shared" si="114"/>
        <v>0.02</v>
      </c>
      <c r="AF105" s="162">
        <f t="shared" si="114"/>
        <v>0.026</v>
      </c>
      <c r="AG105" s="162">
        <f t="shared" si="114"/>
        <v>0.032</v>
      </c>
      <c r="AH105" s="162">
        <f t="shared" si="114"/>
        <v>0.038</v>
      </c>
      <c r="AI105" s="162">
        <f t="shared" si="114"/>
        <v>0.044</v>
      </c>
      <c r="AJ105" s="162">
        <f t="shared" si="114"/>
        <v>0.05</v>
      </c>
      <c r="AK105" s="162">
        <f t="shared" si="114"/>
        <v>0.054</v>
      </c>
      <c r="AL105" s="162">
        <f t="shared" si="114"/>
        <v>0.058</v>
      </c>
      <c r="AM105" s="162">
        <f t="shared" si="114"/>
        <v>0.062</v>
      </c>
      <c r="AN105" s="162">
        <f t="shared" si="114"/>
        <v>0.066</v>
      </c>
      <c r="AO105" s="162">
        <f t="shared" si="114"/>
        <v>0.07</v>
      </c>
      <c r="AP105" s="163">
        <f t="shared" si="15"/>
        <v>0.07</v>
      </c>
    </row>
    <row r="106">
      <c r="A106" s="169">
        <v>42984.0</v>
      </c>
      <c r="B106" s="166">
        <v>7.71</v>
      </c>
      <c r="C106" s="157">
        <v>7.64</v>
      </c>
      <c r="D106" s="159">
        <v>7.6</v>
      </c>
      <c r="E106" s="159">
        <f t="shared" si="2"/>
        <v>7.56</v>
      </c>
      <c r="F106" s="159">
        <v>7.52</v>
      </c>
      <c r="G106" s="159">
        <f t="shared" si="3"/>
        <v>7.51</v>
      </c>
      <c r="H106" s="157">
        <v>7.5</v>
      </c>
      <c r="I106" s="160">
        <f t="shared" si="4"/>
        <v>7.516666667</v>
      </c>
      <c r="J106" s="160">
        <f t="shared" si="5"/>
        <v>7.533333333</v>
      </c>
      <c r="K106" s="159">
        <v>7.55</v>
      </c>
      <c r="L106" s="159">
        <f t="shared" si="6"/>
        <v>7.602</v>
      </c>
      <c r="M106" s="159">
        <f t="shared" si="7"/>
        <v>7.654</v>
      </c>
      <c r="N106" s="159">
        <f t="shared" si="8"/>
        <v>7.706</v>
      </c>
      <c r="O106" s="159">
        <f t="shared" si="9"/>
        <v>7.758</v>
      </c>
      <c r="P106" s="157">
        <v>7.81</v>
      </c>
      <c r="Q106" s="160">
        <f t="shared" si="10"/>
        <v>7.882</v>
      </c>
      <c r="R106" s="160">
        <f t="shared" si="11"/>
        <v>7.954</v>
      </c>
      <c r="S106" s="160">
        <f t="shared" si="12"/>
        <v>8.026</v>
      </c>
      <c r="T106" s="160">
        <f t="shared" si="13"/>
        <v>8.098</v>
      </c>
      <c r="U106" s="167">
        <v>8.17</v>
      </c>
      <c r="V106" s="162">
        <f t="shared" ref="V106:AO106" si="115">B106-B107</f>
        <v>-0.05</v>
      </c>
      <c r="W106" s="162">
        <f t="shared" si="115"/>
        <v>-0.04</v>
      </c>
      <c r="X106" s="162">
        <f t="shared" si="115"/>
        <v>-0.04</v>
      </c>
      <c r="Y106" s="162">
        <f t="shared" si="115"/>
        <v>-0.05</v>
      </c>
      <c r="Z106" s="162">
        <f t="shared" si="115"/>
        <v>-0.06</v>
      </c>
      <c r="AA106" s="162">
        <f t="shared" si="115"/>
        <v>-0.06</v>
      </c>
      <c r="AB106" s="162">
        <f t="shared" si="115"/>
        <v>-0.06</v>
      </c>
      <c r="AC106" s="162">
        <f t="shared" si="115"/>
        <v>-0.06666666667</v>
      </c>
      <c r="AD106" s="162">
        <f t="shared" si="115"/>
        <v>-0.07333333333</v>
      </c>
      <c r="AE106" s="162">
        <f t="shared" si="115"/>
        <v>-0.08</v>
      </c>
      <c r="AF106" s="162">
        <f t="shared" si="115"/>
        <v>-0.08</v>
      </c>
      <c r="AG106" s="162">
        <f t="shared" si="115"/>
        <v>-0.08</v>
      </c>
      <c r="AH106" s="162">
        <f t="shared" si="115"/>
        <v>-0.08</v>
      </c>
      <c r="AI106" s="162">
        <f t="shared" si="115"/>
        <v>-0.08</v>
      </c>
      <c r="AJ106" s="162">
        <f t="shared" si="115"/>
        <v>-0.08</v>
      </c>
      <c r="AK106" s="162">
        <f t="shared" si="115"/>
        <v>-0.076</v>
      </c>
      <c r="AL106" s="162">
        <f t="shared" si="115"/>
        <v>-0.072</v>
      </c>
      <c r="AM106" s="162">
        <f t="shared" si="115"/>
        <v>-0.068</v>
      </c>
      <c r="AN106" s="162">
        <f t="shared" si="115"/>
        <v>-0.064</v>
      </c>
      <c r="AO106" s="162">
        <f t="shared" si="115"/>
        <v>-0.06</v>
      </c>
      <c r="AP106" s="163">
        <f t="shared" si="15"/>
        <v>-0.04</v>
      </c>
    </row>
    <row r="107">
      <c r="A107" s="169">
        <v>42983.0</v>
      </c>
      <c r="B107" s="166">
        <v>7.76</v>
      </c>
      <c r="C107" s="157">
        <v>7.68</v>
      </c>
      <c r="D107" s="159">
        <v>7.64</v>
      </c>
      <c r="E107" s="159">
        <f t="shared" si="2"/>
        <v>7.61</v>
      </c>
      <c r="F107" s="159">
        <v>7.58</v>
      </c>
      <c r="G107" s="159">
        <f t="shared" si="3"/>
        <v>7.57</v>
      </c>
      <c r="H107" s="157">
        <v>7.56</v>
      </c>
      <c r="I107" s="160">
        <f t="shared" si="4"/>
        <v>7.583333333</v>
      </c>
      <c r="J107" s="160">
        <f t="shared" si="5"/>
        <v>7.606666667</v>
      </c>
      <c r="K107" s="159">
        <v>7.63</v>
      </c>
      <c r="L107" s="159">
        <f t="shared" si="6"/>
        <v>7.682</v>
      </c>
      <c r="M107" s="159">
        <f t="shared" si="7"/>
        <v>7.734</v>
      </c>
      <c r="N107" s="159">
        <f t="shared" si="8"/>
        <v>7.786</v>
      </c>
      <c r="O107" s="159">
        <f t="shared" si="9"/>
        <v>7.838</v>
      </c>
      <c r="P107" s="157">
        <v>7.89</v>
      </c>
      <c r="Q107" s="160">
        <f t="shared" si="10"/>
        <v>7.958</v>
      </c>
      <c r="R107" s="160">
        <f t="shared" si="11"/>
        <v>8.026</v>
      </c>
      <c r="S107" s="160">
        <f t="shared" si="12"/>
        <v>8.094</v>
      </c>
      <c r="T107" s="160">
        <f t="shared" si="13"/>
        <v>8.162</v>
      </c>
      <c r="U107" s="167">
        <v>8.23</v>
      </c>
      <c r="V107" s="162">
        <f t="shared" ref="V107:AO107" si="116">B107-B108</f>
        <v>-0.04</v>
      </c>
      <c r="W107" s="162">
        <f t="shared" si="116"/>
        <v>-0.05</v>
      </c>
      <c r="X107" s="162">
        <f t="shared" si="116"/>
        <v>-0.05</v>
      </c>
      <c r="Y107" s="162">
        <f t="shared" si="116"/>
        <v>-0.06</v>
      </c>
      <c r="Z107" s="162">
        <f t="shared" si="116"/>
        <v>-0.07</v>
      </c>
      <c r="AA107" s="162">
        <f t="shared" si="116"/>
        <v>-0.08</v>
      </c>
      <c r="AB107" s="162">
        <f t="shared" si="116"/>
        <v>-0.09</v>
      </c>
      <c r="AC107" s="162">
        <f t="shared" si="116"/>
        <v>-0.08666666667</v>
      </c>
      <c r="AD107" s="162">
        <f t="shared" si="116"/>
        <v>-0.08333333333</v>
      </c>
      <c r="AE107" s="162">
        <f t="shared" si="116"/>
        <v>-0.08</v>
      </c>
      <c r="AF107" s="162">
        <f t="shared" si="116"/>
        <v>-0.072</v>
      </c>
      <c r="AG107" s="162">
        <f t="shared" si="116"/>
        <v>-0.064</v>
      </c>
      <c r="AH107" s="162">
        <f t="shared" si="116"/>
        <v>-0.056</v>
      </c>
      <c r="AI107" s="162">
        <f t="shared" si="116"/>
        <v>-0.048</v>
      </c>
      <c r="AJ107" s="162">
        <f t="shared" si="116"/>
        <v>-0.04</v>
      </c>
      <c r="AK107" s="162">
        <f t="shared" si="116"/>
        <v>-0.032</v>
      </c>
      <c r="AL107" s="162">
        <f t="shared" si="116"/>
        <v>-0.024</v>
      </c>
      <c r="AM107" s="162">
        <f t="shared" si="116"/>
        <v>-0.016</v>
      </c>
      <c r="AN107" s="162">
        <f t="shared" si="116"/>
        <v>-0.008</v>
      </c>
      <c r="AO107" s="162">
        <f t="shared" si="116"/>
        <v>0</v>
      </c>
      <c r="AP107" s="163">
        <f t="shared" si="15"/>
        <v>0</v>
      </c>
    </row>
    <row r="108">
      <c r="A108" s="169">
        <v>42982.0</v>
      </c>
      <c r="B108" s="166">
        <v>7.8</v>
      </c>
      <c r="C108" s="157">
        <v>7.73</v>
      </c>
      <c r="D108" s="159">
        <v>7.69</v>
      </c>
      <c r="E108" s="159">
        <f t="shared" si="2"/>
        <v>7.67</v>
      </c>
      <c r="F108" s="159">
        <v>7.65</v>
      </c>
      <c r="G108" s="159">
        <f t="shared" si="3"/>
        <v>7.65</v>
      </c>
      <c r="H108" s="157">
        <v>7.65</v>
      </c>
      <c r="I108" s="160">
        <f t="shared" si="4"/>
        <v>7.67</v>
      </c>
      <c r="J108" s="160">
        <f t="shared" si="5"/>
        <v>7.69</v>
      </c>
      <c r="K108" s="159">
        <v>7.71</v>
      </c>
      <c r="L108" s="159">
        <f t="shared" si="6"/>
        <v>7.754</v>
      </c>
      <c r="M108" s="159">
        <f t="shared" si="7"/>
        <v>7.798</v>
      </c>
      <c r="N108" s="159">
        <f t="shared" si="8"/>
        <v>7.842</v>
      </c>
      <c r="O108" s="159">
        <f t="shared" si="9"/>
        <v>7.886</v>
      </c>
      <c r="P108" s="157">
        <v>7.93</v>
      </c>
      <c r="Q108" s="160">
        <f t="shared" si="10"/>
        <v>7.99</v>
      </c>
      <c r="R108" s="160">
        <f t="shared" si="11"/>
        <v>8.05</v>
      </c>
      <c r="S108" s="160">
        <f t="shared" si="12"/>
        <v>8.11</v>
      </c>
      <c r="T108" s="160">
        <f t="shared" si="13"/>
        <v>8.17</v>
      </c>
      <c r="U108" s="167">
        <v>8.23</v>
      </c>
      <c r="V108" s="162">
        <f t="shared" ref="V108:AO108" si="117">B108-B109</f>
        <v>0</v>
      </c>
      <c r="W108" s="162">
        <f t="shared" si="117"/>
        <v>-0.02</v>
      </c>
      <c r="X108" s="162">
        <f t="shared" si="117"/>
        <v>-0.02</v>
      </c>
      <c r="Y108" s="162">
        <f t="shared" si="117"/>
        <v>-0.025</v>
      </c>
      <c r="Z108" s="162">
        <f t="shared" si="117"/>
        <v>-0.03</v>
      </c>
      <c r="AA108" s="162">
        <f t="shared" si="117"/>
        <v>-0.025</v>
      </c>
      <c r="AB108" s="162">
        <f t="shared" si="117"/>
        <v>-0.02</v>
      </c>
      <c r="AC108" s="162">
        <f t="shared" si="117"/>
        <v>-0.01333333333</v>
      </c>
      <c r="AD108" s="162">
        <f t="shared" si="117"/>
        <v>-0.006666666667</v>
      </c>
      <c r="AE108" s="162">
        <f t="shared" si="117"/>
        <v>0</v>
      </c>
      <c r="AF108" s="162">
        <f t="shared" si="117"/>
        <v>-0.004</v>
      </c>
      <c r="AG108" s="162">
        <f t="shared" si="117"/>
        <v>-0.008</v>
      </c>
      <c r="AH108" s="162">
        <f t="shared" si="117"/>
        <v>-0.012</v>
      </c>
      <c r="AI108" s="162">
        <f t="shared" si="117"/>
        <v>-0.016</v>
      </c>
      <c r="AJ108" s="162">
        <f t="shared" si="117"/>
        <v>-0.02</v>
      </c>
      <c r="AK108" s="162">
        <f t="shared" si="117"/>
        <v>-0.022</v>
      </c>
      <c r="AL108" s="162">
        <f t="shared" si="117"/>
        <v>-0.024</v>
      </c>
      <c r="AM108" s="162">
        <f t="shared" si="117"/>
        <v>-0.026</v>
      </c>
      <c r="AN108" s="162">
        <f t="shared" si="117"/>
        <v>-0.028</v>
      </c>
      <c r="AO108" s="162">
        <f t="shared" si="117"/>
        <v>-0.03</v>
      </c>
      <c r="AP108" s="163">
        <f t="shared" si="15"/>
        <v>0</v>
      </c>
    </row>
    <row r="109">
      <c r="A109" s="169">
        <v>42979.0</v>
      </c>
      <c r="B109" s="166">
        <v>7.8</v>
      </c>
      <c r="C109" s="157">
        <v>7.75</v>
      </c>
      <c r="D109" s="159">
        <v>7.71</v>
      </c>
      <c r="E109" s="159">
        <f t="shared" si="2"/>
        <v>7.695</v>
      </c>
      <c r="F109" s="159">
        <v>7.68</v>
      </c>
      <c r="G109" s="159">
        <f t="shared" si="3"/>
        <v>7.675</v>
      </c>
      <c r="H109" s="157">
        <v>7.67</v>
      </c>
      <c r="I109" s="160">
        <f t="shared" si="4"/>
        <v>7.683333333</v>
      </c>
      <c r="J109" s="160">
        <f t="shared" si="5"/>
        <v>7.696666667</v>
      </c>
      <c r="K109" s="159">
        <v>7.71</v>
      </c>
      <c r="L109" s="159">
        <f t="shared" si="6"/>
        <v>7.758</v>
      </c>
      <c r="M109" s="159">
        <f t="shared" si="7"/>
        <v>7.806</v>
      </c>
      <c r="N109" s="159">
        <f t="shared" si="8"/>
        <v>7.854</v>
      </c>
      <c r="O109" s="159">
        <f t="shared" si="9"/>
        <v>7.902</v>
      </c>
      <c r="P109" s="157">
        <v>7.95</v>
      </c>
      <c r="Q109" s="160">
        <f t="shared" si="10"/>
        <v>8.012</v>
      </c>
      <c r="R109" s="160">
        <f t="shared" si="11"/>
        <v>8.074</v>
      </c>
      <c r="S109" s="160">
        <f t="shared" si="12"/>
        <v>8.136</v>
      </c>
      <c r="T109" s="160">
        <f t="shared" si="13"/>
        <v>8.198</v>
      </c>
      <c r="U109" s="167">
        <v>8.26</v>
      </c>
      <c r="V109" s="162">
        <f t="shared" ref="V109:AO109" si="118">B109-B110</f>
        <v>-0.02</v>
      </c>
      <c r="W109" s="162">
        <f t="shared" si="118"/>
        <v>-0.02</v>
      </c>
      <c r="X109" s="162">
        <f t="shared" si="118"/>
        <v>-0.02</v>
      </c>
      <c r="Y109" s="162">
        <f t="shared" si="118"/>
        <v>-0.02</v>
      </c>
      <c r="Z109" s="162">
        <f t="shared" si="118"/>
        <v>-0.02</v>
      </c>
      <c r="AA109" s="162">
        <f t="shared" si="118"/>
        <v>-0.025</v>
      </c>
      <c r="AB109" s="162">
        <f t="shared" si="118"/>
        <v>-0.03</v>
      </c>
      <c r="AC109" s="162">
        <f t="shared" si="118"/>
        <v>-0.03666666667</v>
      </c>
      <c r="AD109" s="162">
        <f t="shared" si="118"/>
        <v>-0.04333333333</v>
      </c>
      <c r="AE109" s="162">
        <f t="shared" si="118"/>
        <v>-0.05</v>
      </c>
      <c r="AF109" s="162">
        <f t="shared" si="118"/>
        <v>-0.05</v>
      </c>
      <c r="AG109" s="162">
        <f t="shared" si="118"/>
        <v>-0.05</v>
      </c>
      <c r="AH109" s="162">
        <f t="shared" si="118"/>
        <v>-0.05</v>
      </c>
      <c r="AI109" s="162">
        <f t="shared" si="118"/>
        <v>-0.05</v>
      </c>
      <c r="AJ109" s="162">
        <f t="shared" si="118"/>
        <v>-0.05</v>
      </c>
      <c r="AK109" s="162">
        <f t="shared" si="118"/>
        <v>-0.048</v>
      </c>
      <c r="AL109" s="162">
        <f t="shared" si="118"/>
        <v>-0.046</v>
      </c>
      <c r="AM109" s="162">
        <f t="shared" si="118"/>
        <v>-0.044</v>
      </c>
      <c r="AN109" s="162">
        <f t="shared" si="118"/>
        <v>-0.042</v>
      </c>
      <c r="AO109" s="162">
        <f t="shared" si="118"/>
        <v>-0.04</v>
      </c>
      <c r="AP109" s="163">
        <f t="shared" si="15"/>
        <v>-0.02</v>
      </c>
    </row>
    <row r="110">
      <c r="A110" s="169">
        <v>42978.0</v>
      </c>
      <c r="B110" s="166">
        <v>7.82</v>
      </c>
      <c r="C110" s="157">
        <v>7.77</v>
      </c>
      <c r="D110" s="159">
        <v>7.73</v>
      </c>
      <c r="E110" s="159">
        <f t="shared" si="2"/>
        <v>7.715</v>
      </c>
      <c r="F110" s="159">
        <v>7.7</v>
      </c>
      <c r="G110" s="159">
        <f t="shared" si="3"/>
        <v>7.7</v>
      </c>
      <c r="H110" s="157">
        <v>7.7</v>
      </c>
      <c r="I110" s="160">
        <f t="shared" si="4"/>
        <v>7.72</v>
      </c>
      <c r="J110" s="160">
        <f t="shared" si="5"/>
        <v>7.74</v>
      </c>
      <c r="K110" s="159">
        <v>7.76</v>
      </c>
      <c r="L110" s="159">
        <f t="shared" si="6"/>
        <v>7.808</v>
      </c>
      <c r="M110" s="159">
        <f t="shared" si="7"/>
        <v>7.856</v>
      </c>
      <c r="N110" s="159">
        <f t="shared" si="8"/>
        <v>7.904</v>
      </c>
      <c r="O110" s="159">
        <f t="shared" si="9"/>
        <v>7.952</v>
      </c>
      <c r="P110" s="157">
        <v>8.0</v>
      </c>
      <c r="Q110" s="160">
        <f t="shared" si="10"/>
        <v>8.06</v>
      </c>
      <c r="R110" s="160">
        <f t="shared" si="11"/>
        <v>8.12</v>
      </c>
      <c r="S110" s="160">
        <f t="shared" si="12"/>
        <v>8.18</v>
      </c>
      <c r="T110" s="160">
        <f t="shared" si="13"/>
        <v>8.24</v>
      </c>
      <c r="U110" s="167">
        <v>8.3</v>
      </c>
      <c r="V110" s="162">
        <f t="shared" ref="V110:AO110" si="119">B110-B111</f>
        <v>-0.01</v>
      </c>
      <c r="W110" s="162">
        <f t="shared" si="119"/>
        <v>-0.02</v>
      </c>
      <c r="X110" s="162">
        <f t="shared" si="119"/>
        <v>-0.03</v>
      </c>
      <c r="Y110" s="162">
        <f t="shared" si="119"/>
        <v>-0.04</v>
      </c>
      <c r="Z110" s="162">
        <f t="shared" si="119"/>
        <v>-0.05</v>
      </c>
      <c r="AA110" s="162">
        <f t="shared" si="119"/>
        <v>-0.055</v>
      </c>
      <c r="AB110" s="162">
        <f t="shared" si="119"/>
        <v>-0.06</v>
      </c>
      <c r="AC110" s="162">
        <f t="shared" si="119"/>
        <v>-0.06</v>
      </c>
      <c r="AD110" s="162">
        <f t="shared" si="119"/>
        <v>-0.06</v>
      </c>
      <c r="AE110" s="162">
        <f t="shared" si="119"/>
        <v>-0.06</v>
      </c>
      <c r="AF110" s="162">
        <f t="shared" si="119"/>
        <v>-0.054</v>
      </c>
      <c r="AG110" s="162">
        <f t="shared" si="119"/>
        <v>-0.048</v>
      </c>
      <c r="AH110" s="162">
        <f t="shared" si="119"/>
        <v>-0.042</v>
      </c>
      <c r="AI110" s="162">
        <f t="shared" si="119"/>
        <v>-0.036</v>
      </c>
      <c r="AJ110" s="162">
        <f t="shared" si="119"/>
        <v>-0.03</v>
      </c>
      <c r="AK110" s="162">
        <f t="shared" si="119"/>
        <v>-0.026</v>
      </c>
      <c r="AL110" s="162">
        <f t="shared" si="119"/>
        <v>-0.022</v>
      </c>
      <c r="AM110" s="162">
        <f t="shared" si="119"/>
        <v>-0.018</v>
      </c>
      <c r="AN110" s="162">
        <f t="shared" si="119"/>
        <v>-0.014</v>
      </c>
      <c r="AO110" s="162">
        <f t="shared" si="119"/>
        <v>-0.01</v>
      </c>
      <c r="AP110" s="163">
        <f t="shared" si="15"/>
        <v>-0.01</v>
      </c>
    </row>
    <row r="111">
      <c r="A111" s="169">
        <v>42977.0</v>
      </c>
      <c r="B111" s="166">
        <v>7.83</v>
      </c>
      <c r="C111" s="157">
        <v>7.79</v>
      </c>
      <c r="D111" s="159">
        <v>7.76</v>
      </c>
      <c r="E111" s="159">
        <f t="shared" si="2"/>
        <v>7.755</v>
      </c>
      <c r="F111" s="159">
        <v>7.75</v>
      </c>
      <c r="G111" s="159">
        <f t="shared" si="3"/>
        <v>7.755</v>
      </c>
      <c r="H111" s="157">
        <v>7.76</v>
      </c>
      <c r="I111" s="160">
        <f t="shared" si="4"/>
        <v>7.78</v>
      </c>
      <c r="J111" s="160">
        <f t="shared" si="5"/>
        <v>7.8</v>
      </c>
      <c r="K111" s="159">
        <v>7.82</v>
      </c>
      <c r="L111" s="159">
        <f t="shared" si="6"/>
        <v>7.862</v>
      </c>
      <c r="M111" s="159">
        <f t="shared" si="7"/>
        <v>7.904</v>
      </c>
      <c r="N111" s="159">
        <f t="shared" si="8"/>
        <v>7.946</v>
      </c>
      <c r="O111" s="159">
        <f t="shared" si="9"/>
        <v>7.988</v>
      </c>
      <c r="P111" s="157">
        <v>8.03</v>
      </c>
      <c r="Q111" s="160">
        <f t="shared" si="10"/>
        <v>8.086</v>
      </c>
      <c r="R111" s="160">
        <f t="shared" si="11"/>
        <v>8.142</v>
      </c>
      <c r="S111" s="160">
        <f t="shared" si="12"/>
        <v>8.198</v>
      </c>
      <c r="T111" s="160">
        <f t="shared" si="13"/>
        <v>8.254</v>
      </c>
      <c r="U111" s="167">
        <v>8.31</v>
      </c>
      <c r="V111" s="162">
        <f t="shared" ref="V111:AO111" si="120">B111-B112</f>
        <v>-0.01</v>
      </c>
      <c r="W111" s="162">
        <f t="shared" si="120"/>
        <v>-0.02</v>
      </c>
      <c r="X111" s="162">
        <f t="shared" si="120"/>
        <v>-0.04</v>
      </c>
      <c r="Y111" s="162">
        <f t="shared" si="120"/>
        <v>-0.045</v>
      </c>
      <c r="Z111" s="162">
        <f t="shared" si="120"/>
        <v>-0.05</v>
      </c>
      <c r="AA111" s="162">
        <f t="shared" si="120"/>
        <v>-0.05</v>
      </c>
      <c r="AB111" s="162">
        <f t="shared" si="120"/>
        <v>-0.05</v>
      </c>
      <c r="AC111" s="162">
        <f t="shared" si="120"/>
        <v>-0.04333333333</v>
      </c>
      <c r="AD111" s="162">
        <f t="shared" si="120"/>
        <v>-0.03666666667</v>
      </c>
      <c r="AE111" s="162">
        <f t="shared" si="120"/>
        <v>-0.03</v>
      </c>
      <c r="AF111" s="162">
        <f t="shared" si="120"/>
        <v>-0.028</v>
      </c>
      <c r="AG111" s="162">
        <f t="shared" si="120"/>
        <v>-0.026</v>
      </c>
      <c r="AH111" s="162">
        <f t="shared" si="120"/>
        <v>-0.024</v>
      </c>
      <c r="AI111" s="162">
        <f t="shared" si="120"/>
        <v>-0.022</v>
      </c>
      <c r="AJ111" s="162">
        <f t="shared" si="120"/>
        <v>-0.02</v>
      </c>
      <c r="AK111" s="162">
        <f t="shared" si="120"/>
        <v>-0.022</v>
      </c>
      <c r="AL111" s="162">
        <f t="shared" si="120"/>
        <v>-0.024</v>
      </c>
      <c r="AM111" s="162">
        <f t="shared" si="120"/>
        <v>-0.026</v>
      </c>
      <c r="AN111" s="162">
        <f t="shared" si="120"/>
        <v>-0.028</v>
      </c>
      <c r="AO111" s="162">
        <f t="shared" si="120"/>
        <v>-0.03</v>
      </c>
      <c r="AP111" s="163">
        <f t="shared" si="15"/>
        <v>-0.01</v>
      </c>
    </row>
    <row r="112">
      <c r="A112" s="169">
        <v>42976.0</v>
      </c>
      <c r="B112" s="166">
        <v>7.84</v>
      </c>
      <c r="C112" s="157">
        <v>7.81</v>
      </c>
      <c r="D112" s="159">
        <v>7.8</v>
      </c>
      <c r="E112" s="159">
        <f t="shared" si="2"/>
        <v>7.8</v>
      </c>
      <c r="F112" s="159">
        <v>7.8</v>
      </c>
      <c r="G112" s="159">
        <f t="shared" si="3"/>
        <v>7.805</v>
      </c>
      <c r="H112" s="157">
        <v>7.81</v>
      </c>
      <c r="I112" s="160">
        <f t="shared" si="4"/>
        <v>7.823333333</v>
      </c>
      <c r="J112" s="160">
        <f t="shared" si="5"/>
        <v>7.836666667</v>
      </c>
      <c r="K112" s="159">
        <v>7.85</v>
      </c>
      <c r="L112" s="159">
        <f t="shared" si="6"/>
        <v>7.89</v>
      </c>
      <c r="M112" s="159">
        <f t="shared" si="7"/>
        <v>7.93</v>
      </c>
      <c r="N112" s="159">
        <f t="shared" si="8"/>
        <v>7.97</v>
      </c>
      <c r="O112" s="159">
        <f t="shared" si="9"/>
        <v>8.01</v>
      </c>
      <c r="P112" s="157">
        <v>8.05</v>
      </c>
      <c r="Q112" s="160">
        <f t="shared" si="10"/>
        <v>8.108</v>
      </c>
      <c r="R112" s="160">
        <f t="shared" si="11"/>
        <v>8.166</v>
      </c>
      <c r="S112" s="160">
        <f t="shared" si="12"/>
        <v>8.224</v>
      </c>
      <c r="T112" s="160">
        <f t="shared" si="13"/>
        <v>8.282</v>
      </c>
      <c r="U112" s="167">
        <v>8.34</v>
      </c>
      <c r="V112" s="162">
        <f t="shared" ref="V112:AO112" si="121">B112-B113</f>
        <v>0.03</v>
      </c>
      <c r="W112" s="162">
        <f t="shared" si="121"/>
        <v>0.03</v>
      </c>
      <c r="X112" s="162">
        <f t="shared" si="121"/>
        <v>0.03</v>
      </c>
      <c r="Y112" s="162">
        <f t="shared" si="121"/>
        <v>0.035</v>
      </c>
      <c r="Z112" s="162">
        <f t="shared" si="121"/>
        <v>0.04</v>
      </c>
      <c r="AA112" s="162">
        <f t="shared" si="121"/>
        <v>0.045</v>
      </c>
      <c r="AB112" s="162">
        <f t="shared" si="121"/>
        <v>0.05</v>
      </c>
      <c r="AC112" s="162">
        <f t="shared" si="121"/>
        <v>0.04666666667</v>
      </c>
      <c r="AD112" s="162">
        <f t="shared" si="121"/>
        <v>0.04333333333</v>
      </c>
      <c r="AE112" s="162">
        <f t="shared" si="121"/>
        <v>0.04</v>
      </c>
      <c r="AF112" s="162">
        <f t="shared" si="121"/>
        <v>0.032</v>
      </c>
      <c r="AG112" s="162">
        <f t="shared" si="121"/>
        <v>0.024</v>
      </c>
      <c r="AH112" s="162">
        <f t="shared" si="121"/>
        <v>0.016</v>
      </c>
      <c r="AI112" s="162">
        <f t="shared" si="121"/>
        <v>0.008</v>
      </c>
      <c r="AJ112" s="162">
        <f t="shared" si="121"/>
        <v>0</v>
      </c>
      <c r="AK112" s="162">
        <f t="shared" si="121"/>
        <v>-0.006</v>
      </c>
      <c r="AL112" s="162">
        <f t="shared" si="121"/>
        <v>-0.012</v>
      </c>
      <c r="AM112" s="162">
        <f t="shared" si="121"/>
        <v>-0.018</v>
      </c>
      <c r="AN112" s="162">
        <f t="shared" si="121"/>
        <v>-0.024</v>
      </c>
      <c r="AO112" s="162">
        <f t="shared" si="121"/>
        <v>-0.03</v>
      </c>
      <c r="AP112" s="163">
        <f t="shared" si="15"/>
        <v>0.05</v>
      </c>
    </row>
    <row r="113">
      <c r="A113" s="169">
        <v>42975.0</v>
      </c>
      <c r="B113" s="166">
        <v>7.81</v>
      </c>
      <c r="C113" s="157">
        <v>7.78</v>
      </c>
      <c r="D113" s="159">
        <v>7.77</v>
      </c>
      <c r="E113" s="159">
        <f t="shared" si="2"/>
        <v>7.765</v>
      </c>
      <c r="F113" s="159">
        <v>7.76</v>
      </c>
      <c r="G113" s="159">
        <f t="shared" si="3"/>
        <v>7.76</v>
      </c>
      <c r="H113" s="157">
        <v>7.76</v>
      </c>
      <c r="I113" s="160">
        <f t="shared" si="4"/>
        <v>7.776666667</v>
      </c>
      <c r="J113" s="160">
        <f t="shared" si="5"/>
        <v>7.793333333</v>
      </c>
      <c r="K113" s="159">
        <v>7.81</v>
      </c>
      <c r="L113" s="159">
        <f t="shared" si="6"/>
        <v>7.858</v>
      </c>
      <c r="M113" s="159">
        <f t="shared" si="7"/>
        <v>7.906</v>
      </c>
      <c r="N113" s="159">
        <f t="shared" si="8"/>
        <v>7.954</v>
      </c>
      <c r="O113" s="159">
        <f t="shared" si="9"/>
        <v>8.002</v>
      </c>
      <c r="P113" s="157">
        <v>8.05</v>
      </c>
      <c r="Q113" s="160">
        <f t="shared" si="10"/>
        <v>8.114</v>
      </c>
      <c r="R113" s="160">
        <f t="shared" si="11"/>
        <v>8.178</v>
      </c>
      <c r="S113" s="160">
        <f t="shared" si="12"/>
        <v>8.242</v>
      </c>
      <c r="T113" s="160">
        <f t="shared" si="13"/>
        <v>8.306</v>
      </c>
      <c r="U113" s="167">
        <v>8.37</v>
      </c>
      <c r="V113" s="162">
        <f t="shared" ref="V113:AO113" si="122">B113-B114</f>
        <v>0</v>
      </c>
      <c r="W113" s="162">
        <f t="shared" si="122"/>
        <v>0</v>
      </c>
      <c r="X113" s="162">
        <f t="shared" si="122"/>
        <v>0</v>
      </c>
      <c r="Y113" s="162">
        <f t="shared" si="122"/>
        <v>0</v>
      </c>
      <c r="Z113" s="162">
        <f t="shared" si="122"/>
        <v>0</v>
      </c>
      <c r="AA113" s="162">
        <f t="shared" si="122"/>
        <v>-0.005</v>
      </c>
      <c r="AB113" s="162">
        <f t="shared" si="122"/>
        <v>-0.01</v>
      </c>
      <c r="AC113" s="162">
        <f t="shared" si="122"/>
        <v>-0.01333333333</v>
      </c>
      <c r="AD113" s="162">
        <f t="shared" si="122"/>
        <v>-0.01666666667</v>
      </c>
      <c r="AE113" s="162">
        <f t="shared" si="122"/>
        <v>-0.02</v>
      </c>
      <c r="AF113" s="162">
        <f t="shared" si="122"/>
        <v>-0.02</v>
      </c>
      <c r="AG113" s="162">
        <f t="shared" si="122"/>
        <v>-0.02</v>
      </c>
      <c r="AH113" s="162">
        <f t="shared" si="122"/>
        <v>-0.02</v>
      </c>
      <c r="AI113" s="162">
        <f t="shared" si="122"/>
        <v>-0.02</v>
      </c>
      <c r="AJ113" s="162">
        <f t="shared" si="122"/>
        <v>-0.02</v>
      </c>
      <c r="AK113" s="162">
        <f t="shared" si="122"/>
        <v>-0.018</v>
      </c>
      <c r="AL113" s="162">
        <f t="shared" si="122"/>
        <v>-0.016</v>
      </c>
      <c r="AM113" s="162">
        <f t="shared" si="122"/>
        <v>-0.014</v>
      </c>
      <c r="AN113" s="162">
        <f t="shared" si="122"/>
        <v>-0.012</v>
      </c>
      <c r="AO113" s="162">
        <f t="shared" si="122"/>
        <v>-0.01</v>
      </c>
      <c r="AP113" s="163">
        <f t="shared" si="15"/>
        <v>0</v>
      </c>
    </row>
    <row r="114">
      <c r="A114" s="169">
        <v>42972.0</v>
      </c>
      <c r="B114" s="166">
        <v>7.81</v>
      </c>
      <c r="C114" s="157">
        <v>7.78</v>
      </c>
      <c r="D114" s="159">
        <v>7.77</v>
      </c>
      <c r="E114" s="159">
        <f t="shared" si="2"/>
        <v>7.765</v>
      </c>
      <c r="F114" s="159">
        <v>7.76</v>
      </c>
      <c r="G114" s="159">
        <f t="shared" si="3"/>
        <v>7.765</v>
      </c>
      <c r="H114" s="157">
        <v>7.77</v>
      </c>
      <c r="I114" s="160">
        <f t="shared" si="4"/>
        <v>7.79</v>
      </c>
      <c r="J114" s="160">
        <f t="shared" si="5"/>
        <v>7.81</v>
      </c>
      <c r="K114" s="159">
        <v>7.83</v>
      </c>
      <c r="L114" s="159">
        <f t="shared" si="6"/>
        <v>7.878</v>
      </c>
      <c r="M114" s="159">
        <f t="shared" si="7"/>
        <v>7.926</v>
      </c>
      <c r="N114" s="159">
        <f t="shared" si="8"/>
        <v>7.974</v>
      </c>
      <c r="O114" s="159">
        <f t="shared" si="9"/>
        <v>8.022</v>
      </c>
      <c r="P114" s="157">
        <v>8.07</v>
      </c>
      <c r="Q114" s="160">
        <f t="shared" si="10"/>
        <v>8.132</v>
      </c>
      <c r="R114" s="160">
        <f t="shared" si="11"/>
        <v>8.194</v>
      </c>
      <c r="S114" s="160">
        <f t="shared" si="12"/>
        <v>8.256</v>
      </c>
      <c r="T114" s="160">
        <f t="shared" si="13"/>
        <v>8.318</v>
      </c>
      <c r="U114" s="167">
        <v>8.38</v>
      </c>
      <c r="V114" s="162">
        <f t="shared" ref="V114:AO114" si="123">B114-B115</f>
        <v>-0.04</v>
      </c>
      <c r="W114" s="162">
        <f t="shared" si="123"/>
        <v>-0.01</v>
      </c>
      <c r="X114" s="162">
        <f t="shared" si="123"/>
        <v>-0.01</v>
      </c>
      <c r="Y114" s="162">
        <f t="shared" si="123"/>
        <v>-0.005</v>
      </c>
      <c r="Z114" s="162">
        <f t="shared" si="123"/>
        <v>0</v>
      </c>
      <c r="AA114" s="162">
        <f t="shared" si="123"/>
        <v>0</v>
      </c>
      <c r="AB114" s="162">
        <f t="shared" si="123"/>
        <v>0</v>
      </c>
      <c r="AC114" s="162">
        <f t="shared" si="123"/>
        <v>0</v>
      </c>
      <c r="AD114" s="162">
        <f t="shared" si="123"/>
        <v>0</v>
      </c>
      <c r="AE114" s="162">
        <f t="shared" si="123"/>
        <v>0</v>
      </c>
      <c r="AF114" s="162">
        <f t="shared" si="123"/>
        <v>0.002</v>
      </c>
      <c r="AG114" s="162">
        <f t="shared" si="123"/>
        <v>0.004</v>
      </c>
      <c r="AH114" s="162">
        <f t="shared" si="123"/>
        <v>0.006</v>
      </c>
      <c r="AI114" s="162">
        <f t="shared" si="123"/>
        <v>0.008</v>
      </c>
      <c r="AJ114" s="162">
        <f t="shared" si="123"/>
        <v>0.01</v>
      </c>
      <c r="AK114" s="162">
        <f t="shared" si="123"/>
        <v>0.014</v>
      </c>
      <c r="AL114" s="162">
        <f t="shared" si="123"/>
        <v>0.018</v>
      </c>
      <c r="AM114" s="162">
        <f t="shared" si="123"/>
        <v>0.022</v>
      </c>
      <c r="AN114" s="162">
        <f t="shared" si="123"/>
        <v>0.026</v>
      </c>
      <c r="AO114" s="162">
        <f t="shared" si="123"/>
        <v>0.03</v>
      </c>
      <c r="AP114" s="163">
        <f t="shared" si="15"/>
        <v>0.03</v>
      </c>
    </row>
    <row r="115">
      <c r="A115" s="169">
        <v>42971.0</v>
      </c>
      <c r="B115" s="166">
        <v>7.85</v>
      </c>
      <c r="C115" s="157">
        <v>7.79</v>
      </c>
      <c r="D115" s="159">
        <v>7.78</v>
      </c>
      <c r="E115" s="159">
        <f t="shared" si="2"/>
        <v>7.77</v>
      </c>
      <c r="F115" s="159">
        <v>7.76</v>
      </c>
      <c r="G115" s="159">
        <f t="shared" si="3"/>
        <v>7.765</v>
      </c>
      <c r="H115" s="157">
        <v>7.77</v>
      </c>
      <c r="I115" s="160">
        <f t="shared" si="4"/>
        <v>7.79</v>
      </c>
      <c r="J115" s="160">
        <f t="shared" si="5"/>
        <v>7.81</v>
      </c>
      <c r="K115" s="159">
        <v>7.83</v>
      </c>
      <c r="L115" s="159">
        <f t="shared" si="6"/>
        <v>7.876</v>
      </c>
      <c r="M115" s="159">
        <f t="shared" si="7"/>
        <v>7.922</v>
      </c>
      <c r="N115" s="159">
        <f t="shared" si="8"/>
        <v>7.968</v>
      </c>
      <c r="O115" s="159">
        <f t="shared" si="9"/>
        <v>8.014</v>
      </c>
      <c r="P115" s="157">
        <v>8.06</v>
      </c>
      <c r="Q115" s="160">
        <f t="shared" si="10"/>
        <v>8.118</v>
      </c>
      <c r="R115" s="160">
        <f t="shared" si="11"/>
        <v>8.176</v>
      </c>
      <c r="S115" s="160">
        <f t="shared" si="12"/>
        <v>8.234</v>
      </c>
      <c r="T115" s="160">
        <f t="shared" si="13"/>
        <v>8.292</v>
      </c>
      <c r="U115" s="167">
        <v>8.35</v>
      </c>
      <c r="V115" s="162">
        <f t="shared" ref="V115:AO115" si="124">B115-B116</f>
        <v>0.02</v>
      </c>
      <c r="W115" s="162">
        <f t="shared" si="124"/>
        <v>0</v>
      </c>
      <c r="X115" s="162">
        <f t="shared" si="124"/>
        <v>0.01</v>
      </c>
      <c r="Y115" s="162">
        <f t="shared" si="124"/>
        <v>0.01</v>
      </c>
      <c r="Z115" s="162">
        <f t="shared" si="124"/>
        <v>0.01</v>
      </c>
      <c r="AA115" s="162">
        <f t="shared" si="124"/>
        <v>0.01</v>
      </c>
      <c r="AB115" s="162">
        <f t="shared" si="124"/>
        <v>0.01</v>
      </c>
      <c r="AC115" s="162">
        <f t="shared" si="124"/>
        <v>0.01</v>
      </c>
      <c r="AD115" s="162">
        <f t="shared" si="124"/>
        <v>0.01</v>
      </c>
      <c r="AE115" s="162">
        <f t="shared" si="124"/>
        <v>0.01</v>
      </c>
      <c r="AF115" s="162">
        <f t="shared" si="124"/>
        <v>0.014</v>
      </c>
      <c r="AG115" s="162">
        <f t="shared" si="124"/>
        <v>0.018</v>
      </c>
      <c r="AH115" s="162">
        <f t="shared" si="124"/>
        <v>0.022</v>
      </c>
      <c r="AI115" s="162">
        <f t="shared" si="124"/>
        <v>0.026</v>
      </c>
      <c r="AJ115" s="162">
        <f t="shared" si="124"/>
        <v>0.03</v>
      </c>
      <c r="AK115" s="162">
        <f t="shared" si="124"/>
        <v>0.03</v>
      </c>
      <c r="AL115" s="162">
        <f t="shared" si="124"/>
        <v>0.03</v>
      </c>
      <c r="AM115" s="162">
        <f t="shared" si="124"/>
        <v>0.03</v>
      </c>
      <c r="AN115" s="162">
        <f t="shared" si="124"/>
        <v>0.03</v>
      </c>
      <c r="AO115" s="162">
        <f t="shared" si="124"/>
        <v>0.03</v>
      </c>
      <c r="AP115" s="163">
        <f t="shared" si="15"/>
        <v>0.03</v>
      </c>
    </row>
    <row r="116">
      <c r="A116" s="169">
        <v>42970.0</v>
      </c>
      <c r="B116" s="166">
        <v>7.83</v>
      </c>
      <c r="C116" s="157">
        <v>7.79</v>
      </c>
      <c r="D116" s="159">
        <v>7.77</v>
      </c>
      <c r="E116" s="159">
        <f t="shared" si="2"/>
        <v>7.76</v>
      </c>
      <c r="F116" s="159">
        <v>7.75</v>
      </c>
      <c r="G116" s="159">
        <f t="shared" si="3"/>
        <v>7.755</v>
      </c>
      <c r="H116" s="157">
        <v>7.76</v>
      </c>
      <c r="I116" s="160">
        <f t="shared" si="4"/>
        <v>7.78</v>
      </c>
      <c r="J116" s="160">
        <f t="shared" si="5"/>
        <v>7.8</v>
      </c>
      <c r="K116" s="159">
        <v>7.82</v>
      </c>
      <c r="L116" s="159">
        <f t="shared" si="6"/>
        <v>7.862</v>
      </c>
      <c r="M116" s="159">
        <f t="shared" si="7"/>
        <v>7.904</v>
      </c>
      <c r="N116" s="159">
        <f t="shared" si="8"/>
        <v>7.946</v>
      </c>
      <c r="O116" s="159">
        <f t="shared" si="9"/>
        <v>7.988</v>
      </c>
      <c r="P116" s="157">
        <v>8.03</v>
      </c>
      <c r="Q116" s="160">
        <f t="shared" si="10"/>
        <v>8.088</v>
      </c>
      <c r="R116" s="160">
        <f t="shared" si="11"/>
        <v>8.146</v>
      </c>
      <c r="S116" s="160">
        <f t="shared" si="12"/>
        <v>8.204</v>
      </c>
      <c r="T116" s="160">
        <f t="shared" si="13"/>
        <v>8.262</v>
      </c>
      <c r="U116" s="167">
        <v>8.32</v>
      </c>
      <c r="V116" s="162">
        <f t="shared" ref="V116:AO116" si="125">B116-B117</f>
        <v>0.01</v>
      </c>
      <c r="W116" s="162">
        <f t="shared" si="125"/>
        <v>0</v>
      </c>
      <c r="X116" s="162">
        <f t="shared" si="125"/>
        <v>-0.01</v>
      </c>
      <c r="Y116" s="162">
        <f t="shared" si="125"/>
        <v>-0.015</v>
      </c>
      <c r="Z116" s="162">
        <f t="shared" si="125"/>
        <v>-0.02</v>
      </c>
      <c r="AA116" s="162">
        <f t="shared" si="125"/>
        <v>-0.015</v>
      </c>
      <c r="AB116" s="162">
        <f t="shared" si="125"/>
        <v>-0.01</v>
      </c>
      <c r="AC116" s="162">
        <f t="shared" si="125"/>
        <v>-0.006666666667</v>
      </c>
      <c r="AD116" s="162">
        <f t="shared" si="125"/>
        <v>-0.003333333333</v>
      </c>
      <c r="AE116" s="162">
        <f t="shared" si="125"/>
        <v>0</v>
      </c>
      <c r="AF116" s="162">
        <f t="shared" si="125"/>
        <v>-0.002</v>
      </c>
      <c r="AG116" s="162">
        <f t="shared" si="125"/>
        <v>-0.004</v>
      </c>
      <c r="AH116" s="162">
        <f t="shared" si="125"/>
        <v>-0.006</v>
      </c>
      <c r="AI116" s="162">
        <f t="shared" si="125"/>
        <v>-0.008</v>
      </c>
      <c r="AJ116" s="162">
        <f t="shared" si="125"/>
        <v>-0.01</v>
      </c>
      <c r="AK116" s="162">
        <f t="shared" si="125"/>
        <v>-0.008</v>
      </c>
      <c r="AL116" s="162">
        <f t="shared" si="125"/>
        <v>-0.006</v>
      </c>
      <c r="AM116" s="162">
        <f t="shared" si="125"/>
        <v>-0.004</v>
      </c>
      <c r="AN116" s="162">
        <f t="shared" si="125"/>
        <v>-0.002</v>
      </c>
      <c r="AO116" s="162">
        <f t="shared" si="125"/>
        <v>0</v>
      </c>
      <c r="AP116" s="163">
        <f t="shared" si="15"/>
        <v>0.01</v>
      </c>
    </row>
    <row r="117">
      <c r="A117" s="169">
        <v>42969.0</v>
      </c>
      <c r="B117" s="166">
        <v>7.82</v>
      </c>
      <c r="C117" s="157">
        <v>7.79</v>
      </c>
      <c r="D117" s="159">
        <v>7.78</v>
      </c>
      <c r="E117" s="159">
        <f t="shared" si="2"/>
        <v>7.775</v>
      </c>
      <c r="F117" s="159">
        <v>7.77</v>
      </c>
      <c r="G117" s="159">
        <f t="shared" si="3"/>
        <v>7.77</v>
      </c>
      <c r="H117" s="157">
        <v>7.77</v>
      </c>
      <c r="I117" s="160">
        <f t="shared" si="4"/>
        <v>7.786666667</v>
      </c>
      <c r="J117" s="160">
        <f t="shared" si="5"/>
        <v>7.803333333</v>
      </c>
      <c r="K117" s="159">
        <v>7.82</v>
      </c>
      <c r="L117" s="159">
        <f t="shared" si="6"/>
        <v>7.864</v>
      </c>
      <c r="M117" s="159">
        <f t="shared" si="7"/>
        <v>7.908</v>
      </c>
      <c r="N117" s="159">
        <f t="shared" si="8"/>
        <v>7.952</v>
      </c>
      <c r="O117" s="159">
        <f t="shared" si="9"/>
        <v>7.996</v>
      </c>
      <c r="P117" s="157">
        <v>8.04</v>
      </c>
      <c r="Q117" s="160">
        <f t="shared" si="10"/>
        <v>8.096</v>
      </c>
      <c r="R117" s="160">
        <f t="shared" si="11"/>
        <v>8.152</v>
      </c>
      <c r="S117" s="160">
        <f t="shared" si="12"/>
        <v>8.208</v>
      </c>
      <c r="T117" s="160">
        <f t="shared" si="13"/>
        <v>8.264</v>
      </c>
      <c r="U117" s="167">
        <v>8.32</v>
      </c>
      <c r="V117" s="162">
        <f t="shared" ref="V117:AO117" si="126">B117-B118</f>
        <v>-0.01</v>
      </c>
      <c r="W117" s="162">
        <f t="shared" si="126"/>
        <v>0</v>
      </c>
      <c r="X117" s="162">
        <f t="shared" si="126"/>
        <v>0</v>
      </c>
      <c r="Y117" s="162">
        <f t="shared" si="126"/>
        <v>0</v>
      </c>
      <c r="Z117" s="162">
        <f t="shared" si="126"/>
        <v>0</v>
      </c>
      <c r="AA117" s="162">
        <f t="shared" si="126"/>
        <v>0</v>
      </c>
      <c r="AB117" s="162">
        <f t="shared" si="126"/>
        <v>0</v>
      </c>
      <c r="AC117" s="162">
        <f t="shared" si="126"/>
        <v>0</v>
      </c>
      <c r="AD117" s="162">
        <f t="shared" si="126"/>
        <v>0</v>
      </c>
      <c r="AE117" s="162">
        <f t="shared" si="126"/>
        <v>0</v>
      </c>
      <c r="AF117" s="162">
        <f t="shared" si="126"/>
        <v>0.004</v>
      </c>
      <c r="AG117" s="162">
        <f t="shared" si="126"/>
        <v>0.008</v>
      </c>
      <c r="AH117" s="162">
        <f t="shared" si="126"/>
        <v>0.012</v>
      </c>
      <c r="AI117" s="162">
        <f t="shared" si="126"/>
        <v>0.016</v>
      </c>
      <c r="AJ117" s="162">
        <f t="shared" si="126"/>
        <v>0.02</v>
      </c>
      <c r="AK117" s="162">
        <f t="shared" si="126"/>
        <v>0.024</v>
      </c>
      <c r="AL117" s="162">
        <f t="shared" si="126"/>
        <v>0.028</v>
      </c>
      <c r="AM117" s="162">
        <f t="shared" si="126"/>
        <v>0.032</v>
      </c>
      <c r="AN117" s="162">
        <f t="shared" si="126"/>
        <v>0.036</v>
      </c>
      <c r="AO117" s="162">
        <f t="shared" si="126"/>
        <v>0.04</v>
      </c>
      <c r="AP117" s="163">
        <f t="shared" si="15"/>
        <v>0.04</v>
      </c>
    </row>
    <row r="118">
      <c r="A118" s="169">
        <v>42968.0</v>
      </c>
      <c r="B118" s="166">
        <v>7.83</v>
      </c>
      <c r="C118" s="157">
        <v>7.79</v>
      </c>
      <c r="D118" s="159">
        <v>7.78</v>
      </c>
      <c r="E118" s="159">
        <f t="shared" si="2"/>
        <v>7.775</v>
      </c>
      <c r="F118" s="159">
        <v>7.77</v>
      </c>
      <c r="G118" s="159">
        <f t="shared" si="3"/>
        <v>7.77</v>
      </c>
      <c r="H118" s="157">
        <v>7.77</v>
      </c>
      <c r="I118" s="160">
        <f t="shared" si="4"/>
        <v>7.786666667</v>
      </c>
      <c r="J118" s="160">
        <f t="shared" si="5"/>
        <v>7.803333333</v>
      </c>
      <c r="K118" s="159">
        <v>7.82</v>
      </c>
      <c r="L118" s="159">
        <f t="shared" si="6"/>
        <v>7.86</v>
      </c>
      <c r="M118" s="159">
        <f t="shared" si="7"/>
        <v>7.9</v>
      </c>
      <c r="N118" s="159">
        <f t="shared" si="8"/>
        <v>7.94</v>
      </c>
      <c r="O118" s="159">
        <f t="shared" si="9"/>
        <v>7.98</v>
      </c>
      <c r="P118" s="157">
        <v>8.02</v>
      </c>
      <c r="Q118" s="160">
        <f t="shared" si="10"/>
        <v>8.072</v>
      </c>
      <c r="R118" s="160">
        <f t="shared" si="11"/>
        <v>8.124</v>
      </c>
      <c r="S118" s="160">
        <f t="shared" si="12"/>
        <v>8.176</v>
      </c>
      <c r="T118" s="160">
        <f t="shared" si="13"/>
        <v>8.228</v>
      </c>
      <c r="U118" s="167">
        <v>8.28</v>
      </c>
      <c r="V118" s="162">
        <f t="shared" ref="V118:AO118" si="127">B118-B119</f>
        <v>0.02</v>
      </c>
      <c r="W118" s="162">
        <f t="shared" si="127"/>
        <v>-0.01</v>
      </c>
      <c r="X118" s="162">
        <f t="shared" si="127"/>
        <v>-0.01</v>
      </c>
      <c r="Y118" s="162">
        <f t="shared" si="127"/>
        <v>-0.015</v>
      </c>
      <c r="Z118" s="162">
        <f t="shared" si="127"/>
        <v>-0.02</v>
      </c>
      <c r="AA118" s="162">
        <f t="shared" si="127"/>
        <v>-0.02</v>
      </c>
      <c r="AB118" s="162">
        <f t="shared" si="127"/>
        <v>-0.02</v>
      </c>
      <c r="AC118" s="162">
        <f t="shared" si="127"/>
        <v>-0.01</v>
      </c>
      <c r="AD118" s="162">
        <f t="shared" si="127"/>
        <v>0</v>
      </c>
      <c r="AE118" s="162">
        <f t="shared" si="127"/>
        <v>0.01</v>
      </c>
      <c r="AF118" s="162">
        <f t="shared" si="127"/>
        <v>0.016</v>
      </c>
      <c r="AG118" s="162">
        <f t="shared" si="127"/>
        <v>0.022</v>
      </c>
      <c r="AH118" s="162">
        <f t="shared" si="127"/>
        <v>0.028</v>
      </c>
      <c r="AI118" s="162">
        <f t="shared" si="127"/>
        <v>0.034</v>
      </c>
      <c r="AJ118" s="162">
        <f t="shared" si="127"/>
        <v>0.04</v>
      </c>
      <c r="AK118" s="162">
        <f t="shared" si="127"/>
        <v>0.04</v>
      </c>
      <c r="AL118" s="162">
        <f t="shared" si="127"/>
        <v>0.04</v>
      </c>
      <c r="AM118" s="162">
        <f t="shared" si="127"/>
        <v>0.04</v>
      </c>
      <c r="AN118" s="162">
        <f t="shared" si="127"/>
        <v>0.04</v>
      </c>
      <c r="AO118" s="162">
        <f t="shared" si="127"/>
        <v>0.04</v>
      </c>
      <c r="AP118" s="163">
        <f t="shared" si="15"/>
        <v>0.04</v>
      </c>
    </row>
    <row r="119">
      <c r="A119" s="169">
        <v>42965.0</v>
      </c>
      <c r="B119" s="166">
        <v>7.81</v>
      </c>
      <c r="C119" s="157">
        <v>7.8</v>
      </c>
      <c r="D119" s="159">
        <v>7.79</v>
      </c>
      <c r="E119" s="159">
        <f t="shared" si="2"/>
        <v>7.79</v>
      </c>
      <c r="F119" s="159">
        <v>7.79</v>
      </c>
      <c r="G119" s="159">
        <f t="shared" si="3"/>
        <v>7.79</v>
      </c>
      <c r="H119" s="157">
        <v>7.79</v>
      </c>
      <c r="I119" s="160">
        <f t="shared" si="4"/>
        <v>7.796666667</v>
      </c>
      <c r="J119" s="160">
        <f t="shared" si="5"/>
        <v>7.803333333</v>
      </c>
      <c r="K119" s="159">
        <v>7.81</v>
      </c>
      <c r="L119" s="159">
        <f t="shared" si="6"/>
        <v>7.844</v>
      </c>
      <c r="M119" s="159">
        <f t="shared" si="7"/>
        <v>7.878</v>
      </c>
      <c r="N119" s="159">
        <f t="shared" si="8"/>
        <v>7.912</v>
      </c>
      <c r="O119" s="159">
        <f t="shared" si="9"/>
        <v>7.946</v>
      </c>
      <c r="P119" s="157">
        <v>7.98</v>
      </c>
      <c r="Q119" s="160">
        <f t="shared" si="10"/>
        <v>8.032</v>
      </c>
      <c r="R119" s="160">
        <f t="shared" si="11"/>
        <v>8.084</v>
      </c>
      <c r="S119" s="160">
        <f t="shared" si="12"/>
        <v>8.136</v>
      </c>
      <c r="T119" s="160">
        <f t="shared" si="13"/>
        <v>8.188</v>
      </c>
      <c r="U119" s="167">
        <v>8.24</v>
      </c>
      <c r="V119" s="162">
        <f t="shared" ref="V119:AO119" si="128">B119-B120</f>
        <v>-0.03</v>
      </c>
      <c r="W119" s="162">
        <f t="shared" si="128"/>
        <v>-0.01</v>
      </c>
      <c r="X119" s="162">
        <f t="shared" si="128"/>
        <v>-0.01</v>
      </c>
      <c r="Y119" s="162">
        <f t="shared" si="128"/>
        <v>0</v>
      </c>
      <c r="Z119" s="162">
        <f t="shared" si="128"/>
        <v>0.01</v>
      </c>
      <c r="AA119" s="162">
        <f t="shared" si="128"/>
        <v>0.015</v>
      </c>
      <c r="AB119" s="162">
        <f t="shared" si="128"/>
        <v>0.02</v>
      </c>
      <c r="AC119" s="162">
        <f t="shared" si="128"/>
        <v>0.01666666667</v>
      </c>
      <c r="AD119" s="162">
        <f t="shared" si="128"/>
        <v>0.01333333333</v>
      </c>
      <c r="AE119" s="162">
        <f t="shared" si="128"/>
        <v>0.01</v>
      </c>
      <c r="AF119" s="162">
        <f t="shared" si="128"/>
        <v>0.008</v>
      </c>
      <c r="AG119" s="162">
        <f t="shared" si="128"/>
        <v>0.006</v>
      </c>
      <c r="AH119" s="162">
        <f t="shared" si="128"/>
        <v>0.004</v>
      </c>
      <c r="AI119" s="162">
        <f t="shared" si="128"/>
        <v>0.002</v>
      </c>
      <c r="AJ119" s="162">
        <f t="shared" si="128"/>
        <v>0</v>
      </c>
      <c r="AK119" s="162">
        <f t="shared" si="128"/>
        <v>0.002</v>
      </c>
      <c r="AL119" s="162">
        <f t="shared" si="128"/>
        <v>0.004</v>
      </c>
      <c r="AM119" s="162">
        <f t="shared" si="128"/>
        <v>0.006</v>
      </c>
      <c r="AN119" s="162">
        <f t="shared" si="128"/>
        <v>0.008</v>
      </c>
      <c r="AO119" s="162">
        <f t="shared" si="128"/>
        <v>0.01</v>
      </c>
      <c r="AP119" s="163">
        <f t="shared" si="15"/>
        <v>0.02</v>
      </c>
    </row>
    <row r="120">
      <c r="A120" s="169">
        <v>42964.0</v>
      </c>
      <c r="B120" s="166">
        <v>7.84</v>
      </c>
      <c r="C120" s="157">
        <v>7.81</v>
      </c>
      <c r="D120" s="159">
        <v>7.8</v>
      </c>
      <c r="E120" s="159">
        <f t="shared" si="2"/>
        <v>7.79</v>
      </c>
      <c r="F120" s="159">
        <v>7.78</v>
      </c>
      <c r="G120" s="159">
        <f t="shared" si="3"/>
        <v>7.775</v>
      </c>
      <c r="H120" s="157">
        <v>7.77</v>
      </c>
      <c r="I120" s="160">
        <f t="shared" si="4"/>
        <v>7.78</v>
      </c>
      <c r="J120" s="160">
        <f t="shared" si="5"/>
        <v>7.79</v>
      </c>
      <c r="K120" s="159">
        <v>7.8</v>
      </c>
      <c r="L120" s="159">
        <f t="shared" si="6"/>
        <v>7.836</v>
      </c>
      <c r="M120" s="159">
        <f t="shared" si="7"/>
        <v>7.872</v>
      </c>
      <c r="N120" s="159">
        <f t="shared" si="8"/>
        <v>7.908</v>
      </c>
      <c r="O120" s="159">
        <f t="shared" si="9"/>
        <v>7.944</v>
      </c>
      <c r="P120" s="157">
        <v>7.98</v>
      </c>
      <c r="Q120" s="160">
        <f t="shared" si="10"/>
        <v>8.03</v>
      </c>
      <c r="R120" s="160">
        <f t="shared" si="11"/>
        <v>8.08</v>
      </c>
      <c r="S120" s="160">
        <f t="shared" si="12"/>
        <v>8.13</v>
      </c>
      <c r="T120" s="160">
        <f t="shared" si="13"/>
        <v>8.18</v>
      </c>
      <c r="U120" s="167">
        <v>8.23</v>
      </c>
      <c r="V120" s="162">
        <f t="shared" ref="V120:AO120" si="129">B120-B121</f>
        <v>-0.01</v>
      </c>
      <c r="W120" s="162">
        <f t="shared" si="129"/>
        <v>-0.03</v>
      </c>
      <c r="X120" s="162">
        <f t="shared" si="129"/>
        <v>-0.03</v>
      </c>
      <c r="Y120" s="162">
        <f t="shared" si="129"/>
        <v>-0.03</v>
      </c>
      <c r="Z120" s="162">
        <f t="shared" si="129"/>
        <v>-0.03</v>
      </c>
      <c r="AA120" s="162">
        <f t="shared" si="129"/>
        <v>-0.025</v>
      </c>
      <c r="AB120" s="162">
        <f t="shared" si="129"/>
        <v>-0.02</v>
      </c>
      <c r="AC120" s="162">
        <f t="shared" si="129"/>
        <v>-0.01333333333</v>
      </c>
      <c r="AD120" s="162">
        <f t="shared" si="129"/>
        <v>-0.006666666667</v>
      </c>
      <c r="AE120" s="162">
        <f t="shared" si="129"/>
        <v>0</v>
      </c>
      <c r="AF120" s="162">
        <f t="shared" si="129"/>
        <v>0.004</v>
      </c>
      <c r="AG120" s="162">
        <f t="shared" si="129"/>
        <v>0.008</v>
      </c>
      <c r="AH120" s="162">
        <f t="shared" si="129"/>
        <v>0.012</v>
      </c>
      <c r="AI120" s="162">
        <f t="shared" si="129"/>
        <v>0.016</v>
      </c>
      <c r="AJ120" s="162">
        <f t="shared" si="129"/>
        <v>0.02</v>
      </c>
      <c r="AK120" s="162">
        <f t="shared" si="129"/>
        <v>0.02</v>
      </c>
      <c r="AL120" s="162">
        <f t="shared" si="129"/>
        <v>0.02</v>
      </c>
      <c r="AM120" s="162">
        <f t="shared" si="129"/>
        <v>0.02</v>
      </c>
      <c r="AN120" s="162">
        <f t="shared" si="129"/>
        <v>0.02</v>
      </c>
      <c r="AO120" s="162">
        <f t="shared" si="129"/>
        <v>0.02</v>
      </c>
      <c r="AP120" s="163">
        <f t="shared" si="15"/>
        <v>0.02</v>
      </c>
    </row>
    <row r="121">
      <c r="A121" s="169">
        <v>42963.0</v>
      </c>
      <c r="B121" s="166">
        <v>7.85</v>
      </c>
      <c r="C121" s="157">
        <v>7.84</v>
      </c>
      <c r="D121" s="159">
        <v>7.83</v>
      </c>
      <c r="E121" s="159">
        <f t="shared" si="2"/>
        <v>7.82</v>
      </c>
      <c r="F121" s="159">
        <v>7.81</v>
      </c>
      <c r="G121" s="159">
        <f t="shared" si="3"/>
        <v>7.8</v>
      </c>
      <c r="H121" s="157">
        <v>7.79</v>
      </c>
      <c r="I121" s="160">
        <f t="shared" si="4"/>
        <v>7.793333333</v>
      </c>
      <c r="J121" s="160">
        <f t="shared" si="5"/>
        <v>7.796666667</v>
      </c>
      <c r="K121" s="159">
        <v>7.8</v>
      </c>
      <c r="L121" s="159">
        <f t="shared" si="6"/>
        <v>7.832</v>
      </c>
      <c r="M121" s="159">
        <f t="shared" si="7"/>
        <v>7.864</v>
      </c>
      <c r="N121" s="159">
        <f t="shared" si="8"/>
        <v>7.896</v>
      </c>
      <c r="O121" s="159">
        <f t="shared" si="9"/>
        <v>7.928</v>
      </c>
      <c r="P121" s="157">
        <v>7.96</v>
      </c>
      <c r="Q121" s="160">
        <f t="shared" si="10"/>
        <v>8.01</v>
      </c>
      <c r="R121" s="160">
        <f t="shared" si="11"/>
        <v>8.06</v>
      </c>
      <c r="S121" s="160">
        <f t="shared" si="12"/>
        <v>8.11</v>
      </c>
      <c r="T121" s="160">
        <f t="shared" si="13"/>
        <v>8.16</v>
      </c>
      <c r="U121" s="167">
        <v>8.21</v>
      </c>
      <c r="V121" s="162">
        <f t="shared" ref="V121:AO121" si="130">B121-B122</f>
        <v>0.02</v>
      </c>
      <c r="W121" s="162">
        <f t="shared" si="130"/>
        <v>-0.02</v>
      </c>
      <c r="X121" s="162">
        <f t="shared" si="130"/>
        <v>-0.05</v>
      </c>
      <c r="Y121" s="162">
        <f t="shared" si="130"/>
        <v>-0.045</v>
      </c>
      <c r="Z121" s="162">
        <f t="shared" si="130"/>
        <v>-0.04</v>
      </c>
      <c r="AA121" s="162">
        <f t="shared" si="130"/>
        <v>-0.03</v>
      </c>
      <c r="AB121" s="162">
        <f t="shared" si="130"/>
        <v>-0.02</v>
      </c>
      <c r="AC121" s="162">
        <f t="shared" si="130"/>
        <v>-0.01</v>
      </c>
      <c r="AD121" s="162">
        <f t="shared" si="130"/>
        <v>0</v>
      </c>
      <c r="AE121" s="162">
        <f t="shared" si="130"/>
        <v>0.01</v>
      </c>
      <c r="AF121" s="162">
        <f t="shared" si="130"/>
        <v>0.01</v>
      </c>
      <c r="AG121" s="162">
        <f t="shared" si="130"/>
        <v>0.01</v>
      </c>
      <c r="AH121" s="162">
        <f t="shared" si="130"/>
        <v>0.01</v>
      </c>
      <c r="AI121" s="162">
        <f t="shared" si="130"/>
        <v>0.01</v>
      </c>
      <c r="AJ121" s="162">
        <f t="shared" si="130"/>
        <v>0.01</v>
      </c>
      <c r="AK121" s="162">
        <f t="shared" si="130"/>
        <v>0.006</v>
      </c>
      <c r="AL121" s="162">
        <f t="shared" si="130"/>
        <v>0.002</v>
      </c>
      <c r="AM121" s="162">
        <f t="shared" si="130"/>
        <v>-0.002</v>
      </c>
      <c r="AN121" s="162">
        <f t="shared" si="130"/>
        <v>-0.006</v>
      </c>
      <c r="AO121" s="162">
        <f t="shared" si="130"/>
        <v>-0.01</v>
      </c>
      <c r="AP121" s="163">
        <f t="shared" si="15"/>
        <v>0.02</v>
      </c>
    </row>
    <row r="122">
      <c r="A122" s="169">
        <v>42962.0</v>
      </c>
      <c r="B122" s="166">
        <v>7.83</v>
      </c>
      <c r="C122" s="157">
        <v>7.86</v>
      </c>
      <c r="D122" s="159">
        <v>7.88</v>
      </c>
      <c r="E122" s="159">
        <f t="shared" si="2"/>
        <v>7.865</v>
      </c>
      <c r="F122" s="159">
        <v>7.85</v>
      </c>
      <c r="G122" s="159">
        <f t="shared" si="3"/>
        <v>7.83</v>
      </c>
      <c r="H122" s="157">
        <v>7.81</v>
      </c>
      <c r="I122" s="160">
        <f t="shared" si="4"/>
        <v>7.803333333</v>
      </c>
      <c r="J122" s="160">
        <f t="shared" si="5"/>
        <v>7.796666667</v>
      </c>
      <c r="K122" s="159">
        <v>7.79</v>
      </c>
      <c r="L122" s="159">
        <f t="shared" si="6"/>
        <v>7.822</v>
      </c>
      <c r="M122" s="159">
        <f t="shared" si="7"/>
        <v>7.854</v>
      </c>
      <c r="N122" s="159">
        <f t="shared" si="8"/>
        <v>7.886</v>
      </c>
      <c r="O122" s="159">
        <f t="shared" si="9"/>
        <v>7.918</v>
      </c>
      <c r="P122" s="157">
        <v>7.95</v>
      </c>
      <c r="Q122" s="160">
        <f t="shared" si="10"/>
        <v>8.004</v>
      </c>
      <c r="R122" s="160">
        <f t="shared" si="11"/>
        <v>8.058</v>
      </c>
      <c r="S122" s="160">
        <f t="shared" si="12"/>
        <v>8.112</v>
      </c>
      <c r="T122" s="160">
        <f t="shared" si="13"/>
        <v>8.166</v>
      </c>
      <c r="U122" s="167">
        <v>8.22</v>
      </c>
      <c r="V122" s="162">
        <f t="shared" ref="V122:AO122" si="131">B122-B123</f>
        <v>-0.02</v>
      </c>
      <c r="W122" s="162">
        <f t="shared" si="131"/>
        <v>0</v>
      </c>
      <c r="X122" s="162">
        <f t="shared" si="131"/>
        <v>0.01</v>
      </c>
      <c r="Y122" s="162">
        <f t="shared" si="131"/>
        <v>0.02</v>
      </c>
      <c r="Z122" s="162">
        <f t="shared" si="131"/>
        <v>0.03</v>
      </c>
      <c r="AA122" s="162">
        <f t="shared" si="131"/>
        <v>0.03</v>
      </c>
      <c r="AB122" s="162">
        <f t="shared" si="131"/>
        <v>0.03</v>
      </c>
      <c r="AC122" s="162">
        <f t="shared" si="131"/>
        <v>0.02333333333</v>
      </c>
      <c r="AD122" s="162">
        <f t="shared" si="131"/>
        <v>0.01666666667</v>
      </c>
      <c r="AE122" s="162">
        <f t="shared" si="131"/>
        <v>0.01</v>
      </c>
      <c r="AF122" s="162">
        <f t="shared" si="131"/>
        <v>0.008</v>
      </c>
      <c r="AG122" s="162">
        <f t="shared" si="131"/>
        <v>0.006</v>
      </c>
      <c r="AH122" s="162">
        <f t="shared" si="131"/>
        <v>0.004</v>
      </c>
      <c r="AI122" s="162">
        <f t="shared" si="131"/>
        <v>0.002</v>
      </c>
      <c r="AJ122" s="162">
        <f t="shared" si="131"/>
        <v>0</v>
      </c>
      <c r="AK122" s="162">
        <f t="shared" si="131"/>
        <v>0.002</v>
      </c>
      <c r="AL122" s="162">
        <f t="shared" si="131"/>
        <v>0.004</v>
      </c>
      <c r="AM122" s="162">
        <f t="shared" si="131"/>
        <v>0.006</v>
      </c>
      <c r="AN122" s="162">
        <f t="shared" si="131"/>
        <v>0.008</v>
      </c>
      <c r="AO122" s="162">
        <f t="shared" si="131"/>
        <v>0.01</v>
      </c>
      <c r="AP122" s="163">
        <f t="shared" si="15"/>
        <v>0.03</v>
      </c>
    </row>
    <row r="123">
      <c r="A123" s="169">
        <v>42961.0</v>
      </c>
      <c r="B123" s="166">
        <v>7.85</v>
      </c>
      <c r="C123" s="157">
        <v>7.86</v>
      </c>
      <c r="D123" s="159">
        <v>7.87</v>
      </c>
      <c r="E123" s="159">
        <f t="shared" si="2"/>
        <v>7.845</v>
      </c>
      <c r="F123" s="159">
        <v>7.82</v>
      </c>
      <c r="G123" s="159">
        <f t="shared" si="3"/>
        <v>7.8</v>
      </c>
      <c r="H123" s="157">
        <v>7.78</v>
      </c>
      <c r="I123" s="160">
        <f t="shared" si="4"/>
        <v>7.78</v>
      </c>
      <c r="J123" s="160">
        <f t="shared" si="5"/>
        <v>7.78</v>
      </c>
      <c r="K123" s="159">
        <v>7.78</v>
      </c>
      <c r="L123" s="159">
        <f t="shared" si="6"/>
        <v>7.814</v>
      </c>
      <c r="M123" s="159">
        <f t="shared" si="7"/>
        <v>7.848</v>
      </c>
      <c r="N123" s="159">
        <f t="shared" si="8"/>
        <v>7.882</v>
      </c>
      <c r="O123" s="159">
        <f t="shared" si="9"/>
        <v>7.916</v>
      </c>
      <c r="P123" s="157">
        <v>7.95</v>
      </c>
      <c r="Q123" s="160">
        <f t="shared" si="10"/>
        <v>8.002</v>
      </c>
      <c r="R123" s="160">
        <f t="shared" si="11"/>
        <v>8.054</v>
      </c>
      <c r="S123" s="160">
        <f t="shared" si="12"/>
        <v>8.106</v>
      </c>
      <c r="T123" s="160">
        <f t="shared" si="13"/>
        <v>8.158</v>
      </c>
      <c r="U123" s="167">
        <v>8.21</v>
      </c>
      <c r="V123" s="162">
        <f t="shared" ref="V123:AO123" si="132">B123-B124</f>
        <v>-0.03</v>
      </c>
      <c r="W123" s="162">
        <f t="shared" si="132"/>
        <v>-0.05</v>
      </c>
      <c r="X123" s="162">
        <f t="shared" si="132"/>
        <v>-0.05</v>
      </c>
      <c r="Y123" s="162">
        <f t="shared" si="132"/>
        <v>-0.045</v>
      </c>
      <c r="Z123" s="162">
        <f t="shared" si="132"/>
        <v>-0.04</v>
      </c>
      <c r="AA123" s="162">
        <f t="shared" si="132"/>
        <v>-0.03</v>
      </c>
      <c r="AB123" s="162">
        <f t="shared" si="132"/>
        <v>-0.02</v>
      </c>
      <c r="AC123" s="162">
        <f t="shared" si="132"/>
        <v>-0.02</v>
      </c>
      <c r="AD123" s="162">
        <f t="shared" si="132"/>
        <v>-0.02</v>
      </c>
      <c r="AE123" s="162">
        <f t="shared" si="132"/>
        <v>-0.02</v>
      </c>
      <c r="AF123" s="162">
        <f t="shared" si="132"/>
        <v>-0.02</v>
      </c>
      <c r="AG123" s="162">
        <f t="shared" si="132"/>
        <v>-0.02</v>
      </c>
      <c r="AH123" s="162">
        <f t="shared" si="132"/>
        <v>-0.02</v>
      </c>
      <c r="AI123" s="162">
        <f t="shared" si="132"/>
        <v>-0.02</v>
      </c>
      <c r="AJ123" s="162">
        <f t="shared" si="132"/>
        <v>-0.02</v>
      </c>
      <c r="AK123" s="162">
        <f t="shared" si="132"/>
        <v>-0.018</v>
      </c>
      <c r="AL123" s="162">
        <f t="shared" si="132"/>
        <v>-0.016</v>
      </c>
      <c r="AM123" s="162">
        <f t="shared" si="132"/>
        <v>-0.014</v>
      </c>
      <c r="AN123" s="162">
        <f t="shared" si="132"/>
        <v>-0.012</v>
      </c>
      <c r="AO123" s="162">
        <f t="shared" si="132"/>
        <v>-0.01</v>
      </c>
      <c r="AP123" s="163">
        <f t="shared" si="15"/>
        <v>-0.01</v>
      </c>
    </row>
    <row r="124">
      <c r="A124" s="169">
        <v>42958.0</v>
      </c>
      <c r="B124" s="166">
        <v>7.88</v>
      </c>
      <c r="C124" s="157">
        <v>7.91</v>
      </c>
      <c r="D124" s="159">
        <v>7.92</v>
      </c>
      <c r="E124" s="159">
        <f t="shared" si="2"/>
        <v>7.89</v>
      </c>
      <c r="F124" s="159">
        <v>7.86</v>
      </c>
      <c r="G124" s="159">
        <f t="shared" si="3"/>
        <v>7.83</v>
      </c>
      <c r="H124" s="157">
        <v>7.8</v>
      </c>
      <c r="I124" s="160">
        <f t="shared" si="4"/>
        <v>7.8</v>
      </c>
      <c r="J124" s="160">
        <f t="shared" si="5"/>
        <v>7.8</v>
      </c>
      <c r="K124" s="159">
        <v>7.8</v>
      </c>
      <c r="L124" s="159">
        <f t="shared" si="6"/>
        <v>7.834</v>
      </c>
      <c r="M124" s="159">
        <f t="shared" si="7"/>
        <v>7.868</v>
      </c>
      <c r="N124" s="159">
        <f t="shared" si="8"/>
        <v>7.902</v>
      </c>
      <c r="O124" s="159">
        <f t="shared" si="9"/>
        <v>7.936</v>
      </c>
      <c r="P124" s="157">
        <v>7.97</v>
      </c>
      <c r="Q124" s="160">
        <f t="shared" si="10"/>
        <v>8.02</v>
      </c>
      <c r="R124" s="160">
        <f t="shared" si="11"/>
        <v>8.07</v>
      </c>
      <c r="S124" s="160">
        <f t="shared" si="12"/>
        <v>8.12</v>
      </c>
      <c r="T124" s="160">
        <f t="shared" si="13"/>
        <v>8.17</v>
      </c>
      <c r="U124" s="167">
        <v>8.22</v>
      </c>
      <c r="V124" s="162">
        <f t="shared" ref="V124:AO124" si="133">B124-B125</f>
        <v>-0.04</v>
      </c>
      <c r="W124" s="162">
        <f t="shared" si="133"/>
        <v>-0.03</v>
      </c>
      <c r="X124" s="162">
        <f t="shared" si="133"/>
        <v>-0.02</v>
      </c>
      <c r="Y124" s="162">
        <f t="shared" si="133"/>
        <v>-0.015</v>
      </c>
      <c r="Z124" s="162">
        <f t="shared" si="133"/>
        <v>-0.01</v>
      </c>
      <c r="AA124" s="162">
        <f t="shared" si="133"/>
        <v>-0.01</v>
      </c>
      <c r="AB124" s="162">
        <f t="shared" si="133"/>
        <v>-0.01</v>
      </c>
      <c r="AC124" s="162">
        <f t="shared" si="133"/>
        <v>-0.006666666667</v>
      </c>
      <c r="AD124" s="162">
        <f t="shared" si="133"/>
        <v>-0.003333333333</v>
      </c>
      <c r="AE124" s="162">
        <f t="shared" si="133"/>
        <v>0</v>
      </c>
      <c r="AF124" s="162">
        <f t="shared" si="133"/>
        <v>0.002</v>
      </c>
      <c r="AG124" s="162">
        <f t="shared" si="133"/>
        <v>0.004</v>
      </c>
      <c r="AH124" s="162">
        <f t="shared" si="133"/>
        <v>0.006</v>
      </c>
      <c r="AI124" s="162">
        <f t="shared" si="133"/>
        <v>0.008</v>
      </c>
      <c r="AJ124" s="162">
        <f t="shared" si="133"/>
        <v>0.01</v>
      </c>
      <c r="AK124" s="162">
        <f t="shared" si="133"/>
        <v>0.008</v>
      </c>
      <c r="AL124" s="162">
        <f t="shared" si="133"/>
        <v>0.006</v>
      </c>
      <c r="AM124" s="162">
        <f t="shared" si="133"/>
        <v>0.004</v>
      </c>
      <c r="AN124" s="162">
        <f t="shared" si="133"/>
        <v>0.002</v>
      </c>
      <c r="AO124" s="162">
        <f t="shared" si="133"/>
        <v>0</v>
      </c>
      <c r="AP124" s="163">
        <f t="shared" si="15"/>
        <v>0.01</v>
      </c>
    </row>
    <row r="125">
      <c r="A125" s="169">
        <v>42957.0</v>
      </c>
      <c r="B125" s="166">
        <v>7.92</v>
      </c>
      <c r="C125" s="157">
        <v>7.94</v>
      </c>
      <c r="D125" s="159">
        <v>7.94</v>
      </c>
      <c r="E125" s="159">
        <f t="shared" si="2"/>
        <v>7.905</v>
      </c>
      <c r="F125" s="159">
        <v>7.87</v>
      </c>
      <c r="G125" s="159">
        <f t="shared" si="3"/>
        <v>7.84</v>
      </c>
      <c r="H125" s="157">
        <v>7.81</v>
      </c>
      <c r="I125" s="160">
        <f t="shared" si="4"/>
        <v>7.806666667</v>
      </c>
      <c r="J125" s="160">
        <f t="shared" si="5"/>
        <v>7.803333333</v>
      </c>
      <c r="K125" s="159">
        <v>7.8</v>
      </c>
      <c r="L125" s="159">
        <f t="shared" si="6"/>
        <v>7.832</v>
      </c>
      <c r="M125" s="159">
        <f t="shared" si="7"/>
        <v>7.864</v>
      </c>
      <c r="N125" s="159">
        <f t="shared" si="8"/>
        <v>7.896</v>
      </c>
      <c r="O125" s="159">
        <f t="shared" si="9"/>
        <v>7.928</v>
      </c>
      <c r="P125" s="157">
        <v>7.96</v>
      </c>
      <c r="Q125" s="160">
        <f t="shared" si="10"/>
        <v>8.012</v>
      </c>
      <c r="R125" s="160">
        <f t="shared" si="11"/>
        <v>8.064</v>
      </c>
      <c r="S125" s="160">
        <f t="shared" si="12"/>
        <v>8.116</v>
      </c>
      <c r="T125" s="160">
        <f t="shared" si="13"/>
        <v>8.168</v>
      </c>
      <c r="U125" s="167">
        <v>8.22</v>
      </c>
      <c r="V125" s="162">
        <f t="shared" ref="V125:AO125" si="134">B125-B126</f>
        <v>-0.03</v>
      </c>
      <c r="W125" s="162">
        <f t="shared" si="134"/>
        <v>-0.02</v>
      </c>
      <c r="X125" s="162">
        <f t="shared" si="134"/>
        <v>-0.02</v>
      </c>
      <c r="Y125" s="162">
        <f t="shared" si="134"/>
        <v>-0.02</v>
      </c>
      <c r="Z125" s="162">
        <f t="shared" si="134"/>
        <v>-0.02</v>
      </c>
      <c r="AA125" s="162">
        <f t="shared" si="134"/>
        <v>-0.015</v>
      </c>
      <c r="AB125" s="162">
        <f t="shared" si="134"/>
        <v>-0.01</v>
      </c>
      <c r="AC125" s="162">
        <f t="shared" si="134"/>
        <v>-0.01333333333</v>
      </c>
      <c r="AD125" s="162">
        <f t="shared" si="134"/>
        <v>-0.01666666667</v>
      </c>
      <c r="AE125" s="162">
        <f t="shared" si="134"/>
        <v>-0.02</v>
      </c>
      <c r="AF125" s="162">
        <f t="shared" si="134"/>
        <v>-0.024</v>
      </c>
      <c r="AG125" s="162">
        <f t="shared" si="134"/>
        <v>-0.028</v>
      </c>
      <c r="AH125" s="162">
        <f t="shared" si="134"/>
        <v>-0.032</v>
      </c>
      <c r="AI125" s="162">
        <f t="shared" si="134"/>
        <v>-0.036</v>
      </c>
      <c r="AJ125" s="162">
        <f t="shared" si="134"/>
        <v>-0.04</v>
      </c>
      <c r="AK125" s="162">
        <f t="shared" si="134"/>
        <v>-0.042</v>
      </c>
      <c r="AL125" s="162">
        <f t="shared" si="134"/>
        <v>-0.044</v>
      </c>
      <c r="AM125" s="162">
        <f t="shared" si="134"/>
        <v>-0.046</v>
      </c>
      <c r="AN125" s="162">
        <f t="shared" si="134"/>
        <v>-0.048</v>
      </c>
      <c r="AO125" s="162">
        <f t="shared" si="134"/>
        <v>-0.05</v>
      </c>
      <c r="AP125" s="163">
        <f t="shared" si="15"/>
        <v>-0.01</v>
      </c>
    </row>
    <row r="126">
      <c r="A126" s="169">
        <v>42956.0</v>
      </c>
      <c r="B126" s="166">
        <v>7.95</v>
      </c>
      <c r="C126" s="157">
        <v>7.96</v>
      </c>
      <c r="D126" s="159">
        <v>7.96</v>
      </c>
      <c r="E126" s="159">
        <f t="shared" si="2"/>
        <v>7.925</v>
      </c>
      <c r="F126" s="159">
        <v>7.89</v>
      </c>
      <c r="G126" s="159">
        <f t="shared" si="3"/>
        <v>7.855</v>
      </c>
      <c r="H126" s="157">
        <v>7.82</v>
      </c>
      <c r="I126" s="160">
        <f t="shared" si="4"/>
        <v>7.82</v>
      </c>
      <c r="J126" s="160">
        <f t="shared" si="5"/>
        <v>7.82</v>
      </c>
      <c r="K126" s="159">
        <v>7.82</v>
      </c>
      <c r="L126" s="159">
        <f t="shared" si="6"/>
        <v>7.856</v>
      </c>
      <c r="M126" s="159">
        <f t="shared" si="7"/>
        <v>7.892</v>
      </c>
      <c r="N126" s="159">
        <f t="shared" si="8"/>
        <v>7.928</v>
      </c>
      <c r="O126" s="159">
        <f t="shared" si="9"/>
        <v>7.964</v>
      </c>
      <c r="P126" s="157">
        <v>8.0</v>
      </c>
      <c r="Q126" s="160">
        <f t="shared" si="10"/>
        <v>8.054</v>
      </c>
      <c r="R126" s="160">
        <f t="shared" si="11"/>
        <v>8.108</v>
      </c>
      <c r="S126" s="160">
        <f t="shared" si="12"/>
        <v>8.162</v>
      </c>
      <c r="T126" s="160">
        <f t="shared" si="13"/>
        <v>8.216</v>
      </c>
      <c r="U126" s="167">
        <v>8.27</v>
      </c>
      <c r="V126" s="162">
        <f t="shared" ref="V126:AO126" si="135">B126-B127</f>
        <v>-0.02</v>
      </c>
      <c r="W126" s="162">
        <f t="shared" si="135"/>
        <v>-0.02</v>
      </c>
      <c r="X126" s="162">
        <f t="shared" si="135"/>
        <v>0</v>
      </c>
      <c r="Y126" s="162">
        <f t="shared" si="135"/>
        <v>0.01</v>
      </c>
      <c r="Z126" s="162">
        <f t="shared" si="135"/>
        <v>0.02</v>
      </c>
      <c r="AA126" s="162">
        <f t="shared" si="135"/>
        <v>0.025</v>
      </c>
      <c r="AB126" s="162">
        <f t="shared" si="135"/>
        <v>0.03</v>
      </c>
      <c r="AC126" s="162">
        <f t="shared" si="135"/>
        <v>0.03333333333</v>
      </c>
      <c r="AD126" s="162">
        <f t="shared" si="135"/>
        <v>0.03666666667</v>
      </c>
      <c r="AE126" s="162">
        <f t="shared" si="135"/>
        <v>0.04</v>
      </c>
      <c r="AF126" s="162">
        <f t="shared" si="135"/>
        <v>0.04</v>
      </c>
      <c r="AG126" s="162">
        <f t="shared" si="135"/>
        <v>0.04</v>
      </c>
      <c r="AH126" s="162">
        <f t="shared" si="135"/>
        <v>0.04</v>
      </c>
      <c r="AI126" s="162">
        <f t="shared" si="135"/>
        <v>0.04</v>
      </c>
      <c r="AJ126" s="162">
        <f t="shared" si="135"/>
        <v>0.04</v>
      </c>
      <c r="AK126" s="162">
        <f t="shared" si="135"/>
        <v>0.04</v>
      </c>
      <c r="AL126" s="162">
        <f t="shared" si="135"/>
        <v>0.04</v>
      </c>
      <c r="AM126" s="162">
        <f t="shared" si="135"/>
        <v>0.04</v>
      </c>
      <c r="AN126" s="162">
        <f t="shared" si="135"/>
        <v>0.04</v>
      </c>
      <c r="AO126" s="162">
        <f t="shared" si="135"/>
        <v>0.04</v>
      </c>
      <c r="AP126" s="163">
        <f t="shared" si="15"/>
        <v>0.04</v>
      </c>
    </row>
    <row r="127">
      <c r="A127" s="169">
        <v>42955.0</v>
      </c>
      <c r="B127" s="166">
        <v>7.97</v>
      </c>
      <c r="C127" s="157">
        <v>7.98</v>
      </c>
      <c r="D127" s="159">
        <v>7.96</v>
      </c>
      <c r="E127" s="159">
        <f t="shared" si="2"/>
        <v>7.915</v>
      </c>
      <c r="F127" s="159">
        <v>7.87</v>
      </c>
      <c r="G127" s="159">
        <f t="shared" si="3"/>
        <v>7.83</v>
      </c>
      <c r="H127" s="157">
        <v>7.79</v>
      </c>
      <c r="I127" s="160">
        <f t="shared" si="4"/>
        <v>7.786666667</v>
      </c>
      <c r="J127" s="160">
        <f t="shared" si="5"/>
        <v>7.783333333</v>
      </c>
      <c r="K127" s="159">
        <v>7.78</v>
      </c>
      <c r="L127" s="159">
        <f t="shared" si="6"/>
        <v>7.816</v>
      </c>
      <c r="M127" s="159">
        <f t="shared" si="7"/>
        <v>7.852</v>
      </c>
      <c r="N127" s="159">
        <f t="shared" si="8"/>
        <v>7.888</v>
      </c>
      <c r="O127" s="159">
        <f t="shared" si="9"/>
        <v>7.924</v>
      </c>
      <c r="P127" s="157">
        <v>7.96</v>
      </c>
      <c r="Q127" s="160">
        <f t="shared" si="10"/>
        <v>8.014</v>
      </c>
      <c r="R127" s="160">
        <f t="shared" si="11"/>
        <v>8.068</v>
      </c>
      <c r="S127" s="160">
        <f t="shared" si="12"/>
        <v>8.122</v>
      </c>
      <c r="T127" s="160">
        <f t="shared" si="13"/>
        <v>8.176</v>
      </c>
      <c r="U127" s="167">
        <v>8.23</v>
      </c>
      <c r="V127" s="162">
        <f t="shared" ref="V127:AO127" si="136">B127-B128</f>
        <v>0.03</v>
      </c>
      <c r="W127" s="162">
        <f t="shared" si="136"/>
        <v>0.03</v>
      </c>
      <c r="X127" s="162">
        <f t="shared" si="136"/>
        <v>0.02</v>
      </c>
      <c r="Y127" s="162">
        <f t="shared" si="136"/>
        <v>0.015</v>
      </c>
      <c r="Z127" s="162">
        <f t="shared" si="136"/>
        <v>0.01</v>
      </c>
      <c r="AA127" s="162">
        <f t="shared" si="136"/>
        <v>0.01</v>
      </c>
      <c r="AB127" s="162">
        <f t="shared" si="136"/>
        <v>0.01</v>
      </c>
      <c r="AC127" s="162">
        <f t="shared" si="136"/>
        <v>0.006666666667</v>
      </c>
      <c r="AD127" s="162">
        <f t="shared" si="136"/>
        <v>0.003333333333</v>
      </c>
      <c r="AE127" s="162">
        <f t="shared" si="136"/>
        <v>0</v>
      </c>
      <c r="AF127" s="162">
        <f t="shared" si="136"/>
        <v>0.002</v>
      </c>
      <c r="AG127" s="162">
        <f t="shared" si="136"/>
        <v>0.004</v>
      </c>
      <c r="AH127" s="162">
        <f t="shared" si="136"/>
        <v>0.006</v>
      </c>
      <c r="AI127" s="162">
        <f t="shared" si="136"/>
        <v>0.008</v>
      </c>
      <c r="AJ127" s="162">
        <f t="shared" si="136"/>
        <v>0.01</v>
      </c>
      <c r="AK127" s="162">
        <f t="shared" si="136"/>
        <v>0.014</v>
      </c>
      <c r="AL127" s="162">
        <f t="shared" si="136"/>
        <v>0.018</v>
      </c>
      <c r="AM127" s="162">
        <f t="shared" si="136"/>
        <v>0.022</v>
      </c>
      <c r="AN127" s="162">
        <f t="shared" si="136"/>
        <v>0.026</v>
      </c>
      <c r="AO127" s="162">
        <f t="shared" si="136"/>
        <v>0.03</v>
      </c>
      <c r="AP127" s="163">
        <f t="shared" si="15"/>
        <v>0.03</v>
      </c>
    </row>
    <row r="128">
      <c r="A128" s="169">
        <v>42954.0</v>
      </c>
      <c r="B128" s="166">
        <v>7.94</v>
      </c>
      <c r="C128" s="157">
        <v>7.95</v>
      </c>
      <c r="D128" s="159">
        <v>7.94</v>
      </c>
      <c r="E128" s="159">
        <f t="shared" si="2"/>
        <v>7.9</v>
      </c>
      <c r="F128" s="159">
        <v>7.86</v>
      </c>
      <c r="G128" s="159">
        <f t="shared" si="3"/>
        <v>7.82</v>
      </c>
      <c r="H128" s="157">
        <v>7.78</v>
      </c>
      <c r="I128" s="160">
        <f t="shared" si="4"/>
        <v>7.78</v>
      </c>
      <c r="J128" s="160">
        <f t="shared" si="5"/>
        <v>7.78</v>
      </c>
      <c r="K128" s="159">
        <v>7.78</v>
      </c>
      <c r="L128" s="159">
        <f t="shared" si="6"/>
        <v>7.814</v>
      </c>
      <c r="M128" s="159">
        <f t="shared" si="7"/>
        <v>7.848</v>
      </c>
      <c r="N128" s="159">
        <f t="shared" si="8"/>
        <v>7.882</v>
      </c>
      <c r="O128" s="159">
        <f t="shared" si="9"/>
        <v>7.916</v>
      </c>
      <c r="P128" s="157">
        <v>7.95</v>
      </c>
      <c r="Q128" s="160">
        <f t="shared" si="10"/>
        <v>8</v>
      </c>
      <c r="R128" s="160">
        <f t="shared" si="11"/>
        <v>8.05</v>
      </c>
      <c r="S128" s="160">
        <f t="shared" si="12"/>
        <v>8.1</v>
      </c>
      <c r="T128" s="160">
        <f t="shared" si="13"/>
        <v>8.15</v>
      </c>
      <c r="U128" s="167">
        <v>8.2</v>
      </c>
      <c r="V128" s="162">
        <f t="shared" ref="V128:AO128" si="137">B128-B129</f>
        <v>-0.03</v>
      </c>
      <c r="W128" s="162">
        <f t="shared" si="137"/>
        <v>-0.03</v>
      </c>
      <c r="X128" s="162">
        <f t="shared" si="137"/>
        <v>-0.02</v>
      </c>
      <c r="Y128" s="162">
        <f t="shared" si="137"/>
        <v>-0.01</v>
      </c>
      <c r="Z128" s="162">
        <f t="shared" si="137"/>
        <v>0</v>
      </c>
      <c r="AA128" s="162">
        <f t="shared" si="137"/>
        <v>0.005</v>
      </c>
      <c r="AB128" s="162">
        <f t="shared" si="137"/>
        <v>0.01</v>
      </c>
      <c r="AC128" s="162">
        <f t="shared" si="137"/>
        <v>0.01666666667</v>
      </c>
      <c r="AD128" s="162">
        <f t="shared" si="137"/>
        <v>0.02333333333</v>
      </c>
      <c r="AE128" s="162">
        <f t="shared" si="137"/>
        <v>0.03</v>
      </c>
      <c r="AF128" s="162">
        <f t="shared" si="137"/>
        <v>0.034</v>
      </c>
      <c r="AG128" s="162">
        <f t="shared" si="137"/>
        <v>0.038</v>
      </c>
      <c r="AH128" s="162">
        <f t="shared" si="137"/>
        <v>0.042</v>
      </c>
      <c r="AI128" s="162">
        <f t="shared" si="137"/>
        <v>0.046</v>
      </c>
      <c r="AJ128" s="162">
        <f t="shared" si="137"/>
        <v>0.05</v>
      </c>
      <c r="AK128" s="162">
        <f t="shared" si="137"/>
        <v>0.052</v>
      </c>
      <c r="AL128" s="162">
        <f t="shared" si="137"/>
        <v>0.054</v>
      </c>
      <c r="AM128" s="162">
        <f t="shared" si="137"/>
        <v>0.056</v>
      </c>
      <c r="AN128" s="162">
        <f t="shared" si="137"/>
        <v>0.058</v>
      </c>
      <c r="AO128" s="162">
        <f t="shared" si="137"/>
        <v>0.06</v>
      </c>
      <c r="AP128" s="163">
        <f t="shared" si="15"/>
        <v>0.06</v>
      </c>
    </row>
    <row r="129">
      <c r="A129" s="169">
        <v>42951.0</v>
      </c>
      <c r="B129" s="166">
        <v>7.97</v>
      </c>
      <c r="C129" s="157">
        <v>7.98</v>
      </c>
      <c r="D129" s="159">
        <v>7.96</v>
      </c>
      <c r="E129" s="159">
        <f t="shared" si="2"/>
        <v>7.91</v>
      </c>
      <c r="F129" s="159">
        <v>7.86</v>
      </c>
      <c r="G129" s="159">
        <f t="shared" si="3"/>
        <v>7.815</v>
      </c>
      <c r="H129" s="157">
        <v>7.77</v>
      </c>
      <c r="I129" s="160">
        <f t="shared" si="4"/>
        <v>7.763333333</v>
      </c>
      <c r="J129" s="160">
        <f t="shared" si="5"/>
        <v>7.756666667</v>
      </c>
      <c r="K129" s="159">
        <v>7.75</v>
      </c>
      <c r="L129" s="159">
        <f t="shared" si="6"/>
        <v>7.78</v>
      </c>
      <c r="M129" s="159">
        <f t="shared" si="7"/>
        <v>7.81</v>
      </c>
      <c r="N129" s="159">
        <f t="shared" si="8"/>
        <v>7.84</v>
      </c>
      <c r="O129" s="159">
        <f t="shared" si="9"/>
        <v>7.87</v>
      </c>
      <c r="P129" s="157">
        <v>7.9</v>
      </c>
      <c r="Q129" s="160">
        <f t="shared" si="10"/>
        <v>7.948</v>
      </c>
      <c r="R129" s="160">
        <f t="shared" si="11"/>
        <v>7.996</v>
      </c>
      <c r="S129" s="160">
        <f t="shared" si="12"/>
        <v>8.044</v>
      </c>
      <c r="T129" s="160">
        <f t="shared" si="13"/>
        <v>8.092</v>
      </c>
      <c r="U129" s="167">
        <v>8.14</v>
      </c>
      <c r="V129" s="162">
        <f t="shared" ref="V129:AO129" si="138">B129-B130</f>
        <v>-0.05</v>
      </c>
      <c r="W129" s="162">
        <f t="shared" si="138"/>
        <v>-0.04</v>
      </c>
      <c r="X129" s="162">
        <f t="shared" si="138"/>
        <v>-0.05</v>
      </c>
      <c r="Y129" s="162">
        <f t="shared" si="138"/>
        <v>-0.06</v>
      </c>
      <c r="Z129" s="162">
        <f t="shared" si="138"/>
        <v>-0.07</v>
      </c>
      <c r="AA129" s="162">
        <f t="shared" si="138"/>
        <v>-0.07</v>
      </c>
      <c r="AB129" s="162">
        <f t="shared" si="138"/>
        <v>-0.07</v>
      </c>
      <c r="AC129" s="162">
        <f t="shared" si="138"/>
        <v>-0.07</v>
      </c>
      <c r="AD129" s="162">
        <f t="shared" si="138"/>
        <v>-0.07</v>
      </c>
      <c r="AE129" s="162">
        <f t="shared" si="138"/>
        <v>-0.07</v>
      </c>
      <c r="AF129" s="162">
        <f t="shared" si="138"/>
        <v>-0.068</v>
      </c>
      <c r="AG129" s="162">
        <f t="shared" si="138"/>
        <v>-0.066</v>
      </c>
      <c r="AH129" s="162">
        <f t="shared" si="138"/>
        <v>-0.064</v>
      </c>
      <c r="AI129" s="162">
        <f t="shared" si="138"/>
        <v>-0.062</v>
      </c>
      <c r="AJ129" s="162">
        <f t="shared" si="138"/>
        <v>-0.06</v>
      </c>
      <c r="AK129" s="162">
        <f t="shared" si="138"/>
        <v>-0.056</v>
      </c>
      <c r="AL129" s="162">
        <f t="shared" si="138"/>
        <v>-0.052</v>
      </c>
      <c r="AM129" s="162">
        <f t="shared" si="138"/>
        <v>-0.048</v>
      </c>
      <c r="AN129" s="162">
        <f t="shared" si="138"/>
        <v>-0.044</v>
      </c>
      <c r="AO129" s="162">
        <f t="shared" si="138"/>
        <v>-0.04</v>
      </c>
      <c r="AP129" s="163">
        <f t="shared" si="15"/>
        <v>-0.04</v>
      </c>
    </row>
    <row r="130">
      <c r="A130" s="169">
        <v>42950.0</v>
      </c>
      <c r="B130" s="166">
        <v>8.02</v>
      </c>
      <c r="C130" s="157">
        <v>8.02</v>
      </c>
      <c r="D130" s="159">
        <v>8.01</v>
      </c>
      <c r="E130" s="159">
        <f t="shared" si="2"/>
        <v>7.97</v>
      </c>
      <c r="F130" s="159">
        <v>7.93</v>
      </c>
      <c r="G130" s="159">
        <f t="shared" si="3"/>
        <v>7.885</v>
      </c>
      <c r="H130" s="157">
        <v>7.84</v>
      </c>
      <c r="I130" s="160">
        <f t="shared" si="4"/>
        <v>7.833333333</v>
      </c>
      <c r="J130" s="160">
        <f t="shared" si="5"/>
        <v>7.826666667</v>
      </c>
      <c r="K130" s="159">
        <v>7.82</v>
      </c>
      <c r="L130" s="159">
        <f t="shared" si="6"/>
        <v>7.848</v>
      </c>
      <c r="M130" s="159">
        <f t="shared" si="7"/>
        <v>7.876</v>
      </c>
      <c r="N130" s="159">
        <f t="shared" si="8"/>
        <v>7.904</v>
      </c>
      <c r="O130" s="159">
        <f t="shared" si="9"/>
        <v>7.932</v>
      </c>
      <c r="P130" s="157">
        <v>7.96</v>
      </c>
      <c r="Q130" s="160">
        <f t="shared" si="10"/>
        <v>8.004</v>
      </c>
      <c r="R130" s="160">
        <f t="shared" si="11"/>
        <v>8.048</v>
      </c>
      <c r="S130" s="160">
        <f t="shared" si="12"/>
        <v>8.092</v>
      </c>
      <c r="T130" s="160">
        <f t="shared" si="13"/>
        <v>8.136</v>
      </c>
      <c r="U130" s="167">
        <v>8.18</v>
      </c>
      <c r="V130" s="162">
        <f t="shared" ref="V130:AO130" si="139">B130-B131</f>
        <v>0.02</v>
      </c>
      <c r="W130" s="162">
        <f t="shared" si="139"/>
        <v>0</v>
      </c>
      <c r="X130" s="162">
        <f t="shared" si="139"/>
        <v>-0.02</v>
      </c>
      <c r="Y130" s="162">
        <f t="shared" si="139"/>
        <v>-0.03</v>
      </c>
      <c r="Z130" s="162">
        <f t="shared" si="139"/>
        <v>-0.04</v>
      </c>
      <c r="AA130" s="162">
        <f t="shared" si="139"/>
        <v>-0.055</v>
      </c>
      <c r="AB130" s="162">
        <f t="shared" si="139"/>
        <v>-0.07</v>
      </c>
      <c r="AC130" s="162">
        <f t="shared" si="139"/>
        <v>-0.07</v>
      </c>
      <c r="AD130" s="162">
        <f t="shared" si="139"/>
        <v>-0.07</v>
      </c>
      <c r="AE130" s="162">
        <f t="shared" si="139"/>
        <v>-0.07</v>
      </c>
      <c r="AF130" s="162">
        <f t="shared" si="139"/>
        <v>-0.072</v>
      </c>
      <c r="AG130" s="162">
        <f t="shared" si="139"/>
        <v>-0.074</v>
      </c>
      <c r="AH130" s="162">
        <f t="shared" si="139"/>
        <v>-0.076</v>
      </c>
      <c r="AI130" s="162">
        <f t="shared" si="139"/>
        <v>-0.078</v>
      </c>
      <c r="AJ130" s="162">
        <f t="shared" si="139"/>
        <v>-0.08</v>
      </c>
      <c r="AK130" s="162">
        <f t="shared" si="139"/>
        <v>-0.082</v>
      </c>
      <c r="AL130" s="162">
        <f t="shared" si="139"/>
        <v>-0.084</v>
      </c>
      <c r="AM130" s="162">
        <f t="shared" si="139"/>
        <v>-0.086</v>
      </c>
      <c r="AN130" s="162">
        <f t="shared" si="139"/>
        <v>-0.088</v>
      </c>
      <c r="AO130" s="162">
        <f t="shared" si="139"/>
        <v>-0.09</v>
      </c>
      <c r="AP130" s="163">
        <f t="shared" si="15"/>
        <v>0.02</v>
      </c>
    </row>
    <row r="131">
      <c r="A131" s="169">
        <v>42949.0</v>
      </c>
      <c r="B131" s="166">
        <v>8.0</v>
      </c>
      <c r="C131" s="157">
        <v>8.02</v>
      </c>
      <c r="D131" s="159">
        <v>8.03</v>
      </c>
      <c r="E131" s="159">
        <f t="shared" si="2"/>
        <v>8</v>
      </c>
      <c r="F131" s="159">
        <v>7.97</v>
      </c>
      <c r="G131" s="159">
        <f t="shared" si="3"/>
        <v>7.94</v>
      </c>
      <c r="H131" s="157">
        <v>7.91</v>
      </c>
      <c r="I131" s="160">
        <f t="shared" si="4"/>
        <v>7.903333333</v>
      </c>
      <c r="J131" s="160">
        <f t="shared" si="5"/>
        <v>7.896666667</v>
      </c>
      <c r="K131" s="159">
        <v>7.89</v>
      </c>
      <c r="L131" s="159">
        <f t="shared" si="6"/>
        <v>7.92</v>
      </c>
      <c r="M131" s="159">
        <f t="shared" si="7"/>
        <v>7.95</v>
      </c>
      <c r="N131" s="159">
        <f t="shared" si="8"/>
        <v>7.98</v>
      </c>
      <c r="O131" s="159">
        <f t="shared" si="9"/>
        <v>8.01</v>
      </c>
      <c r="P131" s="157">
        <v>8.04</v>
      </c>
      <c r="Q131" s="160">
        <f t="shared" si="10"/>
        <v>8.086</v>
      </c>
      <c r="R131" s="160">
        <f t="shared" si="11"/>
        <v>8.132</v>
      </c>
      <c r="S131" s="160">
        <f t="shared" si="12"/>
        <v>8.178</v>
      </c>
      <c r="T131" s="160">
        <f t="shared" si="13"/>
        <v>8.224</v>
      </c>
      <c r="U131" s="167">
        <v>8.27</v>
      </c>
      <c r="V131" s="162">
        <f t="shared" ref="V131:AO131" si="140">B131-B132</f>
        <v>-0.02</v>
      </c>
      <c r="W131" s="162">
        <f t="shared" si="140"/>
        <v>-0.01</v>
      </c>
      <c r="X131" s="162">
        <f t="shared" si="140"/>
        <v>0</v>
      </c>
      <c r="Y131" s="162">
        <f t="shared" si="140"/>
        <v>0</v>
      </c>
      <c r="Z131" s="162">
        <f t="shared" si="140"/>
        <v>0</v>
      </c>
      <c r="AA131" s="162">
        <f t="shared" si="140"/>
        <v>0.005</v>
      </c>
      <c r="AB131" s="162">
        <f t="shared" si="140"/>
        <v>0.01</v>
      </c>
      <c r="AC131" s="162">
        <f t="shared" si="140"/>
        <v>0.01</v>
      </c>
      <c r="AD131" s="162">
        <f t="shared" si="140"/>
        <v>0.01</v>
      </c>
      <c r="AE131" s="162">
        <f t="shared" si="140"/>
        <v>0.01</v>
      </c>
      <c r="AF131" s="162">
        <f t="shared" si="140"/>
        <v>0.014</v>
      </c>
      <c r="AG131" s="162">
        <f t="shared" si="140"/>
        <v>0.018</v>
      </c>
      <c r="AH131" s="162">
        <f t="shared" si="140"/>
        <v>0.022</v>
      </c>
      <c r="AI131" s="162">
        <f t="shared" si="140"/>
        <v>0.026</v>
      </c>
      <c r="AJ131" s="162">
        <f t="shared" si="140"/>
        <v>0.03</v>
      </c>
      <c r="AK131" s="162">
        <f t="shared" si="140"/>
        <v>0.03</v>
      </c>
      <c r="AL131" s="162">
        <f t="shared" si="140"/>
        <v>0.03</v>
      </c>
      <c r="AM131" s="162">
        <f t="shared" si="140"/>
        <v>0.03</v>
      </c>
      <c r="AN131" s="162">
        <f t="shared" si="140"/>
        <v>0.03</v>
      </c>
      <c r="AO131" s="162">
        <f t="shared" si="140"/>
        <v>0.03</v>
      </c>
      <c r="AP131" s="163">
        <f t="shared" si="15"/>
        <v>0.03</v>
      </c>
    </row>
    <row r="132">
      <c r="A132" s="169">
        <v>42948.0</v>
      </c>
      <c r="B132" s="166">
        <v>8.02</v>
      </c>
      <c r="C132" s="157">
        <v>8.03</v>
      </c>
      <c r="D132" s="159">
        <v>8.03</v>
      </c>
      <c r="E132" s="159">
        <f t="shared" si="2"/>
        <v>8</v>
      </c>
      <c r="F132" s="159">
        <v>7.97</v>
      </c>
      <c r="G132" s="159">
        <f t="shared" si="3"/>
        <v>7.935</v>
      </c>
      <c r="H132" s="157">
        <v>7.9</v>
      </c>
      <c r="I132" s="160">
        <f t="shared" si="4"/>
        <v>7.893333333</v>
      </c>
      <c r="J132" s="160">
        <f t="shared" si="5"/>
        <v>7.886666667</v>
      </c>
      <c r="K132" s="159">
        <v>7.88</v>
      </c>
      <c r="L132" s="159">
        <f t="shared" si="6"/>
        <v>7.906</v>
      </c>
      <c r="M132" s="159">
        <f t="shared" si="7"/>
        <v>7.932</v>
      </c>
      <c r="N132" s="159">
        <f t="shared" si="8"/>
        <v>7.958</v>
      </c>
      <c r="O132" s="159">
        <f t="shared" si="9"/>
        <v>7.984</v>
      </c>
      <c r="P132" s="157">
        <v>8.01</v>
      </c>
      <c r="Q132" s="160">
        <f t="shared" si="10"/>
        <v>8.056</v>
      </c>
      <c r="R132" s="160">
        <f t="shared" si="11"/>
        <v>8.102</v>
      </c>
      <c r="S132" s="160">
        <f t="shared" si="12"/>
        <v>8.148</v>
      </c>
      <c r="T132" s="160">
        <f t="shared" si="13"/>
        <v>8.194</v>
      </c>
      <c r="U132" s="167">
        <v>8.24</v>
      </c>
      <c r="V132" s="162">
        <f t="shared" ref="V132:AO132" si="141">B132-B133</f>
        <v>-0.02</v>
      </c>
      <c r="W132" s="162">
        <f t="shared" si="141"/>
        <v>-0.01</v>
      </c>
      <c r="X132" s="162">
        <f t="shared" si="141"/>
        <v>0</v>
      </c>
      <c r="Y132" s="162">
        <f t="shared" si="141"/>
        <v>0.01</v>
      </c>
      <c r="Z132" s="162">
        <f t="shared" si="141"/>
        <v>0.02</v>
      </c>
      <c r="AA132" s="162">
        <f t="shared" si="141"/>
        <v>0.02</v>
      </c>
      <c r="AB132" s="162">
        <f t="shared" si="141"/>
        <v>0.02</v>
      </c>
      <c r="AC132" s="162">
        <f t="shared" si="141"/>
        <v>0.02333333333</v>
      </c>
      <c r="AD132" s="162">
        <f t="shared" si="141"/>
        <v>0.02666666667</v>
      </c>
      <c r="AE132" s="162">
        <f t="shared" si="141"/>
        <v>0.03</v>
      </c>
      <c r="AF132" s="162">
        <f t="shared" si="141"/>
        <v>0.028</v>
      </c>
      <c r="AG132" s="162">
        <f t="shared" si="141"/>
        <v>0.026</v>
      </c>
      <c r="AH132" s="162">
        <f t="shared" si="141"/>
        <v>0.024</v>
      </c>
      <c r="AI132" s="162">
        <f t="shared" si="141"/>
        <v>0.022</v>
      </c>
      <c r="AJ132" s="162">
        <f t="shared" si="141"/>
        <v>0.02</v>
      </c>
      <c r="AK132" s="162">
        <f t="shared" si="141"/>
        <v>0.02</v>
      </c>
      <c r="AL132" s="162">
        <f t="shared" si="141"/>
        <v>0.02</v>
      </c>
      <c r="AM132" s="162">
        <f t="shared" si="141"/>
        <v>0.02</v>
      </c>
      <c r="AN132" s="162">
        <f t="shared" si="141"/>
        <v>0.02</v>
      </c>
      <c r="AO132" s="162">
        <f t="shared" si="141"/>
        <v>0.02</v>
      </c>
      <c r="AP132" s="163">
        <f t="shared" si="15"/>
        <v>0.03</v>
      </c>
    </row>
    <row r="133">
      <c r="A133" s="169">
        <v>42947.0</v>
      </c>
      <c r="B133" s="166">
        <v>8.04</v>
      </c>
      <c r="C133" s="157">
        <v>8.04</v>
      </c>
      <c r="D133" s="159">
        <v>8.03</v>
      </c>
      <c r="E133" s="159">
        <f t="shared" si="2"/>
        <v>7.99</v>
      </c>
      <c r="F133" s="159">
        <v>7.95</v>
      </c>
      <c r="G133" s="159">
        <f t="shared" si="3"/>
        <v>7.915</v>
      </c>
      <c r="H133" s="157">
        <v>7.88</v>
      </c>
      <c r="I133" s="160">
        <f t="shared" si="4"/>
        <v>7.87</v>
      </c>
      <c r="J133" s="160">
        <f t="shared" si="5"/>
        <v>7.86</v>
      </c>
      <c r="K133" s="159">
        <v>7.85</v>
      </c>
      <c r="L133" s="159">
        <f t="shared" si="6"/>
        <v>7.878</v>
      </c>
      <c r="M133" s="159">
        <f t="shared" si="7"/>
        <v>7.906</v>
      </c>
      <c r="N133" s="159">
        <f t="shared" si="8"/>
        <v>7.934</v>
      </c>
      <c r="O133" s="159">
        <f t="shared" si="9"/>
        <v>7.962</v>
      </c>
      <c r="P133" s="157">
        <v>7.99</v>
      </c>
      <c r="Q133" s="160">
        <f t="shared" si="10"/>
        <v>8.036</v>
      </c>
      <c r="R133" s="160">
        <f t="shared" si="11"/>
        <v>8.082</v>
      </c>
      <c r="S133" s="160">
        <f t="shared" si="12"/>
        <v>8.128</v>
      </c>
      <c r="T133" s="160">
        <f t="shared" si="13"/>
        <v>8.174</v>
      </c>
      <c r="U133" s="167">
        <v>8.22</v>
      </c>
      <c r="V133" s="162">
        <f t="shared" ref="V133:AO133" si="142">B133-B134</f>
        <v>0</v>
      </c>
      <c r="W133" s="162">
        <f t="shared" si="142"/>
        <v>0</v>
      </c>
      <c r="X133" s="162">
        <f t="shared" si="142"/>
        <v>0.01</v>
      </c>
      <c r="Y133" s="162">
        <f t="shared" si="142"/>
        <v>0.015</v>
      </c>
      <c r="Z133" s="162">
        <f t="shared" si="142"/>
        <v>0.02</v>
      </c>
      <c r="AA133" s="162">
        <f t="shared" si="142"/>
        <v>0.025</v>
      </c>
      <c r="AB133" s="162">
        <f t="shared" si="142"/>
        <v>0.03</v>
      </c>
      <c r="AC133" s="162">
        <f t="shared" si="142"/>
        <v>0.02666666667</v>
      </c>
      <c r="AD133" s="162">
        <f t="shared" si="142"/>
        <v>0.02333333333</v>
      </c>
      <c r="AE133" s="162">
        <f t="shared" si="142"/>
        <v>0.02</v>
      </c>
      <c r="AF133" s="162">
        <f t="shared" si="142"/>
        <v>0.016</v>
      </c>
      <c r="AG133" s="162">
        <f t="shared" si="142"/>
        <v>0.012</v>
      </c>
      <c r="AH133" s="162">
        <f t="shared" si="142"/>
        <v>0.008</v>
      </c>
      <c r="AI133" s="162">
        <f t="shared" si="142"/>
        <v>0.004</v>
      </c>
      <c r="AJ133" s="162">
        <f t="shared" si="142"/>
        <v>0</v>
      </c>
      <c r="AK133" s="162">
        <f t="shared" si="142"/>
        <v>-0.006</v>
      </c>
      <c r="AL133" s="162">
        <f t="shared" si="142"/>
        <v>-0.012</v>
      </c>
      <c r="AM133" s="162">
        <f t="shared" si="142"/>
        <v>-0.018</v>
      </c>
      <c r="AN133" s="162">
        <f t="shared" si="142"/>
        <v>-0.024</v>
      </c>
      <c r="AO133" s="162">
        <f t="shared" si="142"/>
        <v>-0.03</v>
      </c>
      <c r="AP133" s="163">
        <f t="shared" si="15"/>
        <v>0.03</v>
      </c>
    </row>
    <row r="134">
      <c r="A134" s="169">
        <v>42944.0</v>
      </c>
      <c r="B134" s="166">
        <v>8.04</v>
      </c>
      <c r="C134" s="157">
        <v>8.04</v>
      </c>
      <c r="D134" s="159">
        <v>8.02</v>
      </c>
      <c r="E134" s="159">
        <f t="shared" si="2"/>
        <v>7.975</v>
      </c>
      <c r="F134" s="159">
        <v>7.93</v>
      </c>
      <c r="G134" s="159">
        <f t="shared" si="3"/>
        <v>7.89</v>
      </c>
      <c r="H134" s="157">
        <v>7.85</v>
      </c>
      <c r="I134" s="160">
        <f t="shared" si="4"/>
        <v>7.843333333</v>
      </c>
      <c r="J134" s="160">
        <f t="shared" si="5"/>
        <v>7.836666667</v>
      </c>
      <c r="K134" s="159">
        <v>7.83</v>
      </c>
      <c r="L134" s="159">
        <f t="shared" si="6"/>
        <v>7.862</v>
      </c>
      <c r="M134" s="159">
        <f t="shared" si="7"/>
        <v>7.894</v>
      </c>
      <c r="N134" s="159">
        <f t="shared" si="8"/>
        <v>7.926</v>
      </c>
      <c r="O134" s="159">
        <f t="shared" si="9"/>
        <v>7.958</v>
      </c>
      <c r="P134" s="157">
        <v>7.99</v>
      </c>
      <c r="Q134" s="160">
        <f t="shared" si="10"/>
        <v>8.042</v>
      </c>
      <c r="R134" s="160">
        <f t="shared" si="11"/>
        <v>8.094</v>
      </c>
      <c r="S134" s="160">
        <f t="shared" si="12"/>
        <v>8.146</v>
      </c>
      <c r="T134" s="160">
        <f t="shared" si="13"/>
        <v>8.198</v>
      </c>
      <c r="U134" s="167">
        <v>8.25</v>
      </c>
      <c r="V134" s="162">
        <f t="shared" ref="V134:AO134" si="143">B134-B135</f>
        <v>0</v>
      </c>
      <c r="W134" s="162">
        <f t="shared" si="143"/>
        <v>0.02</v>
      </c>
      <c r="X134" s="162">
        <f t="shared" si="143"/>
        <v>0.02</v>
      </c>
      <c r="Y134" s="162">
        <f t="shared" si="143"/>
        <v>0.025</v>
      </c>
      <c r="Z134" s="162">
        <f t="shared" si="143"/>
        <v>0.03</v>
      </c>
      <c r="AA134" s="162">
        <f t="shared" si="143"/>
        <v>0.03</v>
      </c>
      <c r="AB134" s="162">
        <f t="shared" si="143"/>
        <v>0.03</v>
      </c>
      <c r="AC134" s="162">
        <f t="shared" si="143"/>
        <v>0.02333333333</v>
      </c>
      <c r="AD134" s="162">
        <f t="shared" si="143"/>
        <v>0.01666666667</v>
      </c>
      <c r="AE134" s="162">
        <f t="shared" si="143"/>
        <v>0.01</v>
      </c>
      <c r="AF134" s="162">
        <f t="shared" si="143"/>
        <v>0.006</v>
      </c>
      <c r="AG134" s="162">
        <f t="shared" si="143"/>
        <v>0.002</v>
      </c>
      <c r="AH134" s="162">
        <f t="shared" si="143"/>
        <v>-0.002</v>
      </c>
      <c r="AI134" s="162">
        <f t="shared" si="143"/>
        <v>-0.006</v>
      </c>
      <c r="AJ134" s="162">
        <f t="shared" si="143"/>
        <v>-0.01</v>
      </c>
      <c r="AK134" s="162">
        <f t="shared" si="143"/>
        <v>-0.012</v>
      </c>
      <c r="AL134" s="162">
        <f t="shared" si="143"/>
        <v>-0.014</v>
      </c>
      <c r="AM134" s="162">
        <f t="shared" si="143"/>
        <v>-0.016</v>
      </c>
      <c r="AN134" s="162">
        <f t="shared" si="143"/>
        <v>-0.018</v>
      </c>
      <c r="AO134" s="162">
        <f t="shared" si="143"/>
        <v>-0.02</v>
      </c>
      <c r="AP134" s="163">
        <f t="shared" si="15"/>
        <v>0.03</v>
      </c>
    </row>
    <row r="135">
      <c r="A135" s="169">
        <v>42943.0</v>
      </c>
      <c r="B135" s="166">
        <v>8.04</v>
      </c>
      <c r="C135" s="157">
        <v>8.02</v>
      </c>
      <c r="D135" s="159">
        <v>8.0</v>
      </c>
      <c r="E135" s="159">
        <f t="shared" si="2"/>
        <v>7.95</v>
      </c>
      <c r="F135" s="159">
        <v>7.9</v>
      </c>
      <c r="G135" s="159">
        <f t="shared" si="3"/>
        <v>7.86</v>
      </c>
      <c r="H135" s="157">
        <v>7.82</v>
      </c>
      <c r="I135" s="160">
        <f t="shared" si="4"/>
        <v>7.82</v>
      </c>
      <c r="J135" s="160">
        <f t="shared" si="5"/>
        <v>7.82</v>
      </c>
      <c r="K135" s="159">
        <v>7.82</v>
      </c>
      <c r="L135" s="159">
        <f t="shared" si="6"/>
        <v>7.856</v>
      </c>
      <c r="M135" s="159">
        <f t="shared" si="7"/>
        <v>7.892</v>
      </c>
      <c r="N135" s="159">
        <f t="shared" si="8"/>
        <v>7.928</v>
      </c>
      <c r="O135" s="159">
        <f t="shared" si="9"/>
        <v>7.964</v>
      </c>
      <c r="P135" s="157">
        <v>8.0</v>
      </c>
      <c r="Q135" s="160">
        <f t="shared" si="10"/>
        <v>8.054</v>
      </c>
      <c r="R135" s="160">
        <f t="shared" si="11"/>
        <v>8.108</v>
      </c>
      <c r="S135" s="160">
        <f t="shared" si="12"/>
        <v>8.162</v>
      </c>
      <c r="T135" s="160">
        <f t="shared" si="13"/>
        <v>8.216</v>
      </c>
      <c r="U135" s="167">
        <v>8.27</v>
      </c>
      <c r="V135" s="162">
        <f t="shared" ref="V135:AO135" si="144">B135-B136</f>
        <v>0.02</v>
      </c>
      <c r="W135" s="162">
        <f t="shared" si="144"/>
        <v>-0.05</v>
      </c>
      <c r="X135" s="162">
        <f t="shared" si="144"/>
        <v>-0.06</v>
      </c>
      <c r="Y135" s="162">
        <f t="shared" si="144"/>
        <v>-0.065</v>
      </c>
      <c r="Z135" s="162">
        <f t="shared" si="144"/>
        <v>-0.07</v>
      </c>
      <c r="AA135" s="162">
        <f t="shared" si="144"/>
        <v>-0.07</v>
      </c>
      <c r="AB135" s="162">
        <f t="shared" si="144"/>
        <v>-0.07</v>
      </c>
      <c r="AC135" s="162">
        <f t="shared" si="144"/>
        <v>-0.07333333333</v>
      </c>
      <c r="AD135" s="162">
        <f t="shared" si="144"/>
        <v>-0.07666666667</v>
      </c>
      <c r="AE135" s="162">
        <f t="shared" si="144"/>
        <v>-0.08</v>
      </c>
      <c r="AF135" s="162">
        <f t="shared" si="144"/>
        <v>-0.08</v>
      </c>
      <c r="AG135" s="162">
        <f t="shared" si="144"/>
        <v>-0.08</v>
      </c>
      <c r="AH135" s="162">
        <f t="shared" si="144"/>
        <v>-0.08</v>
      </c>
      <c r="AI135" s="162">
        <f t="shared" si="144"/>
        <v>-0.08</v>
      </c>
      <c r="AJ135" s="162">
        <f t="shared" si="144"/>
        <v>-0.08</v>
      </c>
      <c r="AK135" s="162">
        <f t="shared" si="144"/>
        <v>-0.08</v>
      </c>
      <c r="AL135" s="162">
        <f t="shared" si="144"/>
        <v>-0.08</v>
      </c>
      <c r="AM135" s="162">
        <f t="shared" si="144"/>
        <v>-0.08</v>
      </c>
      <c r="AN135" s="162">
        <f t="shared" si="144"/>
        <v>-0.08</v>
      </c>
      <c r="AO135" s="162">
        <f t="shared" si="144"/>
        <v>-0.08</v>
      </c>
      <c r="AP135" s="163">
        <f t="shared" si="15"/>
        <v>0.02</v>
      </c>
    </row>
    <row r="136">
      <c r="A136" s="169">
        <v>42942.0</v>
      </c>
      <c r="B136" s="166">
        <v>8.02</v>
      </c>
      <c r="C136" s="157">
        <v>8.07</v>
      </c>
      <c r="D136" s="159">
        <v>8.06</v>
      </c>
      <c r="E136" s="159">
        <f t="shared" si="2"/>
        <v>8.015</v>
      </c>
      <c r="F136" s="159">
        <v>7.97</v>
      </c>
      <c r="G136" s="159">
        <f t="shared" si="3"/>
        <v>7.93</v>
      </c>
      <c r="H136" s="157">
        <v>7.89</v>
      </c>
      <c r="I136" s="160">
        <f t="shared" si="4"/>
        <v>7.893333333</v>
      </c>
      <c r="J136" s="160">
        <f t="shared" si="5"/>
        <v>7.896666667</v>
      </c>
      <c r="K136" s="159">
        <v>7.9</v>
      </c>
      <c r="L136" s="159">
        <f t="shared" si="6"/>
        <v>7.936</v>
      </c>
      <c r="M136" s="159">
        <f t="shared" si="7"/>
        <v>7.972</v>
      </c>
      <c r="N136" s="159">
        <f t="shared" si="8"/>
        <v>8.008</v>
      </c>
      <c r="O136" s="159">
        <f t="shared" si="9"/>
        <v>8.044</v>
      </c>
      <c r="P136" s="157">
        <v>8.08</v>
      </c>
      <c r="Q136" s="160">
        <f t="shared" si="10"/>
        <v>8.134</v>
      </c>
      <c r="R136" s="160">
        <f t="shared" si="11"/>
        <v>8.188</v>
      </c>
      <c r="S136" s="160">
        <f t="shared" si="12"/>
        <v>8.242</v>
      </c>
      <c r="T136" s="160">
        <f t="shared" si="13"/>
        <v>8.296</v>
      </c>
      <c r="U136" s="167">
        <v>8.35</v>
      </c>
      <c r="V136" s="162">
        <f t="shared" ref="V136:AO136" si="145">B136-B137</f>
        <v>-0.03</v>
      </c>
      <c r="W136" s="162">
        <f t="shared" si="145"/>
        <v>-0.01</v>
      </c>
      <c r="X136" s="162">
        <f t="shared" si="145"/>
        <v>-0.03</v>
      </c>
      <c r="Y136" s="162">
        <f t="shared" si="145"/>
        <v>-0.035</v>
      </c>
      <c r="Z136" s="162">
        <f t="shared" si="145"/>
        <v>-0.04</v>
      </c>
      <c r="AA136" s="162">
        <f t="shared" si="145"/>
        <v>-0.045</v>
      </c>
      <c r="AB136" s="162">
        <f t="shared" si="145"/>
        <v>-0.05</v>
      </c>
      <c r="AC136" s="162">
        <f t="shared" si="145"/>
        <v>-0.04</v>
      </c>
      <c r="AD136" s="162">
        <f t="shared" si="145"/>
        <v>-0.03</v>
      </c>
      <c r="AE136" s="162">
        <f t="shared" si="145"/>
        <v>-0.02</v>
      </c>
      <c r="AF136" s="162">
        <f t="shared" si="145"/>
        <v>-0.016</v>
      </c>
      <c r="AG136" s="162">
        <f t="shared" si="145"/>
        <v>-0.012</v>
      </c>
      <c r="AH136" s="162">
        <f t="shared" si="145"/>
        <v>-0.008</v>
      </c>
      <c r="AI136" s="162">
        <f t="shared" si="145"/>
        <v>-0.004</v>
      </c>
      <c r="AJ136" s="162">
        <f t="shared" si="145"/>
        <v>0</v>
      </c>
      <c r="AK136" s="162">
        <f t="shared" si="145"/>
        <v>0.002</v>
      </c>
      <c r="AL136" s="162">
        <f t="shared" si="145"/>
        <v>0.004</v>
      </c>
      <c r="AM136" s="162">
        <f t="shared" si="145"/>
        <v>0.006</v>
      </c>
      <c r="AN136" s="162">
        <f t="shared" si="145"/>
        <v>0.008</v>
      </c>
      <c r="AO136" s="162">
        <f t="shared" si="145"/>
        <v>0.01</v>
      </c>
      <c r="AP136" s="163">
        <f t="shared" si="15"/>
        <v>0.01</v>
      </c>
    </row>
    <row r="137">
      <c r="A137" s="169">
        <v>42941.0</v>
      </c>
      <c r="B137" s="166">
        <v>8.05</v>
      </c>
      <c r="C137" s="157">
        <v>8.08</v>
      </c>
      <c r="D137" s="159">
        <v>8.09</v>
      </c>
      <c r="E137" s="159">
        <f t="shared" si="2"/>
        <v>8.05</v>
      </c>
      <c r="F137" s="159">
        <v>8.01</v>
      </c>
      <c r="G137" s="159">
        <f t="shared" si="3"/>
        <v>7.975</v>
      </c>
      <c r="H137" s="157">
        <v>7.94</v>
      </c>
      <c r="I137" s="160">
        <f t="shared" si="4"/>
        <v>7.933333333</v>
      </c>
      <c r="J137" s="160">
        <f t="shared" si="5"/>
        <v>7.926666667</v>
      </c>
      <c r="K137" s="159">
        <v>7.92</v>
      </c>
      <c r="L137" s="159">
        <f t="shared" si="6"/>
        <v>7.952</v>
      </c>
      <c r="M137" s="159">
        <f t="shared" si="7"/>
        <v>7.984</v>
      </c>
      <c r="N137" s="159">
        <f t="shared" si="8"/>
        <v>8.016</v>
      </c>
      <c r="O137" s="159">
        <f t="shared" si="9"/>
        <v>8.048</v>
      </c>
      <c r="P137" s="157">
        <v>8.08</v>
      </c>
      <c r="Q137" s="160">
        <f t="shared" si="10"/>
        <v>8.132</v>
      </c>
      <c r="R137" s="160">
        <f t="shared" si="11"/>
        <v>8.184</v>
      </c>
      <c r="S137" s="160">
        <f t="shared" si="12"/>
        <v>8.236</v>
      </c>
      <c r="T137" s="160">
        <f t="shared" si="13"/>
        <v>8.288</v>
      </c>
      <c r="U137" s="167">
        <v>8.34</v>
      </c>
      <c r="V137" s="162">
        <f t="shared" ref="V137:AO137" si="146">B137-B138</f>
        <v>0</v>
      </c>
      <c r="W137" s="162">
        <f t="shared" si="146"/>
        <v>-0.01</v>
      </c>
      <c r="X137" s="162">
        <f t="shared" si="146"/>
        <v>0</v>
      </c>
      <c r="Y137" s="162">
        <f t="shared" si="146"/>
        <v>-0.005</v>
      </c>
      <c r="Z137" s="162">
        <f t="shared" si="146"/>
        <v>-0.01</v>
      </c>
      <c r="AA137" s="162">
        <f t="shared" si="146"/>
        <v>-0.005</v>
      </c>
      <c r="AB137" s="162">
        <f t="shared" si="146"/>
        <v>0</v>
      </c>
      <c r="AC137" s="162">
        <f t="shared" si="146"/>
        <v>0</v>
      </c>
      <c r="AD137" s="162">
        <f t="shared" si="146"/>
        <v>0</v>
      </c>
      <c r="AE137" s="162">
        <f t="shared" si="146"/>
        <v>0</v>
      </c>
      <c r="AF137" s="162">
        <f t="shared" si="146"/>
        <v>-0.006</v>
      </c>
      <c r="AG137" s="162">
        <f t="shared" si="146"/>
        <v>-0.012</v>
      </c>
      <c r="AH137" s="162">
        <f t="shared" si="146"/>
        <v>-0.018</v>
      </c>
      <c r="AI137" s="162">
        <f t="shared" si="146"/>
        <v>-0.024</v>
      </c>
      <c r="AJ137" s="162">
        <f t="shared" si="146"/>
        <v>-0.03</v>
      </c>
      <c r="AK137" s="162">
        <f t="shared" si="146"/>
        <v>-0.034</v>
      </c>
      <c r="AL137" s="162">
        <f t="shared" si="146"/>
        <v>-0.038</v>
      </c>
      <c r="AM137" s="162">
        <f t="shared" si="146"/>
        <v>-0.042</v>
      </c>
      <c r="AN137" s="162">
        <f t="shared" si="146"/>
        <v>-0.046</v>
      </c>
      <c r="AO137" s="162">
        <f t="shared" si="146"/>
        <v>-0.05</v>
      </c>
      <c r="AP137" s="163">
        <f t="shared" si="15"/>
        <v>0</v>
      </c>
    </row>
    <row r="138">
      <c r="A138" s="169">
        <v>42940.0</v>
      </c>
      <c r="B138" s="166">
        <v>8.05</v>
      </c>
      <c r="C138" s="157">
        <v>8.09</v>
      </c>
      <c r="D138" s="159">
        <v>8.09</v>
      </c>
      <c r="E138" s="159">
        <f t="shared" si="2"/>
        <v>8.055</v>
      </c>
      <c r="F138" s="159">
        <v>8.02</v>
      </c>
      <c r="G138" s="159">
        <f t="shared" si="3"/>
        <v>7.98</v>
      </c>
      <c r="H138" s="157">
        <v>7.94</v>
      </c>
      <c r="I138" s="160">
        <f t="shared" si="4"/>
        <v>7.933333333</v>
      </c>
      <c r="J138" s="160">
        <f t="shared" si="5"/>
        <v>7.926666667</v>
      </c>
      <c r="K138" s="159">
        <v>7.92</v>
      </c>
      <c r="L138" s="159">
        <f t="shared" si="6"/>
        <v>7.958</v>
      </c>
      <c r="M138" s="159">
        <f t="shared" si="7"/>
        <v>7.996</v>
      </c>
      <c r="N138" s="159">
        <f t="shared" si="8"/>
        <v>8.034</v>
      </c>
      <c r="O138" s="159">
        <f t="shared" si="9"/>
        <v>8.072</v>
      </c>
      <c r="P138" s="157">
        <v>8.11</v>
      </c>
      <c r="Q138" s="160">
        <f t="shared" si="10"/>
        <v>8.166</v>
      </c>
      <c r="R138" s="160">
        <f t="shared" si="11"/>
        <v>8.222</v>
      </c>
      <c r="S138" s="160">
        <f t="shared" si="12"/>
        <v>8.278</v>
      </c>
      <c r="T138" s="160">
        <f t="shared" si="13"/>
        <v>8.334</v>
      </c>
      <c r="U138" s="167">
        <v>8.39</v>
      </c>
      <c r="V138" s="162">
        <f t="shared" ref="V138:AO138" si="147">B138-B139</f>
        <v>0.02</v>
      </c>
      <c r="W138" s="162">
        <f t="shared" si="147"/>
        <v>0.07</v>
      </c>
      <c r="X138" s="162">
        <f t="shared" si="147"/>
        <v>0.08</v>
      </c>
      <c r="Y138" s="162">
        <f t="shared" si="147"/>
        <v>0.095</v>
      </c>
      <c r="Z138" s="162">
        <f t="shared" si="147"/>
        <v>0.11</v>
      </c>
      <c r="AA138" s="162">
        <f t="shared" si="147"/>
        <v>0.11</v>
      </c>
      <c r="AB138" s="162">
        <f t="shared" si="147"/>
        <v>0.11</v>
      </c>
      <c r="AC138" s="162">
        <f t="shared" si="147"/>
        <v>0.1</v>
      </c>
      <c r="AD138" s="162">
        <f t="shared" si="147"/>
        <v>0.09</v>
      </c>
      <c r="AE138" s="162">
        <f t="shared" si="147"/>
        <v>0.08</v>
      </c>
      <c r="AF138" s="162">
        <f t="shared" si="147"/>
        <v>0.074</v>
      </c>
      <c r="AG138" s="162">
        <f t="shared" si="147"/>
        <v>0.068</v>
      </c>
      <c r="AH138" s="162">
        <f t="shared" si="147"/>
        <v>0.062</v>
      </c>
      <c r="AI138" s="162">
        <f t="shared" si="147"/>
        <v>0.056</v>
      </c>
      <c r="AJ138" s="162">
        <f t="shared" si="147"/>
        <v>0.05</v>
      </c>
      <c r="AK138" s="162">
        <f t="shared" si="147"/>
        <v>0.044</v>
      </c>
      <c r="AL138" s="162">
        <f t="shared" si="147"/>
        <v>0.038</v>
      </c>
      <c r="AM138" s="162">
        <f t="shared" si="147"/>
        <v>0.032</v>
      </c>
      <c r="AN138" s="162">
        <f t="shared" si="147"/>
        <v>0.026</v>
      </c>
      <c r="AO138" s="162">
        <f t="shared" si="147"/>
        <v>0.02</v>
      </c>
      <c r="AP138" s="163">
        <f t="shared" si="15"/>
        <v>0.11</v>
      </c>
    </row>
    <row r="139">
      <c r="A139" s="169">
        <v>42937.0</v>
      </c>
      <c r="B139" s="166">
        <v>8.03</v>
      </c>
      <c r="C139" s="157">
        <v>8.02</v>
      </c>
      <c r="D139" s="159">
        <v>8.01</v>
      </c>
      <c r="E139" s="159">
        <f t="shared" si="2"/>
        <v>7.96</v>
      </c>
      <c r="F139" s="159">
        <v>7.91</v>
      </c>
      <c r="G139" s="159">
        <f t="shared" si="3"/>
        <v>7.87</v>
      </c>
      <c r="H139" s="157">
        <v>7.83</v>
      </c>
      <c r="I139" s="160">
        <f t="shared" si="4"/>
        <v>7.833333333</v>
      </c>
      <c r="J139" s="160">
        <f t="shared" si="5"/>
        <v>7.836666667</v>
      </c>
      <c r="K139" s="159">
        <v>7.84</v>
      </c>
      <c r="L139" s="159">
        <f t="shared" si="6"/>
        <v>7.884</v>
      </c>
      <c r="M139" s="159">
        <f t="shared" si="7"/>
        <v>7.928</v>
      </c>
      <c r="N139" s="159">
        <f t="shared" si="8"/>
        <v>7.972</v>
      </c>
      <c r="O139" s="159">
        <f t="shared" si="9"/>
        <v>8.016</v>
      </c>
      <c r="P139" s="157">
        <v>8.06</v>
      </c>
      <c r="Q139" s="160">
        <f t="shared" si="10"/>
        <v>8.122</v>
      </c>
      <c r="R139" s="160">
        <f t="shared" si="11"/>
        <v>8.184</v>
      </c>
      <c r="S139" s="160">
        <f t="shared" si="12"/>
        <v>8.246</v>
      </c>
      <c r="T139" s="160">
        <f t="shared" si="13"/>
        <v>8.308</v>
      </c>
      <c r="U139" s="167">
        <v>8.37</v>
      </c>
      <c r="V139" s="162">
        <f t="shared" ref="V139:AO139" si="148">B139-B140</f>
        <v>-0.04</v>
      </c>
      <c r="W139" s="162">
        <f t="shared" si="148"/>
        <v>-0.02</v>
      </c>
      <c r="X139" s="162">
        <f t="shared" si="148"/>
        <v>0.01</v>
      </c>
      <c r="Y139" s="162">
        <f t="shared" si="148"/>
        <v>0.015</v>
      </c>
      <c r="Z139" s="162">
        <f t="shared" si="148"/>
        <v>0.02</v>
      </c>
      <c r="AA139" s="162">
        <f t="shared" si="148"/>
        <v>0.02</v>
      </c>
      <c r="AB139" s="162">
        <f t="shared" si="148"/>
        <v>0.02</v>
      </c>
      <c r="AC139" s="162">
        <f t="shared" si="148"/>
        <v>0.01666666667</v>
      </c>
      <c r="AD139" s="162">
        <f t="shared" si="148"/>
        <v>0.01333333333</v>
      </c>
      <c r="AE139" s="162">
        <f t="shared" si="148"/>
        <v>0.01</v>
      </c>
      <c r="AF139" s="162">
        <f t="shared" si="148"/>
        <v>0.01</v>
      </c>
      <c r="AG139" s="162">
        <f t="shared" si="148"/>
        <v>0.01</v>
      </c>
      <c r="AH139" s="162">
        <f t="shared" si="148"/>
        <v>0.01</v>
      </c>
      <c r="AI139" s="162">
        <f t="shared" si="148"/>
        <v>0.01</v>
      </c>
      <c r="AJ139" s="162">
        <f t="shared" si="148"/>
        <v>0.01</v>
      </c>
      <c r="AK139" s="162">
        <f t="shared" si="148"/>
        <v>0.014</v>
      </c>
      <c r="AL139" s="162">
        <f t="shared" si="148"/>
        <v>0.018</v>
      </c>
      <c r="AM139" s="162">
        <f t="shared" si="148"/>
        <v>0.022</v>
      </c>
      <c r="AN139" s="162">
        <f t="shared" si="148"/>
        <v>0.026</v>
      </c>
      <c r="AO139" s="162">
        <f t="shared" si="148"/>
        <v>0.03</v>
      </c>
      <c r="AP139" s="163">
        <f t="shared" si="15"/>
        <v>0.03</v>
      </c>
    </row>
    <row r="140">
      <c r="A140" s="169">
        <v>42936.0</v>
      </c>
      <c r="B140" s="166">
        <v>8.07</v>
      </c>
      <c r="C140" s="157">
        <v>8.04</v>
      </c>
      <c r="D140" s="159">
        <v>8.0</v>
      </c>
      <c r="E140" s="159">
        <f t="shared" si="2"/>
        <v>7.945</v>
      </c>
      <c r="F140" s="159">
        <v>7.89</v>
      </c>
      <c r="G140" s="159">
        <f t="shared" si="3"/>
        <v>7.85</v>
      </c>
      <c r="H140" s="157">
        <v>7.81</v>
      </c>
      <c r="I140" s="160">
        <f t="shared" si="4"/>
        <v>7.816666667</v>
      </c>
      <c r="J140" s="160">
        <f t="shared" si="5"/>
        <v>7.823333333</v>
      </c>
      <c r="K140" s="159">
        <v>7.83</v>
      </c>
      <c r="L140" s="159">
        <f t="shared" si="6"/>
        <v>7.874</v>
      </c>
      <c r="M140" s="159">
        <f t="shared" si="7"/>
        <v>7.918</v>
      </c>
      <c r="N140" s="159">
        <f t="shared" si="8"/>
        <v>7.962</v>
      </c>
      <c r="O140" s="159">
        <f t="shared" si="9"/>
        <v>8.006</v>
      </c>
      <c r="P140" s="157">
        <v>8.05</v>
      </c>
      <c r="Q140" s="160">
        <f t="shared" si="10"/>
        <v>8.108</v>
      </c>
      <c r="R140" s="160">
        <f t="shared" si="11"/>
        <v>8.166</v>
      </c>
      <c r="S140" s="160">
        <f t="shared" si="12"/>
        <v>8.224</v>
      </c>
      <c r="T140" s="160">
        <f t="shared" si="13"/>
        <v>8.282</v>
      </c>
      <c r="U140" s="167">
        <v>8.34</v>
      </c>
      <c r="V140" s="162">
        <f t="shared" ref="V140:AO140" si="149">B140-B141</f>
        <v>0.03</v>
      </c>
      <c r="W140" s="162">
        <f t="shared" si="149"/>
        <v>0.01</v>
      </c>
      <c r="X140" s="162">
        <f t="shared" si="149"/>
        <v>0</v>
      </c>
      <c r="Y140" s="162">
        <f t="shared" si="149"/>
        <v>-0.005</v>
      </c>
      <c r="Z140" s="162">
        <f t="shared" si="149"/>
        <v>-0.01</v>
      </c>
      <c r="AA140" s="162">
        <f t="shared" si="149"/>
        <v>-0.02</v>
      </c>
      <c r="AB140" s="162">
        <f t="shared" si="149"/>
        <v>-0.03</v>
      </c>
      <c r="AC140" s="162">
        <f t="shared" si="149"/>
        <v>-0.02333333333</v>
      </c>
      <c r="AD140" s="162">
        <f t="shared" si="149"/>
        <v>-0.01666666667</v>
      </c>
      <c r="AE140" s="162">
        <f t="shared" si="149"/>
        <v>-0.01</v>
      </c>
      <c r="AF140" s="162">
        <f t="shared" si="149"/>
        <v>-0.008</v>
      </c>
      <c r="AG140" s="162">
        <f t="shared" si="149"/>
        <v>-0.006</v>
      </c>
      <c r="AH140" s="162">
        <f t="shared" si="149"/>
        <v>-0.004</v>
      </c>
      <c r="AI140" s="162">
        <f t="shared" si="149"/>
        <v>-0.002</v>
      </c>
      <c r="AJ140" s="162">
        <f t="shared" si="149"/>
        <v>0</v>
      </c>
      <c r="AK140" s="162">
        <f t="shared" si="149"/>
        <v>-0.002</v>
      </c>
      <c r="AL140" s="162">
        <f t="shared" si="149"/>
        <v>-0.004</v>
      </c>
      <c r="AM140" s="162">
        <f t="shared" si="149"/>
        <v>-0.006</v>
      </c>
      <c r="AN140" s="162">
        <f t="shared" si="149"/>
        <v>-0.008</v>
      </c>
      <c r="AO140" s="162">
        <f t="shared" si="149"/>
        <v>-0.01</v>
      </c>
      <c r="AP140" s="163">
        <f t="shared" si="15"/>
        <v>0.03</v>
      </c>
    </row>
    <row r="141">
      <c r="A141" s="169">
        <v>42935.0</v>
      </c>
      <c r="B141" s="166">
        <v>8.04</v>
      </c>
      <c r="C141" s="157">
        <v>8.03</v>
      </c>
      <c r="D141" s="159">
        <v>8.0</v>
      </c>
      <c r="E141" s="159">
        <f t="shared" si="2"/>
        <v>7.95</v>
      </c>
      <c r="F141" s="159">
        <v>7.9</v>
      </c>
      <c r="G141" s="159">
        <f t="shared" si="3"/>
        <v>7.87</v>
      </c>
      <c r="H141" s="157">
        <v>7.84</v>
      </c>
      <c r="I141" s="160">
        <f t="shared" si="4"/>
        <v>7.84</v>
      </c>
      <c r="J141" s="160">
        <f t="shared" si="5"/>
        <v>7.84</v>
      </c>
      <c r="K141" s="159">
        <v>7.84</v>
      </c>
      <c r="L141" s="159">
        <f t="shared" si="6"/>
        <v>7.882</v>
      </c>
      <c r="M141" s="159">
        <f t="shared" si="7"/>
        <v>7.924</v>
      </c>
      <c r="N141" s="159">
        <f t="shared" si="8"/>
        <v>7.966</v>
      </c>
      <c r="O141" s="159">
        <f t="shared" si="9"/>
        <v>8.008</v>
      </c>
      <c r="P141" s="157">
        <v>8.05</v>
      </c>
      <c r="Q141" s="160">
        <f t="shared" si="10"/>
        <v>8.11</v>
      </c>
      <c r="R141" s="160">
        <f t="shared" si="11"/>
        <v>8.17</v>
      </c>
      <c r="S141" s="160">
        <f t="shared" si="12"/>
        <v>8.23</v>
      </c>
      <c r="T141" s="160">
        <f t="shared" si="13"/>
        <v>8.29</v>
      </c>
      <c r="U141" s="167">
        <v>8.35</v>
      </c>
      <c r="V141" s="162">
        <f t="shared" ref="V141:AO141" si="150">B141-B142</f>
        <v>-0.01</v>
      </c>
      <c r="W141" s="162">
        <f t="shared" si="150"/>
        <v>0.01</v>
      </c>
      <c r="X141" s="162">
        <f t="shared" si="150"/>
        <v>0.01</v>
      </c>
      <c r="Y141" s="162">
        <f t="shared" si="150"/>
        <v>0.01</v>
      </c>
      <c r="Z141" s="162">
        <f t="shared" si="150"/>
        <v>0.01</v>
      </c>
      <c r="AA141" s="162">
        <f t="shared" si="150"/>
        <v>0.015</v>
      </c>
      <c r="AB141" s="162">
        <f t="shared" si="150"/>
        <v>0.02</v>
      </c>
      <c r="AC141" s="162">
        <f t="shared" si="150"/>
        <v>0.01333333333</v>
      </c>
      <c r="AD141" s="162">
        <f t="shared" si="150"/>
        <v>0.006666666667</v>
      </c>
      <c r="AE141" s="162">
        <f t="shared" si="150"/>
        <v>0</v>
      </c>
      <c r="AF141" s="162">
        <f t="shared" si="150"/>
        <v>0</v>
      </c>
      <c r="AG141" s="162">
        <f t="shared" si="150"/>
        <v>0</v>
      </c>
      <c r="AH141" s="162">
        <f t="shared" si="150"/>
        <v>0</v>
      </c>
      <c r="AI141" s="162">
        <f t="shared" si="150"/>
        <v>0</v>
      </c>
      <c r="AJ141" s="162">
        <f t="shared" si="150"/>
        <v>0</v>
      </c>
      <c r="AK141" s="162">
        <f t="shared" si="150"/>
        <v>0.002</v>
      </c>
      <c r="AL141" s="162">
        <f t="shared" si="150"/>
        <v>0.004</v>
      </c>
      <c r="AM141" s="162">
        <f t="shared" si="150"/>
        <v>0.006</v>
      </c>
      <c r="AN141" s="162">
        <f t="shared" si="150"/>
        <v>0.008</v>
      </c>
      <c r="AO141" s="162">
        <f t="shared" si="150"/>
        <v>0.01</v>
      </c>
      <c r="AP141" s="163">
        <f t="shared" si="15"/>
        <v>0.02</v>
      </c>
    </row>
    <row r="142">
      <c r="A142" s="169">
        <v>42934.0</v>
      </c>
      <c r="B142" s="166">
        <v>8.05</v>
      </c>
      <c r="C142" s="157">
        <v>8.02</v>
      </c>
      <c r="D142" s="159">
        <v>7.99</v>
      </c>
      <c r="E142" s="159">
        <f t="shared" si="2"/>
        <v>7.94</v>
      </c>
      <c r="F142" s="159">
        <v>7.89</v>
      </c>
      <c r="G142" s="159">
        <f t="shared" si="3"/>
        <v>7.855</v>
      </c>
      <c r="H142" s="157">
        <v>7.82</v>
      </c>
      <c r="I142" s="160">
        <f t="shared" si="4"/>
        <v>7.826666667</v>
      </c>
      <c r="J142" s="160">
        <f t="shared" si="5"/>
        <v>7.833333333</v>
      </c>
      <c r="K142" s="159">
        <v>7.84</v>
      </c>
      <c r="L142" s="159">
        <f t="shared" si="6"/>
        <v>7.882</v>
      </c>
      <c r="M142" s="159">
        <f t="shared" si="7"/>
        <v>7.924</v>
      </c>
      <c r="N142" s="159">
        <f t="shared" si="8"/>
        <v>7.966</v>
      </c>
      <c r="O142" s="159">
        <f t="shared" si="9"/>
        <v>8.008</v>
      </c>
      <c r="P142" s="157">
        <v>8.05</v>
      </c>
      <c r="Q142" s="160">
        <f t="shared" si="10"/>
        <v>8.108</v>
      </c>
      <c r="R142" s="160">
        <f t="shared" si="11"/>
        <v>8.166</v>
      </c>
      <c r="S142" s="160">
        <f t="shared" si="12"/>
        <v>8.224</v>
      </c>
      <c r="T142" s="160">
        <f t="shared" si="13"/>
        <v>8.282</v>
      </c>
      <c r="U142" s="167">
        <v>8.34</v>
      </c>
      <c r="V142" s="162">
        <f t="shared" ref="V142:AO142" si="151">B142-B143</f>
        <v>-0.01</v>
      </c>
      <c r="W142" s="162">
        <f t="shared" si="151"/>
        <v>-0.01</v>
      </c>
      <c r="X142" s="162">
        <f t="shared" si="151"/>
        <v>0</v>
      </c>
      <c r="Y142" s="162">
        <f t="shared" si="151"/>
        <v>0</v>
      </c>
      <c r="Z142" s="162">
        <f t="shared" si="151"/>
        <v>0</v>
      </c>
      <c r="AA142" s="162">
        <f t="shared" si="151"/>
        <v>-0.005</v>
      </c>
      <c r="AB142" s="162">
        <f t="shared" si="151"/>
        <v>-0.01</v>
      </c>
      <c r="AC142" s="162">
        <f t="shared" si="151"/>
        <v>-0.003333333333</v>
      </c>
      <c r="AD142" s="162">
        <f t="shared" si="151"/>
        <v>0.003333333333</v>
      </c>
      <c r="AE142" s="162">
        <f t="shared" si="151"/>
        <v>0.01</v>
      </c>
      <c r="AF142" s="162">
        <f t="shared" si="151"/>
        <v>0.016</v>
      </c>
      <c r="AG142" s="162">
        <f t="shared" si="151"/>
        <v>0.022</v>
      </c>
      <c r="AH142" s="162">
        <f t="shared" si="151"/>
        <v>0.028</v>
      </c>
      <c r="AI142" s="162">
        <f t="shared" si="151"/>
        <v>0.034</v>
      </c>
      <c r="AJ142" s="162">
        <f t="shared" si="151"/>
        <v>0.04</v>
      </c>
      <c r="AK142" s="162">
        <f t="shared" si="151"/>
        <v>0.044</v>
      </c>
      <c r="AL142" s="162">
        <f t="shared" si="151"/>
        <v>0.048</v>
      </c>
      <c r="AM142" s="162">
        <f t="shared" si="151"/>
        <v>0.052</v>
      </c>
      <c r="AN142" s="162">
        <f t="shared" si="151"/>
        <v>0.056</v>
      </c>
      <c r="AO142" s="162">
        <f t="shared" si="151"/>
        <v>0.06</v>
      </c>
      <c r="AP142" s="163">
        <f t="shared" si="15"/>
        <v>0.06</v>
      </c>
    </row>
    <row r="143">
      <c r="A143" s="169">
        <v>42933.0</v>
      </c>
      <c r="B143" s="166">
        <v>8.06</v>
      </c>
      <c r="C143" s="157">
        <v>8.03</v>
      </c>
      <c r="D143" s="159">
        <v>7.99</v>
      </c>
      <c r="E143" s="159">
        <f t="shared" si="2"/>
        <v>7.94</v>
      </c>
      <c r="F143" s="159">
        <v>7.89</v>
      </c>
      <c r="G143" s="159">
        <f t="shared" si="3"/>
        <v>7.86</v>
      </c>
      <c r="H143" s="157">
        <v>7.83</v>
      </c>
      <c r="I143" s="160">
        <f t="shared" si="4"/>
        <v>7.83</v>
      </c>
      <c r="J143" s="160">
        <f t="shared" si="5"/>
        <v>7.83</v>
      </c>
      <c r="K143" s="159">
        <v>7.83</v>
      </c>
      <c r="L143" s="159">
        <f t="shared" si="6"/>
        <v>7.866</v>
      </c>
      <c r="M143" s="159">
        <f t="shared" si="7"/>
        <v>7.902</v>
      </c>
      <c r="N143" s="159">
        <f t="shared" si="8"/>
        <v>7.938</v>
      </c>
      <c r="O143" s="159">
        <f t="shared" si="9"/>
        <v>7.974</v>
      </c>
      <c r="P143" s="157">
        <v>8.01</v>
      </c>
      <c r="Q143" s="160">
        <f t="shared" si="10"/>
        <v>8.064</v>
      </c>
      <c r="R143" s="160">
        <f t="shared" si="11"/>
        <v>8.118</v>
      </c>
      <c r="S143" s="160">
        <f t="shared" si="12"/>
        <v>8.172</v>
      </c>
      <c r="T143" s="160">
        <f t="shared" si="13"/>
        <v>8.226</v>
      </c>
      <c r="U143" s="167">
        <v>8.28</v>
      </c>
      <c r="V143" s="162">
        <f t="shared" ref="V143:AO143" si="152">B143-B144</f>
        <v>-0.02</v>
      </c>
      <c r="W143" s="162">
        <f t="shared" si="152"/>
        <v>-0.02</v>
      </c>
      <c r="X143" s="162">
        <f t="shared" si="152"/>
        <v>-0.01</v>
      </c>
      <c r="Y143" s="162">
        <f t="shared" si="152"/>
        <v>-0.005</v>
      </c>
      <c r="Z143" s="162">
        <f t="shared" si="152"/>
        <v>0</v>
      </c>
      <c r="AA143" s="162">
        <f t="shared" si="152"/>
        <v>0.01</v>
      </c>
      <c r="AB143" s="162">
        <f t="shared" si="152"/>
        <v>0.02</v>
      </c>
      <c r="AC143" s="162">
        <f t="shared" si="152"/>
        <v>0.02</v>
      </c>
      <c r="AD143" s="162">
        <f t="shared" si="152"/>
        <v>0.02</v>
      </c>
      <c r="AE143" s="162">
        <f t="shared" si="152"/>
        <v>0.02</v>
      </c>
      <c r="AF143" s="162">
        <f t="shared" si="152"/>
        <v>0.02</v>
      </c>
      <c r="AG143" s="162">
        <f t="shared" si="152"/>
        <v>0.02</v>
      </c>
      <c r="AH143" s="162">
        <f t="shared" si="152"/>
        <v>0.02</v>
      </c>
      <c r="AI143" s="162">
        <f t="shared" si="152"/>
        <v>0.02</v>
      </c>
      <c r="AJ143" s="162">
        <f t="shared" si="152"/>
        <v>0.02</v>
      </c>
      <c r="AK143" s="162">
        <f t="shared" si="152"/>
        <v>0.02</v>
      </c>
      <c r="AL143" s="162">
        <f t="shared" si="152"/>
        <v>0.02</v>
      </c>
      <c r="AM143" s="162">
        <f t="shared" si="152"/>
        <v>0.02</v>
      </c>
      <c r="AN143" s="162">
        <f t="shared" si="152"/>
        <v>0.02</v>
      </c>
      <c r="AO143" s="162">
        <f t="shared" si="152"/>
        <v>0.02</v>
      </c>
      <c r="AP143" s="163">
        <f t="shared" si="15"/>
        <v>0.02</v>
      </c>
    </row>
    <row r="144">
      <c r="A144" s="169">
        <v>42930.0</v>
      </c>
      <c r="B144" s="166">
        <v>8.08</v>
      </c>
      <c r="C144" s="157">
        <v>8.05</v>
      </c>
      <c r="D144" s="159">
        <v>8.0</v>
      </c>
      <c r="E144" s="159">
        <f t="shared" si="2"/>
        <v>7.945</v>
      </c>
      <c r="F144" s="159">
        <v>7.89</v>
      </c>
      <c r="G144" s="159">
        <f t="shared" si="3"/>
        <v>7.85</v>
      </c>
      <c r="H144" s="157">
        <v>7.81</v>
      </c>
      <c r="I144" s="160">
        <f t="shared" si="4"/>
        <v>7.81</v>
      </c>
      <c r="J144" s="160">
        <f t="shared" si="5"/>
        <v>7.81</v>
      </c>
      <c r="K144" s="159">
        <v>7.81</v>
      </c>
      <c r="L144" s="159">
        <f t="shared" si="6"/>
        <v>7.846</v>
      </c>
      <c r="M144" s="159">
        <f t="shared" si="7"/>
        <v>7.882</v>
      </c>
      <c r="N144" s="159">
        <f t="shared" si="8"/>
        <v>7.918</v>
      </c>
      <c r="O144" s="159">
        <f t="shared" si="9"/>
        <v>7.954</v>
      </c>
      <c r="P144" s="157">
        <v>7.99</v>
      </c>
      <c r="Q144" s="160">
        <f t="shared" si="10"/>
        <v>8.044</v>
      </c>
      <c r="R144" s="160">
        <f t="shared" si="11"/>
        <v>8.098</v>
      </c>
      <c r="S144" s="160">
        <f t="shared" si="12"/>
        <v>8.152</v>
      </c>
      <c r="T144" s="160">
        <f t="shared" si="13"/>
        <v>8.206</v>
      </c>
      <c r="U144" s="167">
        <v>8.26</v>
      </c>
      <c r="V144" s="162">
        <f t="shared" ref="V144:AO144" si="153">B144-B145</f>
        <v>-0.02</v>
      </c>
      <c r="W144" s="162">
        <f t="shared" si="153"/>
        <v>-0.04</v>
      </c>
      <c r="X144" s="162">
        <f t="shared" si="153"/>
        <v>-0.06</v>
      </c>
      <c r="Y144" s="162">
        <f t="shared" si="153"/>
        <v>-0.065</v>
      </c>
      <c r="Z144" s="162">
        <f t="shared" si="153"/>
        <v>-0.07</v>
      </c>
      <c r="AA144" s="162">
        <f t="shared" si="153"/>
        <v>-0.07</v>
      </c>
      <c r="AB144" s="162">
        <f t="shared" si="153"/>
        <v>-0.07</v>
      </c>
      <c r="AC144" s="162">
        <f t="shared" si="153"/>
        <v>-0.06</v>
      </c>
      <c r="AD144" s="162">
        <f t="shared" si="153"/>
        <v>-0.05</v>
      </c>
      <c r="AE144" s="162">
        <f t="shared" si="153"/>
        <v>-0.04</v>
      </c>
      <c r="AF144" s="162">
        <f t="shared" si="153"/>
        <v>-0.034</v>
      </c>
      <c r="AG144" s="162">
        <f t="shared" si="153"/>
        <v>-0.028</v>
      </c>
      <c r="AH144" s="162">
        <f t="shared" si="153"/>
        <v>-0.022</v>
      </c>
      <c r="AI144" s="162">
        <f t="shared" si="153"/>
        <v>-0.016</v>
      </c>
      <c r="AJ144" s="162">
        <f t="shared" si="153"/>
        <v>-0.01</v>
      </c>
      <c r="AK144" s="162">
        <f t="shared" si="153"/>
        <v>-0.004</v>
      </c>
      <c r="AL144" s="162">
        <f t="shared" si="153"/>
        <v>0.002</v>
      </c>
      <c r="AM144" s="162">
        <f t="shared" si="153"/>
        <v>0.008</v>
      </c>
      <c r="AN144" s="162">
        <f t="shared" si="153"/>
        <v>0.014</v>
      </c>
      <c r="AO144" s="162">
        <f t="shared" si="153"/>
        <v>0.02</v>
      </c>
      <c r="AP144" s="163">
        <f t="shared" si="15"/>
        <v>0.02</v>
      </c>
    </row>
    <row r="145">
      <c r="A145" s="169">
        <v>42929.0</v>
      </c>
      <c r="B145" s="166">
        <v>8.1</v>
      </c>
      <c r="C145" s="157">
        <v>8.09</v>
      </c>
      <c r="D145" s="159">
        <v>8.06</v>
      </c>
      <c r="E145" s="159">
        <f t="shared" si="2"/>
        <v>8.01</v>
      </c>
      <c r="F145" s="159">
        <v>7.96</v>
      </c>
      <c r="G145" s="159">
        <f t="shared" si="3"/>
        <v>7.92</v>
      </c>
      <c r="H145" s="157">
        <v>7.88</v>
      </c>
      <c r="I145" s="160">
        <f t="shared" si="4"/>
        <v>7.87</v>
      </c>
      <c r="J145" s="160">
        <f t="shared" si="5"/>
        <v>7.86</v>
      </c>
      <c r="K145" s="159">
        <v>7.85</v>
      </c>
      <c r="L145" s="159">
        <f t="shared" si="6"/>
        <v>7.88</v>
      </c>
      <c r="M145" s="159">
        <f t="shared" si="7"/>
        <v>7.91</v>
      </c>
      <c r="N145" s="159">
        <f t="shared" si="8"/>
        <v>7.94</v>
      </c>
      <c r="O145" s="159">
        <f t="shared" si="9"/>
        <v>7.97</v>
      </c>
      <c r="P145" s="157">
        <v>8.0</v>
      </c>
      <c r="Q145" s="160">
        <f t="shared" si="10"/>
        <v>8.048</v>
      </c>
      <c r="R145" s="160">
        <f t="shared" si="11"/>
        <v>8.096</v>
      </c>
      <c r="S145" s="160">
        <f t="shared" si="12"/>
        <v>8.144</v>
      </c>
      <c r="T145" s="160">
        <f t="shared" si="13"/>
        <v>8.192</v>
      </c>
      <c r="U145" s="167">
        <v>8.24</v>
      </c>
      <c r="V145" s="162">
        <f t="shared" ref="V145:AO145" si="154">B145-B146</f>
        <v>0</v>
      </c>
      <c r="W145" s="162">
        <f t="shared" si="154"/>
        <v>-0.02</v>
      </c>
      <c r="X145" s="162">
        <f t="shared" si="154"/>
        <v>-0.03</v>
      </c>
      <c r="Y145" s="162">
        <f t="shared" si="154"/>
        <v>-0.03</v>
      </c>
      <c r="Z145" s="162">
        <f t="shared" si="154"/>
        <v>-0.03</v>
      </c>
      <c r="AA145" s="162">
        <f t="shared" si="154"/>
        <v>-0.03</v>
      </c>
      <c r="AB145" s="162">
        <f t="shared" si="154"/>
        <v>-0.03</v>
      </c>
      <c r="AC145" s="162">
        <f t="shared" si="154"/>
        <v>-0.03666666667</v>
      </c>
      <c r="AD145" s="162">
        <f t="shared" si="154"/>
        <v>-0.04333333333</v>
      </c>
      <c r="AE145" s="162">
        <f t="shared" si="154"/>
        <v>-0.05</v>
      </c>
      <c r="AF145" s="162">
        <f t="shared" si="154"/>
        <v>-0.052</v>
      </c>
      <c r="AG145" s="162">
        <f t="shared" si="154"/>
        <v>-0.054</v>
      </c>
      <c r="AH145" s="162">
        <f t="shared" si="154"/>
        <v>-0.056</v>
      </c>
      <c r="AI145" s="162">
        <f t="shared" si="154"/>
        <v>-0.058</v>
      </c>
      <c r="AJ145" s="162">
        <f t="shared" si="154"/>
        <v>-0.06</v>
      </c>
      <c r="AK145" s="162">
        <f t="shared" si="154"/>
        <v>-0.062</v>
      </c>
      <c r="AL145" s="162">
        <f t="shared" si="154"/>
        <v>-0.064</v>
      </c>
      <c r="AM145" s="162">
        <f t="shared" si="154"/>
        <v>-0.066</v>
      </c>
      <c r="AN145" s="162">
        <f t="shared" si="154"/>
        <v>-0.068</v>
      </c>
      <c r="AO145" s="162">
        <f t="shared" si="154"/>
        <v>-0.07</v>
      </c>
      <c r="AP145" s="163">
        <f t="shared" si="15"/>
        <v>0</v>
      </c>
    </row>
    <row r="146">
      <c r="A146" s="169">
        <v>42928.0</v>
      </c>
      <c r="B146" s="166">
        <v>8.1</v>
      </c>
      <c r="C146" s="157">
        <v>8.11</v>
      </c>
      <c r="D146" s="159">
        <v>8.09</v>
      </c>
      <c r="E146" s="159">
        <f t="shared" si="2"/>
        <v>8.04</v>
      </c>
      <c r="F146" s="159">
        <v>7.99</v>
      </c>
      <c r="G146" s="159">
        <f t="shared" si="3"/>
        <v>7.95</v>
      </c>
      <c r="H146" s="157">
        <v>7.91</v>
      </c>
      <c r="I146" s="160">
        <f t="shared" si="4"/>
        <v>7.906666667</v>
      </c>
      <c r="J146" s="160">
        <f t="shared" si="5"/>
        <v>7.903333333</v>
      </c>
      <c r="K146" s="159">
        <v>7.9</v>
      </c>
      <c r="L146" s="159">
        <f t="shared" si="6"/>
        <v>7.932</v>
      </c>
      <c r="M146" s="159">
        <f t="shared" si="7"/>
        <v>7.964</v>
      </c>
      <c r="N146" s="159">
        <f t="shared" si="8"/>
        <v>7.996</v>
      </c>
      <c r="O146" s="159">
        <f t="shared" si="9"/>
        <v>8.028</v>
      </c>
      <c r="P146" s="157">
        <v>8.06</v>
      </c>
      <c r="Q146" s="160">
        <f t="shared" si="10"/>
        <v>8.11</v>
      </c>
      <c r="R146" s="160">
        <f t="shared" si="11"/>
        <v>8.16</v>
      </c>
      <c r="S146" s="160">
        <f t="shared" si="12"/>
        <v>8.21</v>
      </c>
      <c r="T146" s="160">
        <f t="shared" si="13"/>
        <v>8.26</v>
      </c>
      <c r="U146" s="167">
        <v>8.31</v>
      </c>
      <c r="V146" s="162">
        <f t="shared" ref="V146:AO146" si="155">B146-B147</f>
        <v>-0.02</v>
      </c>
      <c r="W146" s="162">
        <f t="shared" si="155"/>
        <v>-0.01</v>
      </c>
      <c r="X146" s="162">
        <f t="shared" si="155"/>
        <v>-0.03</v>
      </c>
      <c r="Y146" s="162">
        <f t="shared" si="155"/>
        <v>-0.045</v>
      </c>
      <c r="Z146" s="162">
        <f t="shared" si="155"/>
        <v>-0.06</v>
      </c>
      <c r="AA146" s="162">
        <f t="shared" si="155"/>
        <v>-0.065</v>
      </c>
      <c r="AB146" s="162">
        <f t="shared" si="155"/>
        <v>-0.07</v>
      </c>
      <c r="AC146" s="162">
        <f t="shared" si="155"/>
        <v>-0.06666666667</v>
      </c>
      <c r="AD146" s="162">
        <f t="shared" si="155"/>
        <v>-0.06333333333</v>
      </c>
      <c r="AE146" s="162">
        <f t="shared" si="155"/>
        <v>-0.06</v>
      </c>
      <c r="AF146" s="162">
        <f t="shared" si="155"/>
        <v>-0.056</v>
      </c>
      <c r="AG146" s="162">
        <f t="shared" si="155"/>
        <v>-0.052</v>
      </c>
      <c r="AH146" s="162">
        <f t="shared" si="155"/>
        <v>-0.048</v>
      </c>
      <c r="AI146" s="162">
        <f t="shared" si="155"/>
        <v>-0.044</v>
      </c>
      <c r="AJ146" s="162">
        <f t="shared" si="155"/>
        <v>-0.04</v>
      </c>
      <c r="AK146" s="162">
        <f t="shared" si="155"/>
        <v>-0.038</v>
      </c>
      <c r="AL146" s="162">
        <f t="shared" si="155"/>
        <v>-0.036</v>
      </c>
      <c r="AM146" s="162">
        <f t="shared" si="155"/>
        <v>-0.034</v>
      </c>
      <c r="AN146" s="162">
        <f t="shared" si="155"/>
        <v>-0.032</v>
      </c>
      <c r="AO146" s="162">
        <f t="shared" si="155"/>
        <v>-0.03</v>
      </c>
      <c r="AP146" s="163">
        <f t="shared" si="15"/>
        <v>-0.01</v>
      </c>
    </row>
    <row r="147">
      <c r="A147" s="169">
        <v>42927.0</v>
      </c>
      <c r="B147" s="166">
        <v>8.12</v>
      </c>
      <c r="C147" s="157">
        <v>8.12</v>
      </c>
      <c r="D147" s="159">
        <v>8.12</v>
      </c>
      <c r="E147" s="159">
        <f t="shared" si="2"/>
        <v>8.085</v>
      </c>
      <c r="F147" s="159">
        <v>8.05</v>
      </c>
      <c r="G147" s="159">
        <f t="shared" si="3"/>
        <v>8.015</v>
      </c>
      <c r="H147" s="157">
        <v>7.98</v>
      </c>
      <c r="I147" s="160">
        <f t="shared" si="4"/>
        <v>7.973333333</v>
      </c>
      <c r="J147" s="160">
        <f t="shared" si="5"/>
        <v>7.966666667</v>
      </c>
      <c r="K147" s="159">
        <v>7.96</v>
      </c>
      <c r="L147" s="159">
        <f t="shared" si="6"/>
        <v>7.988</v>
      </c>
      <c r="M147" s="159">
        <f t="shared" si="7"/>
        <v>8.016</v>
      </c>
      <c r="N147" s="159">
        <f t="shared" si="8"/>
        <v>8.044</v>
      </c>
      <c r="O147" s="159">
        <f t="shared" si="9"/>
        <v>8.072</v>
      </c>
      <c r="P147" s="157">
        <v>8.1</v>
      </c>
      <c r="Q147" s="160">
        <f t="shared" si="10"/>
        <v>8.148</v>
      </c>
      <c r="R147" s="160">
        <f t="shared" si="11"/>
        <v>8.196</v>
      </c>
      <c r="S147" s="160">
        <f t="shared" si="12"/>
        <v>8.244</v>
      </c>
      <c r="T147" s="160">
        <f t="shared" si="13"/>
        <v>8.292</v>
      </c>
      <c r="U147" s="167">
        <v>8.34</v>
      </c>
      <c r="V147" s="162">
        <f t="shared" ref="V147:AO147" si="156">B147-B148</f>
        <v>0.02</v>
      </c>
      <c r="W147" s="162">
        <f t="shared" si="156"/>
        <v>0.04</v>
      </c>
      <c r="X147" s="162">
        <f t="shared" si="156"/>
        <v>0.05</v>
      </c>
      <c r="Y147" s="162">
        <f t="shared" si="156"/>
        <v>0.055</v>
      </c>
      <c r="Z147" s="162">
        <f t="shared" si="156"/>
        <v>0.06</v>
      </c>
      <c r="AA147" s="162">
        <f t="shared" si="156"/>
        <v>0.055</v>
      </c>
      <c r="AB147" s="162">
        <f t="shared" si="156"/>
        <v>0.05</v>
      </c>
      <c r="AC147" s="162">
        <f t="shared" si="156"/>
        <v>0.04666666667</v>
      </c>
      <c r="AD147" s="162">
        <f t="shared" si="156"/>
        <v>0.04333333333</v>
      </c>
      <c r="AE147" s="162">
        <f t="shared" si="156"/>
        <v>0.04</v>
      </c>
      <c r="AF147" s="162">
        <f t="shared" si="156"/>
        <v>0.04</v>
      </c>
      <c r="AG147" s="162">
        <f t="shared" si="156"/>
        <v>0.04</v>
      </c>
      <c r="AH147" s="162">
        <f t="shared" si="156"/>
        <v>0.04</v>
      </c>
      <c r="AI147" s="162">
        <f t="shared" si="156"/>
        <v>0.04</v>
      </c>
      <c r="AJ147" s="162">
        <f t="shared" si="156"/>
        <v>0.04</v>
      </c>
      <c r="AK147" s="162">
        <f t="shared" si="156"/>
        <v>0.038</v>
      </c>
      <c r="AL147" s="162">
        <f t="shared" si="156"/>
        <v>0.036</v>
      </c>
      <c r="AM147" s="162">
        <f t="shared" si="156"/>
        <v>0.034</v>
      </c>
      <c r="AN147" s="162">
        <f t="shared" si="156"/>
        <v>0.032</v>
      </c>
      <c r="AO147" s="162">
        <f t="shared" si="156"/>
        <v>0.03</v>
      </c>
      <c r="AP147" s="163">
        <f t="shared" si="15"/>
        <v>0.06</v>
      </c>
    </row>
    <row r="148">
      <c r="A148" s="169">
        <v>42926.0</v>
      </c>
      <c r="B148" s="166">
        <v>8.1</v>
      </c>
      <c r="C148" s="157">
        <v>8.08</v>
      </c>
      <c r="D148" s="159">
        <v>8.07</v>
      </c>
      <c r="E148" s="159">
        <f t="shared" si="2"/>
        <v>8.03</v>
      </c>
      <c r="F148" s="159">
        <v>7.99</v>
      </c>
      <c r="G148" s="159">
        <f t="shared" si="3"/>
        <v>7.96</v>
      </c>
      <c r="H148" s="157">
        <v>7.93</v>
      </c>
      <c r="I148" s="160">
        <f t="shared" si="4"/>
        <v>7.926666667</v>
      </c>
      <c r="J148" s="160">
        <f t="shared" si="5"/>
        <v>7.923333333</v>
      </c>
      <c r="K148" s="159">
        <v>7.92</v>
      </c>
      <c r="L148" s="159">
        <f t="shared" si="6"/>
        <v>7.948</v>
      </c>
      <c r="M148" s="159">
        <f t="shared" si="7"/>
        <v>7.976</v>
      </c>
      <c r="N148" s="159">
        <f t="shared" si="8"/>
        <v>8.004</v>
      </c>
      <c r="O148" s="159">
        <f t="shared" si="9"/>
        <v>8.032</v>
      </c>
      <c r="P148" s="157">
        <v>8.06</v>
      </c>
      <c r="Q148" s="160">
        <f t="shared" si="10"/>
        <v>8.11</v>
      </c>
      <c r="R148" s="160">
        <f t="shared" si="11"/>
        <v>8.16</v>
      </c>
      <c r="S148" s="160">
        <f t="shared" si="12"/>
        <v>8.21</v>
      </c>
      <c r="T148" s="160">
        <f t="shared" si="13"/>
        <v>8.26</v>
      </c>
      <c r="U148" s="167">
        <v>8.31</v>
      </c>
      <c r="V148" s="162">
        <f t="shared" ref="V148:AO148" si="157">B148-B149</f>
        <v>-0.06</v>
      </c>
      <c r="W148" s="162">
        <f t="shared" si="157"/>
        <v>-0.04</v>
      </c>
      <c r="X148" s="162">
        <f t="shared" si="157"/>
        <v>-0.02</v>
      </c>
      <c r="Y148" s="162">
        <f t="shared" si="157"/>
        <v>-0.03</v>
      </c>
      <c r="Z148" s="162">
        <f t="shared" si="157"/>
        <v>-0.04</v>
      </c>
      <c r="AA148" s="162">
        <f t="shared" si="157"/>
        <v>-0.05</v>
      </c>
      <c r="AB148" s="162">
        <f t="shared" si="157"/>
        <v>-0.06</v>
      </c>
      <c r="AC148" s="162">
        <f t="shared" si="157"/>
        <v>-0.06333333333</v>
      </c>
      <c r="AD148" s="162">
        <f t="shared" si="157"/>
        <v>-0.06666666667</v>
      </c>
      <c r="AE148" s="162">
        <f t="shared" si="157"/>
        <v>-0.07</v>
      </c>
      <c r="AF148" s="162">
        <f t="shared" si="157"/>
        <v>-0.072</v>
      </c>
      <c r="AG148" s="162">
        <f t="shared" si="157"/>
        <v>-0.074</v>
      </c>
      <c r="AH148" s="162">
        <f t="shared" si="157"/>
        <v>-0.076</v>
      </c>
      <c r="AI148" s="162">
        <f t="shared" si="157"/>
        <v>-0.078</v>
      </c>
      <c r="AJ148" s="162">
        <f t="shared" si="157"/>
        <v>-0.08</v>
      </c>
      <c r="AK148" s="162">
        <f t="shared" si="157"/>
        <v>-0.078</v>
      </c>
      <c r="AL148" s="162">
        <f t="shared" si="157"/>
        <v>-0.076</v>
      </c>
      <c r="AM148" s="162">
        <f t="shared" si="157"/>
        <v>-0.074</v>
      </c>
      <c r="AN148" s="162">
        <f t="shared" si="157"/>
        <v>-0.072</v>
      </c>
      <c r="AO148" s="162">
        <f t="shared" si="157"/>
        <v>-0.07</v>
      </c>
      <c r="AP148" s="163">
        <f t="shared" si="15"/>
        <v>-0.02</v>
      </c>
    </row>
    <row r="149">
      <c r="A149" s="169">
        <v>42923.0</v>
      </c>
      <c r="B149" s="166">
        <v>8.16</v>
      </c>
      <c r="C149" s="157">
        <v>8.12</v>
      </c>
      <c r="D149" s="159">
        <v>8.09</v>
      </c>
      <c r="E149" s="159">
        <f t="shared" si="2"/>
        <v>8.06</v>
      </c>
      <c r="F149" s="159">
        <v>8.03</v>
      </c>
      <c r="G149" s="159">
        <f t="shared" si="3"/>
        <v>8.01</v>
      </c>
      <c r="H149" s="157">
        <v>7.99</v>
      </c>
      <c r="I149" s="160">
        <f t="shared" si="4"/>
        <v>7.99</v>
      </c>
      <c r="J149" s="160">
        <f t="shared" si="5"/>
        <v>7.99</v>
      </c>
      <c r="K149" s="159">
        <v>7.99</v>
      </c>
      <c r="L149" s="159">
        <f t="shared" si="6"/>
        <v>8.02</v>
      </c>
      <c r="M149" s="159">
        <f t="shared" si="7"/>
        <v>8.05</v>
      </c>
      <c r="N149" s="159">
        <f t="shared" si="8"/>
        <v>8.08</v>
      </c>
      <c r="O149" s="159">
        <f t="shared" si="9"/>
        <v>8.11</v>
      </c>
      <c r="P149" s="157">
        <v>8.14</v>
      </c>
      <c r="Q149" s="160">
        <f t="shared" si="10"/>
        <v>8.188</v>
      </c>
      <c r="R149" s="160">
        <f t="shared" si="11"/>
        <v>8.236</v>
      </c>
      <c r="S149" s="160">
        <f t="shared" si="12"/>
        <v>8.284</v>
      </c>
      <c r="T149" s="160">
        <f t="shared" si="13"/>
        <v>8.332</v>
      </c>
      <c r="U149" s="167">
        <v>8.38</v>
      </c>
      <c r="V149" s="162">
        <f t="shared" ref="V149:AO149" si="158">B149-B150</f>
        <v>0.01</v>
      </c>
      <c r="W149" s="162">
        <f t="shared" si="158"/>
        <v>0.02</v>
      </c>
      <c r="X149" s="162">
        <f t="shared" si="158"/>
        <v>0.03</v>
      </c>
      <c r="Y149" s="162">
        <f t="shared" si="158"/>
        <v>0.04</v>
      </c>
      <c r="Z149" s="162">
        <f t="shared" si="158"/>
        <v>0.05</v>
      </c>
      <c r="AA149" s="162">
        <f t="shared" si="158"/>
        <v>0.055</v>
      </c>
      <c r="AB149" s="162">
        <f t="shared" si="158"/>
        <v>0.06</v>
      </c>
      <c r="AC149" s="162">
        <f t="shared" si="158"/>
        <v>0.06</v>
      </c>
      <c r="AD149" s="162">
        <f t="shared" si="158"/>
        <v>0.06</v>
      </c>
      <c r="AE149" s="162">
        <f t="shared" si="158"/>
        <v>0.06</v>
      </c>
      <c r="AF149" s="162">
        <f t="shared" si="158"/>
        <v>0.062</v>
      </c>
      <c r="AG149" s="162">
        <f t="shared" si="158"/>
        <v>0.064</v>
      </c>
      <c r="AH149" s="162">
        <f t="shared" si="158"/>
        <v>0.066</v>
      </c>
      <c r="AI149" s="162">
        <f t="shared" si="158"/>
        <v>0.068</v>
      </c>
      <c r="AJ149" s="162">
        <f t="shared" si="158"/>
        <v>0.07</v>
      </c>
      <c r="AK149" s="162">
        <f t="shared" si="158"/>
        <v>0.068</v>
      </c>
      <c r="AL149" s="162">
        <f t="shared" si="158"/>
        <v>0.066</v>
      </c>
      <c r="AM149" s="162">
        <f t="shared" si="158"/>
        <v>0.064</v>
      </c>
      <c r="AN149" s="162">
        <f t="shared" si="158"/>
        <v>0.062</v>
      </c>
      <c r="AO149" s="162">
        <f t="shared" si="158"/>
        <v>0.06</v>
      </c>
      <c r="AP149" s="163">
        <f t="shared" si="15"/>
        <v>0.07</v>
      </c>
    </row>
    <row r="150">
      <c r="A150" s="169">
        <v>42922.0</v>
      </c>
      <c r="B150" s="166">
        <v>8.15</v>
      </c>
      <c r="C150" s="157">
        <v>8.1</v>
      </c>
      <c r="D150" s="159">
        <v>8.06</v>
      </c>
      <c r="E150" s="159">
        <f t="shared" si="2"/>
        <v>8.02</v>
      </c>
      <c r="F150" s="159">
        <v>7.98</v>
      </c>
      <c r="G150" s="159">
        <f t="shared" si="3"/>
        <v>7.955</v>
      </c>
      <c r="H150" s="157">
        <v>7.93</v>
      </c>
      <c r="I150" s="160">
        <f t="shared" si="4"/>
        <v>7.93</v>
      </c>
      <c r="J150" s="160">
        <f t="shared" si="5"/>
        <v>7.93</v>
      </c>
      <c r="K150" s="159">
        <v>7.93</v>
      </c>
      <c r="L150" s="159">
        <f t="shared" si="6"/>
        <v>7.958</v>
      </c>
      <c r="M150" s="159">
        <f t="shared" si="7"/>
        <v>7.986</v>
      </c>
      <c r="N150" s="159">
        <f t="shared" si="8"/>
        <v>8.014</v>
      </c>
      <c r="O150" s="159">
        <f t="shared" si="9"/>
        <v>8.042</v>
      </c>
      <c r="P150" s="157">
        <v>8.07</v>
      </c>
      <c r="Q150" s="160">
        <f t="shared" si="10"/>
        <v>8.12</v>
      </c>
      <c r="R150" s="160">
        <f t="shared" si="11"/>
        <v>8.17</v>
      </c>
      <c r="S150" s="160">
        <f t="shared" si="12"/>
        <v>8.22</v>
      </c>
      <c r="T150" s="160">
        <f t="shared" si="13"/>
        <v>8.27</v>
      </c>
      <c r="U150" s="167">
        <v>8.32</v>
      </c>
      <c r="V150" s="162">
        <f t="shared" ref="V150:AO150" si="159">B150-B151</f>
        <v>0.03</v>
      </c>
      <c r="W150" s="162">
        <f t="shared" si="159"/>
        <v>0.04</v>
      </c>
      <c r="X150" s="162">
        <f t="shared" si="159"/>
        <v>0.05</v>
      </c>
      <c r="Y150" s="162">
        <f t="shared" si="159"/>
        <v>0.055</v>
      </c>
      <c r="Z150" s="162">
        <f t="shared" si="159"/>
        <v>0.06</v>
      </c>
      <c r="AA150" s="162">
        <f t="shared" si="159"/>
        <v>0.055</v>
      </c>
      <c r="AB150" s="162">
        <f t="shared" si="159"/>
        <v>0.05</v>
      </c>
      <c r="AC150" s="162">
        <f t="shared" si="159"/>
        <v>0.04666666667</v>
      </c>
      <c r="AD150" s="162">
        <f t="shared" si="159"/>
        <v>0.04333333333</v>
      </c>
      <c r="AE150" s="162">
        <f t="shared" si="159"/>
        <v>0.04</v>
      </c>
      <c r="AF150" s="162">
        <f t="shared" si="159"/>
        <v>0.034</v>
      </c>
      <c r="AG150" s="162">
        <f t="shared" si="159"/>
        <v>0.028</v>
      </c>
      <c r="AH150" s="162">
        <f t="shared" si="159"/>
        <v>0.022</v>
      </c>
      <c r="AI150" s="162">
        <f t="shared" si="159"/>
        <v>0.016</v>
      </c>
      <c r="AJ150" s="162">
        <f t="shared" si="159"/>
        <v>0.01</v>
      </c>
      <c r="AK150" s="162">
        <f t="shared" si="159"/>
        <v>0.008</v>
      </c>
      <c r="AL150" s="162">
        <f t="shared" si="159"/>
        <v>0.006</v>
      </c>
      <c r="AM150" s="162">
        <f t="shared" si="159"/>
        <v>0.004</v>
      </c>
      <c r="AN150" s="162">
        <f t="shared" si="159"/>
        <v>0.002</v>
      </c>
      <c r="AO150" s="162">
        <f t="shared" si="159"/>
        <v>0</v>
      </c>
      <c r="AP150" s="163">
        <f t="shared" si="15"/>
        <v>0.06</v>
      </c>
    </row>
    <row r="151">
      <c r="A151" s="169">
        <v>42921.0</v>
      </c>
      <c r="B151" s="166">
        <v>8.12</v>
      </c>
      <c r="C151" s="157">
        <v>8.06</v>
      </c>
      <c r="D151" s="159">
        <v>8.01</v>
      </c>
      <c r="E151" s="159">
        <f t="shared" si="2"/>
        <v>7.965</v>
      </c>
      <c r="F151" s="159">
        <v>7.92</v>
      </c>
      <c r="G151" s="159">
        <f t="shared" si="3"/>
        <v>7.9</v>
      </c>
      <c r="H151" s="157">
        <v>7.88</v>
      </c>
      <c r="I151" s="160">
        <f t="shared" si="4"/>
        <v>7.883333333</v>
      </c>
      <c r="J151" s="160">
        <f t="shared" si="5"/>
        <v>7.886666667</v>
      </c>
      <c r="K151" s="159">
        <v>7.89</v>
      </c>
      <c r="L151" s="159">
        <f t="shared" si="6"/>
        <v>7.924</v>
      </c>
      <c r="M151" s="159">
        <f t="shared" si="7"/>
        <v>7.958</v>
      </c>
      <c r="N151" s="159">
        <f t="shared" si="8"/>
        <v>7.992</v>
      </c>
      <c r="O151" s="159">
        <f t="shared" si="9"/>
        <v>8.026</v>
      </c>
      <c r="P151" s="157">
        <v>8.06</v>
      </c>
      <c r="Q151" s="160">
        <f t="shared" si="10"/>
        <v>8.112</v>
      </c>
      <c r="R151" s="160">
        <f t="shared" si="11"/>
        <v>8.164</v>
      </c>
      <c r="S151" s="160">
        <f t="shared" si="12"/>
        <v>8.216</v>
      </c>
      <c r="T151" s="160">
        <f t="shared" si="13"/>
        <v>8.268</v>
      </c>
      <c r="U151" s="167">
        <v>8.32</v>
      </c>
      <c r="V151" s="162">
        <f t="shared" ref="V151:AO151" si="160">B151-B152</f>
        <v>0.05</v>
      </c>
      <c r="W151" s="162">
        <f t="shared" si="160"/>
        <v>0.05</v>
      </c>
      <c r="X151" s="162">
        <f t="shared" si="160"/>
        <v>0.05</v>
      </c>
      <c r="Y151" s="162">
        <f t="shared" si="160"/>
        <v>0.06</v>
      </c>
      <c r="Z151" s="162">
        <f t="shared" si="160"/>
        <v>0.07</v>
      </c>
      <c r="AA151" s="162">
        <f t="shared" si="160"/>
        <v>0.085</v>
      </c>
      <c r="AB151" s="162">
        <f t="shared" si="160"/>
        <v>0.1</v>
      </c>
      <c r="AC151" s="162">
        <f t="shared" si="160"/>
        <v>0.1</v>
      </c>
      <c r="AD151" s="162">
        <f t="shared" si="160"/>
        <v>0.1</v>
      </c>
      <c r="AE151" s="162">
        <f t="shared" si="160"/>
        <v>0.1</v>
      </c>
      <c r="AF151" s="162">
        <f t="shared" si="160"/>
        <v>0.096</v>
      </c>
      <c r="AG151" s="162">
        <f t="shared" si="160"/>
        <v>0.092</v>
      </c>
      <c r="AH151" s="162">
        <f t="shared" si="160"/>
        <v>0.088</v>
      </c>
      <c r="AI151" s="162">
        <f t="shared" si="160"/>
        <v>0.084</v>
      </c>
      <c r="AJ151" s="162">
        <f t="shared" si="160"/>
        <v>0.08</v>
      </c>
      <c r="AK151" s="162">
        <f t="shared" si="160"/>
        <v>0.076</v>
      </c>
      <c r="AL151" s="162">
        <f t="shared" si="160"/>
        <v>0.072</v>
      </c>
      <c r="AM151" s="162">
        <f t="shared" si="160"/>
        <v>0.068</v>
      </c>
      <c r="AN151" s="162">
        <f t="shared" si="160"/>
        <v>0.064</v>
      </c>
      <c r="AO151" s="162">
        <f t="shared" si="160"/>
        <v>0.06</v>
      </c>
      <c r="AP151" s="163">
        <f t="shared" si="15"/>
        <v>0.1</v>
      </c>
    </row>
    <row r="152">
      <c r="A152" s="169">
        <v>42920.0</v>
      </c>
      <c r="B152" s="166">
        <v>8.07</v>
      </c>
      <c r="C152" s="157">
        <v>8.01</v>
      </c>
      <c r="D152" s="159">
        <v>7.96</v>
      </c>
      <c r="E152" s="159">
        <f t="shared" si="2"/>
        <v>7.905</v>
      </c>
      <c r="F152" s="159">
        <v>7.85</v>
      </c>
      <c r="G152" s="159">
        <f t="shared" si="3"/>
        <v>7.815</v>
      </c>
      <c r="H152" s="157">
        <v>7.78</v>
      </c>
      <c r="I152" s="160">
        <f t="shared" si="4"/>
        <v>7.783333333</v>
      </c>
      <c r="J152" s="160">
        <f t="shared" si="5"/>
        <v>7.786666667</v>
      </c>
      <c r="K152" s="159">
        <v>7.79</v>
      </c>
      <c r="L152" s="159">
        <f t="shared" si="6"/>
        <v>7.828</v>
      </c>
      <c r="M152" s="159">
        <f t="shared" si="7"/>
        <v>7.866</v>
      </c>
      <c r="N152" s="159">
        <f t="shared" si="8"/>
        <v>7.904</v>
      </c>
      <c r="O152" s="159">
        <f t="shared" si="9"/>
        <v>7.942</v>
      </c>
      <c r="P152" s="157">
        <v>7.98</v>
      </c>
      <c r="Q152" s="160">
        <f t="shared" si="10"/>
        <v>8.036</v>
      </c>
      <c r="R152" s="160">
        <f t="shared" si="11"/>
        <v>8.092</v>
      </c>
      <c r="S152" s="160">
        <f t="shared" si="12"/>
        <v>8.148</v>
      </c>
      <c r="T152" s="160">
        <f t="shared" si="13"/>
        <v>8.204</v>
      </c>
      <c r="U152" s="167">
        <v>8.26</v>
      </c>
      <c r="V152" s="162">
        <f t="shared" ref="V152:AO152" si="161">B152-B153</f>
        <v>0</v>
      </c>
      <c r="W152" s="162">
        <f t="shared" si="161"/>
        <v>0</v>
      </c>
      <c r="X152" s="162">
        <f t="shared" si="161"/>
        <v>0</v>
      </c>
      <c r="Y152" s="162">
        <f t="shared" si="161"/>
        <v>0</v>
      </c>
      <c r="Z152" s="162">
        <f t="shared" si="161"/>
        <v>0</v>
      </c>
      <c r="AA152" s="162">
        <f t="shared" si="161"/>
        <v>0</v>
      </c>
      <c r="AB152" s="162">
        <f t="shared" si="161"/>
        <v>0</v>
      </c>
      <c r="AC152" s="162">
        <f t="shared" si="161"/>
        <v>0</v>
      </c>
      <c r="AD152" s="162">
        <f t="shared" si="161"/>
        <v>0</v>
      </c>
      <c r="AE152" s="162">
        <f t="shared" si="161"/>
        <v>0</v>
      </c>
      <c r="AF152" s="162">
        <f t="shared" si="161"/>
        <v>-0.002</v>
      </c>
      <c r="AG152" s="162">
        <f t="shared" si="161"/>
        <v>-0.004</v>
      </c>
      <c r="AH152" s="162">
        <f t="shared" si="161"/>
        <v>-0.006</v>
      </c>
      <c r="AI152" s="162">
        <f t="shared" si="161"/>
        <v>-0.008</v>
      </c>
      <c r="AJ152" s="162">
        <f t="shared" si="161"/>
        <v>-0.01</v>
      </c>
      <c r="AK152" s="162">
        <f t="shared" si="161"/>
        <v>-0.008</v>
      </c>
      <c r="AL152" s="162">
        <f t="shared" si="161"/>
        <v>-0.006</v>
      </c>
      <c r="AM152" s="162">
        <f t="shared" si="161"/>
        <v>-0.004</v>
      </c>
      <c r="AN152" s="162">
        <f t="shared" si="161"/>
        <v>-0.002</v>
      </c>
      <c r="AO152" s="162">
        <f t="shared" si="161"/>
        <v>0</v>
      </c>
      <c r="AP152" s="163">
        <f t="shared" si="15"/>
        <v>0</v>
      </c>
    </row>
    <row r="153">
      <c r="A153" s="169">
        <v>42919.0</v>
      </c>
      <c r="B153" s="166">
        <v>8.07</v>
      </c>
      <c r="C153" s="157">
        <v>8.01</v>
      </c>
      <c r="D153" s="159">
        <v>7.96</v>
      </c>
      <c r="E153" s="159">
        <f t="shared" si="2"/>
        <v>7.905</v>
      </c>
      <c r="F153" s="159">
        <v>7.85</v>
      </c>
      <c r="G153" s="159">
        <f t="shared" si="3"/>
        <v>7.815</v>
      </c>
      <c r="H153" s="157">
        <v>7.78</v>
      </c>
      <c r="I153" s="160">
        <f t="shared" si="4"/>
        <v>7.783333333</v>
      </c>
      <c r="J153" s="160">
        <f t="shared" si="5"/>
        <v>7.786666667</v>
      </c>
      <c r="K153" s="159">
        <v>7.79</v>
      </c>
      <c r="L153" s="159">
        <f t="shared" si="6"/>
        <v>7.83</v>
      </c>
      <c r="M153" s="159">
        <f t="shared" si="7"/>
        <v>7.87</v>
      </c>
      <c r="N153" s="159">
        <f t="shared" si="8"/>
        <v>7.91</v>
      </c>
      <c r="O153" s="159">
        <f t="shared" si="9"/>
        <v>7.95</v>
      </c>
      <c r="P153" s="157">
        <v>7.99</v>
      </c>
      <c r="Q153" s="160">
        <f t="shared" si="10"/>
        <v>8.044</v>
      </c>
      <c r="R153" s="160">
        <f t="shared" si="11"/>
        <v>8.098</v>
      </c>
      <c r="S153" s="160">
        <f t="shared" si="12"/>
        <v>8.152</v>
      </c>
      <c r="T153" s="160">
        <f t="shared" si="13"/>
        <v>8.206</v>
      </c>
      <c r="U153" s="167">
        <v>8.26</v>
      </c>
      <c r="V153" s="162">
        <f t="shared" ref="V153:AO153" si="162">B153-B154</f>
        <v>0.01</v>
      </c>
      <c r="W153" s="162">
        <f t="shared" si="162"/>
        <v>0</v>
      </c>
      <c r="X153" s="162">
        <f t="shared" si="162"/>
        <v>0</v>
      </c>
      <c r="Y153" s="162">
        <f t="shared" si="162"/>
        <v>0</v>
      </c>
      <c r="Z153" s="162">
        <f t="shared" si="162"/>
        <v>0</v>
      </c>
      <c r="AA153" s="162">
        <f t="shared" si="162"/>
        <v>0</v>
      </c>
      <c r="AB153" s="162">
        <f t="shared" si="162"/>
        <v>0</v>
      </c>
      <c r="AC153" s="162">
        <f t="shared" si="162"/>
        <v>0.003333333333</v>
      </c>
      <c r="AD153" s="162">
        <f t="shared" si="162"/>
        <v>0.006666666667</v>
      </c>
      <c r="AE153" s="162">
        <f t="shared" si="162"/>
        <v>0.01</v>
      </c>
      <c r="AF153" s="162">
        <f t="shared" si="162"/>
        <v>0.01</v>
      </c>
      <c r="AG153" s="162">
        <f t="shared" si="162"/>
        <v>0.01</v>
      </c>
      <c r="AH153" s="162">
        <f t="shared" si="162"/>
        <v>0.01</v>
      </c>
      <c r="AI153" s="162">
        <f t="shared" si="162"/>
        <v>0.01</v>
      </c>
      <c r="AJ153" s="162">
        <f t="shared" si="162"/>
        <v>0.01</v>
      </c>
      <c r="AK153" s="162">
        <f t="shared" si="162"/>
        <v>0.01</v>
      </c>
      <c r="AL153" s="162">
        <f t="shared" si="162"/>
        <v>0.01</v>
      </c>
      <c r="AM153" s="162">
        <f t="shared" si="162"/>
        <v>0.01</v>
      </c>
      <c r="AN153" s="162">
        <f t="shared" si="162"/>
        <v>0.01</v>
      </c>
      <c r="AO153" s="162">
        <f t="shared" si="162"/>
        <v>0.01</v>
      </c>
      <c r="AP153" s="163">
        <f t="shared" si="15"/>
        <v>0.01</v>
      </c>
    </row>
    <row r="154">
      <c r="A154" s="169">
        <v>42916.0</v>
      </c>
      <c r="B154" s="166">
        <v>8.06</v>
      </c>
      <c r="C154" s="157">
        <v>8.01</v>
      </c>
      <c r="D154" s="159">
        <v>7.96</v>
      </c>
      <c r="E154" s="159">
        <f t="shared" si="2"/>
        <v>7.905</v>
      </c>
      <c r="F154" s="159">
        <v>7.85</v>
      </c>
      <c r="G154" s="159">
        <f t="shared" si="3"/>
        <v>7.815</v>
      </c>
      <c r="H154" s="157">
        <v>7.78</v>
      </c>
      <c r="I154" s="160">
        <f t="shared" si="4"/>
        <v>7.78</v>
      </c>
      <c r="J154" s="160">
        <f t="shared" si="5"/>
        <v>7.78</v>
      </c>
      <c r="K154" s="159">
        <v>7.78</v>
      </c>
      <c r="L154" s="159">
        <f t="shared" si="6"/>
        <v>7.82</v>
      </c>
      <c r="M154" s="159">
        <f t="shared" si="7"/>
        <v>7.86</v>
      </c>
      <c r="N154" s="159">
        <f t="shared" si="8"/>
        <v>7.9</v>
      </c>
      <c r="O154" s="159">
        <f t="shared" si="9"/>
        <v>7.94</v>
      </c>
      <c r="P154" s="157">
        <v>7.98</v>
      </c>
      <c r="Q154" s="160">
        <f t="shared" si="10"/>
        <v>8.034</v>
      </c>
      <c r="R154" s="160">
        <f t="shared" si="11"/>
        <v>8.088</v>
      </c>
      <c r="S154" s="160">
        <f t="shared" si="12"/>
        <v>8.142</v>
      </c>
      <c r="T154" s="160">
        <f t="shared" si="13"/>
        <v>8.196</v>
      </c>
      <c r="U154" s="167">
        <v>8.25</v>
      </c>
      <c r="V154" s="162">
        <f t="shared" ref="V154:AO154" si="163">B154-B155</f>
        <v>0.11</v>
      </c>
      <c r="W154" s="162">
        <f t="shared" si="163"/>
        <v>0.03</v>
      </c>
      <c r="X154" s="162">
        <f t="shared" si="163"/>
        <v>-0.02</v>
      </c>
      <c r="Y154" s="162">
        <f t="shared" si="163"/>
        <v>-0.03</v>
      </c>
      <c r="Z154" s="162">
        <f t="shared" si="163"/>
        <v>-0.04</v>
      </c>
      <c r="AA154" s="162">
        <f t="shared" si="163"/>
        <v>-0.03</v>
      </c>
      <c r="AB154" s="162">
        <f t="shared" si="163"/>
        <v>-0.02</v>
      </c>
      <c r="AC154" s="162">
        <f t="shared" si="163"/>
        <v>-0.01666666667</v>
      </c>
      <c r="AD154" s="162">
        <f t="shared" si="163"/>
        <v>-0.01333333333</v>
      </c>
      <c r="AE154" s="162">
        <f t="shared" si="163"/>
        <v>-0.01</v>
      </c>
      <c r="AF154" s="162">
        <f t="shared" si="163"/>
        <v>-0.012</v>
      </c>
      <c r="AG154" s="162">
        <f t="shared" si="163"/>
        <v>-0.014</v>
      </c>
      <c r="AH154" s="162">
        <f t="shared" si="163"/>
        <v>-0.016</v>
      </c>
      <c r="AI154" s="162">
        <f t="shared" si="163"/>
        <v>-0.018</v>
      </c>
      <c r="AJ154" s="162">
        <f t="shared" si="163"/>
        <v>-0.02</v>
      </c>
      <c r="AK154" s="162">
        <f t="shared" si="163"/>
        <v>-0.024</v>
      </c>
      <c r="AL154" s="162">
        <f t="shared" si="163"/>
        <v>-0.028</v>
      </c>
      <c r="AM154" s="162">
        <f t="shared" si="163"/>
        <v>-0.032</v>
      </c>
      <c r="AN154" s="162">
        <f t="shared" si="163"/>
        <v>-0.036</v>
      </c>
      <c r="AO154" s="162">
        <f t="shared" si="163"/>
        <v>-0.04</v>
      </c>
      <c r="AP154" s="163">
        <f t="shared" si="15"/>
        <v>0.11</v>
      </c>
    </row>
    <row r="155">
      <c r="A155" s="169">
        <v>42915.0</v>
      </c>
      <c r="B155" s="166">
        <v>7.95</v>
      </c>
      <c r="C155" s="157">
        <v>7.98</v>
      </c>
      <c r="D155" s="159">
        <v>7.98</v>
      </c>
      <c r="E155" s="159">
        <f t="shared" si="2"/>
        <v>7.935</v>
      </c>
      <c r="F155" s="159">
        <v>7.89</v>
      </c>
      <c r="G155" s="159">
        <f t="shared" si="3"/>
        <v>7.845</v>
      </c>
      <c r="H155" s="157">
        <v>7.8</v>
      </c>
      <c r="I155" s="160">
        <f t="shared" si="4"/>
        <v>7.796666667</v>
      </c>
      <c r="J155" s="160">
        <f t="shared" si="5"/>
        <v>7.793333333</v>
      </c>
      <c r="K155" s="159">
        <v>7.79</v>
      </c>
      <c r="L155" s="159">
        <f t="shared" si="6"/>
        <v>7.832</v>
      </c>
      <c r="M155" s="159">
        <f t="shared" si="7"/>
        <v>7.874</v>
      </c>
      <c r="N155" s="159">
        <f t="shared" si="8"/>
        <v>7.916</v>
      </c>
      <c r="O155" s="159">
        <f t="shared" si="9"/>
        <v>7.958</v>
      </c>
      <c r="P155" s="157">
        <v>8.0</v>
      </c>
      <c r="Q155" s="160">
        <f t="shared" si="10"/>
        <v>8.058</v>
      </c>
      <c r="R155" s="160">
        <f t="shared" si="11"/>
        <v>8.116</v>
      </c>
      <c r="S155" s="160">
        <f t="shared" si="12"/>
        <v>8.174</v>
      </c>
      <c r="T155" s="160">
        <f t="shared" si="13"/>
        <v>8.232</v>
      </c>
      <c r="U155" s="167">
        <v>8.29</v>
      </c>
      <c r="V155" s="162">
        <f t="shared" ref="V155:AO155" si="164">B155-B156</f>
        <v>0.06</v>
      </c>
      <c r="W155" s="162">
        <f t="shared" si="164"/>
        <v>0.05</v>
      </c>
      <c r="X155" s="162">
        <f t="shared" si="164"/>
        <v>0.05</v>
      </c>
      <c r="Y155" s="162">
        <f t="shared" si="164"/>
        <v>0.045</v>
      </c>
      <c r="Z155" s="162">
        <f t="shared" si="164"/>
        <v>0.04</v>
      </c>
      <c r="AA155" s="162">
        <f t="shared" si="164"/>
        <v>0.03</v>
      </c>
      <c r="AB155" s="162">
        <f t="shared" si="164"/>
        <v>0.02</v>
      </c>
      <c r="AC155" s="162">
        <f t="shared" si="164"/>
        <v>0.01333333333</v>
      </c>
      <c r="AD155" s="162">
        <f t="shared" si="164"/>
        <v>0.006666666667</v>
      </c>
      <c r="AE155" s="162">
        <f t="shared" si="164"/>
        <v>0</v>
      </c>
      <c r="AF155" s="162">
        <f t="shared" si="164"/>
        <v>-0.004</v>
      </c>
      <c r="AG155" s="162">
        <f t="shared" si="164"/>
        <v>-0.008</v>
      </c>
      <c r="AH155" s="162">
        <f t="shared" si="164"/>
        <v>-0.012</v>
      </c>
      <c r="AI155" s="162">
        <f t="shared" si="164"/>
        <v>-0.016</v>
      </c>
      <c r="AJ155" s="162">
        <f t="shared" si="164"/>
        <v>-0.02</v>
      </c>
      <c r="AK155" s="162">
        <f t="shared" si="164"/>
        <v>-0.022</v>
      </c>
      <c r="AL155" s="162">
        <f t="shared" si="164"/>
        <v>-0.024</v>
      </c>
      <c r="AM155" s="162">
        <f t="shared" si="164"/>
        <v>-0.026</v>
      </c>
      <c r="AN155" s="162">
        <f t="shared" si="164"/>
        <v>-0.028</v>
      </c>
      <c r="AO155" s="162">
        <f t="shared" si="164"/>
        <v>-0.03</v>
      </c>
      <c r="AP155" s="163">
        <f t="shared" si="15"/>
        <v>0.06</v>
      </c>
    </row>
    <row r="156">
      <c r="A156" s="169">
        <v>42914.0</v>
      </c>
      <c r="B156" s="166">
        <v>7.89</v>
      </c>
      <c r="C156" s="157">
        <v>7.93</v>
      </c>
      <c r="D156" s="159">
        <v>7.93</v>
      </c>
      <c r="E156" s="159">
        <f t="shared" si="2"/>
        <v>7.89</v>
      </c>
      <c r="F156" s="159">
        <v>7.85</v>
      </c>
      <c r="G156" s="159">
        <f t="shared" si="3"/>
        <v>7.815</v>
      </c>
      <c r="H156" s="157">
        <v>7.78</v>
      </c>
      <c r="I156" s="160">
        <f t="shared" si="4"/>
        <v>7.783333333</v>
      </c>
      <c r="J156" s="160">
        <f t="shared" si="5"/>
        <v>7.786666667</v>
      </c>
      <c r="K156" s="159">
        <v>7.79</v>
      </c>
      <c r="L156" s="159">
        <f t="shared" si="6"/>
        <v>7.836</v>
      </c>
      <c r="M156" s="159">
        <f t="shared" si="7"/>
        <v>7.882</v>
      </c>
      <c r="N156" s="159">
        <f t="shared" si="8"/>
        <v>7.928</v>
      </c>
      <c r="O156" s="159">
        <f t="shared" si="9"/>
        <v>7.974</v>
      </c>
      <c r="P156" s="157">
        <v>8.02</v>
      </c>
      <c r="Q156" s="160">
        <f t="shared" si="10"/>
        <v>8.08</v>
      </c>
      <c r="R156" s="160">
        <f t="shared" si="11"/>
        <v>8.14</v>
      </c>
      <c r="S156" s="160">
        <f t="shared" si="12"/>
        <v>8.2</v>
      </c>
      <c r="T156" s="160">
        <f t="shared" si="13"/>
        <v>8.26</v>
      </c>
      <c r="U156" s="167">
        <v>8.32</v>
      </c>
      <c r="V156" s="162">
        <f t="shared" ref="V156:AO156" si="165">B156-B157</f>
        <v>-0.02</v>
      </c>
      <c r="W156" s="162">
        <f t="shared" si="165"/>
        <v>0</v>
      </c>
      <c r="X156" s="162">
        <f t="shared" si="165"/>
        <v>0</v>
      </c>
      <c r="Y156" s="162">
        <f t="shared" si="165"/>
        <v>0.005</v>
      </c>
      <c r="Z156" s="162">
        <f t="shared" si="165"/>
        <v>0.01</v>
      </c>
      <c r="AA156" s="162">
        <f t="shared" si="165"/>
        <v>0.015</v>
      </c>
      <c r="AB156" s="162">
        <f t="shared" si="165"/>
        <v>0.02</v>
      </c>
      <c r="AC156" s="162">
        <f t="shared" si="165"/>
        <v>0.02333333333</v>
      </c>
      <c r="AD156" s="162">
        <f t="shared" si="165"/>
        <v>0.02666666667</v>
      </c>
      <c r="AE156" s="162">
        <f t="shared" si="165"/>
        <v>0.03</v>
      </c>
      <c r="AF156" s="162">
        <f t="shared" si="165"/>
        <v>0.036</v>
      </c>
      <c r="AG156" s="162">
        <f t="shared" si="165"/>
        <v>0.042</v>
      </c>
      <c r="AH156" s="162">
        <f t="shared" si="165"/>
        <v>0.048</v>
      </c>
      <c r="AI156" s="162">
        <f t="shared" si="165"/>
        <v>0.054</v>
      </c>
      <c r="AJ156" s="162">
        <f t="shared" si="165"/>
        <v>0.06</v>
      </c>
      <c r="AK156" s="162">
        <f t="shared" si="165"/>
        <v>0.062</v>
      </c>
      <c r="AL156" s="162">
        <f t="shared" si="165"/>
        <v>0.064</v>
      </c>
      <c r="AM156" s="162">
        <f t="shared" si="165"/>
        <v>0.066</v>
      </c>
      <c r="AN156" s="162">
        <f t="shared" si="165"/>
        <v>0.068</v>
      </c>
      <c r="AO156" s="162">
        <f t="shared" si="165"/>
        <v>0.07</v>
      </c>
      <c r="AP156" s="163">
        <f t="shared" si="15"/>
        <v>0.07</v>
      </c>
    </row>
    <row r="157">
      <c r="A157" s="169">
        <v>42913.0</v>
      </c>
      <c r="B157" s="166">
        <v>7.91</v>
      </c>
      <c r="C157" s="157">
        <v>7.93</v>
      </c>
      <c r="D157" s="159">
        <v>7.93</v>
      </c>
      <c r="E157" s="159">
        <f t="shared" si="2"/>
        <v>7.885</v>
      </c>
      <c r="F157" s="159">
        <v>7.84</v>
      </c>
      <c r="G157" s="159">
        <f t="shared" si="3"/>
        <v>7.8</v>
      </c>
      <c r="H157" s="157">
        <v>7.76</v>
      </c>
      <c r="I157" s="160">
        <f t="shared" si="4"/>
        <v>7.76</v>
      </c>
      <c r="J157" s="160">
        <f t="shared" si="5"/>
        <v>7.76</v>
      </c>
      <c r="K157" s="159">
        <v>7.76</v>
      </c>
      <c r="L157" s="159">
        <f t="shared" si="6"/>
        <v>7.8</v>
      </c>
      <c r="M157" s="159">
        <f t="shared" si="7"/>
        <v>7.84</v>
      </c>
      <c r="N157" s="159">
        <f t="shared" si="8"/>
        <v>7.88</v>
      </c>
      <c r="O157" s="159">
        <f t="shared" si="9"/>
        <v>7.92</v>
      </c>
      <c r="P157" s="157">
        <v>7.96</v>
      </c>
      <c r="Q157" s="160">
        <f t="shared" si="10"/>
        <v>8.018</v>
      </c>
      <c r="R157" s="160">
        <f t="shared" si="11"/>
        <v>8.076</v>
      </c>
      <c r="S157" s="160">
        <f t="shared" si="12"/>
        <v>8.134</v>
      </c>
      <c r="T157" s="160">
        <f t="shared" si="13"/>
        <v>8.192</v>
      </c>
      <c r="U157" s="167">
        <v>8.25</v>
      </c>
      <c r="V157" s="162">
        <f t="shared" ref="V157:AO157" si="166">B157-B158</f>
        <v>0.03</v>
      </c>
      <c r="W157" s="162">
        <f t="shared" si="166"/>
        <v>0.01</v>
      </c>
      <c r="X157" s="162">
        <f t="shared" si="166"/>
        <v>0</v>
      </c>
      <c r="Y157" s="162">
        <f t="shared" si="166"/>
        <v>-0.005</v>
      </c>
      <c r="Z157" s="162">
        <f t="shared" si="166"/>
        <v>-0.01</v>
      </c>
      <c r="AA157" s="162">
        <f t="shared" si="166"/>
        <v>-0.005</v>
      </c>
      <c r="AB157" s="162">
        <f t="shared" si="166"/>
        <v>0</v>
      </c>
      <c r="AC157" s="162">
        <f t="shared" si="166"/>
        <v>0.003333333333</v>
      </c>
      <c r="AD157" s="162">
        <f t="shared" si="166"/>
        <v>0.006666666667</v>
      </c>
      <c r="AE157" s="162">
        <f t="shared" si="166"/>
        <v>0.01</v>
      </c>
      <c r="AF157" s="162">
        <f t="shared" si="166"/>
        <v>0.008</v>
      </c>
      <c r="AG157" s="162">
        <f t="shared" si="166"/>
        <v>0.006</v>
      </c>
      <c r="AH157" s="162">
        <f t="shared" si="166"/>
        <v>0.004</v>
      </c>
      <c r="AI157" s="162">
        <f t="shared" si="166"/>
        <v>0.002</v>
      </c>
      <c r="AJ157" s="162">
        <f t="shared" si="166"/>
        <v>0</v>
      </c>
      <c r="AK157" s="162">
        <f t="shared" si="166"/>
        <v>0.002</v>
      </c>
      <c r="AL157" s="162">
        <f t="shared" si="166"/>
        <v>0.004</v>
      </c>
      <c r="AM157" s="162">
        <f t="shared" si="166"/>
        <v>0.006</v>
      </c>
      <c r="AN157" s="162">
        <f t="shared" si="166"/>
        <v>0.008</v>
      </c>
      <c r="AO157" s="162">
        <f t="shared" si="166"/>
        <v>0.01</v>
      </c>
      <c r="AP157" s="163">
        <f t="shared" si="15"/>
        <v>0.03</v>
      </c>
    </row>
    <row r="158">
      <c r="A158" s="169">
        <v>42912.0</v>
      </c>
      <c r="B158" s="166">
        <v>7.88</v>
      </c>
      <c r="C158" s="157">
        <v>7.92</v>
      </c>
      <c r="D158" s="159">
        <v>7.93</v>
      </c>
      <c r="E158" s="159">
        <f t="shared" si="2"/>
        <v>7.89</v>
      </c>
      <c r="F158" s="159">
        <v>7.85</v>
      </c>
      <c r="G158" s="159">
        <f t="shared" si="3"/>
        <v>7.805</v>
      </c>
      <c r="H158" s="157">
        <v>7.76</v>
      </c>
      <c r="I158" s="160">
        <f t="shared" si="4"/>
        <v>7.756666667</v>
      </c>
      <c r="J158" s="160">
        <f t="shared" si="5"/>
        <v>7.753333333</v>
      </c>
      <c r="K158" s="159">
        <v>7.75</v>
      </c>
      <c r="L158" s="159">
        <f t="shared" si="6"/>
        <v>7.792</v>
      </c>
      <c r="M158" s="159">
        <f t="shared" si="7"/>
        <v>7.834</v>
      </c>
      <c r="N158" s="159">
        <f t="shared" si="8"/>
        <v>7.876</v>
      </c>
      <c r="O158" s="159">
        <f t="shared" si="9"/>
        <v>7.918</v>
      </c>
      <c r="P158" s="157">
        <v>7.96</v>
      </c>
      <c r="Q158" s="160">
        <f t="shared" si="10"/>
        <v>8.016</v>
      </c>
      <c r="R158" s="160">
        <f t="shared" si="11"/>
        <v>8.072</v>
      </c>
      <c r="S158" s="160">
        <f t="shared" si="12"/>
        <v>8.128</v>
      </c>
      <c r="T158" s="160">
        <f t="shared" si="13"/>
        <v>8.184</v>
      </c>
      <c r="U158" s="167">
        <v>8.24</v>
      </c>
      <c r="V158" s="162">
        <f t="shared" ref="V158:AO158" si="167">B158-B159</f>
        <v>-0.09</v>
      </c>
      <c r="W158" s="162">
        <f t="shared" si="167"/>
        <v>-0.05</v>
      </c>
      <c r="X158" s="162">
        <f t="shared" si="167"/>
        <v>-0.03</v>
      </c>
      <c r="Y158" s="162">
        <f t="shared" si="167"/>
        <v>-0.025</v>
      </c>
      <c r="Z158" s="162">
        <f t="shared" si="167"/>
        <v>-0.02</v>
      </c>
      <c r="AA158" s="162">
        <f t="shared" si="167"/>
        <v>-0.025</v>
      </c>
      <c r="AB158" s="162">
        <f t="shared" si="167"/>
        <v>-0.03</v>
      </c>
      <c r="AC158" s="162">
        <f t="shared" si="167"/>
        <v>-0.02666666667</v>
      </c>
      <c r="AD158" s="162">
        <f t="shared" si="167"/>
        <v>-0.02333333333</v>
      </c>
      <c r="AE158" s="162">
        <f t="shared" si="167"/>
        <v>-0.02</v>
      </c>
      <c r="AF158" s="162">
        <f t="shared" si="167"/>
        <v>-0.008</v>
      </c>
      <c r="AG158" s="162">
        <f t="shared" si="167"/>
        <v>0.004</v>
      </c>
      <c r="AH158" s="162">
        <f t="shared" si="167"/>
        <v>0.016</v>
      </c>
      <c r="AI158" s="162">
        <f t="shared" si="167"/>
        <v>0.028</v>
      </c>
      <c r="AJ158" s="162">
        <f t="shared" si="167"/>
        <v>0.04</v>
      </c>
      <c r="AK158" s="162">
        <f t="shared" si="167"/>
        <v>0.046</v>
      </c>
      <c r="AL158" s="162">
        <f t="shared" si="167"/>
        <v>0.052</v>
      </c>
      <c r="AM158" s="162">
        <f t="shared" si="167"/>
        <v>0.058</v>
      </c>
      <c r="AN158" s="162">
        <f t="shared" si="167"/>
        <v>0.064</v>
      </c>
      <c r="AO158" s="162">
        <f t="shared" si="167"/>
        <v>0.07</v>
      </c>
      <c r="AP158" s="163">
        <f t="shared" si="15"/>
        <v>0.07</v>
      </c>
    </row>
    <row r="159">
      <c r="A159" s="169">
        <v>42909.0</v>
      </c>
      <c r="B159" s="166">
        <v>7.97</v>
      </c>
      <c r="C159" s="157">
        <v>7.97</v>
      </c>
      <c r="D159" s="159">
        <v>7.96</v>
      </c>
      <c r="E159" s="159">
        <f t="shared" si="2"/>
        <v>7.915</v>
      </c>
      <c r="F159" s="159">
        <v>7.87</v>
      </c>
      <c r="G159" s="159">
        <f t="shared" si="3"/>
        <v>7.83</v>
      </c>
      <c r="H159" s="157">
        <v>7.79</v>
      </c>
      <c r="I159" s="160">
        <f t="shared" si="4"/>
        <v>7.783333333</v>
      </c>
      <c r="J159" s="160">
        <f t="shared" si="5"/>
        <v>7.776666667</v>
      </c>
      <c r="K159" s="159">
        <v>7.77</v>
      </c>
      <c r="L159" s="159">
        <f t="shared" si="6"/>
        <v>7.8</v>
      </c>
      <c r="M159" s="159">
        <f t="shared" si="7"/>
        <v>7.83</v>
      </c>
      <c r="N159" s="159">
        <f t="shared" si="8"/>
        <v>7.86</v>
      </c>
      <c r="O159" s="159">
        <f t="shared" si="9"/>
        <v>7.89</v>
      </c>
      <c r="P159" s="157">
        <v>7.92</v>
      </c>
      <c r="Q159" s="160">
        <f t="shared" si="10"/>
        <v>7.97</v>
      </c>
      <c r="R159" s="160">
        <f t="shared" si="11"/>
        <v>8.02</v>
      </c>
      <c r="S159" s="160">
        <f t="shared" si="12"/>
        <v>8.07</v>
      </c>
      <c r="T159" s="160">
        <f t="shared" si="13"/>
        <v>8.12</v>
      </c>
      <c r="U159" s="167">
        <v>8.17</v>
      </c>
      <c r="V159" s="162">
        <f t="shared" ref="V159:AO159" si="168">B159-B160</f>
        <v>0.01</v>
      </c>
      <c r="W159" s="162">
        <f t="shared" si="168"/>
        <v>-0.01</v>
      </c>
      <c r="X159" s="162">
        <f t="shared" si="168"/>
        <v>-0.01</v>
      </c>
      <c r="Y159" s="162">
        <f t="shared" si="168"/>
        <v>-0.03</v>
      </c>
      <c r="Z159" s="162">
        <f t="shared" si="168"/>
        <v>-0.05</v>
      </c>
      <c r="AA159" s="162">
        <f t="shared" si="168"/>
        <v>-0.075</v>
      </c>
      <c r="AB159" s="162">
        <f t="shared" si="168"/>
        <v>-0.1</v>
      </c>
      <c r="AC159" s="162">
        <f t="shared" si="168"/>
        <v>-0.1133333333</v>
      </c>
      <c r="AD159" s="162">
        <f t="shared" si="168"/>
        <v>-0.1266666667</v>
      </c>
      <c r="AE159" s="162">
        <f t="shared" si="168"/>
        <v>-0.14</v>
      </c>
      <c r="AF159" s="162">
        <f t="shared" si="168"/>
        <v>-0.144</v>
      </c>
      <c r="AG159" s="162">
        <f t="shared" si="168"/>
        <v>-0.148</v>
      </c>
      <c r="AH159" s="162">
        <f t="shared" si="168"/>
        <v>-0.152</v>
      </c>
      <c r="AI159" s="162">
        <f t="shared" si="168"/>
        <v>-0.156</v>
      </c>
      <c r="AJ159" s="162">
        <f t="shared" si="168"/>
        <v>-0.16</v>
      </c>
      <c r="AK159" s="162">
        <f t="shared" si="168"/>
        <v>-0.162</v>
      </c>
      <c r="AL159" s="162">
        <f t="shared" si="168"/>
        <v>-0.164</v>
      </c>
      <c r="AM159" s="162">
        <f t="shared" si="168"/>
        <v>-0.166</v>
      </c>
      <c r="AN159" s="162">
        <f t="shared" si="168"/>
        <v>-0.168</v>
      </c>
      <c r="AO159" s="162">
        <f t="shared" si="168"/>
        <v>-0.17</v>
      </c>
      <c r="AP159" s="163">
        <f t="shared" si="15"/>
        <v>0.01</v>
      </c>
    </row>
    <row r="160">
      <c r="A160" s="169">
        <v>42908.0</v>
      </c>
      <c r="B160" s="166">
        <v>7.96</v>
      </c>
      <c r="C160" s="157">
        <v>7.98</v>
      </c>
      <c r="D160" s="159">
        <v>7.97</v>
      </c>
      <c r="E160" s="159">
        <f t="shared" si="2"/>
        <v>7.945</v>
      </c>
      <c r="F160" s="159">
        <v>7.92</v>
      </c>
      <c r="G160" s="159">
        <f t="shared" si="3"/>
        <v>7.905</v>
      </c>
      <c r="H160" s="157">
        <v>7.89</v>
      </c>
      <c r="I160" s="160">
        <f t="shared" si="4"/>
        <v>7.896666667</v>
      </c>
      <c r="J160" s="160">
        <f t="shared" si="5"/>
        <v>7.903333333</v>
      </c>
      <c r="K160" s="159">
        <v>7.91</v>
      </c>
      <c r="L160" s="159">
        <f t="shared" si="6"/>
        <v>7.944</v>
      </c>
      <c r="M160" s="159">
        <f t="shared" si="7"/>
        <v>7.978</v>
      </c>
      <c r="N160" s="159">
        <f t="shared" si="8"/>
        <v>8.012</v>
      </c>
      <c r="O160" s="159">
        <f t="shared" si="9"/>
        <v>8.046</v>
      </c>
      <c r="P160" s="157">
        <v>8.08</v>
      </c>
      <c r="Q160" s="160">
        <f t="shared" si="10"/>
        <v>8.132</v>
      </c>
      <c r="R160" s="160">
        <f t="shared" si="11"/>
        <v>8.184</v>
      </c>
      <c r="S160" s="160">
        <f t="shared" si="12"/>
        <v>8.236</v>
      </c>
      <c r="T160" s="160">
        <f t="shared" si="13"/>
        <v>8.288</v>
      </c>
      <c r="U160" s="167">
        <v>8.34</v>
      </c>
      <c r="V160" s="162">
        <f t="shared" ref="V160:AO160" si="169">B160-B161</f>
        <v>-0.04</v>
      </c>
      <c r="W160" s="162">
        <f t="shared" si="169"/>
        <v>-0.01</v>
      </c>
      <c r="X160" s="162">
        <f t="shared" si="169"/>
        <v>0</v>
      </c>
      <c r="Y160" s="162">
        <f t="shared" si="169"/>
        <v>0</v>
      </c>
      <c r="Z160" s="162">
        <f t="shared" si="169"/>
        <v>0</v>
      </c>
      <c r="AA160" s="162">
        <f t="shared" si="169"/>
        <v>0</v>
      </c>
      <c r="AB160" s="162">
        <f t="shared" si="169"/>
        <v>0</v>
      </c>
      <c r="AC160" s="162">
        <f t="shared" si="169"/>
        <v>0</v>
      </c>
      <c r="AD160" s="162">
        <f t="shared" si="169"/>
        <v>0</v>
      </c>
      <c r="AE160" s="162">
        <f t="shared" si="169"/>
        <v>0</v>
      </c>
      <c r="AF160" s="162">
        <f t="shared" si="169"/>
        <v>-0.006</v>
      </c>
      <c r="AG160" s="162">
        <f t="shared" si="169"/>
        <v>-0.012</v>
      </c>
      <c r="AH160" s="162">
        <f t="shared" si="169"/>
        <v>-0.018</v>
      </c>
      <c r="AI160" s="162">
        <f t="shared" si="169"/>
        <v>-0.024</v>
      </c>
      <c r="AJ160" s="162">
        <f t="shared" si="169"/>
        <v>-0.03</v>
      </c>
      <c r="AK160" s="162">
        <f t="shared" si="169"/>
        <v>-0.034</v>
      </c>
      <c r="AL160" s="162">
        <f t="shared" si="169"/>
        <v>-0.038</v>
      </c>
      <c r="AM160" s="162">
        <f t="shared" si="169"/>
        <v>-0.042</v>
      </c>
      <c r="AN160" s="162">
        <f t="shared" si="169"/>
        <v>-0.046</v>
      </c>
      <c r="AO160" s="162">
        <f t="shared" si="169"/>
        <v>-0.05</v>
      </c>
      <c r="AP160" s="163">
        <f t="shared" si="15"/>
        <v>0</v>
      </c>
    </row>
    <row r="161">
      <c r="A161" s="169">
        <v>42907.0</v>
      </c>
      <c r="B161" s="166">
        <v>8.0</v>
      </c>
      <c r="C161" s="157">
        <v>7.99</v>
      </c>
      <c r="D161" s="159">
        <v>7.97</v>
      </c>
      <c r="E161" s="159">
        <f t="shared" si="2"/>
        <v>7.945</v>
      </c>
      <c r="F161" s="159">
        <v>7.92</v>
      </c>
      <c r="G161" s="159">
        <f t="shared" si="3"/>
        <v>7.905</v>
      </c>
      <c r="H161" s="157">
        <v>7.89</v>
      </c>
      <c r="I161" s="160">
        <f t="shared" si="4"/>
        <v>7.896666667</v>
      </c>
      <c r="J161" s="160">
        <f t="shared" si="5"/>
        <v>7.903333333</v>
      </c>
      <c r="K161" s="159">
        <v>7.91</v>
      </c>
      <c r="L161" s="159">
        <f t="shared" si="6"/>
        <v>7.95</v>
      </c>
      <c r="M161" s="159">
        <f t="shared" si="7"/>
        <v>7.99</v>
      </c>
      <c r="N161" s="159">
        <f t="shared" si="8"/>
        <v>8.03</v>
      </c>
      <c r="O161" s="159">
        <f t="shared" si="9"/>
        <v>8.07</v>
      </c>
      <c r="P161" s="157">
        <v>8.11</v>
      </c>
      <c r="Q161" s="160">
        <f t="shared" si="10"/>
        <v>8.166</v>
      </c>
      <c r="R161" s="160">
        <f t="shared" si="11"/>
        <v>8.222</v>
      </c>
      <c r="S161" s="160">
        <f t="shared" si="12"/>
        <v>8.278</v>
      </c>
      <c r="T161" s="160">
        <f t="shared" si="13"/>
        <v>8.334</v>
      </c>
      <c r="U161" s="167">
        <v>8.39</v>
      </c>
      <c r="V161" s="162">
        <f t="shared" ref="V161:AO161" si="170">B161-B162</f>
        <v>-0.03</v>
      </c>
      <c r="W161" s="162">
        <f t="shared" si="170"/>
        <v>-0.04</v>
      </c>
      <c r="X161" s="162">
        <f t="shared" si="170"/>
        <v>-0.04</v>
      </c>
      <c r="Y161" s="162">
        <f t="shared" si="170"/>
        <v>-0.04</v>
      </c>
      <c r="Z161" s="162">
        <f t="shared" si="170"/>
        <v>-0.04</v>
      </c>
      <c r="AA161" s="162">
        <f t="shared" si="170"/>
        <v>-0.04</v>
      </c>
      <c r="AB161" s="162">
        <f t="shared" si="170"/>
        <v>-0.04</v>
      </c>
      <c r="AC161" s="162">
        <f t="shared" si="170"/>
        <v>-0.04333333333</v>
      </c>
      <c r="AD161" s="162">
        <f t="shared" si="170"/>
        <v>-0.04666666667</v>
      </c>
      <c r="AE161" s="162">
        <f t="shared" si="170"/>
        <v>-0.05</v>
      </c>
      <c r="AF161" s="162">
        <f t="shared" si="170"/>
        <v>-0.052</v>
      </c>
      <c r="AG161" s="162">
        <f t="shared" si="170"/>
        <v>-0.054</v>
      </c>
      <c r="AH161" s="162">
        <f t="shared" si="170"/>
        <v>-0.056</v>
      </c>
      <c r="AI161" s="162">
        <f t="shared" si="170"/>
        <v>-0.058</v>
      </c>
      <c r="AJ161" s="162">
        <f t="shared" si="170"/>
        <v>-0.06</v>
      </c>
      <c r="AK161" s="162">
        <f t="shared" si="170"/>
        <v>-0.066</v>
      </c>
      <c r="AL161" s="162">
        <f t="shared" si="170"/>
        <v>-0.072</v>
      </c>
      <c r="AM161" s="162">
        <f t="shared" si="170"/>
        <v>-0.078</v>
      </c>
      <c r="AN161" s="162">
        <f t="shared" si="170"/>
        <v>-0.084</v>
      </c>
      <c r="AO161" s="162">
        <f t="shared" si="170"/>
        <v>-0.09</v>
      </c>
      <c r="AP161" s="163">
        <f t="shared" si="15"/>
        <v>-0.03</v>
      </c>
    </row>
    <row r="162">
      <c r="A162" s="169">
        <v>42906.0</v>
      </c>
      <c r="B162" s="166">
        <v>8.03</v>
      </c>
      <c r="C162" s="157">
        <v>8.03</v>
      </c>
      <c r="D162" s="159">
        <v>8.01</v>
      </c>
      <c r="E162" s="159">
        <f t="shared" si="2"/>
        <v>7.985</v>
      </c>
      <c r="F162" s="159">
        <v>7.96</v>
      </c>
      <c r="G162" s="159">
        <f t="shared" si="3"/>
        <v>7.945</v>
      </c>
      <c r="H162" s="157">
        <v>7.93</v>
      </c>
      <c r="I162" s="160">
        <f t="shared" si="4"/>
        <v>7.94</v>
      </c>
      <c r="J162" s="160">
        <f t="shared" si="5"/>
        <v>7.95</v>
      </c>
      <c r="K162" s="159">
        <v>7.96</v>
      </c>
      <c r="L162" s="159">
        <f t="shared" si="6"/>
        <v>8.002</v>
      </c>
      <c r="M162" s="159">
        <f t="shared" si="7"/>
        <v>8.044</v>
      </c>
      <c r="N162" s="159">
        <f t="shared" si="8"/>
        <v>8.086</v>
      </c>
      <c r="O162" s="159">
        <f t="shared" si="9"/>
        <v>8.128</v>
      </c>
      <c r="P162" s="157">
        <v>8.17</v>
      </c>
      <c r="Q162" s="160">
        <f t="shared" si="10"/>
        <v>8.232</v>
      </c>
      <c r="R162" s="160">
        <f t="shared" si="11"/>
        <v>8.294</v>
      </c>
      <c r="S162" s="160">
        <f t="shared" si="12"/>
        <v>8.356</v>
      </c>
      <c r="T162" s="160">
        <f t="shared" si="13"/>
        <v>8.418</v>
      </c>
      <c r="U162" s="167">
        <v>8.48</v>
      </c>
      <c r="V162" s="162">
        <f t="shared" ref="V162:AO162" si="171">B162-B163</f>
        <v>-0.02</v>
      </c>
      <c r="W162" s="162">
        <f t="shared" si="171"/>
        <v>0</v>
      </c>
      <c r="X162" s="162">
        <f t="shared" si="171"/>
        <v>0.01</v>
      </c>
      <c r="Y162" s="162">
        <f t="shared" si="171"/>
        <v>0.01</v>
      </c>
      <c r="Z162" s="162">
        <f t="shared" si="171"/>
        <v>0.01</v>
      </c>
      <c r="AA162" s="162">
        <f t="shared" si="171"/>
        <v>0.005</v>
      </c>
      <c r="AB162" s="162">
        <f t="shared" si="171"/>
        <v>0</v>
      </c>
      <c r="AC162" s="162">
        <f t="shared" si="171"/>
        <v>0</v>
      </c>
      <c r="AD162" s="162">
        <f t="shared" si="171"/>
        <v>0</v>
      </c>
      <c r="AE162" s="162">
        <f t="shared" si="171"/>
        <v>0</v>
      </c>
      <c r="AF162" s="162">
        <f t="shared" si="171"/>
        <v>0</v>
      </c>
      <c r="AG162" s="162">
        <f t="shared" si="171"/>
        <v>0</v>
      </c>
      <c r="AH162" s="162">
        <f t="shared" si="171"/>
        <v>0</v>
      </c>
      <c r="AI162" s="162">
        <f t="shared" si="171"/>
        <v>0</v>
      </c>
      <c r="AJ162" s="162">
        <f t="shared" si="171"/>
        <v>0</v>
      </c>
      <c r="AK162" s="162">
        <f t="shared" si="171"/>
        <v>0</v>
      </c>
      <c r="AL162" s="162">
        <f t="shared" si="171"/>
        <v>0</v>
      </c>
      <c r="AM162" s="162">
        <f t="shared" si="171"/>
        <v>0</v>
      </c>
      <c r="AN162" s="162">
        <f t="shared" si="171"/>
        <v>0</v>
      </c>
      <c r="AO162" s="162">
        <f t="shared" si="171"/>
        <v>0</v>
      </c>
      <c r="AP162" s="163">
        <f t="shared" si="15"/>
        <v>0.01</v>
      </c>
    </row>
    <row r="163">
      <c r="A163" s="169">
        <v>42905.0</v>
      </c>
      <c r="B163" s="166">
        <v>8.05</v>
      </c>
      <c r="C163" s="157">
        <v>8.03</v>
      </c>
      <c r="D163" s="159">
        <v>8.0</v>
      </c>
      <c r="E163" s="159">
        <f t="shared" si="2"/>
        <v>7.975</v>
      </c>
      <c r="F163" s="159">
        <v>7.95</v>
      </c>
      <c r="G163" s="159">
        <f t="shared" si="3"/>
        <v>7.94</v>
      </c>
      <c r="H163" s="157">
        <v>7.93</v>
      </c>
      <c r="I163" s="160">
        <f t="shared" si="4"/>
        <v>7.94</v>
      </c>
      <c r="J163" s="160">
        <f t="shared" si="5"/>
        <v>7.95</v>
      </c>
      <c r="K163" s="159">
        <v>7.96</v>
      </c>
      <c r="L163" s="159">
        <f t="shared" si="6"/>
        <v>8.002</v>
      </c>
      <c r="M163" s="159">
        <f t="shared" si="7"/>
        <v>8.044</v>
      </c>
      <c r="N163" s="159">
        <f t="shared" si="8"/>
        <v>8.086</v>
      </c>
      <c r="O163" s="159">
        <f t="shared" si="9"/>
        <v>8.128</v>
      </c>
      <c r="P163" s="157">
        <v>8.17</v>
      </c>
      <c r="Q163" s="160">
        <f t="shared" si="10"/>
        <v>8.232</v>
      </c>
      <c r="R163" s="160">
        <f t="shared" si="11"/>
        <v>8.294</v>
      </c>
      <c r="S163" s="160">
        <f t="shared" si="12"/>
        <v>8.356</v>
      </c>
      <c r="T163" s="160">
        <f t="shared" si="13"/>
        <v>8.418</v>
      </c>
      <c r="U163" s="167">
        <v>8.48</v>
      </c>
      <c r="V163" s="162">
        <f t="shared" ref="V163:AO163" si="172">B163-B164</f>
        <v>-0.01</v>
      </c>
      <c r="W163" s="162">
        <f t="shared" si="172"/>
        <v>0.02</v>
      </c>
      <c r="X163" s="162">
        <f t="shared" si="172"/>
        <v>0.03</v>
      </c>
      <c r="Y163" s="162">
        <f t="shared" si="172"/>
        <v>0.035</v>
      </c>
      <c r="Z163" s="162">
        <f t="shared" si="172"/>
        <v>0.04</v>
      </c>
      <c r="AA163" s="162">
        <f t="shared" si="172"/>
        <v>0.045</v>
      </c>
      <c r="AB163" s="162">
        <f t="shared" si="172"/>
        <v>0.05</v>
      </c>
      <c r="AC163" s="162">
        <f t="shared" si="172"/>
        <v>0.05</v>
      </c>
      <c r="AD163" s="162">
        <f t="shared" si="172"/>
        <v>0.05</v>
      </c>
      <c r="AE163" s="162">
        <f t="shared" si="172"/>
        <v>0.05</v>
      </c>
      <c r="AF163" s="162">
        <f t="shared" si="172"/>
        <v>0.052</v>
      </c>
      <c r="AG163" s="162">
        <f t="shared" si="172"/>
        <v>0.054</v>
      </c>
      <c r="AH163" s="162">
        <f t="shared" si="172"/>
        <v>0.056</v>
      </c>
      <c r="AI163" s="162">
        <f t="shared" si="172"/>
        <v>0.058</v>
      </c>
      <c r="AJ163" s="162">
        <f t="shared" si="172"/>
        <v>0.06</v>
      </c>
      <c r="AK163" s="162">
        <f t="shared" si="172"/>
        <v>0.06</v>
      </c>
      <c r="AL163" s="162">
        <f t="shared" si="172"/>
        <v>0.06</v>
      </c>
      <c r="AM163" s="162">
        <f t="shared" si="172"/>
        <v>0.06</v>
      </c>
      <c r="AN163" s="162">
        <f t="shared" si="172"/>
        <v>0.06</v>
      </c>
      <c r="AO163" s="162">
        <f t="shared" si="172"/>
        <v>0.06</v>
      </c>
      <c r="AP163" s="163">
        <f t="shared" si="15"/>
        <v>0.06</v>
      </c>
    </row>
    <row r="164">
      <c r="A164" s="169">
        <v>42902.0</v>
      </c>
      <c r="B164" s="166">
        <v>8.06</v>
      </c>
      <c r="C164" s="157">
        <v>8.01</v>
      </c>
      <c r="D164" s="159">
        <v>7.97</v>
      </c>
      <c r="E164" s="159">
        <f t="shared" si="2"/>
        <v>7.94</v>
      </c>
      <c r="F164" s="159">
        <v>7.91</v>
      </c>
      <c r="G164" s="159">
        <f t="shared" si="3"/>
        <v>7.895</v>
      </c>
      <c r="H164" s="157">
        <v>7.88</v>
      </c>
      <c r="I164" s="160">
        <f t="shared" si="4"/>
        <v>7.89</v>
      </c>
      <c r="J164" s="160">
        <f t="shared" si="5"/>
        <v>7.9</v>
      </c>
      <c r="K164" s="159">
        <v>7.91</v>
      </c>
      <c r="L164" s="159">
        <f t="shared" si="6"/>
        <v>7.95</v>
      </c>
      <c r="M164" s="159">
        <f t="shared" si="7"/>
        <v>7.99</v>
      </c>
      <c r="N164" s="159">
        <f t="shared" si="8"/>
        <v>8.03</v>
      </c>
      <c r="O164" s="159">
        <f t="shared" si="9"/>
        <v>8.07</v>
      </c>
      <c r="P164" s="157">
        <v>8.11</v>
      </c>
      <c r="Q164" s="160">
        <f t="shared" si="10"/>
        <v>8.172</v>
      </c>
      <c r="R164" s="160">
        <f t="shared" si="11"/>
        <v>8.234</v>
      </c>
      <c r="S164" s="160">
        <f t="shared" si="12"/>
        <v>8.296</v>
      </c>
      <c r="T164" s="160">
        <f t="shared" si="13"/>
        <v>8.358</v>
      </c>
      <c r="U164" s="167">
        <v>8.42</v>
      </c>
      <c r="V164" s="162">
        <f t="shared" ref="V164:AO164" si="173">B164-B165</f>
        <v>0.02</v>
      </c>
      <c r="W164" s="162">
        <f t="shared" si="173"/>
        <v>0.05</v>
      </c>
      <c r="X164" s="162">
        <f t="shared" si="173"/>
        <v>0.08</v>
      </c>
      <c r="Y164" s="162">
        <f t="shared" si="173"/>
        <v>0.09</v>
      </c>
      <c r="Z164" s="162">
        <f t="shared" si="173"/>
        <v>0.1</v>
      </c>
      <c r="AA164" s="162">
        <f t="shared" si="173"/>
        <v>0.1</v>
      </c>
      <c r="AB164" s="162">
        <f t="shared" si="173"/>
        <v>0.1</v>
      </c>
      <c r="AC164" s="162">
        <f t="shared" si="173"/>
        <v>0.09666666667</v>
      </c>
      <c r="AD164" s="162">
        <f t="shared" si="173"/>
        <v>0.09333333333</v>
      </c>
      <c r="AE164" s="162">
        <f t="shared" si="173"/>
        <v>0.09</v>
      </c>
      <c r="AF164" s="162">
        <f t="shared" si="173"/>
        <v>0.084</v>
      </c>
      <c r="AG164" s="162">
        <f t="shared" si="173"/>
        <v>0.078</v>
      </c>
      <c r="AH164" s="162">
        <f t="shared" si="173"/>
        <v>0.072</v>
      </c>
      <c r="AI164" s="162">
        <f t="shared" si="173"/>
        <v>0.066</v>
      </c>
      <c r="AJ164" s="162">
        <f t="shared" si="173"/>
        <v>0.06</v>
      </c>
      <c r="AK164" s="162">
        <f t="shared" si="173"/>
        <v>0.06</v>
      </c>
      <c r="AL164" s="162">
        <f t="shared" si="173"/>
        <v>0.06</v>
      </c>
      <c r="AM164" s="162">
        <f t="shared" si="173"/>
        <v>0.06</v>
      </c>
      <c r="AN164" s="162">
        <f t="shared" si="173"/>
        <v>0.06</v>
      </c>
      <c r="AO164" s="162">
        <f t="shared" si="173"/>
        <v>0.06</v>
      </c>
      <c r="AP164" s="163">
        <f t="shared" si="15"/>
        <v>0.1</v>
      </c>
    </row>
    <row r="165">
      <c r="A165" s="169">
        <v>42901.0</v>
      </c>
      <c r="B165" s="166">
        <v>8.04</v>
      </c>
      <c r="C165" s="157">
        <v>7.96</v>
      </c>
      <c r="D165" s="159">
        <v>7.89</v>
      </c>
      <c r="E165" s="159">
        <f t="shared" si="2"/>
        <v>7.85</v>
      </c>
      <c r="F165" s="159">
        <v>7.81</v>
      </c>
      <c r="G165" s="159">
        <f t="shared" si="3"/>
        <v>7.795</v>
      </c>
      <c r="H165" s="157">
        <v>7.78</v>
      </c>
      <c r="I165" s="160">
        <f t="shared" si="4"/>
        <v>7.793333333</v>
      </c>
      <c r="J165" s="160">
        <f t="shared" si="5"/>
        <v>7.806666667</v>
      </c>
      <c r="K165" s="159">
        <v>7.82</v>
      </c>
      <c r="L165" s="159">
        <f t="shared" si="6"/>
        <v>7.866</v>
      </c>
      <c r="M165" s="159">
        <f t="shared" si="7"/>
        <v>7.912</v>
      </c>
      <c r="N165" s="159">
        <f t="shared" si="8"/>
        <v>7.958</v>
      </c>
      <c r="O165" s="159">
        <f t="shared" si="9"/>
        <v>8.004</v>
      </c>
      <c r="P165" s="157">
        <v>8.05</v>
      </c>
      <c r="Q165" s="160">
        <f t="shared" si="10"/>
        <v>8.112</v>
      </c>
      <c r="R165" s="160">
        <f t="shared" si="11"/>
        <v>8.174</v>
      </c>
      <c r="S165" s="160">
        <f t="shared" si="12"/>
        <v>8.236</v>
      </c>
      <c r="T165" s="160">
        <f t="shared" si="13"/>
        <v>8.298</v>
      </c>
      <c r="U165" s="167">
        <v>8.36</v>
      </c>
      <c r="V165" s="162">
        <f t="shared" ref="V165:AO165" si="174">B165-B166</f>
        <v>0.08</v>
      </c>
      <c r="W165" s="162">
        <f t="shared" si="174"/>
        <v>0.09</v>
      </c>
      <c r="X165" s="162">
        <f t="shared" si="174"/>
        <v>0.09</v>
      </c>
      <c r="Y165" s="162">
        <f t="shared" si="174"/>
        <v>0.1</v>
      </c>
      <c r="Z165" s="162">
        <f t="shared" si="174"/>
        <v>0.11</v>
      </c>
      <c r="AA165" s="162">
        <f t="shared" si="174"/>
        <v>0.11</v>
      </c>
      <c r="AB165" s="162">
        <f t="shared" si="174"/>
        <v>0.11</v>
      </c>
      <c r="AC165" s="162">
        <f t="shared" si="174"/>
        <v>0.11</v>
      </c>
      <c r="AD165" s="162">
        <f t="shared" si="174"/>
        <v>0.11</v>
      </c>
      <c r="AE165" s="162">
        <f t="shared" si="174"/>
        <v>0.11</v>
      </c>
      <c r="AF165" s="162">
        <f t="shared" si="174"/>
        <v>0.112</v>
      </c>
      <c r="AG165" s="162">
        <f t="shared" si="174"/>
        <v>0.114</v>
      </c>
      <c r="AH165" s="162">
        <f t="shared" si="174"/>
        <v>0.116</v>
      </c>
      <c r="AI165" s="162">
        <f t="shared" si="174"/>
        <v>0.118</v>
      </c>
      <c r="AJ165" s="162">
        <f t="shared" si="174"/>
        <v>0.12</v>
      </c>
      <c r="AK165" s="162">
        <f t="shared" si="174"/>
        <v>0.118</v>
      </c>
      <c r="AL165" s="162">
        <f t="shared" si="174"/>
        <v>0.116</v>
      </c>
      <c r="AM165" s="162">
        <f t="shared" si="174"/>
        <v>0.114</v>
      </c>
      <c r="AN165" s="162">
        <f t="shared" si="174"/>
        <v>0.112</v>
      </c>
      <c r="AO165" s="162">
        <f t="shared" si="174"/>
        <v>0.11</v>
      </c>
      <c r="AP165" s="163">
        <f t="shared" si="15"/>
        <v>0.12</v>
      </c>
    </row>
    <row r="166">
      <c r="A166" s="169">
        <v>42900.0</v>
      </c>
      <c r="B166" s="166">
        <v>7.96</v>
      </c>
      <c r="C166" s="157">
        <v>7.87</v>
      </c>
      <c r="D166" s="159">
        <v>7.8</v>
      </c>
      <c r="E166" s="159">
        <f t="shared" si="2"/>
        <v>7.75</v>
      </c>
      <c r="F166" s="159">
        <v>7.7</v>
      </c>
      <c r="G166" s="159">
        <f t="shared" si="3"/>
        <v>7.685</v>
      </c>
      <c r="H166" s="157">
        <v>7.67</v>
      </c>
      <c r="I166" s="160">
        <f t="shared" si="4"/>
        <v>7.683333333</v>
      </c>
      <c r="J166" s="160">
        <f t="shared" si="5"/>
        <v>7.696666667</v>
      </c>
      <c r="K166" s="159">
        <v>7.71</v>
      </c>
      <c r="L166" s="159">
        <f t="shared" si="6"/>
        <v>7.754</v>
      </c>
      <c r="M166" s="159">
        <f t="shared" si="7"/>
        <v>7.798</v>
      </c>
      <c r="N166" s="159">
        <f t="shared" si="8"/>
        <v>7.842</v>
      </c>
      <c r="O166" s="159">
        <f t="shared" si="9"/>
        <v>7.886</v>
      </c>
      <c r="P166" s="157">
        <v>7.93</v>
      </c>
      <c r="Q166" s="160">
        <f t="shared" si="10"/>
        <v>7.994</v>
      </c>
      <c r="R166" s="160">
        <f t="shared" si="11"/>
        <v>8.058</v>
      </c>
      <c r="S166" s="160">
        <f t="shared" si="12"/>
        <v>8.122</v>
      </c>
      <c r="T166" s="160">
        <f t="shared" si="13"/>
        <v>8.186</v>
      </c>
      <c r="U166" s="167">
        <v>8.25</v>
      </c>
      <c r="V166" s="162">
        <f t="shared" ref="V166:AO166" si="175">B166-B167</f>
        <v>-0.04</v>
      </c>
      <c r="W166" s="162">
        <f t="shared" si="175"/>
        <v>-0.04</v>
      </c>
      <c r="X166" s="162">
        <f t="shared" si="175"/>
        <v>-0.02</v>
      </c>
      <c r="Y166" s="162">
        <f t="shared" si="175"/>
        <v>-0.01</v>
      </c>
      <c r="Z166" s="162">
        <f t="shared" si="175"/>
        <v>0</v>
      </c>
      <c r="AA166" s="162">
        <f t="shared" si="175"/>
        <v>0.015</v>
      </c>
      <c r="AB166" s="162">
        <f t="shared" si="175"/>
        <v>0.03</v>
      </c>
      <c r="AC166" s="162">
        <f t="shared" si="175"/>
        <v>0.03666666667</v>
      </c>
      <c r="AD166" s="162">
        <f t="shared" si="175"/>
        <v>0.04333333333</v>
      </c>
      <c r="AE166" s="162">
        <f t="shared" si="175"/>
        <v>0.05</v>
      </c>
      <c r="AF166" s="162">
        <f t="shared" si="175"/>
        <v>0.05</v>
      </c>
      <c r="AG166" s="162">
        <f t="shared" si="175"/>
        <v>0.05</v>
      </c>
      <c r="AH166" s="162">
        <f t="shared" si="175"/>
        <v>0.05</v>
      </c>
      <c r="AI166" s="162">
        <f t="shared" si="175"/>
        <v>0.05</v>
      </c>
      <c r="AJ166" s="162">
        <f t="shared" si="175"/>
        <v>0.05</v>
      </c>
      <c r="AK166" s="162">
        <f t="shared" si="175"/>
        <v>0.048</v>
      </c>
      <c r="AL166" s="162">
        <f t="shared" si="175"/>
        <v>0.046</v>
      </c>
      <c r="AM166" s="162">
        <f t="shared" si="175"/>
        <v>0.044</v>
      </c>
      <c r="AN166" s="162">
        <f t="shared" si="175"/>
        <v>0.042</v>
      </c>
      <c r="AO166" s="162">
        <f t="shared" si="175"/>
        <v>0.04</v>
      </c>
      <c r="AP166" s="163">
        <f t="shared" si="15"/>
        <v>0.05</v>
      </c>
    </row>
    <row r="167">
      <c r="A167" s="169">
        <v>42899.0</v>
      </c>
      <c r="B167" s="166">
        <v>8.0</v>
      </c>
      <c r="C167" s="157">
        <v>7.91</v>
      </c>
      <c r="D167" s="159">
        <v>7.82</v>
      </c>
      <c r="E167" s="159">
        <f t="shared" si="2"/>
        <v>7.76</v>
      </c>
      <c r="F167" s="159">
        <v>7.7</v>
      </c>
      <c r="G167" s="159">
        <f t="shared" si="3"/>
        <v>7.67</v>
      </c>
      <c r="H167" s="157">
        <v>7.64</v>
      </c>
      <c r="I167" s="160">
        <f t="shared" si="4"/>
        <v>7.646666667</v>
      </c>
      <c r="J167" s="160">
        <f t="shared" si="5"/>
        <v>7.653333333</v>
      </c>
      <c r="K167" s="159">
        <v>7.66</v>
      </c>
      <c r="L167" s="159">
        <f t="shared" si="6"/>
        <v>7.704</v>
      </c>
      <c r="M167" s="159">
        <f t="shared" si="7"/>
        <v>7.748</v>
      </c>
      <c r="N167" s="159">
        <f t="shared" si="8"/>
        <v>7.792</v>
      </c>
      <c r="O167" s="159">
        <f t="shared" si="9"/>
        <v>7.836</v>
      </c>
      <c r="P167" s="157">
        <v>7.88</v>
      </c>
      <c r="Q167" s="160">
        <f t="shared" si="10"/>
        <v>7.946</v>
      </c>
      <c r="R167" s="160">
        <f t="shared" si="11"/>
        <v>8.012</v>
      </c>
      <c r="S167" s="160">
        <f t="shared" si="12"/>
        <v>8.078</v>
      </c>
      <c r="T167" s="160">
        <f t="shared" si="13"/>
        <v>8.144</v>
      </c>
      <c r="U167" s="167">
        <v>8.21</v>
      </c>
      <c r="V167" s="162">
        <f t="shared" ref="V167:AO167" si="176">B167-B168</f>
        <v>-0.03</v>
      </c>
      <c r="W167" s="162">
        <f t="shared" si="176"/>
        <v>-0.01</v>
      </c>
      <c r="X167" s="162">
        <f t="shared" si="176"/>
        <v>-0.01</v>
      </c>
      <c r="Y167" s="162">
        <f t="shared" si="176"/>
        <v>-0.005</v>
      </c>
      <c r="Z167" s="162">
        <f t="shared" si="176"/>
        <v>0</v>
      </c>
      <c r="AA167" s="162">
        <f t="shared" si="176"/>
        <v>-0.005</v>
      </c>
      <c r="AB167" s="162">
        <f t="shared" si="176"/>
        <v>-0.01</v>
      </c>
      <c r="AC167" s="162">
        <f t="shared" si="176"/>
        <v>-0.01</v>
      </c>
      <c r="AD167" s="162">
        <f t="shared" si="176"/>
        <v>-0.01</v>
      </c>
      <c r="AE167" s="162">
        <f t="shared" si="176"/>
        <v>-0.01</v>
      </c>
      <c r="AF167" s="162">
        <f t="shared" si="176"/>
        <v>-0.012</v>
      </c>
      <c r="AG167" s="162">
        <f t="shared" si="176"/>
        <v>-0.014</v>
      </c>
      <c r="AH167" s="162">
        <f t="shared" si="176"/>
        <v>-0.016</v>
      </c>
      <c r="AI167" s="162">
        <f t="shared" si="176"/>
        <v>-0.018</v>
      </c>
      <c r="AJ167" s="162">
        <f t="shared" si="176"/>
        <v>-0.02</v>
      </c>
      <c r="AK167" s="162">
        <f t="shared" si="176"/>
        <v>-0.02</v>
      </c>
      <c r="AL167" s="162">
        <f t="shared" si="176"/>
        <v>-0.02</v>
      </c>
      <c r="AM167" s="162">
        <f t="shared" si="176"/>
        <v>-0.02</v>
      </c>
      <c r="AN167" s="162">
        <f t="shared" si="176"/>
        <v>-0.02</v>
      </c>
      <c r="AO167" s="162">
        <f t="shared" si="176"/>
        <v>-0.02</v>
      </c>
      <c r="AP167" s="163">
        <f t="shared" si="15"/>
        <v>0</v>
      </c>
    </row>
    <row r="168">
      <c r="A168" s="169">
        <v>42895.0</v>
      </c>
      <c r="B168" s="166">
        <v>8.03</v>
      </c>
      <c r="C168" s="157">
        <v>7.92</v>
      </c>
      <c r="D168" s="159">
        <v>7.83</v>
      </c>
      <c r="E168" s="159">
        <f t="shared" si="2"/>
        <v>7.765</v>
      </c>
      <c r="F168" s="159">
        <v>7.7</v>
      </c>
      <c r="G168" s="159">
        <f t="shared" si="3"/>
        <v>7.675</v>
      </c>
      <c r="H168" s="157">
        <v>7.65</v>
      </c>
      <c r="I168" s="160">
        <f t="shared" si="4"/>
        <v>7.656666667</v>
      </c>
      <c r="J168" s="160">
        <f t="shared" si="5"/>
        <v>7.663333333</v>
      </c>
      <c r="K168" s="159">
        <v>7.67</v>
      </c>
      <c r="L168" s="159">
        <f t="shared" si="6"/>
        <v>7.716</v>
      </c>
      <c r="M168" s="159">
        <f t="shared" si="7"/>
        <v>7.762</v>
      </c>
      <c r="N168" s="159">
        <f t="shared" si="8"/>
        <v>7.808</v>
      </c>
      <c r="O168" s="159">
        <f t="shared" si="9"/>
        <v>7.854</v>
      </c>
      <c r="P168" s="157">
        <v>7.9</v>
      </c>
      <c r="Q168" s="160">
        <f t="shared" si="10"/>
        <v>7.966</v>
      </c>
      <c r="R168" s="160">
        <f t="shared" si="11"/>
        <v>8.032</v>
      </c>
      <c r="S168" s="160">
        <f t="shared" si="12"/>
        <v>8.098</v>
      </c>
      <c r="T168" s="160">
        <f t="shared" si="13"/>
        <v>8.164</v>
      </c>
      <c r="U168" s="167">
        <v>8.23</v>
      </c>
      <c r="V168" s="162">
        <f t="shared" ref="V168:AO168" si="177">B168-B169</f>
        <v>0.01</v>
      </c>
      <c r="W168" s="162">
        <f t="shared" si="177"/>
        <v>-0.02</v>
      </c>
      <c r="X168" s="162">
        <f t="shared" si="177"/>
        <v>-0.03</v>
      </c>
      <c r="Y168" s="162">
        <f t="shared" si="177"/>
        <v>-0.025</v>
      </c>
      <c r="Z168" s="162">
        <f t="shared" si="177"/>
        <v>-0.02</v>
      </c>
      <c r="AA168" s="162">
        <f t="shared" si="177"/>
        <v>-0.015</v>
      </c>
      <c r="AB168" s="162">
        <f t="shared" si="177"/>
        <v>-0.01</v>
      </c>
      <c r="AC168" s="162">
        <f t="shared" si="177"/>
        <v>-0.01</v>
      </c>
      <c r="AD168" s="162">
        <f t="shared" si="177"/>
        <v>-0.01</v>
      </c>
      <c r="AE168" s="162">
        <f t="shared" si="177"/>
        <v>-0.01</v>
      </c>
      <c r="AF168" s="162">
        <f t="shared" si="177"/>
        <v>-0.014</v>
      </c>
      <c r="AG168" s="162">
        <f t="shared" si="177"/>
        <v>-0.018</v>
      </c>
      <c r="AH168" s="162">
        <f t="shared" si="177"/>
        <v>-0.022</v>
      </c>
      <c r="AI168" s="162">
        <f t="shared" si="177"/>
        <v>-0.026</v>
      </c>
      <c r="AJ168" s="162">
        <f t="shared" si="177"/>
        <v>-0.03</v>
      </c>
      <c r="AK168" s="162">
        <f t="shared" si="177"/>
        <v>-0.032</v>
      </c>
      <c r="AL168" s="162">
        <f t="shared" si="177"/>
        <v>-0.034</v>
      </c>
      <c r="AM168" s="162">
        <f t="shared" si="177"/>
        <v>-0.036</v>
      </c>
      <c r="AN168" s="162">
        <f t="shared" si="177"/>
        <v>-0.038</v>
      </c>
      <c r="AO168" s="162">
        <f t="shared" si="177"/>
        <v>-0.04</v>
      </c>
      <c r="AP168" s="163">
        <f t="shared" si="15"/>
        <v>0.01</v>
      </c>
    </row>
    <row r="169">
      <c r="A169" s="169">
        <v>42894.0</v>
      </c>
      <c r="B169" s="166">
        <v>8.02</v>
      </c>
      <c r="C169" s="157">
        <v>7.94</v>
      </c>
      <c r="D169" s="159">
        <v>7.86</v>
      </c>
      <c r="E169" s="159">
        <f t="shared" si="2"/>
        <v>7.79</v>
      </c>
      <c r="F169" s="159">
        <v>7.72</v>
      </c>
      <c r="G169" s="159">
        <f t="shared" si="3"/>
        <v>7.69</v>
      </c>
      <c r="H169" s="157">
        <v>7.66</v>
      </c>
      <c r="I169" s="160">
        <f t="shared" si="4"/>
        <v>7.666666667</v>
      </c>
      <c r="J169" s="160">
        <f t="shared" si="5"/>
        <v>7.673333333</v>
      </c>
      <c r="K169" s="159">
        <v>7.68</v>
      </c>
      <c r="L169" s="159">
        <f t="shared" si="6"/>
        <v>7.73</v>
      </c>
      <c r="M169" s="159">
        <f t="shared" si="7"/>
        <v>7.78</v>
      </c>
      <c r="N169" s="159">
        <f t="shared" si="8"/>
        <v>7.83</v>
      </c>
      <c r="O169" s="159">
        <f t="shared" si="9"/>
        <v>7.88</v>
      </c>
      <c r="P169" s="157">
        <v>7.93</v>
      </c>
      <c r="Q169" s="160">
        <f t="shared" si="10"/>
        <v>7.998</v>
      </c>
      <c r="R169" s="160">
        <f t="shared" si="11"/>
        <v>8.066</v>
      </c>
      <c r="S169" s="160">
        <f t="shared" si="12"/>
        <v>8.134</v>
      </c>
      <c r="T169" s="160">
        <f t="shared" si="13"/>
        <v>8.202</v>
      </c>
      <c r="U169" s="167">
        <v>8.27</v>
      </c>
      <c r="V169" s="162">
        <f t="shared" ref="V169:AO169" si="178">B169-B170</f>
        <v>-0.05</v>
      </c>
      <c r="W169" s="162">
        <f t="shared" si="178"/>
        <v>-0.02</v>
      </c>
      <c r="X169" s="162">
        <f t="shared" si="178"/>
        <v>0</v>
      </c>
      <c r="Y169" s="162">
        <f t="shared" si="178"/>
        <v>0</v>
      </c>
      <c r="Z169" s="162">
        <f t="shared" si="178"/>
        <v>0</v>
      </c>
      <c r="AA169" s="162">
        <f t="shared" si="178"/>
        <v>0</v>
      </c>
      <c r="AB169" s="162">
        <f t="shared" si="178"/>
        <v>0</v>
      </c>
      <c r="AC169" s="162">
        <f t="shared" si="178"/>
        <v>-0.003333333333</v>
      </c>
      <c r="AD169" s="162">
        <f t="shared" si="178"/>
        <v>-0.006666666667</v>
      </c>
      <c r="AE169" s="162">
        <f t="shared" si="178"/>
        <v>-0.01</v>
      </c>
      <c r="AF169" s="162">
        <f t="shared" si="178"/>
        <v>-0.01</v>
      </c>
      <c r="AG169" s="162">
        <f t="shared" si="178"/>
        <v>-0.01</v>
      </c>
      <c r="AH169" s="162">
        <f t="shared" si="178"/>
        <v>-0.01</v>
      </c>
      <c r="AI169" s="162">
        <f t="shared" si="178"/>
        <v>-0.01</v>
      </c>
      <c r="AJ169" s="162">
        <f t="shared" si="178"/>
        <v>-0.01</v>
      </c>
      <c r="AK169" s="162">
        <f t="shared" si="178"/>
        <v>-0.012</v>
      </c>
      <c r="AL169" s="162">
        <f t="shared" si="178"/>
        <v>-0.014</v>
      </c>
      <c r="AM169" s="162">
        <f t="shared" si="178"/>
        <v>-0.016</v>
      </c>
      <c r="AN169" s="162">
        <f t="shared" si="178"/>
        <v>-0.018</v>
      </c>
      <c r="AO169" s="162">
        <f t="shared" si="178"/>
        <v>-0.02</v>
      </c>
      <c r="AP169" s="163">
        <f t="shared" si="15"/>
        <v>0</v>
      </c>
    </row>
    <row r="170">
      <c r="A170" s="169">
        <v>42893.0</v>
      </c>
      <c r="B170" s="166">
        <v>8.07</v>
      </c>
      <c r="C170" s="157">
        <v>7.96</v>
      </c>
      <c r="D170" s="159">
        <v>7.86</v>
      </c>
      <c r="E170" s="159">
        <f t="shared" si="2"/>
        <v>7.79</v>
      </c>
      <c r="F170" s="159">
        <v>7.72</v>
      </c>
      <c r="G170" s="159">
        <f t="shared" si="3"/>
        <v>7.69</v>
      </c>
      <c r="H170" s="157">
        <v>7.66</v>
      </c>
      <c r="I170" s="160">
        <f t="shared" si="4"/>
        <v>7.67</v>
      </c>
      <c r="J170" s="160">
        <f t="shared" si="5"/>
        <v>7.68</v>
      </c>
      <c r="K170" s="159">
        <v>7.69</v>
      </c>
      <c r="L170" s="159">
        <f t="shared" si="6"/>
        <v>7.74</v>
      </c>
      <c r="M170" s="159">
        <f t="shared" si="7"/>
        <v>7.79</v>
      </c>
      <c r="N170" s="159">
        <f t="shared" si="8"/>
        <v>7.84</v>
      </c>
      <c r="O170" s="159">
        <f t="shared" si="9"/>
        <v>7.89</v>
      </c>
      <c r="P170" s="157">
        <v>7.94</v>
      </c>
      <c r="Q170" s="160">
        <f t="shared" si="10"/>
        <v>8.01</v>
      </c>
      <c r="R170" s="160">
        <f t="shared" si="11"/>
        <v>8.08</v>
      </c>
      <c r="S170" s="160">
        <f t="shared" si="12"/>
        <v>8.15</v>
      </c>
      <c r="T170" s="160">
        <f t="shared" si="13"/>
        <v>8.22</v>
      </c>
      <c r="U170" s="167">
        <v>8.29</v>
      </c>
      <c r="V170" s="162">
        <f t="shared" ref="V170:AO170" si="179">B170-B171</f>
        <v>-0.08</v>
      </c>
      <c r="W170" s="162">
        <f t="shared" si="179"/>
        <v>-0.05</v>
      </c>
      <c r="X170" s="162">
        <f t="shared" si="179"/>
        <v>-0.04</v>
      </c>
      <c r="Y170" s="162">
        <f t="shared" si="179"/>
        <v>-0.03</v>
      </c>
      <c r="Z170" s="162">
        <f t="shared" si="179"/>
        <v>-0.02</v>
      </c>
      <c r="AA170" s="162">
        <f t="shared" si="179"/>
        <v>-0.01</v>
      </c>
      <c r="AB170" s="162">
        <f t="shared" si="179"/>
        <v>0</v>
      </c>
      <c r="AC170" s="162">
        <f t="shared" si="179"/>
        <v>0</v>
      </c>
      <c r="AD170" s="162">
        <f t="shared" si="179"/>
        <v>0</v>
      </c>
      <c r="AE170" s="162">
        <f t="shared" si="179"/>
        <v>0</v>
      </c>
      <c r="AF170" s="162">
        <f t="shared" si="179"/>
        <v>0</v>
      </c>
      <c r="AG170" s="162">
        <f t="shared" si="179"/>
        <v>0</v>
      </c>
      <c r="AH170" s="162">
        <f t="shared" si="179"/>
        <v>0</v>
      </c>
      <c r="AI170" s="162">
        <f t="shared" si="179"/>
        <v>0</v>
      </c>
      <c r="AJ170" s="162">
        <f t="shared" si="179"/>
        <v>0</v>
      </c>
      <c r="AK170" s="162">
        <f t="shared" si="179"/>
        <v>-0.002</v>
      </c>
      <c r="AL170" s="162">
        <f t="shared" si="179"/>
        <v>-0.004</v>
      </c>
      <c r="AM170" s="162">
        <f t="shared" si="179"/>
        <v>-0.006</v>
      </c>
      <c r="AN170" s="162">
        <f t="shared" si="179"/>
        <v>-0.008</v>
      </c>
      <c r="AO170" s="162">
        <f t="shared" si="179"/>
        <v>-0.01</v>
      </c>
      <c r="AP170" s="163">
        <f t="shared" si="15"/>
        <v>0</v>
      </c>
    </row>
    <row r="171">
      <c r="A171" s="169">
        <v>42892.0</v>
      </c>
      <c r="B171" s="166">
        <v>8.15</v>
      </c>
      <c r="C171" s="157">
        <v>8.01</v>
      </c>
      <c r="D171" s="159">
        <v>7.9</v>
      </c>
      <c r="E171" s="159">
        <f t="shared" si="2"/>
        <v>7.82</v>
      </c>
      <c r="F171" s="159">
        <v>7.74</v>
      </c>
      <c r="G171" s="159">
        <f t="shared" si="3"/>
        <v>7.7</v>
      </c>
      <c r="H171" s="157">
        <v>7.66</v>
      </c>
      <c r="I171" s="160">
        <f t="shared" si="4"/>
        <v>7.67</v>
      </c>
      <c r="J171" s="160">
        <f t="shared" si="5"/>
        <v>7.68</v>
      </c>
      <c r="K171" s="159">
        <v>7.69</v>
      </c>
      <c r="L171" s="159">
        <f t="shared" si="6"/>
        <v>7.74</v>
      </c>
      <c r="M171" s="159">
        <f t="shared" si="7"/>
        <v>7.79</v>
      </c>
      <c r="N171" s="159">
        <f t="shared" si="8"/>
        <v>7.84</v>
      </c>
      <c r="O171" s="159">
        <f t="shared" si="9"/>
        <v>7.89</v>
      </c>
      <c r="P171" s="157">
        <v>7.94</v>
      </c>
      <c r="Q171" s="160">
        <f t="shared" si="10"/>
        <v>8.012</v>
      </c>
      <c r="R171" s="160">
        <f t="shared" si="11"/>
        <v>8.084</v>
      </c>
      <c r="S171" s="160">
        <f t="shared" si="12"/>
        <v>8.156</v>
      </c>
      <c r="T171" s="160">
        <f t="shared" si="13"/>
        <v>8.228</v>
      </c>
      <c r="U171" s="167">
        <v>8.3</v>
      </c>
      <c r="V171" s="162">
        <f t="shared" ref="V171:AO171" si="180">B171-B172</f>
        <v>-0.08</v>
      </c>
      <c r="W171" s="162">
        <f t="shared" si="180"/>
        <v>-0.04</v>
      </c>
      <c r="X171" s="162">
        <f t="shared" si="180"/>
        <v>-0.03</v>
      </c>
      <c r="Y171" s="162">
        <f t="shared" si="180"/>
        <v>-0.025</v>
      </c>
      <c r="Z171" s="162">
        <f t="shared" si="180"/>
        <v>-0.02</v>
      </c>
      <c r="AA171" s="162">
        <f t="shared" si="180"/>
        <v>-0.02</v>
      </c>
      <c r="AB171" s="162">
        <f t="shared" si="180"/>
        <v>-0.02</v>
      </c>
      <c r="AC171" s="162">
        <f t="shared" si="180"/>
        <v>-0.01333333333</v>
      </c>
      <c r="AD171" s="162">
        <f t="shared" si="180"/>
        <v>-0.006666666667</v>
      </c>
      <c r="AE171" s="162">
        <f t="shared" si="180"/>
        <v>0</v>
      </c>
      <c r="AF171" s="162">
        <f t="shared" si="180"/>
        <v>0</v>
      </c>
      <c r="AG171" s="162">
        <f t="shared" si="180"/>
        <v>0</v>
      </c>
      <c r="AH171" s="162">
        <f t="shared" si="180"/>
        <v>0</v>
      </c>
      <c r="AI171" s="162">
        <f t="shared" si="180"/>
        <v>0</v>
      </c>
      <c r="AJ171" s="162">
        <f t="shared" si="180"/>
        <v>0</v>
      </c>
      <c r="AK171" s="162">
        <f t="shared" si="180"/>
        <v>0.004</v>
      </c>
      <c r="AL171" s="162">
        <f t="shared" si="180"/>
        <v>0.008</v>
      </c>
      <c r="AM171" s="162">
        <f t="shared" si="180"/>
        <v>0.012</v>
      </c>
      <c r="AN171" s="162">
        <f t="shared" si="180"/>
        <v>0.016</v>
      </c>
      <c r="AO171" s="162">
        <f t="shared" si="180"/>
        <v>0.02</v>
      </c>
      <c r="AP171" s="163">
        <f t="shared" si="15"/>
        <v>0.02</v>
      </c>
    </row>
    <row r="172">
      <c r="A172" s="169">
        <v>42891.0</v>
      </c>
      <c r="B172" s="166">
        <v>8.23</v>
      </c>
      <c r="C172" s="157">
        <v>8.05</v>
      </c>
      <c r="D172" s="159">
        <v>7.93</v>
      </c>
      <c r="E172" s="159">
        <f t="shared" si="2"/>
        <v>7.845</v>
      </c>
      <c r="F172" s="159">
        <v>7.76</v>
      </c>
      <c r="G172" s="159">
        <f t="shared" si="3"/>
        <v>7.72</v>
      </c>
      <c r="H172" s="157">
        <v>7.68</v>
      </c>
      <c r="I172" s="160">
        <f t="shared" si="4"/>
        <v>7.683333333</v>
      </c>
      <c r="J172" s="160">
        <f t="shared" si="5"/>
        <v>7.686666667</v>
      </c>
      <c r="K172" s="159">
        <v>7.69</v>
      </c>
      <c r="L172" s="159">
        <f t="shared" si="6"/>
        <v>7.74</v>
      </c>
      <c r="M172" s="159">
        <f t="shared" si="7"/>
        <v>7.79</v>
      </c>
      <c r="N172" s="159">
        <f t="shared" si="8"/>
        <v>7.84</v>
      </c>
      <c r="O172" s="159">
        <f t="shared" si="9"/>
        <v>7.89</v>
      </c>
      <c r="P172" s="157">
        <v>7.94</v>
      </c>
      <c r="Q172" s="160">
        <f t="shared" si="10"/>
        <v>8.008</v>
      </c>
      <c r="R172" s="160">
        <f t="shared" si="11"/>
        <v>8.076</v>
      </c>
      <c r="S172" s="160">
        <f t="shared" si="12"/>
        <v>8.144</v>
      </c>
      <c r="T172" s="160">
        <f t="shared" si="13"/>
        <v>8.212</v>
      </c>
      <c r="U172" s="167">
        <v>8.28</v>
      </c>
      <c r="V172" s="162">
        <f t="shared" ref="V172:AO172" si="181">B172-B173</f>
        <v>-0.04</v>
      </c>
      <c r="W172" s="162">
        <f t="shared" si="181"/>
        <v>-0.03</v>
      </c>
      <c r="X172" s="162">
        <f t="shared" si="181"/>
        <v>0</v>
      </c>
      <c r="Y172" s="162">
        <f t="shared" si="181"/>
        <v>0.015</v>
      </c>
      <c r="Z172" s="162">
        <f t="shared" si="181"/>
        <v>0.03</v>
      </c>
      <c r="AA172" s="162">
        <f t="shared" si="181"/>
        <v>0.04</v>
      </c>
      <c r="AB172" s="162">
        <f t="shared" si="181"/>
        <v>0.05</v>
      </c>
      <c r="AC172" s="162">
        <f t="shared" si="181"/>
        <v>0.05333333333</v>
      </c>
      <c r="AD172" s="162">
        <f t="shared" si="181"/>
        <v>0.05666666667</v>
      </c>
      <c r="AE172" s="162">
        <f t="shared" si="181"/>
        <v>0.06</v>
      </c>
      <c r="AF172" s="162">
        <f t="shared" si="181"/>
        <v>0.066</v>
      </c>
      <c r="AG172" s="162">
        <f t="shared" si="181"/>
        <v>0.072</v>
      </c>
      <c r="AH172" s="162">
        <f t="shared" si="181"/>
        <v>0.078</v>
      </c>
      <c r="AI172" s="162">
        <f t="shared" si="181"/>
        <v>0.084</v>
      </c>
      <c r="AJ172" s="162">
        <f t="shared" si="181"/>
        <v>0.09</v>
      </c>
      <c r="AK172" s="162">
        <f t="shared" si="181"/>
        <v>0.09</v>
      </c>
      <c r="AL172" s="162">
        <f t="shared" si="181"/>
        <v>0.09</v>
      </c>
      <c r="AM172" s="162">
        <f t="shared" si="181"/>
        <v>0.09</v>
      </c>
      <c r="AN172" s="162">
        <f t="shared" si="181"/>
        <v>0.09</v>
      </c>
      <c r="AO172" s="162">
        <f t="shared" si="181"/>
        <v>0.09</v>
      </c>
      <c r="AP172" s="163">
        <f t="shared" si="15"/>
        <v>0.09</v>
      </c>
    </row>
    <row r="173">
      <c r="A173" s="169">
        <v>42888.0</v>
      </c>
      <c r="B173" s="166">
        <v>8.27</v>
      </c>
      <c r="C173" s="157">
        <v>8.08</v>
      </c>
      <c r="D173" s="159">
        <v>7.93</v>
      </c>
      <c r="E173" s="159">
        <f t="shared" si="2"/>
        <v>7.83</v>
      </c>
      <c r="F173" s="159">
        <v>7.73</v>
      </c>
      <c r="G173" s="159">
        <f t="shared" si="3"/>
        <v>7.68</v>
      </c>
      <c r="H173" s="157">
        <v>7.63</v>
      </c>
      <c r="I173" s="160">
        <f t="shared" si="4"/>
        <v>7.63</v>
      </c>
      <c r="J173" s="160">
        <f t="shared" si="5"/>
        <v>7.63</v>
      </c>
      <c r="K173" s="159">
        <v>7.63</v>
      </c>
      <c r="L173" s="159">
        <f t="shared" si="6"/>
        <v>7.674</v>
      </c>
      <c r="M173" s="159">
        <f t="shared" si="7"/>
        <v>7.718</v>
      </c>
      <c r="N173" s="159">
        <f t="shared" si="8"/>
        <v>7.762</v>
      </c>
      <c r="O173" s="159">
        <f t="shared" si="9"/>
        <v>7.806</v>
      </c>
      <c r="P173" s="157">
        <v>7.85</v>
      </c>
      <c r="Q173" s="160">
        <f t="shared" si="10"/>
        <v>7.918</v>
      </c>
      <c r="R173" s="160">
        <f t="shared" si="11"/>
        <v>7.986</v>
      </c>
      <c r="S173" s="160">
        <f t="shared" si="12"/>
        <v>8.054</v>
      </c>
      <c r="T173" s="160">
        <f t="shared" si="13"/>
        <v>8.122</v>
      </c>
      <c r="U173" s="167">
        <v>8.19</v>
      </c>
      <c r="V173" s="162">
        <f t="shared" ref="V173:AO173" si="182">B173-B174</f>
        <v>-0.02</v>
      </c>
      <c r="W173" s="162">
        <f t="shared" si="182"/>
        <v>-0.01</v>
      </c>
      <c r="X173" s="162">
        <f t="shared" si="182"/>
        <v>0</v>
      </c>
      <c r="Y173" s="162">
        <f t="shared" si="182"/>
        <v>0.01</v>
      </c>
      <c r="Z173" s="162">
        <f t="shared" si="182"/>
        <v>0.02</v>
      </c>
      <c r="AA173" s="162">
        <f t="shared" si="182"/>
        <v>0.02</v>
      </c>
      <c r="AB173" s="162">
        <f t="shared" si="182"/>
        <v>0.02</v>
      </c>
      <c r="AC173" s="162">
        <f t="shared" si="182"/>
        <v>0.02</v>
      </c>
      <c r="AD173" s="162">
        <f t="shared" si="182"/>
        <v>0.02</v>
      </c>
      <c r="AE173" s="162">
        <f t="shared" si="182"/>
        <v>0.02</v>
      </c>
      <c r="AF173" s="162">
        <f t="shared" si="182"/>
        <v>0.018</v>
      </c>
      <c r="AG173" s="162">
        <f t="shared" si="182"/>
        <v>0.016</v>
      </c>
      <c r="AH173" s="162">
        <f t="shared" si="182"/>
        <v>0.014</v>
      </c>
      <c r="AI173" s="162">
        <f t="shared" si="182"/>
        <v>0.012</v>
      </c>
      <c r="AJ173" s="162">
        <f t="shared" si="182"/>
        <v>0.01</v>
      </c>
      <c r="AK173" s="162">
        <f t="shared" si="182"/>
        <v>0.008</v>
      </c>
      <c r="AL173" s="162">
        <f t="shared" si="182"/>
        <v>0.006</v>
      </c>
      <c r="AM173" s="162">
        <f t="shared" si="182"/>
        <v>0.004</v>
      </c>
      <c r="AN173" s="162">
        <f t="shared" si="182"/>
        <v>0.002</v>
      </c>
      <c r="AO173" s="162">
        <f t="shared" si="182"/>
        <v>0</v>
      </c>
      <c r="AP173" s="163">
        <f t="shared" si="15"/>
        <v>0.02</v>
      </c>
    </row>
    <row r="174">
      <c r="A174" s="169">
        <v>42887.0</v>
      </c>
      <c r="B174" s="166">
        <v>8.29</v>
      </c>
      <c r="C174" s="157">
        <v>8.09</v>
      </c>
      <c r="D174" s="159">
        <v>7.93</v>
      </c>
      <c r="E174" s="159">
        <f t="shared" si="2"/>
        <v>7.82</v>
      </c>
      <c r="F174" s="159">
        <v>7.71</v>
      </c>
      <c r="G174" s="159">
        <f t="shared" si="3"/>
        <v>7.66</v>
      </c>
      <c r="H174" s="157">
        <v>7.61</v>
      </c>
      <c r="I174" s="160">
        <f t="shared" si="4"/>
        <v>7.61</v>
      </c>
      <c r="J174" s="160">
        <f t="shared" si="5"/>
        <v>7.61</v>
      </c>
      <c r="K174" s="159">
        <v>7.61</v>
      </c>
      <c r="L174" s="159">
        <f t="shared" si="6"/>
        <v>7.656</v>
      </c>
      <c r="M174" s="159">
        <f t="shared" si="7"/>
        <v>7.702</v>
      </c>
      <c r="N174" s="159">
        <f t="shared" si="8"/>
        <v>7.748</v>
      </c>
      <c r="O174" s="159">
        <f t="shared" si="9"/>
        <v>7.794</v>
      </c>
      <c r="P174" s="157">
        <v>7.84</v>
      </c>
      <c r="Q174" s="160">
        <f t="shared" si="10"/>
        <v>7.91</v>
      </c>
      <c r="R174" s="160">
        <f t="shared" si="11"/>
        <v>7.98</v>
      </c>
      <c r="S174" s="160">
        <f t="shared" si="12"/>
        <v>8.05</v>
      </c>
      <c r="T174" s="160">
        <f t="shared" si="13"/>
        <v>8.12</v>
      </c>
      <c r="U174" s="167">
        <v>8.19</v>
      </c>
      <c r="V174" s="162">
        <f t="shared" ref="V174:AO174" si="183">B174-B175</f>
        <v>-0.05</v>
      </c>
      <c r="W174" s="162">
        <f t="shared" si="183"/>
        <v>-0.07</v>
      </c>
      <c r="X174" s="162">
        <f t="shared" si="183"/>
        <v>-0.09</v>
      </c>
      <c r="Y174" s="162">
        <f t="shared" si="183"/>
        <v>-0.105</v>
      </c>
      <c r="Z174" s="162">
        <f t="shared" si="183"/>
        <v>-0.12</v>
      </c>
      <c r="AA174" s="162">
        <f t="shared" si="183"/>
        <v>-0.115</v>
      </c>
      <c r="AB174" s="162">
        <f t="shared" si="183"/>
        <v>-0.11</v>
      </c>
      <c r="AC174" s="162">
        <f t="shared" si="183"/>
        <v>-0.1066666667</v>
      </c>
      <c r="AD174" s="162">
        <f t="shared" si="183"/>
        <v>-0.1033333333</v>
      </c>
      <c r="AE174" s="162">
        <f t="shared" si="183"/>
        <v>-0.1</v>
      </c>
      <c r="AF174" s="162">
        <f t="shared" si="183"/>
        <v>-0.094</v>
      </c>
      <c r="AG174" s="162">
        <f t="shared" si="183"/>
        <v>-0.088</v>
      </c>
      <c r="AH174" s="162">
        <f t="shared" si="183"/>
        <v>-0.082</v>
      </c>
      <c r="AI174" s="162">
        <f t="shared" si="183"/>
        <v>-0.076</v>
      </c>
      <c r="AJ174" s="162">
        <f t="shared" si="183"/>
        <v>-0.07</v>
      </c>
      <c r="AK174" s="162">
        <f t="shared" si="183"/>
        <v>-0.062</v>
      </c>
      <c r="AL174" s="162">
        <f t="shared" si="183"/>
        <v>-0.054</v>
      </c>
      <c r="AM174" s="162">
        <f t="shared" si="183"/>
        <v>-0.046</v>
      </c>
      <c r="AN174" s="162">
        <f t="shared" si="183"/>
        <v>-0.038</v>
      </c>
      <c r="AO174" s="162">
        <f t="shared" si="183"/>
        <v>-0.03</v>
      </c>
      <c r="AP174" s="163">
        <f t="shared" si="15"/>
        <v>-0.03</v>
      </c>
    </row>
    <row r="175">
      <c r="A175" s="169">
        <v>42886.0</v>
      </c>
      <c r="B175" s="166">
        <v>8.34</v>
      </c>
      <c r="C175" s="157">
        <v>8.16</v>
      </c>
      <c r="D175" s="159">
        <v>8.02</v>
      </c>
      <c r="E175" s="159">
        <f t="shared" si="2"/>
        <v>7.925</v>
      </c>
      <c r="F175" s="159">
        <v>7.83</v>
      </c>
      <c r="G175" s="159">
        <f t="shared" si="3"/>
        <v>7.775</v>
      </c>
      <c r="H175" s="157">
        <v>7.72</v>
      </c>
      <c r="I175" s="160">
        <f t="shared" si="4"/>
        <v>7.716666667</v>
      </c>
      <c r="J175" s="160">
        <f t="shared" si="5"/>
        <v>7.713333333</v>
      </c>
      <c r="K175" s="159">
        <v>7.71</v>
      </c>
      <c r="L175" s="159">
        <f t="shared" si="6"/>
        <v>7.75</v>
      </c>
      <c r="M175" s="159">
        <f t="shared" si="7"/>
        <v>7.79</v>
      </c>
      <c r="N175" s="159">
        <f t="shared" si="8"/>
        <v>7.83</v>
      </c>
      <c r="O175" s="159">
        <f t="shared" si="9"/>
        <v>7.87</v>
      </c>
      <c r="P175" s="157">
        <v>7.91</v>
      </c>
      <c r="Q175" s="160">
        <f t="shared" si="10"/>
        <v>7.972</v>
      </c>
      <c r="R175" s="160">
        <f t="shared" si="11"/>
        <v>8.034</v>
      </c>
      <c r="S175" s="160">
        <f t="shared" si="12"/>
        <v>8.096</v>
      </c>
      <c r="T175" s="160">
        <f t="shared" si="13"/>
        <v>8.158</v>
      </c>
      <c r="U175" s="167">
        <v>8.22</v>
      </c>
      <c r="V175" s="162">
        <f t="shared" ref="V175:AO175" si="184">B175-B176</f>
        <v>0</v>
      </c>
      <c r="W175" s="162">
        <f t="shared" si="184"/>
        <v>-0.03</v>
      </c>
      <c r="X175" s="162">
        <f t="shared" si="184"/>
        <v>-0.02</v>
      </c>
      <c r="Y175" s="162">
        <f t="shared" si="184"/>
        <v>-0.005</v>
      </c>
      <c r="Z175" s="162">
        <f t="shared" si="184"/>
        <v>0.01</v>
      </c>
      <c r="AA175" s="162">
        <f t="shared" si="184"/>
        <v>0.01</v>
      </c>
      <c r="AB175" s="162">
        <f t="shared" si="184"/>
        <v>0.01</v>
      </c>
      <c r="AC175" s="162">
        <f t="shared" si="184"/>
        <v>0.01333333333</v>
      </c>
      <c r="AD175" s="162">
        <f t="shared" si="184"/>
        <v>0.01666666667</v>
      </c>
      <c r="AE175" s="162">
        <f t="shared" si="184"/>
        <v>0.02</v>
      </c>
      <c r="AF175" s="162">
        <f t="shared" si="184"/>
        <v>0.018</v>
      </c>
      <c r="AG175" s="162">
        <f t="shared" si="184"/>
        <v>0.016</v>
      </c>
      <c r="AH175" s="162">
        <f t="shared" si="184"/>
        <v>0.014</v>
      </c>
      <c r="AI175" s="162">
        <f t="shared" si="184"/>
        <v>0.012</v>
      </c>
      <c r="AJ175" s="162">
        <f t="shared" si="184"/>
        <v>0.01</v>
      </c>
      <c r="AK175" s="162">
        <f t="shared" si="184"/>
        <v>0.008</v>
      </c>
      <c r="AL175" s="162">
        <f t="shared" si="184"/>
        <v>0.006</v>
      </c>
      <c r="AM175" s="162">
        <f t="shared" si="184"/>
        <v>0.004</v>
      </c>
      <c r="AN175" s="162">
        <f t="shared" si="184"/>
        <v>0.002</v>
      </c>
      <c r="AO175" s="162">
        <f t="shared" si="184"/>
        <v>0</v>
      </c>
      <c r="AP175" s="163">
        <f t="shared" si="15"/>
        <v>0.02</v>
      </c>
    </row>
    <row r="176">
      <c r="A176" s="169">
        <v>42885.0</v>
      </c>
      <c r="B176" s="166">
        <v>8.34</v>
      </c>
      <c r="C176" s="157">
        <v>8.19</v>
      </c>
      <c r="D176" s="159">
        <v>8.04</v>
      </c>
      <c r="E176" s="159">
        <f t="shared" si="2"/>
        <v>7.93</v>
      </c>
      <c r="F176" s="159">
        <v>7.82</v>
      </c>
      <c r="G176" s="159">
        <f t="shared" si="3"/>
        <v>7.765</v>
      </c>
      <c r="H176" s="157">
        <v>7.71</v>
      </c>
      <c r="I176" s="160">
        <f t="shared" si="4"/>
        <v>7.703333333</v>
      </c>
      <c r="J176" s="160">
        <f t="shared" si="5"/>
        <v>7.696666667</v>
      </c>
      <c r="K176" s="159">
        <v>7.69</v>
      </c>
      <c r="L176" s="159">
        <f t="shared" si="6"/>
        <v>7.732</v>
      </c>
      <c r="M176" s="159">
        <f t="shared" si="7"/>
        <v>7.774</v>
      </c>
      <c r="N176" s="159">
        <f t="shared" si="8"/>
        <v>7.816</v>
      </c>
      <c r="O176" s="159">
        <f t="shared" si="9"/>
        <v>7.858</v>
      </c>
      <c r="P176" s="157">
        <v>7.9</v>
      </c>
      <c r="Q176" s="160">
        <f t="shared" si="10"/>
        <v>7.964</v>
      </c>
      <c r="R176" s="160">
        <f t="shared" si="11"/>
        <v>8.028</v>
      </c>
      <c r="S176" s="160">
        <f t="shared" si="12"/>
        <v>8.092</v>
      </c>
      <c r="T176" s="160">
        <f t="shared" si="13"/>
        <v>8.156</v>
      </c>
      <c r="U176" s="167">
        <v>8.22</v>
      </c>
      <c r="V176" s="162">
        <f t="shared" ref="V176:AO176" si="185">B176-B177</f>
        <v>0.03</v>
      </c>
      <c r="W176" s="162">
        <f t="shared" si="185"/>
        <v>0.05</v>
      </c>
      <c r="X176" s="162">
        <f t="shared" si="185"/>
        <v>0.05</v>
      </c>
      <c r="Y176" s="162">
        <f t="shared" si="185"/>
        <v>0.05</v>
      </c>
      <c r="Z176" s="162">
        <f t="shared" si="185"/>
        <v>0.05</v>
      </c>
      <c r="AA176" s="162">
        <f t="shared" si="185"/>
        <v>0.05</v>
      </c>
      <c r="AB176" s="162">
        <f t="shared" si="185"/>
        <v>0.05</v>
      </c>
      <c r="AC176" s="162">
        <f t="shared" si="185"/>
        <v>0.04666666667</v>
      </c>
      <c r="AD176" s="162">
        <f t="shared" si="185"/>
        <v>0.04333333333</v>
      </c>
      <c r="AE176" s="162">
        <f t="shared" si="185"/>
        <v>0.04</v>
      </c>
      <c r="AF176" s="162">
        <f t="shared" si="185"/>
        <v>0.036</v>
      </c>
      <c r="AG176" s="162">
        <f t="shared" si="185"/>
        <v>0.032</v>
      </c>
      <c r="AH176" s="162">
        <f t="shared" si="185"/>
        <v>0.028</v>
      </c>
      <c r="AI176" s="162">
        <f t="shared" si="185"/>
        <v>0.024</v>
      </c>
      <c r="AJ176" s="162">
        <f t="shared" si="185"/>
        <v>0.02</v>
      </c>
      <c r="AK176" s="162">
        <f t="shared" si="185"/>
        <v>0.018</v>
      </c>
      <c r="AL176" s="162">
        <f t="shared" si="185"/>
        <v>0.016</v>
      </c>
      <c r="AM176" s="162">
        <f t="shared" si="185"/>
        <v>0.014</v>
      </c>
      <c r="AN176" s="162">
        <f t="shared" si="185"/>
        <v>0.012</v>
      </c>
      <c r="AO176" s="162">
        <f t="shared" si="185"/>
        <v>0.01</v>
      </c>
      <c r="AP176" s="163">
        <f t="shared" si="15"/>
        <v>0.05</v>
      </c>
    </row>
    <row r="177">
      <c r="A177" s="169">
        <v>42884.0</v>
      </c>
      <c r="B177" s="166">
        <v>8.31</v>
      </c>
      <c r="C177" s="157">
        <v>8.14</v>
      </c>
      <c r="D177" s="159">
        <v>7.99</v>
      </c>
      <c r="E177" s="159">
        <f t="shared" si="2"/>
        <v>7.88</v>
      </c>
      <c r="F177" s="159">
        <v>7.77</v>
      </c>
      <c r="G177" s="159">
        <f t="shared" si="3"/>
        <v>7.715</v>
      </c>
      <c r="H177" s="157">
        <v>7.66</v>
      </c>
      <c r="I177" s="160">
        <f t="shared" si="4"/>
        <v>7.656666667</v>
      </c>
      <c r="J177" s="160">
        <f t="shared" si="5"/>
        <v>7.653333333</v>
      </c>
      <c r="K177" s="159">
        <v>7.65</v>
      </c>
      <c r="L177" s="159">
        <f t="shared" si="6"/>
        <v>7.696</v>
      </c>
      <c r="M177" s="159">
        <f t="shared" si="7"/>
        <v>7.742</v>
      </c>
      <c r="N177" s="159">
        <f t="shared" si="8"/>
        <v>7.788</v>
      </c>
      <c r="O177" s="159">
        <f t="shared" si="9"/>
        <v>7.834</v>
      </c>
      <c r="P177" s="157">
        <v>7.88</v>
      </c>
      <c r="Q177" s="160">
        <f t="shared" si="10"/>
        <v>7.946</v>
      </c>
      <c r="R177" s="160">
        <f t="shared" si="11"/>
        <v>8.012</v>
      </c>
      <c r="S177" s="160">
        <f t="shared" si="12"/>
        <v>8.078</v>
      </c>
      <c r="T177" s="160">
        <f t="shared" si="13"/>
        <v>8.144</v>
      </c>
      <c r="U177" s="167">
        <v>8.21</v>
      </c>
      <c r="V177" s="162">
        <f t="shared" ref="V177:AO177" si="186">B177-B178</f>
        <v>-0.05</v>
      </c>
      <c r="W177" s="162">
        <f t="shared" si="186"/>
        <v>-0.04</v>
      </c>
      <c r="X177" s="162">
        <f t="shared" si="186"/>
        <v>-0.05</v>
      </c>
      <c r="Y177" s="162">
        <f t="shared" si="186"/>
        <v>-0.045</v>
      </c>
      <c r="Z177" s="162">
        <f t="shared" si="186"/>
        <v>-0.04</v>
      </c>
      <c r="AA177" s="162">
        <f t="shared" si="186"/>
        <v>-0.035</v>
      </c>
      <c r="AB177" s="162">
        <f t="shared" si="186"/>
        <v>-0.03</v>
      </c>
      <c r="AC177" s="162">
        <f t="shared" si="186"/>
        <v>-0.02666666667</v>
      </c>
      <c r="AD177" s="162">
        <f t="shared" si="186"/>
        <v>-0.02333333333</v>
      </c>
      <c r="AE177" s="162">
        <f t="shared" si="186"/>
        <v>-0.02</v>
      </c>
      <c r="AF177" s="162">
        <f t="shared" si="186"/>
        <v>-0.018</v>
      </c>
      <c r="AG177" s="162">
        <f t="shared" si="186"/>
        <v>-0.016</v>
      </c>
      <c r="AH177" s="162">
        <f t="shared" si="186"/>
        <v>-0.014</v>
      </c>
      <c r="AI177" s="162">
        <f t="shared" si="186"/>
        <v>-0.012</v>
      </c>
      <c r="AJ177" s="162">
        <f t="shared" si="186"/>
        <v>-0.01</v>
      </c>
      <c r="AK177" s="162">
        <f t="shared" si="186"/>
        <v>-0.008</v>
      </c>
      <c r="AL177" s="162">
        <f t="shared" si="186"/>
        <v>-0.006</v>
      </c>
      <c r="AM177" s="162">
        <f t="shared" si="186"/>
        <v>-0.004</v>
      </c>
      <c r="AN177" s="162">
        <f t="shared" si="186"/>
        <v>-0.002</v>
      </c>
      <c r="AO177" s="162">
        <f t="shared" si="186"/>
        <v>0</v>
      </c>
      <c r="AP177" s="163">
        <f t="shared" si="15"/>
        <v>0</v>
      </c>
    </row>
    <row r="178">
      <c r="A178" s="169">
        <v>42881.0</v>
      </c>
      <c r="B178" s="166">
        <v>8.36</v>
      </c>
      <c r="C178" s="157">
        <v>8.18</v>
      </c>
      <c r="D178" s="159">
        <v>8.04</v>
      </c>
      <c r="E178" s="159">
        <f t="shared" si="2"/>
        <v>7.925</v>
      </c>
      <c r="F178" s="159">
        <v>7.81</v>
      </c>
      <c r="G178" s="159">
        <f t="shared" si="3"/>
        <v>7.75</v>
      </c>
      <c r="H178" s="157">
        <v>7.69</v>
      </c>
      <c r="I178" s="160">
        <f t="shared" si="4"/>
        <v>7.683333333</v>
      </c>
      <c r="J178" s="160">
        <f t="shared" si="5"/>
        <v>7.676666667</v>
      </c>
      <c r="K178" s="159">
        <v>7.67</v>
      </c>
      <c r="L178" s="159">
        <f t="shared" si="6"/>
        <v>7.714</v>
      </c>
      <c r="M178" s="159">
        <f t="shared" si="7"/>
        <v>7.758</v>
      </c>
      <c r="N178" s="159">
        <f t="shared" si="8"/>
        <v>7.802</v>
      </c>
      <c r="O178" s="159">
        <f t="shared" si="9"/>
        <v>7.846</v>
      </c>
      <c r="P178" s="157">
        <v>7.89</v>
      </c>
      <c r="Q178" s="160">
        <f t="shared" si="10"/>
        <v>7.954</v>
      </c>
      <c r="R178" s="160">
        <f t="shared" si="11"/>
        <v>8.018</v>
      </c>
      <c r="S178" s="160">
        <f t="shared" si="12"/>
        <v>8.082</v>
      </c>
      <c r="T178" s="160">
        <f t="shared" si="13"/>
        <v>8.146</v>
      </c>
      <c r="U178" s="167">
        <v>8.21</v>
      </c>
      <c r="V178" s="162">
        <f t="shared" ref="V178:AO178" si="187">B178-B179</f>
        <v>0.02</v>
      </c>
      <c r="W178" s="162">
        <f t="shared" si="187"/>
        <v>-0.01</v>
      </c>
      <c r="X178" s="162">
        <f t="shared" si="187"/>
        <v>0.01</v>
      </c>
      <c r="Y178" s="162">
        <f t="shared" si="187"/>
        <v>0.025</v>
      </c>
      <c r="Z178" s="162">
        <f t="shared" si="187"/>
        <v>0.04</v>
      </c>
      <c r="AA178" s="162">
        <f t="shared" si="187"/>
        <v>0.05</v>
      </c>
      <c r="AB178" s="162">
        <f t="shared" si="187"/>
        <v>0.06</v>
      </c>
      <c r="AC178" s="162">
        <f t="shared" si="187"/>
        <v>0.06333333333</v>
      </c>
      <c r="AD178" s="162">
        <f t="shared" si="187"/>
        <v>0.06666666667</v>
      </c>
      <c r="AE178" s="162">
        <f t="shared" si="187"/>
        <v>0.07</v>
      </c>
      <c r="AF178" s="162">
        <f t="shared" si="187"/>
        <v>0.068</v>
      </c>
      <c r="AG178" s="162">
        <f t="shared" si="187"/>
        <v>0.066</v>
      </c>
      <c r="AH178" s="162">
        <f t="shared" si="187"/>
        <v>0.064</v>
      </c>
      <c r="AI178" s="162">
        <f t="shared" si="187"/>
        <v>0.062</v>
      </c>
      <c r="AJ178" s="162">
        <f t="shared" si="187"/>
        <v>0.06</v>
      </c>
      <c r="AK178" s="162">
        <f t="shared" si="187"/>
        <v>0.054</v>
      </c>
      <c r="AL178" s="162">
        <f t="shared" si="187"/>
        <v>0.048</v>
      </c>
      <c r="AM178" s="162">
        <f t="shared" si="187"/>
        <v>0.042</v>
      </c>
      <c r="AN178" s="162">
        <f t="shared" si="187"/>
        <v>0.036</v>
      </c>
      <c r="AO178" s="162">
        <f t="shared" si="187"/>
        <v>0.03</v>
      </c>
      <c r="AP178" s="163">
        <f t="shared" si="15"/>
        <v>0.07</v>
      </c>
    </row>
    <row r="179">
      <c r="A179" s="169">
        <v>42880.0</v>
      </c>
      <c r="B179" s="166">
        <v>8.34</v>
      </c>
      <c r="C179" s="157">
        <v>8.19</v>
      </c>
      <c r="D179" s="159">
        <v>8.03</v>
      </c>
      <c r="E179" s="159">
        <f t="shared" si="2"/>
        <v>7.9</v>
      </c>
      <c r="F179" s="159">
        <v>7.77</v>
      </c>
      <c r="G179" s="159">
        <f t="shared" si="3"/>
        <v>7.7</v>
      </c>
      <c r="H179" s="157">
        <v>7.63</v>
      </c>
      <c r="I179" s="160">
        <f t="shared" si="4"/>
        <v>7.62</v>
      </c>
      <c r="J179" s="160">
        <f t="shared" si="5"/>
        <v>7.61</v>
      </c>
      <c r="K179" s="159">
        <v>7.6</v>
      </c>
      <c r="L179" s="159">
        <f t="shared" si="6"/>
        <v>7.646</v>
      </c>
      <c r="M179" s="159">
        <f t="shared" si="7"/>
        <v>7.692</v>
      </c>
      <c r="N179" s="159">
        <f t="shared" si="8"/>
        <v>7.738</v>
      </c>
      <c r="O179" s="159">
        <f t="shared" si="9"/>
        <v>7.784</v>
      </c>
      <c r="P179" s="157">
        <v>7.83</v>
      </c>
      <c r="Q179" s="160">
        <f t="shared" si="10"/>
        <v>7.9</v>
      </c>
      <c r="R179" s="160">
        <f t="shared" si="11"/>
        <v>7.97</v>
      </c>
      <c r="S179" s="160">
        <f t="shared" si="12"/>
        <v>8.04</v>
      </c>
      <c r="T179" s="160">
        <f t="shared" si="13"/>
        <v>8.11</v>
      </c>
      <c r="U179" s="167">
        <v>8.18</v>
      </c>
      <c r="V179" s="162">
        <f t="shared" ref="V179:AO179" si="188">B179-B180</f>
        <v>0.03</v>
      </c>
      <c r="W179" s="162">
        <f t="shared" si="188"/>
        <v>0.03</v>
      </c>
      <c r="X179" s="162">
        <f t="shared" si="188"/>
        <v>0.03</v>
      </c>
      <c r="Y179" s="162">
        <f t="shared" si="188"/>
        <v>0.02</v>
      </c>
      <c r="Z179" s="162">
        <f t="shared" si="188"/>
        <v>0.01</v>
      </c>
      <c r="AA179" s="162">
        <f t="shared" si="188"/>
        <v>0.005</v>
      </c>
      <c r="AB179" s="162">
        <f t="shared" si="188"/>
        <v>0</v>
      </c>
      <c r="AC179" s="162">
        <f t="shared" si="188"/>
        <v>0</v>
      </c>
      <c r="AD179" s="162">
        <f t="shared" si="188"/>
        <v>0</v>
      </c>
      <c r="AE179" s="162">
        <f t="shared" si="188"/>
        <v>0</v>
      </c>
      <c r="AF179" s="162">
        <f t="shared" si="188"/>
        <v>0.002</v>
      </c>
      <c r="AG179" s="162">
        <f t="shared" si="188"/>
        <v>0.004</v>
      </c>
      <c r="AH179" s="162">
        <f t="shared" si="188"/>
        <v>0.006</v>
      </c>
      <c r="AI179" s="162">
        <f t="shared" si="188"/>
        <v>0.008</v>
      </c>
      <c r="AJ179" s="162">
        <f t="shared" si="188"/>
        <v>0.01</v>
      </c>
      <c r="AK179" s="162">
        <f t="shared" si="188"/>
        <v>0.014</v>
      </c>
      <c r="AL179" s="162">
        <f t="shared" si="188"/>
        <v>0.018</v>
      </c>
      <c r="AM179" s="162">
        <f t="shared" si="188"/>
        <v>0.022</v>
      </c>
      <c r="AN179" s="162">
        <f t="shared" si="188"/>
        <v>0.026</v>
      </c>
      <c r="AO179" s="162">
        <f t="shared" si="188"/>
        <v>0.03</v>
      </c>
      <c r="AP179" s="163">
        <f t="shared" si="15"/>
        <v>0.03</v>
      </c>
    </row>
    <row r="180">
      <c r="A180" s="169">
        <v>42879.0</v>
      </c>
      <c r="B180" s="166">
        <v>8.31</v>
      </c>
      <c r="C180" s="157">
        <v>8.16</v>
      </c>
      <c r="D180" s="159">
        <v>8.0</v>
      </c>
      <c r="E180" s="159">
        <f t="shared" si="2"/>
        <v>7.88</v>
      </c>
      <c r="F180" s="159">
        <v>7.76</v>
      </c>
      <c r="G180" s="159">
        <f t="shared" si="3"/>
        <v>7.695</v>
      </c>
      <c r="H180" s="157">
        <v>7.63</v>
      </c>
      <c r="I180" s="160">
        <f t="shared" si="4"/>
        <v>7.62</v>
      </c>
      <c r="J180" s="160">
        <f t="shared" si="5"/>
        <v>7.61</v>
      </c>
      <c r="K180" s="159">
        <v>7.6</v>
      </c>
      <c r="L180" s="159">
        <f t="shared" si="6"/>
        <v>7.644</v>
      </c>
      <c r="M180" s="159">
        <f t="shared" si="7"/>
        <v>7.688</v>
      </c>
      <c r="N180" s="159">
        <f t="shared" si="8"/>
        <v>7.732</v>
      </c>
      <c r="O180" s="159">
        <f t="shared" si="9"/>
        <v>7.776</v>
      </c>
      <c r="P180" s="157">
        <v>7.82</v>
      </c>
      <c r="Q180" s="160">
        <f t="shared" si="10"/>
        <v>7.886</v>
      </c>
      <c r="R180" s="160">
        <f t="shared" si="11"/>
        <v>7.952</v>
      </c>
      <c r="S180" s="160">
        <f t="shared" si="12"/>
        <v>8.018</v>
      </c>
      <c r="T180" s="160">
        <f t="shared" si="13"/>
        <v>8.084</v>
      </c>
      <c r="U180" s="167">
        <v>8.15</v>
      </c>
      <c r="V180" s="162">
        <f t="shared" ref="V180:AO180" si="189">B180-B181</f>
        <v>-0.01</v>
      </c>
      <c r="W180" s="162">
        <f t="shared" si="189"/>
        <v>0.03</v>
      </c>
      <c r="X180" s="162">
        <f t="shared" si="189"/>
        <v>0.05</v>
      </c>
      <c r="Y180" s="162">
        <f t="shared" si="189"/>
        <v>0.065</v>
      </c>
      <c r="Z180" s="162">
        <f t="shared" si="189"/>
        <v>0.08</v>
      </c>
      <c r="AA180" s="162">
        <f t="shared" si="189"/>
        <v>0.085</v>
      </c>
      <c r="AB180" s="162">
        <f t="shared" si="189"/>
        <v>0.09</v>
      </c>
      <c r="AC180" s="162">
        <f t="shared" si="189"/>
        <v>0.08</v>
      </c>
      <c r="AD180" s="162">
        <f t="shared" si="189"/>
        <v>0.07</v>
      </c>
      <c r="AE180" s="162">
        <f t="shared" si="189"/>
        <v>0.06</v>
      </c>
      <c r="AF180" s="162">
        <f t="shared" si="189"/>
        <v>0.05</v>
      </c>
      <c r="AG180" s="162">
        <f t="shared" si="189"/>
        <v>0.04</v>
      </c>
      <c r="AH180" s="162">
        <f t="shared" si="189"/>
        <v>0.03</v>
      </c>
      <c r="AI180" s="162">
        <f t="shared" si="189"/>
        <v>0.02</v>
      </c>
      <c r="AJ180" s="162">
        <f t="shared" si="189"/>
        <v>0.01</v>
      </c>
      <c r="AK180" s="162">
        <f t="shared" si="189"/>
        <v>0</v>
      </c>
      <c r="AL180" s="162">
        <f t="shared" si="189"/>
        <v>-0.01</v>
      </c>
      <c r="AM180" s="162">
        <f t="shared" si="189"/>
        <v>-0.02</v>
      </c>
      <c r="AN180" s="162">
        <f t="shared" si="189"/>
        <v>-0.03</v>
      </c>
      <c r="AO180" s="162">
        <f t="shared" si="189"/>
        <v>-0.04</v>
      </c>
      <c r="AP180" s="163">
        <f t="shared" si="15"/>
        <v>0.09</v>
      </c>
    </row>
    <row r="181">
      <c r="A181" s="169">
        <v>42878.0</v>
      </c>
      <c r="B181" s="166">
        <v>8.32</v>
      </c>
      <c r="C181" s="157">
        <v>8.13</v>
      </c>
      <c r="D181" s="159">
        <v>7.95</v>
      </c>
      <c r="E181" s="159">
        <f t="shared" si="2"/>
        <v>7.815</v>
      </c>
      <c r="F181" s="159">
        <v>7.68</v>
      </c>
      <c r="G181" s="159">
        <f t="shared" si="3"/>
        <v>7.61</v>
      </c>
      <c r="H181" s="157">
        <v>7.54</v>
      </c>
      <c r="I181" s="160">
        <f t="shared" si="4"/>
        <v>7.54</v>
      </c>
      <c r="J181" s="160">
        <f t="shared" si="5"/>
        <v>7.54</v>
      </c>
      <c r="K181" s="159">
        <v>7.54</v>
      </c>
      <c r="L181" s="159">
        <f t="shared" si="6"/>
        <v>7.594</v>
      </c>
      <c r="M181" s="159">
        <f t="shared" si="7"/>
        <v>7.648</v>
      </c>
      <c r="N181" s="159">
        <f t="shared" si="8"/>
        <v>7.702</v>
      </c>
      <c r="O181" s="159">
        <f t="shared" si="9"/>
        <v>7.756</v>
      </c>
      <c r="P181" s="157">
        <v>7.81</v>
      </c>
      <c r="Q181" s="160">
        <f t="shared" si="10"/>
        <v>7.886</v>
      </c>
      <c r="R181" s="160">
        <f t="shared" si="11"/>
        <v>7.962</v>
      </c>
      <c r="S181" s="160">
        <f t="shared" si="12"/>
        <v>8.038</v>
      </c>
      <c r="T181" s="160">
        <f t="shared" si="13"/>
        <v>8.114</v>
      </c>
      <c r="U181" s="167">
        <v>8.19</v>
      </c>
      <c r="V181" s="162">
        <f t="shared" ref="V181:AO181" si="190">B181-B182</f>
        <v>0.06</v>
      </c>
      <c r="W181" s="162">
        <f t="shared" si="190"/>
        <v>0.03</v>
      </c>
      <c r="X181" s="162">
        <f t="shared" si="190"/>
        <v>0.01</v>
      </c>
      <c r="Y181" s="162">
        <f t="shared" si="190"/>
        <v>0.005</v>
      </c>
      <c r="Z181" s="162">
        <f t="shared" si="190"/>
        <v>0</v>
      </c>
      <c r="AA181" s="162">
        <f t="shared" si="190"/>
        <v>-0.01</v>
      </c>
      <c r="AB181" s="162">
        <f t="shared" si="190"/>
        <v>-0.02</v>
      </c>
      <c r="AC181" s="162">
        <f t="shared" si="190"/>
        <v>-0.01666666667</v>
      </c>
      <c r="AD181" s="162">
        <f t="shared" si="190"/>
        <v>-0.01333333333</v>
      </c>
      <c r="AE181" s="162">
        <f t="shared" si="190"/>
        <v>-0.01</v>
      </c>
      <c r="AF181" s="162">
        <f t="shared" si="190"/>
        <v>-0.006</v>
      </c>
      <c r="AG181" s="162">
        <f t="shared" si="190"/>
        <v>-0.002</v>
      </c>
      <c r="AH181" s="162">
        <f t="shared" si="190"/>
        <v>0.002</v>
      </c>
      <c r="AI181" s="162">
        <f t="shared" si="190"/>
        <v>0.006</v>
      </c>
      <c r="AJ181" s="162">
        <f t="shared" si="190"/>
        <v>0.01</v>
      </c>
      <c r="AK181" s="162">
        <f t="shared" si="190"/>
        <v>0.014</v>
      </c>
      <c r="AL181" s="162">
        <f t="shared" si="190"/>
        <v>0.018</v>
      </c>
      <c r="AM181" s="162">
        <f t="shared" si="190"/>
        <v>0.022</v>
      </c>
      <c r="AN181" s="162">
        <f t="shared" si="190"/>
        <v>0.026</v>
      </c>
      <c r="AO181" s="162">
        <f t="shared" si="190"/>
        <v>0.03</v>
      </c>
      <c r="AP181" s="163">
        <f t="shared" si="15"/>
        <v>0.06</v>
      </c>
    </row>
    <row r="182">
      <c r="A182" s="169">
        <v>42877.0</v>
      </c>
      <c r="B182" s="166">
        <v>8.26</v>
      </c>
      <c r="C182" s="157">
        <v>8.1</v>
      </c>
      <c r="D182" s="159">
        <v>7.94</v>
      </c>
      <c r="E182" s="159">
        <f t="shared" si="2"/>
        <v>7.81</v>
      </c>
      <c r="F182" s="159">
        <v>7.68</v>
      </c>
      <c r="G182" s="159">
        <f t="shared" si="3"/>
        <v>7.62</v>
      </c>
      <c r="H182" s="157">
        <v>7.56</v>
      </c>
      <c r="I182" s="160">
        <f t="shared" si="4"/>
        <v>7.556666667</v>
      </c>
      <c r="J182" s="160">
        <f t="shared" si="5"/>
        <v>7.553333333</v>
      </c>
      <c r="K182" s="159">
        <v>7.55</v>
      </c>
      <c r="L182" s="159">
        <f t="shared" si="6"/>
        <v>7.6</v>
      </c>
      <c r="M182" s="159">
        <f t="shared" si="7"/>
        <v>7.65</v>
      </c>
      <c r="N182" s="159">
        <f t="shared" si="8"/>
        <v>7.7</v>
      </c>
      <c r="O182" s="159">
        <f t="shared" si="9"/>
        <v>7.75</v>
      </c>
      <c r="P182" s="157">
        <v>7.8</v>
      </c>
      <c r="Q182" s="160">
        <f t="shared" si="10"/>
        <v>7.872</v>
      </c>
      <c r="R182" s="160">
        <f t="shared" si="11"/>
        <v>7.944</v>
      </c>
      <c r="S182" s="160">
        <f t="shared" si="12"/>
        <v>8.016</v>
      </c>
      <c r="T182" s="160">
        <f t="shared" si="13"/>
        <v>8.088</v>
      </c>
      <c r="U182" s="167">
        <v>8.16</v>
      </c>
      <c r="V182" s="162">
        <f t="shared" ref="V182:AO182" si="191">B182-B183</f>
        <v>-0.05</v>
      </c>
      <c r="W182" s="162">
        <f t="shared" si="191"/>
        <v>-0.05</v>
      </c>
      <c r="X182" s="162">
        <f t="shared" si="191"/>
        <v>-0.03</v>
      </c>
      <c r="Y182" s="162">
        <f t="shared" si="191"/>
        <v>-0.02</v>
      </c>
      <c r="Z182" s="162">
        <f t="shared" si="191"/>
        <v>-0.01</v>
      </c>
      <c r="AA182" s="162">
        <f t="shared" si="191"/>
        <v>0</v>
      </c>
      <c r="AB182" s="162">
        <f t="shared" si="191"/>
        <v>0.01</v>
      </c>
      <c r="AC182" s="162">
        <f t="shared" si="191"/>
        <v>0.003333333333</v>
      </c>
      <c r="AD182" s="162">
        <f t="shared" si="191"/>
        <v>-0.003333333333</v>
      </c>
      <c r="AE182" s="162">
        <f t="shared" si="191"/>
        <v>-0.01</v>
      </c>
      <c r="AF182" s="162">
        <f t="shared" si="191"/>
        <v>-0.014</v>
      </c>
      <c r="AG182" s="162">
        <f t="shared" si="191"/>
        <v>-0.018</v>
      </c>
      <c r="AH182" s="162">
        <f t="shared" si="191"/>
        <v>-0.022</v>
      </c>
      <c r="AI182" s="162">
        <f t="shared" si="191"/>
        <v>-0.026</v>
      </c>
      <c r="AJ182" s="162">
        <f t="shared" si="191"/>
        <v>-0.03</v>
      </c>
      <c r="AK182" s="162">
        <f t="shared" si="191"/>
        <v>-0.03</v>
      </c>
      <c r="AL182" s="162">
        <f t="shared" si="191"/>
        <v>-0.03</v>
      </c>
      <c r="AM182" s="162">
        <f t="shared" si="191"/>
        <v>-0.03</v>
      </c>
      <c r="AN182" s="162">
        <f t="shared" si="191"/>
        <v>-0.03</v>
      </c>
      <c r="AO182" s="162">
        <f t="shared" si="191"/>
        <v>-0.03</v>
      </c>
      <c r="AP182" s="163">
        <f t="shared" si="15"/>
        <v>0.01</v>
      </c>
    </row>
    <row r="183">
      <c r="A183" s="169">
        <v>42874.0</v>
      </c>
      <c r="B183" s="166">
        <v>8.31</v>
      </c>
      <c r="C183" s="157">
        <v>8.15</v>
      </c>
      <c r="D183" s="159">
        <v>7.97</v>
      </c>
      <c r="E183" s="159">
        <f t="shared" si="2"/>
        <v>7.83</v>
      </c>
      <c r="F183" s="159">
        <v>7.69</v>
      </c>
      <c r="G183" s="159">
        <f t="shared" si="3"/>
        <v>7.62</v>
      </c>
      <c r="H183" s="157">
        <v>7.55</v>
      </c>
      <c r="I183" s="160">
        <f t="shared" si="4"/>
        <v>7.553333333</v>
      </c>
      <c r="J183" s="160">
        <f t="shared" si="5"/>
        <v>7.556666667</v>
      </c>
      <c r="K183" s="159">
        <v>7.56</v>
      </c>
      <c r="L183" s="159">
        <f t="shared" si="6"/>
        <v>7.614</v>
      </c>
      <c r="M183" s="159">
        <f t="shared" si="7"/>
        <v>7.668</v>
      </c>
      <c r="N183" s="159">
        <f t="shared" si="8"/>
        <v>7.722</v>
      </c>
      <c r="O183" s="159">
        <f t="shared" si="9"/>
        <v>7.776</v>
      </c>
      <c r="P183" s="157">
        <v>7.83</v>
      </c>
      <c r="Q183" s="160">
        <f t="shared" si="10"/>
        <v>7.902</v>
      </c>
      <c r="R183" s="160">
        <f t="shared" si="11"/>
        <v>7.974</v>
      </c>
      <c r="S183" s="160">
        <f t="shared" si="12"/>
        <v>8.046</v>
      </c>
      <c r="T183" s="160">
        <f t="shared" si="13"/>
        <v>8.118</v>
      </c>
      <c r="U183" s="167">
        <v>8.19</v>
      </c>
      <c r="V183" s="162">
        <f t="shared" ref="V183:AO183" si="192">B183-B184</f>
        <v>0.02</v>
      </c>
      <c r="W183" s="162">
        <f t="shared" si="192"/>
        <v>0</v>
      </c>
      <c r="X183" s="162">
        <f t="shared" si="192"/>
        <v>-0.04</v>
      </c>
      <c r="Y183" s="162">
        <f t="shared" si="192"/>
        <v>-0.06</v>
      </c>
      <c r="Z183" s="162">
        <f t="shared" si="192"/>
        <v>-0.08</v>
      </c>
      <c r="AA183" s="162">
        <f t="shared" si="192"/>
        <v>-0.09</v>
      </c>
      <c r="AB183" s="162">
        <f t="shared" si="192"/>
        <v>-0.1</v>
      </c>
      <c r="AC183" s="162">
        <f t="shared" si="192"/>
        <v>-0.09666666667</v>
      </c>
      <c r="AD183" s="162">
        <f t="shared" si="192"/>
        <v>-0.09333333333</v>
      </c>
      <c r="AE183" s="162">
        <f t="shared" si="192"/>
        <v>-0.09</v>
      </c>
      <c r="AF183" s="162">
        <f t="shared" si="192"/>
        <v>-0.082</v>
      </c>
      <c r="AG183" s="162">
        <f t="shared" si="192"/>
        <v>-0.074</v>
      </c>
      <c r="AH183" s="162">
        <f t="shared" si="192"/>
        <v>-0.066</v>
      </c>
      <c r="AI183" s="162">
        <f t="shared" si="192"/>
        <v>-0.058</v>
      </c>
      <c r="AJ183" s="162">
        <f t="shared" si="192"/>
        <v>-0.05</v>
      </c>
      <c r="AK183" s="162">
        <f t="shared" si="192"/>
        <v>-0.044</v>
      </c>
      <c r="AL183" s="162">
        <f t="shared" si="192"/>
        <v>-0.038</v>
      </c>
      <c r="AM183" s="162">
        <f t="shared" si="192"/>
        <v>-0.032</v>
      </c>
      <c r="AN183" s="162">
        <f t="shared" si="192"/>
        <v>-0.026</v>
      </c>
      <c r="AO183" s="162">
        <f t="shared" si="192"/>
        <v>-0.02</v>
      </c>
      <c r="AP183" s="163">
        <f t="shared" si="15"/>
        <v>0.02</v>
      </c>
    </row>
    <row r="184">
      <c r="A184" s="169">
        <v>42873.0</v>
      </c>
      <c r="B184" s="166">
        <v>8.29</v>
      </c>
      <c r="C184" s="157">
        <v>8.15</v>
      </c>
      <c r="D184" s="159">
        <v>8.01</v>
      </c>
      <c r="E184" s="159">
        <f t="shared" si="2"/>
        <v>7.89</v>
      </c>
      <c r="F184" s="159">
        <v>7.77</v>
      </c>
      <c r="G184" s="159">
        <f t="shared" si="3"/>
        <v>7.71</v>
      </c>
      <c r="H184" s="157">
        <v>7.65</v>
      </c>
      <c r="I184" s="160">
        <f t="shared" si="4"/>
        <v>7.65</v>
      </c>
      <c r="J184" s="160">
        <f t="shared" si="5"/>
        <v>7.65</v>
      </c>
      <c r="K184" s="159">
        <v>7.65</v>
      </c>
      <c r="L184" s="159">
        <f t="shared" si="6"/>
        <v>7.696</v>
      </c>
      <c r="M184" s="159">
        <f t="shared" si="7"/>
        <v>7.742</v>
      </c>
      <c r="N184" s="159">
        <f t="shared" si="8"/>
        <v>7.788</v>
      </c>
      <c r="O184" s="159">
        <f t="shared" si="9"/>
        <v>7.834</v>
      </c>
      <c r="P184" s="157">
        <v>7.88</v>
      </c>
      <c r="Q184" s="160">
        <f t="shared" si="10"/>
        <v>7.946</v>
      </c>
      <c r="R184" s="160">
        <f t="shared" si="11"/>
        <v>8.012</v>
      </c>
      <c r="S184" s="160">
        <f t="shared" si="12"/>
        <v>8.078</v>
      </c>
      <c r="T184" s="160">
        <f t="shared" si="13"/>
        <v>8.144</v>
      </c>
      <c r="U184" s="167">
        <v>8.21</v>
      </c>
      <c r="V184" s="162">
        <f t="shared" ref="V184:AO184" si="193">B184-B185</f>
        <v>-0.01</v>
      </c>
      <c r="W184" s="162">
        <f t="shared" si="193"/>
        <v>-0.01</v>
      </c>
      <c r="X184" s="162">
        <f t="shared" si="193"/>
        <v>0.01</v>
      </c>
      <c r="Y184" s="162">
        <f t="shared" si="193"/>
        <v>0.01</v>
      </c>
      <c r="Z184" s="162">
        <f t="shared" si="193"/>
        <v>0.01</v>
      </c>
      <c r="AA184" s="162">
        <f t="shared" si="193"/>
        <v>0.005</v>
      </c>
      <c r="AB184" s="162">
        <f t="shared" si="193"/>
        <v>0</v>
      </c>
      <c r="AC184" s="162">
        <f t="shared" si="193"/>
        <v>-0.003333333333</v>
      </c>
      <c r="AD184" s="162">
        <f t="shared" si="193"/>
        <v>-0.006666666667</v>
      </c>
      <c r="AE184" s="162">
        <f t="shared" si="193"/>
        <v>-0.01</v>
      </c>
      <c r="AF184" s="162">
        <f t="shared" si="193"/>
        <v>-0.016</v>
      </c>
      <c r="AG184" s="162">
        <f t="shared" si="193"/>
        <v>-0.022</v>
      </c>
      <c r="AH184" s="162">
        <f t="shared" si="193"/>
        <v>-0.028</v>
      </c>
      <c r="AI184" s="162">
        <f t="shared" si="193"/>
        <v>-0.034</v>
      </c>
      <c r="AJ184" s="162">
        <f t="shared" si="193"/>
        <v>-0.04</v>
      </c>
      <c r="AK184" s="162">
        <f t="shared" si="193"/>
        <v>-0.046</v>
      </c>
      <c r="AL184" s="162">
        <f t="shared" si="193"/>
        <v>-0.052</v>
      </c>
      <c r="AM184" s="162">
        <f t="shared" si="193"/>
        <v>-0.058</v>
      </c>
      <c r="AN184" s="162">
        <f t="shared" si="193"/>
        <v>-0.064</v>
      </c>
      <c r="AO184" s="162">
        <f t="shared" si="193"/>
        <v>-0.07</v>
      </c>
      <c r="AP184" s="163">
        <f t="shared" si="15"/>
        <v>0.01</v>
      </c>
    </row>
    <row r="185">
      <c r="A185" s="169">
        <v>42872.0</v>
      </c>
      <c r="B185" s="166">
        <v>8.3</v>
      </c>
      <c r="C185" s="157">
        <v>8.16</v>
      </c>
      <c r="D185" s="159">
        <v>8.0</v>
      </c>
      <c r="E185" s="159">
        <f t="shared" si="2"/>
        <v>7.88</v>
      </c>
      <c r="F185" s="159">
        <v>7.76</v>
      </c>
      <c r="G185" s="159">
        <f t="shared" si="3"/>
        <v>7.705</v>
      </c>
      <c r="H185" s="157">
        <v>7.65</v>
      </c>
      <c r="I185" s="160">
        <f t="shared" si="4"/>
        <v>7.653333333</v>
      </c>
      <c r="J185" s="160">
        <f t="shared" si="5"/>
        <v>7.656666667</v>
      </c>
      <c r="K185" s="159">
        <v>7.66</v>
      </c>
      <c r="L185" s="159">
        <f t="shared" si="6"/>
        <v>7.712</v>
      </c>
      <c r="M185" s="159">
        <f t="shared" si="7"/>
        <v>7.764</v>
      </c>
      <c r="N185" s="159">
        <f t="shared" si="8"/>
        <v>7.816</v>
      </c>
      <c r="O185" s="159">
        <f t="shared" si="9"/>
        <v>7.868</v>
      </c>
      <c r="P185" s="157">
        <v>7.92</v>
      </c>
      <c r="Q185" s="160">
        <f t="shared" si="10"/>
        <v>7.992</v>
      </c>
      <c r="R185" s="160">
        <f t="shared" si="11"/>
        <v>8.064</v>
      </c>
      <c r="S185" s="160">
        <f t="shared" si="12"/>
        <v>8.136</v>
      </c>
      <c r="T185" s="160">
        <f t="shared" si="13"/>
        <v>8.208</v>
      </c>
      <c r="U185" s="167">
        <v>8.28</v>
      </c>
      <c r="V185" s="162">
        <f t="shared" ref="V185:AO185" si="194">B185-B186</f>
        <v>0.01</v>
      </c>
      <c r="W185" s="162">
        <f t="shared" si="194"/>
        <v>0.02</v>
      </c>
      <c r="X185" s="162">
        <f t="shared" si="194"/>
        <v>0.03</v>
      </c>
      <c r="Y185" s="162">
        <f t="shared" si="194"/>
        <v>0.045</v>
      </c>
      <c r="Z185" s="162">
        <f t="shared" si="194"/>
        <v>0.06</v>
      </c>
      <c r="AA185" s="162">
        <f t="shared" si="194"/>
        <v>0.065</v>
      </c>
      <c r="AB185" s="162">
        <f t="shared" si="194"/>
        <v>0.07</v>
      </c>
      <c r="AC185" s="162">
        <f t="shared" si="194"/>
        <v>0.06666666667</v>
      </c>
      <c r="AD185" s="162">
        <f t="shared" si="194"/>
        <v>0.06333333333</v>
      </c>
      <c r="AE185" s="162">
        <f t="shared" si="194"/>
        <v>0.06</v>
      </c>
      <c r="AF185" s="162">
        <f t="shared" si="194"/>
        <v>0.056</v>
      </c>
      <c r="AG185" s="162">
        <f t="shared" si="194"/>
        <v>0.052</v>
      </c>
      <c r="AH185" s="162">
        <f t="shared" si="194"/>
        <v>0.048</v>
      </c>
      <c r="AI185" s="162">
        <f t="shared" si="194"/>
        <v>0.044</v>
      </c>
      <c r="AJ185" s="162">
        <f t="shared" si="194"/>
        <v>0.04</v>
      </c>
      <c r="AK185" s="162">
        <f t="shared" si="194"/>
        <v>0.038</v>
      </c>
      <c r="AL185" s="162">
        <f t="shared" si="194"/>
        <v>0.036</v>
      </c>
      <c r="AM185" s="162">
        <f t="shared" si="194"/>
        <v>0.034</v>
      </c>
      <c r="AN185" s="162">
        <f t="shared" si="194"/>
        <v>0.032</v>
      </c>
      <c r="AO185" s="162">
        <f t="shared" si="194"/>
        <v>0.03</v>
      </c>
      <c r="AP185" s="163">
        <f t="shared" si="15"/>
        <v>0.07</v>
      </c>
    </row>
    <row r="186">
      <c r="A186" s="169">
        <v>42871.0</v>
      </c>
      <c r="B186" s="166">
        <v>8.29</v>
      </c>
      <c r="C186" s="157">
        <v>8.14</v>
      </c>
      <c r="D186" s="159">
        <v>7.97</v>
      </c>
      <c r="E186" s="159">
        <f t="shared" si="2"/>
        <v>7.835</v>
      </c>
      <c r="F186" s="159">
        <v>7.7</v>
      </c>
      <c r="G186" s="159">
        <f t="shared" si="3"/>
        <v>7.64</v>
      </c>
      <c r="H186" s="157">
        <v>7.58</v>
      </c>
      <c r="I186" s="160">
        <f t="shared" si="4"/>
        <v>7.586666667</v>
      </c>
      <c r="J186" s="160">
        <f t="shared" si="5"/>
        <v>7.593333333</v>
      </c>
      <c r="K186" s="159">
        <v>7.6</v>
      </c>
      <c r="L186" s="159">
        <f t="shared" si="6"/>
        <v>7.656</v>
      </c>
      <c r="M186" s="159">
        <f t="shared" si="7"/>
        <v>7.712</v>
      </c>
      <c r="N186" s="159">
        <f t="shared" si="8"/>
        <v>7.768</v>
      </c>
      <c r="O186" s="159">
        <f t="shared" si="9"/>
        <v>7.824</v>
      </c>
      <c r="P186" s="157">
        <v>7.88</v>
      </c>
      <c r="Q186" s="160">
        <f t="shared" si="10"/>
        <v>7.954</v>
      </c>
      <c r="R186" s="160">
        <f t="shared" si="11"/>
        <v>8.028</v>
      </c>
      <c r="S186" s="160">
        <f t="shared" si="12"/>
        <v>8.102</v>
      </c>
      <c r="T186" s="160">
        <f t="shared" si="13"/>
        <v>8.176</v>
      </c>
      <c r="U186" s="167">
        <v>8.25</v>
      </c>
      <c r="V186" s="162">
        <f t="shared" ref="V186:AO186" si="195">B186-B187</f>
        <v>0</v>
      </c>
      <c r="W186" s="162">
        <f t="shared" si="195"/>
        <v>0.02</v>
      </c>
      <c r="X186" s="162">
        <f t="shared" si="195"/>
        <v>0.03</v>
      </c>
      <c r="Y186" s="162">
        <f t="shared" si="195"/>
        <v>0.035</v>
      </c>
      <c r="Z186" s="162">
        <f t="shared" si="195"/>
        <v>0.04</v>
      </c>
      <c r="AA186" s="162">
        <f t="shared" si="195"/>
        <v>0.045</v>
      </c>
      <c r="AB186" s="162">
        <f t="shared" si="195"/>
        <v>0.05</v>
      </c>
      <c r="AC186" s="162">
        <f t="shared" si="195"/>
        <v>0.04666666667</v>
      </c>
      <c r="AD186" s="162">
        <f t="shared" si="195"/>
        <v>0.04333333333</v>
      </c>
      <c r="AE186" s="162">
        <f t="shared" si="195"/>
        <v>0.04</v>
      </c>
      <c r="AF186" s="162">
        <f t="shared" si="195"/>
        <v>0.034</v>
      </c>
      <c r="AG186" s="162">
        <f t="shared" si="195"/>
        <v>0.028</v>
      </c>
      <c r="AH186" s="162">
        <f t="shared" si="195"/>
        <v>0.022</v>
      </c>
      <c r="AI186" s="162">
        <f t="shared" si="195"/>
        <v>0.016</v>
      </c>
      <c r="AJ186" s="162">
        <f t="shared" si="195"/>
        <v>0.01</v>
      </c>
      <c r="AK186" s="162">
        <f t="shared" si="195"/>
        <v>0.006</v>
      </c>
      <c r="AL186" s="162">
        <f t="shared" si="195"/>
        <v>0.002</v>
      </c>
      <c r="AM186" s="162">
        <f t="shared" si="195"/>
        <v>-0.002</v>
      </c>
      <c r="AN186" s="162">
        <f t="shared" si="195"/>
        <v>-0.006</v>
      </c>
      <c r="AO186" s="162">
        <f t="shared" si="195"/>
        <v>-0.01</v>
      </c>
      <c r="AP186" s="163">
        <f t="shared" si="15"/>
        <v>0.05</v>
      </c>
    </row>
    <row r="187">
      <c r="A187" s="169">
        <v>42870.0</v>
      </c>
      <c r="B187" s="166">
        <v>8.29</v>
      </c>
      <c r="C187" s="157">
        <v>8.12</v>
      </c>
      <c r="D187" s="159">
        <v>7.94</v>
      </c>
      <c r="E187" s="159">
        <f t="shared" si="2"/>
        <v>7.8</v>
      </c>
      <c r="F187" s="159">
        <v>7.66</v>
      </c>
      <c r="G187" s="159">
        <f t="shared" si="3"/>
        <v>7.595</v>
      </c>
      <c r="H187" s="157">
        <v>7.53</v>
      </c>
      <c r="I187" s="160">
        <f t="shared" si="4"/>
        <v>7.54</v>
      </c>
      <c r="J187" s="160">
        <f t="shared" si="5"/>
        <v>7.55</v>
      </c>
      <c r="K187" s="159">
        <v>7.56</v>
      </c>
      <c r="L187" s="159">
        <f t="shared" si="6"/>
        <v>7.622</v>
      </c>
      <c r="M187" s="159">
        <f t="shared" si="7"/>
        <v>7.684</v>
      </c>
      <c r="N187" s="159">
        <f t="shared" si="8"/>
        <v>7.746</v>
      </c>
      <c r="O187" s="159">
        <f t="shared" si="9"/>
        <v>7.808</v>
      </c>
      <c r="P187" s="157">
        <v>7.87</v>
      </c>
      <c r="Q187" s="160">
        <f t="shared" si="10"/>
        <v>7.948</v>
      </c>
      <c r="R187" s="160">
        <f t="shared" si="11"/>
        <v>8.026</v>
      </c>
      <c r="S187" s="160">
        <f t="shared" si="12"/>
        <v>8.104</v>
      </c>
      <c r="T187" s="160">
        <f t="shared" si="13"/>
        <v>8.182</v>
      </c>
      <c r="U187" s="167">
        <v>8.26</v>
      </c>
      <c r="V187" s="162">
        <f t="shared" ref="V187:AO187" si="196">B187-B188</f>
        <v>0.05</v>
      </c>
      <c r="W187" s="162">
        <f t="shared" si="196"/>
        <v>0.04</v>
      </c>
      <c r="X187" s="162">
        <f t="shared" si="196"/>
        <v>0.01</v>
      </c>
      <c r="Y187" s="162">
        <f t="shared" si="196"/>
        <v>-0.025</v>
      </c>
      <c r="Z187" s="162">
        <f t="shared" si="196"/>
        <v>-0.06</v>
      </c>
      <c r="AA187" s="162">
        <f t="shared" si="196"/>
        <v>-0.075</v>
      </c>
      <c r="AB187" s="162">
        <f t="shared" si="196"/>
        <v>-0.09</v>
      </c>
      <c r="AC187" s="162">
        <f t="shared" si="196"/>
        <v>-0.08666666667</v>
      </c>
      <c r="AD187" s="162">
        <f t="shared" si="196"/>
        <v>-0.08333333333</v>
      </c>
      <c r="AE187" s="162">
        <f t="shared" si="196"/>
        <v>-0.08</v>
      </c>
      <c r="AF187" s="162">
        <f t="shared" si="196"/>
        <v>-0.064</v>
      </c>
      <c r="AG187" s="162">
        <f t="shared" si="196"/>
        <v>-0.048</v>
      </c>
      <c r="AH187" s="162">
        <f t="shared" si="196"/>
        <v>-0.032</v>
      </c>
      <c r="AI187" s="162">
        <f t="shared" si="196"/>
        <v>-0.016</v>
      </c>
      <c r="AJ187" s="162">
        <f t="shared" si="196"/>
        <v>0</v>
      </c>
      <c r="AK187" s="162">
        <f t="shared" si="196"/>
        <v>0.01</v>
      </c>
      <c r="AL187" s="162">
        <f t="shared" si="196"/>
        <v>0.02</v>
      </c>
      <c r="AM187" s="162">
        <f t="shared" si="196"/>
        <v>0.03</v>
      </c>
      <c r="AN187" s="162">
        <f t="shared" si="196"/>
        <v>0.04</v>
      </c>
      <c r="AO187" s="162">
        <f t="shared" si="196"/>
        <v>0.05</v>
      </c>
      <c r="AP187" s="163">
        <f t="shared" si="15"/>
        <v>0.05</v>
      </c>
    </row>
    <row r="188">
      <c r="A188" s="169">
        <v>42867.0</v>
      </c>
      <c r="B188" s="166">
        <v>8.24</v>
      </c>
      <c r="C188" s="157">
        <v>8.08</v>
      </c>
      <c r="D188" s="159">
        <v>7.93</v>
      </c>
      <c r="E188" s="159">
        <f t="shared" si="2"/>
        <v>7.825</v>
      </c>
      <c r="F188" s="159">
        <v>7.72</v>
      </c>
      <c r="G188" s="159">
        <f t="shared" si="3"/>
        <v>7.67</v>
      </c>
      <c r="H188" s="157">
        <v>7.62</v>
      </c>
      <c r="I188" s="160">
        <f t="shared" si="4"/>
        <v>7.626666667</v>
      </c>
      <c r="J188" s="160">
        <f t="shared" si="5"/>
        <v>7.633333333</v>
      </c>
      <c r="K188" s="159">
        <v>7.64</v>
      </c>
      <c r="L188" s="159">
        <f t="shared" si="6"/>
        <v>7.686</v>
      </c>
      <c r="M188" s="159">
        <f t="shared" si="7"/>
        <v>7.732</v>
      </c>
      <c r="N188" s="159">
        <f t="shared" si="8"/>
        <v>7.778</v>
      </c>
      <c r="O188" s="159">
        <f t="shared" si="9"/>
        <v>7.824</v>
      </c>
      <c r="P188" s="157">
        <v>7.87</v>
      </c>
      <c r="Q188" s="160">
        <f t="shared" si="10"/>
        <v>7.938</v>
      </c>
      <c r="R188" s="160">
        <f t="shared" si="11"/>
        <v>8.006</v>
      </c>
      <c r="S188" s="160">
        <f t="shared" si="12"/>
        <v>8.074</v>
      </c>
      <c r="T188" s="160">
        <f t="shared" si="13"/>
        <v>8.142</v>
      </c>
      <c r="U188" s="167">
        <v>8.21</v>
      </c>
      <c r="V188" s="162">
        <f t="shared" ref="V188:AO188" si="197">B188-B189</f>
        <v>-0.01</v>
      </c>
      <c r="W188" s="162">
        <f t="shared" si="197"/>
        <v>-0.06</v>
      </c>
      <c r="X188" s="162">
        <f t="shared" si="197"/>
        <v>-0.04</v>
      </c>
      <c r="Y188" s="162">
        <f t="shared" si="197"/>
        <v>-0.015</v>
      </c>
      <c r="Z188" s="162">
        <f t="shared" si="197"/>
        <v>0.01</v>
      </c>
      <c r="AA188" s="162">
        <f t="shared" si="197"/>
        <v>0.02</v>
      </c>
      <c r="AB188" s="162">
        <f t="shared" si="197"/>
        <v>0.03</v>
      </c>
      <c r="AC188" s="162">
        <f t="shared" si="197"/>
        <v>0.02</v>
      </c>
      <c r="AD188" s="162">
        <f t="shared" si="197"/>
        <v>0.01</v>
      </c>
      <c r="AE188" s="162">
        <f t="shared" si="197"/>
        <v>0</v>
      </c>
      <c r="AF188" s="162">
        <f t="shared" si="197"/>
        <v>-0.014</v>
      </c>
      <c r="AG188" s="162">
        <f t="shared" si="197"/>
        <v>-0.028</v>
      </c>
      <c r="AH188" s="162">
        <f t="shared" si="197"/>
        <v>-0.042</v>
      </c>
      <c r="AI188" s="162">
        <f t="shared" si="197"/>
        <v>-0.056</v>
      </c>
      <c r="AJ188" s="162">
        <f t="shared" si="197"/>
        <v>-0.07</v>
      </c>
      <c r="AK188" s="162">
        <f t="shared" si="197"/>
        <v>-0.076</v>
      </c>
      <c r="AL188" s="162">
        <f t="shared" si="197"/>
        <v>-0.082</v>
      </c>
      <c r="AM188" s="162">
        <f t="shared" si="197"/>
        <v>-0.088</v>
      </c>
      <c r="AN188" s="162">
        <f t="shared" si="197"/>
        <v>-0.094</v>
      </c>
      <c r="AO188" s="162">
        <f t="shared" si="197"/>
        <v>-0.1</v>
      </c>
      <c r="AP188" s="163">
        <f t="shared" si="15"/>
        <v>0.03</v>
      </c>
    </row>
    <row r="189">
      <c r="A189" s="169">
        <v>42866.0</v>
      </c>
      <c r="B189" s="166">
        <v>8.25</v>
      </c>
      <c r="C189" s="157">
        <v>8.14</v>
      </c>
      <c r="D189" s="159">
        <v>7.97</v>
      </c>
      <c r="E189" s="159">
        <f t="shared" si="2"/>
        <v>7.84</v>
      </c>
      <c r="F189" s="159">
        <v>7.71</v>
      </c>
      <c r="G189" s="159">
        <f t="shared" si="3"/>
        <v>7.65</v>
      </c>
      <c r="H189" s="157">
        <v>7.59</v>
      </c>
      <c r="I189" s="160">
        <f t="shared" si="4"/>
        <v>7.606666667</v>
      </c>
      <c r="J189" s="160">
        <f t="shared" si="5"/>
        <v>7.623333333</v>
      </c>
      <c r="K189" s="159">
        <v>7.64</v>
      </c>
      <c r="L189" s="159">
        <f t="shared" si="6"/>
        <v>7.7</v>
      </c>
      <c r="M189" s="159">
        <f t="shared" si="7"/>
        <v>7.76</v>
      </c>
      <c r="N189" s="159">
        <f t="shared" si="8"/>
        <v>7.82</v>
      </c>
      <c r="O189" s="159">
        <f t="shared" si="9"/>
        <v>7.88</v>
      </c>
      <c r="P189" s="157">
        <v>7.94</v>
      </c>
      <c r="Q189" s="160">
        <f t="shared" si="10"/>
        <v>8.014</v>
      </c>
      <c r="R189" s="160">
        <f t="shared" si="11"/>
        <v>8.088</v>
      </c>
      <c r="S189" s="160">
        <f t="shared" si="12"/>
        <v>8.162</v>
      </c>
      <c r="T189" s="160">
        <f t="shared" si="13"/>
        <v>8.236</v>
      </c>
      <c r="U189" s="167">
        <v>8.31</v>
      </c>
      <c r="V189" s="162">
        <f t="shared" ref="V189:AO189" si="198">B189-B190</f>
        <v>-0.12</v>
      </c>
      <c r="W189" s="162">
        <f t="shared" si="198"/>
        <v>-0.04</v>
      </c>
      <c r="X189" s="162">
        <f t="shared" si="198"/>
        <v>-0.01</v>
      </c>
      <c r="Y189" s="162">
        <f t="shared" si="198"/>
        <v>-0.005</v>
      </c>
      <c r="Z189" s="162">
        <f t="shared" si="198"/>
        <v>0</v>
      </c>
      <c r="AA189" s="162">
        <f t="shared" si="198"/>
        <v>0</v>
      </c>
      <c r="AB189" s="162">
        <f t="shared" si="198"/>
        <v>0</v>
      </c>
      <c r="AC189" s="162">
        <f t="shared" si="198"/>
        <v>0</v>
      </c>
      <c r="AD189" s="162">
        <f t="shared" si="198"/>
        <v>0</v>
      </c>
      <c r="AE189" s="162">
        <f t="shared" si="198"/>
        <v>0</v>
      </c>
      <c r="AF189" s="162">
        <f t="shared" si="198"/>
        <v>0</v>
      </c>
      <c r="AG189" s="162">
        <f t="shared" si="198"/>
        <v>0</v>
      </c>
      <c r="AH189" s="162">
        <f t="shared" si="198"/>
        <v>0</v>
      </c>
      <c r="AI189" s="162">
        <f t="shared" si="198"/>
        <v>0</v>
      </c>
      <c r="AJ189" s="162">
        <f t="shared" si="198"/>
        <v>0</v>
      </c>
      <c r="AK189" s="162">
        <f t="shared" si="198"/>
        <v>0</v>
      </c>
      <c r="AL189" s="162">
        <f t="shared" si="198"/>
        <v>0</v>
      </c>
      <c r="AM189" s="162">
        <f t="shared" si="198"/>
        <v>0</v>
      </c>
      <c r="AN189" s="162">
        <f t="shared" si="198"/>
        <v>0</v>
      </c>
      <c r="AO189" s="162">
        <f t="shared" si="198"/>
        <v>0</v>
      </c>
      <c r="AP189" s="163">
        <f t="shared" si="15"/>
        <v>0</v>
      </c>
    </row>
    <row r="190">
      <c r="A190" s="169">
        <v>42865.0</v>
      </c>
      <c r="B190" s="166">
        <v>8.37</v>
      </c>
      <c r="C190" s="157">
        <v>8.18</v>
      </c>
      <c r="D190" s="159">
        <v>7.98</v>
      </c>
      <c r="E190" s="159">
        <f t="shared" si="2"/>
        <v>7.845</v>
      </c>
      <c r="F190" s="159">
        <v>7.71</v>
      </c>
      <c r="G190" s="159">
        <f t="shared" si="3"/>
        <v>7.65</v>
      </c>
      <c r="H190" s="157">
        <v>7.59</v>
      </c>
      <c r="I190" s="160">
        <f t="shared" si="4"/>
        <v>7.606666667</v>
      </c>
      <c r="J190" s="160">
        <f t="shared" si="5"/>
        <v>7.623333333</v>
      </c>
      <c r="K190" s="159">
        <v>7.64</v>
      </c>
      <c r="L190" s="159">
        <f t="shared" si="6"/>
        <v>7.7</v>
      </c>
      <c r="M190" s="159">
        <f t="shared" si="7"/>
        <v>7.76</v>
      </c>
      <c r="N190" s="159">
        <f t="shared" si="8"/>
        <v>7.82</v>
      </c>
      <c r="O190" s="159">
        <f t="shared" si="9"/>
        <v>7.88</v>
      </c>
      <c r="P190" s="157">
        <v>7.94</v>
      </c>
      <c r="Q190" s="160">
        <f t="shared" si="10"/>
        <v>8.014</v>
      </c>
      <c r="R190" s="160">
        <f t="shared" si="11"/>
        <v>8.088</v>
      </c>
      <c r="S190" s="160">
        <f t="shared" si="12"/>
        <v>8.162</v>
      </c>
      <c r="T190" s="160">
        <f t="shared" si="13"/>
        <v>8.236</v>
      </c>
      <c r="U190" s="167">
        <v>8.31</v>
      </c>
      <c r="V190" s="162">
        <f t="shared" ref="V190:AO190" si="199">B190-B191</f>
        <v>-0.1</v>
      </c>
      <c r="W190" s="162">
        <f t="shared" si="199"/>
        <v>-0.08</v>
      </c>
      <c r="X190" s="162">
        <f t="shared" si="199"/>
        <v>-0.11</v>
      </c>
      <c r="Y190" s="162">
        <f t="shared" si="199"/>
        <v>-0.125</v>
      </c>
      <c r="Z190" s="162">
        <f t="shared" si="199"/>
        <v>-0.14</v>
      </c>
      <c r="AA190" s="162">
        <f t="shared" si="199"/>
        <v>-0.14</v>
      </c>
      <c r="AB190" s="162">
        <f t="shared" si="199"/>
        <v>-0.14</v>
      </c>
      <c r="AC190" s="162">
        <f t="shared" si="199"/>
        <v>-0.1266666667</v>
      </c>
      <c r="AD190" s="162">
        <f t="shared" si="199"/>
        <v>-0.1133333333</v>
      </c>
      <c r="AE190" s="162">
        <f t="shared" si="199"/>
        <v>-0.1</v>
      </c>
      <c r="AF190" s="162">
        <f t="shared" si="199"/>
        <v>-0.096</v>
      </c>
      <c r="AG190" s="162">
        <f t="shared" si="199"/>
        <v>-0.092</v>
      </c>
      <c r="AH190" s="162">
        <f t="shared" si="199"/>
        <v>-0.088</v>
      </c>
      <c r="AI190" s="162">
        <f t="shared" si="199"/>
        <v>-0.084</v>
      </c>
      <c r="AJ190" s="162">
        <f t="shared" si="199"/>
        <v>-0.08</v>
      </c>
      <c r="AK190" s="162">
        <f t="shared" si="199"/>
        <v>-0.076</v>
      </c>
      <c r="AL190" s="162">
        <f t="shared" si="199"/>
        <v>-0.072</v>
      </c>
      <c r="AM190" s="162">
        <f t="shared" si="199"/>
        <v>-0.068</v>
      </c>
      <c r="AN190" s="162">
        <f t="shared" si="199"/>
        <v>-0.064</v>
      </c>
      <c r="AO190" s="162">
        <f t="shared" si="199"/>
        <v>-0.06</v>
      </c>
      <c r="AP190" s="163">
        <f t="shared" si="15"/>
        <v>-0.06</v>
      </c>
    </row>
    <row r="191">
      <c r="A191" s="169">
        <v>42860.0</v>
      </c>
      <c r="B191" s="166">
        <v>8.47</v>
      </c>
      <c r="C191" s="157">
        <v>8.26</v>
      </c>
      <c r="D191" s="159">
        <v>8.09</v>
      </c>
      <c r="E191" s="159">
        <f t="shared" si="2"/>
        <v>7.97</v>
      </c>
      <c r="F191" s="159">
        <v>7.85</v>
      </c>
      <c r="G191" s="159">
        <f t="shared" si="3"/>
        <v>7.79</v>
      </c>
      <c r="H191" s="157">
        <v>7.73</v>
      </c>
      <c r="I191" s="160">
        <f t="shared" si="4"/>
        <v>7.733333333</v>
      </c>
      <c r="J191" s="160">
        <f t="shared" si="5"/>
        <v>7.736666667</v>
      </c>
      <c r="K191" s="159">
        <v>7.74</v>
      </c>
      <c r="L191" s="159">
        <f t="shared" si="6"/>
        <v>7.796</v>
      </c>
      <c r="M191" s="159">
        <f t="shared" si="7"/>
        <v>7.852</v>
      </c>
      <c r="N191" s="159">
        <f t="shared" si="8"/>
        <v>7.908</v>
      </c>
      <c r="O191" s="159">
        <f t="shared" si="9"/>
        <v>7.964</v>
      </c>
      <c r="P191" s="157">
        <v>8.02</v>
      </c>
      <c r="Q191" s="160">
        <f t="shared" si="10"/>
        <v>8.09</v>
      </c>
      <c r="R191" s="160">
        <f t="shared" si="11"/>
        <v>8.16</v>
      </c>
      <c r="S191" s="160">
        <f t="shared" si="12"/>
        <v>8.23</v>
      </c>
      <c r="T191" s="160">
        <f t="shared" si="13"/>
        <v>8.3</v>
      </c>
      <c r="U191" s="167">
        <v>8.37</v>
      </c>
      <c r="V191" s="162">
        <f t="shared" ref="V191:AO191" si="200">B191-B192</f>
        <v>0.12</v>
      </c>
      <c r="W191" s="162">
        <f t="shared" si="200"/>
        <v>0.08</v>
      </c>
      <c r="X191" s="162">
        <f t="shared" si="200"/>
        <v>0.07</v>
      </c>
      <c r="Y191" s="162">
        <f t="shared" si="200"/>
        <v>0.065</v>
      </c>
      <c r="Z191" s="162">
        <f t="shared" si="200"/>
        <v>0.06</v>
      </c>
      <c r="AA191" s="162">
        <f t="shared" si="200"/>
        <v>0.055</v>
      </c>
      <c r="AB191" s="162">
        <f t="shared" si="200"/>
        <v>0.05</v>
      </c>
      <c r="AC191" s="162">
        <f t="shared" si="200"/>
        <v>0.04333333333</v>
      </c>
      <c r="AD191" s="162">
        <f t="shared" si="200"/>
        <v>0.03666666667</v>
      </c>
      <c r="AE191" s="162">
        <f t="shared" si="200"/>
        <v>0.03</v>
      </c>
      <c r="AF191" s="162">
        <f t="shared" si="200"/>
        <v>0.024</v>
      </c>
      <c r="AG191" s="162">
        <f t="shared" si="200"/>
        <v>0.018</v>
      </c>
      <c r="AH191" s="162">
        <f t="shared" si="200"/>
        <v>0.012</v>
      </c>
      <c r="AI191" s="162">
        <f t="shared" si="200"/>
        <v>0.006</v>
      </c>
      <c r="AJ191" s="162">
        <f t="shared" si="200"/>
        <v>0</v>
      </c>
      <c r="AK191" s="162">
        <f t="shared" si="200"/>
        <v>-0.002</v>
      </c>
      <c r="AL191" s="162">
        <f t="shared" si="200"/>
        <v>-0.004</v>
      </c>
      <c r="AM191" s="162">
        <f t="shared" si="200"/>
        <v>-0.006</v>
      </c>
      <c r="AN191" s="162">
        <f t="shared" si="200"/>
        <v>-0.008</v>
      </c>
      <c r="AO191" s="162">
        <f t="shared" si="200"/>
        <v>-0.01</v>
      </c>
      <c r="AP191" s="163">
        <f t="shared" si="15"/>
        <v>0.12</v>
      </c>
    </row>
    <row r="192">
      <c r="A192" s="169">
        <v>42859.0</v>
      </c>
      <c r="B192" s="166">
        <v>8.35</v>
      </c>
      <c r="C192" s="157">
        <v>8.18</v>
      </c>
      <c r="D192" s="159">
        <v>8.02</v>
      </c>
      <c r="E192" s="159">
        <f t="shared" si="2"/>
        <v>7.905</v>
      </c>
      <c r="F192" s="159">
        <v>7.79</v>
      </c>
      <c r="G192" s="159">
        <f t="shared" si="3"/>
        <v>7.735</v>
      </c>
      <c r="H192" s="157">
        <v>7.68</v>
      </c>
      <c r="I192" s="160">
        <f t="shared" si="4"/>
        <v>7.69</v>
      </c>
      <c r="J192" s="160">
        <f t="shared" si="5"/>
        <v>7.7</v>
      </c>
      <c r="K192" s="159">
        <v>7.71</v>
      </c>
      <c r="L192" s="159">
        <f t="shared" si="6"/>
        <v>7.772</v>
      </c>
      <c r="M192" s="159">
        <f t="shared" si="7"/>
        <v>7.834</v>
      </c>
      <c r="N192" s="159">
        <f t="shared" si="8"/>
        <v>7.896</v>
      </c>
      <c r="O192" s="159">
        <f t="shared" si="9"/>
        <v>7.958</v>
      </c>
      <c r="P192" s="157">
        <v>8.02</v>
      </c>
      <c r="Q192" s="160">
        <f t="shared" si="10"/>
        <v>8.092</v>
      </c>
      <c r="R192" s="160">
        <f t="shared" si="11"/>
        <v>8.164</v>
      </c>
      <c r="S192" s="160">
        <f t="shared" si="12"/>
        <v>8.236</v>
      </c>
      <c r="T192" s="160">
        <f t="shared" si="13"/>
        <v>8.308</v>
      </c>
      <c r="U192" s="167">
        <v>8.38</v>
      </c>
      <c r="V192" s="162">
        <f t="shared" ref="V192:AO192" si="201">B192-B193</f>
        <v>0.03</v>
      </c>
      <c r="W192" s="162">
        <f t="shared" si="201"/>
        <v>0.09</v>
      </c>
      <c r="X192" s="162">
        <f t="shared" si="201"/>
        <v>0.09</v>
      </c>
      <c r="Y192" s="162">
        <f t="shared" si="201"/>
        <v>0.09</v>
      </c>
      <c r="Z192" s="162">
        <f t="shared" si="201"/>
        <v>0.09</v>
      </c>
      <c r="AA192" s="162">
        <f t="shared" si="201"/>
        <v>0.08</v>
      </c>
      <c r="AB192" s="162">
        <f t="shared" si="201"/>
        <v>0.07</v>
      </c>
      <c r="AC192" s="162">
        <f t="shared" si="201"/>
        <v>0.07</v>
      </c>
      <c r="AD192" s="162">
        <f t="shared" si="201"/>
        <v>0.07</v>
      </c>
      <c r="AE192" s="162">
        <f t="shared" si="201"/>
        <v>0.07</v>
      </c>
      <c r="AF192" s="162">
        <f t="shared" si="201"/>
        <v>0.074</v>
      </c>
      <c r="AG192" s="162">
        <f t="shared" si="201"/>
        <v>0.078</v>
      </c>
      <c r="AH192" s="162">
        <f t="shared" si="201"/>
        <v>0.082</v>
      </c>
      <c r="AI192" s="162">
        <f t="shared" si="201"/>
        <v>0.086</v>
      </c>
      <c r="AJ192" s="162">
        <f t="shared" si="201"/>
        <v>0.09</v>
      </c>
      <c r="AK192" s="162">
        <f t="shared" si="201"/>
        <v>0.094</v>
      </c>
      <c r="AL192" s="162">
        <f t="shared" si="201"/>
        <v>0.098</v>
      </c>
      <c r="AM192" s="162">
        <f t="shared" si="201"/>
        <v>0.102</v>
      </c>
      <c r="AN192" s="162">
        <f t="shared" si="201"/>
        <v>0.106</v>
      </c>
      <c r="AO192" s="162">
        <f t="shared" si="201"/>
        <v>0.11</v>
      </c>
      <c r="AP192" s="163">
        <f t="shared" si="15"/>
        <v>0.11</v>
      </c>
    </row>
    <row r="193">
      <c r="A193" s="169">
        <v>42858.0</v>
      </c>
      <c r="B193" s="166">
        <v>8.32</v>
      </c>
      <c r="C193" s="157">
        <v>8.09</v>
      </c>
      <c r="D193" s="159">
        <v>7.93</v>
      </c>
      <c r="E193" s="159">
        <f t="shared" si="2"/>
        <v>7.815</v>
      </c>
      <c r="F193" s="159">
        <v>7.7</v>
      </c>
      <c r="G193" s="159">
        <f t="shared" si="3"/>
        <v>7.655</v>
      </c>
      <c r="H193" s="157">
        <v>7.61</v>
      </c>
      <c r="I193" s="160">
        <f t="shared" si="4"/>
        <v>7.62</v>
      </c>
      <c r="J193" s="160">
        <f t="shared" si="5"/>
        <v>7.63</v>
      </c>
      <c r="K193" s="159">
        <v>7.64</v>
      </c>
      <c r="L193" s="159">
        <f t="shared" si="6"/>
        <v>7.698</v>
      </c>
      <c r="M193" s="159">
        <f t="shared" si="7"/>
        <v>7.756</v>
      </c>
      <c r="N193" s="159">
        <f t="shared" si="8"/>
        <v>7.814</v>
      </c>
      <c r="O193" s="159">
        <f t="shared" si="9"/>
        <v>7.872</v>
      </c>
      <c r="P193" s="157">
        <v>7.93</v>
      </c>
      <c r="Q193" s="160">
        <f t="shared" si="10"/>
        <v>7.998</v>
      </c>
      <c r="R193" s="160">
        <f t="shared" si="11"/>
        <v>8.066</v>
      </c>
      <c r="S193" s="160">
        <f t="shared" si="12"/>
        <v>8.134</v>
      </c>
      <c r="T193" s="160">
        <f t="shared" si="13"/>
        <v>8.202</v>
      </c>
      <c r="U193" s="167">
        <v>8.27</v>
      </c>
      <c r="V193" s="162">
        <f t="shared" ref="V193:AO193" si="202">B193-B194</f>
        <v>-0.01</v>
      </c>
      <c r="W193" s="162">
        <f t="shared" si="202"/>
        <v>0.01</v>
      </c>
      <c r="X193" s="162">
        <f t="shared" si="202"/>
        <v>0.04</v>
      </c>
      <c r="Y193" s="162">
        <f t="shared" si="202"/>
        <v>0.04</v>
      </c>
      <c r="Z193" s="162">
        <f t="shared" si="202"/>
        <v>0.04</v>
      </c>
      <c r="AA193" s="162">
        <f t="shared" si="202"/>
        <v>0.04</v>
      </c>
      <c r="AB193" s="162">
        <f t="shared" si="202"/>
        <v>0.04</v>
      </c>
      <c r="AC193" s="162">
        <f t="shared" si="202"/>
        <v>0.03333333333</v>
      </c>
      <c r="AD193" s="162">
        <f t="shared" si="202"/>
        <v>0.02666666667</v>
      </c>
      <c r="AE193" s="162">
        <f t="shared" si="202"/>
        <v>0.02</v>
      </c>
      <c r="AF193" s="162">
        <f t="shared" si="202"/>
        <v>0.018</v>
      </c>
      <c r="AG193" s="162">
        <f t="shared" si="202"/>
        <v>0.016</v>
      </c>
      <c r="AH193" s="162">
        <f t="shared" si="202"/>
        <v>0.014</v>
      </c>
      <c r="AI193" s="162">
        <f t="shared" si="202"/>
        <v>0.012</v>
      </c>
      <c r="AJ193" s="162">
        <f t="shared" si="202"/>
        <v>0.01</v>
      </c>
      <c r="AK193" s="162">
        <f t="shared" si="202"/>
        <v>0.012</v>
      </c>
      <c r="AL193" s="162">
        <f t="shared" si="202"/>
        <v>0.014</v>
      </c>
      <c r="AM193" s="162">
        <f t="shared" si="202"/>
        <v>0.016</v>
      </c>
      <c r="AN193" s="162">
        <f t="shared" si="202"/>
        <v>0.018</v>
      </c>
      <c r="AO193" s="162">
        <f t="shared" si="202"/>
        <v>0.02</v>
      </c>
      <c r="AP193" s="163">
        <f t="shared" si="15"/>
        <v>0.04</v>
      </c>
    </row>
    <row r="194">
      <c r="A194" s="169">
        <v>42857.0</v>
      </c>
      <c r="B194" s="166">
        <v>8.33</v>
      </c>
      <c r="C194" s="157">
        <v>8.08</v>
      </c>
      <c r="D194" s="159">
        <v>7.89</v>
      </c>
      <c r="E194" s="159">
        <f t="shared" si="2"/>
        <v>7.775</v>
      </c>
      <c r="F194" s="159">
        <v>7.66</v>
      </c>
      <c r="G194" s="159">
        <f t="shared" si="3"/>
        <v>7.615</v>
      </c>
      <c r="H194" s="157">
        <v>7.57</v>
      </c>
      <c r="I194" s="160">
        <f t="shared" si="4"/>
        <v>7.586666667</v>
      </c>
      <c r="J194" s="160">
        <f t="shared" si="5"/>
        <v>7.603333333</v>
      </c>
      <c r="K194" s="159">
        <v>7.62</v>
      </c>
      <c r="L194" s="159">
        <f t="shared" si="6"/>
        <v>7.68</v>
      </c>
      <c r="M194" s="159">
        <f t="shared" si="7"/>
        <v>7.74</v>
      </c>
      <c r="N194" s="159">
        <f t="shared" si="8"/>
        <v>7.8</v>
      </c>
      <c r="O194" s="159">
        <f t="shared" si="9"/>
        <v>7.86</v>
      </c>
      <c r="P194" s="157">
        <v>7.92</v>
      </c>
      <c r="Q194" s="160">
        <f t="shared" si="10"/>
        <v>7.986</v>
      </c>
      <c r="R194" s="160">
        <f t="shared" si="11"/>
        <v>8.052</v>
      </c>
      <c r="S194" s="160">
        <f t="shared" si="12"/>
        <v>8.118</v>
      </c>
      <c r="T194" s="160">
        <f t="shared" si="13"/>
        <v>8.184</v>
      </c>
      <c r="U194" s="167">
        <v>8.25</v>
      </c>
      <c r="V194" s="162">
        <f t="shared" ref="V194:AO194" si="203">B194-B195</f>
        <v>0.03</v>
      </c>
      <c r="W194" s="162">
        <f t="shared" si="203"/>
        <v>-0.01</v>
      </c>
      <c r="X194" s="162">
        <f t="shared" si="203"/>
        <v>-0.03</v>
      </c>
      <c r="Y194" s="162">
        <f t="shared" si="203"/>
        <v>-0.03</v>
      </c>
      <c r="Z194" s="162">
        <f t="shared" si="203"/>
        <v>-0.03</v>
      </c>
      <c r="AA194" s="162">
        <f t="shared" si="203"/>
        <v>-0.035</v>
      </c>
      <c r="AB194" s="162">
        <f t="shared" si="203"/>
        <v>-0.04</v>
      </c>
      <c r="AC194" s="162">
        <f t="shared" si="203"/>
        <v>-0.04333333333</v>
      </c>
      <c r="AD194" s="162">
        <f t="shared" si="203"/>
        <v>-0.04666666667</v>
      </c>
      <c r="AE194" s="162">
        <f t="shared" si="203"/>
        <v>-0.05</v>
      </c>
      <c r="AF194" s="162">
        <f t="shared" si="203"/>
        <v>-0.046</v>
      </c>
      <c r="AG194" s="162">
        <f t="shared" si="203"/>
        <v>-0.042</v>
      </c>
      <c r="AH194" s="162">
        <f t="shared" si="203"/>
        <v>-0.038</v>
      </c>
      <c r="AI194" s="162">
        <f t="shared" si="203"/>
        <v>-0.034</v>
      </c>
      <c r="AJ194" s="162">
        <f t="shared" si="203"/>
        <v>-0.03</v>
      </c>
      <c r="AK194" s="162">
        <f t="shared" si="203"/>
        <v>-0.026</v>
      </c>
      <c r="AL194" s="162">
        <f t="shared" si="203"/>
        <v>-0.022</v>
      </c>
      <c r="AM194" s="162">
        <f t="shared" si="203"/>
        <v>-0.018</v>
      </c>
      <c r="AN194" s="162">
        <f t="shared" si="203"/>
        <v>-0.014</v>
      </c>
      <c r="AO194" s="162">
        <f t="shared" si="203"/>
        <v>-0.01</v>
      </c>
      <c r="AP194" s="163">
        <f t="shared" si="15"/>
        <v>0.03</v>
      </c>
    </row>
    <row r="195">
      <c r="A195" s="169">
        <v>42853.0</v>
      </c>
      <c r="B195" s="166">
        <v>8.3</v>
      </c>
      <c r="C195" s="157">
        <v>8.09</v>
      </c>
      <c r="D195" s="159">
        <v>7.92</v>
      </c>
      <c r="E195" s="159">
        <f t="shared" si="2"/>
        <v>7.805</v>
      </c>
      <c r="F195" s="159">
        <v>7.69</v>
      </c>
      <c r="G195" s="159">
        <f t="shared" si="3"/>
        <v>7.65</v>
      </c>
      <c r="H195" s="157">
        <v>7.61</v>
      </c>
      <c r="I195" s="160">
        <f t="shared" si="4"/>
        <v>7.63</v>
      </c>
      <c r="J195" s="160">
        <f t="shared" si="5"/>
        <v>7.65</v>
      </c>
      <c r="K195" s="159">
        <v>7.67</v>
      </c>
      <c r="L195" s="159">
        <f t="shared" si="6"/>
        <v>7.726</v>
      </c>
      <c r="M195" s="159">
        <f t="shared" si="7"/>
        <v>7.782</v>
      </c>
      <c r="N195" s="159">
        <f t="shared" si="8"/>
        <v>7.838</v>
      </c>
      <c r="O195" s="159">
        <f t="shared" si="9"/>
        <v>7.894</v>
      </c>
      <c r="P195" s="157">
        <v>7.95</v>
      </c>
      <c r="Q195" s="160">
        <f t="shared" si="10"/>
        <v>8.012</v>
      </c>
      <c r="R195" s="160">
        <f t="shared" si="11"/>
        <v>8.074</v>
      </c>
      <c r="S195" s="160">
        <f t="shared" si="12"/>
        <v>8.136</v>
      </c>
      <c r="T195" s="160">
        <f t="shared" si="13"/>
        <v>8.198</v>
      </c>
      <c r="U195" s="167">
        <v>8.26</v>
      </c>
      <c r="V195" s="162">
        <f t="shared" ref="V195:AO195" si="204">B195-B196</f>
        <v>0.02</v>
      </c>
      <c r="W195" s="162">
        <f t="shared" si="204"/>
        <v>-0.09</v>
      </c>
      <c r="X195" s="162">
        <f t="shared" si="204"/>
        <v>-0.13</v>
      </c>
      <c r="Y195" s="162">
        <f t="shared" si="204"/>
        <v>-0.135</v>
      </c>
      <c r="Z195" s="162">
        <f t="shared" si="204"/>
        <v>-0.14</v>
      </c>
      <c r="AA195" s="162">
        <f t="shared" si="204"/>
        <v>-0.13</v>
      </c>
      <c r="AB195" s="162">
        <f t="shared" si="204"/>
        <v>-0.12</v>
      </c>
      <c r="AC195" s="162">
        <f t="shared" si="204"/>
        <v>-0.1133333333</v>
      </c>
      <c r="AD195" s="162">
        <f t="shared" si="204"/>
        <v>-0.1066666667</v>
      </c>
      <c r="AE195" s="162">
        <f t="shared" si="204"/>
        <v>-0.1</v>
      </c>
      <c r="AF195" s="162">
        <f t="shared" si="204"/>
        <v>-0.094</v>
      </c>
      <c r="AG195" s="162">
        <f t="shared" si="204"/>
        <v>-0.088</v>
      </c>
      <c r="AH195" s="162">
        <f t="shared" si="204"/>
        <v>-0.082</v>
      </c>
      <c r="AI195" s="162">
        <f t="shared" si="204"/>
        <v>-0.076</v>
      </c>
      <c r="AJ195" s="162">
        <f t="shared" si="204"/>
        <v>-0.07</v>
      </c>
      <c r="AK195" s="162">
        <f t="shared" si="204"/>
        <v>-0.064</v>
      </c>
      <c r="AL195" s="162">
        <f t="shared" si="204"/>
        <v>-0.058</v>
      </c>
      <c r="AM195" s="162">
        <f t="shared" si="204"/>
        <v>-0.052</v>
      </c>
      <c r="AN195" s="162">
        <f t="shared" si="204"/>
        <v>-0.046</v>
      </c>
      <c r="AO195" s="162">
        <f t="shared" si="204"/>
        <v>-0.04</v>
      </c>
      <c r="AP195" s="163">
        <f t="shared" si="15"/>
        <v>0.02</v>
      </c>
    </row>
    <row r="196">
      <c r="A196" s="169">
        <v>42852.0</v>
      </c>
      <c r="B196" s="166">
        <v>8.28</v>
      </c>
      <c r="C196" s="157">
        <v>8.18</v>
      </c>
      <c r="D196" s="159">
        <v>8.05</v>
      </c>
      <c r="E196" s="159">
        <f t="shared" si="2"/>
        <v>7.94</v>
      </c>
      <c r="F196" s="159">
        <v>7.83</v>
      </c>
      <c r="G196" s="159">
        <f t="shared" si="3"/>
        <v>7.78</v>
      </c>
      <c r="H196" s="157">
        <v>7.73</v>
      </c>
      <c r="I196" s="160">
        <f t="shared" si="4"/>
        <v>7.743333333</v>
      </c>
      <c r="J196" s="160">
        <f t="shared" si="5"/>
        <v>7.756666667</v>
      </c>
      <c r="K196" s="159">
        <v>7.77</v>
      </c>
      <c r="L196" s="159">
        <f t="shared" si="6"/>
        <v>7.82</v>
      </c>
      <c r="M196" s="159">
        <f t="shared" si="7"/>
        <v>7.87</v>
      </c>
      <c r="N196" s="159">
        <f t="shared" si="8"/>
        <v>7.92</v>
      </c>
      <c r="O196" s="159">
        <f t="shared" si="9"/>
        <v>7.97</v>
      </c>
      <c r="P196" s="157">
        <v>8.02</v>
      </c>
      <c r="Q196" s="160">
        <f t="shared" si="10"/>
        <v>8.076</v>
      </c>
      <c r="R196" s="160">
        <f t="shared" si="11"/>
        <v>8.132</v>
      </c>
      <c r="S196" s="160">
        <f t="shared" si="12"/>
        <v>8.188</v>
      </c>
      <c r="T196" s="160">
        <f t="shared" si="13"/>
        <v>8.244</v>
      </c>
      <c r="U196" s="167">
        <v>8.3</v>
      </c>
      <c r="V196" s="162">
        <f t="shared" ref="V196:AO196" si="205">B196-B197</f>
        <v>0.01</v>
      </c>
      <c r="W196" s="162">
        <f t="shared" si="205"/>
        <v>0.07</v>
      </c>
      <c r="X196" s="162">
        <f t="shared" si="205"/>
        <v>0.07</v>
      </c>
      <c r="Y196" s="162">
        <f t="shared" si="205"/>
        <v>0.05</v>
      </c>
      <c r="Z196" s="162">
        <f t="shared" si="205"/>
        <v>0.03</v>
      </c>
      <c r="AA196" s="162">
        <f t="shared" si="205"/>
        <v>0.015</v>
      </c>
      <c r="AB196" s="162">
        <f t="shared" si="205"/>
        <v>0</v>
      </c>
      <c r="AC196" s="162">
        <f t="shared" si="205"/>
        <v>-0.006666666667</v>
      </c>
      <c r="AD196" s="162">
        <f t="shared" si="205"/>
        <v>-0.01333333333</v>
      </c>
      <c r="AE196" s="162">
        <f t="shared" si="205"/>
        <v>-0.02</v>
      </c>
      <c r="AF196" s="162">
        <f t="shared" si="205"/>
        <v>-0.024</v>
      </c>
      <c r="AG196" s="162">
        <f t="shared" si="205"/>
        <v>-0.028</v>
      </c>
      <c r="AH196" s="162">
        <f t="shared" si="205"/>
        <v>-0.032</v>
      </c>
      <c r="AI196" s="162">
        <f t="shared" si="205"/>
        <v>-0.036</v>
      </c>
      <c r="AJ196" s="162">
        <f t="shared" si="205"/>
        <v>-0.04</v>
      </c>
      <c r="AK196" s="162">
        <f t="shared" si="205"/>
        <v>-0.04</v>
      </c>
      <c r="AL196" s="162">
        <f t="shared" si="205"/>
        <v>-0.04</v>
      </c>
      <c r="AM196" s="162">
        <f t="shared" si="205"/>
        <v>-0.04</v>
      </c>
      <c r="AN196" s="162">
        <f t="shared" si="205"/>
        <v>-0.04</v>
      </c>
      <c r="AO196" s="162">
        <f t="shared" si="205"/>
        <v>-0.04</v>
      </c>
      <c r="AP196" s="163">
        <f t="shared" si="15"/>
        <v>0.07</v>
      </c>
    </row>
    <row r="197">
      <c r="A197" s="169">
        <v>42851.0</v>
      </c>
      <c r="B197" s="166">
        <v>8.27</v>
      </c>
      <c r="C197" s="157">
        <v>8.11</v>
      </c>
      <c r="D197" s="159">
        <v>7.98</v>
      </c>
      <c r="E197" s="159">
        <f t="shared" si="2"/>
        <v>7.89</v>
      </c>
      <c r="F197" s="159">
        <v>7.8</v>
      </c>
      <c r="G197" s="159">
        <f t="shared" si="3"/>
        <v>7.765</v>
      </c>
      <c r="H197" s="157">
        <v>7.73</v>
      </c>
      <c r="I197" s="160">
        <f t="shared" si="4"/>
        <v>7.75</v>
      </c>
      <c r="J197" s="160">
        <f t="shared" si="5"/>
        <v>7.77</v>
      </c>
      <c r="K197" s="159">
        <v>7.79</v>
      </c>
      <c r="L197" s="159">
        <f t="shared" si="6"/>
        <v>7.844</v>
      </c>
      <c r="M197" s="159">
        <f t="shared" si="7"/>
        <v>7.898</v>
      </c>
      <c r="N197" s="159">
        <f t="shared" si="8"/>
        <v>7.952</v>
      </c>
      <c r="O197" s="159">
        <f t="shared" si="9"/>
        <v>8.006</v>
      </c>
      <c r="P197" s="157">
        <v>8.06</v>
      </c>
      <c r="Q197" s="160">
        <f t="shared" si="10"/>
        <v>8.116</v>
      </c>
      <c r="R197" s="160">
        <f t="shared" si="11"/>
        <v>8.172</v>
      </c>
      <c r="S197" s="160">
        <f t="shared" si="12"/>
        <v>8.228</v>
      </c>
      <c r="T197" s="160">
        <f t="shared" si="13"/>
        <v>8.284</v>
      </c>
      <c r="U197" s="167">
        <v>8.34</v>
      </c>
      <c r="V197" s="162">
        <f t="shared" ref="V197:AO197" si="206">B197-B198</f>
        <v>-0.01</v>
      </c>
      <c r="W197" s="162">
        <f t="shared" si="206"/>
        <v>0</v>
      </c>
      <c r="X197" s="162">
        <f t="shared" si="206"/>
        <v>0.02</v>
      </c>
      <c r="Y197" s="162">
        <f t="shared" si="206"/>
        <v>0.025</v>
      </c>
      <c r="Z197" s="162">
        <f t="shared" si="206"/>
        <v>0.03</v>
      </c>
      <c r="AA197" s="162">
        <f t="shared" si="206"/>
        <v>0.025</v>
      </c>
      <c r="AB197" s="162">
        <f t="shared" si="206"/>
        <v>0.02</v>
      </c>
      <c r="AC197" s="162">
        <f t="shared" si="206"/>
        <v>0.01333333333</v>
      </c>
      <c r="AD197" s="162">
        <f t="shared" si="206"/>
        <v>0.006666666667</v>
      </c>
      <c r="AE197" s="162">
        <f t="shared" si="206"/>
        <v>0</v>
      </c>
      <c r="AF197" s="162">
        <f t="shared" si="206"/>
        <v>-0.002</v>
      </c>
      <c r="AG197" s="162">
        <f t="shared" si="206"/>
        <v>-0.004</v>
      </c>
      <c r="AH197" s="162">
        <f t="shared" si="206"/>
        <v>-0.006</v>
      </c>
      <c r="AI197" s="162">
        <f t="shared" si="206"/>
        <v>-0.008</v>
      </c>
      <c r="AJ197" s="162">
        <f t="shared" si="206"/>
        <v>-0.01</v>
      </c>
      <c r="AK197" s="162">
        <f t="shared" si="206"/>
        <v>-0.008</v>
      </c>
      <c r="AL197" s="162">
        <f t="shared" si="206"/>
        <v>-0.006</v>
      </c>
      <c r="AM197" s="162">
        <f t="shared" si="206"/>
        <v>-0.004</v>
      </c>
      <c r="AN197" s="162">
        <f t="shared" si="206"/>
        <v>-0.002</v>
      </c>
      <c r="AO197" s="162">
        <f t="shared" si="206"/>
        <v>0</v>
      </c>
      <c r="AP197" s="163">
        <f t="shared" si="15"/>
        <v>0.03</v>
      </c>
    </row>
    <row r="198">
      <c r="A198" s="169">
        <v>42850.0</v>
      </c>
      <c r="B198" s="166">
        <v>8.28</v>
      </c>
      <c r="C198" s="157">
        <v>8.11</v>
      </c>
      <c r="D198" s="159">
        <v>7.96</v>
      </c>
      <c r="E198" s="159">
        <f t="shared" si="2"/>
        <v>7.865</v>
      </c>
      <c r="F198" s="159">
        <v>7.77</v>
      </c>
      <c r="G198" s="159">
        <f t="shared" si="3"/>
        <v>7.74</v>
      </c>
      <c r="H198" s="157">
        <v>7.71</v>
      </c>
      <c r="I198" s="160">
        <f t="shared" si="4"/>
        <v>7.736666667</v>
      </c>
      <c r="J198" s="160">
        <f t="shared" si="5"/>
        <v>7.763333333</v>
      </c>
      <c r="K198" s="159">
        <v>7.79</v>
      </c>
      <c r="L198" s="159">
        <f t="shared" si="6"/>
        <v>7.846</v>
      </c>
      <c r="M198" s="159">
        <f t="shared" si="7"/>
        <v>7.902</v>
      </c>
      <c r="N198" s="159">
        <f t="shared" si="8"/>
        <v>7.958</v>
      </c>
      <c r="O198" s="159">
        <f t="shared" si="9"/>
        <v>8.014</v>
      </c>
      <c r="P198" s="157">
        <v>8.07</v>
      </c>
      <c r="Q198" s="160">
        <f t="shared" si="10"/>
        <v>8.124</v>
      </c>
      <c r="R198" s="160">
        <f t="shared" si="11"/>
        <v>8.178</v>
      </c>
      <c r="S198" s="160">
        <f t="shared" si="12"/>
        <v>8.232</v>
      </c>
      <c r="T198" s="160">
        <f t="shared" si="13"/>
        <v>8.286</v>
      </c>
      <c r="U198" s="167">
        <v>8.34</v>
      </c>
      <c r="V198" s="162">
        <f t="shared" ref="V198:AO198" si="207">B198-B199</f>
        <v>0.1</v>
      </c>
      <c r="W198" s="162">
        <f t="shared" si="207"/>
        <v>0.08</v>
      </c>
      <c r="X198" s="162">
        <f t="shared" si="207"/>
        <v>0.03</v>
      </c>
      <c r="Y198" s="162">
        <f t="shared" si="207"/>
        <v>0.01</v>
      </c>
      <c r="Z198" s="162">
        <f t="shared" si="207"/>
        <v>-0.01</v>
      </c>
      <c r="AA198" s="162">
        <f t="shared" si="207"/>
        <v>-0.005</v>
      </c>
      <c r="AB198" s="162">
        <f t="shared" si="207"/>
        <v>0</v>
      </c>
      <c r="AC198" s="162">
        <f t="shared" si="207"/>
        <v>0.006666666667</v>
      </c>
      <c r="AD198" s="162">
        <f t="shared" si="207"/>
        <v>0.01333333333</v>
      </c>
      <c r="AE198" s="162">
        <f t="shared" si="207"/>
        <v>0.02</v>
      </c>
      <c r="AF198" s="162">
        <f t="shared" si="207"/>
        <v>0.03</v>
      </c>
      <c r="AG198" s="162">
        <f t="shared" si="207"/>
        <v>0.04</v>
      </c>
      <c r="AH198" s="162">
        <f t="shared" si="207"/>
        <v>0.05</v>
      </c>
      <c r="AI198" s="162">
        <f t="shared" si="207"/>
        <v>0.06</v>
      </c>
      <c r="AJ198" s="162">
        <f t="shared" si="207"/>
        <v>0.07</v>
      </c>
      <c r="AK198" s="162">
        <f t="shared" si="207"/>
        <v>0.076</v>
      </c>
      <c r="AL198" s="162">
        <f t="shared" si="207"/>
        <v>0.082</v>
      </c>
      <c r="AM198" s="162">
        <f t="shared" si="207"/>
        <v>0.088</v>
      </c>
      <c r="AN198" s="162">
        <f t="shared" si="207"/>
        <v>0.094</v>
      </c>
      <c r="AO198" s="162">
        <f t="shared" si="207"/>
        <v>0.1</v>
      </c>
      <c r="AP198" s="163">
        <f t="shared" si="15"/>
        <v>0.1</v>
      </c>
    </row>
    <row r="199">
      <c r="A199" s="169">
        <v>42849.0</v>
      </c>
      <c r="B199" s="166">
        <v>8.18</v>
      </c>
      <c r="C199" s="157">
        <v>8.03</v>
      </c>
      <c r="D199" s="159">
        <v>7.93</v>
      </c>
      <c r="E199" s="159">
        <f t="shared" si="2"/>
        <v>7.855</v>
      </c>
      <c r="F199" s="159">
        <v>7.78</v>
      </c>
      <c r="G199" s="159">
        <f t="shared" si="3"/>
        <v>7.745</v>
      </c>
      <c r="H199" s="157">
        <v>7.71</v>
      </c>
      <c r="I199" s="160">
        <f t="shared" si="4"/>
        <v>7.73</v>
      </c>
      <c r="J199" s="160">
        <f t="shared" si="5"/>
        <v>7.75</v>
      </c>
      <c r="K199" s="159">
        <v>7.77</v>
      </c>
      <c r="L199" s="159">
        <f t="shared" si="6"/>
        <v>7.816</v>
      </c>
      <c r="M199" s="159">
        <f t="shared" si="7"/>
        <v>7.862</v>
      </c>
      <c r="N199" s="159">
        <f t="shared" si="8"/>
        <v>7.908</v>
      </c>
      <c r="O199" s="159">
        <f t="shared" si="9"/>
        <v>7.954</v>
      </c>
      <c r="P199" s="157">
        <v>8.0</v>
      </c>
      <c r="Q199" s="160">
        <f t="shared" si="10"/>
        <v>8.048</v>
      </c>
      <c r="R199" s="160">
        <f t="shared" si="11"/>
        <v>8.096</v>
      </c>
      <c r="S199" s="160">
        <f t="shared" si="12"/>
        <v>8.144</v>
      </c>
      <c r="T199" s="160">
        <f t="shared" si="13"/>
        <v>8.192</v>
      </c>
      <c r="U199" s="167">
        <v>8.24</v>
      </c>
      <c r="V199" s="162">
        <f t="shared" ref="V199:AO199" si="208">B199-B200</f>
        <v>-0.3</v>
      </c>
      <c r="W199" s="162">
        <f t="shared" si="208"/>
        <v>-0.19</v>
      </c>
      <c r="X199" s="162">
        <f t="shared" si="208"/>
        <v>-0.12</v>
      </c>
      <c r="Y199" s="162">
        <f t="shared" si="208"/>
        <v>-0.11</v>
      </c>
      <c r="Z199" s="162">
        <f t="shared" si="208"/>
        <v>-0.1</v>
      </c>
      <c r="AA199" s="162">
        <f t="shared" si="208"/>
        <v>-0.115</v>
      </c>
      <c r="AB199" s="162">
        <f t="shared" si="208"/>
        <v>-0.13</v>
      </c>
      <c r="AC199" s="162">
        <f t="shared" si="208"/>
        <v>-0.1233333333</v>
      </c>
      <c r="AD199" s="162">
        <f t="shared" si="208"/>
        <v>-0.1166666667</v>
      </c>
      <c r="AE199" s="162">
        <f t="shared" si="208"/>
        <v>-0.11</v>
      </c>
      <c r="AF199" s="162">
        <f t="shared" si="208"/>
        <v>-0.092</v>
      </c>
      <c r="AG199" s="162">
        <f t="shared" si="208"/>
        <v>-0.074</v>
      </c>
      <c r="AH199" s="162">
        <f t="shared" si="208"/>
        <v>-0.056</v>
      </c>
      <c r="AI199" s="162">
        <f t="shared" si="208"/>
        <v>-0.038</v>
      </c>
      <c r="AJ199" s="162">
        <f t="shared" si="208"/>
        <v>-0.02</v>
      </c>
      <c r="AK199" s="162">
        <f t="shared" si="208"/>
        <v>0.004</v>
      </c>
      <c r="AL199" s="162">
        <f t="shared" si="208"/>
        <v>0.028</v>
      </c>
      <c r="AM199" s="162">
        <f t="shared" si="208"/>
        <v>0.052</v>
      </c>
      <c r="AN199" s="162">
        <f t="shared" si="208"/>
        <v>0.076</v>
      </c>
      <c r="AO199" s="162">
        <f t="shared" si="208"/>
        <v>0.1</v>
      </c>
      <c r="AP199" s="163">
        <f t="shared" si="15"/>
        <v>0.1</v>
      </c>
    </row>
    <row r="200">
      <c r="A200" s="169">
        <v>42845.0</v>
      </c>
      <c r="B200" s="166">
        <v>8.48</v>
      </c>
      <c r="C200" s="157">
        <v>8.22</v>
      </c>
      <c r="D200" s="159">
        <v>8.05</v>
      </c>
      <c r="E200" s="159">
        <f t="shared" si="2"/>
        <v>7.965</v>
      </c>
      <c r="F200" s="159">
        <v>7.88</v>
      </c>
      <c r="G200" s="159">
        <f t="shared" si="3"/>
        <v>7.86</v>
      </c>
      <c r="H200" s="157">
        <v>7.84</v>
      </c>
      <c r="I200" s="160">
        <f t="shared" si="4"/>
        <v>7.853333333</v>
      </c>
      <c r="J200" s="160">
        <f t="shared" si="5"/>
        <v>7.866666667</v>
      </c>
      <c r="K200" s="159">
        <v>7.88</v>
      </c>
      <c r="L200" s="159">
        <f t="shared" si="6"/>
        <v>7.908</v>
      </c>
      <c r="M200" s="159">
        <f t="shared" si="7"/>
        <v>7.936</v>
      </c>
      <c r="N200" s="159">
        <f t="shared" si="8"/>
        <v>7.964</v>
      </c>
      <c r="O200" s="159">
        <f t="shared" si="9"/>
        <v>7.992</v>
      </c>
      <c r="P200" s="157">
        <v>8.02</v>
      </c>
      <c r="Q200" s="160">
        <f t="shared" si="10"/>
        <v>8.044</v>
      </c>
      <c r="R200" s="160">
        <f t="shared" si="11"/>
        <v>8.068</v>
      </c>
      <c r="S200" s="160">
        <f t="shared" si="12"/>
        <v>8.092</v>
      </c>
      <c r="T200" s="160">
        <f t="shared" si="13"/>
        <v>8.116</v>
      </c>
      <c r="U200" s="167">
        <v>8.14</v>
      </c>
      <c r="V200" s="162">
        <f t="shared" ref="V200:AO200" si="209">B200-B201</f>
        <v>-0.16</v>
      </c>
      <c r="W200" s="162">
        <f t="shared" si="209"/>
        <v>-0.16</v>
      </c>
      <c r="X200" s="162">
        <f t="shared" si="209"/>
        <v>-0.13</v>
      </c>
      <c r="Y200" s="162">
        <f t="shared" si="209"/>
        <v>-0.12</v>
      </c>
      <c r="Z200" s="162">
        <f t="shared" si="209"/>
        <v>-0.11</v>
      </c>
      <c r="AA200" s="162">
        <f t="shared" si="209"/>
        <v>-0.105</v>
      </c>
      <c r="AB200" s="162">
        <f t="shared" si="209"/>
        <v>-0.1</v>
      </c>
      <c r="AC200" s="162">
        <f t="shared" si="209"/>
        <v>-0.1</v>
      </c>
      <c r="AD200" s="162">
        <f t="shared" si="209"/>
        <v>-0.1</v>
      </c>
      <c r="AE200" s="162">
        <f t="shared" si="209"/>
        <v>-0.1</v>
      </c>
      <c r="AF200" s="162">
        <f t="shared" si="209"/>
        <v>-0.098</v>
      </c>
      <c r="AG200" s="162">
        <f t="shared" si="209"/>
        <v>-0.096</v>
      </c>
      <c r="AH200" s="162">
        <f t="shared" si="209"/>
        <v>-0.094</v>
      </c>
      <c r="AI200" s="162">
        <f t="shared" si="209"/>
        <v>-0.092</v>
      </c>
      <c r="AJ200" s="162">
        <f t="shared" si="209"/>
        <v>-0.09</v>
      </c>
      <c r="AK200" s="162">
        <f t="shared" si="209"/>
        <v>-0.088</v>
      </c>
      <c r="AL200" s="162">
        <f t="shared" si="209"/>
        <v>-0.086</v>
      </c>
      <c r="AM200" s="162">
        <f t="shared" si="209"/>
        <v>-0.084</v>
      </c>
      <c r="AN200" s="162">
        <f t="shared" si="209"/>
        <v>-0.082</v>
      </c>
      <c r="AO200" s="162">
        <f t="shared" si="209"/>
        <v>-0.08</v>
      </c>
      <c r="AP200" s="163">
        <f t="shared" si="15"/>
        <v>-0.08</v>
      </c>
    </row>
    <row r="201">
      <c r="A201" s="169">
        <v>42844.0</v>
      </c>
      <c r="B201" s="166">
        <v>8.64</v>
      </c>
      <c r="C201" s="157">
        <v>8.38</v>
      </c>
      <c r="D201" s="159">
        <v>8.18</v>
      </c>
      <c r="E201" s="159">
        <f t="shared" si="2"/>
        <v>8.085</v>
      </c>
      <c r="F201" s="159">
        <v>7.99</v>
      </c>
      <c r="G201" s="159">
        <f t="shared" si="3"/>
        <v>7.965</v>
      </c>
      <c r="H201" s="157">
        <v>7.94</v>
      </c>
      <c r="I201" s="160">
        <f t="shared" si="4"/>
        <v>7.953333333</v>
      </c>
      <c r="J201" s="160">
        <f t="shared" si="5"/>
        <v>7.966666667</v>
      </c>
      <c r="K201" s="159">
        <v>7.98</v>
      </c>
      <c r="L201" s="159">
        <f t="shared" si="6"/>
        <v>8.006</v>
      </c>
      <c r="M201" s="159">
        <f t="shared" si="7"/>
        <v>8.032</v>
      </c>
      <c r="N201" s="159">
        <f t="shared" si="8"/>
        <v>8.058</v>
      </c>
      <c r="O201" s="159">
        <f t="shared" si="9"/>
        <v>8.084</v>
      </c>
      <c r="P201" s="157">
        <v>8.11</v>
      </c>
      <c r="Q201" s="160">
        <f t="shared" si="10"/>
        <v>8.132</v>
      </c>
      <c r="R201" s="160">
        <f t="shared" si="11"/>
        <v>8.154</v>
      </c>
      <c r="S201" s="160">
        <f t="shared" si="12"/>
        <v>8.176</v>
      </c>
      <c r="T201" s="160">
        <f t="shared" si="13"/>
        <v>8.198</v>
      </c>
      <c r="U201" s="167">
        <v>8.22</v>
      </c>
      <c r="V201" s="162">
        <f t="shared" ref="V201:AO201" si="210">B201-B202</f>
        <v>-0.08</v>
      </c>
      <c r="W201" s="162">
        <f t="shared" si="210"/>
        <v>-0.06</v>
      </c>
      <c r="X201" s="162">
        <f t="shared" si="210"/>
        <v>-0.06</v>
      </c>
      <c r="Y201" s="162">
        <f t="shared" si="210"/>
        <v>-0.055</v>
      </c>
      <c r="Z201" s="162">
        <f t="shared" si="210"/>
        <v>-0.05</v>
      </c>
      <c r="AA201" s="162">
        <f t="shared" si="210"/>
        <v>-0.045</v>
      </c>
      <c r="AB201" s="162">
        <f t="shared" si="210"/>
        <v>-0.04</v>
      </c>
      <c r="AC201" s="162">
        <f t="shared" si="210"/>
        <v>-0.03333333333</v>
      </c>
      <c r="AD201" s="162">
        <f t="shared" si="210"/>
        <v>-0.02666666667</v>
      </c>
      <c r="AE201" s="162">
        <f t="shared" si="210"/>
        <v>-0.02</v>
      </c>
      <c r="AF201" s="162">
        <f t="shared" si="210"/>
        <v>-0.012</v>
      </c>
      <c r="AG201" s="162">
        <f t="shared" si="210"/>
        <v>-0.004</v>
      </c>
      <c r="AH201" s="162">
        <f t="shared" si="210"/>
        <v>0.004</v>
      </c>
      <c r="AI201" s="162">
        <f t="shared" si="210"/>
        <v>0.012</v>
      </c>
      <c r="AJ201" s="162">
        <f t="shared" si="210"/>
        <v>0.02</v>
      </c>
      <c r="AK201" s="162">
        <f t="shared" si="210"/>
        <v>0.024</v>
      </c>
      <c r="AL201" s="162">
        <f t="shared" si="210"/>
        <v>0.028</v>
      </c>
      <c r="AM201" s="162">
        <f t="shared" si="210"/>
        <v>0.032</v>
      </c>
      <c r="AN201" s="162">
        <f t="shared" si="210"/>
        <v>0.036</v>
      </c>
      <c r="AO201" s="162">
        <f t="shared" si="210"/>
        <v>0.04</v>
      </c>
      <c r="AP201" s="163">
        <f t="shared" si="15"/>
        <v>0.04</v>
      </c>
    </row>
    <row r="202">
      <c r="A202" s="169">
        <v>42843.0</v>
      </c>
      <c r="B202" s="166">
        <v>8.72</v>
      </c>
      <c r="C202" s="157">
        <v>8.44</v>
      </c>
      <c r="D202" s="159">
        <v>8.24</v>
      </c>
      <c r="E202" s="159">
        <f t="shared" si="2"/>
        <v>8.14</v>
      </c>
      <c r="F202" s="159">
        <v>8.04</v>
      </c>
      <c r="G202" s="159">
        <f t="shared" si="3"/>
        <v>8.01</v>
      </c>
      <c r="H202" s="157">
        <v>7.98</v>
      </c>
      <c r="I202" s="160">
        <f t="shared" si="4"/>
        <v>7.986666667</v>
      </c>
      <c r="J202" s="160">
        <f t="shared" si="5"/>
        <v>7.993333333</v>
      </c>
      <c r="K202" s="159">
        <v>8.0</v>
      </c>
      <c r="L202" s="159">
        <f t="shared" si="6"/>
        <v>8.018</v>
      </c>
      <c r="M202" s="159">
        <f t="shared" si="7"/>
        <v>8.036</v>
      </c>
      <c r="N202" s="159">
        <f t="shared" si="8"/>
        <v>8.054</v>
      </c>
      <c r="O202" s="159">
        <f t="shared" si="9"/>
        <v>8.072</v>
      </c>
      <c r="P202" s="157">
        <v>8.09</v>
      </c>
      <c r="Q202" s="160">
        <f t="shared" si="10"/>
        <v>8.108</v>
      </c>
      <c r="R202" s="160">
        <f t="shared" si="11"/>
        <v>8.126</v>
      </c>
      <c r="S202" s="160">
        <f t="shared" si="12"/>
        <v>8.144</v>
      </c>
      <c r="T202" s="160">
        <f t="shared" si="13"/>
        <v>8.162</v>
      </c>
      <c r="U202" s="167">
        <v>8.18</v>
      </c>
      <c r="V202" s="162">
        <f t="shared" ref="V202:AO202" si="211">B202-B203</f>
        <v>0.01</v>
      </c>
      <c r="W202" s="162">
        <f t="shared" si="211"/>
        <v>0.02</v>
      </c>
      <c r="X202" s="162">
        <f t="shared" si="211"/>
        <v>0.02</v>
      </c>
      <c r="Y202" s="162">
        <f t="shared" si="211"/>
        <v>0.02</v>
      </c>
      <c r="Z202" s="162">
        <f t="shared" si="211"/>
        <v>0.02</v>
      </c>
      <c r="AA202" s="162">
        <f t="shared" si="211"/>
        <v>0.02</v>
      </c>
      <c r="AB202" s="162">
        <f t="shared" si="211"/>
        <v>0.02</v>
      </c>
      <c r="AC202" s="162">
        <f t="shared" si="211"/>
        <v>0.02</v>
      </c>
      <c r="AD202" s="162">
        <f t="shared" si="211"/>
        <v>0.02</v>
      </c>
      <c r="AE202" s="162">
        <f t="shared" si="211"/>
        <v>0.02</v>
      </c>
      <c r="AF202" s="162">
        <f t="shared" si="211"/>
        <v>0.016</v>
      </c>
      <c r="AG202" s="162">
        <f t="shared" si="211"/>
        <v>0.012</v>
      </c>
      <c r="AH202" s="162">
        <f t="shared" si="211"/>
        <v>0.008</v>
      </c>
      <c r="AI202" s="162">
        <f t="shared" si="211"/>
        <v>0.004</v>
      </c>
      <c r="AJ202" s="162">
        <f t="shared" si="211"/>
        <v>0</v>
      </c>
      <c r="AK202" s="162">
        <f t="shared" si="211"/>
        <v>-0.002</v>
      </c>
      <c r="AL202" s="162">
        <f t="shared" si="211"/>
        <v>-0.004</v>
      </c>
      <c r="AM202" s="162">
        <f t="shared" si="211"/>
        <v>-0.006</v>
      </c>
      <c r="AN202" s="162">
        <f t="shared" si="211"/>
        <v>-0.008</v>
      </c>
      <c r="AO202" s="162">
        <f t="shared" si="211"/>
        <v>-0.01</v>
      </c>
      <c r="AP202" s="163">
        <f t="shared" si="15"/>
        <v>0.02</v>
      </c>
    </row>
    <row r="203">
      <c r="A203" s="169">
        <v>42842.0</v>
      </c>
      <c r="B203" s="166">
        <v>8.71</v>
      </c>
      <c r="C203" s="157">
        <v>8.42</v>
      </c>
      <c r="D203" s="159">
        <v>8.22</v>
      </c>
      <c r="E203" s="159">
        <f t="shared" si="2"/>
        <v>8.12</v>
      </c>
      <c r="F203" s="159">
        <v>8.02</v>
      </c>
      <c r="G203" s="159">
        <f t="shared" si="3"/>
        <v>7.99</v>
      </c>
      <c r="H203" s="157">
        <v>7.96</v>
      </c>
      <c r="I203" s="160">
        <f t="shared" si="4"/>
        <v>7.966666667</v>
      </c>
      <c r="J203" s="160">
        <f t="shared" si="5"/>
        <v>7.973333333</v>
      </c>
      <c r="K203" s="159">
        <v>7.98</v>
      </c>
      <c r="L203" s="159">
        <f t="shared" si="6"/>
        <v>8.002</v>
      </c>
      <c r="M203" s="159">
        <f t="shared" si="7"/>
        <v>8.024</v>
      </c>
      <c r="N203" s="159">
        <f t="shared" si="8"/>
        <v>8.046</v>
      </c>
      <c r="O203" s="159">
        <f t="shared" si="9"/>
        <v>8.068</v>
      </c>
      <c r="P203" s="157">
        <v>8.09</v>
      </c>
      <c r="Q203" s="160">
        <f t="shared" si="10"/>
        <v>8.11</v>
      </c>
      <c r="R203" s="160">
        <f t="shared" si="11"/>
        <v>8.13</v>
      </c>
      <c r="S203" s="160">
        <f t="shared" si="12"/>
        <v>8.15</v>
      </c>
      <c r="T203" s="160">
        <f t="shared" si="13"/>
        <v>8.17</v>
      </c>
      <c r="U203" s="167">
        <v>8.19</v>
      </c>
      <c r="V203" s="162">
        <f t="shared" ref="V203:AO203" si="212">B203-B204</f>
        <v>-0.07</v>
      </c>
      <c r="W203" s="162">
        <f t="shared" si="212"/>
        <v>-0.04</v>
      </c>
      <c r="X203" s="162">
        <f t="shared" si="212"/>
        <v>-0.03</v>
      </c>
      <c r="Y203" s="162">
        <f t="shared" si="212"/>
        <v>-0.02</v>
      </c>
      <c r="Z203" s="162">
        <f t="shared" si="212"/>
        <v>-0.01</v>
      </c>
      <c r="AA203" s="162">
        <f t="shared" si="212"/>
        <v>-0.005</v>
      </c>
      <c r="AB203" s="162">
        <f t="shared" si="212"/>
        <v>0</v>
      </c>
      <c r="AC203" s="162">
        <f t="shared" si="212"/>
        <v>-0.003333333333</v>
      </c>
      <c r="AD203" s="162">
        <f t="shared" si="212"/>
        <v>-0.006666666667</v>
      </c>
      <c r="AE203" s="162">
        <f t="shared" si="212"/>
        <v>-0.01</v>
      </c>
      <c r="AF203" s="162">
        <f t="shared" si="212"/>
        <v>-0.012</v>
      </c>
      <c r="AG203" s="162">
        <f t="shared" si="212"/>
        <v>-0.014</v>
      </c>
      <c r="AH203" s="162">
        <f t="shared" si="212"/>
        <v>-0.016</v>
      </c>
      <c r="AI203" s="162">
        <f t="shared" si="212"/>
        <v>-0.018</v>
      </c>
      <c r="AJ203" s="162">
        <f t="shared" si="212"/>
        <v>-0.02</v>
      </c>
      <c r="AK203" s="162">
        <f t="shared" si="212"/>
        <v>-0.018</v>
      </c>
      <c r="AL203" s="162">
        <f t="shared" si="212"/>
        <v>-0.016</v>
      </c>
      <c r="AM203" s="162">
        <f t="shared" si="212"/>
        <v>-0.014</v>
      </c>
      <c r="AN203" s="162">
        <f t="shared" si="212"/>
        <v>-0.012</v>
      </c>
      <c r="AO203" s="162">
        <f t="shared" si="212"/>
        <v>-0.01</v>
      </c>
      <c r="AP203" s="163">
        <f t="shared" si="15"/>
        <v>0</v>
      </c>
    </row>
    <row r="204">
      <c r="A204" s="169">
        <v>42839.0</v>
      </c>
      <c r="B204" s="166">
        <v>8.78</v>
      </c>
      <c r="C204" s="157">
        <v>8.46</v>
      </c>
      <c r="D204" s="159">
        <v>8.25</v>
      </c>
      <c r="E204" s="159">
        <f t="shared" si="2"/>
        <v>8.14</v>
      </c>
      <c r="F204" s="159">
        <v>8.03</v>
      </c>
      <c r="G204" s="159">
        <f t="shared" si="3"/>
        <v>7.995</v>
      </c>
      <c r="H204" s="157">
        <v>7.96</v>
      </c>
      <c r="I204" s="160">
        <f t="shared" si="4"/>
        <v>7.97</v>
      </c>
      <c r="J204" s="160">
        <f t="shared" si="5"/>
        <v>7.98</v>
      </c>
      <c r="K204" s="159">
        <v>7.99</v>
      </c>
      <c r="L204" s="159">
        <f t="shared" si="6"/>
        <v>8.014</v>
      </c>
      <c r="M204" s="159">
        <f t="shared" si="7"/>
        <v>8.038</v>
      </c>
      <c r="N204" s="159">
        <f t="shared" si="8"/>
        <v>8.062</v>
      </c>
      <c r="O204" s="159">
        <f t="shared" si="9"/>
        <v>8.086</v>
      </c>
      <c r="P204" s="157">
        <v>8.11</v>
      </c>
      <c r="Q204" s="160">
        <f t="shared" si="10"/>
        <v>8.128</v>
      </c>
      <c r="R204" s="160">
        <f t="shared" si="11"/>
        <v>8.146</v>
      </c>
      <c r="S204" s="160">
        <f t="shared" si="12"/>
        <v>8.164</v>
      </c>
      <c r="T204" s="160">
        <f t="shared" si="13"/>
        <v>8.182</v>
      </c>
      <c r="U204" s="167">
        <v>8.2</v>
      </c>
      <c r="V204" s="162">
        <f t="shared" ref="V204:AO204" si="213">B204-B205</f>
        <v>-0.01</v>
      </c>
      <c r="W204" s="162">
        <f t="shared" si="213"/>
        <v>-0.01</v>
      </c>
      <c r="X204" s="162">
        <f t="shared" si="213"/>
        <v>-0.01</v>
      </c>
      <c r="Y204" s="162">
        <f t="shared" si="213"/>
        <v>-0.01</v>
      </c>
      <c r="Z204" s="162">
        <f t="shared" si="213"/>
        <v>-0.01</v>
      </c>
      <c r="AA204" s="162">
        <f t="shared" si="213"/>
        <v>-0.015</v>
      </c>
      <c r="AB204" s="162">
        <f t="shared" si="213"/>
        <v>-0.02</v>
      </c>
      <c r="AC204" s="162">
        <f t="shared" si="213"/>
        <v>-0.01666666667</v>
      </c>
      <c r="AD204" s="162">
        <f t="shared" si="213"/>
        <v>-0.01333333333</v>
      </c>
      <c r="AE204" s="162">
        <f t="shared" si="213"/>
        <v>-0.01</v>
      </c>
      <c r="AF204" s="162">
        <f t="shared" si="213"/>
        <v>-0.008</v>
      </c>
      <c r="AG204" s="162">
        <f t="shared" si="213"/>
        <v>-0.006</v>
      </c>
      <c r="AH204" s="162">
        <f t="shared" si="213"/>
        <v>-0.004</v>
      </c>
      <c r="AI204" s="162">
        <f t="shared" si="213"/>
        <v>-0.002</v>
      </c>
      <c r="AJ204" s="162">
        <f t="shared" si="213"/>
        <v>0</v>
      </c>
      <c r="AK204" s="162">
        <f t="shared" si="213"/>
        <v>-0.002</v>
      </c>
      <c r="AL204" s="162">
        <f t="shared" si="213"/>
        <v>-0.004</v>
      </c>
      <c r="AM204" s="162">
        <f t="shared" si="213"/>
        <v>-0.006</v>
      </c>
      <c r="AN204" s="162">
        <f t="shared" si="213"/>
        <v>-0.008</v>
      </c>
      <c r="AO204" s="162">
        <f t="shared" si="213"/>
        <v>-0.01</v>
      </c>
      <c r="AP204" s="163">
        <f t="shared" si="15"/>
        <v>0</v>
      </c>
    </row>
    <row r="205">
      <c r="A205" s="169">
        <v>42838.0</v>
      </c>
      <c r="B205" s="166">
        <v>8.79</v>
      </c>
      <c r="C205" s="157">
        <v>8.47</v>
      </c>
      <c r="D205" s="159">
        <v>8.26</v>
      </c>
      <c r="E205" s="159">
        <f t="shared" si="2"/>
        <v>8.15</v>
      </c>
      <c r="F205" s="159">
        <v>8.04</v>
      </c>
      <c r="G205" s="159">
        <f t="shared" si="3"/>
        <v>8.01</v>
      </c>
      <c r="H205" s="157">
        <v>7.98</v>
      </c>
      <c r="I205" s="160">
        <f t="shared" si="4"/>
        <v>7.986666667</v>
      </c>
      <c r="J205" s="160">
        <f t="shared" si="5"/>
        <v>7.993333333</v>
      </c>
      <c r="K205" s="159">
        <v>8.0</v>
      </c>
      <c r="L205" s="159">
        <f t="shared" si="6"/>
        <v>8.022</v>
      </c>
      <c r="M205" s="159">
        <f t="shared" si="7"/>
        <v>8.044</v>
      </c>
      <c r="N205" s="159">
        <f t="shared" si="8"/>
        <v>8.066</v>
      </c>
      <c r="O205" s="159">
        <f t="shared" si="9"/>
        <v>8.088</v>
      </c>
      <c r="P205" s="157">
        <v>8.11</v>
      </c>
      <c r="Q205" s="160">
        <f t="shared" si="10"/>
        <v>8.13</v>
      </c>
      <c r="R205" s="160">
        <f t="shared" si="11"/>
        <v>8.15</v>
      </c>
      <c r="S205" s="160">
        <f t="shared" si="12"/>
        <v>8.17</v>
      </c>
      <c r="T205" s="160">
        <f t="shared" si="13"/>
        <v>8.19</v>
      </c>
      <c r="U205" s="167">
        <v>8.21</v>
      </c>
      <c r="V205" s="162">
        <f t="shared" ref="V205:AO205" si="214">B205-B206</f>
        <v>-0.06</v>
      </c>
      <c r="W205" s="162">
        <f t="shared" si="214"/>
        <v>-0.04</v>
      </c>
      <c r="X205" s="162">
        <f t="shared" si="214"/>
        <v>-0.04</v>
      </c>
      <c r="Y205" s="162">
        <f t="shared" si="214"/>
        <v>-0.05</v>
      </c>
      <c r="Z205" s="162">
        <f t="shared" si="214"/>
        <v>-0.06</v>
      </c>
      <c r="AA205" s="162">
        <f t="shared" si="214"/>
        <v>-0.06</v>
      </c>
      <c r="AB205" s="162">
        <f t="shared" si="214"/>
        <v>-0.06</v>
      </c>
      <c r="AC205" s="162">
        <f t="shared" si="214"/>
        <v>-0.06666666667</v>
      </c>
      <c r="AD205" s="162">
        <f t="shared" si="214"/>
        <v>-0.07333333333</v>
      </c>
      <c r="AE205" s="162">
        <f t="shared" si="214"/>
        <v>-0.08</v>
      </c>
      <c r="AF205" s="162">
        <f t="shared" si="214"/>
        <v>-0.08</v>
      </c>
      <c r="AG205" s="162">
        <f t="shared" si="214"/>
        <v>-0.08</v>
      </c>
      <c r="AH205" s="162">
        <f t="shared" si="214"/>
        <v>-0.08</v>
      </c>
      <c r="AI205" s="162">
        <f t="shared" si="214"/>
        <v>-0.08</v>
      </c>
      <c r="AJ205" s="162">
        <f t="shared" si="214"/>
        <v>-0.08</v>
      </c>
      <c r="AK205" s="162">
        <f t="shared" si="214"/>
        <v>-0.078</v>
      </c>
      <c r="AL205" s="162">
        <f t="shared" si="214"/>
        <v>-0.076</v>
      </c>
      <c r="AM205" s="162">
        <f t="shared" si="214"/>
        <v>-0.074</v>
      </c>
      <c r="AN205" s="162">
        <f t="shared" si="214"/>
        <v>-0.072</v>
      </c>
      <c r="AO205" s="162">
        <f t="shared" si="214"/>
        <v>-0.07</v>
      </c>
      <c r="AP205" s="163">
        <f t="shared" si="15"/>
        <v>-0.04</v>
      </c>
    </row>
    <row r="206">
      <c r="A206" s="169">
        <v>42837.0</v>
      </c>
      <c r="B206" s="166">
        <v>8.85</v>
      </c>
      <c r="C206" s="157">
        <v>8.51</v>
      </c>
      <c r="D206" s="159">
        <v>8.3</v>
      </c>
      <c r="E206" s="159">
        <f t="shared" si="2"/>
        <v>8.2</v>
      </c>
      <c r="F206" s="159">
        <v>8.1</v>
      </c>
      <c r="G206" s="159">
        <f t="shared" si="3"/>
        <v>8.07</v>
      </c>
      <c r="H206" s="157">
        <v>8.04</v>
      </c>
      <c r="I206" s="160">
        <f t="shared" si="4"/>
        <v>8.053333333</v>
      </c>
      <c r="J206" s="160">
        <f t="shared" si="5"/>
        <v>8.066666667</v>
      </c>
      <c r="K206" s="159">
        <v>8.08</v>
      </c>
      <c r="L206" s="159">
        <f t="shared" si="6"/>
        <v>8.102</v>
      </c>
      <c r="M206" s="159">
        <f t="shared" si="7"/>
        <v>8.124</v>
      </c>
      <c r="N206" s="159">
        <f t="shared" si="8"/>
        <v>8.146</v>
      </c>
      <c r="O206" s="159">
        <f t="shared" si="9"/>
        <v>8.168</v>
      </c>
      <c r="P206" s="157">
        <v>8.19</v>
      </c>
      <c r="Q206" s="160">
        <f t="shared" si="10"/>
        <v>8.208</v>
      </c>
      <c r="R206" s="160">
        <f t="shared" si="11"/>
        <v>8.226</v>
      </c>
      <c r="S206" s="160">
        <f t="shared" si="12"/>
        <v>8.244</v>
      </c>
      <c r="T206" s="160">
        <f t="shared" si="13"/>
        <v>8.262</v>
      </c>
      <c r="U206" s="167">
        <v>8.28</v>
      </c>
      <c r="V206" s="162">
        <f t="shared" ref="V206:AO206" si="215">B206-B207</f>
        <v>-0.01</v>
      </c>
      <c r="W206" s="162">
        <f t="shared" si="215"/>
        <v>0.03</v>
      </c>
      <c r="X206" s="162">
        <f t="shared" si="215"/>
        <v>0.05</v>
      </c>
      <c r="Y206" s="162">
        <f t="shared" si="215"/>
        <v>0.05</v>
      </c>
      <c r="Z206" s="162">
        <f t="shared" si="215"/>
        <v>0.05</v>
      </c>
      <c r="AA206" s="162">
        <f t="shared" si="215"/>
        <v>0.04</v>
      </c>
      <c r="AB206" s="162">
        <f t="shared" si="215"/>
        <v>0.03</v>
      </c>
      <c r="AC206" s="162">
        <f t="shared" si="215"/>
        <v>0.02333333333</v>
      </c>
      <c r="AD206" s="162">
        <f t="shared" si="215"/>
        <v>0.01666666667</v>
      </c>
      <c r="AE206" s="162">
        <f t="shared" si="215"/>
        <v>0.01</v>
      </c>
      <c r="AF206" s="162">
        <f t="shared" si="215"/>
        <v>0.006</v>
      </c>
      <c r="AG206" s="162">
        <f t="shared" si="215"/>
        <v>0.002</v>
      </c>
      <c r="AH206" s="162">
        <f t="shared" si="215"/>
        <v>-0.002</v>
      </c>
      <c r="AI206" s="162">
        <f t="shared" si="215"/>
        <v>-0.006</v>
      </c>
      <c r="AJ206" s="162">
        <f t="shared" si="215"/>
        <v>-0.01</v>
      </c>
      <c r="AK206" s="162">
        <f t="shared" si="215"/>
        <v>-0.012</v>
      </c>
      <c r="AL206" s="162">
        <f t="shared" si="215"/>
        <v>-0.014</v>
      </c>
      <c r="AM206" s="162">
        <f t="shared" si="215"/>
        <v>-0.016</v>
      </c>
      <c r="AN206" s="162">
        <f t="shared" si="215"/>
        <v>-0.018</v>
      </c>
      <c r="AO206" s="162">
        <f t="shared" si="215"/>
        <v>-0.02</v>
      </c>
      <c r="AP206" s="163">
        <f t="shared" si="15"/>
        <v>0.05</v>
      </c>
    </row>
    <row r="207">
      <c r="A207" s="169">
        <v>42836.0</v>
      </c>
      <c r="B207" s="166">
        <v>8.86</v>
      </c>
      <c r="C207" s="157">
        <v>8.48</v>
      </c>
      <c r="D207" s="159">
        <v>8.25</v>
      </c>
      <c r="E207" s="159">
        <f t="shared" si="2"/>
        <v>8.15</v>
      </c>
      <c r="F207" s="159">
        <v>8.05</v>
      </c>
      <c r="G207" s="159">
        <f t="shared" si="3"/>
        <v>8.03</v>
      </c>
      <c r="H207" s="157">
        <v>8.01</v>
      </c>
      <c r="I207" s="160">
        <f t="shared" si="4"/>
        <v>8.03</v>
      </c>
      <c r="J207" s="160">
        <f t="shared" si="5"/>
        <v>8.05</v>
      </c>
      <c r="K207" s="159">
        <v>8.07</v>
      </c>
      <c r="L207" s="159">
        <f t="shared" si="6"/>
        <v>8.096</v>
      </c>
      <c r="M207" s="159">
        <f t="shared" si="7"/>
        <v>8.122</v>
      </c>
      <c r="N207" s="159">
        <f t="shared" si="8"/>
        <v>8.148</v>
      </c>
      <c r="O207" s="159">
        <f t="shared" si="9"/>
        <v>8.174</v>
      </c>
      <c r="P207" s="157">
        <v>8.2</v>
      </c>
      <c r="Q207" s="160">
        <f t="shared" si="10"/>
        <v>8.22</v>
      </c>
      <c r="R207" s="160">
        <f t="shared" si="11"/>
        <v>8.24</v>
      </c>
      <c r="S207" s="160">
        <f t="shared" si="12"/>
        <v>8.26</v>
      </c>
      <c r="T207" s="160">
        <f t="shared" si="13"/>
        <v>8.28</v>
      </c>
      <c r="U207" s="167">
        <v>8.3</v>
      </c>
      <c r="V207" s="162">
        <f t="shared" ref="V207:AO207" si="216">B207-B208</f>
        <v>-0.08</v>
      </c>
      <c r="W207" s="162">
        <f t="shared" si="216"/>
        <v>-0.01</v>
      </c>
      <c r="X207" s="162">
        <f t="shared" si="216"/>
        <v>0.02</v>
      </c>
      <c r="Y207" s="162">
        <f t="shared" si="216"/>
        <v>0.035</v>
      </c>
      <c r="Z207" s="162">
        <f t="shared" si="216"/>
        <v>0.05</v>
      </c>
      <c r="AA207" s="162">
        <f t="shared" si="216"/>
        <v>0.05</v>
      </c>
      <c r="AB207" s="162">
        <f t="shared" si="216"/>
        <v>0.05</v>
      </c>
      <c r="AC207" s="162">
        <f t="shared" si="216"/>
        <v>0.05</v>
      </c>
      <c r="AD207" s="162">
        <f t="shared" si="216"/>
        <v>0.05</v>
      </c>
      <c r="AE207" s="162">
        <f t="shared" si="216"/>
        <v>0.05</v>
      </c>
      <c r="AF207" s="162">
        <f t="shared" si="216"/>
        <v>0.046</v>
      </c>
      <c r="AG207" s="162">
        <f t="shared" si="216"/>
        <v>0.042</v>
      </c>
      <c r="AH207" s="162">
        <f t="shared" si="216"/>
        <v>0.038</v>
      </c>
      <c r="AI207" s="162">
        <f t="shared" si="216"/>
        <v>0.034</v>
      </c>
      <c r="AJ207" s="162">
        <f t="shared" si="216"/>
        <v>0.03</v>
      </c>
      <c r="AK207" s="162">
        <f t="shared" si="216"/>
        <v>0.03</v>
      </c>
      <c r="AL207" s="162">
        <f t="shared" si="216"/>
        <v>0.03</v>
      </c>
      <c r="AM207" s="162">
        <f t="shared" si="216"/>
        <v>0.03</v>
      </c>
      <c r="AN207" s="162">
        <f t="shared" si="216"/>
        <v>0.03</v>
      </c>
      <c r="AO207" s="162">
        <f t="shared" si="216"/>
        <v>0.03</v>
      </c>
      <c r="AP207" s="163">
        <f t="shared" si="15"/>
        <v>0.05</v>
      </c>
    </row>
    <row r="208">
      <c r="A208" s="169">
        <v>42835.0</v>
      </c>
      <c r="B208" s="166">
        <v>8.94</v>
      </c>
      <c r="C208" s="157">
        <v>8.49</v>
      </c>
      <c r="D208" s="159">
        <v>8.23</v>
      </c>
      <c r="E208" s="159">
        <f t="shared" si="2"/>
        <v>8.115</v>
      </c>
      <c r="F208" s="159">
        <v>8.0</v>
      </c>
      <c r="G208" s="159">
        <f t="shared" si="3"/>
        <v>7.98</v>
      </c>
      <c r="H208" s="157">
        <v>7.96</v>
      </c>
      <c r="I208" s="160">
        <f t="shared" si="4"/>
        <v>7.98</v>
      </c>
      <c r="J208" s="160">
        <f t="shared" si="5"/>
        <v>8</v>
      </c>
      <c r="K208" s="159">
        <v>8.02</v>
      </c>
      <c r="L208" s="159">
        <f t="shared" si="6"/>
        <v>8.05</v>
      </c>
      <c r="M208" s="159">
        <f t="shared" si="7"/>
        <v>8.08</v>
      </c>
      <c r="N208" s="159">
        <f t="shared" si="8"/>
        <v>8.11</v>
      </c>
      <c r="O208" s="159">
        <f t="shared" si="9"/>
        <v>8.14</v>
      </c>
      <c r="P208" s="157">
        <v>8.17</v>
      </c>
      <c r="Q208" s="160">
        <f t="shared" si="10"/>
        <v>8.19</v>
      </c>
      <c r="R208" s="160">
        <f t="shared" si="11"/>
        <v>8.21</v>
      </c>
      <c r="S208" s="160">
        <f t="shared" si="12"/>
        <v>8.23</v>
      </c>
      <c r="T208" s="160">
        <f t="shared" si="13"/>
        <v>8.25</v>
      </c>
      <c r="U208" s="167">
        <v>8.27</v>
      </c>
      <c r="V208" s="162">
        <f t="shared" ref="V208:AO208" si="217">B208-B209</f>
        <v>0.08</v>
      </c>
      <c r="W208" s="162">
        <f t="shared" si="217"/>
        <v>0.07</v>
      </c>
      <c r="X208" s="162">
        <f t="shared" si="217"/>
        <v>0.06</v>
      </c>
      <c r="Y208" s="162">
        <f t="shared" si="217"/>
        <v>0.055</v>
      </c>
      <c r="Z208" s="162">
        <f t="shared" si="217"/>
        <v>0.05</v>
      </c>
      <c r="AA208" s="162">
        <f t="shared" si="217"/>
        <v>0.05</v>
      </c>
      <c r="AB208" s="162">
        <f t="shared" si="217"/>
        <v>0.05</v>
      </c>
      <c r="AC208" s="162">
        <f t="shared" si="217"/>
        <v>0.04666666667</v>
      </c>
      <c r="AD208" s="162">
        <f t="shared" si="217"/>
        <v>0.04333333333</v>
      </c>
      <c r="AE208" s="162">
        <f t="shared" si="217"/>
        <v>0.04</v>
      </c>
      <c r="AF208" s="162">
        <f t="shared" si="217"/>
        <v>0.04</v>
      </c>
      <c r="AG208" s="162">
        <f t="shared" si="217"/>
        <v>0.04</v>
      </c>
      <c r="AH208" s="162">
        <f t="shared" si="217"/>
        <v>0.04</v>
      </c>
      <c r="AI208" s="162">
        <f t="shared" si="217"/>
        <v>0.04</v>
      </c>
      <c r="AJ208" s="162">
        <f t="shared" si="217"/>
        <v>0.04</v>
      </c>
      <c r="AK208" s="162">
        <f t="shared" si="217"/>
        <v>0.04</v>
      </c>
      <c r="AL208" s="162">
        <f t="shared" si="217"/>
        <v>0.04</v>
      </c>
      <c r="AM208" s="162">
        <f t="shared" si="217"/>
        <v>0.04</v>
      </c>
      <c r="AN208" s="162">
        <f t="shared" si="217"/>
        <v>0.04</v>
      </c>
      <c r="AO208" s="162">
        <f t="shared" si="217"/>
        <v>0.04</v>
      </c>
      <c r="AP208" s="163">
        <f t="shared" si="15"/>
        <v>0.08</v>
      </c>
    </row>
    <row r="209">
      <c r="A209" s="169">
        <v>42832.0</v>
      </c>
      <c r="B209" s="166">
        <v>8.86</v>
      </c>
      <c r="C209" s="157">
        <v>8.42</v>
      </c>
      <c r="D209" s="159">
        <v>8.17</v>
      </c>
      <c r="E209" s="159">
        <f t="shared" si="2"/>
        <v>8.06</v>
      </c>
      <c r="F209" s="159">
        <v>7.95</v>
      </c>
      <c r="G209" s="159">
        <f t="shared" si="3"/>
        <v>7.93</v>
      </c>
      <c r="H209" s="157">
        <v>7.91</v>
      </c>
      <c r="I209" s="160">
        <f t="shared" si="4"/>
        <v>7.933333333</v>
      </c>
      <c r="J209" s="160">
        <f t="shared" si="5"/>
        <v>7.956666667</v>
      </c>
      <c r="K209" s="159">
        <v>7.98</v>
      </c>
      <c r="L209" s="159">
        <f t="shared" si="6"/>
        <v>8.01</v>
      </c>
      <c r="M209" s="159">
        <f t="shared" si="7"/>
        <v>8.04</v>
      </c>
      <c r="N209" s="159">
        <f t="shared" si="8"/>
        <v>8.07</v>
      </c>
      <c r="O209" s="159">
        <f t="shared" si="9"/>
        <v>8.1</v>
      </c>
      <c r="P209" s="157">
        <v>8.13</v>
      </c>
      <c r="Q209" s="160">
        <f t="shared" si="10"/>
        <v>8.15</v>
      </c>
      <c r="R209" s="160">
        <f t="shared" si="11"/>
        <v>8.17</v>
      </c>
      <c r="S209" s="160">
        <f t="shared" si="12"/>
        <v>8.19</v>
      </c>
      <c r="T209" s="160">
        <f t="shared" si="13"/>
        <v>8.21</v>
      </c>
      <c r="U209" s="167">
        <v>8.23</v>
      </c>
      <c r="V209" s="162">
        <f t="shared" ref="V209:AO209" si="218">B209-B210</f>
        <v>-0.01</v>
      </c>
      <c r="W209" s="162">
        <f t="shared" si="218"/>
        <v>0.06</v>
      </c>
      <c r="X209" s="162">
        <f t="shared" si="218"/>
        <v>0.08</v>
      </c>
      <c r="Y209" s="162">
        <f t="shared" si="218"/>
        <v>0.085</v>
      </c>
      <c r="Z209" s="162">
        <f t="shared" si="218"/>
        <v>0.09</v>
      </c>
      <c r="AA209" s="162">
        <f t="shared" si="218"/>
        <v>0.08</v>
      </c>
      <c r="AB209" s="162">
        <f t="shared" si="218"/>
        <v>0.07</v>
      </c>
      <c r="AC209" s="162">
        <f t="shared" si="218"/>
        <v>0.06666666667</v>
      </c>
      <c r="AD209" s="162">
        <f t="shared" si="218"/>
        <v>0.06333333333</v>
      </c>
      <c r="AE209" s="162">
        <f t="shared" si="218"/>
        <v>0.06</v>
      </c>
      <c r="AF209" s="162">
        <f t="shared" si="218"/>
        <v>0.062</v>
      </c>
      <c r="AG209" s="162">
        <f t="shared" si="218"/>
        <v>0.064</v>
      </c>
      <c r="AH209" s="162">
        <f t="shared" si="218"/>
        <v>0.066</v>
      </c>
      <c r="AI209" s="162">
        <f t="shared" si="218"/>
        <v>0.068</v>
      </c>
      <c r="AJ209" s="162">
        <f t="shared" si="218"/>
        <v>0.07</v>
      </c>
      <c r="AK209" s="162">
        <f t="shared" si="218"/>
        <v>0.07</v>
      </c>
      <c r="AL209" s="162">
        <f t="shared" si="218"/>
        <v>0.07</v>
      </c>
      <c r="AM209" s="162">
        <f t="shared" si="218"/>
        <v>0.07</v>
      </c>
      <c r="AN209" s="162">
        <f t="shared" si="218"/>
        <v>0.07</v>
      </c>
      <c r="AO209" s="162">
        <f t="shared" si="218"/>
        <v>0.07</v>
      </c>
      <c r="AP209" s="163">
        <f t="shared" si="15"/>
        <v>0.09</v>
      </c>
    </row>
    <row r="210">
      <c r="A210" s="169">
        <v>42831.0</v>
      </c>
      <c r="B210" s="166">
        <v>8.87</v>
      </c>
      <c r="C210" s="157">
        <v>8.36</v>
      </c>
      <c r="D210" s="159">
        <v>8.09</v>
      </c>
      <c r="E210" s="159">
        <f t="shared" si="2"/>
        <v>7.975</v>
      </c>
      <c r="F210" s="159">
        <v>7.86</v>
      </c>
      <c r="G210" s="159">
        <f t="shared" si="3"/>
        <v>7.85</v>
      </c>
      <c r="H210" s="157">
        <v>7.84</v>
      </c>
      <c r="I210" s="160">
        <f t="shared" si="4"/>
        <v>7.866666667</v>
      </c>
      <c r="J210" s="160">
        <f t="shared" si="5"/>
        <v>7.893333333</v>
      </c>
      <c r="K210" s="159">
        <v>7.92</v>
      </c>
      <c r="L210" s="159">
        <f t="shared" si="6"/>
        <v>7.948</v>
      </c>
      <c r="M210" s="159">
        <f t="shared" si="7"/>
        <v>7.976</v>
      </c>
      <c r="N210" s="159">
        <f t="shared" si="8"/>
        <v>8.004</v>
      </c>
      <c r="O210" s="159">
        <f t="shared" si="9"/>
        <v>8.032</v>
      </c>
      <c r="P210" s="157">
        <v>8.06</v>
      </c>
      <c r="Q210" s="160">
        <f t="shared" si="10"/>
        <v>8.08</v>
      </c>
      <c r="R210" s="160">
        <f t="shared" si="11"/>
        <v>8.1</v>
      </c>
      <c r="S210" s="160">
        <f t="shared" si="12"/>
        <v>8.12</v>
      </c>
      <c r="T210" s="160">
        <f t="shared" si="13"/>
        <v>8.14</v>
      </c>
      <c r="U210" s="167">
        <v>8.16</v>
      </c>
      <c r="V210" s="162">
        <f t="shared" ref="V210:AO210" si="219">B210-B211</f>
        <v>-0.01</v>
      </c>
      <c r="W210" s="162">
        <f t="shared" si="219"/>
        <v>-0.02</v>
      </c>
      <c r="X210" s="162">
        <f t="shared" si="219"/>
        <v>0</v>
      </c>
      <c r="Y210" s="162">
        <f t="shared" si="219"/>
        <v>-0.01</v>
      </c>
      <c r="Z210" s="162">
        <f t="shared" si="219"/>
        <v>-0.02</v>
      </c>
      <c r="AA210" s="162">
        <f t="shared" si="219"/>
        <v>-0.03</v>
      </c>
      <c r="AB210" s="162">
        <f t="shared" si="219"/>
        <v>-0.04</v>
      </c>
      <c r="AC210" s="162">
        <f t="shared" si="219"/>
        <v>-0.04333333333</v>
      </c>
      <c r="AD210" s="162">
        <f t="shared" si="219"/>
        <v>-0.04666666667</v>
      </c>
      <c r="AE210" s="162">
        <f t="shared" si="219"/>
        <v>-0.05</v>
      </c>
      <c r="AF210" s="162">
        <f t="shared" si="219"/>
        <v>-0.052</v>
      </c>
      <c r="AG210" s="162">
        <f t="shared" si="219"/>
        <v>-0.054</v>
      </c>
      <c r="AH210" s="162">
        <f t="shared" si="219"/>
        <v>-0.056</v>
      </c>
      <c r="AI210" s="162">
        <f t="shared" si="219"/>
        <v>-0.058</v>
      </c>
      <c r="AJ210" s="162">
        <f t="shared" si="219"/>
        <v>-0.06</v>
      </c>
      <c r="AK210" s="162">
        <f t="shared" si="219"/>
        <v>-0.06</v>
      </c>
      <c r="AL210" s="162">
        <f t="shared" si="219"/>
        <v>-0.06</v>
      </c>
      <c r="AM210" s="162">
        <f t="shared" si="219"/>
        <v>-0.06</v>
      </c>
      <c r="AN210" s="162">
        <f t="shared" si="219"/>
        <v>-0.06</v>
      </c>
      <c r="AO210" s="162">
        <f t="shared" si="219"/>
        <v>-0.06</v>
      </c>
      <c r="AP210" s="163">
        <f t="shared" si="15"/>
        <v>0</v>
      </c>
    </row>
    <row r="211">
      <c r="A211" s="169">
        <v>42830.0</v>
      </c>
      <c r="B211" s="166">
        <v>8.88</v>
      </c>
      <c r="C211" s="157">
        <v>8.38</v>
      </c>
      <c r="D211" s="159">
        <v>8.09</v>
      </c>
      <c r="E211" s="159">
        <f t="shared" si="2"/>
        <v>7.985</v>
      </c>
      <c r="F211" s="159">
        <v>7.88</v>
      </c>
      <c r="G211" s="159">
        <f t="shared" si="3"/>
        <v>7.88</v>
      </c>
      <c r="H211" s="157">
        <v>7.88</v>
      </c>
      <c r="I211" s="160">
        <f t="shared" si="4"/>
        <v>7.91</v>
      </c>
      <c r="J211" s="160">
        <f t="shared" si="5"/>
        <v>7.94</v>
      </c>
      <c r="K211" s="159">
        <v>7.97</v>
      </c>
      <c r="L211" s="159">
        <f t="shared" si="6"/>
        <v>8</v>
      </c>
      <c r="M211" s="159">
        <f t="shared" si="7"/>
        <v>8.03</v>
      </c>
      <c r="N211" s="159">
        <f t="shared" si="8"/>
        <v>8.06</v>
      </c>
      <c r="O211" s="159">
        <f t="shared" si="9"/>
        <v>8.09</v>
      </c>
      <c r="P211" s="157">
        <v>8.12</v>
      </c>
      <c r="Q211" s="160">
        <f t="shared" si="10"/>
        <v>8.14</v>
      </c>
      <c r="R211" s="160">
        <f t="shared" si="11"/>
        <v>8.16</v>
      </c>
      <c r="S211" s="160">
        <f t="shared" si="12"/>
        <v>8.18</v>
      </c>
      <c r="T211" s="160">
        <f t="shared" si="13"/>
        <v>8.2</v>
      </c>
      <c r="U211" s="167">
        <v>8.22</v>
      </c>
      <c r="V211" s="162">
        <f t="shared" ref="V211:AO211" si="220">B211-B212</f>
        <v>-0.02</v>
      </c>
      <c r="W211" s="162">
        <f t="shared" si="220"/>
        <v>-0.04</v>
      </c>
      <c r="X211" s="162">
        <f t="shared" si="220"/>
        <v>-0.08</v>
      </c>
      <c r="Y211" s="162">
        <f t="shared" si="220"/>
        <v>-0.075</v>
      </c>
      <c r="Z211" s="162">
        <f t="shared" si="220"/>
        <v>-0.07</v>
      </c>
      <c r="AA211" s="162">
        <f t="shared" si="220"/>
        <v>-0.055</v>
      </c>
      <c r="AB211" s="162">
        <f t="shared" si="220"/>
        <v>-0.04</v>
      </c>
      <c r="AC211" s="162">
        <f t="shared" si="220"/>
        <v>-0.03</v>
      </c>
      <c r="AD211" s="162">
        <f t="shared" si="220"/>
        <v>-0.02</v>
      </c>
      <c r="AE211" s="162">
        <f t="shared" si="220"/>
        <v>-0.01</v>
      </c>
      <c r="AF211" s="162">
        <f t="shared" si="220"/>
        <v>-0.008</v>
      </c>
      <c r="AG211" s="162">
        <f t="shared" si="220"/>
        <v>-0.006</v>
      </c>
      <c r="AH211" s="162">
        <f t="shared" si="220"/>
        <v>-0.004</v>
      </c>
      <c r="AI211" s="162">
        <f t="shared" si="220"/>
        <v>-0.002</v>
      </c>
      <c r="AJ211" s="162">
        <f t="shared" si="220"/>
        <v>0</v>
      </c>
      <c r="AK211" s="162">
        <f t="shared" si="220"/>
        <v>0</v>
      </c>
      <c r="AL211" s="162">
        <f t="shared" si="220"/>
        <v>0</v>
      </c>
      <c r="AM211" s="162">
        <f t="shared" si="220"/>
        <v>0</v>
      </c>
      <c r="AN211" s="162">
        <f t="shared" si="220"/>
        <v>0</v>
      </c>
      <c r="AO211" s="162">
        <f t="shared" si="220"/>
        <v>0</v>
      </c>
      <c r="AP211" s="163">
        <f t="shared" si="15"/>
        <v>0</v>
      </c>
    </row>
    <row r="212">
      <c r="A212" s="169">
        <v>42829.0</v>
      </c>
      <c r="B212" s="166">
        <v>8.9</v>
      </c>
      <c r="C212" s="157">
        <v>8.42</v>
      </c>
      <c r="D212" s="159">
        <v>8.17</v>
      </c>
      <c r="E212" s="159">
        <f t="shared" si="2"/>
        <v>8.06</v>
      </c>
      <c r="F212" s="159">
        <v>7.95</v>
      </c>
      <c r="G212" s="159">
        <f t="shared" si="3"/>
        <v>7.935</v>
      </c>
      <c r="H212" s="157">
        <v>7.92</v>
      </c>
      <c r="I212" s="160">
        <f t="shared" si="4"/>
        <v>7.94</v>
      </c>
      <c r="J212" s="160">
        <f t="shared" si="5"/>
        <v>7.96</v>
      </c>
      <c r="K212" s="159">
        <v>7.98</v>
      </c>
      <c r="L212" s="159">
        <f t="shared" si="6"/>
        <v>8.008</v>
      </c>
      <c r="M212" s="159">
        <f t="shared" si="7"/>
        <v>8.036</v>
      </c>
      <c r="N212" s="159">
        <f t="shared" si="8"/>
        <v>8.064</v>
      </c>
      <c r="O212" s="159">
        <f t="shared" si="9"/>
        <v>8.092</v>
      </c>
      <c r="P212" s="157">
        <v>8.12</v>
      </c>
      <c r="Q212" s="160">
        <f t="shared" si="10"/>
        <v>8.14</v>
      </c>
      <c r="R212" s="160">
        <f t="shared" si="11"/>
        <v>8.16</v>
      </c>
      <c r="S212" s="160">
        <f t="shared" si="12"/>
        <v>8.18</v>
      </c>
      <c r="T212" s="160">
        <f t="shared" si="13"/>
        <v>8.2</v>
      </c>
      <c r="U212" s="167">
        <v>8.22</v>
      </c>
      <c r="V212" s="162">
        <f t="shared" ref="V212:AO212" si="221">B212-B213</f>
        <v>0.04</v>
      </c>
      <c r="W212" s="162">
        <f t="shared" si="221"/>
        <v>0.03</v>
      </c>
      <c r="X212" s="162">
        <f t="shared" si="221"/>
        <v>0.04</v>
      </c>
      <c r="Y212" s="162">
        <f t="shared" si="221"/>
        <v>0.025</v>
      </c>
      <c r="Z212" s="162">
        <f t="shared" si="221"/>
        <v>0.01</v>
      </c>
      <c r="AA212" s="162">
        <f t="shared" si="221"/>
        <v>0</v>
      </c>
      <c r="AB212" s="162">
        <f t="shared" si="221"/>
        <v>-0.01</v>
      </c>
      <c r="AC212" s="162">
        <f t="shared" si="221"/>
        <v>-0.01666666667</v>
      </c>
      <c r="AD212" s="162">
        <f t="shared" si="221"/>
        <v>-0.02333333333</v>
      </c>
      <c r="AE212" s="162">
        <f t="shared" si="221"/>
        <v>-0.03</v>
      </c>
      <c r="AF212" s="162">
        <f t="shared" si="221"/>
        <v>-0.034</v>
      </c>
      <c r="AG212" s="162">
        <f t="shared" si="221"/>
        <v>-0.038</v>
      </c>
      <c r="AH212" s="162">
        <f t="shared" si="221"/>
        <v>-0.042</v>
      </c>
      <c r="AI212" s="162">
        <f t="shared" si="221"/>
        <v>-0.046</v>
      </c>
      <c r="AJ212" s="162">
        <f t="shared" si="221"/>
        <v>-0.05</v>
      </c>
      <c r="AK212" s="162">
        <f t="shared" si="221"/>
        <v>-0.05</v>
      </c>
      <c r="AL212" s="162">
        <f t="shared" si="221"/>
        <v>-0.05</v>
      </c>
      <c r="AM212" s="162">
        <f t="shared" si="221"/>
        <v>-0.05</v>
      </c>
      <c r="AN212" s="162">
        <f t="shared" si="221"/>
        <v>-0.05</v>
      </c>
      <c r="AO212" s="162">
        <f t="shared" si="221"/>
        <v>-0.05</v>
      </c>
      <c r="AP212" s="163">
        <f t="shared" si="15"/>
        <v>0.04</v>
      </c>
    </row>
    <row r="213">
      <c r="A213" s="169">
        <v>42828.0</v>
      </c>
      <c r="B213" s="166">
        <v>8.86</v>
      </c>
      <c r="C213" s="157">
        <v>8.39</v>
      </c>
      <c r="D213" s="159">
        <v>8.13</v>
      </c>
      <c r="E213" s="159">
        <f t="shared" si="2"/>
        <v>8.035</v>
      </c>
      <c r="F213" s="159">
        <v>7.94</v>
      </c>
      <c r="G213" s="159">
        <f t="shared" si="3"/>
        <v>7.935</v>
      </c>
      <c r="H213" s="157">
        <v>7.93</v>
      </c>
      <c r="I213" s="160">
        <f t="shared" si="4"/>
        <v>7.956666667</v>
      </c>
      <c r="J213" s="160">
        <f t="shared" si="5"/>
        <v>7.983333333</v>
      </c>
      <c r="K213" s="159">
        <v>8.01</v>
      </c>
      <c r="L213" s="159">
        <f t="shared" si="6"/>
        <v>8.042</v>
      </c>
      <c r="M213" s="159">
        <f t="shared" si="7"/>
        <v>8.074</v>
      </c>
      <c r="N213" s="159">
        <f t="shared" si="8"/>
        <v>8.106</v>
      </c>
      <c r="O213" s="159">
        <f t="shared" si="9"/>
        <v>8.138</v>
      </c>
      <c r="P213" s="157">
        <v>8.17</v>
      </c>
      <c r="Q213" s="160">
        <f t="shared" si="10"/>
        <v>8.19</v>
      </c>
      <c r="R213" s="160">
        <f t="shared" si="11"/>
        <v>8.21</v>
      </c>
      <c r="S213" s="160">
        <f t="shared" si="12"/>
        <v>8.23</v>
      </c>
      <c r="T213" s="160">
        <f t="shared" si="13"/>
        <v>8.25</v>
      </c>
      <c r="U213" s="167">
        <v>8.27</v>
      </c>
      <c r="V213" s="162">
        <f t="shared" ref="V213:AO213" si="222">B213-B214</f>
        <v>-0.06</v>
      </c>
      <c r="W213" s="162">
        <f t="shared" si="222"/>
        <v>-0.01</v>
      </c>
      <c r="X213" s="162">
        <f t="shared" si="222"/>
        <v>-0.02</v>
      </c>
      <c r="Y213" s="162">
        <f t="shared" si="222"/>
        <v>-0.01</v>
      </c>
      <c r="Z213" s="162">
        <f t="shared" si="222"/>
        <v>0</v>
      </c>
      <c r="AA213" s="162">
        <f t="shared" si="222"/>
        <v>0.01</v>
      </c>
      <c r="AB213" s="162">
        <f t="shared" si="222"/>
        <v>0.02</v>
      </c>
      <c r="AC213" s="162">
        <f t="shared" si="222"/>
        <v>0.02333333333</v>
      </c>
      <c r="AD213" s="162">
        <f t="shared" si="222"/>
        <v>0.02666666667</v>
      </c>
      <c r="AE213" s="162">
        <f t="shared" si="222"/>
        <v>0.03</v>
      </c>
      <c r="AF213" s="162">
        <f t="shared" si="222"/>
        <v>0.034</v>
      </c>
      <c r="AG213" s="162">
        <f t="shared" si="222"/>
        <v>0.038</v>
      </c>
      <c r="AH213" s="162">
        <f t="shared" si="222"/>
        <v>0.042</v>
      </c>
      <c r="AI213" s="162">
        <f t="shared" si="222"/>
        <v>0.046</v>
      </c>
      <c r="AJ213" s="162">
        <f t="shared" si="222"/>
        <v>0.05</v>
      </c>
      <c r="AK213" s="162">
        <f t="shared" si="222"/>
        <v>0.05</v>
      </c>
      <c r="AL213" s="162">
        <f t="shared" si="222"/>
        <v>0.05</v>
      </c>
      <c r="AM213" s="162">
        <f t="shared" si="222"/>
        <v>0.05</v>
      </c>
      <c r="AN213" s="162">
        <f t="shared" si="222"/>
        <v>0.05</v>
      </c>
      <c r="AO213" s="162">
        <f t="shared" si="222"/>
        <v>0.05</v>
      </c>
      <c r="AP213" s="163">
        <f t="shared" si="15"/>
        <v>0.05</v>
      </c>
    </row>
    <row r="214">
      <c r="A214" s="169">
        <v>42825.0</v>
      </c>
      <c r="B214" s="166">
        <v>8.92</v>
      </c>
      <c r="C214" s="157">
        <v>8.4</v>
      </c>
      <c r="D214" s="159">
        <v>8.15</v>
      </c>
      <c r="E214" s="159">
        <f t="shared" si="2"/>
        <v>8.045</v>
      </c>
      <c r="F214" s="159">
        <v>7.94</v>
      </c>
      <c r="G214" s="159">
        <f t="shared" si="3"/>
        <v>7.925</v>
      </c>
      <c r="H214" s="157">
        <v>7.91</v>
      </c>
      <c r="I214" s="160">
        <f t="shared" si="4"/>
        <v>7.933333333</v>
      </c>
      <c r="J214" s="160">
        <f t="shared" si="5"/>
        <v>7.956666667</v>
      </c>
      <c r="K214" s="159">
        <v>7.98</v>
      </c>
      <c r="L214" s="159">
        <f t="shared" si="6"/>
        <v>8.008</v>
      </c>
      <c r="M214" s="159">
        <f t="shared" si="7"/>
        <v>8.036</v>
      </c>
      <c r="N214" s="159">
        <f t="shared" si="8"/>
        <v>8.064</v>
      </c>
      <c r="O214" s="159">
        <f t="shared" si="9"/>
        <v>8.092</v>
      </c>
      <c r="P214" s="157">
        <v>8.12</v>
      </c>
      <c r="Q214" s="160">
        <f t="shared" si="10"/>
        <v>8.14</v>
      </c>
      <c r="R214" s="160">
        <f t="shared" si="11"/>
        <v>8.16</v>
      </c>
      <c r="S214" s="160">
        <f t="shared" si="12"/>
        <v>8.18</v>
      </c>
      <c r="T214" s="160">
        <f t="shared" si="13"/>
        <v>8.2</v>
      </c>
      <c r="U214" s="167">
        <v>8.22</v>
      </c>
      <c r="V214" s="162">
        <f t="shared" ref="V214:AO214" si="223">B214-B215</f>
        <v>0</v>
      </c>
      <c r="W214" s="162">
        <f t="shared" si="223"/>
        <v>0.03</v>
      </c>
      <c r="X214" s="162">
        <f t="shared" si="223"/>
        <v>0.06</v>
      </c>
      <c r="Y214" s="162">
        <f t="shared" si="223"/>
        <v>0.06</v>
      </c>
      <c r="Z214" s="162">
        <f t="shared" si="223"/>
        <v>0.06</v>
      </c>
      <c r="AA214" s="162">
        <f t="shared" si="223"/>
        <v>0.05</v>
      </c>
      <c r="AB214" s="162">
        <f t="shared" si="223"/>
        <v>0.04</v>
      </c>
      <c r="AC214" s="162">
        <f t="shared" si="223"/>
        <v>0.04</v>
      </c>
      <c r="AD214" s="162">
        <f t="shared" si="223"/>
        <v>0.04</v>
      </c>
      <c r="AE214" s="162">
        <f t="shared" si="223"/>
        <v>0.04</v>
      </c>
      <c r="AF214" s="162">
        <f t="shared" si="223"/>
        <v>0.04</v>
      </c>
      <c r="AG214" s="162">
        <f t="shared" si="223"/>
        <v>0.04</v>
      </c>
      <c r="AH214" s="162">
        <f t="shared" si="223"/>
        <v>0.04</v>
      </c>
      <c r="AI214" s="162">
        <f t="shared" si="223"/>
        <v>0.04</v>
      </c>
      <c r="AJ214" s="162">
        <f t="shared" si="223"/>
        <v>0.04</v>
      </c>
      <c r="AK214" s="162">
        <f t="shared" si="223"/>
        <v>0.042</v>
      </c>
      <c r="AL214" s="162">
        <f t="shared" si="223"/>
        <v>0.044</v>
      </c>
      <c r="AM214" s="162">
        <f t="shared" si="223"/>
        <v>0.046</v>
      </c>
      <c r="AN214" s="162">
        <f t="shared" si="223"/>
        <v>0.048</v>
      </c>
      <c r="AO214" s="162">
        <f t="shared" si="223"/>
        <v>0.05</v>
      </c>
      <c r="AP214" s="163">
        <f t="shared" si="15"/>
        <v>0.06</v>
      </c>
    </row>
    <row r="215">
      <c r="A215" s="169">
        <v>42824.0</v>
      </c>
      <c r="B215" s="166">
        <v>8.92</v>
      </c>
      <c r="C215" s="157">
        <v>8.37</v>
      </c>
      <c r="D215" s="159">
        <v>8.09</v>
      </c>
      <c r="E215" s="159">
        <f t="shared" si="2"/>
        <v>7.985</v>
      </c>
      <c r="F215" s="159">
        <v>7.88</v>
      </c>
      <c r="G215" s="159">
        <f t="shared" si="3"/>
        <v>7.875</v>
      </c>
      <c r="H215" s="157">
        <v>7.87</v>
      </c>
      <c r="I215" s="160">
        <f t="shared" si="4"/>
        <v>7.893333333</v>
      </c>
      <c r="J215" s="160">
        <f t="shared" si="5"/>
        <v>7.916666667</v>
      </c>
      <c r="K215" s="159">
        <v>7.94</v>
      </c>
      <c r="L215" s="159">
        <f t="shared" si="6"/>
        <v>7.968</v>
      </c>
      <c r="M215" s="159">
        <f t="shared" si="7"/>
        <v>7.996</v>
      </c>
      <c r="N215" s="159">
        <f t="shared" si="8"/>
        <v>8.024</v>
      </c>
      <c r="O215" s="159">
        <f t="shared" si="9"/>
        <v>8.052</v>
      </c>
      <c r="P215" s="157">
        <v>8.08</v>
      </c>
      <c r="Q215" s="160">
        <f t="shared" si="10"/>
        <v>8.098</v>
      </c>
      <c r="R215" s="160">
        <f t="shared" si="11"/>
        <v>8.116</v>
      </c>
      <c r="S215" s="160">
        <f t="shared" si="12"/>
        <v>8.134</v>
      </c>
      <c r="T215" s="160">
        <f t="shared" si="13"/>
        <v>8.152</v>
      </c>
      <c r="U215" s="167">
        <v>8.17</v>
      </c>
      <c r="V215" s="162">
        <f t="shared" ref="V215:AO215" si="224">B215-B216</f>
        <v>-0.07</v>
      </c>
      <c r="W215" s="162">
        <f t="shared" si="224"/>
        <v>-0.04</v>
      </c>
      <c r="X215" s="162">
        <f t="shared" si="224"/>
        <v>-0.03</v>
      </c>
      <c r="Y215" s="162">
        <f t="shared" si="224"/>
        <v>-0.045</v>
      </c>
      <c r="Z215" s="162">
        <f t="shared" si="224"/>
        <v>-0.06</v>
      </c>
      <c r="AA215" s="162">
        <f t="shared" si="224"/>
        <v>-0.065</v>
      </c>
      <c r="AB215" s="162">
        <f t="shared" si="224"/>
        <v>-0.07</v>
      </c>
      <c r="AC215" s="162">
        <f t="shared" si="224"/>
        <v>-0.07</v>
      </c>
      <c r="AD215" s="162">
        <f t="shared" si="224"/>
        <v>-0.07</v>
      </c>
      <c r="AE215" s="162">
        <f t="shared" si="224"/>
        <v>-0.07</v>
      </c>
      <c r="AF215" s="162">
        <f t="shared" si="224"/>
        <v>-0.062</v>
      </c>
      <c r="AG215" s="162">
        <f t="shared" si="224"/>
        <v>-0.054</v>
      </c>
      <c r="AH215" s="162">
        <f t="shared" si="224"/>
        <v>-0.046</v>
      </c>
      <c r="AI215" s="162">
        <f t="shared" si="224"/>
        <v>-0.038</v>
      </c>
      <c r="AJ215" s="162">
        <f t="shared" si="224"/>
        <v>-0.03</v>
      </c>
      <c r="AK215" s="162">
        <f t="shared" si="224"/>
        <v>-0.024</v>
      </c>
      <c r="AL215" s="162">
        <f t="shared" si="224"/>
        <v>-0.018</v>
      </c>
      <c r="AM215" s="162">
        <f t="shared" si="224"/>
        <v>-0.012</v>
      </c>
      <c r="AN215" s="162">
        <f t="shared" si="224"/>
        <v>-0.006</v>
      </c>
      <c r="AO215" s="162">
        <f t="shared" si="224"/>
        <v>0</v>
      </c>
      <c r="AP215" s="163">
        <f t="shared" si="15"/>
        <v>0</v>
      </c>
    </row>
    <row r="216">
      <c r="A216" s="169">
        <v>42823.0</v>
      </c>
      <c r="B216" s="166">
        <v>8.99</v>
      </c>
      <c r="C216" s="157">
        <v>8.41</v>
      </c>
      <c r="D216" s="159">
        <v>8.12</v>
      </c>
      <c r="E216" s="159">
        <f t="shared" si="2"/>
        <v>8.03</v>
      </c>
      <c r="F216" s="159">
        <v>7.94</v>
      </c>
      <c r="G216" s="159">
        <f t="shared" si="3"/>
        <v>7.94</v>
      </c>
      <c r="H216" s="157">
        <v>7.94</v>
      </c>
      <c r="I216" s="160">
        <f t="shared" si="4"/>
        <v>7.963333333</v>
      </c>
      <c r="J216" s="160">
        <f t="shared" si="5"/>
        <v>7.986666667</v>
      </c>
      <c r="K216" s="159">
        <v>8.01</v>
      </c>
      <c r="L216" s="159">
        <f t="shared" si="6"/>
        <v>8.03</v>
      </c>
      <c r="M216" s="159">
        <f t="shared" si="7"/>
        <v>8.05</v>
      </c>
      <c r="N216" s="159">
        <f t="shared" si="8"/>
        <v>8.07</v>
      </c>
      <c r="O216" s="159">
        <f t="shared" si="9"/>
        <v>8.09</v>
      </c>
      <c r="P216" s="157">
        <v>8.11</v>
      </c>
      <c r="Q216" s="160">
        <f t="shared" si="10"/>
        <v>8.122</v>
      </c>
      <c r="R216" s="160">
        <f t="shared" si="11"/>
        <v>8.134</v>
      </c>
      <c r="S216" s="160">
        <f t="shared" si="12"/>
        <v>8.146</v>
      </c>
      <c r="T216" s="160">
        <f t="shared" si="13"/>
        <v>8.158</v>
      </c>
      <c r="U216" s="167">
        <v>8.17</v>
      </c>
      <c r="V216" s="162">
        <f t="shared" ref="V216:AO216" si="225">B216-B217</f>
        <v>0.02</v>
      </c>
      <c r="W216" s="162">
        <f t="shared" si="225"/>
        <v>0.03</v>
      </c>
      <c r="X216" s="162">
        <f t="shared" si="225"/>
        <v>0</v>
      </c>
      <c r="Y216" s="162">
        <f t="shared" si="225"/>
        <v>-0.01</v>
      </c>
      <c r="Z216" s="162">
        <f t="shared" si="225"/>
        <v>-0.02</v>
      </c>
      <c r="AA216" s="162">
        <f t="shared" si="225"/>
        <v>-0.02</v>
      </c>
      <c r="AB216" s="162">
        <f t="shared" si="225"/>
        <v>-0.02</v>
      </c>
      <c r="AC216" s="162">
        <f t="shared" si="225"/>
        <v>-0.01666666667</v>
      </c>
      <c r="AD216" s="162">
        <f t="shared" si="225"/>
        <v>-0.01333333333</v>
      </c>
      <c r="AE216" s="162">
        <f t="shared" si="225"/>
        <v>-0.01</v>
      </c>
      <c r="AF216" s="162">
        <f t="shared" si="225"/>
        <v>-0.008</v>
      </c>
      <c r="AG216" s="162">
        <f t="shared" si="225"/>
        <v>-0.006</v>
      </c>
      <c r="AH216" s="162">
        <f t="shared" si="225"/>
        <v>-0.004</v>
      </c>
      <c r="AI216" s="162">
        <f t="shared" si="225"/>
        <v>-0.002</v>
      </c>
      <c r="AJ216" s="162">
        <f t="shared" si="225"/>
        <v>0</v>
      </c>
      <c r="AK216" s="162">
        <f t="shared" si="225"/>
        <v>0.002</v>
      </c>
      <c r="AL216" s="162">
        <f t="shared" si="225"/>
        <v>0.004</v>
      </c>
      <c r="AM216" s="162">
        <f t="shared" si="225"/>
        <v>0.006</v>
      </c>
      <c r="AN216" s="162">
        <f t="shared" si="225"/>
        <v>0.008</v>
      </c>
      <c r="AO216" s="162">
        <f t="shared" si="225"/>
        <v>0.01</v>
      </c>
      <c r="AP216" s="163">
        <f t="shared" si="15"/>
        <v>0.03</v>
      </c>
    </row>
    <row r="217">
      <c r="A217" s="169">
        <v>42822.0</v>
      </c>
      <c r="B217" s="166">
        <v>8.97</v>
      </c>
      <c r="C217" s="157">
        <v>8.38</v>
      </c>
      <c r="D217" s="159">
        <v>8.12</v>
      </c>
      <c r="E217" s="159">
        <f t="shared" si="2"/>
        <v>8.04</v>
      </c>
      <c r="F217" s="159">
        <v>7.96</v>
      </c>
      <c r="G217" s="159">
        <f t="shared" si="3"/>
        <v>7.96</v>
      </c>
      <c r="H217" s="157">
        <v>7.96</v>
      </c>
      <c r="I217" s="160">
        <f t="shared" si="4"/>
        <v>7.98</v>
      </c>
      <c r="J217" s="160">
        <f t="shared" si="5"/>
        <v>8</v>
      </c>
      <c r="K217" s="159">
        <v>8.02</v>
      </c>
      <c r="L217" s="159">
        <f t="shared" si="6"/>
        <v>8.038</v>
      </c>
      <c r="M217" s="159">
        <f t="shared" si="7"/>
        <v>8.056</v>
      </c>
      <c r="N217" s="159">
        <f t="shared" si="8"/>
        <v>8.074</v>
      </c>
      <c r="O217" s="159">
        <f t="shared" si="9"/>
        <v>8.092</v>
      </c>
      <c r="P217" s="157">
        <v>8.11</v>
      </c>
      <c r="Q217" s="160">
        <f t="shared" si="10"/>
        <v>8.12</v>
      </c>
      <c r="R217" s="160">
        <f t="shared" si="11"/>
        <v>8.13</v>
      </c>
      <c r="S217" s="160">
        <f t="shared" si="12"/>
        <v>8.14</v>
      </c>
      <c r="T217" s="160">
        <f t="shared" si="13"/>
        <v>8.15</v>
      </c>
      <c r="U217" s="167">
        <v>8.16</v>
      </c>
      <c r="V217" s="162">
        <f t="shared" ref="V217:AO217" si="226">B217-B218</f>
        <v>0.03</v>
      </c>
      <c r="W217" s="162">
        <f t="shared" si="226"/>
        <v>0.03</v>
      </c>
      <c r="X217" s="162">
        <f t="shared" si="226"/>
        <v>0.01</v>
      </c>
      <c r="Y217" s="162">
        <f t="shared" si="226"/>
        <v>0</v>
      </c>
      <c r="Z217" s="162">
        <f t="shared" si="226"/>
        <v>-0.01</v>
      </c>
      <c r="AA217" s="162">
        <f t="shared" si="226"/>
        <v>-0.01</v>
      </c>
      <c r="AB217" s="162">
        <f t="shared" si="226"/>
        <v>-0.01</v>
      </c>
      <c r="AC217" s="162">
        <f t="shared" si="226"/>
        <v>-0.003333333333</v>
      </c>
      <c r="AD217" s="162">
        <f t="shared" si="226"/>
        <v>0.003333333333</v>
      </c>
      <c r="AE217" s="162">
        <f t="shared" si="226"/>
        <v>0.01</v>
      </c>
      <c r="AF217" s="162">
        <f t="shared" si="226"/>
        <v>0.016</v>
      </c>
      <c r="AG217" s="162">
        <f t="shared" si="226"/>
        <v>0.022</v>
      </c>
      <c r="AH217" s="162">
        <f t="shared" si="226"/>
        <v>0.028</v>
      </c>
      <c r="AI217" s="162">
        <f t="shared" si="226"/>
        <v>0.034</v>
      </c>
      <c r="AJ217" s="162">
        <f t="shared" si="226"/>
        <v>0.04</v>
      </c>
      <c r="AK217" s="162">
        <f t="shared" si="226"/>
        <v>0.042</v>
      </c>
      <c r="AL217" s="162">
        <f t="shared" si="226"/>
        <v>0.044</v>
      </c>
      <c r="AM217" s="162">
        <f t="shared" si="226"/>
        <v>0.046</v>
      </c>
      <c r="AN217" s="162">
        <f t="shared" si="226"/>
        <v>0.048</v>
      </c>
      <c r="AO217" s="162">
        <f t="shared" si="226"/>
        <v>0.05</v>
      </c>
      <c r="AP217" s="163">
        <f t="shared" si="15"/>
        <v>0.05</v>
      </c>
    </row>
    <row r="218">
      <c r="A218" s="169">
        <v>42821.0</v>
      </c>
      <c r="B218" s="166">
        <v>8.94</v>
      </c>
      <c r="C218" s="157">
        <v>8.35</v>
      </c>
      <c r="D218" s="159">
        <v>8.11</v>
      </c>
      <c r="E218" s="159">
        <f t="shared" si="2"/>
        <v>8.04</v>
      </c>
      <c r="F218" s="159">
        <v>7.97</v>
      </c>
      <c r="G218" s="159">
        <f t="shared" si="3"/>
        <v>7.97</v>
      </c>
      <c r="H218" s="157">
        <v>7.97</v>
      </c>
      <c r="I218" s="160">
        <f t="shared" si="4"/>
        <v>7.983333333</v>
      </c>
      <c r="J218" s="160">
        <f t="shared" si="5"/>
        <v>7.996666667</v>
      </c>
      <c r="K218" s="159">
        <v>8.01</v>
      </c>
      <c r="L218" s="159">
        <f t="shared" si="6"/>
        <v>8.022</v>
      </c>
      <c r="M218" s="159">
        <f t="shared" si="7"/>
        <v>8.034</v>
      </c>
      <c r="N218" s="159">
        <f t="shared" si="8"/>
        <v>8.046</v>
      </c>
      <c r="O218" s="159">
        <f t="shared" si="9"/>
        <v>8.058</v>
      </c>
      <c r="P218" s="157">
        <v>8.07</v>
      </c>
      <c r="Q218" s="160">
        <f t="shared" si="10"/>
        <v>8.078</v>
      </c>
      <c r="R218" s="160">
        <f t="shared" si="11"/>
        <v>8.086</v>
      </c>
      <c r="S218" s="160">
        <f t="shared" si="12"/>
        <v>8.094</v>
      </c>
      <c r="T218" s="160">
        <f t="shared" si="13"/>
        <v>8.102</v>
      </c>
      <c r="U218" s="167">
        <v>8.11</v>
      </c>
      <c r="V218" s="162">
        <f t="shared" ref="V218:AO218" si="227">B218-B219</f>
        <v>0.02</v>
      </c>
      <c r="W218" s="162">
        <f t="shared" si="227"/>
        <v>-0.05</v>
      </c>
      <c r="X218" s="162">
        <f t="shared" si="227"/>
        <v>-0.05</v>
      </c>
      <c r="Y218" s="162">
        <f t="shared" si="227"/>
        <v>-0.04</v>
      </c>
      <c r="Z218" s="162">
        <f t="shared" si="227"/>
        <v>-0.03</v>
      </c>
      <c r="AA218" s="162">
        <f t="shared" si="227"/>
        <v>-0.03</v>
      </c>
      <c r="AB218" s="162">
        <f t="shared" si="227"/>
        <v>-0.03</v>
      </c>
      <c r="AC218" s="162">
        <f t="shared" si="227"/>
        <v>-0.03333333333</v>
      </c>
      <c r="AD218" s="162">
        <f t="shared" si="227"/>
        <v>-0.03666666667</v>
      </c>
      <c r="AE218" s="162">
        <f t="shared" si="227"/>
        <v>-0.04</v>
      </c>
      <c r="AF218" s="162">
        <f t="shared" si="227"/>
        <v>-0.044</v>
      </c>
      <c r="AG218" s="162">
        <f t="shared" si="227"/>
        <v>-0.048</v>
      </c>
      <c r="AH218" s="162">
        <f t="shared" si="227"/>
        <v>-0.052</v>
      </c>
      <c r="AI218" s="162">
        <f t="shared" si="227"/>
        <v>-0.056</v>
      </c>
      <c r="AJ218" s="162">
        <f t="shared" si="227"/>
        <v>-0.06</v>
      </c>
      <c r="AK218" s="162">
        <f t="shared" si="227"/>
        <v>-0.058</v>
      </c>
      <c r="AL218" s="162">
        <f t="shared" si="227"/>
        <v>-0.056</v>
      </c>
      <c r="AM218" s="162">
        <f t="shared" si="227"/>
        <v>-0.054</v>
      </c>
      <c r="AN218" s="162">
        <f t="shared" si="227"/>
        <v>-0.052</v>
      </c>
      <c r="AO218" s="162">
        <f t="shared" si="227"/>
        <v>-0.05</v>
      </c>
      <c r="AP218" s="163">
        <f t="shared" si="15"/>
        <v>0.02</v>
      </c>
    </row>
    <row r="219">
      <c r="A219" s="169">
        <v>42818.0</v>
      </c>
      <c r="B219" s="166">
        <v>8.92</v>
      </c>
      <c r="C219" s="157">
        <v>8.4</v>
      </c>
      <c r="D219" s="159">
        <v>8.16</v>
      </c>
      <c r="E219" s="159">
        <f t="shared" si="2"/>
        <v>8.08</v>
      </c>
      <c r="F219" s="159">
        <v>8.0</v>
      </c>
      <c r="G219" s="159">
        <f t="shared" si="3"/>
        <v>8</v>
      </c>
      <c r="H219" s="157">
        <v>8.0</v>
      </c>
      <c r="I219" s="160">
        <f t="shared" si="4"/>
        <v>8.016666667</v>
      </c>
      <c r="J219" s="160">
        <f t="shared" si="5"/>
        <v>8.033333333</v>
      </c>
      <c r="K219" s="159">
        <v>8.05</v>
      </c>
      <c r="L219" s="159">
        <f t="shared" si="6"/>
        <v>8.066</v>
      </c>
      <c r="M219" s="159">
        <f t="shared" si="7"/>
        <v>8.082</v>
      </c>
      <c r="N219" s="159">
        <f t="shared" si="8"/>
        <v>8.098</v>
      </c>
      <c r="O219" s="159">
        <f t="shared" si="9"/>
        <v>8.114</v>
      </c>
      <c r="P219" s="157">
        <v>8.13</v>
      </c>
      <c r="Q219" s="160">
        <f t="shared" si="10"/>
        <v>8.136</v>
      </c>
      <c r="R219" s="160">
        <f t="shared" si="11"/>
        <v>8.142</v>
      </c>
      <c r="S219" s="160">
        <f t="shared" si="12"/>
        <v>8.148</v>
      </c>
      <c r="T219" s="160">
        <f t="shared" si="13"/>
        <v>8.154</v>
      </c>
      <c r="U219" s="167">
        <v>8.16</v>
      </c>
      <c r="V219" s="162">
        <f t="shared" ref="V219:AO219" si="228">B219-B220</f>
        <v>-0.08</v>
      </c>
      <c r="W219" s="162">
        <f t="shared" si="228"/>
        <v>-0.03</v>
      </c>
      <c r="X219" s="162">
        <f t="shared" si="228"/>
        <v>-0.01</v>
      </c>
      <c r="Y219" s="162">
        <f t="shared" si="228"/>
        <v>-0.005</v>
      </c>
      <c r="Z219" s="162">
        <f t="shared" si="228"/>
        <v>0</v>
      </c>
      <c r="AA219" s="162">
        <f t="shared" si="228"/>
        <v>-0.005</v>
      </c>
      <c r="AB219" s="162">
        <f t="shared" si="228"/>
        <v>-0.01</v>
      </c>
      <c r="AC219" s="162">
        <f t="shared" si="228"/>
        <v>-0.01666666667</v>
      </c>
      <c r="AD219" s="162">
        <f t="shared" si="228"/>
        <v>-0.02333333333</v>
      </c>
      <c r="AE219" s="162">
        <f t="shared" si="228"/>
        <v>-0.03</v>
      </c>
      <c r="AF219" s="162">
        <f t="shared" si="228"/>
        <v>-0.032</v>
      </c>
      <c r="AG219" s="162">
        <f t="shared" si="228"/>
        <v>-0.034</v>
      </c>
      <c r="AH219" s="162">
        <f t="shared" si="228"/>
        <v>-0.036</v>
      </c>
      <c r="AI219" s="162">
        <f t="shared" si="228"/>
        <v>-0.038</v>
      </c>
      <c r="AJ219" s="162">
        <f t="shared" si="228"/>
        <v>-0.04</v>
      </c>
      <c r="AK219" s="162">
        <f t="shared" si="228"/>
        <v>-0.044</v>
      </c>
      <c r="AL219" s="162">
        <f t="shared" si="228"/>
        <v>-0.048</v>
      </c>
      <c r="AM219" s="162">
        <f t="shared" si="228"/>
        <v>-0.052</v>
      </c>
      <c r="AN219" s="162">
        <f t="shared" si="228"/>
        <v>-0.056</v>
      </c>
      <c r="AO219" s="162">
        <f t="shared" si="228"/>
        <v>-0.06</v>
      </c>
      <c r="AP219" s="163">
        <f t="shared" si="15"/>
        <v>0</v>
      </c>
    </row>
    <row r="220">
      <c r="A220" s="169">
        <v>42817.0</v>
      </c>
      <c r="B220" s="166">
        <v>9.0</v>
      </c>
      <c r="C220" s="157">
        <v>8.43</v>
      </c>
      <c r="D220" s="159">
        <v>8.17</v>
      </c>
      <c r="E220" s="159">
        <f t="shared" si="2"/>
        <v>8.085</v>
      </c>
      <c r="F220" s="159">
        <v>8.0</v>
      </c>
      <c r="G220" s="159">
        <f t="shared" si="3"/>
        <v>8.005</v>
      </c>
      <c r="H220" s="157">
        <v>8.01</v>
      </c>
      <c r="I220" s="160">
        <f t="shared" si="4"/>
        <v>8.033333333</v>
      </c>
      <c r="J220" s="160">
        <f t="shared" si="5"/>
        <v>8.056666667</v>
      </c>
      <c r="K220" s="159">
        <v>8.08</v>
      </c>
      <c r="L220" s="159">
        <f t="shared" si="6"/>
        <v>8.098</v>
      </c>
      <c r="M220" s="159">
        <f t="shared" si="7"/>
        <v>8.116</v>
      </c>
      <c r="N220" s="159">
        <f t="shared" si="8"/>
        <v>8.134</v>
      </c>
      <c r="O220" s="159">
        <f t="shared" si="9"/>
        <v>8.152</v>
      </c>
      <c r="P220" s="157">
        <v>8.17</v>
      </c>
      <c r="Q220" s="160">
        <f t="shared" si="10"/>
        <v>8.18</v>
      </c>
      <c r="R220" s="160">
        <f t="shared" si="11"/>
        <v>8.19</v>
      </c>
      <c r="S220" s="160">
        <f t="shared" si="12"/>
        <v>8.2</v>
      </c>
      <c r="T220" s="160">
        <f t="shared" si="13"/>
        <v>8.21</v>
      </c>
      <c r="U220" s="167">
        <v>8.22</v>
      </c>
      <c r="V220" s="162">
        <f t="shared" ref="V220:AO220" si="229">B220-B221</f>
        <v>0.01</v>
      </c>
      <c r="W220" s="162">
        <f t="shared" si="229"/>
        <v>-0.01</v>
      </c>
      <c r="X220" s="162">
        <f t="shared" si="229"/>
        <v>-0.01</v>
      </c>
      <c r="Y220" s="162">
        <f t="shared" si="229"/>
        <v>-0.015</v>
      </c>
      <c r="Z220" s="162">
        <f t="shared" si="229"/>
        <v>-0.02</v>
      </c>
      <c r="AA220" s="162">
        <f t="shared" si="229"/>
        <v>-0.02</v>
      </c>
      <c r="AB220" s="162">
        <f t="shared" si="229"/>
        <v>-0.02</v>
      </c>
      <c r="AC220" s="162">
        <f t="shared" si="229"/>
        <v>-0.01666666667</v>
      </c>
      <c r="AD220" s="162">
        <f t="shared" si="229"/>
        <v>-0.01333333333</v>
      </c>
      <c r="AE220" s="162">
        <f t="shared" si="229"/>
        <v>-0.01</v>
      </c>
      <c r="AF220" s="162">
        <f t="shared" si="229"/>
        <v>-0.006</v>
      </c>
      <c r="AG220" s="162">
        <f t="shared" si="229"/>
        <v>-0.002</v>
      </c>
      <c r="AH220" s="162">
        <f t="shared" si="229"/>
        <v>0.002</v>
      </c>
      <c r="AI220" s="162">
        <f t="shared" si="229"/>
        <v>0.006</v>
      </c>
      <c r="AJ220" s="162">
        <f t="shared" si="229"/>
        <v>0.01</v>
      </c>
      <c r="AK220" s="162">
        <f t="shared" si="229"/>
        <v>0.012</v>
      </c>
      <c r="AL220" s="162">
        <f t="shared" si="229"/>
        <v>0.014</v>
      </c>
      <c r="AM220" s="162">
        <f t="shared" si="229"/>
        <v>0.016</v>
      </c>
      <c r="AN220" s="162">
        <f t="shared" si="229"/>
        <v>0.018</v>
      </c>
      <c r="AO220" s="162">
        <f t="shared" si="229"/>
        <v>0.02</v>
      </c>
      <c r="AP220" s="163">
        <f t="shared" si="15"/>
        <v>0.02</v>
      </c>
    </row>
    <row r="221">
      <c r="A221" s="169">
        <v>42816.0</v>
      </c>
      <c r="B221" s="166">
        <v>8.99</v>
      </c>
      <c r="C221" s="157">
        <v>8.44</v>
      </c>
      <c r="D221" s="159">
        <v>8.18</v>
      </c>
      <c r="E221" s="159">
        <f t="shared" si="2"/>
        <v>8.1</v>
      </c>
      <c r="F221" s="159">
        <v>8.02</v>
      </c>
      <c r="G221" s="159">
        <f t="shared" si="3"/>
        <v>8.025</v>
      </c>
      <c r="H221" s="157">
        <v>8.03</v>
      </c>
      <c r="I221" s="160">
        <f t="shared" si="4"/>
        <v>8.05</v>
      </c>
      <c r="J221" s="160">
        <f t="shared" si="5"/>
        <v>8.07</v>
      </c>
      <c r="K221" s="159">
        <v>8.09</v>
      </c>
      <c r="L221" s="159">
        <f t="shared" si="6"/>
        <v>8.104</v>
      </c>
      <c r="M221" s="159">
        <f t="shared" si="7"/>
        <v>8.118</v>
      </c>
      <c r="N221" s="159">
        <f t="shared" si="8"/>
        <v>8.132</v>
      </c>
      <c r="O221" s="159">
        <f t="shared" si="9"/>
        <v>8.146</v>
      </c>
      <c r="P221" s="157">
        <v>8.16</v>
      </c>
      <c r="Q221" s="160">
        <f t="shared" si="10"/>
        <v>8.168</v>
      </c>
      <c r="R221" s="160">
        <f t="shared" si="11"/>
        <v>8.176</v>
      </c>
      <c r="S221" s="160">
        <f t="shared" si="12"/>
        <v>8.184</v>
      </c>
      <c r="T221" s="160">
        <f t="shared" si="13"/>
        <v>8.192</v>
      </c>
      <c r="U221" s="167">
        <v>8.2</v>
      </c>
      <c r="V221" s="162">
        <f t="shared" ref="V221:AO221" si="230">B221-B222</f>
        <v>0.01</v>
      </c>
      <c r="W221" s="162">
        <f t="shared" si="230"/>
        <v>-0.02</v>
      </c>
      <c r="X221" s="162">
        <f t="shared" si="230"/>
        <v>0</v>
      </c>
      <c r="Y221" s="162">
        <f t="shared" si="230"/>
        <v>0.025</v>
      </c>
      <c r="Z221" s="162">
        <f t="shared" si="230"/>
        <v>0.05</v>
      </c>
      <c r="AA221" s="162">
        <f t="shared" si="230"/>
        <v>0.06</v>
      </c>
      <c r="AB221" s="162">
        <f t="shared" si="230"/>
        <v>0.07</v>
      </c>
      <c r="AC221" s="162">
        <f t="shared" si="230"/>
        <v>0.07</v>
      </c>
      <c r="AD221" s="162">
        <f t="shared" si="230"/>
        <v>0.07</v>
      </c>
      <c r="AE221" s="162">
        <f t="shared" si="230"/>
        <v>0.07</v>
      </c>
      <c r="AF221" s="162">
        <f t="shared" si="230"/>
        <v>0.064</v>
      </c>
      <c r="AG221" s="162">
        <f t="shared" si="230"/>
        <v>0.058</v>
      </c>
      <c r="AH221" s="162">
        <f t="shared" si="230"/>
        <v>0.052</v>
      </c>
      <c r="AI221" s="162">
        <f t="shared" si="230"/>
        <v>0.046</v>
      </c>
      <c r="AJ221" s="162">
        <f t="shared" si="230"/>
        <v>0.04</v>
      </c>
      <c r="AK221" s="162">
        <f t="shared" si="230"/>
        <v>0.034</v>
      </c>
      <c r="AL221" s="162">
        <f t="shared" si="230"/>
        <v>0.028</v>
      </c>
      <c r="AM221" s="162">
        <f t="shared" si="230"/>
        <v>0.022</v>
      </c>
      <c r="AN221" s="162">
        <f t="shared" si="230"/>
        <v>0.016</v>
      </c>
      <c r="AO221" s="162">
        <f t="shared" si="230"/>
        <v>0.01</v>
      </c>
      <c r="AP221" s="163">
        <f t="shared" si="15"/>
        <v>0.07</v>
      </c>
    </row>
    <row r="222">
      <c r="A222" s="169">
        <v>42815.0</v>
      </c>
      <c r="B222" s="166">
        <v>8.98</v>
      </c>
      <c r="C222" s="157">
        <v>8.46</v>
      </c>
      <c r="D222" s="159">
        <v>8.18</v>
      </c>
      <c r="E222" s="159">
        <f t="shared" si="2"/>
        <v>8.075</v>
      </c>
      <c r="F222" s="159">
        <v>7.97</v>
      </c>
      <c r="G222" s="159">
        <f t="shared" si="3"/>
        <v>7.965</v>
      </c>
      <c r="H222" s="157">
        <v>7.96</v>
      </c>
      <c r="I222" s="160">
        <f t="shared" si="4"/>
        <v>7.98</v>
      </c>
      <c r="J222" s="160">
        <f t="shared" si="5"/>
        <v>8</v>
      </c>
      <c r="K222" s="159">
        <v>8.02</v>
      </c>
      <c r="L222" s="159">
        <f t="shared" si="6"/>
        <v>8.04</v>
      </c>
      <c r="M222" s="159">
        <f t="shared" si="7"/>
        <v>8.06</v>
      </c>
      <c r="N222" s="159">
        <f t="shared" si="8"/>
        <v>8.08</v>
      </c>
      <c r="O222" s="159">
        <f t="shared" si="9"/>
        <v>8.1</v>
      </c>
      <c r="P222" s="157">
        <v>8.12</v>
      </c>
      <c r="Q222" s="160">
        <f t="shared" si="10"/>
        <v>8.134</v>
      </c>
      <c r="R222" s="160">
        <f t="shared" si="11"/>
        <v>8.148</v>
      </c>
      <c r="S222" s="160">
        <f t="shared" si="12"/>
        <v>8.162</v>
      </c>
      <c r="T222" s="160">
        <f t="shared" si="13"/>
        <v>8.176</v>
      </c>
      <c r="U222" s="167">
        <v>8.19</v>
      </c>
      <c r="V222" s="162">
        <f t="shared" ref="V222:AO222" si="231">B222-B223</f>
        <v>0.02</v>
      </c>
      <c r="W222" s="162">
        <f t="shared" si="231"/>
        <v>0.06</v>
      </c>
      <c r="X222" s="162">
        <f t="shared" si="231"/>
        <v>0.05</v>
      </c>
      <c r="Y222" s="162">
        <f t="shared" si="231"/>
        <v>0.04</v>
      </c>
      <c r="Z222" s="162">
        <f t="shared" si="231"/>
        <v>0.03</v>
      </c>
      <c r="AA222" s="162">
        <f t="shared" si="231"/>
        <v>0.025</v>
      </c>
      <c r="AB222" s="162">
        <f t="shared" si="231"/>
        <v>0.02</v>
      </c>
      <c r="AC222" s="162">
        <f t="shared" si="231"/>
        <v>0.01666666667</v>
      </c>
      <c r="AD222" s="162">
        <f t="shared" si="231"/>
        <v>0.01333333333</v>
      </c>
      <c r="AE222" s="162">
        <f t="shared" si="231"/>
        <v>0.01</v>
      </c>
      <c r="AF222" s="162">
        <f t="shared" si="231"/>
        <v>0.008</v>
      </c>
      <c r="AG222" s="162">
        <f t="shared" si="231"/>
        <v>0.006</v>
      </c>
      <c r="AH222" s="162">
        <f t="shared" si="231"/>
        <v>0.004</v>
      </c>
      <c r="AI222" s="162">
        <f t="shared" si="231"/>
        <v>0.002</v>
      </c>
      <c r="AJ222" s="162">
        <f t="shared" si="231"/>
        <v>0</v>
      </c>
      <c r="AK222" s="162">
        <f t="shared" si="231"/>
        <v>0</v>
      </c>
      <c r="AL222" s="162">
        <f t="shared" si="231"/>
        <v>0</v>
      </c>
      <c r="AM222" s="162">
        <f t="shared" si="231"/>
        <v>0</v>
      </c>
      <c r="AN222" s="162">
        <f t="shared" si="231"/>
        <v>0</v>
      </c>
      <c r="AO222" s="162">
        <f t="shared" si="231"/>
        <v>0</v>
      </c>
      <c r="AP222" s="163">
        <f t="shared" si="15"/>
        <v>0.06</v>
      </c>
    </row>
    <row r="223">
      <c r="A223" s="169">
        <v>42814.0</v>
      </c>
      <c r="B223" s="166">
        <v>8.96</v>
      </c>
      <c r="C223" s="157">
        <v>8.4</v>
      </c>
      <c r="D223" s="159">
        <v>8.13</v>
      </c>
      <c r="E223" s="159">
        <f t="shared" si="2"/>
        <v>8.035</v>
      </c>
      <c r="F223" s="159">
        <v>7.94</v>
      </c>
      <c r="G223" s="159">
        <f t="shared" si="3"/>
        <v>7.94</v>
      </c>
      <c r="H223" s="157">
        <v>7.94</v>
      </c>
      <c r="I223" s="160">
        <f t="shared" si="4"/>
        <v>7.963333333</v>
      </c>
      <c r="J223" s="160">
        <f t="shared" si="5"/>
        <v>7.986666667</v>
      </c>
      <c r="K223" s="159">
        <v>8.01</v>
      </c>
      <c r="L223" s="159">
        <f t="shared" si="6"/>
        <v>8.032</v>
      </c>
      <c r="M223" s="159">
        <f t="shared" si="7"/>
        <v>8.054</v>
      </c>
      <c r="N223" s="159">
        <f t="shared" si="8"/>
        <v>8.076</v>
      </c>
      <c r="O223" s="159">
        <f t="shared" si="9"/>
        <v>8.098</v>
      </c>
      <c r="P223" s="157">
        <v>8.12</v>
      </c>
      <c r="Q223" s="160">
        <f t="shared" si="10"/>
        <v>8.134</v>
      </c>
      <c r="R223" s="160">
        <f t="shared" si="11"/>
        <v>8.148</v>
      </c>
      <c r="S223" s="160">
        <f t="shared" si="12"/>
        <v>8.162</v>
      </c>
      <c r="T223" s="160">
        <f t="shared" si="13"/>
        <v>8.176</v>
      </c>
      <c r="U223" s="167">
        <v>8.19</v>
      </c>
      <c r="V223" s="162">
        <f t="shared" ref="V223:AO223" si="232">B223-B224</f>
        <v>-0.02</v>
      </c>
      <c r="W223" s="162">
        <f t="shared" si="232"/>
        <v>-0.04</v>
      </c>
      <c r="X223" s="162">
        <f t="shared" si="232"/>
        <v>-0.02</v>
      </c>
      <c r="Y223" s="162">
        <f t="shared" si="232"/>
        <v>-0.015</v>
      </c>
      <c r="Z223" s="162">
        <f t="shared" si="232"/>
        <v>-0.01</v>
      </c>
      <c r="AA223" s="162">
        <f t="shared" si="232"/>
        <v>-0.005</v>
      </c>
      <c r="AB223" s="162">
        <f t="shared" si="232"/>
        <v>0</v>
      </c>
      <c r="AC223" s="162">
        <f t="shared" si="232"/>
        <v>-0.003333333333</v>
      </c>
      <c r="AD223" s="162">
        <f t="shared" si="232"/>
        <v>-0.006666666667</v>
      </c>
      <c r="AE223" s="162">
        <f t="shared" si="232"/>
        <v>-0.01</v>
      </c>
      <c r="AF223" s="162">
        <f t="shared" si="232"/>
        <v>-0.016</v>
      </c>
      <c r="AG223" s="162">
        <f t="shared" si="232"/>
        <v>-0.022</v>
      </c>
      <c r="AH223" s="162">
        <f t="shared" si="232"/>
        <v>-0.028</v>
      </c>
      <c r="AI223" s="162">
        <f t="shared" si="232"/>
        <v>-0.034</v>
      </c>
      <c r="AJ223" s="162">
        <f t="shared" si="232"/>
        <v>-0.04</v>
      </c>
      <c r="AK223" s="162">
        <f t="shared" si="232"/>
        <v>-0.042</v>
      </c>
      <c r="AL223" s="162">
        <f t="shared" si="232"/>
        <v>-0.044</v>
      </c>
      <c r="AM223" s="162">
        <f t="shared" si="232"/>
        <v>-0.046</v>
      </c>
      <c r="AN223" s="162">
        <f t="shared" si="232"/>
        <v>-0.048</v>
      </c>
      <c r="AO223" s="162">
        <f t="shared" si="232"/>
        <v>-0.05</v>
      </c>
      <c r="AP223" s="163">
        <f t="shared" si="15"/>
        <v>0</v>
      </c>
    </row>
    <row r="224">
      <c r="A224" s="169">
        <v>42811.0</v>
      </c>
      <c r="B224" s="166">
        <v>8.98</v>
      </c>
      <c r="C224" s="157">
        <v>8.44</v>
      </c>
      <c r="D224" s="159">
        <v>8.15</v>
      </c>
      <c r="E224" s="159">
        <f t="shared" si="2"/>
        <v>8.05</v>
      </c>
      <c r="F224" s="159">
        <v>7.95</v>
      </c>
      <c r="G224" s="159">
        <f t="shared" si="3"/>
        <v>7.945</v>
      </c>
      <c r="H224" s="157">
        <v>7.94</v>
      </c>
      <c r="I224" s="160">
        <f t="shared" si="4"/>
        <v>7.966666667</v>
      </c>
      <c r="J224" s="160">
        <f t="shared" si="5"/>
        <v>7.993333333</v>
      </c>
      <c r="K224" s="159">
        <v>8.02</v>
      </c>
      <c r="L224" s="159">
        <f t="shared" si="6"/>
        <v>8.048</v>
      </c>
      <c r="M224" s="159">
        <f t="shared" si="7"/>
        <v>8.076</v>
      </c>
      <c r="N224" s="159">
        <f t="shared" si="8"/>
        <v>8.104</v>
      </c>
      <c r="O224" s="159">
        <f t="shared" si="9"/>
        <v>8.132</v>
      </c>
      <c r="P224" s="157">
        <v>8.16</v>
      </c>
      <c r="Q224" s="160">
        <f t="shared" si="10"/>
        <v>8.176</v>
      </c>
      <c r="R224" s="160">
        <f t="shared" si="11"/>
        <v>8.192</v>
      </c>
      <c r="S224" s="160">
        <f t="shared" si="12"/>
        <v>8.208</v>
      </c>
      <c r="T224" s="160">
        <f t="shared" si="13"/>
        <v>8.224</v>
      </c>
      <c r="U224" s="167">
        <v>8.24</v>
      </c>
      <c r="V224" s="162">
        <f t="shared" ref="V224:AO224" si="233">B224-B225</f>
        <v>0.01</v>
      </c>
      <c r="W224" s="162">
        <f t="shared" si="233"/>
        <v>0</v>
      </c>
      <c r="X224" s="162">
        <f t="shared" si="233"/>
        <v>-0.02</v>
      </c>
      <c r="Y224" s="162">
        <f t="shared" si="233"/>
        <v>-0.025</v>
      </c>
      <c r="Z224" s="162">
        <f t="shared" si="233"/>
        <v>-0.03</v>
      </c>
      <c r="AA224" s="162">
        <f t="shared" si="233"/>
        <v>-0.03</v>
      </c>
      <c r="AB224" s="162">
        <f t="shared" si="233"/>
        <v>-0.03</v>
      </c>
      <c r="AC224" s="162">
        <f t="shared" si="233"/>
        <v>-0.03</v>
      </c>
      <c r="AD224" s="162">
        <f t="shared" si="233"/>
        <v>-0.03</v>
      </c>
      <c r="AE224" s="162">
        <f t="shared" si="233"/>
        <v>-0.03</v>
      </c>
      <c r="AF224" s="162">
        <f t="shared" si="233"/>
        <v>-0.026</v>
      </c>
      <c r="AG224" s="162">
        <f t="shared" si="233"/>
        <v>-0.022</v>
      </c>
      <c r="AH224" s="162">
        <f t="shared" si="233"/>
        <v>-0.018</v>
      </c>
      <c r="AI224" s="162">
        <f t="shared" si="233"/>
        <v>-0.014</v>
      </c>
      <c r="AJ224" s="162">
        <f t="shared" si="233"/>
        <v>-0.01</v>
      </c>
      <c r="AK224" s="162">
        <f t="shared" si="233"/>
        <v>-0.008</v>
      </c>
      <c r="AL224" s="162">
        <f t="shared" si="233"/>
        <v>-0.006</v>
      </c>
      <c r="AM224" s="162">
        <f t="shared" si="233"/>
        <v>-0.004</v>
      </c>
      <c r="AN224" s="162">
        <f t="shared" si="233"/>
        <v>-0.002</v>
      </c>
      <c r="AO224" s="162">
        <f t="shared" si="233"/>
        <v>0</v>
      </c>
      <c r="AP224" s="163">
        <f t="shared" si="15"/>
        <v>0.01</v>
      </c>
    </row>
    <row r="225">
      <c r="A225" s="169">
        <v>42810.0</v>
      </c>
      <c r="B225" s="166">
        <v>8.97</v>
      </c>
      <c r="C225" s="157">
        <v>8.44</v>
      </c>
      <c r="D225" s="159">
        <v>8.17</v>
      </c>
      <c r="E225" s="159">
        <f t="shared" si="2"/>
        <v>8.075</v>
      </c>
      <c r="F225" s="159">
        <v>7.98</v>
      </c>
      <c r="G225" s="159">
        <f t="shared" si="3"/>
        <v>7.975</v>
      </c>
      <c r="H225" s="157">
        <v>7.97</v>
      </c>
      <c r="I225" s="160">
        <f t="shared" si="4"/>
        <v>7.996666667</v>
      </c>
      <c r="J225" s="160">
        <f t="shared" si="5"/>
        <v>8.023333333</v>
      </c>
      <c r="K225" s="159">
        <v>8.05</v>
      </c>
      <c r="L225" s="159">
        <f t="shared" si="6"/>
        <v>8.074</v>
      </c>
      <c r="M225" s="159">
        <f t="shared" si="7"/>
        <v>8.098</v>
      </c>
      <c r="N225" s="159">
        <f t="shared" si="8"/>
        <v>8.122</v>
      </c>
      <c r="O225" s="159">
        <f t="shared" si="9"/>
        <v>8.146</v>
      </c>
      <c r="P225" s="157">
        <v>8.17</v>
      </c>
      <c r="Q225" s="160">
        <f t="shared" si="10"/>
        <v>8.184</v>
      </c>
      <c r="R225" s="160">
        <f t="shared" si="11"/>
        <v>8.198</v>
      </c>
      <c r="S225" s="160">
        <f t="shared" si="12"/>
        <v>8.212</v>
      </c>
      <c r="T225" s="160">
        <f t="shared" si="13"/>
        <v>8.226</v>
      </c>
      <c r="U225" s="167">
        <v>8.24</v>
      </c>
      <c r="V225" s="162">
        <f t="shared" ref="V225:AO225" si="234">B225-B226</f>
        <v>-0.06</v>
      </c>
      <c r="W225" s="162">
        <f t="shared" si="234"/>
        <v>-0.06</v>
      </c>
      <c r="X225" s="162">
        <f t="shared" si="234"/>
        <v>-0.07</v>
      </c>
      <c r="Y225" s="162">
        <f t="shared" si="234"/>
        <v>-0.08</v>
      </c>
      <c r="Z225" s="162">
        <f t="shared" si="234"/>
        <v>-0.09</v>
      </c>
      <c r="AA225" s="162">
        <f t="shared" si="234"/>
        <v>-0.09</v>
      </c>
      <c r="AB225" s="162">
        <f t="shared" si="234"/>
        <v>-0.09</v>
      </c>
      <c r="AC225" s="162">
        <f t="shared" si="234"/>
        <v>-0.08666666667</v>
      </c>
      <c r="AD225" s="162">
        <f t="shared" si="234"/>
        <v>-0.08333333333</v>
      </c>
      <c r="AE225" s="162">
        <f t="shared" si="234"/>
        <v>-0.08</v>
      </c>
      <c r="AF225" s="162">
        <f t="shared" si="234"/>
        <v>-0.08</v>
      </c>
      <c r="AG225" s="162">
        <f t="shared" si="234"/>
        <v>-0.08</v>
      </c>
      <c r="AH225" s="162">
        <f t="shared" si="234"/>
        <v>-0.08</v>
      </c>
      <c r="AI225" s="162">
        <f t="shared" si="234"/>
        <v>-0.08</v>
      </c>
      <c r="AJ225" s="162">
        <f t="shared" si="234"/>
        <v>-0.08</v>
      </c>
      <c r="AK225" s="162">
        <f t="shared" si="234"/>
        <v>-0.078</v>
      </c>
      <c r="AL225" s="162">
        <f t="shared" si="234"/>
        <v>-0.076</v>
      </c>
      <c r="AM225" s="162">
        <f t="shared" si="234"/>
        <v>-0.074</v>
      </c>
      <c r="AN225" s="162">
        <f t="shared" si="234"/>
        <v>-0.072</v>
      </c>
      <c r="AO225" s="162">
        <f t="shared" si="234"/>
        <v>-0.07</v>
      </c>
      <c r="AP225" s="163">
        <f t="shared" si="15"/>
        <v>-0.06</v>
      </c>
    </row>
    <row r="226">
      <c r="A226" s="169">
        <v>42809.0</v>
      </c>
      <c r="B226" s="166">
        <v>9.03</v>
      </c>
      <c r="C226" s="157">
        <v>8.5</v>
      </c>
      <c r="D226" s="159">
        <v>8.24</v>
      </c>
      <c r="E226" s="159">
        <f t="shared" si="2"/>
        <v>8.155</v>
      </c>
      <c r="F226" s="159">
        <v>8.07</v>
      </c>
      <c r="G226" s="159">
        <f t="shared" si="3"/>
        <v>8.065</v>
      </c>
      <c r="H226" s="157">
        <v>8.06</v>
      </c>
      <c r="I226" s="160">
        <f t="shared" si="4"/>
        <v>8.083333333</v>
      </c>
      <c r="J226" s="160">
        <f t="shared" si="5"/>
        <v>8.106666667</v>
      </c>
      <c r="K226" s="159">
        <v>8.13</v>
      </c>
      <c r="L226" s="159">
        <f t="shared" si="6"/>
        <v>8.154</v>
      </c>
      <c r="M226" s="159">
        <f t="shared" si="7"/>
        <v>8.178</v>
      </c>
      <c r="N226" s="159">
        <f t="shared" si="8"/>
        <v>8.202</v>
      </c>
      <c r="O226" s="159">
        <f t="shared" si="9"/>
        <v>8.226</v>
      </c>
      <c r="P226" s="157">
        <v>8.25</v>
      </c>
      <c r="Q226" s="160">
        <f t="shared" si="10"/>
        <v>8.262</v>
      </c>
      <c r="R226" s="160">
        <f t="shared" si="11"/>
        <v>8.274</v>
      </c>
      <c r="S226" s="160">
        <f t="shared" si="12"/>
        <v>8.286</v>
      </c>
      <c r="T226" s="160">
        <f t="shared" si="13"/>
        <v>8.298</v>
      </c>
      <c r="U226" s="167">
        <v>8.31</v>
      </c>
      <c r="V226" s="162">
        <f t="shared" ref="V226:AO226" si="235">B226-B227</f>
        <v>0.05</v>
      </c>
      <c r="W226" s="162">
        <f t="shared" si="235"/>
        <v>0.02</v>
      </c>
      <c r="X226" s="162">
        <f t="shared" si="235"/>
        <v>-0.05</v>
      </c>
      <c r="Y226" s="162">
        <f t="shared" si="235"/>
        <v>-0.07</v>
      </c>
      <c r="Z226" s="162">
        <f t="shared" si="235"/>
        <v>-0.09</v>
      </c>
      <c r="AA226" s="162">
        <f t="shared" si="235"/>
        <v>-0.09</v>
      </c>
      <c r="AB226" s="162">
        <f t="shared" si="235"/>
        <v>-0.09</v>
      </c>
      <c r="AC226" s="162">
        <f t="shared" si="235"/>
        <v>-0.07666666667</v>
      </c>
      <c r="AD226" s="162">
        <f t="shared" si="235"/>
        <v>-0.06333333333</v>
      </c>
      <c r="AE226" s="162">
        <f t="shared" si="235"/>
        <v>-0.05</v>
      </c>
      <c r="AF226" s="162">
        <f t="shared" si="235"/>
        <v>-0.04</v>
      </c>
      <c r="AG226" s="162">
        <f t="shared" si="235"/>
        <v>-0.03</v>
      </c>
      <c r="AH226" s="162">
        <f t="shared" si="235"/>
        <v>-0.02</v>
      </c>
      <c r="AI226" s="162">
        <f t="shared" si="235"/>
        <v>-0.01</v>
      </c>
      <c r="AJ226" s="162">
        <f t="shared" si="235"/>
        <v>0</v>
      </c>
      <c r="AK226" s="162">
        <f t="shared" si="235"/>
        <v>0.006</v>
      </c>
      <c r="AL226" s="162">
        <f t="shared" si="235"/>
        <v>0.012</v>
      </c>
      <c r="AM226" s="162">
        <f t="shared" si="235"/>
        <v>0.018</v>
      </c>
      <c r="AN226" s="162">
        <f t="shared" si="235"/>
        <v>0.024</v>
      </c>
      <c r="AO226" s="162">
        <f t="shared" si="235"/>
        <v>0.03</v>
      </c>
      <c r="AP226" s="163">
        <f t="shared" si="15"/>
        <v>0.05</v>
      </c>
    </row>
    <row r="227">
      <c r="A227" s="169">
        <v>42808.0</v>
      </c>
      <c r="B227" s="166">
        <v>8.98</v>
      </c>
      <c r="C227" s="157">
        <v>8.48</v>
      </c>
      <c r="D227" s="159">
        <v>8.29</v>
      </c>
      <c r="E227" s="159">
        <f t="shared" si="2"/>
        <v>8.225</v>
      </c>
      <c r="F227" s="159">
        <v>8.16</v>
      </c>
      <c r="G227" s="159">
        <f t="shared" si="3"/>
        <v>8.155</v>
      </c>
      <c r="H227" s="157">
        <v>8.15</v>
      </c>
      <c r="I227" s="160">
        <f t="shared" si="4"/>
        <v>8.16</v>
      </c>
      <c r="J227" s="160">
        <f t="shared" si="5"/>
        <v>8.17</v>
      </c>
      <c r="K227" s="159">
        <v>8.18</v>
      </c>
      <c r="L227" s="159">
        <f t="shared" si="6"/>
        <v>8.194</v>
      </c>
      <c r="M227" s="159">
        <f t="shared" si="7"/>
        <v>8.208</v>
      </c>
      <c r="N227" s="159">
        <f t="shared" si="8"/>
        <v>8.222</v>
      </c>
      <c r="O227" s="159">
        <f t="shared" si="9"/>
        <v>8.236</v>
      </c>
      <c r="P227" s="157">
        <v>8.25</v>
      </c>
      <c r="Q227" s="160">
        <f t="shared" si="10"/>
        <v>8.256</v>
      </c>
      <c r="R227" s="160">
        <f t="shared" si="11"/>
        <v>8.262</v>
      </c>
      <c r="S227" s="160">
        <f t="shared" si="12"/>
        <v>8.268</v>
      </c>
      <c r="T227" s="160">
        <f t="shared" si="13"/>
        <v>8.274</v>
      </c>
      <c r="U227" s="167">
        <v>8.28</v>
      </c>
      <c r="V227" s="162">
        <f t="shared" ref="V227:AO227" si="236">B227-B228</f>
        <v>0.01</v>
      </c>
      <c r="W227" s="162">
        <f t="shared" si="236"/>
        <v>0</v>
      </c>
      <c r="X227" s="162">
        <f t="shared" si="236"/>
        <v>0.01</v>
      </c>
      <c r="Y227" s="162">
        <f t="shared" si="236"/>
        <v>0.02</v>
      </c>
      <c r="Z227" s="162">
        <f t="shared" si="236"/>
        <v>0.03</v>
      </c>
      <c r="AA227" s="162">
        <f t="shared" si="236"/>
        <v>0.035</v>
      </c>
      <c r="AB227" s="162">
        <f t="shared" si="236"/>
        <v>0.04</v>
      </c>
      <c r="AC227" s="162">
        <f t="shared" si="236"/>
        <v>0.03333333333</v>
      </c>
      <c r="AD227" s="162">
        <f t="shared" si="236"/>
        <v>0.02666666667</v>
      </c>
      <c r="AE227" s="162">
        <f t="shared" si="236"/>
        <v>0.02</v>
      </c>
      <c r="AF227" s="162">
        <f t="shared" si="236"/>
        <v>0.016</v>
      </c>
      <c r="AG227" s="162">
        <f t="shared" si="236"/>
        <v>0.012</v>
      </c>
      <c r="AH227" s="162">
        <f t="shared" si="236"/>
        <v>0.008</v>
      </c>
      <c r="AI227" s="162">
        <f t="shared" si="236"/>
        <v>0.004</v>
      </c>
      <c r="AJ227" s="162">
        <f t="shared" si="236"/>
        <v>0</v>
      </c>
      <c r="AK227" s="162">
        <f t="shared" si="236"/>
        <v>-0.004</v>
      </c>
      <c r="AL227" s="162">
        <f t="shared" si="236"/>
        <v>-0.008</v>
      </c>
      <c r="AM227" s="162">
        <f t="shared" si="236"/>
        <v>-0.012</v>
      </c>
      <c r="AN227" s="162">
        <f t="shared" si="236"/>
        <v>-0.016</v>
      </c>
      <c r="AO227" s="162">
        <f t="shared" si="236"/>
        <v>-0.02</v>
      </c>
      <c r="AP227" s="163">
        <f t="shared" si="15"/>
        <v>0.04</v>
      </c>
    </row>
    <row r="228">
      <c r="A228" s="169">
        <v>42807.0</v>
      </c>
      <c r="B228" s="166">
        <v>8.97</v>
      </c>
      <c r="C228" s="157">
        <v>8.48</v>
      </c>
      <c r="D228" s="159">
        <v>8.28</v>
      </c>
      <c r="E228" s="159">
        <f t="shared" si="2"/>
        <v>8.205</v>
      </c>
      <c r="F228" s="159">
        <v>8.13</v>
      </c>
      <c r="G228" s="159">
        <f t="shared" si="3"/>
        <v>8.12</v>
      </c>
      <c r="H228" s="157">
        <v>8.11</v>
      </c>
      <c r="I228" s="160">
        <f t="shared" si="4"/>
        <v>8.126666667</v>
      </c>
      <c r="J228" s="160">
        <f t="shared" si="5"/>
        <v>8.143333333</v>
      </c>
      <c r="K228" s="159">
        <v>8.16</v>
      </c>
      <c r="L228" s="159">
        <f t="shared" si="6"/>
        <v>8.178</v>
      </c>
      <c r="M228" s="159">
        <f t="shared" si="7"/>
        <v>8.196</v>
      </c>
      <c r="N228" s="159">
        <f t="shared" si="8"/>
        <v>8.214</v>
      </c>
      <c r="O228" s="159">
        <f t="shared" si="9"/>
        <v>8.232</v>
      </c>
      <c r="P228" s="157">
        <v>8.25</v>
      </c>
      <c r="Q228" s="160">
        <f t="shared" si="10"/>
        <v>8.26</v>
      </c>
      <c r="R228" s="160">
        <f t="shared" si="11"/>
        <v>8.27</v>
      </c>
      <c r="S228" s="160">
        <f t="shared" si="12"/>
        <v>8.28</v>
      </c>
      <c r="T228" s="160">
        <f t="shared" si="13"/>
        <v>8.29</v>
      </c>
      <c r="U228" s="167">
        <v>8.3</v>
      </c>
      <c r="V228" s="162">
        <f t="shared" ref="V228:AO228" si="237">B228-B229</f>
        <v>-0.06</v>
      </c>
      <c r="W228" s="162">
        <f t="shared" si="237"/>
        <v>-0.07</v>
      </c>
      <c r="X228" s="162">
        <f t="shared" si="237"/>
        <v>-0.03</v>
      </c>
      <c r="Y228" s="162">
        <f t="shared" si="237"/>
        <v>-0.015</v>
      </c>
      <c r="Z228" s="162">
        <f t="shared" si="237"/>
        <v>0</v>
      </c>
      <c r="AA228" s="162">
        <f t="shared" si="237"/>
        <v>-0.005</v>
      </c>
      <c r="AB228" s="162">
        <f t="shared" si="237"/>
        <v>-0.01</v>
      </c>
      <c r="AC228" s="162">
        <f t="shared" si="237"/>
        <v>-0.01333333333</v>
      </c>
      <c r="AD228" s="162">
        <f t="shared" si="237"/>
        <v>-0.01666666667</v>
      </c>
      <c r="AE228" s="162">
        <f t="shared" si="237"/>
        <v>-0.02</v>
      </c>
      <c r="AF228" s="162">
        <f t="shared" si="237"/>
        <v>-0.026</v>
      </c>
      <c r="AG228" s="162">
        <f t="shared" si="237"/>
        <v>-0.032</v>
      </c>
      <c r="AH228" s="162">
        <f t="shared" si="237"/>
        <v>-0.038</v>
      </c>
      <c r="AI228" s="162">
        <f t="shared" si="237"/>
        <v>-0.044</v>
      </c>
      <c r="AJ228" s="162">
        <f t="shared" si="237"/>
        <v>-0.05</v>
      </c>
      <c r="AK228" s="162">
        <f t="shared" si="237"/>
        <v>-0.052</v>
      </c>
      <c r="AL228" s="162">
        <f t="shared" si="237"/>
        <v>-0.054</v>
      </c>
      <c r="AM228" s="162">
        <f t="shared" si="237"/>
        <v>-0.056</v>
      </c>
      <c r="AN228" s="162">
        <f t="shared" si="237"/>
        <v>-0.058</v>
      </c>
      <c r="AO228" s="162">
        <f t="shared" si="237"/>
        <v>-0.06</v>
      </c>
      <c r="AP228" s="163">
        <f t="shared" si="15"/>
        <v>0</v>
      </c>
    </row>
    <row r="229">
      <c r="A229" s="169">
        <v>42804.0</v>
      </c>
      <c r="B229" s="166">
        <v>9.03</v>
      </c>
      <c r="C229" s="157">
        <v>8.55</v>
      </c>
      <c r="D229" s="159">
        <v>8.31</v>
      </c>
      <c r="E229" s="159">
        <f t="shared" si="2"/>
        <v>8.22</v>
      </c>
      <c r="F229" s="159">
        <v>8.13</v>
      </c>
      <c r="G229" s="159">
        <f t="shared" si="3"/>
        <v>8.125</v>
      </c>
      <c r="H229" s="157">
        <v>8.12</v>
      </c>
      <c r="I229" s="160">
        <f t="shared" si="4"/>
        <v>8.14</v>
      </c>
      <c r="J229" s="160">
        <f t="shared" si="5"/>
        <v>8.16</v>
      </c>
      <c r="K229" s="159">
        <v>8.18</v>
      </c>
      <c r="L229" s="159">
        <f t="shared" si="6"/>
        <v>8.204</v>
      </c>
      <c r="M229" s="159">
        <f t="shared" si="7"/>
        <v>8.228</v>
      </c>
      <c r="N229" s="159">
        <f t="shared" si="8"/>
        <v>8.252</v>
      </c>
      <c r="O229" s="159">
        <f t="shared" si="9"/>
        <v>8.276</v>
      </c>
      <c r="P229" s="157">
        <v>8.3</v>
      </c>
      <c r="Q229" s="160">
        <f t="shared" si="10"/>
        <v>8.312</v>
      </c>
      <c r="R229" s="160">
        <f t="shared" si="11"/>
        <v>8.324</v>
      </c>
      <c r="S229" s="160">
        <f t="shared" si="12"/>
        <v>8.336</v>
      </c>
      <c r="T229" s="160">
        <f t="shared" si="13"/>
        <v>8.348</v>
      </c>
      <c r="U229" s="167">
        <v>8.36</v>
      </c>
      <c r="V229" s="162">
        <f t="shared" ref="V229:AO229" si="238">B229-B230</f>
        <v>-0.03</v>
      </c>
      <c r="W229" s="162">
        <f t="shared" si="238"/>
        <v>-0.03</v>
      </c>
      <c r="X229" s="162">
        <f t="shared" si="238"/>
        <v>-0.04</v>
      </c>
      <c r="Y229" s="162">
        <f t="shared" si="238"/>
        <v>-0.055</v>
      </c>
      <c r="Z229" s="162">
        <f t="shared" si="238"/>
        <v>-0.07</v>
      </c>
      <c r="AA229" s="162">
        <f t="shared" si="238"/>
        <v>-0.07</v>
      </c>
      <c r="AB229" s="162">
        <f t="shared" si="238"/>
        <v>-0.07</v>
      </c>
      <c r="AC229" s="162">
        <f t="shared" si="238"/>
        <v>-0.06666666667</v>
      </c>
      <c r="AD229" s="162">
        <f t="shared" si="238"/>
        <v>-0.06333333333</v>
      </c>
      <c r="AE229" s="162">
        <f t="shared" si="238"/>
        <v>-0.06</v>
      </c>
      <c r="AF229" s="162">
        <f t="shared" si="238"/>
        <v>-0.054</v>
      </c>
      <c r="AG229" s="162">
        <f t="shared" si="238"/>
        <v>-0.048</v>
      </c>
      <c r="AH229" s="162">
        <f t="shared" si="238"/>
        <v>-0.042</v>
      </c>
      <c r="AI229" s="162">
        <f t="shared" si="238"/>
        <v>-0.036</v>
      </c>
      <c r="AJ229" s="162">
        <f t="shared" si="238"/>
        <v>-0.03</v>
      </c>
      <c r="AK229" s="162">
        <f t="shared" si="238"/>
        <v>-0.028</v>
      </c>
      <c r="AL229" s="162">
        <f t="shared" si="238"/>
        <v>-0.026</v>
      </c>
      <c r="AM229" s="162">
        <f t="shared" si="238"/>
        <v>-0.024</v>
      </c>
      <c r="AN229" s="162">
        <f t="shared" si="238"/>
        <v>-0.022</v>
      </c>
      <c r="AO229" s="162">
        <f t="shared" si="238"/>
        <v>-0.02</v>
      </c>
      <c r="AP229" s="163">
        <f t="shared" si="15"/>
        <v>-0.02</v>
      </c>
    </row>
    <row r="230">
      <c r="A230" s="169">
        <v>42803.0</v>
      </c>
      <c r="B230" s="166">
        <v>9.06</v>
      </c>
      <c r="C230" s="157">
        <v>8.58</v>
      </c>
      <c r="D230" s="159">
        <v>8.35</v>
      </c>
      <c r="E230" s="159">
        <f t="shared" si="2"/>
        <v>8.275</v>
      </c>
      <c r="F230" s="159">
        <v>8.2</v>
      </c>
      <c r="G230" s="159">
        <f t="shared" si="3"/>
        <v>8.195</v>
      </c>
      <c r="H230" s="157">
        <v>8.19</v>
      </c>
      <c r="I230" s="160">
        <f t="shared" si="4"/>
        <v>8.206666667</v>
      </c>
      <c r="J230" s="160">
        <f t="shared" si="5"/>
        <v>8.223333333</v>
      </c>
      <c r="K230" s="159">
        <v>8.24</v>
      </c>
      <c r="L230" s="159">
        <f t="shared" si="6"/>
        <v>8.258</v>
      </c>
      <c r="M230" s="159">
        <f t="shared" si="7"/>
        <v>8.276</v>
      </c>
      <c r="N230" s="159">
        <f t="shared" si="8"/>
        <v>8.294</v>
      </c>
      <c r="O230" s="159">
        <f t="shared" si="9"/>
        <v>8.312</v>
      </c>
      <c r="P230" s="157">
        <v>8.33</v>
      </c>
      <c r="Q230" s="160">
        <f t="shared" si="10"/>
        <v>8.34</v>
      </c>
      <c r="R230" s="160">
        <f t="shared" si="11"/>
        <v>8.35</v>
      </c>
      <c r="S230" s="160">
        <f t="shared" si="12"/>
        <v>8.36</v>
      </c>
      <c r="T230" s="160">
        <f t="shared" si="13"/>
        <v>8.37</v>
      </c>
      <c r="U230" s="167">
        <v>8.38</v>
      </c>
      <c r="V230" s="162">
        <f t="shared" ref="V230:AO230" si="239">B230-B231</f>
        <v>0.13</v>
      </c>
      <c r="W230" s="162">
        <f t="shared" si="239"/>
        <v>0.03</v>
      </c>
      <c r="X230" s="162">
        <f t="shared" si="239"/>
        <v>-0.04</v>
      </c>
      <c r="Y230" s="162">
        <f t="shared" si="239"/>
        <v>-0.05</v>
      </c>
      <c r="Z230" s="162">
        <f t="shared" si="239"/>
        <v>-0.06</v>
      </c>
      <c r="AA230" s="162">
        <f t="shared" si="239"/>
        <v>-0.045</v>
      </c>
      <c r="AB230" s="162">
        <f t="shared" si="239"/>
        <v>-0.03</v>
      </c>
      <c r="AC230" s="162">
        <f t="shared" si="239"/>
        <v>-0.01666666667</v>
      </c>
      <c r="AD230" s="162">
        <f t="shared" si="239"/>
        <v>-0.003333333333</v>
      </c>
      <c r="AE230" s="162">
        <f t="shared" si="239"/>
        <v>0.01</v>
      </c>
      <c r="AF230" s="162">
        <f t="shared" si="239"/>
        <v>0.022</v>
      </c>
      <c r="AG230" s="162">
        <f t="shared" si="239"/>
        <v>0.034</v>
      </c>
      <c r="AH230" s="162">
        <f t="shared" si="239"/>
        <v>0.046</v>
      </c>
      <c r="AI230" s="162">
        <f t="shared" si="239"/>
        <v>0.058</v>
      </c>
      <c r="AJ230" s="162">
        <f t="shared" si="239"/>
        <v>0.07</v>
      </c>
      <c r="AK230" s="162">
        <f t="shared" si="239"/>
        <v>0.08</v>
      </c>
      <c r="AL230" s="162">
        <f t="shared" si="239"/>
        <v>0.09</v>
      </c>
      <c r="AM230" s="162">
        <f t="shared" si="239"/>
        <v>0.1</v>
      </c>
      <c r="AN230" s="162">
        <f t="shared" si="239"/>
        <v>0.11</v>
      </c>
      <c r="AO230" s="162">
        <f t="shared" si="239"/>
        <v>0.12</v>
      </c>
      <c r="AP230" s="163">
        <f t="shared" si="15"/>
        <v>0.13</v>
      </c>
    </row>
    <row r="231">
      <c r="A231" s="169">
        <v>42801.0</v>
      </c>
      <c r="B231" s="166">
        <v>8.93</v>
      </c>
      <c r="C231" s="157">
        <v>8.55</v>
      </c>
      <c r="D231" s="159">
        <v>8.39</v>
      </c>
      <c r="E231" s="159">
        <f t="shared" si="2"/>
        <v>8.325</v>
      </c>
      <c r="F231" s="159">
        <v>8.26</v>
      </c>
      <c r="G231" s="159">
        <f t="shared" si="3"/>
        <v>8.24</v>
      </c>
      <c r="H231" s="157">
        <v>8.22</v>
      </c>
      <c r="I231" s="160">
        <f t="shared" si="4"/>
        <v>8.223333333</v>
      </c>
      <c r="J231" s="160">
        <f t="shared" si="5"/>
        <v>8.226666667</v>
      </c>
      <c r="K231" s="159">
        <v>8.23</v>
      </c>
      <c r="L231" s="159">
        <f t="shared" si="6"/>
        <v>8.236</v>
      </c>
      <c r="M231" s="159">
        <f t="shared" si="7"/>
        <v>8.242</v>
      </c>
      <c r="N231" s="159">
        <f t="shared" si="8"/>
        <v>8.248</v>
      </c>
      <c r="O231" s="159">
        <f t="shared" si="9"/>
        <v>8.254</v>
      </c>
      <c r="P231" s="157">
        <v>8.26</v>
      </c>
      <c r="Q231" s="160">
        <f t="shared" si="10"/>
        <v>8.26</v>
      </c>
      <c r="R231" s="160">
        <f t="shared" si="11"/>
        <v>8.26</v>
      </c>
      <c r="S231" s="160">
        <f t="shared" si="12"/>
        <v>8.26</v>
      </c>
      <c r="T231" s="160">
        <f t="shared" si="13"/>
        <v>8.26</v>
      </c>
      <c r="U231" s="167">
        <v>8.26</v>
      </c>
      <c r="V231" s="162">
        <f t="shared" ref="V231:AO231" si="240">B231-B232</f>
        <v>-0.03</v>
      </c>
      <c r="W231" s="162">
        <f t="shared" si="240"/>
        <v>-0.05</v>
      </c>
      <c r="X231" s="162">
        <f t="shared" si="240"/>
        <v>-0.05</v>
      </c>
      <c r="Y231" s="162">
        <f t="shared" si="240"/>
        <v>-0.05</v>
      </c>
      <c r="Z231" s="162">
        <f t="shared" si="240"/>
        <v>-0.05</v>
      </c>
      <c r="AA231" s="162">
        <f t="shared" si="240"/>
        <v>-0.055</v>
      </c>
      <c r="AB231" s="162">
        <f t="shared" si="240"/>
        <v>-0.06</v>
      </c>
      <c r="AC231" s="162">
        <f t="shared" si="240"/>
        <v>-0.05333333333</v>
      </c>
      <c r="AD231" s="162">
        <f t="shared" si="240"/>
        <v>-0.04666666667</v>
      </c>
      <c r="AE231" s="162">
        <f t="shared" si="240"/>
        <v>-0.04</v>
      </c>
      <c r="AF231" s="162">
        <f t="shared" si="240"/>
        <v>-0.038</v>
      </c>
      <c r="AG231" s="162">
        <f t="shared" si="240"/>
        <v>-0.036</v>
      </c>
      <c r="AH231" s="162">
        <f t="shared" si="240"/>
        <v>-0.034</v>
      </c>
      <c r="AI231" s="162">
        <f t="shared" si="240"/>
        <v>-0.032</v>
      </c>
      <c r="AJ231" s="162">
        <f t="shared" si="240"/>
        <v>-0.03</v>
      </c>
      <c r="AK231" s="162">
        <f t="shared" si="240"/>
        <v>-0.032</v>
      </c>
      <c r="AL231" s="162">
        <f t="shared" si="240"/>
        <v>-0.034</v>
      </c>
      <c r="AM231" s="162">
        <f t="shared" si="240"/>
        <v>-0.036</v>
      </c>
      <c r="AN231" s="162">
        <f t="shared" si="240"/>
        <v>-0.038</v>
      </c>
      <c r="AO231" s="162">
        <f t="shared" si="240"/>
        <v>-0.04</v>
      </c>
      <c r="AP231" s="163">
        <f t="shared" si="15"/>
        <v>-0.03</v>
      </c>
    </row>
    <row r="232">
      <c r="A232" s="169">
        <v>42800.0</v>
      </c>
      <c r="B232" s="166">
        <v>8.96</v>
      </c>
      <c r="C232" s="157">
        <v>8.6</v>
      </c>
      <c r="D232" s="159">
        <v>8.44</v>
      </c>
      <c r="E232" s="159">
        <f t="shared" si="2"/>
        <v>8.375</v>
      </c>
      <c r="F232" s="159">
        <v>8.31</v>
      </c>
      <c r="G232" s="159">
        <f t="shared" si="3"/>
        <v>8.295</v>
      </c>
      <c r="H232" s="157">
        <v>8.28</v>
      </c>
      <c r="I232" s="160">
        <f t="shared" si="4"/>
        <v>8.276666667</v>
      </c>
      <c r="J232" s="160">
        <f t="shared" si="5"/>
        <v>8.273333333</v>
      </c>
      <c r="K232" s="159">
        <v>8.27</v>
      </c>
      <c r="L232" s="159">
        <f t="shared" si="6"/>
        <v>8.274</v>
      </c>
      <c r="M232" s="159">
        <f t="shared" si="7"/>
        <v>8.278</v>
      </c>
      <c r="N232" s="159">
        <f t="shared" si="8"/>
        <v>8.282</v>
      </c>
      <c r="O232" s="159">
        <f t="shared" si="9"/>
        <v>8.286</v>
      </c>
      <c r="P232" s="157">
        <v>8.29</v>
      </c>
      <c r="Q232" s="160">
        <f t="shared" si="10"/>
        <v>8.292</v>
      </c>
      <c r="R232" s="160">
        <f t="shared" si="11"/>
        <v>8.294</v>
      </c>
      <c r="S232" s="160">
        <f t="shared" si="12"/>
        <v>8.296</v>
      </c>
      <c r="T232" s="160">
        <f t="shared" si="13"/>
        <v>8.298</v>
      </c>
      <c r="U232" s="167">
        <v>8.3</v>
      </c>
      <c r="V232" s="162">
        <f t="shared" ref="V232:AO232" si="241">B232-B233</f>
        <v>-0.12</v>
      </c>
      <c r="W232" s="162">
        <f t="shared" si="241"/>
        <v>-0.05</v>
      </c>
      <c r="X232" s="162">
        <f t="shared" si="241"/>
        <v>0.01</v>
      </c>
      <c r="Y232" s="162">
        <f t="shared" si="241"/>
        <v>0.03</v>
      </c>
      <c r="Z232" s="162">
        <f t="shared" si="241"/>
        <v>0.05</v>
      </c>
      <c r="AA232" s="162">
        <f t="shared" si="241"/>
        <v>0.05</v>
      </c>
      <c r="AB232" s="162">
        <f t="shared" si="241"/>
        <v>0.05</v>
      </c>
      <c r="AC232" s="162">
        <f t="shared" si="241"/>
        <v>0.03</v>
      </c>
      <c r="AD232" s="162">
        <f t="shared" si="241"/>
        <v>0.01</v>
      </c>
      <c r="AE232" s="162">
        <f t="shared" si="241"/>
        <v>-0.01</v>
      </c>
      <c r="AF232" s="162">
        <f t="shared" si="241"/>
        <v>-0.028</v>
      </c>
      <c r="AG232" s="162">
        <f t="shared" si="241"/>
        <v>-0.046</v>
      </c>
      <c r="AH232" s="162">
        <f t="shared" si="241"/>
        <v>-0.064</v>
      </c>
      <c r="AI232" s="162">
        <f t="shared" si="241"/>
        <v>-0.082</v>
      </c>
      <c r="AJ232" s="162">
        <f t="shared" si="241"/>
        <v>-0.1</v>
      </c>
      <c r="AK232" s="162">
        <f t="shared" si="241"/>
        <v>-0.112</v>
      </c>
      <c r="AL232" s="162">
        <f t="shared" si="241"/>
        <v>-0.124</v>
      </c>
      <c r="AM232" s="162">
        <f t="shared" si="241"/>
        <v>-0.136</v>
      </c>
      <c r="AN232" s="162">
        <f t="shared" si="241"/>
        <v>-0.148</v>
      </c>
      <c r="AO232" s="162">
        <f t="shared" si="241"/>
        <v>-0.16</v>
      </c>
      <c r="AP232" s="163">
        <f t="shared" si="15"/>
        <v>0.05</v>
      </c>
    </row>
    <row r="233">
      <c r="A233" s="169">
        <v>42797.0</v>
      </c>
      <c r="B233" s="166">
        <v>9.08</v>
      </c>
      <c r="C233" s="157">
        <v>8.65</v>
      </c>
      <c r="D233" s="159">
        <v>8.43</v>
      </c>
      <c r="E233" s="159">
        <f t="shared" si="2"/>
        <v>8.345</v>
      </c>
      <c r="F233" s="159">
        <v>8.26</v>
      </c>
      <c r="G233" s="159">
        <f t="shared" si="3"/>
        <v>8.245</v>
      </c>
      <c r="H233" s="157">
        <v>8.23</v>
      </c>
      <c r="I233" s="160">
        <f t="shared" si="4"/>
        <v>8.246666667</v>
      </c>
      <c r="J233" s="160">
        <f t="shared" si="5"/>
        <v>8.263333333</v>
      </c>
      <c r="K233" s="159">
        <v>8.28</v>
      </c>
      <c r="L233" s="159">
        <f t="shared" si="6"/>
        <v>8.302</v>
      </c>
      <c r="M233" s="159">
        <f t="shared" si="7"/>
        <v>8.324</v>
      </c>
      <c r="N233" s="159">
        <f t="shared" si="8"/>
        <v>8.346</v>
      </c>
      <c r="O233" s="159">
        <f t="shared" si="9"/>
        <v>8.368</v>
      </c>
      <c r="P233" s="157">
        <v>8.39</v>
      </c>
      <c r="Q233" s="160">
        <f t="shared" si="10"/>
        <v>8.404</v>
      </c>
      <c r="R233" s="160">
        <f t="shared" si="11"/>
        <v>8.418</v>
      </c>
      <c r="S233" s="160">
        <f t="shared" si="12"/>
        <v>8.432</v>
      </c>
      <c r="T233" s="160">
        <f t="shared" si="13"/>
        <v>8.446</v>
      </c>
      <c r="U233" s="167">
        <v>8.46</v>
      </c>
      <c r="V233" s="162">
        <f t="shared" ref="V233:AO233" si="242">B233-B234</f>
        <v>-0.02</v>
      </c>
      <c r="W233" s="162">
        <f t="shared" si="242"/>
        <v>-0.03</v>
      </c>
      <c r="X233" s="162">
        <f t="shared" si="242"/>
        <v>-0.05</v>
      </c>
      <c r="Y233" s="162">
        <f t="shared" si="242"/>
        <v>-0.06</v>
      </c>
      <c r="Z233" s="162">
        <f t="shared" si="242"/>
        <v>-0.07</v>
      </c>
      <c r="AA233" s="162">
        <f t="shared" si="242"/>
        <v>-0.065</v>
      </c>
      <c r="AB233" s="162">
        <f t="shared" si="242"/>
        <v>-0.06</v>
      </c>
      <c r="AC233" s="162">
        <f t="shared" si="242"/>
        <v>-0.05</v>
      </c>
      <c r="AD233" s="162">
        <f t="shared" si="242"/>
        <v>-0.04</v>
      </c>
      <c r="AE233" s="162">
        <f t="shared" si="242"/>
        <v>-0.03</v>
      </c>
      <c r="AF233" s="162">
        <f t="shared" si="242"/>
        <v>-0.02</v>
      </c>
      <c r="AG233" s="162">
        <f t="shared" si="242"/>
        <v>-0.01</v>
      </c>
      <c r="AH233" s="162">
        <f t="shared" si="242"/>
        <v>0</v>
      </c>
      <c r="AI233" s="162">
        <f t="shared" si="242"/>
        <v>0.01</v>
      </c>
      <c r="AJ233" s="162">
        <f t="shared" si="242"/>
        <v>0.02</v>
      </c>
      <c r="AK233" s="162">
        <f t="shared" si="242"/>
        <v>0.028</v>
      </c>
      <c r="AL233" s="162">
        <f t="shared" si="242"/>
        <v>0.036</v>
      </c>
      <c r="AM233" s="162">
        <f t="shared" si="242"/>
        <v>0.044</v>
      </c>
      <c r="AN233" s="162">
        <f t="shared" si="242"/>
        <v>0.052</v>
      </c>
      <c r="AO233" s="162">
        <f t="shared" si="242"/>
        <v>0.06</v>
      </c>
      <c r="AP233" s="163">
        <f t="shared" si="15"/>
        <v>0.06</v>
      </c>
    </row>
    <row r="234">
      <c r="A234" s="169">
        <v>42796.0</v>
      </c>
      <c r="B234" s="166">
        <v>9.1</v>
      </c>
      <c r="C234" s="157">
        <v>8.68</v>
      </c>
      <c r="D234" s="159">
        <v>8.48</v>
      </c>
      <c r="E234" s="159">
        <f t="shared" si="2"/>
        <v>8.405</v>
      </c>
      <c r="F234" s="159">
        <v>8.33</v>
      </c>
      <c r="G234" s="159">
        <f t="shared" si="3"/>
        <v>8.31</v>
      </c>
      <c r="H234" s="157">
        <v>8.29</v>
      </c>
      <c r="I234" s="160">
        <f t="shared" si="4"/>
        <v>8.296666667</v>
      </c>
      <c r="J234" s="160">
        <f t="shared" si="5"/>
        <v>8.303333333</v>
      </c>
      <c r="K234" s="159">
        <v>8.31</v>
      </c>
      <c r="L234" s="159">
        <f t="shared" si="6"/>
        <v>8.322</v>
      </c>
      <c r="M234" s="159">
        <f t="shared" si="7"/>
        <v>8.334</v>
      </c>
      <c r="N234" s="159">
        <f t="shared" si="8"/>
        <v>8.346</v>
      </c>
      <c r="O234" s="159">
        <f t="shared" si="9"/>
        <v>8.358</v>
      </c>
      <c r="P234" s="157">
        <v>8.37</v>
      </c>
      <c r="Q234" s="160">
        <f t="shared" si="10"/>
        <v>8.376</v>
      </c>
      <c r="R234" s="160">
        <f t="shared" si="11"/>
        <v>8.382</v>
      </c>
      <c r="S234" s="160">
        <f t="shared" si="12"/>
        <v>8.388</v>
      </c>
      <c r="T234" s="160">
        <f t="shared" si="13"/>
        <v>8.394</v>
      </c>
      <c r="U234" s="167">
        <v>8.4</v>
      </c>
      <c r="V234" s="162">
        <f t="shared" ref="V234:AO234" si="243">B234-B235</f>
        <v>0.05</v>
      </c>
      <c r="W234" s="162">
        <f t="shared" si="243"/>
        <v>0.09</v>
      </c>
      <c r="X234" s="162">
        <f t="shared" si="243"/>
        <v>0.06</v>
      </c>
      <c r="Y234" s="162">
        <f t="shared" si="243"/>
        <v>0.035</v>
      </c>
      <c r="Z234" s="162">
        <f t="shared" si="243"/>
        <v>0.01</v>
      </c>
      <c r="AA234" s="162">
        <f t="shared" si="243"/>
        <v>0</v>
      </c>
      <c r="AB234" s="162">
        <f t="shared" si="243"/>
        <v>-0.01</v>
      </c>
      <c r="AC234" s="162">
        <f t="shared" si="243"/>
        <v>-0.006666666667</v>
      </c>
      <c r="AD234" s="162">
        <f t="shared" si="243"/>
        <v>-0.003333333333</v>
      </c>
      <c r="AE234" s="162">
        <f t="shared" si="243"/>
        <v>0</v>
      </c>
      <c r="AF234" s="162">
        <f t="shared" si="243"/>
        <v>0.002</v>
      </c>
      <c r="AG234" s="162">
        <f t="shared" si="243"/>
        <v>0.004</v>
      </c>
      <c r="AH234" s="162">
        <f t="shared" si="243"/>
        <v>0.006</v>
      </c>
      <c r="AI234" s="162">
        <f t="shared" si="243"/>
        <v>0.008</v>
      </c>
      <c r="AJ234" s="162">
        <f t="shared" si="243"/>
        <v>0.01</v>
      </c>
      <c r="AK234" s="162">
        <f t="shared" si="243"/>
        <v>0.008</v>
      </c>
      <c r="AL234" s="162">
        <f t="shared" si="243"/>
        <v>0.006</v>
      </c>
      <c r="AM234" s="162">
        <f t="shared" si="243"/>
        <v>0.004</v>
      </c>
      <c r="AN234" s="162">
        <f t="shared" si="243"/>
        <v>0.002</v>
      </c>
      <c r="AO234" s="162">
        <f t="shared" si="243"/>
        <v>0</v>
      </c>
      <c r="AP234" s="163">
        <f t="shared" si="15"/>
        <v>0.09</v>
      </c>
    </row>
    <row r="235">
      <c r="A235" s="169">
        <v>42795.0</v>
      </c>
      <c r="B235" s="166">
        <v>9.05</v>
      </c>
      <c r="C235" s="157">
        <v>8.59</v>
      </c>
      <c r="D235" s="159">
        <v>8.42</v>
      </c>
      <c r="E235" s="159">
        <f t="shared" si="2"/>
        <v>8.37</v>
      </c>
      <c r="F235" s="159">
        <v>8.32</v>
      </c>
      <c r="G235" s="159">
        <f t="shared" si="3"/>
        <v>8.31</v>
      </c>
      <c r="H235" s="157">
        <v>8.3</v>
      </c>
      <c r="I235" s="160">
        <f t="shared" si="4"/>
        <v>8.303333333</v>
      </c>
      <c r="J235" s="160">
        <f t="shared" si="5"/>
        <v>8.306666667</v>
      </c>
      <c r="K235" s="159">
        <v>8.31</v>
      </c>
      <c r="L235" s="159">
        <f t="shared" si="6"/>
        <v>8.32</v>
      </c>
      <c r="M235" s="159">
        <f t="shared" si="7"/>
        <v>8.33</v>
      </c>
      <c r="N235" s="159">
        <f t="shared" si="8"/>
        <v>8.34</v>
      </c>
      <c r="O235" s="159">
        <f t="shared" si="9"/>
        <v>8.35</v>
      </c>
      <c r="P235" s="157">
        <v>8.36</v>
      </c>
      <c r="Q235" s="160">
        <f t="shared" si="10"/>
        <v>8.368</v>
      </c>
      <c r="R235" s="160">
        <f t="shared" si="11"/>
        <v>8.376</v>
      </c>
      <c r="S235" s="160">
        <f t="shared" si="12"/>
        <v>8.384</v>
      </c>
      <c r="T235" s="160">
        <f t="shared" si="13"/>
        <v>8.392</v>
      </c>
      <c r="U235" s="167">
        <v>8.4</v>
      </c>
      <c r="V235" s="162">
        <f t="shared" ref="V235:AO235" si="244">B235-B236</f>
        <v>-0.03</v>
      </c>
      <c r="W235" s="162">
        <f t="shared" si="244"/>
        <v>-0.03</v>
      </c>
      <c r="X235" s="162">
        <f t="shared" si="244"/>
        <v>-0.01</v>
      </c>
      <c r="Y235" s="162">
        <f t="shared" si="244"/>
        <v>-0.005</v>
      </c>
      <c r="Z235" s="162">
        <f t="shared" si="244"/>
        <v>0</v>
      </c>
      <c r="AA235" s="162">
        <f t="shared" si="244"/>
        <v>-0.005</v>
      </c>
      <c r="AB235" s="162">
        <f t="shared" si="244"/>
        <v>-0.01</v>
      </c>
      <c r="AC235" s="162">
        <f t="shared" si="244"/>
        <v>-0.01666666667</v>
      </c>
      <c r="AD235" s="162">
        <f t="shared" si="244"/>
        <v>-0.02333333333</v>
      </c>
      <c r="AE235" s="162">
        <f t="shared" si="244"/>
        <v>-0.03</v>
      </c>
      <c r="AF235" s="162">
        <f t="shared" si="244"/>
        <v>-0.034</v>
      </c>
      <c r="AG235" s="162">
        <f t="shared" si="244"/>
        <v>-0.038</v>
      </c>
      <c r="AH235" s="162">
        <f t="shared" si="244"/>
        <v>-0.042</v>
      </c>
      <c r="AI235" s="162">
        <f t="shared" si="244"/>
        <v>-0.046</v>
      </c>
      <c r="AJ235" s="162">
        <f t="shared" si="244"/>
        <v>-0.05</v>
      </c>
      <c r="AK235" s="162">
        <f t="shared" si="244"/>
        <v>-0.05</v>
      </c>
      <c r="AL235" s="162">
        <f t="shared" si="244"/>
        <v>-0.05</v>
      </c>
      <c r="AM235" s="162">
        <f t="shared" si="244"/>
        <v>-0.05</v>
      </c>
      <c r="AN235" s="162">
        <f t="shared" si="244"/>
        <v>-0.05</v>
      </c>
      <c r="AO235" s="162">
        <f t="shared" si="244"/>
        <v>-0.05</v>
      </c>
      <c r="AP235" s="163">
        <f t="shared" si="15"/>
        <v>0</v>
      </c>
    </row>
    <row r="236">
      <c r="A236" s="169">
        <v>42794.0</v>
      </c>
      <c r="B236" s="166">
        <v>9.08</v>
      </c>
      <c r="C236" s="157">
        <v>8.62</v>
      </c>
      <c r="D236" s="159">
        <v>8.43</v>
      </c>
      <c r="E236" s="159">
        <f t="shared" si="2"/>
        <v>8.375</v>
      </c>
      <c r="F236" s="159">
        <v>8.32</v>
      </c>
      <c r="G236" s="159">
        <f t="shared" si="3"/>
        <v>8.315</v>
      </c>
      <c r="H236" s="157">
        <v>8.31</v>
      </c>
      <c r="I236" s="160">
        <f t="shared" si="4"/>
        <v>8.32</v>
      </c>
      <c r="J236" s="160">
        <f t="shared" si="5"/>
        <v>8.33</v>
      </c>
      <c r="K236" s="159">
        <v>8.34</v>
      </c>
      <c r="L236" s="159">
        <f t="shared" si="6"/>
        <v>8.354</v>
      </c>
      <c r="M236" s="159">
        <f t="shared" si="7"/>
        <v>8.368</v>
      </c>
      <c r="N236" s="159">
        <f t="shared" si="8"/>
        <v>8.382</v>
      </c>
      <c r="O236" s="159">
        <f t="shared" si="9"/>
        <v>8.396</v>
      </c>
      <c r="P236" s="157">
        <v>8.41</v>
      </c>
      <c r="Q236" s="160">
        <f t="shared" si="10"/>
        <v>8.418</v>
      </c>
      <c r="R236" s="160">
        <f t="shared" si="11"/>
        <v>8.426</v>
      </c>
      <c r="S236" s="160">
        <f t="shared" si="12"/>
        <v>8.434</v>
      </c>
      <c r="T236" s="160">
        <f t="shared" si="13"/>
        <v>8.442</v>
      </c>
      <c r="U236" s="167">
        <v>8.45</v>
      </c>
      <c r="V236" s="162">
        <f t="shared" ref="V236:AO236" si="245">B236-B237</f>
        <v>0.1</v>
      </c>
      <c r="W236" s="162">
        <f t="shared" si="245"/>
        <v>0.11</v>
      </c>
      <c r="X236" s="162">
        <f t="shared" si="245"/>
        <v>0.11</v>
      </c>
      <c r="Y236" s="162">
        <f t="shared" si="245"/>
        <v>0.105</v>
      </c>
      <c r="Z236" s="162">
        <f t="shared" si="245"/>
        <v>0.1</v>
      </c>
      <c r="AA236" s="162">
        <f t="shared" si="245"/>
        <v>0.09</v>
      </c>
      <c r="AB236" s="162">
        <f t="shared" si="245"/>
        <v>0.08</v>
      </c>
      <c r="AC236" s="162">
        <f t="shared" si="245"/>
        <v>0.07</v>
      </c>
      <c r="AD236" s="162">
        <f t="shared" si="245"/>
        <v>0.06</v>
      </c>
      <c r="AE236" s="162">
        <f t="shared" si="245"/>
        <v>0.05</v>
      </c>
      <c r="AF236" s="162">
        <f t="shared" si="245"/>
        <v>0.046</v>
      </c>
      <c r="AG236" s="162">
        <f t="shared" si="245"/>
        <v>0.042</v>
      </c>
      <c r="AH236" s="162">
        <f t="shared" si="245"/>
        <v>0.038</v>
      </c>
      <c r="AI236" s="162">
        <f t="shared" si="245"/>
        <v>0.034</v>
      </c>
      <c r="AJ236" s="162">
        <f t="shared" si="245"/>
        <v>0.03</v>
      </c>
      <c r="AK236" s="162">
        <f t="shared" si="245"/>
        <v>0.03</v>
      </c>
      <c r="AL236" s="162">
        <f t="shared" si="245"/>
        <v>0.03</v>
      </c>
      <c r="AM236" s="162">
        <f t="shared" si="245"/>
        <v>0.03</v>
      </c>
      <c r="AN236" s="162">
        <f t="shared" si="245"/>
        <v>0.03</v>
      </c>
      <c r="AO236" s="162">
        <f t="shared" si="245"/>
        <v>0.03</v>
      </c>
      <c r="AP236" s="163">
        <f t="shared" si="15"/>
        <v>0.11</v>
      </c>
    </row>
    <row r="237">
      <c r="A237" s="169">
        <v>42793.0</v>
      </c>
      <c r="B237" s="166">
        <v>8.98</v>
      </c>
      <c r="C237" s="157">
        <v>8.51</v>
      </c>
      <c r="D237" s="159">
        <v>8.32</v>
      </c>
      <c r="E237" s="159">
        <f t="shared" si="2"/>
        <v>8.27</v>
      </c>
      <c r="F237" s="159">
        <v>8.22</v>
      </c>
      <c r="G237" s="159">
        <f t="shared" si="3"/>
        <v>8.225</v>
      </c>
      <c r="H237" s="157">
        <v>8.23</v>
      </c>
      <c r="I237" s="160">
        <f t="shared" si="4"/>
        <v>8.25</v>
      </c>
      <c r="J237" s="160">
        <f t="shared" si="5"/>
        <v>8.27</v>
      </c>
      <c r="K237" s="159">
        <v>8.29</v>
      </c>
      <c r="L237" s="159">
        <f t="shared" si="6"/>
        <v>8.308</v>
      </c>
      <c r="M237" s="159">
        <f t="shared" si="7"/>
        <v>8.326</v>
      </c>
      <c r="N237" s="159">
        <f t="shared" si="8"/>
        <v>8.344</v>
      </c>
      <c r="O237" s="159">
        <f t="shared" si="9"/>
        <v>8.362</v>
      </c>
      <c r="P237" s="157">
        <v>8.38</v>
      </c>
      <c r="Q237" s="160">
        <f t="shared" si="10"/>
        <v>8.388</v>
      </c>
      <c r="R237" s="160">
        <f t="shared" si="11"/>
        <v>8.396</v>
      </c>
      <c r="S237" s="160">
        <f t="shared" si="12"/>
        <v>8.404</v>
      </c>
      <c r="T237" s="160">
        <f t="shared" si="13"/>
        <v>8.412</v>
      </c>
      <c r="U237" s="167">
        <v>8.42</v>
      </c>
      <c r="V237" s="162">
        <f t="shared" ref="V237:AO237" si="246">B237-B238</f>
        <v>0.1</v>
      </c>
      <c r="W237" s="162">
        <f t="shared" si="246"/>
        <v>-0.02</v>
      </c>
      <c r="X237" s="162">
        <f t="shared" si="246"/>
        <v>-0.09</v>
      </c>
      <c r="Y237" s="162">
        <f t="shared" si="246"/>
        <v>-0.09</v>
      </c>
      <c r="Z237" s="162">
        <f t="shared" si="246"/>
        <v>-0.09</v>
      </c>
      <c r="AA237" s="162">
        <f t="shared" si="246"/>
        <v>-0.065</v>
      </c>
      <c r="AB237" s="162">
        <f t="shared" si="246"/>
        <v>-0.04</v>
      </c>
      <c r="AC237" s="162">
        <f t="shared" si="246"/>
        <v>-0.03333333333</v>
      </c>
      <c r="AD237" s="162">
        <f t="shared" si="246"/>
        <v>-0.02666666667</v>
      </c>
      <c r="AE237" s="162">
        <f t="shared" si="246"/>
        <v>-0.02</v>
      </c>
      <c r="AF237" s="162">
        <f t="shared" si="246"/>
        <v>-0.024</v>
      </c>
      <c r="AG237" s="162">
        <f t="shared" si="246"/>
        <v>-0.028</v>
      </c>
      <c r="AH237" s="162">
        <f t="shared" si="246"/>
        <v>-0.032</v>
      </c>
      <c r="AI237" s="162">
        <f t="shared" si="246"/>
        <v>-0.036</v>
      </c>
      <c r="AJ237" s="162">
        <f t="shared" si="246"/>
        <v>-0.04</v>
      </c>
      <c r="AK237" s="162">
        <f t="shared" si="246"/>
        <v>-0.042</v>
      </c>
      <c r="AL237" s="162">
        <f t="shared" si="246"/>
        <v>-0.044</v>
      </c>
      <c r="AM237" s="162">
        <f t="shared" si="246"/>
        <v>-0.046</v>
      </c>
      <c r="AN237" s="162">
        <f t="shared" si="246"/>
        <v>-0.048</v>
      </c>
      <c r="AO237" s="162">
        <f t="shared" si="246"/>
        <v>-0.05</v>
      </c>
      <c r="AP237" s="163">
        <f t="shared" si="15"/>
        <v>0.1</v>
      </c>
    </row>
    <row r="238">
      <c r="A238" s="169">
        <v>42790.0</v>
      </c>
      <c r="B238" s="166">
        <v>8.88</v>
      </c>
      <c r="C238" s="157">
        <v>8.53</v>
      </c>
      <c r="D238" s="159">
        <v>8.41</v>
      </c>
      <c r="E238" s="159">
        <f t="shared" si="2"/>
        <v>8.36</v>
      </c>
      <c r="F238" s="159">
        <v>8.31</v>
      </c>
      <c r="G238" s="159">
        <f t="shared" si="3"/>
        <v>8.29</v>
      </c>
      <c r="H238" s="157">
        <v>8.27</v>
      </c>
      <c r="I238" s="160">
        <f t="shared" si="4"/>
        <v>8.283333333</v>
      </c>
      <c r="J238" s="160">
        <f t="shared" si="5"/>
        <v>8.296666667</v>
      </c>
      <c r="K238" s="159">
        <v>8.31</v>
      </c>
      <c r="L238" s="159">
        <f t="shared" si="6"/>
        <v>8.332</v>
      </c>
      <c r="M238" s="159">
        <f t="shared" si="7"/>
        <v>8.354</v>
      </c>
      <c r="N238" s="159">
        <f t="shared" si="8"/>
        <v>8.376</v>
      </c>
      <c r="O238" s="159">
        <f t="shared" si="9"/>
        <v>8.398</v>
      </c>
      <c r="P238" s="157">
        <v>8.42</v>
      </c>
      <c r="Q238" s="160">
        <f t="shared" si="10"/>
        <v>8.43</v>
      </c>
      <c r="R238" s="160">
        <f t="shared" si="11"/>
        <v>8.44</v>
      </c>
      <c r="S238" s="160">
        <f t="shared" si="12"/>
        <v>8.45</v>
      </c>
      <c r="T238" s="160">
        <f t="shared" si="13"/>
        <v>8.46</v>
      </c>
      <c r="U238" s="167">
        <v>8.47</v>
      </c>
      <c r="V238" s="162">
        <f t="shared" ref="V238:AO238" si="247">B238-B239</f>
        <v>-0.1</v>
      </c>
      <c r="W238" s="162">
        <f t="shared" si="247"/>
        <v>-0.02</v>
      </c>
      <c r="X238" s="162">
        <f t="shared" si="247"/>
        <v>0.03</v>
      </c>
      <c r="Y238" s="162">
        <f t="shared" si="247"/>
        <v>0.035</v>
      </c>
      <c r="Z238" s="162">
        <f t="shared" si="247"/>
        <v>0.04</v>
      </c>
      <c r="AA238" s="162">
        <f t="shared" si="247"/>
        <v>0.025</v>
      </c>
      <c r="AB238" s="162">
        <f t="shared" si="247"/>
        <v>0.01</v>
      </c>
      <c r="AC238" s="162">
        <f t="shared" si="247"/>
        <v>0.01333333333</v>
      </c>
      <c r="AD238" s="162">
        <f t="shared" si="247"/>
        <v>0.01666666667</v>
      </c>
      <c r="AE238" s="162">
        <f t="shared" si="247"/>
        <v>0.02</v>
      </c>
      <c r="AF238" s="162">
        <f t="shared" si="247"/>
        <v>0.024</v>
      </c>
      <c r="AG238" s="162">
        <f t="shared" si="247"/>
        <v>0.028</v>
      </c>
      <c r="AH238" s="162">
        <f t="shared" si="247"/>
        <v>0.032</v>
      </c>
      <c r="AI238" s="162">
        <f t="shared" si="247"/>
        <v>0.036</v>
      </c>
      <c r="AJ238" s="162">
        <f t="shared" si="247"/>
        <v>0.04</v>
      </c>
      <c r="AK238" s="162">
        <f t="shared" si="247"/>
        <v>0.04</v>
      </c>
      <c r="AL238" s="162">
        <f t="shared" si="247"/>
        <v>0.04</v>
      </c>
      <c r="AM238" s="162">
        <f t="shared" si="247"/>
        <v>0.04</v>
      </c>
      <c r="AN238" s="162">
        <f t="shared" si="247"/>
        <v>0.04</v>
      </c>
      <c r="AO238" s="162">
        <f t="shared" si="247"/>
        <v>0.04</v>
      </c>
      <c r="AP238" s="163">
        <f t="shared" si="15"/>
        <v>0.04</v>
      </c>
    </row>
    <row r="239">
      <c r="A239" s="169">
        <v>42788.0</v>
      </c>
      <c r="B239" s="166">
        <v>8.98</v>
      </c>
      <c r="C239" s="157">
        <v>8.55</v>
      </c>
      <c r="D239" s="159">
        <v>8.38</v>
      </c>
      <c r="E239" s="159">
        <f t="shared" si="2"/>
        <v>8.325</v>
      </c>
      <c r="F239" s="159">
        <v>8.27</v>
      </c>
      <c r="G239" s="159">
        <f t="shared" si="3"/>
        <v>8.265</v>
      </c>
      <c r="H239" s="157">
        <v>8.26</v>
      </c>
      <c r="I239" s="160">
        <f t="shared" si="4"/>
        <v>8.27</v>
      </c>
      <c r="J239" s="160">
        <f t="shared" si="5"/>
        <v>8.28</v>
      </c>
      <c r="K239" s="159">
        <v>8.29</v>
      </c>
      <c r="L239" s="159">
        <f t="shared" si="6"/>
        <v>8.308</v>
      </c>
      <c r="M239" s="159">
        <f t="shared" si="7"/>
        <v>8.326</v>
      </c>
      <c r="N239" s="159">
        <f t="shared" si="8"/>
        <v>8.344</v>
      </c>
      <c r="O239" s="159">
        <f t="shared" si="9"/>
        <v>8.362</v>
      </c>
      <c r="P239" s="157">
        <v>8.38</v>
      </c>
      <c r="Q239" s="160">
        <f t="shared" si="10"/>
        <v>8.39</v>
      </c>
      <c r="R239" s="160">
        <f t="shared" si="11"/>
        <v>8.4</v>
      </c>
      <c r="S239" s="160">
        <f t="shared" si="12"/>
        <v>8.41</v>
      </c>
      <c r="T239" s="160">
        <f t="shared" si="13"/>
        <v>8.42</v>
      </c>
      <c r="U239" s="167">
        <v>8.43</v>
      </c>
      <c r="V239" s="162">
        <f t="shared" ref="V239:AO239" si="248">B239-B240</f>
        <v>0.1</v>
      </c>
      <c r="W239" s="162">
        <f t="shared" si="248"/>
        <v>0.06</v>
      </c>
      <c r="X239" s="162">
        <f t="shared" si="248"/>
        <v>0.04</v>
      </c>
      <c r="Y239" s="162">
        <f t="shared" si="248"/>
        <v>0.02</v>
      </c>
      <c r="Z239" s="162">
        <f t="shared" si="248"/>
        <v>0</v>
      </c>
      <c r="AA239" s="162">
        <f t="shared" si="248"/>
        <v>-0.005</v>
      </c>
      <c r="AB239" s="162">
        <f t="shared" si="248"/>
        <v>-0.01</v>
      </c>
      <c r="AC239" s="162">
        <f t="shared" si="248"/>
        <v>-0.01</v>
      </c>
      <c r="AD239" s="162">
        <f t="shared" si="248"/>
        <v>-0.01</v>
      </c>
      <c r="AE239" s="162">
        <f t="shared" si="248"/>
        <v>-0.01</v>
      </c>
      <c r="AF239" s="162">
        <f t="shared" si="248"/>
        <v>-0.004</v>
      </c>
      <c r="AG239" s="162">
        <f t="shared" si="248"/>
        <v>0.002</v>
      </c>
      <c r="AH239" s="162">
        <f t="shared" si="248"/>
        <v>0.008</v>
      </c>
      <c r="AI239" s="162">
        <f t="shared" si="248"/>
        <v>0.014</v>
      </c>
      <c r="AJ239" s="162">
        <f t="shared" si="248"/>
        <v>0.02</v>
      </c>
      <c r="AK239" s="162">
        <f t="shared" si="248"/>
        <v>0.024</v>
      </c>
      <c r="AL239" s="162">
        <f t="shared" si="248"/>
        <v>0.028</v>
      </c>
      <c r="AM239" s="162">
        <f t="shared" si="248"/>
        <v>0.032</v>
      </c>
      <c r="AN239" s="162">
        <f t="shared" si="248"/>
        <v>0.036</v>
      </c>
      <c r="AO239" s="162">
        <f t="shared" si="248"/>
        <v>0.04</v>
      </c>
      <c r="AP239" s="163">
        <f t="shared" si="15"/>
        <v>0.1</v>
      </c>
    </row>
    <row r="240">
      <c r="A240" s="169">
        <v>42787.0</v>
      </c>
      <c r="B240" s="166">
        <v>8.88</v>
      </c>
      <c r="C240" s="157">
        <v>8.49</v>
      </c>
      <c r="D240" s="159">
        <v>8.34</v>
      </c>
      <c r="E240" s="159">
        <f t="shared" si="2"/>
        <v>8.305</v>
      </c>
      <c r="F240" s="159">
        <v>8.27</v>
      </c>
      <c r="G240" s="159">
        <f t="shared" si="3"/>
        <v>8.27</v>
      </c>
      <c r="H240" s="157">
        <v>8.27</v>
      </c>
      <c r="I240" s="160">
        <f t="shared" si="4"/>
        <v>8.28</v>
      </c>
      <c r="J240" s="160">
        <f t="shared" si="5"/>
        <v>8.29</v>
      </c>
      <c r="K240" s="159">
        <v>8.3</v>
      </c>
      <c r="L240" s="159">
        <f t="shared" si="6"/>
        <v>8.312</v>
      </c>
      <c r="M240" s="159">
        <f t="shared" si="7"/>
        <v>8.324</v>
      </c>
      <c r="N240" s="159">
        <f t="shared" si="8"/>
        <v>8.336</v>
      </c>
      <c r="O240" s="159">
        <f t="shared" si="9"/>
        <v>8.348</v>
      </c>
      <c r="P240" s="157">
        <v>8.36</v>
      </c>
      <c r="Q240" s="160">
        <f t="shared" si="10"/>
        <v>8.366</v>
      </c>
      <c r="R240" s="160">
        <f t="shared" si="11"/>
        <v>8.372</v>
      </c>
      <c r="S240" s="160">
        <f t="shared" si="12"/>
        <v>8.378</v>
      </c>
      <c r="T240" s="160">
        <f t="shared" si="13"/>
        <v>8.384</v>
      </c>
      <c r="U240" s="167">
        <v>8.39</v>
      </c>
      <c r="V240" s="162">
        <f t="shared" ref="V240:AO240" si="249">B240-B241</f>
        <v>0.03</v>
      </c>
      <c r="W240" s="162">
        <f t="shared" si="249"/>
        <v>0.04</v>
      </c>
      <c r="X240" s="162">
        <f t="shared" si="249"/>
        <v>0.04</v>
      </c>
      <c r="Y240" s="162">
        <f t="shared" si="249"/>
        <v>0.04</v>
      </c>
      <c r="Z240" s="162">
        <f t="shared" si="249"/>
        <v>0.04</v>
      </c>
      <c r="AA240" s="162">
        <f t="shared" si="249"/>
        <v>0.035</v>
      </c>
      <c r="AB240" s="162">
        <f t="shared" si="249"/>
        <v>0.03</v>
      </c>
      <c r="AC240" s="162">
        <f t="shared" si="249"/>
        <v>0.02333333333</v>
      </c>
      <c r="AD240" s="162">
        <f t="shared" si="249"/>
        <v>0.01666666667</v>
      </c>
      <c r="AE240" s="162">
        <f t="shared" si="249"/>
        <v>0.01</v>
      </c>
      <c r="AF240" s="162">
        <f t="shared" si="249"/>
        <v>0.006</v>
      </c>
      <c r="AG240" s="162">
        <f t="shared" si="249"/>
        <v>0.002</v>
      </c>
      <c r="AH240" s="162">
        <f t="shared" si="249"/>
        <v>-0.002</v>
      </c>
      <c r="AI240" s="162">
        <f t="shared" si="249"/>
        <v>-0.006</v>
      </c>
      <c r="AJ240" s="162">
        <f t="shared" si="249"/>
        <v>-0.01</v>
      </c>
      <c r="AK240" s="162">
        <f t="shared" si="249"/>
        <v>-0.012</v>
      </c>
      <c r="AL240" s="162">
        <f t="shared" si="249"/>
        <v>-0.014</v>
      </c>
      <c r="AM240" s="162">
        <f t="shared" si="249"/>
        <v>-0.016</v>
      </c>
      <c r="AN240" s="162">
        <f t="shared" si="249"/>
        <v>-0.018</v>
      </c>
      <c r="AO240" s="162">
        <f t="shared" si="249"/>
        <v>-0.02</v>
      </c>
      <c r="AP240" s="163">
        <f t="shared" si="15"/>
        <v>0.04</v>
      </c>
    </row>
    <row r="241">
      <c r="A241" s="169">
        <v>42786.0</v>
      </c>
      <c r="B241" s="166">
        <v>8.85</v>
      </c>
      <c r="C241" s="157">
        <v>8.45</v>
      </c>
      <c r="D241" s="159">
        <v>8.3</v>
      </c>
      <c r="E241" s="159">
        <f t="shared" si="2"/>
        <v>8.265</v>
      </c>
      <c r="F241" s="159">
        <v>8.23</v>
      </c>
      <c r="G241" s="159">
        <f t="shared" si="3"/>
        <v>8.235</v>
      </c>
      <c r="H241" s="157">
        <v>8.24</v>
      </c>
      <c r="I241" s="160">
        <f t="shared" si="4"/>
        <v>8.256666667</v>
      </c>
      <c r="J241" s="160">
        <f t="shared" si="5"/>
        <v>8.273333333</v>
      </c>
      <c r="K241" s="159">
        <v>8.29</v>
      </c>
      <c r="L241" s="159">
        <f t="shared" si="6"/>
        <v>8.306</v>
      </c>
      <c r="M241" s="159">
        <f t="shared" si="7"/>
        <v>8.322</v>
      </c>
      <c r="N241" s="159">
        <f t="shared" si="8"/>
        <v>8.338</v>
      </c>
      <c r="O241" s="159">
        <f t="shared" si="9"/>
        <v>8.354</v>
      </c>
      <c r="P241" s="157">
        <v>8.37</v>
      </c>
      <c r="Q241" s="160">
        <f t="shared" si="10"/>
        <v>8.378</v>
      </c>
      <c r="R241" s="160">
        <f t="shared" si="11"/>
        <v>8.386</v>
      </c>
      <c r="S241" s="160">
        <f t="shared" si="12"/>
        <v>8.394</v>
      </c>
      <c r="T241" s="160">
        <f t="shared" si="13"/>
        <v>8.402</v>
      </c>
      <c r="U241" s="167">
        <v>8.41</v>
      </c>
      <c r="V241" s="162">
        <f t="shared" ref="V241:AO241" si="250">B241-B242</f>
        <v>-0.15</v>
      </c>
      <c r="W241" s="162">
        <f t="shared" si="250"/>
        <v>-0.11</v>
      </c>
      <c r="X241" s="162">
        <f t="shared" si="250"/>
        <v>-0.07</v>
      </c>
      <c r="Y241" s="162">
        <f t="shared" si="250"/>
        <v>-0.04</v>
      </c>
      <c r="Z241" s="162">
        <f t="shared" si="250"/>
        <v>-0.01</v>
      </c>
      <c r="AA241" s="162">
        <f t="shared" si="250"/>
        <v>0.005</v>
      </c>
      <c r="AB241" s="162">
        <f t="shared" si="250"/>
        <v>0.02</v>
      </c>
      <c r="AC241" s="162">
        <f t="shared" si="250"/>
        <v>0.01666666667</v>
      </c>
      <c r="AD241" s="162">
        <f t="shared" si="250"/>
        <v>0.01333333333</v>
      </c>
      <c r="AE241" s="162">
        <f t="shared" si="250"/>
        <v>0.01</v>
      </c>
      <c r="AF241" s="162">
        <f t="shared" si="250"/>
        <v>0.004</v>
      </c>
      <c r="AG241" s="162">
        <f t="shared" si="250"/>
        <v>-0.002</v>
      </c>
      <c r="AH241" s="162">
        <f t="shared" si="250"/>
        <v>-0.008</v>
      </c>
      <c r="AI241" s="162">
        <f t="shared" si="250"/>
        <v>-0.014</v>
      </c>
      <c r="AJ241" s="162">
        <f t="shared" si="250"/>
        <v>-0.02</v>
      </c>
      <c r="AK241" s="162">
        <f t="shared" si="250"/>
        <v>-0.028</v>
      </c>
      <c r="AL241" s="162">
        <f t="shared" si="250"/>
        <v>-0.036</v>
      </c>
      <c r="AM241" s="162">
        <f t="shared" si="250"/>
        <v>-0.044</v>
      </c>
      <c r="AN241" s="162">
        <f t="shared" si="250"/>
        <v>-0.052</v>
      </c>
      <c r="AO241" s="162">
        <f t="shared" si="250"/>
        <v>-0.06</v>
      </c>
      <c r="AP241" s="163">
        <f t="shared" si="15"/>
        <v>0.02</v>
      </c>
    </row>
    <row r="242">
      <c r="A242" s="169">
        <v>42783.0</v>
      </c>
      <c r="B242" s="166">
        <v>9.0</v>
      </c>
      <c r="C242" s="157">
        <v>8.56</v>
      </c>
      <c r="D242" s="159">
        <v>8.37</v>
      </c>
      <c r="E242" s="159">
        <f t="shared" si="2"/>
        <v>8.305</v>
      </c>
      <c r="F242" s="159">
        <v>8.24</v>
      </c>
      <c r="G242" s="159">
        <f t="shared" si="3"/>
        <v>8.23</v>
      </c>
      <c r="H242" s="157">
        <v>8.22</v>
      </c>
      <c r="I242" s="160">
        <f t="shared" si="4"/>
        <v>8.24</v>
      </c>
      <c r="J242" s="160">
        <f t="shared" si="5"/>
        <v>8.26</v>
      </c>
      <c r="K242" s="159">
        <v>8.28</v>
      </c>
      <c r="L242" s="159">
        <f t="shared" si="6"/>
        <v>8.302</v>
      </c>
      <c r="M242" s="159">
        <f t="shared" si="7"/>
        <v>8.324</v>
      </c>
      <c r="N242" s="159">
        <f t="shared" si="8"/>
        <v>8.346</v>
      </c>
      <c r="O242" s="159">
        <f t="shared" si="9"/>
        <v>8.368</v>
      </c>
      <c r="P242" s="157">
        <v>8.39</v>
      </c>
      <c r="Q242" s="160">
        <f t="shared" si="10"/>
        <v>8.406</v>
      </c>
      <c r="R242" s="160">
        <f t="shared" si="11"/>
        <v>8.422</v>
      </c>
      <c r="S242" s="160">
        <f t="shared" si="12"/>
        <v>8.438</v>
      </c>
      <c r="T242" s="160">
        <f t="shared" si="13"/>
        <v>8.454</v>
      </c>
      <c r="U242" s="167">
        <v>8.47</v>
      </c>
      <c r="V242" s="162">
        <f t="shared" ref="V242:AO242" si="251">B242-B243</f>
        <v>0.04</v>
      </c>
      <c r="W242" s="162">
        <f t="shared" si="251"/>
        <v>0.01</v>
      </c>
      <c r="X242" s="162">
        <f t="shared" si="251"/>
        <v>0.01</v>
      </c>
      <c r="Y242" s="162">
        <f t="shared" si="251"/>
        <v>0.02</v>
      </c>
      <c r="Z242" s="162">
        <f t="shared" si="251"/>
        <v>0.03</v>
      </c>
      <c r="AA242" s="162">
        <f t="shared" si="251"/>
        <v>0.035</v>
      </c>
      <c r="AB242" s="162">
        <f t="shared" si="251"/>
        <v>0.04</v>
      </c>
      <c r="AC242" s="162">
        <f t="shared" si="251"/>
        <v>0.04333333333</v>
      </c>
      <c r="AD242" s="162">
        <f t="shared" si="251"/>
        <v>0.04666666667</v>
      </c>
      <c r="AE242" s="162">
        <f t="shared" si="251"/>
        <v>0.05</v>
      </c>
      <c r="AF242" s="162">
        <f t="shared" si="251"/>
        <v>0.042</v>
      </c>
      <c r="AG242" s="162">
        <f t="shared" si="251"/>
        <v>0.034</v>
      </c>
      <c r="AH242" s="162">
        <f t="shared" si="251"/>
        <v>0.026</v>
      </c>
      <c r="AI242" s="162">
        <f t="shared" si="251"/>
        <v>0.018</v>
      </c>
      <c r="AJ242" s="162">
        <f t="shared" si="251"/>
        <v>0.01</v>
      </c>
      <c r="AK242" s="162">
        <f t="shared" si="251"/>
        <v>0.004</v>
      </c>
      <c r="AL242" s="162">
        <f t="shared" si="251"/>
        <v>-0.002</v>
      </c>
      <c r="AM242" s="162">
        <f t="shared" si="251"/>
        <v>-0.008</v>
      </c>
      <c r="AN242" s="162">
        <f t="shared" si="251"/>
        <v>-0.014</v>
      </c>
      <c r="AO242" s="162">
        <f t="shared" si="251"/>
        <v>-0.02</v>
      </c>
      <c r="AP242" s="163">
        <f t="shared" si="15"/>
        <v>0.05</v>
      </c>
    </row>
    <row r="243">
      <c r="A243" s="169">
        <v>42782.0</v>
      </c>
      <c r="B243" s="166">
        <v>8.96</v>
      </c>
      <c r="C243" s="157">
        <v>8.55</v>
      </c>
      <c r="D243" s="159">
        <v>8.36</v>
      </c>
      <c r="E243" s="159">
        <f t="shared" si="2"/>
        <v>8.285</v>
      </c>
      <c r="F243" s="159">
        <v>8.21</v>
      </c>
      <c r="G243" s="159">
        <f t="shared" si="3"/>
        <v>8.195</v>
      </c>
      <c r="H243" s="157">
        <v>8.18</v>
      </c>
      <c r="I243" s="160">
        <f t="shared" si="4"/>
        <v>8.196666667</v>
      </c>
      <c r="J243" s="160">
        <f t="shared" si="5"/>
        <v>8.213333333</v>
      </c>
      <c r="K243" s="159">
        <v>8.23</v>
      </c>
      <c r="L243" s="159">
        <f t="shared" si="6"/>
        <v>8.26</v>
      </c>
      <c r="M243" s="159">
        <f t="shared" si="7"/>
        <v>8.29</v>
      </c>
      <c r="N243" s="159">
        <f t="shared" si="8"/>
        <v>8.32</v>
      </c>
      <c r="O243" s="159">
        <f t="shared" si="9"/>
        <v>8.35</v>
      </c>
      <c r="P243" s="157">
        <v>8.38</v>
      </c>
      <c r="Q243" s="160">
        <f t="shared" si="10"/>
        <v>8.402</v>
      </c>
      <c r="R243" s="160">
        <f t="shared" si="11"/>
        <v>8.424</v>
      </c>
      <c r="S243" s="160">
        <f t="shared" si="12"/>
        <v>8.446</v>
      </c>
      <c r="T243" s="160">
        <f t="shared" si="13"/>
        <v>8.468</v>
      </c>
      <c r="U243" s="167">
        <v>8.49</v>
      </c>
      <c r="V243" s="162">
        <f t="shared" ref="V243:AO243" si="252">B243-B244</f>
        <v>0.09</v>
      </c>
      <c r="W243" s="162">
        <f t="shared" si="252"/>
        <v>0.15</v>
      </c>
      <c r="X243" s="162">
        <f t="shared" si="252"/>
        <v>0.13</v>
      </c>
      <c r="Y243" s="162">
        <f t="shared" si="252"/>
        <v>0.11</v>
      </c>
      <c r="Z243" s="162">
        <f t="shared" si="252"/>
        <v>0.09</v>
      </c>
      <c r="AA243" s="162">
        <f t="shared" si="252"/>
        <v>0.075</v>
      </c>
      <c r="AB243" s="162">
        <f t="shared" si="252"/>
        <v>0.06</v>
      </c>
      <c r="AC243" s="162">
        <f t="shared" si="252"/>
        <v>0.05333333333</v>
      </c>
      <c r="AD243" s="162">
        <f t="shared" si="252"/>
        <v>0.04666666667</v>
      </c>
      <c r="AE243" s="162">
        <f t="shared" si="252"/>
        <v>0.04</v>
      </c>
      <c r="AF243" s="162">
        <f t="shared" si="252"/>
        <v>0.04</v>
      </c>
      <c r="AG243" s="162">
        <f t="shared" si="252"/>
        <v>0.04</v>
      </c>
      <c r="AH243" s="162">
        <f t="shared" si="252"/>
        <v>0.04</v>
      </c>
      <c r="AI243" s="162">
        <f t="shared" si="252"/>
        <v>0.04</v>
      </c>
      <c r="AJ243" s="162">
        <f t="shared" si="252"/>
        <v>0.04</v>
      </c>
      <c r="AK243" s="162">
        <f t="shared" si="252"/>
        <v>0.04</v>
      </c>
      <c r="AL243" s="162">
        <f t="shared" si="252"/>
        <v>0.04</v>
      </c>
      <c r="AM243" s="162">
        <f t="shared" si="252"/>
        <v>0.04</v>
      </c>
      <c r="AN243" s="162">
        <f t="shared" si="252"/>
        <v>0.04</v>
      </c>
      <c r="AO243" s="162">
        <f t="shared" si="252"/>
        <v>0.04</v>
      </c>
      <c r="AP243" s="163">
        <f t="shared" si="15"/>
        <v>0.15</v>
      </c>
    </row>
    <row r="244">
      <c r="A244" s="169">
        <v>42781.0</v>
      </c>
      <c r="B244" s="166">
        <v>8.87</v>
      </c>
      <c r="C244" s="157">
        <v>8.4</v>
      </c>
      <c r="D244" s="159">
        <v>8.23</v>
      </c>
      <c r="E244" s="159">
        <f t="shared" si="2"/>
        <v>8.175</v>
      </c>
      <c r="F244" s="159">
        <v>8.12</v>
      </c>
      <c r="G244" s="159">
        <f t="shared" si="3"/>
        <v>8.12</v>
      </c>
      <c r="H244" s="157">
        <v>8.12</v>
      </c>
      <c r="I244" s="160">
        <f t="shared" si="4"/>
        <v>8.143333333</v>
      </c>
      <c r="J244" s="160">
        <f t="shared" si="5"/>
        <v>8.166666667</v>
      </c>
      <c r="K244" s="159">
        <v>8.19</v>
      </c>
      <c r="L244" s="159">
        <f t="shared" si="6"/>
        <v>8.22</v>
      </c>
      <c r="M244" s="159">
        <f t="shared" si="7"/>
        <v>8.25</v>
      </c>
      <c r="N244" s="159">
        <f t="shared" si="8"/>
        <v>8.28</v>
      </c>
      <c r="O244" s="159">
        <f t="shared" si="9"/>
        <v>8.31</v>
      </c>
      <c r="P244" s="157">
        <v>8.34</v>
      </c>
      <c r="Q244" s="160">
        <f t="shared" si="10"/>
        <v>8.362</v>
      </c>
      <c r="R244" s="160">
        <f t="shared" si="11"/>
        <v>8.384</v>
      </c>
      <c r="S244" s="160">
        <f t="shared" si="12"/>
        <v>8.406</v>
      </c>
      <c r="T244" s="160">
        <f t="shared" si="13"/>
        <v>8.428</v>
      </c>
      <c r="U244" s="167">
        <v>8.45</v>
      </c>
      <c r="V244" s="162">
        <f t="shared" ref="V244:AO244" si="253">B244-B245</f>
        <v>0.07</v>
      </c>
      <c r="W244" s="162">
        <f t="shared" si="253"/>
        <v>0.06</v>
      </c>
      <c r="X244" s="162">
        <f t="shared" si="253"/>
        <v>0.1</v>
      </c>
      <c r="Y244" s="162">
        <f t="shared" si="253"/>
        <v>0.105</v>
      </c>
      <c r="Z244" s="162">
        <f t="shared" si="253"/>
        <v>0.11</v>
      </c>
      <c r="AA244" s="162">
        <f t="shared" si="253"/>
        <v>0.1</v>
      </c>
      <c r="AB244" s="162">
        <f t="shared" si="253"/>
        <v>0.09</v>
      </c>
      <c r="AC244" s="162">
        <f t="shared" si="253"/>
        <v>0.07333333333</v>
      </c>
      <c r="AD244" s="162">
        <f t="shared" si="253"/>
        <v>0.05666666667</v>
      </c>
      <c r="AE244" s="162">
        <f t="shared" si="253"/>
        <v>0.04</v>
      </c>
      <c r="AF244" s="162">
        <f t="shared" si="253"/>
        <v>0.028</v>
      </c>
      <c r="AG244" s="162">
        <f t="shared" si="253"/>
        <v>0.016</v>
      </c>
      <c r="AH244" s="162">
        <f t="shared" si="253"/>
        <v>0.004</v>
      </c>
      <c r="AI244" s="162">
        <f t="shared" si="253"/>
        <v>-0.008</v>
      </c>
      <c r="AJ244" s="162">
        <f t="shared" si="253"/>
        <v>-0.02</v>
      </c>
      <c r="AK244" s="162">
        <f t="shared" si="253"/>
        <v>-0.024</v>
      </c>
      <c r="AL244" s="162">
        <f t="shared" si="253"/>
        <v>-0.028</v>
      </c>
      <c r="AM244" s="162">
        <f t="shared" si="253"/>
        <v>-0.032</v>
      </c>
      <c r="AN244" s="162">
        <f t="shared" si="253"/>
        <v>-0.036</v>
      </c>
      <c r="AO244" s="162">
        <f t="shared" si="253"/>
        <v>-0.04</v>
      </c>
      <c r="AP244" s="163">
        <f t="shared" si="15"/>
        <v>0.11</v>
      </c>
    </row>
    <row r="245">
      <c r="A245" s="169">
        <v>42780.0</v>
      </c>
      <c r="B245" s="166">
        <v>8.8</v>
      </c>
      <c r="C245" s="157">
        <v>8.34</v>
      </c>
      <c r="D245" s="159">
        <v>8.13</v>
      </c>
      <c r="E245" s="159">
        <f t="shared" si="2"/>
        <v>8.07</v>
      </c>
      <c r="F245" s="159">
        <v>8.01</v>
      </c>
      <c r="G245" s="159">
        <f t="shared" si="3"/>
        <v>8.02</v>
      </c>
      <c r="H245" s="157">
        <v>8.03</v>
      </c>
      <c r="I245" s="160">
        <f t="shared" si="4"/>
        <v>8.07</v>
      </c>
      <c r="J245" s="160">
        <f t="shared" si="5"/>
        <v>8.11</v>
      </c>
      <c r="K245" s="159">
        <v>8.15</v>
      </c>
      <c r="L245" s="159">
        <f t="shared" si="6"/>
        <v>8.192</v>
      </c>
      <c r="M245" s="159">
        <f t="shared" si="7"/>
        <v>8.234</v>
      </c>
      <c r="N245" s="159">
        <f t="shared" si="8"/>
        <v>8.276</v>
      </c>
      <c r="O245" s="159">
        <f t="shared" si="9"/>
        <v>8.318</v>
      </c>
      <c r="P245" s="157">
        <v>8.36</v>
      </c>
      <c r="Q245" s="160">
        <f t="shared" si="10"/>
        <v>8.386</v>
      </c>
      <c r="R245" s="160">
        <f t="shared" si="11"/>
        <v>8.412</v>
      </c>
      <c r="S245" s="160">
        <f t="shared" si="12"/>
        <v>8.438</v>
      </c>
      <c r="T245" s="160">
        <f t="shared" si="13"/>
        <v>8.464</v>
      </c>
      <c r="U245" s="167">
        <v>8.49</v>
      </c>
      <c r="V245" s="162">
        <f t="shared" ref="V245:AO245" si="254">B245-B246</f>
        <v>0</v>
      </c>
      <c r="W245" s="162">
        <f t="shared" si="254"/>
        <v>0.01</v>
      </c>
      <c r="X245" s="162">
        <f t="shared" si="254"/>
        <v>0.02</v>
      </c>
      <c r="Y245" s="162">
        <f t="shared" si="254"/>
        <v>0.025</v>
      </c>
      <c r="Z245" s="162">
        <f t="shared" si="254"/>
        <v>0.03</v>
      </c>
      <c r="AA245" s="162">
        <f t="shared" si="254"/>
        <v>0.03</v>
      </c>
      <c r="AB245" s="162">
        <f t="shared" si="254"/>
        <v>0.03</v>
      </c>
      <c r="AC245" s="162">
        <f t="shared" si="254"/>
        <v>0.03</v>
      </c>
      <c r="AD245" s="162">
        <f t="shared" si="254"/>
        <v>0.03</v>
      </c>
      <c r="AE245" s="162">
        <f t="shared" si="254"/>
        <v>0.03</v>
      </c>
      <c r="AF245" s="162">
        <f t="shared" si="254"/>
        <v>0.032</v>
      </c>
      <c r="AG245" s="162">
        <f t="shared" si="254"/>
        <v>0.034</v>
      </c>
      <c r="AH245" s="162">
        <f t="shared" si="254"/>
        <v>0.036</v>
      </c>
      <c r="AI245" s="162">
        <f t="shared" si="254"/>
        <v>0.038</v>
      </c>
      <c r="AJ245" s="162">
        <f t="shared" si="254"/>
        <v>0.04</v>
      </c>
      <c r="AK245" s="162">
        <f t="shared" si="254"/>
        <v>0.042</v>
      </c>
      <c r="AL245" s="162">
        <f t="shared" si="254"/>
        <v>0.044</v>
      </c>
      <c r="AM245" s="162">
        <f t="shared" si="254"/>
        <v>0.046</v>
      </c>
      <c r="AN245" s="162">
        <f t="shared" si="254"/>
        <v>0.048</v>
      </c>
      <c r="AO245" s="162">
        <f t="shared" si="254"/>
        <v>0.05</v>
      </c>
      <c r="AP245" s="163">
        <f t="shared" si="15"/>
        <v>0.05</v>
      </c>
    </row>
    <row r="246">
      <c r="A246" s="169">
        <v>42779.0</v>
      </c>
      <c r="B246" s="166">
        <v>8.8</v>
      </c>
      <c r="C246" s="157">
        <v>8.33</v>
      </c>
      <c r="D246" s="159">
        <v>8.11</v>
      </c>
      <c r="E246" s="159">
        <f t="shared" si="2"/>
        <v>8.045</v>
      </c>
      <c r="F246" s="159">
        <v>7.98</v>
      </c>
      <c r="G246" s="159">
        <f t="shared" si="3"/>
        <v>7.99</v>
      </c>
      <c r="H246" s="157">
        <v>8.0</v>
      </c>
      <c r="I246" s="160">
        <f t="shared" si="4"/>
        <v>8.04</v>
      </c>
      <c r="J246" s="160">
        <f t="shared" si="5"/>
        <v>8.08</v>
      </c>
      <c r="K246" s="159">
        <v>8.12</v>
      </c>
      <c r="L246" s="159">
        <f t="shared" si="6"/>
        <v>8.16</v>
      </c>
      <c r="M246" s="159">
        <f t="shared" si="7"/>
        <v>8.2</v>
      </c>
      <c r="N246" s="159">
        <f t="shared" si="8"/>
        <v>8.24</v>
      </c>
      <c r="O246" s="159">
        <f t="shared" si="9"/>
        <v>8.28</v>
      </c>
      <c r="P246" s="157">
        <v>8.32</v>
      </c>
      <c r="Q246" s="160">
        <f t="shared" si="10"/>
        <v>8.344</v>
      </c>
      <c r="R246" s="160">
        <f t="shared" si="11"/>
        <v>8.368</v>
      </c>
      <c r="S246" s="160">
        <f t="shared" si="12"/>
        <v>8.392</v>
      </c>
      <c r="T246" s="160">
        <f t="shared" si="13"/>
        <v>8.416</v>
      </c>
      <c r="U246" s="167">
        <v>8.44</v>
      </c>
      <c r="V246" s="162">
        <f t="shared" ref="V246:AO246" si="255">B246-B247</f>
        <v>0.03</v>
      </c>
      <c r="W246" s="162">
        <f t="shared" si="255"/>
        <v>0</v>
      </c>
      <c r="X246" s="162">
        <f t="shared" si="255"/>
        <v>-0.03</v>
      </c>
      <c r="Y246" s="162">
        <f t="shared" si="255"/>
        <v>-0.035</v>
      </c>
      <c r="Z246" s="162">
        <f t="shared" si="255"/>
        <v>-0.04</v>
      </c>
      <c r="AA246" s="162">
        <f t="shared" si="255"/>
        <v>-0.04</v>
      </c>
      <c r="AB246" s="162">
        <f t="shared" si="255"/>
        <v>-0.04</v>
      </c>
      <c r="AC246" s="162">
        <f t="shared" si="255"/>
        <v>-0.04</v>
      </c>
      <c r="AD246" s="162">
        <f t="shared" si="255"/>
        <v>-0.04</v>
      </c>
      <c r="AE246" s="162">
        <f t="shared" si="255"/>
        <v>-0.04</v>
      </c>
      <c r="AF246" s="162">
        <f t="shared" si="255"/>
        <v>-0.04</v>
      </c>
      <c r="AG246" s="162">
        <f t="shared" si="255"/>
        <v>-0.04</v>
      </c>
      <c r="AH246" s="162">
        <f t="shared" si="255"/>
        <v>-0.04</v>
      </c>
      <c r="AI246" s="162">
        <f t="shared" si="255"/>
        <v>-0.04</v>
      </c>
      <c r="AJ246" s="162">
        <f t="shared" si="255"/>
        <v>-0.04</v>
      </c>
      <c r="AK246" s="162">
        <f t="shared" si="255"/>
        <v>-0.042</v>
      </c>
      <c r="AL246" s="162">
        <f t="shared" si="255"/>
        <v>-0.044</v>
      </c>
      <c r="AM246" s="162">
        <f t="shared" si="255"/>
        <v>-0.046</v>
      </c>
      <c r="AN246" s="162">
        <f t="shared" si="255"/>
        <v>-0.048</v>
      </c>
      <c r="AO246" s="162">
        <f t="shared" si="255"/>
        <v>-0.05</v>
      </c>
      <c r="AP246" s="163">
        <f t="shared" si="15"/>
        <v>0.03</v>
      </c>
    </row>
    <row r="247">
      <c r="A247" s="169">
        <v>42776.0</v>
      </c>
      <c r="B247" s="166">
        <v>8.77</v>
      </c>
      <c r="C247" s="157">
        <v>8.33</v>
      </c>
      <c r="D247" s="159">
        <v>8.14</v>
      </c>
      <c r="E247" s="159">
        <f t="shared" si="2"/>
        <v>8.08</v>
      </c>
      <c r="F247" s="159">
        <v>8.02</v>
      </c>
      <c r="G247" s="159">
        <f t="shared" si="3"/>
        <v>8.03</v>
      </c>
      <c r="H247" s="157">
        <v>8.04</v>
      </c>
      <c r="I247" s="160">
        <f t="shared" si="4"/>
        <v>8.08</v>
      </c>
      <c r="J247" s="160">
        <f t="shared" si="5"/>
        <v>8.12</v>
      </c>
      <c r="K247" s="159">
        <v>8.16</v>
      </c>
      <c r="L247" s="159">
        <f t="shared" si="6"/>
        <v>8.2</v>
      </c>
      <c r="M247" s="159">
        <f t="shared" si="7"/>
        <v>8.24</v>
      </c>
      <c r="N247" s="159">
        <f t="shared" si="8"/>
        <v>8.28</v>
      </c>
      <c r="O247" s="159">
        <f t="shared" si="9"/>
        <v>8.32</v>
      </c>
      <c r="P247" s="157">
        <v>8.36</v>
      </c>
      <c r="Q247" s="160">
        <f t="shared" si="10"/>
        <v>8.386</v>
      </c>
      <c r="R247" s="160">
        <f t="shared" si="11"/>
        <v>8.412</v>
      </c>
      <c r="S247" s="160">
        <f t="shared" si="12"/>
        <v>8.438</v>
      </c>
      <c r="T247" s="160">
        <f t="shared" si="13"/>
        <v>8.464</v>
      </c>
      <c r="U247" s="167">
        <v>8.49</v>
      </c>
      <c r="V247" s="162">
        <f t="shared" ref="V247:AO247" si="256">B247-B248</f>
        <v>0.03</v>
      </c>
      <c r="W247" s="162">
        <f t="shared" si="256"/>
        <v>0.04</v>
      </c>
      <c r="X247" s="162">
        <f t="shared" si="256"/>
        <v>0.04</v>
      </c>
      <c r="Y247" s="162">
        <f t="shared" si="256"/>
        <v>0.025</v>
      </c>
      <c r="Z247" s="162">
        <f t="shared" si="256"/>
        <v>0.01</v>
      </c>
      <c r="AA247" s="162">
        <f t="shared" si="256"/>
        <v>-0.005</v>
      </c>
      <c r="AB247" s="162">
        <f t="shared" si="256"/>
        <v>-0.02</v>
      </c>
      <c r="AC247" s="162">
        <f t="shared" si="256"/>
        <v>-0.02666666667</v>
      </c>
      <c r="AD247" s="162">
        <f t="shared" si="256"/>
        <v>-0.03333333333</v>
      </c>
      <c r="AE247" s="162">
        <f t="shared" si="256"/>
        <v>-0.04</v>
      </c>
      <c r="AF247" s="162">
        <f t="shared" si="256"/>
        <v>-0.04</v>
      </c>
      <c r="AG247" s="162">
        <f t="shared" si="256"/>
        <v>-0.04</v>
      </c>
      <c r="AH247" s="162">
        <f t="shared" si="256"/>
        <v>-0.04</v>
      </c>
      <c r="AI247" s="162">
        <f t="shared" si="256"/>
        <v>-0.04</v>
      </c>
      <c r="AJ247" s="162">
        <f t="shared" si="256"/>
        <v>-0.04</v>
      </c>
      <c r="AK247" s="162">
        <f t="shared" si="256"/>
        <v>-0.038</v>
      </c>
      <c r="AL247" s="162">
        <f t="shared" si="256"/>
        <v>-0.036</v>
      </c>
      <c r="AM247" s="162">
        <f t="shared" si="256"/>
        <v>-0.034</v>
      </c>
      <c r="AN247" s="162">
        <f t="shared" si="256"/>
        <v>-0.032</v>
      </c>
      <c r="AO247" s="162">
        <f t="shared" si="256"/>
        <v>-0.03</v>
      </c>
      <c r="AP247" s="163">
        <f t="shared" si="15"/>
        <v>0.04</v>
      </c>
    </row>
    <row r="248">
      <c r="A248" s="169">
        <v>42775.0</v>
      </c>
      <c r="B248" s="166">
        <v>8.74</v>
      </c>
      <c r="C248" s="157">
        <v>8.29</v>
      </c>
      <c r="D248" s="159">
        <v>8.1</v>
      </c>
      <c r="E248" s="159">
        <f t="shared" si="2"/>
        <v>8.055</v>
      </c>
      <c r="F248" s="159">
        <v>8.01</v>
      </c>
      <c r="G248" s="159">
        <f t="shared" si="3"/>
        <v>8.035</v>
      </c>
      <c r="H248" s="157">
        <v>8.06</v>
      </c>
      <c r="I248" s="160">
        <f t="shared" si="4"/>
        <v>8.106666667</v>
      </c>
      <c r="J248" s="160">
        <f t="shared" si="5"/>
        <v>8.153333333</v>
      </c>
      <c r="K248" s="159">
        <v>8.2</v>
      </c>
      <c r="L248" s="159">
        <f t="shared" si="6"/>
        <v>8.24</v>
      </c>
      <c r="M248" s="159">
        <f t="shared" si="7"/>
        <v>8.28</v>
      </c>
      <c r="N248" s="159">
        <f t="shared" si="8"/>
        <v>8.32</v>
      </c>
      <c r="O248" s="159">
        <f t="shared" si="9"/>
        <v>8.36</v>
      </c>
      <c r="P248" s="157">
        <v>8.4</v>
      </c>
      <c r="Q248" s="160">
        <f t="shared" si="10"/>
        <v>8.424</v>
      </c>
      <c r="R248" s="160">
        <f t="shared" si="11"/>
        <v>8.448</v>
      </c>
      <c r="S248" s="160">
        <f t="shared" si="12"/>
        <v>8.472</v>
      </c>
      <c r="T248" s="160">
        <f t="shared" si="13"/>
        <v>8.496</v>
      </c>
      <c r="U248" s="167">
        <v>8.52</v>
      </c>
      <c r="V248" s="162">
        <f t="shared" ref="V248:AO248" si="257">B248-B249</f>
        <v>-0.01</v>
      </c>
      <c r="W248" s="162">
        <f t="shared" si="257"/>
        <v>-0.03</v>
      </c>
      <c r="X248" s="162">
        <f t="shared" si="257"/>
        <v>-0.04</v>
      </c>
      <c r="Y248" s="162">
        <f t="shared" si="257"/>
        <v>-0.05</v>
      </c>
      <c r="Z248" s="162">
        <f t="shared" si="257"/>
        <v>-0.06</v>
      </c>
      <c r="AA248" s="162">
        <f t="shared" si="257"/>
        <v>-0.065</v>
      </c>
      <c r="AB248" s="162">
        <f t="shared" si="257"/>
        <v>-0.07</v>
      </c>
      <c r="AC248" s="162">
        <f t="shared" si="257"/>
        <v>-0.06666666667</v>
      </c>
      <c r="AD248" s="162">
        <f t="shared" si="257"/>
        <v>-0.06333333333</v>
      </c>
      <c r="AE248" s="162">
        <f t="shared" si="257"/>
        <v>-0.06</v>
      </c>
      <c r="AF248" s="162">
        <f t="shared" si="257"/>
        <v>-0.05</v>
      </c>
      <c r="AG248" s="162">
        <f t="shared" si="257"/>
        <v>-0.04</v>
      </c>
      <c r="AH248" s="162">
        <f t="shared" si="257"/>
        <v>-0.03</v>
      </c>
      <c r="AI248" s="162">
        <f t="shared" si="257"/>
        <v>-0.02</v>
      </c>
      <c r="AJ248" s="162">
        <f t="shared" si="257"/>
        <v>-0.01</v>
      </c>
      <c r="AK248" s="162">
        <f t="shared" si="257"/>
        <v>-0.004</v>
      </c>
      <c r="AL248" s="162">
        <f t="shared" si="257"/>
        <v>0.002</v>
      </c>
      <c r="AM248" s="162">
        <f t="shared" si="257"/>
        <v>0.008</v>
      </c>
      <c r="AN248" s="162">
        <f t="shared" si="257"/>
        <v>0.014</v>
      </c>
      <c r="AO248" s="162">
        <f t="shared" si="257"/>
        <v>0.02</v>
      </c>
      <c r="AP248" s="163">
        <f t="shared" si="15"/>
        <v>0.02</v>
      </c>
    </row>
    <row r="249">
      <c r="A249" s="169">
        <v>42774.0</v>
      </c>
      <c r="B249" s="166">
        <v>8.75</v>
      </c>
      <c r="C249" s="157">
        <v>8.32</v>
      </c>
      <c r="D249" s="159">
        <v>8.14</v>
      </c>
      <c r="E249" s="159">
        <f t="shared" si="2"/>
        <v>8.105</v>
      </c>
      <c r="F249" s="159">
        <v>8.07</v>
      </c>
      <c r="G249" s="159">
        <f t="shared" si="3"/>
        <v>8.1</v>
      </c>
      <c r="H249" s="157">
        <v>8.13</v>
      </c>
      <c r="I249" s="160">
        <f t="shared" si="4"/>
        <v>8.173333333</v>
      </c>
      <c r="J249" s="160">
        <f t="shared" si="5"/>
        <v>8.216666667</v>
      </c>
      <c r="K249" s="159">
        <v>8.26</v>
      </c>
      <c r="L249" s="159">
        <f t="shared" si="6"/>
        <v>8.29</v>
      </c>
      <c r="M249" s="159">
        <f t="shared" si="7"/>
        <v>8.32</v>
      </c>
      <c r="N249" s="159">
        <f t="shared" si="8"/>
        <v>8.35</v>
      </c>
      <c r="O249" s="159">
        <f t="shared" si="9"/>
        <v>8.38</v>
      </c>
      <c r="P249" s="157">
        <v>8.41</v>
      </c>
      <c r="Q249" s="160">
        <f t="shared" si="10"/>
        <v>8.428</v>
      </c>
      <c r="R249" s="160">
        <f t="shared" si="11"/>
        <v>8.446</v>
      </c>
      <c r="S249" s="160">
        <f t="shared" si="12"/>
        <v>8.464</v>
      </c>
      <c r="T249" s="160">
        <f t="shared" si="13"/>
        <v>8.482</v>
      </c>
      <c r="U249" s="167">
        <v>8.5</v>
      </c>
      <c r="V249" s="162">
        <f t="shared" ref="V249:AO249" si="258">B249-B250</f>
        <v>0.02</v>
      </c>
      <c r="W249" s="162">
        <f t="shared" si="258"/>
        <v>0.02</v>
      </c>
      <c r="X249" s="162">
        <f t="shared" si="258"/>
        <v>0</v>
      </c>
      <c r="Y249" s="162">
        <f t="shared" si="258"/>
        <v>0</v>
      </c>
      <c r="Z249" s="162">
        <f t="shared" si="258"/>
        <v>0</v>
      </c>
      <c r="AA249" s="162">
        <f t="shared" si="258"/>
        <v>0</v>
      </c>
      <c r="AB249" s="162">
        <f t="shared" si="258"/>
        <v>0</v>
      </c>
      <c r="AC249" s="162">
        <f t="shared" si="258"/>
        <v>-0.006666666667</v>
      </c>
      <c r="AD249" s="162">
        <f t="shared" si="258"/>
        <v>-0.01333333333</v>
      </c>
      <c r="AE249" s="162">
        <f t="shared" si="258"/>
        <v>-0.02</v>
      </c>
      <c r="AF249" s="162">
        <f t="shared" si="258"/>
        <v>-0.026</v>
      </c>
      <c r="AG249" s="162">
        <f t="shared" si="258"/>
        <v>-0.032</v>
      </c>
      <c r="AH249" s="162">
        <f t="shared" si="258"/>
        <v>-0.038</v>
      </c>
      <c r="AI249" s="162">
        <f t="shared" si="258"/>
        <v>-0.044</v>
      </c>
      <c r="AJ249" s="162">
        <f t="shared" si="258"/>
        <v>-0.05</v>
      </c>
      <c r="AK249" s="162">
        <f t="shared" si="258"/>
        <v>-0.052</v>
      </c>
      <c r="AL249" s="162">
        <f t="shared" si="258"/>
        <v>-0.054</v>
      </c>
      <c r="AM249" s="162">
        <f t="shared" si="258"/>
        <v>-0.056</v>
      </c>
      <c r="AN249" s="162">
        <f t="shared" si="258"/>
        <v>-0.058</v>
      </c>
      <c r="AO249" s="162">
        <f t="shared" si="258"/>
        <v>-0.06</v>
      </c>
      <c r="AP249" s="163">
        <f t="shared" si="15"/>
        <v>0.02</v>
      </c>
    </row>
    <row r="250">
      <c r="A250" s="169">
        <v>42773.0</v>
      </c>
      <c r="B250" s="166">
        <v>8.73</v>
      </c>
      <c r="C250" s="157">
        <v>8.3</v>
      </c>
      <c r="D250" s="159">
        <v>8.14</v>
      </c>
      <c r="E250" s="159">
        <f t="shared" si="2"/>
        <v>8.105</v>
      </c>
      <c r="F250" s="159">
        <v>8.07</v>
      </c>
      <c r="G250" s="159">
        <f t="shared" si="3"/>
        <v>8.1</v>
      </c>
      <c r="H250" s="157">
        <v>8.13</v>
      </c>
      <c r="I250" s="160">
        <f t="shared" si="4"/>
        <v>8.18</v>
      </c>
      <c r="J250" s="160">
        <f t="shared" si="5"/>
        <v>8.23</v>
      </c>
      <c r="K250" s="159">
        <v>8.28</v>
      </c>
      <c r="L250" s="159">
        <f t="shared" si="6"/>
        <v>8.316</v>
      </c>
      <c r="M250" s="159">
        <f t="shared" si="7"/>
        <v>8.352</v>
      </c>
      <c r="N250" s="159">
        <f t="shared" si="8"/>
        <v>8.388</v>
      </c>
      <c r="O250" s="159">
        <f t="shared" si="9"/>
        <v>8.424</v>
      </c>
      <c r="P250" s="157">
        <v>8.46</v>
      </c>
      <c r="Q250" s="160">
        <f t="shared" si="10"/>
        <v>8.48</v>
      </c>
      <c r="R250" s="160">
        <f t="shared" si="11"/>
        <v>8.5</v>
      </c>
      <c r="S250" s="160">
        <f t="shared" si="12"/>
        <v>8.52</v>
      </c>
      <c r="T250" s="160">
        <f t="shared" si="13"/>
        <v>8.54</v>
      </c>
      <c r="U250" s="167">
        <v>8.56</v>
      </c>
      <c r="V250" s="162">
        <f t="shared" ref="V250:AO250" si="259">B250-B251</f>
        <v>0.01</v>
      </c>
      <c r="W250" s="162">
        <f t="shared" si="259"/>
        <v>0.03</v>
      </c>
      <c r="X250" s="162">
        <f t="shared" si="259"/>
        <v>0.08</v>
      </c>
      <c r="Y250" s="162">
        <f t="shared" si="259"/>
        <v>0.095</v>
      </c>
      <c r="Z250" s="162">
        <f t="shared" si="259"/>
        <v>0.11</v>
      </c>
      <c r="AA250" s="162">
        <f t="shared" si="259"/>
        <v>0.115</v>
      </c>
      <c r="AB250" s="162">
        <f t="shared" si="259"/>
        <v>0.12</v>
      </c>
      <c r="AC250" s="162">
        <f t="shared" si="259"/>
        <v>0.1133333333</v>
      </c>
      <c r="AD250" s="162">
        <f t="shared" si="259"/>
        <v>0.1066666667</v>
      </c>
      <c r="AE250" s="162">
        <f t="shared" si="259"/>
        <v>0.1</v>
      </c>
      <c r="AF250" s="162">
        <f t="shared" si="259"/>
        <v>0.088</v>
      </c>
      <c r="AG250" s="162">
        <f t="shared" si="259"/>
        <v>0.076</v>
      </c>
      <c r="AH250" s="162">
        <f t="shared" si="259"/>
        <v>0.064</v>
      </c>
      <c r="AI250" s="162">
        <f t="shared" si="259"/>
        <v>0.052</v>
      </c>
      <c r="AJ250" s="162">
        <f t="shared" si="259"/>
        <v>0.04</v>
      </c>
      <c r="AK250" s="162">
        <f t="shared" si="259"/>
        <v>0.03</v>
      </c>
      <c r="AL250" s="162">
        <f t="shared" si="259"/>
        <v>0.02</v>
      </c>
      <c r="AM250" s="162">
        <f t="shared" si="259"/>
        <v>0.01</v>
      </c>
      <c r="AN250" s="162">
        <f t="shared" si="259"/>
        <v>0</v>
      </c>
      <c r="AO250" s="162">
        <f t="shared" si="259"/>
        <v>-0.01</v>
      </c>
      <c r="AP250" s="163">
        <f t="shared" si="15"/>
        <v>0.12</v>
      </c>
    </row>
    <row r="251">
      <c r="A251" s="169">
        <v>42772.0</v>
      </c>
      <c r="B251" s="166">
        <v>8.72</v>
      </c>
      <c r="C251" s="157">
        <v>8.27</v>
      </c>
      <c r="D251" s="159">
        <v>8.06</v>
      </c>
      <c r="E251" s="159">
        <f t="shared" si="2"/>
        <v>8.01</v>
      </c>
      <c r="F251" s="159">
        <v>7.96</v>
      </c>
      <c r="G251" s="159">
        <f t="shared" si="3"/>
        <v>7.985</v>
      </c>
      <c r="H251" s="157">
        <v>8.01</v>
      </c>
      <c r="I251" s="160">
        <f t="shared" si="4"/>
        <v>8.066666667</v>
      </c>
      <c r="J251" s="160">
        <f t="shared" si="5"/>
        <v>8.123333333</v>
      </c>
      <c r="K251" s="159">
        <v>8.18</v>
      </c>
      <c r="L251" s="159">
        <f t="shared" si="6"/>
        <v>8.228</v>
      </c>
      <c r="M251" s="159">
        <f t="shared" si="7"/>
        <v>8.276</v>
      </c>
      <c r="N251" s="159">
        <f t="shared" si="8"/>
        <v>8.324</v>
      </c>
      <c r="O251" s="159">
        <f t="shared" si="9"/>
        <v>8.372</v>
      </c>
      <c r="P251" s="157">
        <v>8.42</v>
      </c>
      <c r="Q251" s="160">
        <f t="shared" si="10"/>
        <v>8.45</v>
      </c>
      <c r="R251" s="160">
        <f t="shared" si="11"/>
        <v>8.48</v>
      </c>
      <c r="S251" s="160">
        <f t="shared" si="12"/>
        <v>8.51</v>
      </c>
      <c r="T251" s="160">
        <f t="shared" si="13"/>
        <v>8.54</v>
      </c>
      <c r="U251" s="167">
        <v>8.57</v>
      </c>
      <c r="V251" s="162">
        <f t="shared" ref="V251:AO251" si="260">B251-B252</f>
        <v>0.04</v>
      </c>
      <c r="W251" s="162">
        <f t="shared" si="260"/>
        <v>0.04</v>
      </c>
      <c r="X251" s="162">
        <f t="shared" si="260"/>
        <v>-0.03</v>
      </c>
      <c r="Y251" s="162">
        <f t="shared" si="260"/>
        <v>-0.04</v>
      </c>
      <c r="Z251" s="162">
        <f t="shared" si="260"/>
        <v>-0.05</v>
      </c>
      <c r="AA251" s="162">
        <f t="shared" si="260"/>
        <v>-0.04</v>
      </c>
      <c r="AB251" s="162">
        <f t="shared" si="260"/>
        <v>-0.03</v>
      </c>
      <c r="AC251" s="162">
        <f t="shared" si="260"/>
        <v>-0.02333333333</v>
      </c>
      <c r="AD251" s="162">
        <f t="shared" si="260"/>
        <v>-0.01666666667</v>
      </c>
      <c r="AE251" s="162">
        <f t="shared" si="260"/>
        <v>-0.01</v>
      </c>
      <c r="AF251" s="162">
        <f t="shared" si="260"/>
        <v>-0.014</v>
      </c>
      <c r="AG251" s="162">
        <f t="shared" si="260"/>
        <v>-0.018</v>
      </c>
      <c r="AH251" s="162">
        <f t="shared" si="260"/>
        <v>-0.022</v>
      </c>
      <c r="AI251" s="162">
        <f t="shared" si="260"/>
        <v>-0.026</v>
      </c>
      <c r="AJ251" s="162">
        <f t="shared" si="260"/>
        <v>-0.03</v>
      </c>
      <c r="AK251" s="162">
        <f t="shared" si="260"/>
        <v>-0.036</v>
      </c>
      <c r="AL251" s="162">
        <f t="shared" si="260"/>
        <v>-0.042</v>
      </c>
      <c r="AM251" s="162">
        <f t="shared" si="260"/>
        <v>-0.048</v>
      </c>
      <c r="AN251" s="162">
        <f t="shared" si="260"/>
        <v>-0.054</v>
      </c>
      <c r="AO251" s="162">
        <f t="shared" si="260"/>
        <v>-0.06</v>
      </c>
      <c r="AP251" s="163">
        <f t="shared" si="15"/>
        <v>0.04</v>
      </c>
    </row>
    <row r="252">
      <c r="A252" s="169">
        <v>42769.0</v>
      </c>
      <c r="B252" s="166">
        <v>8.68</v>
      </c>
      <c r="C252" s="157">
        <v>8.23</v>
      </c>
      <c r="D252" s="159">
        <v>8.09</v>
      </c>
      <c r="E252" s="159">
        <f t="shared" si="2"/>
        <v>8.05</v>
      </c>
      <c r="F252" s="159">
        <v>8.01</v>
      </c>
      <c r="G252" s="159">
        <f t="shared" si="3"/>
        <v>8.025</v>
      </c>
      <c r="H252" s="157">
        <v>8.04</v>
      </c>
      <c r="I252" s="160">
        <f t="shared" si="4"/>
        <v>8.09</v>
      </c>
      <c r="J252" s="160">
        <f t="shared" si="5"/>
        <v>8.14</v>
      </c>
      <c r="K252" s="159">
        <v>8.19</v>
      </c>
      <c r="L252" s="159">
        <f t="shared" si="6"/>
        <v>8.242</v>
      </c>
      <c r="M252" s="159">
        <f t="shared" si="7"/>
        <v>8.294</v>
      </c>
      <c r="N252" s="159">
        <f t="shared" si="8"/>
        <v>8.346</v>
      </c>
      <c r="O252" s="159">
        <f t="shared" si="9"/>
        <v>8.398</v>
      </c>
      <c r="P252" s="157">
        <v>8.45</v>
      </c>
      <c r="Q252" s="160">
        <f t="shared" si="10"/>
        <v>8.486</v>
      </c>
      <c r="R252" s="160">
        <f t="shared" si="11"/>
        <v>8.522</v>
      </c>
      <c r="S252" s="160">
        <f t="shared" si="12"/>
        <v>8.558</v>
      </c>
      <c r="T252" s="160">
        <f t="shared" si="13"/>
        <v>8.594</v>
      </c>
      <c r="U252" s="167">
        <v>8.63</v>
      </c>
      <c r="V252" s="162">
        <f t="shared" ref="V252:AO252" si="261">B252-B253</f>
        <v>0.08</v>
      </c>
      <c r="W252" s="162">
        <f t="shared" si="261"/>
        <v>0.07</v>
      </c>
      <c r="X252" s="162">
        <f t="shared" si="261"/>
        <v>0.06</v>
      </c>
      <c r="Y252" s="162">
        <f t="shared" si="261"/>
        <v>0.045</v>
      </c>
      <c r="Z252" s="162">
        <f t="shared" si="261"/>
        <v>0.03</v>
      </c>
      <c r="AA252" s="162">
        <f t="shared" si="261"/>
        <v>0.025</v>
      </c>
      <c r="AB252" s="162">
        <f t="shared" si="261"/>
        <v>0.02</v>
      </c>
      <c r="AC252" s="162">
        <f t="shared" si="261"/>
        <v>0.02</v>
      </c>
      <c r="AD252" s="162">
        <f t="shared" si="261"/>
        <v>0.02</v>
      </c>
      <c r="AE252" s="162">
        <f t="shared" si="261"/>
        <v>0.02</v>
      </c>
      <c r="AF252" s="162">
        <f t="shared" si="261"/>
        <v>0.022</v>
      </c>
      <c r="AG252" s="162">
        <f t="shared" si="261"/>
        <v>0.024</v>
      </c>
      <c r="AH252" s="162">
        <f t="shared" si="261"/>
        <v>0.026</v>
      </c>
      <c r="AI252" s="162">
        <f t="shared" si="261"/>
        <v>0.028</v>
      </c>
      <c r="AJ252" s="162">
        <f t="shared" si="261"/>
        <v>0.03</v>
      </c>
      <c r="AK252" s="162">
        <f t="shared" si="261"/>
        <v>0.032</v>
      </c>
      <c r="AL252" s="162">
        <f t="shared" si="261"/>
        <v>0.034</v>
      </c>
      <c r="AM252" s="162">
        <f t="shared" si="261"/>
        <v>0.036</v>
      </c>
      <c r="AN252" s="162">
        <f t="shared" si="261"/>
        <v>0.038</v>
      </c>
      <c r="AO252" s="162">
        <f t="shared" si="261"/>
        <v>0.04</v>
      </c>
      <c r="AP252" s="163">
        <f t="shared" si="15"/>
        <v>0.08</v>
      </c>
    </row>
    <row r="253">
      <c r="A253" s="169">
        <v>42768.0</v>
      </c>
      <c r="B253" s="166">
        <v>8.6</v>
      </c>
      <c r="C253" s="157">
        <v>8.16</v>
      </c>
      <c r="D253" s="159">
        <v>8.03</v>
      </c>
      <c r="E253" s="159">
        <f t="shared" si="2"/>
        <v>8.005</v>
      </c>
      <c r="F253" s="159">
        <v>7.98</v>
      </c>
      <c r="G253" s="159">
        <f t="shared" si="3"/>
        <v>8</v>
      </c>
      <c r="H253" s="157">
        <v>8.02</v>
      </c>
      <c r="I253" s="160">
        <f t="shared" si="4"/>
        <v>8.07</v>
      </c>
      <c r="J253" s="160">
        <f t="shared" si="5"/>
        <v>8.12</v>
      </c>
      <c r="K253" s="159">
        <v>8.17</v>
      </c>
      <c r="L253" s="159">
        <f t="shared" si="6"/>
        <v>8.22</v>
      </c>
      <c r="M253" s="159">
        <f t="shared" si="7"/>
        <v>8.27</v>
      </c>
      <c r="N253" s="159">
        <f t="shared" si="8"/>
        <v>8.32</v>
      </c>
      <c r="O253" s="159">
        <f t="shared" si="9"/>
        <v>8.37</v>
      </c>
      <c r="P253" s="157">
        <v>8.42</v>
      </c>
      <c r="Q253" s="160">
        <f t="shared" si="10"/>
        <v>8.454</v>
      </c>
      <c r="R253" s="160">
        <f t="shared" si="11"/>
        <v>8.488</v>
      </c>
      <c r="S253" s="160">
        <f t="shared" si="12"/>
        <v>8.522</v>
      </c>
      <c r="T253" s="160">
        <f t="shared" si="13"/>
        <v>8.556</v>
      </c>
      <c r="U253" s="167">
        <v>8.59</v>
      </c>
      <c r="V253" s="162">
        <f t="shared" ref="V253:AO253" si="262">B253-B254</f>
        <v>-0.11</v>
      </c>
      <c r="W253" s="162">
        <f t="shared" si="262"/>
        <v>-0.05</v>
      </c>
      <c r="X253" s="162">
        <f t="shared" si="262"/>
        <v>0</v>
      </c>
      <c r="Y253" s="162">
        <f t="shared" si="262"/>
        <v>0</v>
      </c>
      <c r="Z253" s="162">
        <f t="shared" si="262"/>
        <v>0</v>
      </c>
      <c r="AA253" s="162">
        <f t="shared" si="262"/>
        <v>-0.025</v>
      </c>
      <c r="AB253" s="162">
        <f t="shared" si="262"/>
        <v>-0.05</v>
      </c>
      <c r="AC253" s="162">
        <f t="shared" si="262"/>
        <v>-0.06666666667</v>
      </c>
      <c r="AD253" s="162">
        <f t="shared" si="262"/>
        <v>-0.08333333333</v>
      </c>
      <c r="AE253" s="162">
        <f t="shared" si="262"/>
        <v>-0.1</v>
      </c>
      <c r="AF253" s="162">
        <f t="shared" si="262"/>
        <v>-0.11</v>
      </c>
      <c r="AG253" s="162">
        <f t="shared" si="262"/>
        <v>-0.12</v>
      </c>
      <c r="AH253" s="162">
        <f t="shared" si="262"/>
        <v>-0.13</v>
      </c>
      <c r="AI253" s="162">
        <f t="shared" si="262"/>
        <v>-0.14</v>
      </c>
      <c r="AJ253" s="162">
        <f t="shared" si="262"/>
        <v>-0.15</v>
      </c>
      <c r="AK253" s="162">
        <f t="shared" si="262"/>
        <v>-0.156</v>
      </c>
      <c r="AL253" s="162">
        <f t="shared" si="262"/>
        <v>-0.162</v>
      </c>
      <c r="AM253" s="162">
        <f t="shared" si="262"/>
        <v>-0.168</v>
      </c>
      <c r="AN253" s="162">
        <f t="shared" si="262"/>
        <v>-0.174</v>
      </c>
      <c r="AO253" s="162">
        <f t="shared" si="262"/>
        <v>-0.18</v>
      </c>
      <c r="AP253" s="163">
        <f t="shared" si="15"/>
        <v>0</v>
      </c>
    </row>
    <row r="254">
      <c r="A254" s="169">
        <v>42767.0</v>
      </c>
      <c r="B254" s="166">
        <v>8.71</v>
      </c>
      <c r="C254" s="157">
        <v>8.21</v>
      </c>
      <c r="D254" s="159">
        <v>8.03</v>
      </c>
      <c r="E254" s="159">
        <f t="shared" si="2"/>
        <v>8.005</v>
      </c>
      <c r="F254" s="159">
        <v>7.98</v>
      </c>
      <c r="G254" s="159">
        <f t="shared" si="3"/>
        <v>8.025</v>
      </c>
      <c r="H254" s="157">
        <v>8.07</v>
      </c>
      <c r="I254" s="160">
        <f t="shared" si="4"/>
        <v>8.136666667</v>
      </c>
      <c r="J254" s="160">
        <f t="shared" si="5"/>
        <v>8.203333333</v>
      </c>
      <c r="K254" s="159">
        <v>8.27</v>
      </c>
      <c r="L254" s="159">
        <f t="shared" si="6"/>
        <v>8.33</v>
      </c>
      <c r="M254" s="159">
        <f t="shared" si="7"/>
        <v>8.39</v>
      </c>
      <c r="N254" s="159">
        <f t="shared" si="8"/>
        <v>8.45</v>
      </c>
      <c r="O254" s="159">
        <f t="shared" si="9"/>
        <v>8.51</v>
      </c>
      <c r="P254" s="157">
        <v>8.57</v>
      </c>
      <c r="Q254" s="160">
        <f t="shared" si="10"/>
        <v>8.61</v>
      </c>
      <c r="R254" s="160">
        <f t="shared" si="11"/>
        <v>8.65</v>
      </c>
      <c r="S254" s="160">
        <f t="shared" si="12"/>
        <v>8.69</v>
      </c>
      <c r="T254" s="160">
        <f t="shared" si="13"/>
        <v>8.73</v>
      </c>
      <c r="U254" s="167">
        <v>8.77</v>
      </c>
      <c r="V254" s="162">
        <f t="shared" ref="V254:AO254" si="263">B254-B255</f>
        <v>0</v>
      </c>
      <c r="W254" s="162">
        <f t="shared" si="263"/>
        <v>-0.07</v>
      </c>
      <c r="X254" s="162">
        <f t="shared" si="263"/>
        <v>-0.07</v>
      </c>
      <c r="Y254" s="162">
        <f t="shared" si="263"/>
        <v>-0.05</v>
      </c>
      <c r="Z254" s="162">
        <f t="shared" si="263"/>
        <v>-0.03</v>
      </c>
      <c r="AA254" s="162">
        <f t="shared" si="263"/>
        <v>-0.015</v>
      </c>
      <c r="AB254" s="162">
        <f t="shared" si="263"/>
        <v>0</v>
      </c>
      <c r="AC254" s="162">
        <f t="shared" si="263"/>
        <v>0.003333333333</v>
      </c>
      <c r="AD254" s="162">
        <f t="shared" si="263"/>
        <v>0.006666666667</v>
      </c>
      <c r="AE254" s="162">
        <f t="shared" si="263"/>
        <v>0.01</v>
      </c>
      <c r="AF254" s="162">
        <f t="shared" si="263"/>
        <v>0.014</v>
      </c>
      <c r="AG254" s="162">
        <f t="shared" si="263"/>
        <v>0.018</v>
      </c>
      <c r="AH254" s="162">
        <f t="shared" si="263"/>
        <v>0.022</v>
      </c>
      <c r="AI254" s="162">
        <f t="shared" si="263"/>
        <v>0.026</v>
      </c>
      <c r="AJ254" s="162">
        <f t="shared" si="263"/>
        <v>0.03</v>
      </c>
      <c r="AK254" s="162">
        <f t="shared" si="263"/>
        <v>0.03</v>
      </c>
      <c r="AL254" s="162">
        <f t="shared" si="263"/>
        <v>0.03</v>
      </c>
      <c r="AM254" s="162">
        <f t="shared" si="263"/>
        <v>0.03</v>
      </c>
      <c r="AN254" s="162">
        <f t="shared" si="263"/>
        <v>0.03</v>
      </c>
      <c r="AO254" s="162">
        <f t="shared" si="263"/>
        <v>0.03</v>
      </c>
      <c r="AP254" s="163">
        <f t="shared" si="15"/>
        <v>0.03</v>
      </c>
    </row>
    <row r="255">
      <c r="A255" s="155">
        <v>42766.0</v>
      </c>
      <c r="B255" s="166">
        <v>8.71</v>
      </c>
      <c r="C255" s="157">
        <v>8.28</v>
      </c>
      <c r="D255" s="159">
        <v>8.1</v>
      </c>
      <c r="E255" s="159">
        <f t="shared" si="2"/>
        <v>8.055</v>
      </c>
      <c r="F255" s="159">
        <v>8.01</v>
      </c>
      <c r="G255" s="159">
        <f t="shared" si="3"/>
        <v>8.04</v>
      </c>
      <c r="H255" s="157">
        <v>8.07</v>
      </c>
      <c r="I255" s="160">
        <f t="shared" si="4"/>
        <v>8.133333333</v>
      </c>
      <c r="J255" s="160">
        <f t="shared" si="5"/>
        <v>8.196666667</v>
      </c>
      <c r="K255" s="159">
        <v>8.26</v>
      </c>
      <c r="L255" s="159">
        <f t="shared" si="6"/>
        <v>8.316</v>
      </c>
      <c r="M255" s="159">
        <f t="shared" si="7"/>
        <v>8.372</v>
      </c>
      <c r="N255" s="159">
        <f t="shared" si="8"/>
        <v>8.428</v>
      </c>
      <c r="O255" s="159">
        <f t="shared" si="9"/>
        <v>8.484</v>
      </c>
      <c r="P255" s="157">
        <v>8.54</v>
      </c>
      <c r="Q255" s="160">
        <f t="shared" si="10"/>
        <v>8.58</v>
      </c>
      <c r="R255" s="160">
        <f t="shared" si="11"/>
        <v>8.62</v>
      </c>
      <c r="S255" s="160">
        <f t="shared" si="12"/>
        <v>8.66</v>
      </c>
      <c r="T255" s="160">
        <f t="shared" si="13"/>
        <v>8.7</v>
      </c>
      <c r="U255" s="167">
        <v>8.74</v>
      </c>
      <c r="V255" s="162">
        <f t="shared" ref="V255:AO255" si="264">B255-B256</f>
        <v>0.11</v>
      </c>
      <c r="W255" s="162">
        <f t="shared" si="264"/>
        <v>0.08</v>
      </c>
      <c r="X255" s="162">
        <f t="shared" si="264"/>
        <v>0.05</v>
      </c>
      <c r="Y255" s="162">
        <f t="shared" si="264"/>
        <v>0.025</v>
      </c>
      <c r="Z255" s="162">
        <f t="shared" si="264"/>
        <v>0</v>
      </c>
      <c r="AA255" s="162">
        <f t="shared" si="264"/>
        <v>-0.025</v>
      </c>
      <c r="AB255" s="162">
        <f t="shared" si="264"/>
        <v>-0.05</v>
      </c>
      <c r="AC255" s="162">
        <f t="shared" si="264"/>
        <v>-0.06</v>
      </c>
      <c r="AD255" s="162">
        <f t="shared" si="264"/>
        <v>-0.07</v>
      </c>
      <c r="AE255" s="162">
        <f t="shared" si="264"/>
        <v>-0.08</v>
      </c>
      <c r="AF255" s="162">
        <f t="shared" si="264"/>
        <v>-0.086</v>
      </c>
      <c r="AG255" s="162">
        <f t="shared" si="264"/>
        <v>-0.092</v>
      </c>
      <c r="AH255" s="162">
        <f t="shared" si="264"/>
        <v>-0.098</v>
      </c>
      <c r="AI255" s="162">
        <f t="shared" si="264"/>
        <v>-0.104</v>
      </c>
      <c r="AJ255" s="162">
        <f t="shared" si="264"/>
        <v>-0.11</v>
      </c>
      <c r="AK255" s="162">
        <f t="shared" si="264"/>
        <v>-0.108</v>
      </c>
      <c r="AL255" s="162">
        <f t="shared" si="264"/>
        <v>-0.106</v>
      </c>
      <c r="AM255" s="162">
        <f t="shared" si="264"/>
        <v>-0.104</v>
      </c>
      <c r="AN255" s="162">
        <f t="shared" si="264"/>
        <v>-0.102</v>
      </c>
      <c r="AO255" s="162">
        <f t="shared" si="264"/>
        <v>-0.1</v>
      </c>
      <c r="AP255" s="163">
        <f t="shared" si="15"/>
        <v>0.11</v>
      </c>
    </row>
    <row r="256">
      <c r="A256" s="155">
        <v>42765.0</v>
      </c>
      <c r="B256" s="166">
        <v>8.6</v>
      </c>
      <c r="C256" s="157">
        <v>8.2</v>
      </c>
      <c r="D256" s="159">
        <v>8.05</v>
      </c>
      <c r="E256" s="159">
        <f t="shared" si="2"/>
        <v>8.03</v>
      </c>
      <c r="F256" s="159">
        <v>8.01</v>
      </c>
      <c r="G256" s="159">
        <f t="shared" si="3"/>
        <v>8.065</v>
      </c>
      <c r="H256" s="157">
        <v>8.12</v>
      </c>
      <c r="I256" s="160">
        <f t="shared" si="4"/>
        <v>8.193333333</v>
      </c>
      <c r="J256" s="160">
        <f t="shared" si="5"/>
        <v>8.266666667</v>
      </c>
      <c r="K256" s="159">
        <v>8.34</v>
      </c>
      <c r="L256" s="159">
        <f t="shared" si="6"/>
        <v>8.402</v>
      </c>
      <c r="M256" s="159">
        <f t="shared" si="7"/>
        <v>8.464</v>
      </c>
      <c r="N256" s="159">
        <f t="shared" si="8"/>
        <v>8.526</v>
      </c>
      <c r="O256" s="159">
        <f t="shared" si="9"/>
        <v>8.588</v>
      </c>
      <c r="P256" s="157">
        <v>8.65</v>
      </c>
      <c r="Q256" s="160">
        <f t="shared" si="10"/>
        <v>8.688</v>
      </c>
      <c r="R256" s="160">
        <f t="shared" si="11"/>
        <v>8.726</v>
      </c>
      <c r="S256" s="160">
        <f t="shared" si="12"/>
        <v>8.764</v>
      </c>
      <c r="T256" s="160">
        <f t="shared" si="13"/>
        <v>8.802</v>
      </c>
      <c r="U256" s="167">
        <v>8.84</v>
      </c>
      <c r="V256" s="162">
        <f t="shared" ref="V256:AO256" si="265">B256-B257</f>
        <v>0.02</v>
      </c>
      <c r="W256" s="162">
        <f t="shared" si="265"/>
        <v>0.04</v>
      </c>
      <c r="X256" s="162">
        <f t="shared" si="265"/>
        <v>0.03</v>
      </c>
      <c r="Y256" s="162">
        <f t="shared" si="265"/>
        <v>0.04</v>
      </c>
      <c r="Z256" s="162">
        <f t="shared" si="265"/>
        <v>0.05</v>
      </c>
      <c r="AA256" s="162">
        <f t="shared" si="265"/>
        <v>0.065</v>
      </c>
      <c r="AB256" s="162">
        <f t="shared" si="265"/>
        <v>0.08</v>
      </c>
      <c r="AC256" s="162">
        <f t="shared" si="265"/>
        <v>0.08333333333</v>
      </c>
      <c r="AD256" s="162">
        <f t="shared" si="265"/>
        <v>0.08666666667</v>
      </c>
      <c r="AE256" s="162">
        <f t="shared" si="265"/>
        <v>0.09</v>
      </c>
      <c r="AF256" s="162">
        <f t="shared" si="265"/>
        <v>0.09</v>
      </c>
      <c r="AG256" s="162">
        <f t="shared" si="265"/>
        <v>0.09</v>
      </c>
      <c r="AH256" s="162">
        <f t="shared" si="265"/>
        <v>0.09</v>
      </c>
      <c r="AI256" s="162">
        <f t="shared" si="265"/>
        <v>0.09</v>
      </c>
      <c r="AJ256" s="162">
        <f t="shared" si="265"/>
        <v>0.09</v>
      </c>
      <c r="AK256" s="162">
        <f t="shared" si="265"/>
        <v>0.088</v>
      </c>
      <c r="AL256" s="162">
        <f t="shared" si="265"/>
        <v>0.086</v>
      </c>
      <c r="AM256" s="162">
        <f t="shared" si="265"/>
        <v>0.084</v>
      </c>
      <c r="AN256" s="162">
        <f t="shared" si="265"/>
        <v>0.082</v>
      </c>
      <c r="AO256" s="162">
        <f t="shared" si="265"/>
        <v>0.08</v>
      </c>
      <c r="AP256" s="163">
        <f t="shared" si="15"/>
        <v>0.09</v>
      </c>
    </row>
    <row r="257">
      <c r="A257" s="155">
        <v>42762.0</v>
      </c>
      <c r="B257" s="166">
        <v>8.58</v>
      </c>
      <c r="C257" s="157">
        <v>8.16</v>
      </c>
      <c r="D257" s="159">
        <v>8.02</v>
      </c>
      <c r="E257" s="159">
        <f t="shared" si="2"/>
        <v>7.99</v>
      </c>
      <c r="F257" s="159">
        <v>7.96</v>
      </c>
      <c r="G257" s="159">
        <f t="shared" si="3"/>
        <v>8</v>
      </c>
      <c r="H257" s="157">
        <v>8.04</v>
      </c>
      <c r="I257" s="160">
        <f t="shared" si="4"/>
        <v>8.11</v>
      </c>
      <c r="J257" s="160">
        <f t="shared" si="5"/>
        <v>8.18</v>
      </c>
      <c r="K257" s="159">
        <v>8.25</v>
      </c>
      <c r="L257" s="159">
        <f t="shared" si="6"/>
        <v>8.312</v>
      </c>
      <c r="M257" s="159">
        <f t="shared" si="7"/>
        <v>8.374</v>
      </c>
      <c r="N257" s="159">
        <f t="shared" si="8"/>
        <v>8.436</v>
      </c>
      <c r="O257" s="159">
        <f t="shared" si="9"/>
        <v>8.498</v>
      </c>
      <c r="P257" s="157">
        <v>8.56</v>
      </c>
      <c r="Q257" s="160">
        <f t="shared" si="10"/>
        <v>8.6</v>
      </c>
      <c r="R257" s="160">
        <f t="shared" si="11"/>
        <v>8.64</v>
      </c>
      <c r="S257" s="160">
        <f t="shared" si="12"/>
        <v>8.68</v>
      </c>
      <c r="T257" s="160">
        <f t="shared" si="13"/>
        <v>8.72</v>
      </c>
      <c r="U257" s="167">
        <v>8.76</v>
      </c>
      <c r="V257" s="162">
        <f t="shared" ref="V257:AO257" si="266">B257-B258</f>
        <v>-0.08</v>
      </c>
      <c r="W257" s="162">
        <f t="shared" si="266"/>
        <v>-0.1</v>
      </c>
      <c r="X257" s="162">
        <f t="shared" si="266"/>
        <v>-0.11</v>
      </c>
      <c r="Y257" s="162">
        <f t="shared" si="266"/>
        <v>-0.125</v>
      </c>
      <c r="Z257" s="162">
        <f t="shared" si="266"/>
        <v>-0.14</v>
      </c>
      <c r="AA257" s="162">
        <f t="shared" si="266"/>
        <v>-0.14</v>
      </c>
      <c r="AB257" s="162">
        <f t="shared" si="266"/>
        <v>-0.14</v>
      </c>
      <c r="AC257" s="162">
        <f t="shared" si="266"/>
        <v>-0.1333333333</v>
      </c>
      <c r="AD257" s="162">
        <f t="shared" si="266"/>
        <v>-0.1266666667</v>
      </c>
      <c r="AE257" s="162">
        <f t="shared" si="266"/>
        <v>-0.12</v>
      </c>
      <c r="AF257" s="162">
        <f t="shared" si="266"/>
        <v>-0.12</v>
      </c>
      <c r="AG257" s="162">
        <f t="shared" si="266"/>
        <v>-0.12</v>
      </c>
      <c r="AH257" s="162">
        <f t="shared" si="266"/>
        <v>-0.12</v>
      </c>
      <c r="AI257" s="162">
        <f t="shared" si="266"/>
        <v>-0.12</v>
      </c>
      <c r="AJ257" s="162">
        <f t="shared" si="266"/>
        <v>-0.12</v>
      </c>
      <c r="AK257" s="162">
        <f t="shared" si="266"/>
        <v>-0.12</v>
      </c>
      <c r="AL257" s="162">
        <f t="shared" si="266"/>
        <v>-0.12</v>
      </c>
      <c r="AM257" s="162">
        <f t="shared" si="266"/>
        <v>-0.12</v>
      </c>
      <c r="AN257" s="162">
        <f t="shared" si="266"/>
        <v>-0.12</v>
      </c>
      <c r="AO257" s="162">
        <f t="shared" si="266"/>
        <v>-0.12</v>
      </c>
      <c r="AP257" s="163">
        <f t="shared" si="15"/>
        <v>-0.08</v>
      </c>
    </row>
    <row r="258">
      <c r="A258" s="155">
        <v>42761.0</v>
      </c>
      <c r="B258" s="166">
        <v>8.66</v>
      </c>
      <c r="C258" s="157">
        <v>8.26</v>
      </c>
      <c r="D258" s="159">
        <v>8.13</v>
      </c>
      <c r="E258" s="159">
        <f t="shared" si="2"/>
        <v>8.115</v>
      </c>
      <c r="F258" s="159">
        <v>8.1</v>
      </c>
      <c r="G258" s="159">
        <f t="shared" si="3"/>
        <v>8.14</v>
      </c>
      <c r="H258" s="157">
        <v>8.18</v>
      </c>
      <c r="I258" s="160">
        <f t="shared" si="4"/>
        <v>8.243333333</v>
      </c>
      <c r="J258" s="160">
        <f t="shared" si="5"/>
        <v>8.306666667</v>
      </c>
      <c r="K258" s="159">
        <v>8.37</v>
      </c>
      <c r="L258" s="159">
        <f t="shared" si="6"/>
        <v>8.432</v>
      </c>
      <c r="M258" s="159">
        <f t="shared" si="7"/>
        <v>8.494</v>
      </c>
      <c r="N258" s="159">
        <f t="shared" si="8"/>
        <v>8.556</v>
      </c>
      <c r="O258" s="159">
        <f t="shared" si="9"/>
        <v>8.618</v>
      </c>
      <c r="P258" s="157">
        <v>8.68</v>
      </c>
      <c r="Q258" s="160">
        <f t="shared" si="10"/>
        <v>8.72</v>
      </c>
      <c r="R258" s="160">
        <f t="shared" si="11"/>
        <v>8.76</v>
      </c>
      <c r="S258" s="160">
        <f t="shared" si="12"/>
        <v>8.8</v>
      </c>
      <c r="T258" s="160">
        <f t="shared" si="13"/>
        <v>8.84</v>
      </c>
      <c r="U258" s="167">
        <v>8.88</v>
      </c>
      <c r="V258" s="162">
        <f t="shared" ref="V258:AO258" si="267">B258-B259</f>
        <v>0.27</v>
      </c>
      <c r="W258" s="162">
        <f t="shared" si="267"/>
        <v>0.16</v>
      </c>
      <c r="X258" s="162">
        <f t="shared" si="267"/>
        <v>0.11</v>
      </c>
      <c r="Y258" s="162">
        <f t="shared" si="267"/>
        <v>0.08</v>
      </c>
      <c r="Z258" s="162">
        <f t="shared" si="267"/>
        <v>0.05</v>
      </c>
      <c r="AA258" s="162">
        <f t="shared" si="267"/>
        <v>0.035</v>
      </c>
      <c r="AB258" s="162">
        <f t="shared" si="267"/>
        <v>0.02</v>
      </c>
      <c r="AC258" s="162">
        <f t="shared" si="267"/>
        <v>0.01</v>
      </c>
      <c r="AD258" s="162">
        <f t="shared" si="267"/>
        <v>0</v>
      </c>
      <c r="AE258" s="162">
        <f t="shared" si="267"/>
        <v>-0.01</v>
      </c>
      <c r="AF258" s="162">
        <f t="shared" si="267"/>
        <v>-0.018</v>
      </c>
      <c r="AG258" s="162">
        <f t="shared" si="267"/>
        <v>-0.026</v>
      </c>
      <c r="AH258" s="162">
        <f t="shared" si="267"/>
        <v>-0.034</v>
      </c>
      <c r="AI258" s="162">
        <f t="shared" si="267"/>
        <v>-0.042</v>
      </c>
      <c r="AJ258" s="162">
        <f t="shared" si="267"/>
        <v>-0.05</v>
      </c>
      <c r="AK258" s="162">
        <f t="shared" si="267"/>
        <v>-0.058</v>
      </c>
      <c r="AL258" s="162">
        <f t="shared" si="267"/>
        <v>-0.066</v>
      </c>
      <c r="AM258" s="162">
        <f t="shared" si="267"/>
        <v>-0.074</v>
      </c>
      <c r="AN258" s="162">
        <f t="shared" si="267"/>
        <v>-0.082</v>
      </c>
      <c r="AO258" s="162">
        <f t="shared" si="267"/>
        <v>-0.09</v>
      </c>
      <c r="AP258" s="163">
        <f t="shared" si="15"/>
        <v>0.27</v>
      </c>
    </row>
    <row r="259">
      <c r="A259" s="155">
        <v>42760.0</v>
      </c>
      <c r="B259" s="166">
        <v>8.39</v>
      </c>
      <c r="C259" s="157">
        <v>8.1</v>
      </c>
      <c r="D259" s="159">
        <v>8.02</v>
      </c>
      <c r="E259" s="159">
        <f t="shared" si="2"/>
        <v>8.035</v>
      </c>
      <c r="F259" s="159">
        <v>8.05</v>
      </c>
      <c r="G259" s="159">
        <f t="shared" si="3"/>
        <v>8.105</v>
      </c>
      <c r="H259" s="157">
        <v>8.16</v>
      </c>
      <c r="I259" s="160">
        <f t="shared" si="4"/>
        <v>8.233333333</v>
      </c>
      <c r="J259" s="160">
        <f t="shared" si="5"/>
        <v>8.306666667</v>
      </c>
      <c r="K259" s="159">
        <v>8.38</v>
      </c>
      <c r="L259" s="159">
        <f t="shared" si="6"/>
        <v>8.45</v>
      </c>
      <c r="M259" s="159">
        <f t="shared" si="7"/>
        <v>8.52</v>
      </c>
      <c r="N259" s="159">
        <f t="shared" si="8"/>
        <v>8.59</v>
      </c>
      <c r="O259" s="159">
        <f t="shared" si="9"/>
        <v>8.66</v>
      </c>
      <c r="P259" s="157">
        <v>8.73</v>
      </c>
      <c r="Q259" s="160">
        <f t="shared" si="10"/>
        <v>8.778</v>
      </c>
      <c r="R259" s="160">
        <f t="shared" si="11"/>
        <v>8.826</v>
      </c>
      <c r="S259" s="160">
        <f t="shared" si="12"/>
        <v>8.874</v>
      </c>
      <c r="T259" s="160">
        <f t="shared" si="13"/>
        <v>8.922</v>
      </c>
      <c r="U259" s="167">
        <v>8.97</v>
      </c>
      <c r="V259" s="162">
        <f t="shared" ref="V259:AO259" si="268">B259-B260</f>
        <v>0.06</v>
      </c>
      <c r="W259" s="162">
        <f t="shared" si="268"/>
        <v>0.03</v>
      </c>
      <c r="X259" s="162">
        <f t="shared" si="268"/>
        <v>0.03</v>
      </c>
      <c r="Y259" s="162">
        <f t="shared" si="268"/>
        <v>0.06</v>
      </c>
      <c r="Z259" s="162">
        <f t="shared" si="268"/>
        <v>0.09</v>
      </c>
      <c r="AA259" s="162">
        <f t="shared" si="268"/>
        <v>0.11</v>
      </c>
      <c r="AB259" s="162">
        <f t="shared" si="268"/>
        <v>0.13</v>
      </c>
      <c r="AC259" s="162">
        <f t="shared" si="268"/>
        <v>0.13</v>
      </c>
      <c r="AD259" s="162">
        <f t="shared" si="268"/>
        <v>0.13</v>
      </c>
      <c r="AE259" s="162">
        <f t="shared" si="268"/>
        <v>0.13</v>
      </c>
      <c r="AF259" s="162">
        <f t="shared" si="268"/>
        <v>0.126</v>
      </c>
      <c r="AG259" s="162">
        <f t="shared" si="268"/>
        <v>0.122</v>
      </c>
      <c r="AH259" s="162">
        <f t="shared" si="268"/>
        <v>0.118</v>
      </c>
      <c r="AI259" s="162">
        <f t="shared" si="268"/>
        <v>0.114</v>
      </c>
      <c r="AJ259" s="162">
        <f t="shared" si="268"/>
        <v>0.11</v>
      </c>
      <c r="AK259" s="162">
        <f t="shared" si="268"/>
        <v>0.106</v>
      </c>
      <c r="AL259" s="162">
        <f t="shared" si="268"/>
        <v>0.102</v>
      </c>
      <c r="AM259" s="162">
        <f t="shared" si="268"/>
        <v>0.098</v>
      </c>
      <c r="AN259" s="162">
        <f t="shared" si="268"/>
        <v>0.094</v>
      </c>
      <c r="AO259" s="162">
        <f t="shared" si="268"/>
        <v>0.09</v>
      </c>
      <c r="AP259" s="163">
        <f t="shared" si="15"/>
        <v>0.13</v>
      </c>
    </row>
    <row r="260">
      <c r="A260" s="155">
        <v>42759.0</v>
      </c>
      <c r="B260" s="166">
        <v>8.33</v>
      </c>
      <c r="C260" s="157">
        <v>8.07</v>
      </c>
      <c r="D260" s="159">
        <v>7.99</v>
      </c>
      <c r="E260" s="159">
        <f t="shared" si="2"/>
        <v>7.975</v>
      </c>
      <c r="F260" s="159">
        <v>7.96</v>
      </c>
      <c r="G260" s="159">
        <f t="shared" si="3"/>
        <v>7.995</v>
      </c>
      <c r="H260" s="157">
        <v>8.03</v>
      </c>
      <c r="I260" s="160">
        <f t="shared" si="4"/>
        <v>8.103333333</v>
      </c>
      <c r="J260" s="160">
        <f t="shared" si="5"/>
        <v>8.176666667</v>
      </c>
      <c r="K260" s="159">
        <v>8.25</v>
      </c>
      <c r="L260" s="159">
        <f t="shared" si="6"/>
        <v>8.324</v>
      </c>
      <c r="M260" s="159">
        <f t="shared" si="7"/>
        <v>8.398</v>
      </c>
      <c r="N260" s="159">
        <f t="shared" si="8"/>
        <v>8.472</v>
      </c>
      <c r="O260" s="159">
        <f t="shared" si="9"/>
        <v>8.546</v>
      </c>
      <c r="P260" s="157">
        <v>8.62</v>
      </c>
      <c r="Q260" s="160">
        <f t="shared" si="10"/>
        <v>8.672</v>
      </c>
      <c r="R260" s="160">
        <f t="shared" si="11"/>
        <v>8.724</v>
      </c>
      <c r="S260" s="160">
        <f t="shared" si="12"/>
        <v>8.776</v>
      </c>
      <c r="T260" s="160">
        <f t="shared" si="13"/>
        <v>8.828</v>
      </c>
      <c r="U260" s="167">
        <v>8.88</v>
      </c>
      <c r="V260" s="162">
        <f t="shared" ref="V260:AO260" si="269">B260-B261</f>
        <v>0.01</v>
      </c>
      <c r="W260" s="162">
        <f t="shared" si="269"/>
        <v>0.02</v>
      </c>
      <c r="X260" s="162">
        <f t="shared" si="269"/>
        <v>0.04</v>
      </c>
      <c r="Y260" s="162">
        <f t="shared" si="269"/>
        <v>0.045</v>
      </c>
      <c r="Z260" s="162">
        <f t="shared" si="269"/>
        <v>0.05</v>
      </c>
      <c r="AA260" s="162">
        <f t="shared" si="269"/>
        <v>0.05</v>
      </c>
      <c r="AB260" s="162">
        <f t="shared" si="269"/>
        <v>0.05</v>
      </c>
      <c r="AC260" s="162">
        <f t="shared" si="269"/>
        <v>0.05</v>
      </c>
      <c r="AD260" s="162">
        <f t="shared" si="269"/>
        <v>0.05</v>
      </c>
      <c r="AE260" s="162">
        <f t="shared" si="269"/>
        <v>0.05</v>
      </c>
      <c r="AF260" s="162">
        <f t="shared" si="269"/>
        <v>0.048</v>
      </c>
      <c r="AG260" s="162">
        <f t="shared" si="269"/>
        <v>0.046</v>
      </c>
      <c r="AH260" s="162">
        <f t="shared" si="269"/>
        <v>0.044</v>
      </c>
      <c r="AI260" s="162">
        <f t="shared" si="269"/>
        <v>0.042</v>
      </c>
      <c r="AJ260" s="162">
        <f t="shared" si="269"/>
        <v>0.04</v>
      </c>
      <c r="AK260" s="162">
        <f t="shared" si="269"/>
        <v>0.04</v>
      </c>
      <c r="AL260" s="162">
        <f t="shared" si="269"/>
        <v>0.04</v>
      </c>
      <c r="AM260" s="162">
        <f t="shared" si="269"/>
        <v>0.04</v>
      </c>
      <c r="AN260" s="162">
        <f t="shared" si="269"/>
        <v>0.04</v>
      </c>
      <c r="AO260" s="162">
        <f t="shared" si="269"/>
        <v>0.04</v>
      </c>
      <c r="AP260" s="163">
        <f t="shared" si="15"/>
        <v>0.05</v>
      </c>
    </row>
    <row r="261">
      <c r="A261" s="155">
        <v>42758.0</v>
      </c>
      <c r="B261" s="166">
        <v>8.32</v>
      </c>
      <c r="C261" s="157">
        <v>8.05</v>
      </c>
      <c r="D261" s="159">
        <v>7.95</v>
      </c>
      <c r="E261" s="159">
        <f t="shared" si="2"/>
        <v>7.93</v>
      </c>
      <c r="F261" s="159">
        <v>7.91</v>
      </c>
      <c r="G261" s="159">
        <f t="shared" si="3"/>
        <v>7.945</v>
      </c>
      <c r="H261" s="157">
        <v>7.98</v>
      </c>
      <c r="I261" s="160">
        <f t="shared" si="4"/>
        <v>8.053333333</v>
      </c>
      <c r="J261" s="160">
        <f t="shared" si="5"/>
        <v>8.126666667</v>
      </c>
      <c r="K261" s="159">
        <v>8.2</v>
      </c>
      <c r="L261" s="159">
        <f t="shared" si="6"/>
        <v>8.276</v>
      </c>
      <c r="M261" s="159">
        <f t="shared" si="7"/>
        <v>8.352</v>
      </c>
      <c r="N261" s="159">
        <f t="shared" si="8"/>
        <v>8.428</v>
      </c>
      <c r="O261" s="159">
        <f t="shared" si="9"/>
        <v>8.504</v>
      </c>
      <c r="P261" s="157">
        <v>8.58</v>
      </c>
      <c r="Q261" s="160">
        <f t="shared" si="10"/>
        <v>8.632</v>
      </c>
      <c r="R261" s="160">
        <f t="shared" si="11"/>
        <v>8.684</v>
      </c>
      <c r="S261" s="160">
        <f t="shared" si="12"/>
        <v>8.736</v>
      </c>
      <c r="T261" s="160">
        <f t="shared" si="13"/>
        <v>8.788</v>
      </c>
      <c r="U261" s="167">
        <v>8.84</v>
      </c>
      <c r="V261" s="162">
        <f t="shared" ref="V261:AO261" si="270">B261-B262</f>
        <v>-0.04</v>
      </c>
      <c r="W261" s="162">
        <f t="shared" si="270"/>
        <v>0.01</v>
      </c>
      <c r="X261" s="162">
        <f t="shared" si="270"/>
        <v>0.02</v>
      </c>
      <c r="Y261" s="162">
        <f t="shared" si="270"/>
        <v>0.015</v>
      </c>
      <c r="Z261" s="162">
        <f t="shared" si="270"/>
        <v>0.01</v>
      </c>
      <c r="AA261" s="162">
        <f t="shared" si="270"/>
        <v>0.005</v>
      </c>
      <c r="AB261" s="162">
        <f t="shared" si="270"/>
        <v>0</v>
      </c>
      <c r="AC261" s="162">
        <f t="shared" si="270"/>
        <v>0.003333333333</v>
      </c>
      <c r="AD261" s="162">
        <f t="shared" si="270"/>
        <v>0.006666666667</v>
      </c>
      <c r="AE261" s="162">
        <f t="shared" si="270"/>
        <v>0.01</v>
      </c>
      <c r="AF261" s="162">
        <f t="shared" si="270"/>
        <v>0.02</v>
      </c>
      <c r="AG261" s="162">
        <f t="shared" si="270"/>
        <v>0.03</v>
      </c>
      <c r="AH261" s="162">
        <f t="shared" si="270"/>
        <v>0.04</v>
      </c>
      <c r="AI261" s="162">
        <f t="shared" si="270"/>
        <v>0.05</v>
      </c>
      <c r="AJ261" s="162">
        <f t="shared" si="270"/>
        <v>0.06</v>
      </c>
      <c r="AK261" s="162">
        <f t="shared" si="270"/>
        <v>0.066</v>
      </c>
      <c r="AL261" s="162">
        <f t="shared" si="270"/>
        <v>0.072</v>
      </c>
      <c r="AM261" s="162">
        <f t="shared" si="270"/>
        <v>0.078</v>
      </c>
      <c r="AN261" s="162">
        <f t="shared" si="270"/>
        <v>0.084</v>
      </c>
      <c r="AO261" s="162">
        <f t="shared" si="270"/>
        <v>0.09</v>
      </c>
      <c r="AP261" s="163">
        <f t="shared" si="15"/>
        <v>0.09</v>
      </c>
    </row>
    <row r="262">
      <c r="A262" s="155">
        <v>42755.0</v>
      </c>
      <c r="B262" s="166">
        <v>8.36</v>
      </c>
      <c r="C262" s="157">
        <v>8.04</v>
      </c>
      <c r="D262" s="159">
        <v>7.93</v>
      </c>
      <c r="E262" s="159">
        <f t="shared" si="2"/>
        <v>7.915</v>
      </c>
      <c r="F262" s="159">
        <v>7.9</v>
      </c>
      <c r="G262" s="159">
        <f t="shared" si="3"/>
        <v>7.94</v>
      </c>
      <c r="H262" s="157">
        <v>7.98</v>
      </c>
      <c r="I262" s="160">
        <f t="shared" si="4"/>
        <v>8.05</v>
      </c>
      <c r="J262" s="160">
        <f t="shared" si="5"/>
        <v>8.12</v>
      </c>
      <c r="K262" s="159">
        <v>8.19</v>
      </c>
      <c r="L262" s="159">
        <f t="shared" si="6"/>
        <v>8.256</v>
      </c>
      <c r="M262" s="159">
        <f t="shared" si="7"/>
        <v>8.322</v>
      </c>
      <c r="N262" s="159">
        <f t="shared" si="8"/>
        <v>8.388</v>
      </c>
      <c r="O262" s="159">
        <f t="shared" si="9"/>
        <v>8.454</v>
      </c>
      <c r="P262" s="157">
        <v>8.52</v>
      </c>
      <c r="Q262" s="160">
        <f t="shared" si="10"/>
        <v>8.566</v>
      </c>
      <c r="R262" s="160">
        <f t="shared" si="11"/>
        <v>8.612</v>
      </c>
      <c r="S262" s="160">
        <f t="shared" si="12"/>
        <v>8.658</v>
      </c>
      <c r="T262" s="160">
        <f t="shared" si="13"/>
        <v>8.704</v>
      </c>
      <c r="U262" s="167">
        <v>8.75</v>
      </c>
      <c r="V262" s="162">
        <f t="shared" ref="V262:AO262" si="271">B262-B263</f>
        <v>0.05</v>
      </c>
      <c r="W262" s="162">
        <f t="shared" si="271"/>
        <v>-0.01</v>
      </c>
      <c r="X262" s="162">
        <f t="shared" si="271"/>
        <v>-0.04</v>
      </c>
      <c r="Y262" s="162">
        <f t="shared" si="271"/>
        <v>-0.04</v>
      </c>
      <c r="Z262" s="162">
        <f t="shared" si="271"/>
        <v>-0.04</v>
      </c>
      <c r="AA262" s="162">
        <f t="shared" si="271"/>
        <v>-0.025</v>
      </c>
      <c r="AB262" s="162">
        <f t="shared" si="271"/>
        <v>-0.01</v>
      </c>
      <c r="AC262" s="162">
        <f t="shared" si="271"/>
        <v>0.01</v>
      </c>
      <c r="AD262" s="162">
        <f t="shared" si="271"/>
        <v>0.03</v>
      </c>
      <c r="AE262" s="162">
        <f t="shared" si="271"/>
        <v>0.05</v>
      </c>
      <c r="AF262" s="162">
        <f t="shared" si="271"/>
        <v>0.07</v>
      </c>
      <c r="AG262" s="162">
        <f t="shared" si="271"/>
        <v>0.09</v>
      </c>
      <c r="AH262" s="162">
        <f t="shared" si="271"/>
        <v>0.11</v>
      </c>
      <c r="AI262" s="162">
        <f t="shared" si="271"/>
        <v>0.13</v>
      </c>
      <c r="AJ262" s="162">
        <f t="shared" si="271"/>
        <v>0.15</v>
      </c>
      <c r="AK262" s="162">
        <f t="shared" si="271"/>
        <v>0.168</v>
      </c>
      <c r="AL262" s="162">
        <f t="shared" si="271"/>
        <v>0.186</v>
      </c>
      <c r="AM262" s="162">
        <f t="shared" si="271"/>
        <v>0.204</v>
      </c>
      <c r="AN262" s="162">
        <f t="shared" si="271"/>
        <v>0.222</v>
      </c>
      <c r="AO262" s="162">
        <f t="shared" si="271"/>
        <v>0.24</v>
      </c>
      <c r="AP262" s="163">
        <f t="shared" si="15"/>
        <v>0.24</v>
      </c>
    </row>
    <row r="263">
      <c r="A263" s="155">
        <v>42754.0</v>
      </c>
      <c r="B263" s="166">
        <v>8.31</v>
      </c>
      <c r="C263" s="157">
        <v>8.05</v>
      </c>
      <c r="D263" s="159">
        <v>7.97</v>
      </c>
      <c r="E263" s="159">
        <f t="shared" si="2"/>
        <v>7.955</v>
      </c>
      <c r="F263" s="159">
        <v>7.94</v>
      </c>
      <c r="G263" s="159">
        <f t="shared" si="3"/>
        <v>7.965</v>
      </c>
      <c r="H263" s="157">
        <v>7.99</v>
      </c>
      <c r="I263" s="160">
        <f t="shared" si="4"/>
        <v>8.04</v>
      </c>
      <c r="J263" s="160">
        <f t="shared" si="5"/>
        <v>8.09</v>
      </c>
      <c r="K263" s="159">
        <v>8.14</v>
      </c>
      <c r="L263" s="159">
        <f t="shared" si="6"/>
        <v>8.186</v>
      </c>
      <c r="M263" s="159">
        <f t="shared" si="7"/>
        <v>8.232</v>
      </c>
      <c r="N263" s="159">
        <f t="shared" si="8"/>
        <v>8.278</v>
      </c>
      <c r="O263" s="159">
        <f t="shared" si="9"/>
        <v>8.324</v>
      </c>
      <c r="P263" s="157">
        <v>8.37</v>
      </c>
      <c r="Q263" s="160">
        <f t="shared" si="10"/>
        <v>8.398</v>
      </c>
      <c r="R263" s="160">
        <f t="shared" si="11"/>
        <v>8.426</v>
      </c>
      <c r="S263" s="160">
        <f t="shared" si="12"/>
        <v>8.454</v>
      </c>
      <c r="T263" s="160">
        <f t="shared" si="13"/>
        <v>8.482</v>
      </c>
      <c r="U263" s="167">
        <v>8.51</v>
      </c>
      <c r="V263" s="162">
        <f t="shared" ref="V263:AO263" si="272">B263-B264</f>
        <v>-0.02</v>
      </c>
      <c r="W263" s="162">
        <f t="shared" si="272"/>
        <v>-0.04</v>
      </c>
      <c r="X263" s="162">
        <f t="shared" si="272"/>
        <v>0</v>
      </c>
      <c r="Y263" s="162">
        <f t="shared" si="272"/>
        <v>0.01</v>
      </c>
      <c r="Z263" s="162">
        <f t="shared" si="272"/>
        <v>0.02</v>
      </c>
      <c r="AA263" s="162">
        <f t="shared" si="272"/>
        <v>0.015</v>
      </c>
      <c r="AB263" s="162">
        <f t="shared" si="272"/>
        <v>0.01</v>
      </c>
      <c r="AC263" s="162">
        <f t="shared" si="272"/>
        <v>0.01</v>
      </c>
      <c r="AD263" s="162">
        <f t="shared" si="272"/>
        <v>0.01</v>
      </c>
      <c r="AE263" s="162">
        <f t="shared" si="272"/>
        <v>0.01</v>
      </c>
      <c r="AF263" s="162">
        <f t="shared" si="272"/>
        <v>0.002</v>
      </c>
      <c r="AG263" s="162">
        <f t="shared" si="272"/>
        <v>-0.006</v>
      </c>
      <c r="AH263" s="162">
        <f t="shared" si="272"/>
        <v>-0.014</v>
      </c>
      <c r="AI263" s="162">
        <f t="shared" si="272"/>
        <v>-0.022</v>
      </c>
      <c r="AJ263" s="162">
        <f t="shared" si="272"/>
        <v>-0.03</v>
      </c>
      <c r="AK263" s="162">
        <f t="shared" si="272"/>
        <v>-0.038</v>
      </c>
      <c r="AL263" s="162">
        <f t="shared" si="272"/>
        <v>-0.046</v>
      </c>
      <c r="AM263" s="162">
        <f t="shared" si="272"/>
        <v>-0.054</v>
      </c>
      <c r="AN263" s="162">
        <f t="shared" si="272"/>
        <v>-0.062</v>
      </c>
      <c r="AO263" s="162">
        <f t="shared" si="272"/>
        <v>-0.07</v>
      </c>
      <c r="AP263" s="163">
        <f t="shared" si="15"/>
        <v>0.02</v>
      </c>
    </row>
    <row r="264">
      <c r="A264" s="155">
        <v>42753.0</v>
      </c>
      <c r="B264" s="166">
        <v>8.33</v>
      </c>
      <c r="C264" s="157">
        <v>8.09</v>
      </c>
      <c r="D264" s="159">
        <v>7.97</v>
      </c>
      <c r="E264" s="159">
        <f t="shared" si="2"/>
        <v>7.945</v>
      </c>
      <c r="F264" s="159">
        <v>7.92</v>
      </c>
      <c r="G264" s="159">
        <f t="shared" si="3"/>
        <v>7.95</v>
      </c>
      <c r="H264" s="157">
        <v>7.98</v>
      </c>
      <c r="I264" s="160">
        <f t="shared" si="4"/>
        <v>8.03</v>
      </c>
      <c r="J264" s="160">
        <f t="shared" si="5"/>
        <v>8.08</v>
      </c>
      <c r="K264" s="159">
        <v>8.13</v>
      </c>
      <c r="L264" s="159">
        <f t="shared" si="6"/>
        <v>8.184</v>
      </c>
      <c r="M264" s="159">
        <f t="shared" si="7"/>
        <v>8.238</v>
      </c>
      <c r="N264" s="159">
        <f t="shared" si="8"/>
        <v>8.292</v>
      </c>
      <c r="O264" s="159">
        <f t="shared" si="9"/>
        <v>8.346</v>
      </c>
      <c r="P264" s="157">
        <v>8.4</v>
      </c>
      <c r="Q264" s="160">
        <f t="shared" si="10"/>
        <v>8.436</v>
      </c>
      <c r="R264" s="160">
        <f t="shared" si="11"/>
        <v>8.472</v>
      </c>
      <c r="S264" s="160">
        <f t="shared" si="12"/>
        <v>8.508</v>
      </c>
      <c r="T264" s="160">
        <f t="shared" si="13"/>
        <v>8.544</v>
      </c>
      <c r="U264" s="167">
        <v>8.58</v>
      </c>
      <c r="V264" s="162">
        <f t="shared" ref="V264:AO264" si="273">B264-B265</f>
        <v>0.01</v>
      </c>
      <c r="W264" s="162">
        <f t="shared" si="273"/>
        <v>0</v>
      </c>
      <c r="X264" s="162">
        <f t="shared" si="273"/>
        <v>-0.01</v>
      </c>
      <c r="Y264" s="162">
        <f t="shared" si="273"/>
        <v>0</v>
      </c>
      <c r="Z264" s="162">
        <f t="shared" si="273"/>
        <v>0.01</v>
      </c>
      <c r="AA264" s="162">
        <f t="shared" si="273"/>
        <v>0.02</v>
      </c>
      <c r="AB264" s="162">
        <f t="shared" si="273"/>
        <v>0.03</v>
      </c>
      <c r="AC264" s="162">
        <f t="shared" si="273"/>
        <v>0.03</v>
      </c>
      <c r="AD264" s="162">
        <f t="shared" si="273"/>
        <v>0.03</v>
      </c>
      <c r="AE264" s="162">
        <f t="shared" si="273"/>
        <v>0.03</v>
      </c>
      <c r="AF264" s="162">
        <f t="shared" si="273"/>
        <v>0.03</v>
      </c>
      <c r="AG264" s="162">
        <f t="shared" si="273"/>
        <v>0.03</v>
      </c>
      <c r="AH264" s="162">
        <f t="shared" si="273"/>
        <v>0.03</v>
      </c>
      <c r="AI264" s="162">
        <f t="shared" si="273"/>
        <v>0.03</v>
      </c>
      <c r="AJ264" s="162">
        <f t="shared" si="273"/>
        <v>0.03</v>
      </c>
      <c r="AK264" s="162">
        <f t="shared" si="273"/>
        <v>0.026</v>
      </c>
      <c r="AL264" s="162">
        <f t="shared" si="273"/>
        <v>0.022</v>
      </c>
      <c r="AM264" s="162">
        <f t="shared" si="273"/>
        <v>0.018</v>
      </c>
      <c r="AN264" s="162">
        <f t="shared" si="273"/>
        <v>0.014</v>
      </c>
      <c r="AO264" s="162">
        <f t="shared" si="273"/>
        <v>0.01</v>
      </c>
      <c r="AP264" s="163">
        <f t="shared" si="15"/>
        <v>0.03</v>
      </c>
    </row>
    <row r="265">
      <c r="A265" s="155">
        <v>42752.0</v>
      </c>
      <c r="B265" s="166">
        <v>8.32</v>
      </c>
      <c r="C265" s="157">
        <v>8.09</v>
      </c>
      <c r="D265" s="159">
        <v>7.98</v>
      </c>
      <c r="E265" s="159">
        <f t="shared" si="2"/>
        <v>7.945</v>
      </c>
      <c r="F265" s="159">
        <v>7.91</v>
      </c>
      <c r="G265" s="159">
        <f t="shared" si="3"/>
        <v>7.93</v>
      </c>
      <c r="H265" s="157">
        <v>7.95</v>
      </c>
      <c r="I265" s="160">
        <f t="shared" si="4"/>
        <v>8</v>
      </c>
      <c r="J265" s="160">
        <f t="shared" si="5"/>
        <v>8.05</v>
      </c>
      <c r="K265" s="159">
        <v>8.1</v>
      </c>
      <c r="L265" s="159">
        <f t="shared" si="6"/>
        <v>8.154</v>
      </c>
      <c r="M265" s="159">
        <f t="shared" si="7"/>
        <v>8.208</v>
      </c>
      <c r="N265" s="159">
        <f t="shared" si="8"/>
        <v>8.262</v>
      </c>
      <c r="O265" s="159">
        <f t="shared" si="9"/>
        <v>8.316</v>
      </c>
      <c r="P265" s="157">
        <v>8.37</v>
      </c>
      <c r="Q265" s="160">
        <f t="shared" si="10"/>
        <v>8.41</v>
      </c>
      <c r="R265" s="160">
        <f t="shared" si="11"/>
        <v>8.45</v>
      </c>
      <c r="S265" s="160">
        <f t="shared" si="12"/>
        <v>8.49</v>
      </c>
      <c r="T265" s="160">
        <f t="shared" si="13"/>
        <v>8.53</v>
      </c>
      <c r="U265" s="167">
        <v>8.57</v>
      </c>
      <c r="V265" s="162">
        <f t="shared" ref="V265:AO265" si="274">B265-B266</f>
        <v>-0.01</v>
      </c>
      <c r="W265" s="162">
        <f t="shared" si="274"/>
        <v>-0.04</v>
      </c>
      <c r="X265" s="162">
        <f t="shared" si="274"/>
        <v>-0.05</v>
      </c>
      <c r="Y265" s="162">
        <f t="shared" si="274"/>
        <v>-0.05</v>
      </c>
      <c r="Z265" s="162">
        <f t="shared" si="274"/>
        <v>-0.05</v>
      </c>
      <c r="AA265" s="162">
        <f t="shared" si="274"/>
        <v>-0.045</v>
      </c>
      <c r="AB265" s="162">
        <f t="shared" si="274"/>
        <v>-0.04</v>
      </c>
      <c r="AC265" s="162">
        <f t="shared" si="274"/>
        <v>-0.03666666667</v>
      </c>
      <c r="AD265" s="162">
        <f t="shared" si="274"/>
        <v>-0.03333333333</v>
      </c>
      <c r="AE265" s="162">
        <f t="shared" si="274"/>
        <v>-0.03</v>
      </c>
      <c r="AF265" s="162">
        <f t="shared" si="274"/>
        <v>-0.03</v>
      </c>
      <c r="AG265" s="162">
        <f t="shared" si="274"/>
        <v>-0.03</v>
      </c>
      <c r="AH265" s="162">
        <f t="shared" si="274"/>
        <v>-0.03</v>
      </c>
      <c r="AI265" s="162">
        <f t="shared" si="274"/>
        <v>-0.03</v>
      </c>
      <c r="AJ265" s="162">
        <f t="shared" si="274"/>
        <v>-0.03</v>
      </c>
      <c r="AK265" s="162">
        <f t="shared" si="274"/>
        <v>-0.032</v>
      </c>
      <c r="AL265" s="162">
        <f t="shared" si="274"/>
        <v>-0.034</v>
      </c>
      <c r="AM265" s="162">
        <f t="shared" si="274"/>
        <v>-0.036</v>
      </c>
      <c r="AN265" s="162">
        <f t="shared" si="274"/>
        <v>-0.038</v>
      </c>
      <c r="AO265" s="162">
        <f t="shared" si="274"/>
        <v>-0.04</v>
      </c>
      <c r="AP265" s="163">
        <f t="shared" si="15"/>
        <v>-0.01</v>
      </c>
    </row>
    <row r="266">
      <c r="A266" s="155">
        <v>42751.0</v>
      </c>
      <c r="B266" s="166">
        <v>8.33</v>
      </c>
      <c r="C266" s="157">
        <v>8.13</v>
      </c>
      <c r="D266" s="159">
        <v>8.03</v>
      </c>
      <c r="E266" s="159">
        <f t="shared" si="2"/>
        <v>7.995</v>
      </c>
      <c r="F266" s="159">
        <v>7.96</v>
      </c>
      <c r="G266" s="159">
        <f t="shared" si="3"/>
        <v>7.975</v>
      </c>
      <c r="H266" s="157">
        <v>7.99</v>
      </c>
      <c r="I266" s="160">
        <f t="shared" si="4"/>
        <v>8.036666667</v>
      </c>
      <c r="J266" s="160">
        <f t="shared" si="5"/>
        <v>8.083333333</v>
      </c>
      <c r="K266" s="159">
        <v>8.13</v>
      </c>
      <c r="L266" s="159">
        <f t="shared" si="6"/>
        <v>8.184</v>
      </c>
      <c r="M266" s="159">
        <f t="shared" si="7"/>
        <v>8.238</v>
      </c>
      <c r="N266" s="159">
        <f t="shared" si="8"/>
        <v>8.292</v>
      </c>
      <c r="O266" s="159">
        <f t="shared" si="9"/>
        <v>8.346</v>
      </c>
      <c r="P266" s="157">
        <v>8.4</v>
      </c>
      <c r="Q266" s="160">
        <f t="shared" si="10"/>
        <v>8.442</v>
      </c>
      <c r="R266" s="160">
        <f t="shared" si="11"/>
        <v>8.484</v>
      </c>
      <c r="S266" s="160">
        <f t="shared" si="12"/>
        <v>8.526</v>
      </c>
      <c r="T266" s="160">
        <f t="shared" si="13"/>
        <v>8.568</v>
      </c>
      <c r="U266" s="167">
        <v>8.61</v>
      </c>
      <c r="V266" s="162">
        <f t="shared" ref="V266:AO266" si="275">B266-B267</f>
        <v>-0.03</v>
      </c>
      <c r="W266" s="162">
        <f t="shared" si="275"/>
        <v>0.01</v>
      </c>
      <c r="X266" s="162">
        <f t="shared" si="275"/>
        <v>0.05</v>
      </c>
      <c r="Y266" s="162">
        <f t="shared" si="275"/>
        <v>0.06</v>
      </c>
      <c r="Z266" s="162">
        <f t="shared" si="275"/>
        <v>0.07</v>
      </c>
      <c r="AA266" s="162">
        <f t="shared" si="275"/>
        <v>0.065</v>
      </c>
      <c r="AB266" s="162">
        <f t="shared" si="275"/>
        <v>0.06</v>
      </c>
      <c r="AC266" s="162">
        <f t="shared" si="275"/>
        <v>0.05333333333</v>
      </c>
      <c r="AD266" s="162">
        <f t="shared" si="275"/>
        <v>0.04666666667</v>
      </c>
      <c r="AE266" s="162">
        <f t="shared" si="275"/>
        <v>0.04</v>
      </c>
      <c r="AF266" s="162">
        <f t="shared" si="275"/>
        <v>0.038</v>
      </c>
      <c r="AG266" s="162">
        <f t="shared" si="275"/>
        <v>0.036</v>
      </c>
      <c r="AH266" s="162">
        <f t="shared" si="275"/>
        <v>0.034</v>
      </c>
      <c r="AI266" s="162">
        <f t="shared" si="275"/>
        <v>0.032</v>
      </c>
      <c r="AJ266" s="162">
        <f t="shared" si="275"/>
        <v>0.03</v>
      </c>
      <c r="AK266" s="162">
        <f t="shared" si="275"/>
        <v>0.03</v>
      </c>
      <c r="AL266" s="162">
        <f t="shared" si="275"/>
        <v>0.03</v>
      </c>
      <c r="AM266" s="162">
        <f t="shared" si="275"/>
        <v>0.03</v>
      </c>
      <c r="AN266" s="162">
        <f t="shared" si="275"/>
        <v>0.03</v>
      </c>
      <c r="AO266" s="162">
        <f t="shared" si="275"/>
        <v>0.03</v>
      </c>
      <c r="AP266" s="163">
        <f t="shared" si="15"/>
        <v>0.07</v>
      </c>
    </row>
    <row r="267">
      <c r="A267" s="155">
        <v>42748.0</v>
      </c>
      <c r="B267" s="166">
        <v>8.36</v>
      </c>
      <c r="C267" s="157">
        <v>8.12</v>
      </c>
      <c r="D267" s="159">
        <v>7.98</v>
      </c>
      <c r="E267" s="159">
        <f t="shared" si="2"/>
        <v>7.935</v>
      </c>
      <c r="F267" s="159">
        <v>7.89</v>
      </c>
      <c r="G267" s="159">
        <f t="shared" si="3"/>
        <v>7.91</v>
      </c>
      <c r="H267" s="157">
        <v>7.93</v>
      </c>
      <c r="I267" s="160">
        <f t="shared" si="4"/>
        <v>7.983333333</v>
      </c>
      <c r="J267" s="160">
        <f t="shared" si="5"/>
        <v>8.036666667</v>
      </c>
      <c r="K267" s="159">
        <v>8.09</v>
      </c>
      <c r="L267" s="159">
        <f t="shared" si="6"/>
        <v>8.146</v>
      </c>
      <c r="M267" s="159">
        <f t="shared" si="7"/>
        <v>8.202</v>
      </c>
      <c r="N267" s="159">
        <f t="shared" si="8"/>
        <v>8.258</v>
      </c>
      <c r="O267" s="159">
        <f t="shared" si="9"/>
        <v>8.314</v>
      </c>
      <c r="P267" s="157">
        <v>8.37</v>
      </c>
      <c r="Q267" s="160">
        <f t="shared" si="10"/>
        <v>8.412</v>
      </c>
      <c r="R267" s="160">
        <f t="shared" si="11"/>
        <v>8.454</v>
      </c>
      <c r="S267" s="160">
        <f t="shared" si="12"/>
        <v>8.496</v>
      </c>
      <c r="T267" s="160">
        <f t="shared" si="13"/>
        <v>8.538</v>
      </c>
      <c r="U267" s="167">
        <v>8.58</v>
      </c>
      <c r="V267" s="162">
        <f t="shared" ref="V267:AO267" si="276">B267-B268</f>
        <v>-0.02</v>
      </c>
      <c r="W267" s="162">
        <f t="shared" si="276"/>
        <v>-0.01</v>
      </c>
      <c r="X267" s="162">
        <f t="shared" si="276"/>
        <v>-0.02</v>
      </c>
      <c r="Y267" s="162">
        <f t="shared" si="276"/>
        <v>-0.015</v>
      </c>
      <c r="Z267" s="162">
        <f t="shared" si="276"/>
        <v>-0.01</v>
      </c>
      <c r="AA267" s="162">
        <f t="shared" si="276"/>
        <v>-0.01</v>
      </c>
      <c r="AB267" s="162">
        <f t="shared" si="276"/>
        <v>-0.01</v>
      </c>
      <c r="AC267" s="162">
        <f t="shared" si="276"/>
        <v>-0.003333333333</v>
      </c>
      <c r="AD267" s="162">
        <f t="shared" si="276"/>
        <v>0.003333333333</v>
      </c>
      <c r="AE267" s="162">
        <f t="shared" si="276"/>
        <v>0.01</v>
      </c>
      <c r="AF267" s="162">
        <f t="shared" si="276"/>
        <v>0.014</v>
      </c>
      <c r="AG267" s="162">
        <f t="shared" si="276"/>
        <v>0.018</v>
      </c>
      <c r="AH267" s="162">
        <f t="shared" si="276"/>
        <v>0.022</v>
      </c>
      <c r="AI267" s="162">
        <f t="shared" si="276"/>
        <v>0.026</v>
      </c>
      <c r="AJ267" s="162">
        <f t="shared" si="276"/>
        <v>0.03</v>
      </c>
      <c r="AK267" s="162">
        <f t="shared" si="276"/>
        <v>0.032</v>
      </c>
      <c r="AL267" s="162">
        <f t="shared" si="276"/>
        <v>0.034</v>
      </c>
      <c r="AM267" s="162">
        <f t="shared" si="276"/>
        <v>0.036</v>
      </c>
      <c r="AN267" s="162">
        <f t="shared" si="276"/>
        <v>0.038</v>
      </c>
      <c r="AO267" s="162">
        <f t="shared" si="276"/>
        <v>0.04</v>
      </c>
      <c r="AP267" s="163">
        <f t="shared" si="15"/>
        <v>0.04</v>
      </c>
    </row>
    <row r="268">
      <c r="A268" s="155">
        <v>42747.0</v>
      </c>
      <c r="B268" s="166">
        <v>8.38</v>
      </c>
      <c r="C268" s="157">
        <v>8.13</v>
      </c>
      <c r="D268" s="159">
        <v>8.0</v>
      </c>
      <c r="E268" s="159">
        <f t="shared" si="2"/>
        <v>7.95</v>
      </c>
      <c r="F268" s="159">
        <v>7.9</v>
      </c>
      <c r="G268" s="159">
        <f t="shared" si="3"/>
        <v>7.92</v>
      </c>
      <c r="H268" s="157">
        <v>7.94</v>
      </c>
      <c r="I268" s="160">
        <f t="shared" si="4"/>
        <v>7.986666667</v>
      </c>
      <c r="J268" s="160">
        <f t="shared" si="5"/>
        <v>8.033333333</v>
      </c>
      <c r="K268" s="159">
        <v>8.08</v>
      </c>
      <c r="L268" s="159">
        <f t="shared" si="6"/>
        <v>8.132</v>
      </c>
      <c r="M268" s="159">
        <f t="shared" si="7"/>
        <v>8.184</v>
      </c>
      <c r="N268" s="159">
        <f t="shared" si="8"/>
        <v>8.236</v>
      </c>
      <c r="O268" s="159">
        <f t="shared" si="9"/>
        <v>8.288</v>
      </c>
      <c r="P268" s="157">
        <v>8.34</v>
      </c>
      <c r="Q268" s="160">
        <f t="shared" si="10"/>
        <v>8.38</v>
      </c>
      <c r="R268" s="160">
        <f t="shared" si="11"/>
        <v>8.42</v>
      </c>
      <c r="S268" s="160">
        <f t="shared" si="12"/>
        <v>8.46</v>
      </c>
      <c r="T268" s="160">
        <f t="shared" si="13"/>
        <v>8.5</v>
      </c>
      <c r="U268" s="167">
        <v>8.54</v>
      </c>
      <c r="V268" s="162">
        <f t="shared" ref="V268:AO268" si="277">B268-B269</f>
        <v>-0.02</v>
      </c>
      <c r="W268" s="162">
        <f t="shared" si="277"/>
        <v>-0.07</v>
      </c>
      <c r="X268" s="162">
        <f t="shared" si="277"/>
        <v>-0.1</v>
      </c>
      <c r="Y268" s="162">
        <f t="shared" si="277"/>
        <v>-0.125</v>
      </c>
      <c r="Z268" s="162">
        <f t="shared" si="277"/>
        <v>-0.15</v>
      </c>
      <c r="AA268" s="162">
        <f t="shared" si="277"/>
        <v>-0.145</v>
      </c>
      <c r="AB268" s="162">
        <f t="shared" si="277"/>
        <v>-0.14</v>
      </c>
      <c r="AC268" s="162">
        <f t="shared" si="277"/>
        <v>-0.1333333333</v>
      </c>
      <c r="AD268" s="162">
        <f t="shared" si="277"/>
        <v>-0.1266666667</v>
      </c>
      <c r="AE268" s="162">
        <f t="shared" si="277"/>
        <v>-0.12</v>
      </c>
      <c r="AF268" s="162">
        <f t="shared" si="277"/>
        <v>-0.114</v>
      </c>
      <c r="AG268" s="162">
        <f t="shared" si="277"/>
        <v>-0.108</v>
      </c>
      <c r="AH268" s="162">
        <f t="shared" si="277"/>
        <v>-0.102</v>
      </c>
      <c r="AI268" s="162">
        <f t="shared" si="277"/>
        <v>-0.096</v>
      </c>
      <c r="AJ268" s="162">
        <f t="shared" si="277"/>
        <v>-0.09</v>
      </c>
      <c r="AK268" s="162">
        <f t="shared" si="277"/>
        <v>-0.088</v>
      </c>
      <c r="AL268" s="162">
        <f t="shared" si="277"/>
        <v>-0.086</v>
      </c>
      <c r="AM268" s="162">
        <f t="shared" si="277"/>
        <v>-0.084</v>
      </c>
      <c r="AN268" s="162">
        <f t="shared" si="277"/>
        <v>-0.082</v>
      </c>
      <c r="AO268" s="162">
        <f t="shared" si="277"/>
        <v>-0.08</v>
      </c>
      <c r="AP268" s="163">
        <f t="shared" si="15"/>
        <v>-0.02</v>
      </c>
    </row>
    <row r="269">
      <c r="A269" s="155">
        <v>42746.0</v>
      </c>
      <c r="B269" s="166">
        <v>8.4</v>
      </c>
      <c r="C269" s="157">
        <v>8.2</v>
      </c>
      <c r="D269" s="159">
        <v>8.1</v>
      </c>
      <c r="E269" s="159">
        <f t="shared" si="2"/>
        <v>8.075</v>
      </c>
      <c r="F269" s="159">
        <v>8.05</v>
      </c>
      <c r="G269" s="159">
        <f t="shared" si="3"/>
        <v>8.065</v>
      </c>
      <c r="H269" s="157">
        <v>8.08</v>
      </c>
      <c r="I269" s="160">
        <f t="shared" si="4"/>
        <v>8.12</v>
      </c>
      <c r="J269" s="160">
        <f t="shared" si="5"/>
        <v>8.16</v>
      </c>
      <c r="K269" s="159">
        <v>8.2</v>
      </c>
      <c r="L269" s="159">
        <f t="shared" si="6"/>
        <v>8.246</v>
      </c>
      <c r="M269" s="159">
        <f t="shared" si="7"/>
        <v>8.292</v>
      </c>
      <c r="N269" s="159">
        <f t="shared" si="8"/>
        <v>8.338</v>
      </c>
      <c r="O269" s="159">
        <f t="shared" si="9"/>
        <v>8.384</v>
      </c>
      <c r="P269" s="157">
        <v>8.43</v>
      </c>
      <c r="Q269" s="160">
        <f t="shared" si="10"/>
        <v>8.468</v>
      </c>
      <c r="R269" s="160">
        <f t="shared" si="11"/>
        <v>8.506</v>
      </c>
      <c r="S269" s="160">
        <f t="shared" si="12"/>
        <v>8.544</v>
      </c>
      <c r="T269" s="160">
        <f t="shared" si="13"/>
        <v>8.582</v>
      </c>
      <c r="U269" s="167">
        <v>8.62</v>
      </c>
      <c r="V269" s="162">
        <f t="shared" ref="V269:AO269" si="278">B269-B270</f>
        <v>0.04</v>
      </c>
      <c r="W269" s="162">
        <f t="shared" si="278"/>
        <v>-0.01</v>
      </c>
      <c r="X269" s="162">
        <f t="shared" si="278"/>
        <v>0.01</v>
      </c>
      <c r="Y269" s="162">
        <f t="shared" si="278"/>
        <v>0.03</v>
      </c>
      <c r="Z269" s="162">
        <f t="shared" si="278"/>
        <v>0.05</v>
      </c>
      <c r="AA269" s="162">
        <f t="shared" si="278"/>
        <v>0.05</v>
      </c>
      <c r="AB269" s="162">
        <f t="shared" si="278"/>
        <v>0.05</v>
      </c>
      <c r="AC269" s="162">
        <f t="shared" si="278"/>
        <v>0.05666666667</v>
      </c>
      <c r="AD269" s="162">
        <f t="shared" si="278"/>
        <v>0.06333333333</v>
      </c>
      <c r="AE269" s="162">
        <f t="shared" si="278"/>
        <v>0.07</v>
      </c>
      <c r="AF269" s="162">
        <f t="shared" si="278"/>
        <v>0.068</v>
      </c>
      <c r="AG269" s="162">
        <f t="shared" si="278"/>
        <v>0.066</v>
      </c>
      <c r="AH269" s="162">
        <f t="shared" si="278"/>
        <v>0.064</v>
      </c>
      <c r="AI269" s="162">
        <f t="shared" si="278"/>
        <v>0.062</v>
      </c>
      <c r="AJ269" s="162">
        <f t="shared" si="278"/>
        <v>0.06</v>
      </c>
      <c r="AK269" s="162">
        <f t="shared" si="278"/>
        <v>0.058</v>
      </c>
      <c r="AL269" s="162">
        <f t="shared" si="278"/>
        <v>0.056</v>
      </c>
      <c r="AM269" s="162">
        <f t="shared" si="278"/>
        <v>0.054</v>
      </c>
      <c r="AN269" s="162">
        <f t="shared" si="278"/>
        <v>0.052</v>
      </c>
      <c r="AO269" s="162">
        <f t="shared" si="278"/>
        <v>0.05</v>
      </c>
      <c r="AP269" s="163">
        <f t="shared" si="15"/>
        <v>0.07</v>
      </c>
    </row>
    <row r="270">
      <c r="A270" s="169">
        <v>42745.0</v>
      </c>
      <c r="B270" s="166">
        <v>8.36</v>
      </c>
      <c r="C270" s="157">
        <v>8.21</v>
      </c>
      <c r="D270" s="159">
        <v>8.09</v>
      </c>
      <c r="E270" s="159">
        <f t="shared" si="2"/>
        <v>8.045</v>
      </c>
      <c r="F270" s="159">
        <v>8.0</v>
      </c>
      <c r="G270" s="159">
        <f t="shared" si="3"/>
        <v>8.015</v>
      </c>
      <c r="H270" s="157">
        <v>8.03</v>
      </c>
      <c r="I270" s="160">
        <f t="shared" si="4"/>
        <v>8.063333333</v>
      </c>
      <c r="J270" s="160">
        <f t="shared" si="5"/>
        <v>8.096666667</v>
      </c>
      <c r="K270" s="159">
        <v>8.13</v>
      </c>
      <c r="L270" s="159">
        <f t="shared" si="6"/>
        <v>8.178</v>
      </c>
      <c r="M270" s="159">
        <f t="shared" si="7"/>
        <v>8.226</v>
      </c>
      <c r="N270" s="159">
        <f t="shared" si="8"/>
        <v>8.274</v>
      </c>
      <c r="O270" s="159">
        <f t="shared" si="9"/>
        <v>8.322</v>
      </c>
      <c r="P270" s="157">
        <v>8.37</v>
      </c>
      <c r="Q270" s="160">
        <f t="shared" si="10"/>
        <v>8.41</v>
      </c>
      <c r="R270" s="160">
        <f t="shared" si="11"/>
        <v>8.45</v>
      </c>
      <c r="S270" s="160">
        <f t="shared" si="12"/>
        <v>8.49</v>
      </c>
      <c r="T270" s="160">
        <f t="shared" si="13"/>
        <v>8.53</v>
      </c>
      <c r="U270" s="167">
        <v>8.57</v>
      </c>
      <c r="V270" s="162">
        <f t="shared" ref="V270:AO270" si="279">B270-B271</f>
        <v>-0.13</v>
      </c>
      <c r="W270" s="162">
        <f t="shared" si="279"/>
        <v>-0.02</v>
      </c>
      <c r="X270" s="162">
        <f t="shared" si="279"/>
        <v>-0.07</v>
      </c>
      <c r="Y270" s="162">
        <f t="shared" si="279"/>
        <v>-0.09</v>
      </c>
      <c r="Z270" s="162">
        <f t="shared" si="279"/>
        <v>-0.11</v>
      </c>
      <c r="AA270" s="162">
        <f t="shared" si="279"/>
        <v>-0.1</v>
      </c>
      <c r="AB270" s="162">
        <f t="shared" si="279"/>
        <v>-0.09</v>
      </c>
      <c r="AC270" s="162">
        <f t="shared" si="279"/>
        <v>-0.08666666667</v>
      </c>
      <c r="AD270" s="162">
        <f t="shared" si="279"/>
        <v>-0.08333333333</v>
      </c>
      <c r="AE270" s="162">
        <f t="shared" si="279"/>
        <v>-0.08</v>
      </c>
      <c r="AF270" s="162">
        <f t="shared" si="279"/>
        <v>-0.076</v>
      </c>
      <c r="AG270" s="162">
        <f t="shared" si="279"/>
        <v>-0.072</v>
      </c>
      <c r="AH270" s="162">
        <f t="shared" si="279"/>
        <v>-0.068</v>
      </c>
      <c r="AI270" s="162">
        <f t="shared" si="279"/>
        <v>-0.064</v>
      </c>
      <c r="AJ270" s="162">
        <f t="shared" si="279"/>
        <v>-0.06</v>
      </c>
      <c r="AK270" s="162">
        <f t="shared" si="279"/>
        <v>-0.06</v>
      </c>
      <c r="AL270" s="162">
        <f t="shared" si="279"/>
        <v>-0.06</v>
      </c>
      <c r="AM270" s="162">
        <f t="shared" si="279"/>
        <v>-0.06</v>
      </c>
      <c r="AN270" s="162">
        <f t="shared" si="279"/>
        <v>-0.06</v>
      </c>
      <c r="AO270" s="162">
        <f t="shared" si="279"/>
        <v>-0.06</v>
      </c>
      <c r="AP270" s="163">
        <f t="shared" si="15"/>
        <v>-0.02</v>
      </c>
    </row>
    <row r="271">
      <c r="A271" s="169">
        <v>42744.0</v>
      </c>
      <c r="B271" s="166">
        <v>8.49</v>
      </c>
      <c r="C271" s="157">
        <v>8.23</v>
      </c>
      <c r="D271" s="159">
        <v>8.16</v>
      </c>
      <c r="E271" s="159">
        <f t="shared" si="2"/>
        <v>8.135</v>
      </c>
      <c r="F271" s="159">
        <v>8.11</v>
      </c>
      <c r="G271" s="159">
        <f t="shared" si="3"/>
        <v>8.115</v>
      </c>
      <c r="H271" s="157">
        <v>8.12</v>
      </c>
      <c r="I271" s="160">
        <f t="shared" si="4"/>
        <v>8.15</v>
      </c>
      <c r="J271" s="160">
        <f t="shared" si="5"/>
        <v>8.18</v>
      </c>
      <c r="K271" s="159">
        <v>8.21</v>
      </c>
      <c r="L271" s="159">
        <f t="shared" si="6"/>
        <v>8.254</v>
      </c>
      <c r="M271" s="159">
        <f t="shared" si="7"/>
        <v>8.298</v>
      </c>
      <c r="N271" s="159">
        <f t="shared" si="8"/>
        <v>8.342</v>
      </c>
      <c r="O271" s="159">
        <f t="shared" si="9"/>
        <v>8.386</v>
      </c>
      <c r="P271" s="157">
        <v>8.43</v>
      </c>
      <c r="Q271" s="160">
        <f t="shared" si="10"/>
        <v>8.47</v>
      </c>
      <c r="R271" s="160">
        <f t="shared" si="11"/>
        <v>8.51</v>
      </c>
      <c r="S271" s="160">
        <f t="shared" si="12"/>
        <v>8.55</v>
      </c>
      <c r="T271" s="160">
        <f t="shared" si="13"/>
        <v>8.59</v>
      </c>
      <c r="U271" s="167">
        <v>8.63</v>
      </c>
      <c r="V271" s="162">
        <f t="shared" ref="V271:AO271" si="280">B271-B272</f>
        <v>0.14</v>
      </c>
      <c r="W271" s="162">
        <f t="shared" si="280"/>
        <v>-0.01</v>
      </c>
      <c r="X271" s="162">
        <f t="shared" si="280"/>
        <v>-0.01</v>
      </c>
      <c r="Y271" s="162">
        <f t="shared" si="280"/>
        <v>-0.025</v>
      </c>
      <c r="Z271" s="162">
        <f t="shared" si="280"/>
        <v>-0.04</v>
      </c>
      <c r="AA271" s="162">
        <f t="shared" si="280"/>
        <v>-0.065</v>
      </c>
      <c r="AB271" s="162">
        <f t="shared" si="280"/>
        <v>-0.09</v>
      </c>
      <c r="AC271" s="162">
        <f t="shared" si="280"/>
        <v>-0.1066666667</v>
      </c>
      <c r="AD271" s="162">
        <f t="shared" si="280"/>
        <v>-0.1233333333</v>
      </c>
      <c r="AE271" s="162">
        <f t="shared" si="280"/>
        <v>-0.14</v>
      </c>
      <c r="AF271" s="162">
        <f t="shared" si="280"/>
        <v>-0.146</v>
      </c>
      <c r="AG271" s="162">
        <f t="shared" si="280"/>
        <v>-0.152</v>
      </c>
      <c r="AH271" s="162">
        <f t="shared" si="280"/>
        <v>-0.158</v>
      </c>
      <c r="AI271" s="162">
        <f t="shared" si="280"/>
        <v>-0.164</v>
      </c>
      <c r="AJ271" s="162">
        <f t="shared" si="280"/>
        <v>-0.17</v>
      </c>
      <c r="AK271" s="162">
        <f t="shared" si="280"/>
        <v>-0.17</v>
      </c>
      <c r="AL271" s="162">
        <f t="shared" si="280"/>
        <v>-0.17</v>
      </c>
      <c r="AM271" s="162">
        <f t="shared" si="280"/>
        <v>-0.17</v>
      </c>
      <c r="AN271" s="162">
        <f t="shared" si="280"/>
        <v>-0.17</v>
      </c>
      <c r="AO271" s="162">
        <f t="shared" si="280"/>
        <v>-0.17</v>
      </c>
      <c r="AP271" s="163">
        <f t="shared" si="15"/>
        <v>0.14</v>
      </c>
    </row>
    <row r="272">
      <c r="A272" s="169">
        <v>42741.0</v>
      </c>
      <c r="B272" s="166">
        <v>8.35</v>
      </c>
      <c r="C272" s="157">
        <v>8.24</v>
      </c>
      <c r="D272" s="159">
        <v>8.17</v>
      </c>
      <c r="E272" s="159">
        <f t="shared" si="2"/>
        <v>8.16</v>
      </c>
      <c r="F272" s="159">
        <v>8.15</v>
      </c>
      <c r="G272" s="159">
        <f t="shared" si="3"/>
        <v>8.18</v>
      </c>
      <c r="H272" s="157">
        <v>8.21</v>
      </c>
      <c r="I272" s="160">
        <f t="shared" si="4"/>
        <v>8.256666667</v>
      </c>
      <c r="J272" s="160">
        <f t="shared" si="5"/>
        <v>8.303333333</v>
      </c>
      <c r="K272" s="159">
        <v>8.35</v>
      </c>
      <c r="L272" s="159">
        <f t="shared" si="6"/>
        <v>8.4</v>
      </c>
      <c r="M272" s="159">
        <f t="shared" si="7"/>
        <v>8.45</v>
      </c>
      <c r="N272" s="159">
        <f t="shared" si="8"/>
        <v>8.5</v>
      </c>
      <c r="O272" s="159">
        <f t="shared" si="9"/>
        <v>8.55</v>
      </c>
      <c r="P272" s="157">
        <v>8.6</v>
      </c>
      <c r="Q272" s="160">
        <f t="shared" si="10"/>
        <v>8.64</v>
      </c>
      <c r="R272" s="160">
        <f t="shared" si="11"/>
        <v>8.68</v>
      </c>
      <c r="S272" s="160">
        <f t="shared" si="12"/>
        <v>8.72</v>
      </c>
      <c r="T272" s="160">
        <f t="shared" si="13"/>
        <v>8.76</v>
      </c>
      <c r="U272" s="167">
        <v>8.8</v>
      </c>
      <c r="V272" s="162">
        <f t="shared" ref="V272:AO272" si="281">B272-B273</f>
        <v>-0.02</v>
      </c>
      <c r="W272" s="162">
        <f t="shared" si="281"/>
        <v>0.07</v>
      </c>
      <c r="X272" s="162">
        <f t="shared" si="281"/>
        <v>0.04</v>
      </c>
      <c r="Y272" s="162">
        <f t="shared" si="281"/>
        <v>0.015</v>
      </c>
      <c r="Z272" s="162">
        <f t="shared" si="281"/>
        <v>-0.01</v>
      </c>
      <c r="AA272" s="162">
        <f t="shared" si="281"/>
        <v>-0.02</v>
      </c>
      <c r="AB272" s="162">
        <f t="shared" si="281"/>
        <v>-0.03</v>
      </c>
      <c r="AC272" s="162">
        <f t="shared" si="281"/>
        <v>-0.02666666667</v>
      </c>
      <c r="AD272" s="162">
        <f t="shared" si="281"/>
        <v>-0.02333333333</v>
      </c>
      <c r="AE272" s="162">
        <f t="shared" si="281"/>
        <v>-0.02</v>
      </c>
      <c r="AF272" s="162">
        <f t="shared" si="281"/>
        <v>-0.022</v>
      </c>
      <c r="AG272" s="162">
        <f t="shared" si="281"/>
        <v>-0.024</v>
      </c>
      <c r="AH272" s="162">
        <f t="shared" si="281"/>
        <v>-0.026</v>
      </c>
      <c r="AI272" s="162">
        <f t="shared" si="281"/>
        <v>-0.028</v>
      </c>
      <c r="AJ272" s="162">
        <f t="shared" si="281"/>
        <v>-0.03</v>
      </c>
      <c r="AK272" s="162">
        <f t="shared" si="281"/>
        <v>-0.032</v>
      </c>
      <c r="AL272" s="162">
        <f t="shared" si="281"/>
        <v>-0.034</v>
      </c>
      <c r="AM272" s="162">
        <f t="shared" si="281"/>
        <v>-0.036</v>
      </c>
      <c r="AN272" s="162">
        <f t="shared" si="281"/>
        <v>-0.038</v>
      </c>
      <c r="AO272" s="162">
        <f t="shared" si="281"/>
        <v>-0.04</v>
      </c>
      <c r="AP272" s="163">
        <f t="shared" si="15"/>
        <v>0.07</v>
      </c>
    </row>
    <row r="273">
      <c r="A273" s="169">
        <v>42740.0</v>
      </c>
      <c r="B273" s="166">
        <v>8.37</v>
      </c>
      <c r="C273" s="157">
        <v>8.17</v>
      </c>
      <c r="D273" s="159">
        <v>8.13</v>
      </c>
      <c r="E273" s="159">
        <f t="shared" si="2"/>
        <v>8.145</v>
      </c>
      <c r="F273" s="159">
        <v>8.16</v>
      </c>
      <c r="G273" s="159">
        <f t="shared" si="3"/>
        <v>8.2</v>
      </c>
      <c r="H273" s="157">
        <v>8.24</v>
      </c>
      <c r="I273" s="160">
        <f t="shared" si="4"/>
        <v>8.283333333</v>
      </c>
      <c r="J273" s="160">
        <f t="shared" si="5"/>
        <v>8.326666667</v>
      </c>
      <c r="K273" s="159">
        <v>8.37</v>
      </c>
      <c r="L273" s="159">
        <f t="shared" si="6"/>
        <v>8.422</v>
      </c>
      <c r="M273" s="159">
        <f t="shared" si="7"/>
        <v>8.474</v>
      </c>
      <c r="N273" s="159">
        <f t="shared" si="8"/>
        <v>8.526</v>
      </c>
      <c r="O273" s="159">
        <f t="shared" si="9"/>
        <v>8.578</v>
      </c>
      <c r="P273" s="157">
        <v>8.63</v>
      </c>
      <c r="Q273" s="160">
        <f t="shared" si="10"/>
        <v>8.672</v>
      </c>
      <c r="R273" s="160">
        <f t="shared" si="11"/>
        <v>8.714</v>
      </c>
      <c r="S273" s="160">
        <f t="shared" si="12"/>
        <v>8.756</v>
      </c>
      <c r="T273" s="160">
        <f t="shared" si="13"/>
        <v>8.798</v>
      </c>
      <c r="U273" s="167">
        <v>8.84</v>
      </c>
      <c r="V273" s="162">
        <f t="shared" ref="V273:AO273" si="282">B273-B274</f>
        <v>-0.02</v>
      </c>
      <c r="W273" s="162">
        <f t="shared" si="282"/>
        <v>-0.01</v>
      </c>
      <c r="X273" s="162">
        <f t="shared" si="282"/>
        <v>-0.01</v>
      </c>
      <c r="Y273" s="162">
        <f t="shared" si="282"/>
        <v>-0.02</v>
      </c>
      <c r="Z273" s="162">
        <f t="shared" si="282"/>
        <v>-0.03</v>
      </c>
      <c r="AA273" s="162">
        <f t="shared" si="282"/>
        <v>-0.04</v>
      </c>
      <c r="AB273" s="162">
        <f t="shared" si="282"/>
        <v>-0.05</v>
      </c>
      <c r="AC273" s="162">
        <f t="shared" si="282"/>
        <v>-0.05666666667</v>
      </c>
      <c r="AD273" s="162">
        <f t="shared" si="282"/>
        <v>-0.06333333333</v>
      </c>
      <c r="AE273" s="162">
        <f t="shared" si="282"/>
        <v>-0.07</v>
      </c>
      <c r="AF273" s="162">
        <f t="shared" si="282"/>
        <v>-0.068</v>
      </c>
      <c r="AG273" s="162">
        <f t="shared" si="282"/>
        <v>-0.066</v>
      </c>
      <c r="AH273" s="162">
        <f t="shared" si="282"/>
        <v>-0.064</v>
      </c>
      <c r="AI273" s="162">
        <f t="shared" si="282"/>
        <v>-0.062</v>
      </c>
      <c r="AJ273" s="162">
        <f t="shared" si="282"/>
        <v>-0.06</v>
      </c>
      <c r="AK273" s="162">
        <f t="shared" si="282"/>
        <v>-0.056</v>
      </c>
      <c r="AL273" s="162">
        <f t="shared" si="282"/>
        <v>-0.052</v>
      </c>
      <c r="AM273" s="162">
        <f t="shared" si="282"/>
        <v>-0.048</v>
      </c>
      <c r="AN273" s="162">
        <f t="shared" si="282"/>
        <v>-0.044</v>
      </c>
      <c r="AO273" s="162">
        <f t="shared" si="282"/>
        <v>-0.04</v>
      </c>
      <c r="AP273" s="163">
        <f t="shared" si="15"/>
        <v>-0.01</v>
      </c>
    </row>
    <row r="274">
      <c r="A274" s="169">
        <v>42739.0</v>
      </c>
      <c r="B274" s="166">
        <v>8.39</v>
      </c>
      <c r="C274" s="157">
        <v>8.18</v>
      </c>
      <c r="D274" s="159">
        <v>8.14</v>
      </c>
      <c r="E274" s="159">
        <f t="shared" si="2"/>
        <v>8.165</v>
      </c>
      <c r="F274" s="159">
        <v>8.19</v>
      </c>
      <c r="G274" s="159">
        <f t="shared" si="3"/>
        <v>8.24</v>
      </c>
      <c r="H274" s="157">
        <v>8.29</v>
      </c>
      <c r="I274" s="160">
        <f t="shared" si="4"/>
        <v>8.34</v>
      </c>
      <c r="J274" s="160">
        <f t="shared" si="5"/>
        <v>8.39</v>
      </c>
      <c r="K274" s="159">
        <v>8.44</v>
      </c>
      <c r="L274" s="159">
        <f t="shared" si="6"/>
        <v>8.49</v>
      </c>
      <c r="M274" s="159">
        <f t="shared" si="7"/>
        <v>8.54</v>
      </c>
      <c r="N274" s="159">
        <f t="shared" si="8"/>
        <v>8.59</v>
      </c>
      <c r="O274" s="159">
        <f t="shared" si="9"/>
        <v>8.64</v>
      </c>
      <c r="P274" s="157">
        <v>8.69</v>
      </c>
      <c r="Q274" s="160">
        <f t="shared" si="10"/>
        <v>8.728</v>
      </c>
      <c r="R274" s="160">
        <f t="shared" si="11"/>
        <v>8.766</v>
      </c>
      <c r="S274" s="160">
        <f t="shared" si="12"/>
        <v>8.804</v>
      </c>
      <c r="T274" s="160">
        <f t="shared" si="13"/>
        <v>8.842</v>
      </c>
      <c r="U274" s="167">
        <v>8.88</v>
      </c>
      <c r="V274" s="162">
        <f t="shared" ref="V274:AO274" si="283">B274-B275</f>
        <v>-0.01</v>
      </c>
      <c r="W274" s="162">
        <f t="shared" si="283"/>
        <v>-0.07</v>
      </c>
      <c r="X274" s="162">
        <f t="shared" si="283"/>
        <v>-0.07</v>
      </c>
      <c r="Y274" s="162">
        <f t="shared" si="283"/>
        <v>-0.05</v>
      </c>
      <c r="Z274" s="162">
        <f t="shared" si="283"/>
        <v>-0.03</v>
      </c>
      <c r="AA274" s="162">
        <f t="shared" si="283"/>
        <v>-0.01</v>
      </c>
      <c r="AB274" s="162">
        <f t="shared" si="283"/>
        <v>0.01</v>
      </c>
      <c r="AC274" s="162">
        <f t="shared" si="283"/>
        <v>0.01333333333</v>
      </c>
      <c r="AD274" s="162">
        <f t="shared" si="283"/>
        <v>0.01666666667</v>
      </c>
      <c r="AE274" s="162">
        <f t="shared" si="283"/>
        <v>0.02</v>
      </c>
      <c r="AF274" s="162">
        <f t="shared" si="283"/>
        <v>0.022</v>
      </c>
      <c r="AG274" s="162">
        <f t="shared" si="283"/>
        <v>0.024</v>
      </c>
      <c r="AH274" s="162">
        <f t="shared" si="283"/>
        <v>0.026</v>
      </c>
      <c r="AI274" s="162">
        <f t="shared" si="283"/>
        <v>0.028</v>
      </c>
      <c r="AJ274" s="162">
        <f t="shared" si="283"/>
        <v>0.03</v>
      </c>
      <c r="AK274" s="162">
        <f t="shared" si="283"/>
        <v>0.03</v>
      </c>
      <c r="AL274" s="162">
        <f t="shared" si="283"/>
        <v>0.03</v>
      </c>
      <c r="AM274" s="162">
        <f t="shared" si="283"/>
        <v>0.03</v>
      </c>
      <c r="AN274" s="162">
        <f t="shared" si="283"/>
        <v>0.03</v>
      </c>
      <c r="AO274" s="162">
        <f t="shared" si="283"/>
        <v>0.03</v>
      </c>
      <c r="AP274" s="163">
        <f t="shared" si="15"/>
        <v>0.03</v>
      </c>
    </row>
    <row r="275">
      <c r="A275" s="169">
        <v>42738.0</v>
      </c>
      <c r="B275" s="166">
        <v>8.4</v>
      </c>
      <c r="C275" s="157">
        <v>8.25</v>
      </c>
      <c r="D275" s="159">
        <v>8.21</v>
      </c>
      <c r="E275" s="159">
        <f t="shared" si="2"/>
        <v>8.215</v>
      </c>
      <c r="F275" s="159">
        <v>8.22</v>
      </c>
      <c r="G275" s="159">
        <f t="shared" si="3"/>
        <v>8.25</v>
      </c>
      <c r="H275" s="157">
        <v>8.28</v>
      </c>
      <c r="I275" s="160">
        <f t="shared" si="4"/>
        <v>8.326666667</v>
      </c>
      <c r="J275" s="160">
        <f t="shared" si="5"/>
        <v>8.373333333</v>
      </c>
      <c r="K275" s="159">
        <v>8.42</v>
      </c>
      <c r="L275" s="159">
        <f t="shared" si="6"/>
        <v>8.468</v>
      </c>
      <c r="M275" s="159">
        <f t="shared" si="7"/>
        <v>8.516</v>
      </c>
      <c r="N275" s="159">
        <f t="shared" si="8"/>
        <v>8.564</v>
      </c>
      <c r="O275" s="159">
        <f t="shared" si="9"/>
        <v>8.612</v>
      </c>
      <c r="P275" s="157">
        <v>8.66</v>
      </c>
      <c r="Q275" s="160">
        <f t="shared" si="10"/>
        <v>8.698</v>
      </c>
      <c r="R275" s="160">
        <f t="shared" si="11"/>
        <v>8.736</v>
      </c>
      <c r="S275" s="160">
        <f t="shared" si="12"/>
        <v>8.774</v>
      </c>
      <c r="T275" s="160">
        <f t="shared" si="13"/>
        <v>8.812</v>
      </c>
      <c r="U275" s="167">
        <v>8.85</v>
      </c>
      <c r="V275" s="162">
        <f t="shared" ref="V275:AO275" si="284">B275-B276</f>
        <v>-0.05</v>
      </c>
      <c r="W275" s="162">
        <f t="shared" si="284"/>
        <v>-0.11</v>
      </c>
      <c r="X275" s="162">
        <f t="shared" si="284"/>
        <v>-0.09</v>
      </c>
      <c r="Y275" s="162">
        <f t="shared" si="284"/>
        <v>-0.085</v>
      </c>
      <c r="Z275" s="162">
        <f t="shared" si="284"/>
        <v>-0.08</v>
      </c>
      <c r="AA275" s="162">
        <f t="shared" si="284"/>
        <v>-0.075</v>
      </c>
      <c r="AB275" s="162">
        <f t="shared" si="284"/>
        <v>-0.07</v>
      </c>
      <c r="AC275" s="162">
        <f t="shared" si="284"/>
        <v>-0.05666666667</v>
      </c>
      <c r="AD275" s="162">
        <f t="shared" si="284"/>
        <v>-0.04333333333</v>
      </c>
      <c r="AE275" s="162">
        <f t="shared" si="284"/>
        <v>-0.03</v>
      </c>
      <c r="AF275" s="162">
        <f t="shared" si="284"/>
        <v>-0.014</v>
      </c>
      <c r="AG275" s="162">
        <f t="shared" si="284"/>
        <v>0.002</v>
      </c>
      <c r="AH275" s="162">
        <f t="shared" si="284"/>
        <v>0.018</v>
      </c>
      <c r="AI275" s="162">
        <f t="shared" si="284"/>
        <v>0.034</v>
      </c>
      <c r="AJ275" s="162">
        <f t="shared" si="284"/>
        <v>0.05</v>
      </c>
      <c r="AK275" s="162">
        <f t="shared" si="284"/>
        <v>0.06</v>
      </c>
      <c r="AL275" s="162">
        <f t="shared" si="284"/>
        <v>0.07</v>
      </c>
      <c r="AM275" s="162">
        <f t="shared" si="284"/>
        <v>0.08</v>
      </c>
      <c r="AN275" s="162">
        <f t="shared" si="284"/>
        <v>0.09</v>
      </c>
      <c r="AO275" s="162">
        <f t="shared" si="284"/>
        <v>0.1</v>
      </c>
      <c r="AP275" s="163">
        <f t="shared" si="15"/>
        <v>0.1</v>
      </c>
    </row>
    <row r="276">
      <c r="A276" s="169">
        <v>42734.0</v>
      </c>
      <c r="B276" s="166">
        <v>8.45</v>
      </c>
      <c r="C276" s="157">
        <v>8.36</v>
      </c>
      <c r="D276" s="159">
        <v>8.3</v>
      </c>
      <c r="E276" s="159">
        <f t="shared" si="2"/>
        <v>8.3</v>
      </c>
      <c r="F276" s="159">
        <v>8.3</v>
      </c>
      <c r="G276" s="159">
        <f t="shared" si="3"/>
        <v>8.325</v>
      </c>
      <c r="H276" s="157">
        <v>8.35</v>
      </c>
      <c r="I276" s="160">
        <f t="shared" si="4"/>
        <v>8.383333333</v>
      </c>
      <c r="J276" s="160">
        <f t="shared" si="5"/>
        <v>8.416666667</v>
      </c>
      <c r="K276" s="159">
        <v>8.45</v>
      </c>
      <c r="L276" s="159">
        <f t="shared" si="6"/>
        <v>8.482</v>
      </c>
      <c r="M276" s="159">
        <f t="shared" si="7"/>
        <v>8.514</v>
      </c>
      <c r="N276" s="159">
        <f t="shared" si="8"/>
        <v>8.546</v>
      </c>
      <c r="O276" s="159">
        <f t="shared" si="9"/>
        <v>8.578</v>
      </c>
      <c r="P276" s="157">
        <v>8.61</v>
      </c>
      <c r="Q276" s="160">
        <f t="shared" si="10"/>
        <v>8.638</v>
      </c>
      <c r="R276" s="160">
        <f t="shared" si="11"/>
        <v>8.666</v>
      </c>
      <c r="S276" s="160">
        <f t="shared" si="12"/>
        <v>8.694</v>
      </c>
      <c r="T276" s="160">
        <f t="shared" si="13"/>
        <v>8.722</v>
      </c>
      <c r="U276" s="167">
        <v>8.75</v>
      </c>
      <c r="V276" s="162">
        <f t="shared" ref="V276:AO276" si="285">B276-B277</f>
        <v>-0.08</v>
      </c>
      <c r="W276" s="162">
        <f t="shared" si="285"/>
        <v>-0.02</v>
      </c>
      <c r="X276" s="162">
        <f t="shared" si="285"/>
        <v>0.02</v>
      </c>
      <c r="Y276" s="162">
        <f t="shared" si="285"/>
        <v>0.045</v>
      </c>
      <c r="Z276" s="162">
        <f t="shared" si="285"/>
        <v>0.07</v>
      </c>
      <c r="AA276" s="162">
        <f t="shared" si="285"/>
        <v>0.075</v>
      </c>
      <c r="AB276" s="162">
        <f t="shared" si="285"/>
        <v>0.08</v>
      </c>
      <c r="AC276" s="162">
        <f t="shared" si="285"/>
        <v>0.08</v>
      </c>
      <c r="AD276" s="162">
        <f t="shared" si="285"/>
        <v>0.08</v>
      </c>
      <c r="AE276" s="162">
        <f t="shared" si="285"/>
        <v>0.08</v>
      </c>
      <c r="AF276" s="162">
        <f t="shared" si="285"/>
        <v>0.078</v>
      </c>
      <c r="AG276" s="162">
        <f t="shared" si="285"/>
        <v>0.076</v>
      </c>
      <c r="AH276" s="162">
        <f t="shared" si="285"/>
        <v>0.074</v>
      </c>
      <c r="AI276" s="162">
        <f t="shared" si="285"/>
        <v>0.072</v>
      </c>
      <c r="AJ276" s="162">
        <f t="shared" si="285"/>
        <v>0.07</v>
      </c>
      <c r="AK276" s="162">
        <f t="shared" si="285"/>
        <v>0.072</v>
      </c>
      <c r="AL276" s="162">
        <f t="shared" si="285"/>
        <v>0.074</v>
      </c>
      <c r="AM276" s="162">
        <f t="shared" si="285"/>
        <v>0.076</v>
      </c>
      <c r="AN276" s="162">
        <f t="shared" si="285"/>
        <v>0.078</v>
      </c>
      <c r="AO276" s="162">
        <f t="shared" si="285"/>
        <v>0.08</v>
      </c>
      <c r="AP276" s="163">
        <f t="shared" si="15"/>
        <v>0.08</v>
      </c>
    </row>
    <row r="277">
      <c r="A277" s="155">
        <v>42733.0</v>
      </c>
      <c r="B277" s="166">
        <v>8.53</v>
      </c>
      <c r="C277" s="157">
        <v>8.38</v>
      </c>
      <c r="D277" s="159">
        <v>8.28</v>
      </c>
      <c r="E277" s="159">
        <f t="shared" si="2"/>
        <v>8.255</v>
      </c>
      <c r="F277" s="159">
        <v>8.23</v>
      </c>
      <c r="G277" s="159">
        <f t="shared" si="3"/>
        <v>8.25</v>
      </c>
      <c r="H277" s="157">
        <v>8.27</v>
      </c>
      <c r="I277" s="160">
        <f t="shared" si="4"/>
        <v>8.303333333</v>
      </c>
      <c r="J277" s="160">
        <f t="shared" si="5"/>
        <v>8.336666667</v>
      </c>
      <c r="K277" s="159">
        <v>8.37</v>
      </c>
      <c r="L277" s="159">
        <f t="shared" si="6"/>
        <v>8.404</v>
      </c>
      <c r="M277" s="159">
        <f t="shared" si="7"/>
        <v>8.438</v>
      </c>
      <c r="N277" s="159">
        <f t="shared" si="8"/>
        <v>8.472</v>
      </c>
      <c r="O277" s="159">
        <f t="shared" si="9"/>
        <v>8.506</v>
      </c>
      <c r="P277" s="157">
        <v>8.54</v>
      </c>
      <c r="Q277" s="160">
        <f t="shared" si="10"/>
        <v>8.566</v>
      </c>
      <c r="R277" s="160">
        <f t="shared" si="11"/>
        <v>8.592</v>
      </c>
      <c r="S277" s="160">
        <f t="shared" si="12"/>
        <v>8.618</v>
      </c>
      <c r="T277" s="160">
        <f t="shared" si="13"/>
        <v>8.644</v>
      </c>
      <c r="U277" s="167">
        <v>8.67</v>
      </c>
      <c r="V277" s="162">
        <f t="shared" ref="V277:AO277" si="286">B277-B278</f>
        <v>-0.01</v>
      </c>
      <c r="W277" s="162">
        <f t="shared" si="286"/>
        <v>-0.04</v>
      </c>
      <c r="X277" s="162">
        <f t="shared" si="286"/>
        <v>-0.07</v>
      </c>
      <c r="Y277" s="162">
        <f t="shared" si="286"/>
        <v>-0.075</v>
      </c>
      <c r="Z277" s="162">
        <f t="shared" si="286"/>
        <v>-0.08</v>
      </c>
      <c r="AA277" s="162">
        <f t="shared" si="286"/>
        <v>-0.08</v>
      </c>
      <c r="AB277" s="162">
        <f t="shared" si="286"/>
        <v>-0.08</v>
      </c>
      <c r="AC277" s="162">
        <f t="shared" si="286"/>
        <v>-0.08</v>
      </c>
      <c r="AD277" s="162">
        <f t="shared" si="286"/>
        <v>-0.08</v>
      </c>
      <c r="AE277" s="162">
        <f t="shared" si="286"/>
        <v>-0.08</v>
      </c>
      <c r="AF277" s="162">
        <f t="shared" si="286"/>
        <v>-0.08</v>
      </c>
      <c r="AG277" s="162">
        <f t="shared" si="286"/>
        <v>-0.08</v>
      </c>
      <c r="AH277" s="162">
        <f t="shared" si="286"/>
        <v>-0.08</v>
      </c>
      <c r="AI277" s="162">
        <f t="shared" si="286"/>
        <v>-0.08</v>
      </c>
      <c r="AJ277" s="162">
        <f t="shared" si="286"/>
        <v>-0.08</v>
      </c>
      <c r="AK277" s="162">
        <f t="shared" si="286"/>
        <v>-0.078</v>
      </c>
      <c r="AL277" s="162">
        <f t="shared" si="286"/>
        <v>-0.076</v>
      </c>
      <c r="AM277" s="162">
        <f t="shared" si="286"/>
        <v>-0.074</v>
      </c>
      <c r="AN277" s="162">
        <f t="shared" si="286"/>
        <v>-0.072</v>
      </c>
      <c r="AO277" s="162">
        <f t="shared" si="286"/>
        <v>-0.07</v>
      </c>
      <c r="AP277" s="163">
        <f t="shared" si="15"/>
        <v>-0.01</v>
      </c>
    </row>
    <row r="278">
      <c r="A278" s="155">
        <v>42732.0</v>
      </c>
      <c r="B278" s="166">
        <v>8.54</v>
      </c>
      <c r="C278" s="157">
        <v>8.42</v>
      </c>
      <c r="D278" s="159">
        <v>8.35</v>
      </c>
      <c r="E278" s="159">
        <f t="shared" si="2"/>
        <v>8.33</v>
      </c>
      <c r="F278" s="159">
        <v>8.31</v>
      </c>
      <c r="G278" s="159">
        <f t="shared" si="3"/>
        <v>8.33</v>
      </c>
      <c r="H278" s="157">
        <v>8.35</v>
      </c>
      <c r="I278" s="160">
        <f t="shared" si="4"/>
        <v>8.383333333</v>
      </c>
      <c r="J278" s="160">
        <f t="shared" si="5"/>
        <v>8.416666667</v>
      </c>
      <c r="K278" s="159">
        <v>8.45</v>
      </c>
      <c r="L278" s="159">
        <f t="shared" si="6"/>
        <v>8.484</v>
      </c>
      <c r="M278" s="159">
        <f t="shared" si="7"/>
        <v>8.518</v>
      </c>
      <c r="N278" s="159">
        <f t="shared" si="8"/>
        <v>8.552</v>
      </c>
      <c r="O278" s="159">
        <f t="shared" si="9"/>
        <v>8.586</v>
      </c>
      <c r="P278" s="157">
        <v>8.62</v>
      </c>
      <c r="Q278" s="160">
        <f t="shared" si="10"/>
        <v>8.644</v>
      </c>
      <c r="R278" s="160">
        <f t="shared" si="11"/>
        <v>8.668</v>
      </c>
      <c r="S278" s="160">
        <f t="shared" si="12"/>
        <v>8.692</v>
      </c>
      <c r="T278" s="160">
        <f t="shared" si="13"/>
        <v>8.716</v>
      </c>
      <c r="U278" s="167">
        <v>8.74</v>
      </c>
      <c r="V278" s="162">
        <f t="shared" ref="V278:AO278" si="287">B278-B279</f>
        <v>-0.05</v>
      </c>
      <c r="W278" s="162">
        <f t="shared" si="287"/>
        <v>0.02</v>
      </c>
      <c r="X278" s="162">
        <f t="shared" si="287"/>
        <v>0</v>
      </c>
      <c r="Y278" s="162">
        <f t="shared" si="287"/>
        <v>-0.025</v>
      </c>
      <c r="Z278" s="162">
        <f t="shared" si="287"/>
        <v>-0.05</v>
      </c>
      <c r="AA278" s="162">
        <f t="shared" si="287"/>
        <v>-0.065</v>
      </c>
      <c r="AB278" s="162">
        <f t="shared" si="287"/>
        <v>-0.08</v>
      </c>
      <c r="AC278" s="162">
        <f t="shared" si="287"/>
        <v>-0.09</v>
      </c>
      <c r="AD278" s="162">
        <f t="shared" si="287"/>
        <v>-0.1</v>
      </c>
      <c r="AE278" s="162">
        <f t="shared" si="287"/>
        <v>-0.11</v>
      </c>
      <c r="AF278" s="162">
        <f t="shared" si="287"/>
        <v>-0.108</v>
      </c>
      <c r="AG278" s="162">
        <f t="shared" si="287"/>
        <v>-0.106</v>
      </c>
      <c r="AH278" s="162">
        <f t="shared" si="287"/>
        <v>-0.104</v>
      </c>
      <c r="AI278" s="162">
        <f t="shared" si="287"/>
        <v>-0.102</v>
      </c>
      <c r="AJ278" s="162">
        <f t="shared" si="287"/>
        <v>-0.1</v>
      </c>
      <c r="AK278" s="162">
        <f t="shared" si="287"/>
        <v>-0.096</v>
      </c>
      <c r="AL278" s="162">
        <f t="shared" si="287"/>
        <v>-0.092</v>
      </c>
      <c r="AM278" s="162">
        <f t="shared" si="287"/>
        <v>-0.088</v>
      </c>
      <c r="AN278" s="162">
        <f t="shared" si="287"/>
        <v>-0.084</v>
      </c>
      <c r="AO278" s="162">
        <f t="shared" si="287"/>
        <v>-0.08</v>
      </c>
      <c r="AP278" s="163">
        <f t="shared" si="15"/>
        <v>0.02</v>
      </c>
    </row>
    <row r="279">
      <c r="A279" s="155">
        <v>42731.0</v>
      </c>
      <c r="B279" s="166">
        <v>8.59</v>
      </c>
      <c r="C279" s="157">
        <v>8.4</v>
      </c>
      <c r="D279" s="159">
        <v>8.35</v>
      </c>
      <c r="E279" s="159">
        <f t="shared" si="2"/>
        <v>8.355</v>
      </c>
      <c r="F279" s="159">
        <v>8.36</v>
      </c>
      <c r="G279" s="159">
        <f t="shared" si="3"/>
        <v>8.395</v>
      </c>
      <c r="H279" s="157">
        <v>8.43</v>
      </c>
      <c r="I279" s="160">
        <f t="shared" si="4"/>
        <v>8.473333333</v>
      </c>
      <c r="J279" s="160">
        <f t="shared" si="5"/>
        <v>8.516666667</v>
      </c>
      <c r="K279" s="159">
        <v>8.56</v>
      </c>
      <c r="L279" s="159">
        <f t="shared" si="6"/>
        <v>8.592</v>
      </c>
      <c r="M279" s="159">
        <f t="shared" si="7"/>
        <v>8.624</v>
      </c>
      <c r="N279" s="159">
        <f t="shared" si="8"/>
        <v>8.656</v>
      </c>
      <c r="O279" s="159">
        <f t="shared" si="9"/>
        <v>8.688</v>
      </c>
      <c r="P279" s="157">
        <v>8.72</v>
      </c>
      <c r="Q279" s="160">
        <f t="shared" si="10"/>
        <v>8.74</v>
      </c>
      <c r="R279" s="160">
        <f t="shared" si="11"/>
        <v>8.76</v>
      </c>
      <c r="S279" s="160">
        <f t="shared" si="12"/>
        <v>8.78</v>
      </c>
      <c r="T279" s="160">
        <f t="shared" si="13"/>
        <v>8.8</v>
      </c>
      <c r="U279" s="167">
        <v>8.82</v>
      </c>
      <c r="V279" s="162">
        <f t="shared" ref="V279:AO279" si="288">B279-B280</f>
        <v>0.04</v>
      </c>
      <c r="W279" s="162">
        <f t="shared" si="288"/>
        <v>0.05</v>
      </c>
      <c r="X279" s="162">
        <f t="shared" si="288"/>
        <v>0.04</v>
      </c>
      <c r="Y279" s="162">
        <f t="shared" si="288"/>
        <v>0.015</v>
      </c>
      <c r="Z279" s="162">
        <f t="shared" si="288"/>
        <v>-0.01</v>
      </c>
      <c r="AA279" s="162">
        <f t="shared" si="288"/>
        <v>-0.02</v>
      </c>
      <c r="AB279" s="162">
        <f t="shared" si="288"/>
        <v>-0.03</v>
      </c>
      <c r="AC279" s="162">
        <f t="shared" si="288"/>
        <v>-0.02333333333</v>
      </c>
      <c r="AD279" s="162">
        <f t="shared" si="288"/>
        <v>-0.01666666667</v>
      </c>
      <c r="AE279" s="162">
        <f t="shared" si="288"/>
        <v>-0.01</v>
      </c>
      <c r="AF279" s="162">
        <f t="shared" si="288"/>
        <v>-0.004</v>
      </c>
      <c r="AG279" s="162">
        <f t="shared" si="288"/>
        <v>0.002</v>
      </c>
      <c r="AH279" s="162">
        <f t="shared" si="288"/>
        <v>0.008</v>
      </c>
      <c r="AI279" s="162">
        <f t="shared" si="288"/>
        <v>0.014</v>
      </c>
      <c r="AJ279" s="162">
        <f t="shared" si="288"/>
        <v>0.02</v>
      </c>
      <c r="AK279" s="162">
        <f t="shared" si="288"/>
        <v>0.026</v>
      </c>
      <c r="AL279" s="162">
        <f t="shared" si="288"/>
        <v>0.032</v>
      </c>
      <c r="AM279" s="162">
        <f t="shared" si="288"/>
        <v>0.038</v>
      </c>
      <c r="AN279" s="162">
        <f t="shared" si="288"/>
        <v>0.044</v>
      </c>
      <c r="AO279" s="162">
        <f t="shared" si="288"/>
        <v>0.05</v>
      </c>
      <c r="AP279" s="163">
        <f t="shared" si="15"/>
        <v>0.05</v>
      </c>
    </row>
    <row r="280">
      <c r="A280" s="155">
        <v>42730.0</v>
      </c>
      <c r="B280" s="166">
        <v>8.55</v>
      </c>
      <c r="C280" s="157">
        <v>8.35</v>
      </c>
      <c r="D280" s="159">
        <v>8.31</v>
      </c>
      <c r="E280" s="159">
        <f t="shared" si="2"/>
        <v>8.34</v>
      </c>
      <c r="F280" s="159">
        <v>8.37</v>
      </c>
      <c r="G280" s="159">
        <f t="shared" si="3"/>
        <v>8.415</v>
      </c>
      <c r="H280" s="157">
        <v>8.46</v>
      </c>
      <c r="I280" s="160">
        <f t="shared" si="4"/>
        <v>8.496666667</v>
      </c>
      <c r="J280" s="160">
        <f t="shared" si="5"/>
        <v>8.533333333</v>
      </c>
      <c r="K280" s="159">
        <v>8.57</v>
      </c>
      <c r="L280" s="159">
        <f t="shared" si="6"/>
        <v>8.596</v>
      </c>
      <c r="M280" s="159">
        <f t="shared" si="7"/>
        <v>8.622</v>
      </c>
      <c r="N280" s="159">
        <f t="shared" si="8"/>
        <v>8.648</v>
      </c>
      <c r="O280" s="159">
        <f t="shared" si="9"/>
        <v>8.674</v>
      </c>
      <c r="P280" s="157">
        <v>8.7</v>
      </c>
      <c r="Q280" s="160">
        <f t="shared" si="10"/>
        <v>8.714</v>
      </c>
      <c r="R280" s="160">
        <f t="shared" si="11"/>
        <v>8.728</v>
      </c>
      <c r="S280" s="160">
        <f t="shared" si="12"/>
        <v>8.742</v>
      </c>
      <c r="T280" s="160">
        <f t="shared" si="13"/>
        <v>8.756</v>
      </c>
      <c r="U280" s="167">
        <v>8.77</v>
      </c>
      <c r="V280" s="162">
        <f t="shared" ref="V280:AO280" si="289">B280-B281</f>
        <v>-0.02</v>
      </c>
      <c r="W280" s="162">
        <f t="shared" si="289"/>
        <v>-0.04</v>
      </c>
      <c r="X280" s="162">
        <f t="shared" si="289"/>
        <v>-0.04</v>
      </c>
      <c r="Y280" s="162">
        <f t="shared" si="289"/>
        <v>-0.025</v>
      </c>
      <c r="Z280" s="162">
        <f t="shared" si="289"/>
        <v>-0.01</v>
      </c>
      <c r="AA280" s="162">
        <f t="shared" si="289"/>
        <v>0</v>
      </c>
      <c r="AB280" s="162">
        <f t="shared" si="289"/>
        <v>0.01</v>
      </c>
      <c r="AC280" s="162">
        <f t="shared" si="289"/>
        <v>0.01333333333</v>
      </c>
      <c r="AD280" s="162">
        <f t="shared" si="289"/>
        <v>0.01666666667</v>
      </c>
      <c r="AE280" s="162">
        <f t="shared" si="289"/>
        <v>0.02</v>
      </c>
      <c r="AF280" s="162">
        <f t="shared" si="289"/>
        <v>0.022</v>
      </c>
      <c r="AG280" s="162">
        <f t="shared" si="289"/>
        <v>0.024</v>
      </c>
      <c r="AH280" s="162">
        <f t="shared" si="289"/>
        <v>0.026</v>
      </c>
      <c r="AI280" s="162">
        <f t="shared" si="289"/>
        <v>0.028</v>
      </c>
      <c r="AJ280" s="162">
        <f t="shared" si="289"/>
        <v>0.03</v>
      </c>
      <c r="AK280" s="162">
        <f t="shared" si="289"/>
        <v>0.032</v>
      </c>
      <c r="AL280" s="162">
        <f t="shared" si="289"/>
        <v>0.034</v>
      </c>
      <c r="AM280" s="162">
        <f t="shared" si="289"/>
        <v>0.036</v>
      </c>
      <c r="AN280" s="162">
        <f t="shared" si="289"/>
        <v>0.038</v>
      </c>
      <c r="AO280" s="162">
        <f t="shared" si="289"/>
        <v>0.04</v>
      </c>
      <c r="AP280" s="163">
        <f t="shared" si="15"/>
        <v>0.04</v>
      </c>
    </row>
    <row r="281">
      <c r="A281" s="155">
        <v>42727.0</v>
      </c>
      <c r="B281" s="166">
        <v>8.57</v>
      </c>
      <c r="C281" s="157">
        <v>8.39</v>
      </c>
      <c r="D281" s="159">
        <v>8.35</v>
      </c>
      <c r="E281" s="159">
        <f t="shared" si="2"/>
        <v>8.365</v>
      </c>
      <c r="F281" s="159">
        <v>8.38</v>
      </c>
      <c r="G281" s="159">
        <f t="shared" si="3"/>
        <v>8.415</v>
      </c>
      <c r="H281" s="157">
        <v>8.45</v>
      </c>
      <c r="I281" s="160">
        <f t="shared" si="4"/>
        <v>8.483333333</v>
      </c>
      <c r="J281" s="160">
        <f t="shared" si="5"/>
        <v>8.516666667</v>
      </c>
      <c r="K281" s="159">
        <v>8.55</v>
      </c>
      <c r="L281" s="159">
        <f t="shared" si="6"/>
        <v>8.574</v>
      </c>
      <c r="M281" s="159">
        <f t="shared" si="7"/>
        <v>8.598</v>
      </c>
      <c r="N281" s="159">
        <f t="shared" si="8"/>
        <v>8.622</v>
      </c>
      <c r="O281" s="159">
        <f t="shared" si="9"/>
        <v>8.646</v>
      </c>
      <c r="P281" s="157">
        <v>8.67</v>
      </c>
      <c r="Q281" s="160">
        <f t="shared" si="10"/>
        <v>8.682</v>
      </c>
      <c r="R281" s="160">
        <f t="shared" si="11"/>
        <v>8.694</v>
      </c>
      <c r="S281" s="160">
        <f t="shared" si="12"/>
        <v>8.706</v>
      </c>
      <c r="T281" s="160">
        <f t="shared" si="13"/>
        <v>8.718</v>
      </c>
      <c r="U281" s="167">
        <v>8.73</v>
      </c>
      <c r="V281" s="162">
        <f t="shared" ref="V281:AO281" si="290">B281-B282</f>
        <v>0.02</v>
      </c>
      <c r="W281" s="162">
        <f t="shared" si="290"/>
        <v>0.02</v>
      </c>
      <c r="X281" s="162">
        <f t="shared" si="290"/>
        <v>-0.01</v>
      </c>
      <c r="Y281" s="162">
        <f t="shared" si="290"/>
        <v>-0.02</v>
      </c>
      <c r="Z281" s="162">
        <f t="shared" si="290"/>
        <v>-0.03</v>
      </c>
      <c r="AA281" s="162">
        <f t="shared" si="290"/>
        <v>-0.025</v>
      </c>
      <c r="AB281" s="162">
        <f t="shared" si="290"/>
        <v>-0.02</v>
      </c>
      <c r="AC281" s="162">
        <f t="shared" si="290"/>
        <v>-0.01333333333</v>
      </c>
      <c r="AD281" s="162">
        <f t="shared" si="290"/>
        <v>-0.006666666667</v>
      </c>
      <c r="AE281" s="162">
        <f t="shared" si="290"/>
        <v>0</v>
      </c>
      <c r="AF281" s="162">
        <f t="shared" si="290"/>
        <v>0.004</v>
      </c>
      <c r="AG281" s="162">
        <f t="shared" si="290"/>
        <v>0.008</v>
      </c>
      <c r="AH281" s="162">
        <f t="shared" si="290"/>
        <v>0.012</v>
      </c>
      <c r="AI281" s="162">
        <f t="shared" si="290"/>
        <v>0.016</v>
      </c>
      <c r="AJ281" s="162">
        <f t="shared" si="290"/>
        <v>0.02</v>
      </c>
      <c r="AK281" s="162">
        <f t="shared" si="290"/>
        <v>0.018</v>
      </c>
      <c r="AL281" s="162">
        <f t="shared" si="290"/>
        <v>0.016</v>
      </c>
      <c r="AM281" s="162">
        <f t="shared" si="290"/>
        <v>0.014</v>
      </c>
      <c r="AN281" s="162">
        <f t="shared" si="290"/>
        <v>0.012</v>
      </c>
      <c r="AO281" s="162">
        <f t="shared" si="290"/>
        <v>0.01</v>
      </c>
      <c r="AP281" s="163">
        <f t="shared" si="15"/>
        <v>0.02</v>
      </c>
    </row>
    <row r="282">
      <c r="A282" s="155">
        <v>42726.0</v>
      </c>
      <c r="B282" s="166">
        <v>8.55</v>
      </c>
      <c r="C282" s="157">
        <v>8.37</v>
      </c>
      <c r="D282" s="159">
        <v>8.36</v>
      </c>
      <c r="E282" s="159">
        <f t="shared" si="2"/>
        <v>8.385</v>
      </c>
      <c r="F282" s="159">
        <v>8.41</v>
      </c>
      <c r="G282" s="159">
        <f t="shared" si="3"/>
        <v>8.44</v>
      </c>
      <c r="H282" s="157">
        <v>8.47</v>
      </c>
      <c r="I282" s="160">
        <f t="shared" si="4"/>
        <v>8.496666667</v>
      </c>
      <c r="J282" s="160">
        <f t="shared" si="5"/>
        <v>8.523333333</v>
      </c>
      <c r="K282" s="159">
        <v>8.55</v>
      </c>
      <c r="L282" s="159">
        <f t="shared" si="6"/>
        <v>8.57</v>
      </c>
      <c r="M282" s="159">
        <f t="shared" si="7"/>
        <v>8.59</v>
      </c>
      <c r="N282" s="159">
        <f t="shared" si="8"/>
        <v>8.61</v>
      </c>
      <c r="O282" s="159">
        <f t="shared" si="9"/>
        <v>8.63</v>
      </c>
      <c r="P282" s="157">
        <v>8.65</v>
      </c>
      <c r="Q282" s="160">
        <f t="shared" si="10"/>
        <v>8.664</v>
      </c>
      <c r="R282" s="160">
        <f t="shared" si="11"/>
        <v>8.678</v>
      </c>
      <c r="S282" s="160">
        <f t="shared" si="12"/>
        <v>8.692</v>
      </c>
      <c r="T282" s="160">
        <f t="shared" si="13"/>
        <v>8.706</v>
      </c>
      <c r="U282" s="167">
        <v>8.72</v>
      </c>
      <c r="V282" s="162">
        <f t="shared" ref="V282:AO282" si="291">B282-B283</f>
        <v>-0.03</v>
      </c>
      <c r="W282" s="162">
        <f t="shared" si="291"/>
        <v>-0.04</v>
      </c>
      <c r="X282" s="162">
        <f t="shared" si="291"/>
        <v>-0.01</v>
      </c>
      <c r="Y282" s="162">
        <f t="shared" si="291"/>
        <v>-0.01</v>
      </c>
      <c r="Z282" s="162">
        <f t="shared" si="291"/>
        <v>-0.01</v>
      </c>
      <c r="AA282" s="162">
        <f t="shared" si="291"/>
        <v>-0.02</v>
      </c>
      <c r="AB282" s="162">
        <f t="shared" si="291"/>
        <v>-0.03</v>
      </c>
      <c r="AC282" s="162">
        <f t="shared" si="291"/>
        <v>-0.03333333333</v>
      </c>
      <c r="AD282" s="162">
        <f t="shared" si="291"/>
        <v>-0.03666666667</v>
      </c>
      <c r="AE282" s="162">
        <f t="shared" si="291"/>
        <v>-0.04</v>
      </c>
      <c r="AF282" s="162">
        <f t="shared" si="291"/>
        <v>-0.04</v>
      </c>
      <c r="AG282" s="162">
        <f t="shared" si="291"/>
        <v>-0.04</v>
      </c>
      <c r="AH282" s="162">
        <f t="shared" si="291"/>
        <v>-0.04</v>
      </c>
      <c r="AI282" s="162">
        <f t="shared" si="291"/>
        <v>-0.04</v>
      </c>
      <c r="AJ282" s="162">
        <f t="shared" si="291"/>
        <v>-0.04</v>
      </c>
      <c r="AK282" s="162">
        <f t="shared" si="291"/>
        <v>-0.036</v>
      </c>
      <c r="AL282" s="162">
        <f t="shared" si="291"/>
        <v>-0.032</v>
      </c>
      <c r="AM282" s="162">
        <f t="shared" si="291"/>
        <v>-0.028</v>
      </c>
      <c r="AN282" s="162">
        <f t="shared" si="291"/>
        <v>-0.024</v>
      </c>
      <c r="AO282" s="162">
        <f t="shared" si="291"/>
        <v>-0.02</v>
      </c>
      <c r="AP282" s="163">
        <f t="shared" si="15"/>
        <v>-0.01</v>
      </c>
    </row>
    <row r="283">
      <c r="A283" s="155">
        <v>42725.0</v>
      </c>
      <c r="B283" s="166">
        <v>8.58</v>
      </c>
      <c r="C283" s="157">
        <v>8.41</v>
      </c>
      <c r="D283" s="159">
        <v>8.37</v>
      </c>
      <c r="E283" s="159">
        <f t="shared" si="2"/>
        <v>8.395</v>
      </c>
      <c r="F283" s="159">
        <v>8.42</v>
      </c>
      <c r="G283" s="159">
        <f t="shared" si="3"/>
        <v>8.46</v>
      </c>
      <c r="H283" s="157">
        <v>8.5</v>
      </c>
      <c r="I283" s="160">
        <f t="shared" si="4"/>
        <v>8.53</v>
      </c>
      <c r="J283" s="160">
        <f t="shared" si="5"/>
        <v>8.56</v>
      </c>
      <c r="K283" s="159">
        <v>8.59</v>
      </c>
      <c r="L283" s="159">
        <f t="shared" si="6"/>
        <v>8.61</v>
      </c>
      <c r="M283" s="159">
        <f t="shared" si="7"/>
        <v>8.63</v>
      </c>
      <c r="N283" s="159">
        <f t="shared" si="8"/>
        <v>8.65</v>
      </c>
      <c r="O283" s="159">
        <f t="shared" si="9"/>
        <v>8.67</v>
      </c>
      <c r="P283" s="157">
        <v>8.69</v>
      </c>
      <c r="Q283" s="160">
        <f t="shared" si="10"/>
        <v>8.7</v>
      </c>
      <c r="R283" s="160">
        <f t="shared" si="11"/>
        <v>8.71</v>
      </c>
      <c r="S283" s="160">
        <f t="shared" si="12"/>
        <v>8.72</v>
      </c>
      <c r="T283" s="160">
        <f t="shared" si="13"/>
        <v>8.73</v>
      </c>
      <c r="U283" s="167">
        <v>8.74</v>
      </c>
      <c r="V283" s="162">
        <f t="shared" ref="V283:AO283" si="292">B283-B284</f>
        <v>0.02</v>
      </c>
      <c r="W283" s="162">
        <f t="shared" si="292"/>
        <v>0.02</v>
      </c>
      <c r="X283" s="162">
        <f t="shared" si="292"/>
        <v>0</v>
      </c>
      <c r="Y283" s="162">
        <f t="shared" si="292"/>
        <v>-0.005</v>
      </c>
      <c r="Z283" s="162">
        <f t="shared" si="292"/>
        <v>-0.01</v>
      </c>
      <c r="AA283" s="162">
        <f t="shared" si="292"/>
        <v>-0.005</v>
      </c>
      <c r="AB283" s="162">
        <f t="shared" si="292"/>
        <v>0</v>
      </c>
      <c r="AC283" s="162">
        <f t="shared" si="292"/>
        <v>-0.003333333333</v>
      </c>
      <c r="AD283" s="162">
        <f t="shared" si="292"/>
        <v>-0.006666666667</v>
      </c>
      <c r="AE283" s="162">
        <f t="shared" si="292"/>
        <v>-0.01</v>
      </c>
      <c r="AF283" s="162">
        <f t="shared" si="292"/>
        <v>-0.012</v>
      </c>
      <c r="AG283" s="162">
        <f t="shared" si="292"/>
        <v>-0.014</v>
      </c>
      <c r="AH283" s="162">
        <f t="shared" si="292"/>
        <v>-0.016</v>
      </c>
      <c r="AI283" s="162">
        <f t="shared" si="292"/>
        <v>-0.018</v>
      </c>
      <c r="AJ283" s="162">
        <f t="shared" si="292"/>
        <v>-0.02</v>
      </c>
      <c r="AK283" s="162">
        <f t="shared" si="292"/>
        <v>-0.022</v>
      </c>
      <c r="AL283" s="162">
        <f t="shared" si="292"/>
        <v>-0.024</v>
      </c>
      <c r="AM283" s="162">
        <f t="shared" si="292"/>
        <v>-0.026</v>
      </c>
      <c r="AN283" s="162">
        <f t="shared" si="292"/>
        <v>-0.028</v>
      </c>
      <c r="AO283" s="162">
        <f t="shared" si="292"/>
        <v>-0.03</v>
      </c>
      <c r="AP283" s="163">
        <f t="shared" si="15"/>
        <v>0.02</v>
      </c>
    </row>
    <row r="284">
      <c r="A284" s="155">
        <v>42724.0</v>
      </c>
      <c r="B284" s="166">
        <v>8.56</v>
      </c>
      <c r="C284" s="157">
        <v>8.39</v>
      </c>
      <c r="D284" s="159">
        <v>8.37</v>
      </c>
      <c r="E284" s="159">
        <f t="shared" si="2"/>
        <v>8.4</v>
      </c>
      <c r="F284" s="159">
        <v>8.43</v>
      </c>
      <c r="G284" s="159">
        <f t="shared" si="3"/>
        <v>8.465</v>
      </c>
      <c r="H284" s="157">
        <v>8.5</v>
      </c>
      <c r="I284" s="160">
        <f t="shared" si="4"/>
        <v>8.533333333</v>
      </c>
      <c r="J284" s="160">
        <f t="shared" si="5"/>
        <v>8.566666667</v>
      </c>
      <c r="K284" s="159">
        <v>8.6</v>
      </c>
      <c r="L284" s="159">
        <f t="shared" si="6"/>
        <v>8.622</v>
      </c>
      <c r="M284" s="159">
        <f t="shared" si="7"/>
        <v>8.644</v>
      </c>
      <c r="N284" s="159">
        <f t="shared" si="8"/>
        <v>8.666</v>
      </c>
      <c r="O284" s="159">
        <f t="shared" si="9"/>
        <v>8.688</v>
      </c>
      <c r="P284" s="157">
        <v>8.71</v>
      </c>
      <c r="Q284" s="160">
        <f t="shared" si="10"/>
        <v>8.722</v>
      </c>
      <c r="R284" s="160">
        <f t="shared" si="11"/>
        <v>8.734</v>
      </c>
      <c r="S284" s="160">
        <f t="shared" si="12"/>
        <v>8.746</v>
      </c>
      <c r="T284" s="160">
        <f t="shared" si="13"/>
        <v>8.758</v>
      </c>
      <c r="U284" s="167">
        <v>8.77</v>
      </c>
      <c r="V284" s="162">
        <f t="shared" ref="V284:AO284" si="293">B284-B285</f>
        <v>0.01</v>
      </c>
      <c r="W284" s="162">
        <f t="shared" si="293"/>
        <v>0</v>
      </c>
      <c r="X284" s="162">
        <f t="shared" si="293"/>
        <v>-0.01</v>
      </c>
      <c r="Y284" s="162">
        <f t="shared" si="293"/>
        <v>0</v>
      </c>
      <c r="Z284" s="162">
        <f t="shared" si="293"/>
        <v>0.01</v>
      </c>
      <c r="AA284" s="162">
        <f t="shared" si="293"/>
        <v>0.015</v>
      </c>
      <c r="AB284" s="162">
        <f t="shared" si="293"/>
        <v>0.02</v>
      </c>
      <c r="AC284" s="162">
        <f t="shared" si="293"/>
        <v>0.02333333333</v>
      </c>
      <c r="AD284" s="162">
        <f t="shared" si="293"/>
        <v>0.02666666667</v>
      </c>
      <c r="AE284" s="162">
        <f t="shared" si="293"/>
        <v>0.03</v>
      </c>
      <c r="AF284" s="162">
        <f t="shared" si="293"/>
        <v>0.032</v>
      </c>
      <c r="AG284" s="162">
        <f t="shared" si="293"/>
        <v>0.034</v>
      </c>
      <c r="AH284" s="162">
        <f t="shared" si="293"/>
        <v>0.036</v>
      </c>
      <c r="AI284" s="162">
        <f t="shared" si="293"/>
        <v>0.038</v>
      </c>
      <c r="AJ284" s="162">
        <f t="shared" si="293"/>
        <v>0.04</v>
      </c>
      <c r="AK284" s="162">
        <f t="shared" si="293"/>
        <v>0.042</v>
      </c>
      <c r="AL284" s="162">
        <f t="shared" si="293"/>
        <v>0.044</v>
      </c>
      <c r="AM284" s="162">
        <f t="shared" si="293"/>
        <v>0.046</v>
      </c>
      <c r="AN284" s="162">
        <f t="shared" si="293"/>
        <v>0.048</v>
      </c>
      <c r="AO284" s="162">
        <f t="shared" si="293"/>
        <v>0.05</v>
      </c>
      <c r="AP284" s="163">
        <f t="shared" si="15"/>
        <v>0.05</v>
      </c>
    </row>
    <row r="285">
      <c r="A285" s="155">
        <v>42723.0</v>
      </c>
      <c r="B285" s="166">
        <v>8.55</v>
      </c>
      <c r="C285" s="157">
        <v>8.39</v>
      </c>
      <c r="D285" s="159">
        <v>8.38</v>
      </c>
      <c r="E285" s="159">
        <f t="shared" si="2"/>
        <v>8.4</v>
      </c>
      <c r="F285" s="159">
        <v>8.42</v>
      </c>
      <c r="G285" s="159">
        <f t="shared" si="3"/>
        <v>8.45</v>
      </c>
      <c r="H285" s="157">
        <v>8.48</v>
      </c>
      <c r="I285" s="160">
        <f t="shared" si="4"/>
        <v>8.51</v>
      </c>
      <c r="J285" s="160">
        <f t="shared" si="5"/>
        <v>8.54</v>
      </c>
      <c r="K285" s="159">
        <v>8.57</v>
      </c>
      <c r="L285" s="159">
        <f t="shared" si="6"/>
        <v>8.59</v>
      </c>
      <c r="M285" s="159">
        <f t="shared" si="7"/>
        <v>8.61</v>
      </c>
      <c r="N285" s="159">
        <f t="shared" si="8"/>
        <v>8.63</v>
      </c>
      <c r="O285" s="159">
        <f t="shared" si="9"/>
        <v>8.65</v>
      </c>
      <c r="P285" s="157">
        <v>8.67</v>
      </c>
      <c r="Q285" s="160">
        <f t="shared" si="10"/>
        <v>8.68</v>
      </c>
      <c r="R285" s="160">
        <f t="shared" si="11"/>
        <v>8.69</v>
      </c>
      <c r="S285" s="160">
        <f t="shared" si="12"/>
        <v>8.7</v>
      </c>
      <c r="T285" s="160">
        <f t="shared" si="13"/>
        <v>8.71</v>
      </c>
      <c r="U285" s="167">
        <v>8.72</v>
      </c>
      <c r="V285" s="162">
        <f t="shared" ref="V285:AO285" si="294">B285-B286</f>
        <v>0.02</v>
      </c>
      <c r="W285" s="162">
        <f t="shared" si="294"/>
        <v>-0.01</v>
      </c>
      <c r="X285" s="162">
        <f t="shared" si="294"/>
        <v>0.01</v>
      </c>
      <c r="Y285" s="162">
        <f t="shared" si="294"/>
        <v>0.01</v>
      </c>
      <c r="Z285" s="162">
        <f t="shared" si="294"/>
        <v>0.01</v>
      </c>
      <c r="AA285" s="162">
        <f t="shared" si="294"/>
        <v>0.005</v>
      </c>
      <c r="AB285" s="162">
        <f t="shared" si="294"/>
        <v>0</v>
      </c>
      <c r="AC285" s="162">
        <f t="shared" si="294"/>
        <v>-0.003333333333</v>
      </c>
      <c r="AD285" s="162">
        <f t="shared" si="294"/>
        <v>-0.006666666667</v>
      </c>
      <c r="AE285" s="162">
        <f t="shared" si="294"/>
        <v>-0.01</v>
      </c>
      <c r="AF285" s="162">
        <f t="shared" si="294"/>
        <v>-0.014</v>
      </c>
      <c r="AG285" s="162">
        <f t="shared" si="294"/>
        <v>-0.018</v>
      </c>
      <c r="AH285" s="162">
        <f t="shared" si="294"/>
        <v>-0.022</v>
      </c>
      <c r="AI285" s="162">
        <f t="shared" si="294"/>
        <v>-0.026</v>
      </c>
      <c r="AJ285" s="162">
        <f t="shared" si="294"/>
        <v>-0.03</v>
      </c>
      <c r="AK285" s="162">
        <f t="shared" si="294"/>
        <v>-0.032</v>
      </c>
      <c r="AL285" s="162">
        <f t="shared" si="294"/>
        <v>-0.034</v>
      </c>
      <c r="AM285" s="162">
        <f t="shared" si="294"/>
        <v>-0.036</v>
      </c>
      <c r="AN285" s="162">
        <f t="shared" si="294"/>
        <v>-0.038</v>
      </c>
      <c r="AO285" s="162">
        <f t="shared" si="294"/>
        <v>-0.04</v>
      </c>
      <c r="AP285" s="163">
        <f t="shared" si="15"/>
        <v>0.02</v>
      </c>
    </row>
    <row r="286">
      <c r="A286" s="155">
        <v>42720.0</v>
      </c>
      <c r="B286" s="166">
        <v>8.53</v>
      </c>
      <c r="C286" s="157">
        <v>8.4</v>
      </c>
      <c r="D286" s="159">
        <v>8.37</v>
      </c>
      <c r="E286" s="159">
        <f t="shared" si="2"/>
        <v>8.39</v>
      </c>
      <c r="F286" s="159">
        <v>8.41</v>
      </c>
      <c r="G286" s="159">
        <f t="shared" si="3"/>
        <v>8.445</v>
      </c>
      <c r="H286" s="157">
        <v>8.48</v>
      </c>
      <c r="I286" s="160">
        <f t="shared" si="4"/>
        <v>8.513333333</v>
      </c>
      <c r="J286" s="160">
        <f t="shared" si="5"/>
        <v>8.546666667</v>
      </c>
      <c r="K286" s="159">
        <v>8.58</v>
      </c>
      <c r="L286" s="159">
        <f t="shared" si="6"/>
        <v>8.604</v>
      </c>
      <c r="M286" s="159">
        <f t="shared" si="7"/>
        <v>8.628</v>
      </c>
      <c r="N286" s="159">
        <f t="shared" si="8"/>
        <v>8.652</v>
      </c>
      <c r="O286" s="159">
        <f t="shared" si="9"/>
        <v>8.676</v>
      </c>
      <c r="P286" s="157">
        <v>8.7</v>
      </c>
      <c r="Q286" s="160">
        <f t="shared" si="10"/>
        <v>8.712</v>
      </c>
      <c r="R286" s="160">
        <f t="shared" si="11"/>
        <v>8.724</v>
      </c>
      <c r="S286" s="160">
        <f t="shared" si="12"/>
        <v>8.736</v>
      </c>
      <c r="T286" s="160">
        <f t="shared" si="13"/>
        <v>8.748</v>
      </c>
      <c r="U286" s="167">
        <v>8.76</v>
      </c>
      <c r="V286" s="162">
        <f t="shared" ref="V286:AO286" si="295">B286-B287</f>
        <v>-0.07</v>
      </c>
      <c r="W286" s="162">
        <f t="shared" si="295"/>
        <v>-0.02</v>
      </c>
      <c r="X286" s="162">
        <f t="shared" si="295"/>
        <v>-0.01</v>
      </c>
      <c r="Y286" s="162">
        <f t="shared" si="295"/>
        <v>-0.01</v>
      </c>
      <c r="Z286" s="162">
        <f t="shared" si="295"/>
        <v>-0.01</v>
      </c>
      <c r="AA286" s="162">
        <f t="shared" si="295"/>
        <v>-0.015</v>
      </c>
      <c r="AB286" s="162">
        <f t="shared" si="295"/>
        <v>-0.02</v>
      </c>
      <c r="AC286" s="162">
        <f t="shared" si="295"/>
        <v>-0.02666666667</v>
      </c>
      <c r="AD286" s="162">
        <f t="shared" si="295"/>
        <v>-0.03333333333</v>
      </c>
      <c r="AE286" s="162">
        <f t="shared" si="295"/>
        <v>-0.04</v>
      </c>
      <c r="AF286" s="162">
        <f t="shared" si="295"/>
        <v>-0.04</v>
      </c>
      <c r="AG286" s="162">
        <f t="shared" si="295"/>
        <v>-0.04</v>
      </c>
      <c r="AH286" s="162">
        <f t="shared" si="295"/>
        <v>-0.04</v>
      </c>
      <c r="AI286" s="162">
        <f t="shared" si="295"/>
        <v>-0.04</v>
      </c>
      <c r="AJ286" s="162">
        <f t="shared" si="295"/>
        <v>-0.04</v>
      </c>
      <c r="AK286" s="162">
        <f t="shared" si="295"/>
        <v>-0.042</v>
      </c>
      <c r="AL286" s="162">
        <f t="shared" si="295"/>
        <v>-0.044</v>
      </c>
      <c r="AM286" s="162">
        <f t="shared" si="295"/>
        <v>-0.046</v>
      </c>
      <c r="AN286" s="162">
        <f t="shared" si="295"/>
        <v>-0.048</v>
      </c>
      <c r="AO286" s="162">
        <f t="shared" si="295"/>
        <v>-0.05</v>
      </c>
      <c r="AP286" s="163">
        <f t="shared" si="15"/>
        <v>-0.01</v>
      </c>
    </row>
    <row r="287">
      <c r="A287" s="155">
        <v>42719.0</v>
      </c>
      <c r="B287" s="166">
        <v>8.6</v>
      </c>
      <c r="C287" s="157">
        <v>8.42</v>
      </c>
      <c r="D287" s="159">
        <v>8.38</v>
      </c>
      <c r="E287" s="159">
        <f t="shared" si="2"/>
        <v>8.4</v>
      </c>
      <c r="F287" s="159">
        <v>8.42</v>
      </c>
      <c r="G287" s="159">
        <f t="shared" si="3"/>
        <v>8.46</v>
      </c>
      <c r="H287" s="157">
        <v>8.5</v>
      </c>
      <c r="I287" s="160">
        <f t="shared" si="4"/>
        <v>8.54</v>
      </c>
      <c r="J287" s="160">
        <f t="shared" si="5"/>
        <v>8.58</v>
      </c>
      <c r="K287" s="159">
        <v>8.62</v>
      </c>
      <c r="L287" s="159">
        <f t="shared" si="6"/>
        <v>8.644</v>
      </c>
      <c r="M287" s="159">
        <f t="shared" si="7"/>
        <v>8.668</v>
      </c>
      <c r="N287" s="159">
        <f t="shared" si="8"/>
        <v>8.692</v>
      </c>
      <c r="O287" s="159">
        <f t="shared" si="9"/>
        <v>8.716</v>
      </c>
      <c r="P287" s="157">
        <v>8.74</v>
      </c>
      <c r="Q287" s="160">
        <f t="shared" si="10"/>
        <v>8.754</v>
      </c>
      <c r="R287" s="160">
        <f t="shared" si="11"/>
        <v>8.768</v>
      </c>
      <c r="S287" s="160">
        <f t="shared" si="12"/>
        <v>8.782</v>
      </c>
      <c r="T287" s="160">
        <f t="shared" si="13"/>
        <v>8.796</v>
      </c>
      <c r="U287" s="167">
        <v>8.81</v>
      </c>
      <c r="V287" s="162">
        <f t="shared" ref="V287:AO287" si="296">B287-B288</f>
        <v>0</v>
      </c>
      <c r="W287" s="162">
        <f t="shared" si="296"/>
        <v>0.04</v>
      </c>
      <c r="X287" s="162">
        <f t="shared" si="296"/>
        <v>0.05</v>
      </c>
      <c r="Y287" s="162">
        <f t="shared" si="296"/>
        <v>0.06</v>
      </c>
      <c r="Z287" s="162">
        <f t="shared" si="296"/>
        <v>0.07</v>
      </c>
      <c r="AA287" s="162">
        <f t="shared" si="296"/>
        <v>0.08</v>
      </c>
      <c r="AB287" s="162">
        <f t="shared" si="296"/>
        <v>0.09</v>
      </c>
      <c r="AC287" s="162">
        <f t="shared" si="296"/>
        <v>0.1033333333</v>
      </c>
      <c r="AD287" s="162">
        <f t="shared" si="296"/>
        <v>0.1166666667</v>
      </c>
      <c r="AE287" s="162">
        <f t="shared" si="296"/>
        <v>0.13</v>
      </c>
      <c r="AF287" s="162">
        <f t="shared" si="296"/>
        <v>0.136</v>
      </c>
      <c r="AG287" s="162">
        <f t="shared" si="296"/>
        <v>0.142</v>
      </c>
      <c r="AH287" s="162">
        <f t="shared" si="296"/>
        <v>0.148</v>
      </c>
      <c r="AI287" s="162">
        <f t="shared" si="296"/>
        <v>0.154</v>
      </c>
      <c r="AJ287" s="162">
        <f t="shared" si="296"/>
        <v>0.16</v>
      </c>
      <c r="AK287" s="162">
        <f t="shared" si="296"/>
        <v>0.164</v>
      </c>
      <c r="AL287" s="162">
        <f t="shared" si="296"/>
        <v>0.168</v>
      </c>
      <c r="AM287" s="162">
        <f t="shared" si="296"/>
        <v>0.172</v>
      </c>
      <c r="AN287" s="162">
        <f t="shared" si="296"/>
        <v>0.176</v>
      </c>
      <c r="AO287" s="162">
        <f t="shared" si="296"/>
        <v>0.18</v>
      </c>
      <c r="AP287" s="163">
        <f t="shared" si="15"/>
        <v>0.18</v>
      </c>
    </row>
    <row r="288">
      <c r="A288" s="155">
        <v>42718.0</v>
      </c>
      <c r="B288" s="166">
        <v>8.6</v>
      </c>
      <c r="C288" s="157">
        <v>8.38</v>
      </c>
      <c r="D288" s="159">
        <v>8.33</v>
      </c>
      <c r="E288" s="159">
        <f t="shared" si="2"/>
        <v>8.34</v>
      </c>
      <c r="F288" s="159">
        <v>8.35</v>
      </c>
      <c r="G288" s="159">
        <f t="shared" si="3"/>
        <v>8.38</v>
      </c>
      <c r="H288" s="157">
        <v>8.41</v>
      </c>
      <c r="I288" s="160">
        <f t="shared" si="4"/>
        <v>8.436666667</v>
      </c>
      <c r="J288" s="160">
        <f t="shared" si="5"/>
        <v>8.463333333</v>
      </c>
      <c r="K288" s="159">
        <v>8.49</v>
      </c>
      <c r="L288" s="159">
        <f t="shared" si="6"/>
        <v>8.508</v>
      </c>
      <c r="M288" s="159">
        <f t="shared" si="7"/>
        <v>8.526</v>
      </c>
      <c r="N288" s="159">
        <f t="shared" si="8"/>
        <v>8.544</v>
      </c>
      <c r="O288" s="159">
        <f t="shared" si="9"/>
        <v>8.562</v>
      </c>
      <c r="P288" s="157">
        <v>8.58</v>
      </c>
      <c r="Q288" s="160">
        <f t="shared" si="10"/>
        <v>8.59</v>
      </c>
      <c r="R288" s="160">
        <f t="shared" si="11"/>
        <v>8.6</v>
      </c>
      <c r="S288" s="160">
        <f t="shared" si="12"/>
        <v>8.61</v>
      </c>
      <c r="T288" s="160">
        <f t="shared" si="13"/>
        <v>8.62</v>
      </c>
      <c r="U288" s="167">
        <v>8.63</v>
      </c>
      <c r="V288" s="162">
        <f t="shared" ref="V288:AO288" si="297">B288-B289</f>
        <v>-0.09</v>
      </c>
      <c r="W288" s="162">
        <f t="shared" si="297"/>
        <v>-0.1</v>
      </c>
      <c r="X288" s="162">
        <f t="shared" si="297"/>
        <v>-0.07</v>
      </c>
      <c r="Y288" s="162">
        <f t="shared" si="297"/>
        <v>-0.05</v>
      </c>
      <c r="Z288" s="162">
        <f t="shared" si="297"/>
        <v>-0.03</v>
      </c>
      <c r="AA288" s="162">
        <f t="shared" si="297"/>
        <v>-0.02</v>
      </c>
      <c r="AB288" s="162">
        <f t="shared" si="297"/>
        <v>-0.01</v>
      </c>
      <c r="AC288" s="162">
        <f t="shared" si="297"/>
        <v>-0.01333333333</v>
      </c>
      <c r="AD288" s="162">
        <f t="shared" si="297"/>
        <v>-0.01666666667</v>
      </c>
      <c r="AE288" s="162">
        <f t="shared" si="297"/>
        <v>-0.02</v>
      </c>
      <c r="AF288" s="162">
        <f t="shared" si="297"/>
        <v>-0.02</v>
      </c>
      <c r="AG288" s="162">
        <f t="shared" si="297"/>
        <v>-0.02</v>
      </c>
      <c r="AH288" s="162">
        <f t="shared" si="297"/>
        <v>-0.02</v>
      </c>
      <c r="AI288" s="162">
        <f t="shared" si="297"/>
        <v>-0.02</v>
      </c>
      <c r="AJ288" s="162">
        <f t="shared" si="297"/>
        <v>-0.02</v>
      </c>
      <c r="AK288" s="162">
        <f t="shared" si="297"/>
        <v>-0.018</v>
      </c>
      <c r="AL288" s="162">
        <f t="shared" si="297"/>
        <v>-0.016</v>
      </c>
      <c r="AM288" s="162">
        <f t="shared" si="297"/>
        <v>-0.014</v>
      </c>
      <c r="AN288" s="162">
        <f t="shared" si="297"/>
        <v>-0.012</v>
      </c>
      <c r="AO288" s="162">
        <f t="shared" si="297"/>
        <v>-0.01</v>
      </c>
      <c r="AP288" s="163">
        <f t="shared" si="15"/>
        <v>-0.01</v>
      </c>
    </row>
    <row r="289">
      <c r="A289" s="155">
        <v>42717.0</v>
      </c>
      <c r="B289" s="166">
        <v>8.69</v>
      </c>
      <c r="C289" s="157">
        <v>8.48</v>
      </c>
      <c r="D289" s="159">
        <v>8.4</v>
      </c>
      <c r="E289" s="159">
        <f t="shared" si="2"/>
        <v>8.39</v>
      </c>
      <c r="F289" s="159">
        <v>8.38</v>
      </c>
      <c r="G289" s="159">
        <f t="shared" si="3"/>
        <v>8.4</v>
      </c>
      <c r="H289" s="157">
        <v>8.42</v>
      </c>
      <c r="I289" s="160">
        <f t="shared" si="4"/>
        <v>8.45</v>
      </c>
      <c r="J289" s="160">
        <f t="shared" si="5"/>
        <v>8.48</v>
      </c>
      <c r="K289" s="159">
        <v>8.51</v>
      </c>
      <c r="L289" s="159">
        <f t="shared" si="6"/>
        <v>8.528</v>
      </c>
      <c r="M289" s="159">
        <f t="shared" si="7"/>
        <v>8.546</v>
      </c>
      <c r="N289" s="159">
        <f t="shared" si="8"/>
        <v>8.564</v>
      </c>
      <c r="O289" s="159">
        <f t="shared" si="9"/>
        <v>8.582</v>
      </c>
      <c r="P289" s="157">
        <v>8.6</v>
      </c>
      <c r="Q289" s="160">
        <f t="shared" si="10"/>
        <v>8.608</v>
      </c>
      <c r="R289" s="160">
        <f t="shared" si="11"/>
        <v>8.616</v>
      </c>
      <c r="S289" s="160">
        <f t="shared" si="12"/>
        <v>8.624</v>
      </c>
      <c r="T289" s="160">
        <f t="shared" si="13"/>
        <v>8.632</v>
      </c>
      <c r="U289" s="167">
        <v>8.64</v>
      </c>
      <c r="V289" s="162">
        <f t="shared" ref="V289:AO289" si="298">B289-B290</f>
        <v>0.01</v>
      </c>
      <c r="W289" s="162">
        <f t="shared" si="298"/>
        <v>0.02</v>
      </c>
      <c r="X289" s="162">
        <f t="shared" si="298"/>
        <v>-0.01</v>
      </c>
      <c r="Y289" s="162">
        <f t="shared" si="298"/>
        <v>-0.025</v>
      </c>
      <c r="Z289" s="162">
        <f t="shared" si="298"/>
        <v>-0.04</v>
      </c>
      <c r="AA289" s="162">
        <f t="shared" si="298"/>
        <v>-0.035</v>
      </c>
      <c r="AB289" s="162">
        <f t="shared" si="298"/>
        <v>-0.03</v>
      </c>
      <c r="AC289" s="162">
        <f t="shared" si="298"/>
        <v>-0.01333333333</v>
      </c>
      <c r="AD289" s="162">
        <f t="shared" si="298"/>
        <v>0.003333333333</v>
      </c>
      <c r="AE289" s="162">
        <f t="shared" si="298"/>
        <v>0.02</v>
      </c>
      <c r="AF289" s="162">
        <f t="shared" si="298"/>
        <v>0.03</v>
      </c>
      <c r="AG289" s="162">
        <f t="shared" si="298"/>
        <v>0.04</v>
      </c>
      <c r="AH289" s="162">
        <f t="shared" si="298"/>
        <v>0.05</v>
      </c>
      <c r="AI289" s="162">
        <f t="shared" si="298"/>
        <v>0.06</v>
      </c>
      <c r="AJ289" s="162">
        <f t="shared" si="298"/>
        <v>0.07</v>
      </c>
      <c r="AK289" s="162">
        <f t="shared" si="298"/>
        <v>0.076</v>
      </c>
      <c r="AL289" s="162">
        <f t="shared" si="298"/>
        <v>0.082</v>
      </c>
      <c r="AM289" s="162">
        <f t="shared" si="298"/>
        <v>0.088</v>
      </c>
      <c r="AN289" s="162">
        <f t="shared" si="298"/>
        <v>0.094</v>
      </c>
      <c r="AO289" s="162">
        <f t="shared" si="298"/>
        <v>0.1</v>
      </c>
      <c r="AP289" s="163">
        <f t="shared" si="15"/>
        <v>0.1</v>
      </c>
    </row>
    <row r="290">
      <c r="A290" s="155">
        <v>42716.0</v>
      </c>
      <c r="B290" s="166">
        <v>8.68</v>
      </c>
      <c r="C290" s="157">
        <v>8.46</v>
      </c>
      <c r="D290" s="159">
        <v>8.41</v>
      </c>
      <c r="E290" s="159">
        <f t="shared" si="2"/>
        <v>8.415</v>
      </c>
      <c r="F290" s="159">
        <v>8.42</v>
      </c>
      <c r="G290" s="159">
        <f t="shared" si="3"/>
        <v>8.435</v>
      </c>
      <c r="H290" s="157">
        <v>8.45</v>
      </c>
      <c r="I290" s="160">
        <f t="shared" si="4"/>
        <v>8.463333333</v>
      </c>
      <c r="J290" s="160">
        <f t="shared" si="5"/>
        <v>8.476666667</v>
      </c>
      <c r="K290" s="159">
        <v>8.49</v>
      </c>
      <c r="L290" s="159">
        <f t="shared" si="6"/>
        <v>8.498</v>
      </c>
      <c r="M290" s="159">
        <f t="shared" si="7"/>
        <v>8.506</v>
      </c>
      <c r="N290" s="159">
        <f t="shared" si="8"/>
        <v>8.514</v>
      </c>
      <c r="O290" s="159">
        <f t="shared" si="9"/>
        <v>8.522</v>
      </c>
      <c r="P290" s="157">
        <v>8.53</v>
      </c>
      <c r="Q290" s="160">
        <f t="shared" si="10"/>
        <v>8.532</v>
      </c>
      <c r="R290" s="160">
        <f t="shared" si="11"/>
        <v>8.534</v>
      </c>
      <c r="S290" s="160">
        <f t="shared" si="12"/>
        <v>8.536</v>
      </c>
      <c r="T290" s="160">
        <f t="shared" si="13"/>
        <v>8.538</v>
      </c>
      <c r="U290" s="167">
        <v>8.54</v>
      </c>
      <c r="V290" s="162">
        <f t="shared" ref="V290:AO290" si="299">B290-B291</f>
        <v>-0.07</v>
      </c>
      <c r="W290" s="162">
        <f t="shared" si="299"/>
        <v>-0.13</v>
      </c>
      <c r="X290" s="162">
        <f t="shared" si="299"/>
        <v>-0.14</v>
      </c>
      <c r="Y290" s="162">
        <f t="shared" si="299"/>
        <v>-0.12</v>
      </c>
      <c r="Z290" s="162">
        <f t="shared" si="299"/>
        <v>-0.1</v>
      </c>
      <c r="AA290" s="162">
        <f t="shared" si="299"/>
        <v>-0.08</v>
      </c>
      <c r="AB290" s="162">
        <f t="shared" si="299"/>
        <v>-0.06</v>
      </c>
      <c r="AC290" s="162">
        <f t="shared" si="299"/>
        <v>-0.05333333333</v>
      </c>
      <c r="AD290" s="162">
        <f t="shared" si="299"/>
        <v>-0.04666666667</v>
      </c>
      <c r="AE290" s="162">
        <f t="shared" si="299"/>
        <v>-0.04</v>
      </c>
      <c r="AF290" s="162">
        <f t="shared" si="299"/>
        <v>-0.04</v>
      </c>
      <c r="AG290" s="162">
        <f t="shared" si="299"/>
        <v>-0.04</v>
      </c>
      <c r="AH290" s="162">
        <f t="shared" si="299"/>
        <v>-0.04</v>
      </c>
      <c r="AI290" s="162">
        <f t="shared" si="299"/>
        <v>-0.04</v>
      </c>
      <c r="AJ290" s="162">
        <f t="shared" si="299"/>
        <v>-0.04</v>
      </c>
      <c r="AK290" s="162">
        <f t="shared" si="299"/>
        <v>-0.042</v>
      </c>
      <c r="AL290" s="162">
        <f t="shared" si="299"/>
        <v>-0.044</v>
      </c>
      <c r="AM290" s="162">
        <f t="shared" si="299"/>
        <v>-0.046</v>
      </c>
      <c r="AN290" s="162">
        <f t="shared" si="299"/>
        <v>-0.048</v>
      </c>
      <c r="AO290" s="162">
        <f t="shared" si="299"/>
        <v>-0.05</v>
      </c>
      <c r="AP290" s="163">
        <f t="shared" si="15"/>
        <v>-0.04</v>
      </c>
    </row>
    <row r="291">
      <c r="A291" s="155">
        <v>42713.0</v>
      </c>
      <c r="B291" s="166">
        <v>8.75</v>
      </c>
      <c r="C291" s="157">
        <v>8.59</v>
      </c>
      <c r="D291" s="159">
        <v>8.55</v>
      </c>
      <c r="E291" s="159">
        <f t="shared" si="2"/>
        <v>8.535</v>
      </c>
      <c r="F291" s="159">
        <v>8.52</v>
      </c>
      <c r="G291" s="159">
        <f t="shared" si="3"/>
        <v>8.515</v>
      </c>
      <c r="H291" s="157">
        <v>8.51</v>
      </c>
      <c r="I291" s="160">
        <f t="shared" si="4"/>
        <v>8.516666667</v>
      </c>
      <c r="J291" s="160">
        <f t="shared" si="5"/>
        <v>8.523333333</v>
      </c>
      <c r="K291" s="159">
        <v>8.53</v>
      </c>
      <c r="L291" s="159">
        <f t="shared" si="6"/>
        <v>8.538</v>
      </c>
      <c r="M291" s="159">
        <f t="shared" si="7"/>
        <v>8.546</v>
      </c>
      <c r="N291" s="159">
        <f t="shared" si="8"/>
        <v>8.554</v>
      </c>
      <c r="O291" s="159">
        <f t="shared" si="9"/>
        <v>8.562</v>
      </c>
      <c r="P291" s="157">
        <v>8.57</v>
      </c>
      <c r="Q291" s="160">
        <f t="shared" si="10"/>
        <v>8.574</v>
      </c>
      <c r="R291" s="160">
        <f t="shared" si="11"/>
        <v>8.578</v>
      </c>
      <c r="S291" s="160">
        <f t="shared" si="12"/>
        <v>8.582</v>
      </c>
      <c r="T291" s="160">
        <f t="shared" si="13"/>
        <v>8.586</v>
      </c>
      <c r="U291" s="167">
        <v>8.59</v>
      </c>
      <c r="V291" s="162">
        <f t="shared" ref="V291:AO291" si="300">B291-B292</f>
        <v>-0.05</v>
      </c>
      <c r="W291" s="162">
        <f t="shared" si="300"/>
        <v>-0.07</v>
      </c>
      <c r="X291" s="162">
        <f t="shared" si="300"/>
        <v>-0.06</v>
      </c>
      <c r="Y291" s="162">
        <f t="shared" si="300"/>
        <v>-0.045</v>
      </c>
      <c r="Z291" s="162">
        <f t="shared" si="300"/>
        <v>-0.03</v>
      </c>
      <c r="AA291" s="162">
        <f t="shared" si="300"/>
        <v>-0.03</v>
      </c>
      <c r="AB291" s="162">
        <f t="shared" si="300"/>
        <v>-0.03</v>
      </c>
      <c r="AC291" s="162">
        <f t="shared" si="300"/>
        <v>-0.04333333333</v>
      </c>
      <c r="AD291" s="162">
        <f t="shared" si="300"/>
        <v>-0.05666666667</v>
      </c>
      <c r="AE291" s="162">
        <f t="shared" si="300"/>
        <v>-0.07</v>
      </c>
      <c r="AF291" s="162">
        <f t="shared" si="300"/>
        <v>-0.074</v>
      </c>
      <c r="AG291" s="162">
        <f t="shared" si="300"/>
        <v>-0.078</v>
      </c>
      <c r="AH291" s="162">
        <f t="shared" si="300"/>
        <v>-0.082</v>
      </c>
      <c r="AI291" s="162">
        <f t="shared" si="300"/>
        <v>-0.086</v>
      </c>
      <c r="AJ291" s="162">
        <f t="shared" si="300"/>
        <v>-0.09</v>
      </c>
      <c r="AK291" s="162">
        <f t="shared" si="300"/>
        <v>-0.09</v>
      </c>
      <c r="AL291" s="162">
        <f t="shared" si="300"/>
        <v>-0.09</v>
      </c>
      <c r="AM291" s="162">
        <f t="shared" si="300"/>
        <v>-0.09</v>
      </c>
      <c r="AN291" s="162">
        <f t="shared" si="300"/>
        <v>-0.09</v>
      </c>
      <c r="AO291" s="162">
        <f t="shared" si="300"/>
        <v>-0.09</v>
      </c>
      <c r="AP291" s="163">
        <f t="shared" si="15"/>
        <v>-0.03</v>
      </c>
    </row>
    <row r="292">
      <c r="A292" s="169">
        <v>42712.0</v>
      </c>
      <c r="B292" s="166">
        <v>8.8</v>
      </c>
      <c r="C292" s="157">
        <v>8.66</v>
      </c>
      <c r="D292" s="159">
        <v>8.61</v>
      </c>
      <c r="E292" s="159">
        <f t="shared" si="2"/>
        <v>8.58</v>
      </c>
      <c r="F292" s="159">
        <v>8.55</v>
      </c>
      <c r="G292" s="159">
        <f t="shared" si="3"/>
        <v>8.545</v>
      </c>
      <c r="H292" s="157">
        <v>8.54</v>
      </c>
      <c r="I292" s="160">
        <f t="shared" si="4"/>
        <v>8.56</v>
      </c>
      <c r="J292" s="160">
        <f t="shared" si="5"/>
        <v>8.58</v>
      </c>
      <c r="K292" s="159">
        <v>8.6</v>
      </c>
      <c r="L292" s="159">
        <f t="shared" si="6"/>
        <v>8.612</v>
      </c>
      <c r="M292" s="159">
        <f t="shared" si="7"/>
        <v>8.624</v>
      </c>
      <c r="N292" s="159">
        <f t="shared" si="8"/>
        <v>8.636</v>
      </c>
      <c r="O292" s="159">
        <f t="shared" si="9"/>
        <v>8.648</v>
      </c>
      <c r="P292" s="157">
        <v>8.66</v>
      </c>
      <c r="Q292" s="160">
        <f t="shared" si="10"/>
        <v>8.664</v>
      </c>
      <c r="R292" s="160">
        <f t="shared" si="11"/>
        <v>8.668</v>
      </c>
      <c r="S292" s="160">
        <f t="shared" si="12"/>
        <v>8.672</v>
      </c>
      <c r="T292" s="160">
        <f t="shared" si="13"/>
        <v>8.676</v>
      </c>
      <c r="U292" s="167">
        <v>8.68</v>
      </c>
      <c r="V292" s="162">
        <f t="shared" ref="V292:AO292" si="301">B292-B293</f>
        <v>-0.01</v>
      </c>
      <c r="W292" s="162">
        <f t="shared" si="301"/>
        <v>-0.04</v>
      </c>
      <c r="X292" s="162">
        <f t="shared" si="301"/>
        <v>-0.07</v>
      </c>
      <c r="Y292" s="162">
        <f t="shared" si="301"/>
        <v>-0.08</v>
      </c>
      <c r="Z292" s="162">
        <f t="shared" si="301"/>
        <v>-0.09</v>
      </c>
      <c r="AA292" s="162">
        <f t="shared" si="301"/>
        <v>-0.09</v>
      </c>
      <c r="AB292" s="162">
        <f t="shared" si="301"/>
        <v>-0.09</v>
      </c>
      <c r="AC292" s="162">
        <f t="shared" si="301"/>
        <v>-0.08</v>
      </c>
      <c r="AD292" s="162">
        <f t="shared" si="301"/>
        <v>-0.07</v>
      </c>
      <c r="AE292" s="162">
        <f t="shared" si="301"/>
        <v>-0.06</v>
      </c>
      <c r="AF292" s="162">
        <f t="shared" si="301"/>
        <v>-0.058</v>
      </c>
      <c r="AG292" s="162">
        <f t="shared" si="301"/>
        <v>-0.056</v>
      </c>
      <c r="AH292" s="162">
        <f t="shared" si="301"/>
        <v>-0.054</v>
      </c>
      <c r="AI292" s="162">
        <f t="shared" si="301"/>
        <v>-0.052</v>
      </c>
      <c r="AJ292" s="162">
        <f t="shared" si="301"/>
        <v>-0.05</v>
      </c>
      <c r="AK292" s="162">
        <f t="shared" si="301"/>
        <v>-0.05</v>
      </c>
      <c r="AL292" s="162">
        <f t="shared" si="301"/>
        <v>-0.05</v>
      </c>
      <c r="AM292" s="162">
        <f t="shared" si="301"/>
        <v>-0.05</v>
      </c>
      <c r="AN292" s="162">
        <f t="shared" si="301"/>
        <v>-0.05</v>
      </c>
      <c r="AO292" s="162">
        <f t="shared" si="301"/>
        <v>-0.05</v>
      </c>
      <c r="AP292" s="163">
        <f t="shared" si="15"/>
        <v>-0.01</v>
      </c>
    </row>
    <row r="293">
      <c r="A293" s="169">
        <v>42711.0</v>
      </c>
      <c r="B293" s="166">
        <v>8.81</v>
      </c>
      <c r="C293" s="157">
        <v>8.7</v>
      </c>
      <c r="D293" s="159">
        <v>8.68</v>
      </c>
      <c r="E293" s="159">
        <f t="shared" si="2"/>
        <v>8.66</v>
      </c>
      <c r="F293" s="159">
        <v>8.64</v>
      </c>
      <c r="G293" s="159">
        <f t="shared" si="3"/>
        <v>8.635</v>
      </c>
      <c r="H293" s="157">
        <v>8.63</v>
      </c>
      <c r="I293" s="160">
        <f t="shared" si="4"/>
        <v>8.64</v>
      </c>
      <c r="J293" s="160">
        <f t="shared" si="5"/>
        <v>8.65</v>
      </c>
      <c r="K293" s="159">
        <v>8.66</v>
      </c>
      <c r="L293" s="159">
        <f t="shared" si="6"/>
        <v>8.67</v>
      </c>
      <c r="M293" s="159">
        <f t="shared" si="7"/>
        <v>8.68</v>
      </c>
      <c r="N293" s="159">
        <f t="shared" si="8"/>
        <v>8.69</v>
      </c>
      <c r="O293" s="159">
        <f t="shared" si="9"/>
        <v>8.7</v>
      </c>
      <c r="P293" s="157">
        <v>8.71</v>
      </c>
      <c r="Q293" s="160">
        <f t="shared" si="10"/>
        <v>8.714</v>
      </c>
      <c r="R293" s="160">
        <f t="shared" si="11"/>
        <v>8.718</v>
      </c>
      <c r="S293" s="160">
        <f t="shared" si="12"/>
        <v>8.722</v>
      </c>
      <c r="T293" s="160">
        <f t="shared" si="13"/>
        <v>8.726</v>
      </c>
      <c r="U293" s="167">
        <v>8.73</v>
      </c>
      <c r="V293" s="162">
        <f t="shared" ref="V293:AO293" si="302">B293-B294</f>
        <v>-0.05</v>
      </c>
      <c r="W293" s="162">
        <f t="shared" si="302"/>
        <v>-0.03</v>
      </c>
      <c r="X293" s="162">
        <f t="shared" si="302"/>
        <v>-0.02</v>
      </c>
      <c r="Y293" s="162">
        <f t="shared" si="302"/>
        <v>-0.045</v>
      </c>
      <c r="Z293" s="162">
        <f t="shared" si="302"/>
        <v>-0.07</v>
      </c>
      <c r="AA293" s="162">
        <f t="shared" si="302"/>
        <v>-0.08</v>
      </c>
      <c r="AB293" s="162">
        <f t="shared" si="302"/>
        <v>-0.09</v>
      </c>
      <c r="AC293" s="162">
        <f t="shared" si="302"/>
        <v>-0.08333333333</v>
      </c>
      <c r="AD293" s="162">
        <f t="shared" si="302"/>
        <v>-0.07666666667</v>
      </c>
      <c r="AE293" s="162">
        <f t="shared" si="302"/>
        <v>-0.07</v>
      </c>
      <c r="AF293" s="162">
        <f t="shared" si="302"/>
        <v>-0.066</v>
      </c>
      <c r="AG293" s="162">
        <f t="shared" si="302"/>
        <v>-0.062</v>
      </c>
      <c r="AH293" s="162">
        <f t="shared" si="302"/>
        <v>-0.058</v>
      </c>
      <c r="AI293" s="162">
        <f t="shared" si="302"/>
        <v>-0.054</v>
      </c>
      <c r="AJ293" s="162">
        <f t="shared" si="302"/>
        <v>-0.05</v>
      </c>
      <c r="AK293" s="162">
        <f t="shared" si="302"/>
        <v>-0.05</v>
      </c>
      <c r="AL293" s="162">
        <f t="shared" si="302"/>
        <v>-0.05</v>
      </c>
      <c r="AM293" s="162">
        <f t="shared" si="302"/>
        <v>-0.05</v>
      </c>
      <c r="AN293" s="162">
        <f t="shared" si="302"/>
        <v>-0.05</v>
      </c>
      <c r="AO293" s="162">
        <f t="shared" si="302"/>
        <v>-0.05</v>
      </c>
      <c r="AP293" s="163">
        <f t="shared" si="15"/>
        <v>-0.02</v>
      </c>
    </row>
    <row r="294">
      <c r="A294" s="169">
        <v>42710.0</v>
      </c>
      <c r="B294" s="166">
        <v>8.86</v>
      </c>
      <c r="C294" s="157">
        <v>8.73</v>
      </c>
      <c r="D294" s="159">
        <v>8.7</v>
      </c>
      <c r="E294" s="159">
        <f t="shared" si="2"/>
        <v>8.705</v>
      </c>
      <c r="F294" s="159">
        <v>8.71</v>
      </c>
      <c r="G294" s="159">
        <f t="shared" si="3"/>
        <v>8.715</v>
      </c>
      <c r="H294" s="157">
        <v>8.72</v>
      </c>
      <c r="I294" s="160">
        <f t="shared" si="4"/>
        <v>8.723333333</v>
      </c>
      <c r="J294" s="160">
        <f t="shared" si="5"/>
        <v>8.726666667</v>
      </c>
      <c r="K294" s="159">
        <v>8.73</v>
      </c>
      <c r="L294" s="159">
        <f t="shared" si="6"/>
        <v>8.736</v>
      </c>
      <c r="M294" s="159">
        <f t="shared" si="7"/>
        <v>8.742</v>
      </c>
      <c r="N294" s="159">
        <f t="shared" si="8"/>
        <v>8.748</v>
      </c>
      <c r="O294" s="159">
        <f t="shared" si="9"/>
        <v>8.754</v>
      </c>
      <c r="P294" s="157">
        <v>8.76</v>
      </c>
      <c r="Q294" s="160">
        <f t="shared" si="10"/>
        <v>8.764</v>
      </c>
      <c r="R294" s="160">
        <f t="shared" si="11"/>
        <v>8.768</v>
      </c>
      <c r="S294" s="160">
        <f t="shared" si="12"/>
        <v>8.772</v>
      </c>
      <c r="T294" s="160">
        <f t="shared" si="13"/>
        <v>8.776</v>
      </c>
      <c r="U294" s="167">
        <v>8.78</v>
      </c>
      <c r="V294" s="162">
        <f t="shared" ref="V294:AO294" si="303">B294-B295</f>
        <v>-0.06</v>
      </c>
      <c r="W294" s="162">
        <f t="shared" si="303"/>
        <v>-0.07</v>
      </c>
      <c r="X294" s="162">
        <f t="shared" si="303"/>
        <v>-0.06</v>
      </c>
      <c r="Y294" s="162">
        <f t="shared" si="303"/>
        <v>-0.05</v>
      </c>
      <c r="Z294" s="162">
        <f t="shared" si="303"/>
        <v>-0.04</v>
      </c>
      <c r="AA294" s="162">
        <f t="shared" si="303"/>
        <v>-0.04</v>
      </c>
      <c r="AB294" s="162">
        <f t="shared" si="303"/>
        <v>-0.04</v>
      </c>
      <c r="AC294" s="162">
        <f t="shared" si="303"/>
        <v>-0.04333333333</v>
      </c>
      <c r="AD294" s="162">
        <f t="shared" si="303"/>
        <v>-0.04666666667</v>
      </c>
      <c r="AE294" s="162">
        <f t="shared" si="303"/>
        <v>-0.05</v>
      </c>
      <c r="AF294" s="162">
        <f t="shared" si="303"/>
        <v>-0.052</v>
      </c>
      <c r="AG294" s="162">
        <f t="shared" si="303"/>
        <v>-0.054</v>
      </c>
      <c r="AH294" s="162">
        <f t="shared" si="303"/>
        <v>-0.056</v>
      </c>
      <c r="AI294" s="162">
        <f t="shared" si="303"/>
        <v>-0.058</v>
      </c>
      <c r="AJ294" s="162">
        <f t="shared" si="303"/>
        <v>-0.06</v>
      </c>
      <c r="AK294" s="162">
        <f t="shared" si="303"/>
        <v>-0.062</v>
      </c>
      <c r="AL294" s="162">
        <f t="shared" si="303"/>
        <v>-0.064</v>
      </c>
      <c r="AM294" s="162">
        <f t="shared" si="303"/>
        <v>-0.066</v>
      </c>
      <c r="AN294" s="162">
        <f t="shared" si="303"/>
        <v>-0.068</v>
      </c>
      <c r="AO294" s="162">
        <f t="shared" si="303"/>
        <v>-0.07</v>
      </c>
      <c r="AP294" s="163">
        <f t="shared" si="15"/>
        <v>-0.04</v>
      </c>
    </row>
    <row r="295">
      <c r="A295" s="169">
        <v>42709.0</v>
      </c>
      <c r="B295" s="166">
        <v>8.92</v>
      </c>
      <c r="C295" s="157">
        <v>8.8</v>
      </c>
      <c r="D295" s="159">
        <v>8.76</v>
      </c>
      <c r="E295" s="159">
        <f t="shared" si="2"/>
        <v>8.755</v>
      </c>
      <c r="F295" s="159">
        <v>8.75</v>
      </c>
      <c r="G295" s="159">
        <f t="shared" si="3"/>
        <v>8.755</v>
      </c>
      <c r="H295" s="157">
        <v>8.76</v>
      </c>
      <c r="I295" s="160">
        <f t="shared" si="4"/>
        <v>8.766666667</v>
      </c>
      <c r="J295" s="160">
        <f t="shared" si="5"/>
        <v>8.773333333</v>
      </c>
      <c r="K295" s="159">
        <v>8.78</v>
      </c>
      <c r="L295" s="159">
        <f t="shared" si="6"/>
        <v>8.788</v>
      </c>
      <c r="M295" s="159">
        <f t="shared" si="7"/>
        <v>8.796</v>
      </c>
      <c r="N295" s="159">
        <f t="shared" si="8"/>
        <v>8.804</v>
      </c>
      <c r="O295" s="159">
        <f t="shared" si="9"/>
        <v>8.812</v>
      </c>
      <c r="P295" s="157">
        <v>8.82</v>
      </c>
      <c r="Q295" s="160">
        <f t="shared" si="10"/>
        <v>8.826</v>
      </c>
      <c r="R295" s="160">
        <f t="shared" si="11"/>
        <v>8.832</v>
      </c>
      <c r="S295" s="160">
        <f t="shared" si="12"/>
        <v>8.838</v>
      </c>
      <c r="T295" s="160">
        <f t="shared" si="13"/>
        <v>8.844</v>
      </c>
      <c r="U295" s="167">
        <v>8.85</v>
      </c>
      <c r="V295" s="162">
        <f t="shared" ref="V295:AO295" si="304">B295-B296</f>
        <v>0</v>
      </c>
      <c r="W295" s="162">
        <f t="shared" si="304"/>
        <v>-0.01</v>
      </c>
      <c r="X295" s="162">
        <f t="shared" si="304"/>
        <v>-0.03</v>
      </c>
      <c r="Y295" s="162">
        <f t="shared" si="304"/>
        <v>-0.04</v>
      </c>
      <c r="Z295" s="162">
        <f t="shared" si="304"/>
        <v>-0.05</v>
      </c>
      <c r="AA295" s="162">
        <f t="shared" si="304"/>
        <v>-0.05</v>
      </c>
      <c r="AB295" s="162">
        <f t="shared" si="304"/>
        <v>-0.05</v>
      </c>
      <c r="AC295" s="162">
        <f t="shared" si="304"/>
        <v>-0.04666666667</v>
      </c>
      <c r="AD295" s="162">
        <f t="shared" si="304"/>
        <v>-0.04333333333</v>
      </c>
      <c r="AE295" s="162">
        <f t="shared" si="304"/>
        <v>-0.04</v>
      </c>
      <c r="AF295" s="162">
        <f t="shared" si="304"/>
        <v>-0.04</v>
      </c>
      <c r="AG295" s="162">
        <f t="shared" si="304"/>
        <v>-0.04</v>
      </c>
      <c r="AH295" s="162">
        <f t="shared" si="304"/>
        <v>-0.04</v>
      </c>
      <c r="AI295" s="162">
        <f t="shared" si="304"/>
        <v>-0.04</v>
      </c>
      <c r="AJ295" s="162">
        <f t="shared" si="304"/>
        <v>-0.04</v>
      </c>
      <c r="AK295" s="162">
        <f t="shared" si="304"/>
        <v>-0.04</v>
      </c>
      <c r="AL295" s="162">
        <f t="shared" si="304"/>
        <v>-0.04</v>
      </c>
      <c r="AM295" s="162">
        <f t="shared" si="304"/>
        <v>-0.04</v>
      </c>
      <c r="AN295" s="162">
        <f t="shared" si="304"/>
        <v>-0.04</v>
      </c>
      <c r="AO295" s="162">
        <f t="shared" si="304"/>
        <v>-0.04</v>
      </c>
      <c r="AP295" s="163">
        <f t="shared" si="15"/>
        <v>0</v>
      </c>
    </row>
    <row r="296">
      <c r="A296" s="169">
        <v>42706.0</v>
      </c>
      <c r="B296" s="166">
        <v>8.92</v>
      </c>
      <c r="C296" s="157">
        <v>8.81</v>
      </c>
      <c r="D296" s="159">
        <v>8.79</v>
      </c>
      <c r="E296" s="159">
        <f t="shared" si="2"/>
        <v>8.795</v>
      </c>
      <c r="F296" s="159">
        <v>8.8</v>
      </c>
      <c r="G296" s="159">
        <f t="shared" si="3"/>
        <v>8.805</v>
      </c>
      <c r="H296" s="157">
        <v>8.81</v>
      </c>
      <c r="I296" s="160">
        <f t="shared" si="4"/>
        <v>8.813333333</v>
      </c>
      <c r="J296" s="160">
        <f t="shared" si="5"/>
        <v>8.816666667</v>
      </c>
      <c r="K296" s="159">
        <v>8.82</v>
      </c>
      <c r="L296" s="159">
        <f t="shared" si="6"/>
        <v>8.828</v>
      </c>
      <c r="M296" s="159">
        <f t="shared" si="7"/>
        <v>8.836</v>
      </c>
      <c r="N296" s="159">
        <f t="shared" si="8"/>
        <v>8.844</v>
      </c>
      <c r="O296" s="159">
        <f t="shared" si="9"/>
        <v>8.852</v>
      </c>
      <c r="P296" s="157">
        <v>8.86</v>
      </c>
      <c r="Q296" s="160">
        <f t="shared" si="10"/>
        <v>8.866</v>
      </c>
      <c r="R296" s="160">
        <f t="shared" si="11"/>
        <v>8.872</v>
      </c>
      <c r="S296" s="160">
        <f t="shared" si="12"/>
        <v>8.878</v>
      </c>
      <c r="T296" s="160">
        <f t="shared" si="13"/>
        <v>8.884</v>
      </c>
      <c r="U296" s="167">
        <v>8.89</v>
      </c>
      <c r="V296" s="162">
        <f t="shared" ref="V296:AO296" si="305">B296-B297</f>
        <v>0.04</v>
      </c>
      <c r="W296" s="162">
        <f t="shared" si="305"/>
        <v>0.04</v>
      </c>
      <c r="X296" s="162">
        <f t="shared" si="305"/>
        <v>0.03</v>
      </c>
      <c r="Y296" s="162">
        <f t="shared" si="305"/>
        <v>0.025</v>
      </c>
      <c r="Z296" s="162">
        <f t="shared" si="305"/>
        <v>0.02</v>
      </c>
      <c r="AA296" s="162">
        <f t="shared" si="305"/>
        <v>0.015</v>
      </c>
      <c r="AB296" s="162">
        <f t="shared" si="305"/>
        <v>0.01</v>
      </c>
      <c r="AC296" s="162">
        <f t="shared" si="305"/>
        <v>0.006666666667</v>
      </c>
      <c r="AD296" s="162">
        <f t="shared" si="305"/>
        <v>0.003333333333</v>
      </c>
      <c r="AE296" s="162">
        <f t="shared" si="305"/>
        <v>0</v>
      </c>
      <c r="AF296" s="162">
        <f t="shared" si="305"/>
        <v>0</v>
      </c>
      <c r="AG296" s="162">
        <f t="shared" si="305"/>
        <v>0</v>
      </c>
      <c r="AH296" s="162">
        <f t="shared" si="305"/>
        <v>0</v>
      </c>
      <c r="AI296" s="162">
        <f t="shared" si="305"/>
        <v>0</v>
      </c>
      <c r="AJ296" s="162">
        <f t="shared" si="305"/>
        <v>0</v>
      </c>
      <c r="AK296" s="162">
        <f t="shared" si="305"/>
        <v>0.002</v>
      </c>
      <c r="AL296" s="162">
        <f t="shared" si="305"/>
        <v>0.004</v>
      </c>
      <c r="AM296" s="162">
        <f t="shared" si="305"/>
        <v>0.006</v>
      </c>
      <c r="AN296" s="162">
        <f t="shared" si="305"/>
        <v>0.008</v>
      </c>
      <c r="AO296" s="162">
        <f t="shared" si="305"/>
        <v>0.01</v>
      </c>
      <c r="AP296" s="163">
        <f t="shared" si="15"/>
        <v>0.04</v>
      </c>
    </row>
    <row r="297">
      <c r="A297" s="169">
        <v>42705.0</v>
      </c>
      <c r="B297" s="166">
        <v>8.88</v>
      </c>
      <c r="C297" s="157">
        <v>8.77</v>
      </c>
      <c r="D297" s="159">
        <v>8.76</v>
      </c>
      <c r="E297" s="159">
        <f t="shared" si="2"/>
        <v>8.77</v>
      </c>
      <c r="F297" s="159">
        <v>8.78</v>
      </c>
      <c r="G297" s="159">
        <f t="shared" si="3"/>
        <v>8.79</v>
      </c>
      <c r="H297" s="157">
        <v>8.8</v>
      </c>
      <c r="I297" s="160">
        <f t="shared" si="4"/>
        <v>8.806666667</v>
      </c>
      <c r="J297" s="160">
        <f t="shared" si="5"/>
        <v>8.813333333</v>
      </c>
      <c r="K297" s="159">
        <v>8.82</v>
      </c>
      <c r="L297" s="159">
        <f t="shared" si="6"/>
        <v>8.828</v>
      </c>
      <c r="M297" s="159">
        <f t="shared" si="7"/>
        <v>8.836</v>
      </c>
      <c r="N297" s="159">
        <f t="shared" si="8"/>
        <v>8.844</v>
      </c>
      <c r="O297" s="159">
        <f t="shared" si="9"/>
        <v>8.852</v>
      </c>
      <c r="P297" s="157">
        <v>8.86</v>
      </c>
      <c r="Q297" s="160">
        <f t="shared" si="10"/>
        <v>8.864</v>
      </c>
      <c r="R297" s="160">
        <f t="shared" si="11"/>
        <v>8.868</v>
      </c>
      <c r="S297" s="160">
        <f t="shared" si="12"/>
        <v>8.872</v>
      </c>
      <c r="T297" s="160">
        <f t="shared" si="13"/>
        <v>8.876</v>
      </c>
      <c r="U297" s="167">
        <v>8.88</v>
      </c>
      <c r="V297" s="162">
        <f t="shared" ref="V297:AO297" si="306">B297-B298</f>
        <v>-0.07</v>
      </c>
      <c r="W297" s="162">
        <f t="shared" si="306"/>
        <v>-0.08</v>
      </c>
      <c r="X297" s="162">
        <f t="shared" si="306"/>
        <v>-0.08</v>
      </c>
      <c r="Y297" s="162">
        <f t="shared" si="306"/>
        <v>-0.075</v>
      </c>
      <c r="Z297" s="162">
        <f t="shared" si="306"/>
        <v>-0.07</v>
      </c>
      <c r="AA297" s="162">
        <f t="shared" si="306"/>
        <v>-0.065</v>
      </c>
      <c r="AB297" s="162">
        <f t="shared" si="306"/>
        <v>-0.06</v>
      </c>
      <c r="AC297" s="162">
        <f t="shared" si="306"/>
        <v>-0.05666666667</v>
      </c>
      <c r="AD297" s="162">
        <f t="shared" si="306"/>
        <v>-0.05333333333</v>
      </c>
      <c r="AE297" s="162">
        <f t="shared" si="306"/>
        <v>-0.05</v>
      </c>
      <c r="AF297" s="162">
        <f t="shared" si="306"/>
        <v>-0.054</v>
      </c>
      <c r="AG297" s="162">
        <f t="shared" si="306"/>
        <v>-0.058</v>
      </c>
      <c r="AH297" s="162">
        <f t="shared" si="306"/>
        <v>-0.062</v>
      </c>
      <c r="AI297" s="162">
        <f t="shared" si="306"/>
        <v>-0.066</v>
      </c>
      <c r="AJ297" s="162">
        <f t="shared" si="306"/>
        <v>-0.07</v>
      </c>
      <c r="AK297" s="162">
        <f t="shared" si="306"/>
        <v>-0.076</v>
      </c>
      <c r="AL297" s="162">
        <f t="shared" si="306"/>
        <v>-0.082</v>
      </c>
      <c r="AM297" s="162">
        <f t="shared" si="306"/>
        <v>-0.088</v>
      </c>
      <c r="AN297" s="162">
        <f t="shared" si="306"/>
        <v>-0.094</v>
      </c>
      <c r="AO297" s="162">
        <f t="shared" si="306"/>
        <v>-0.1</v>
      </c>
      <c r="AP297" s="163">
        <f t="shared" si="15"/>
        <v>-0.05</v>
      </c>
    </row>
    <row r="298">
      <c r="A298" s="155">
        <v>42704.0</v>
      </c>
      <c r="B298" s="166">
        <v>8.95</v>
      </c>
      <c r="C298" s="157">
        <v>8.85</v>
      </c>
      <c r="D298" s="159">
        <v>8.84</v>
      </c>
      <c r="E298" s="159">
        <f t="shared" si="2"/>
        <v>8.845</v>
      </c>
      <c r="F298" s="159">
        <v>8.85</v>
      </c>
      <c r="G298" s="159">
        <f t="shared" si="3"/>
        <v>8.855</v>
      </c>
      <c r="H298" s="157">
        <v>8.86</v>
      </c>
      <c r="I298" s="160">
        <f t="shared" si="4"/>
        <v>8.863333333</v>
      </c>
      <c r="J298" s="160">
        <f t="shared" si="5"/>
        <v>8.866666667</v>
      </c>
      <c r="K298" s="159">
        <v>8.87</v>
      </c>
      <c r="L298" s="159">
        <f t="shared" si="6"/>
        <v>8.882</v>
      </c>
      <c r="M298" s="159">
        <f t="shared" si="7"/>
        <v>8.894</v>
      </c>
      <c r="N298" s="159">
        <f t="shared" si="8"/>
        <v>8.906</v>
      </c>
      <c r="O298" s="159">
        <f t="shared" si="9"/>
        <v>8.918</v>
      </c>
      <c r="P298" s="157">
        <v>8.93</v>
      </c>
      <c r="Q298" s="160">
        <f t="shared" si="10"/>
        <v>8.94</v>
      </c>
      <c r="R298" s="160">
        <f t="shared" si="11"/>
        <v>8.95</v>
      </c>
      <c r="S298" s="160">
        <f t="shared" si="12"/>
        <v>8.96</v>
      </c>
      <c r="T298" s="160">
        <f t="shared" si="13"/>
        <v>8.97</v>
      </c>
      <c r="U298" s="167">
        <v>8.98</v>
      </c>
      <c r="V298" s="162">
        <f t="shared" ref="V298:AO298" si="307">B298-B299</f>
        <v>-0.01</v>
      </c>
      <c r="W298" s="162">
        <f t="shared" si="307"/>
        <v>-0.01</v>
      </c>
      <c r="X298" s="162">
        <f t="shared" si="307"/>
        <v>-0.01</v>
      </c>
      <c r="Y298" s="162">
        <f t="shared" si="307"/>
        <v>-0.015</v>
      </c>
      <c r="Z298" s="162">
        <f t="shared" si="307"/>
        <v>-0.02</v>
      </c>
      <c r="AA298" s="162">
        <f t="shared" si="307"/>
        <v>-0.03</v>
      </c>
      <c r="AB298" s="162">
        <f t="shared" si="307"/>
        <v>-0.04</v>
      </c>
      <c r="AC298" s="162">
        <f t="shared" si="307"/>
        <v>-0.05333333333</v>
      </c>
      <c r="AD298" s="162">
        <f t="shared" si="307"/>
        <v>-0.06666666667</v>
      </c>
      <c r="AE298" s="162">
        <f t="shared" si="307"/>
        <v>-0.08</v>
      </c>
      <c r="AF298" s="162">
        <f t="shared" si="307"/>
        <v>-0.078</v>
      </c>
      <c r="AG298" s="162">
        <f t="shared" si="307"/>
        <v>-0.076</v>
      </c>
      <c r="AH298" s="162">
        <f t="shared" si="307"/>
        <v>-0.074</v>
      </c>
      <c r="AI298" s="162">
        <f t="shared" si="307"/>
        <v>-0.072</v>
      </c>
      <c r="AJ298" s="162">
        <f t="shared" si="307"/>
        <v>-0.07</v>
      </c>
      <c r="AK298" s="162">
        <f t="shared" si="307"/>
        <v>-0.064</v>
      </c>
      <c r="AL298" s="162">
        <f t="shared" si="307"/>
        <v>-0.058</v>
      </c>
      <c r="AM298" s="162">
        <f t="shared" si="307"/>
        <v>-0.052</v>
      </c>
      <c r="AN298" s="162">
        <f t="shared" si="307"/>
        <v>-0.046</v>
      </c>
      <c r="AO298" s="162">
        <f t="shared" si="307"/>
        <v>-0.04</v>
      </c>
      <c r="AP298" s="163">
        <f t="shared" si="15"/>
        <v>-0.01</v>
      </c>
    </row>
    <row r="299">
      <c r="A299" s="155">
        <v>42703.0</v>
      </c>
      <c r="B299" s="166">
        <v>8.96</v>
      </c>
      <c r="C299" s="157">
        <v>8.86</v>
      </c>
      <c r="D299" s="159">
        <v>8.85</v>
      </c>
      <c r="E299" s="159">
        <f t="shared" si="2"/>
        <v>8.86</v>
      </c>
      <c r="F299" s="159">
        <v>8.87</v>
      </c>
      <c r="G299" s="159">
        <f t="shared" si="3"/>
        <v>8.885</v>
      </c>
      <c r="H299" s="157">
        <v>8.9</v>
      </c>
      <c r="I299" s="160">
        <f t="shared" si="4"/>
        <v>8.916666667</v>
      </c>
      <c r="J299" s="160">
        <f t="shared" si="5"/>
        <v>8.933333333</v>
      </c>
      <c r="K299" s="159">
        <v>8.95</v>
      </c>
      <c r="L299" s="159">
        <f t="shared" si="6"/>
        <v>8.96</v>
      </c>
      <c r="M299" s="159">
        <f t="shared" si="7"/>
        <v>8.97</v>
      </c>
      <c r="N299" s="159">
        <f t="shared" si="8"/>
        <v>8.98</v>
      </c>
      <c r="O299" s="159">
        <f t="shared" si="9"/>
        <v>8.99</v>
      </c>
      <c r="P299" s="157">
        <v>9.0</v>
      </c>
      <c r="Q299" s="160">
        <f t="shared" si="10"/>
        <v>9.004</v>
      </c>
      <c r="R299" s="160">
        <f t="shared" si="11"/>
        <v>9.008</v>
      </c>
      <c r="S299" s="160">
        <f t="shared" si="12"/>
        <v>9.012</v>
      </c>
      <c r="T299" s="160">
        <f t="shared" si="13"/>
        <v>9.016</v>
      </c>
      <c r="U299" s="167">
        <v>9.02</v>
      </c>
      <c r="V299" s="162">
        <f t="shared" ref="V299:AO299" si="308">B299-B300</f>
        <v>0.03</v>
      </c>
      <c r="W299" s="162">
        <f t="shared" si="308"/>
        <v>0.04</v>
      </c>
      <c r="X299" s="162">
        <f t="shared" si="308"/>
        <v>0.05</v>
      </c>
      <c r="Y299" s="162">
        <f t="shared" si="308"/>
        <v>0.045</v>
      </c>
      <c r="Z299" s="162">
        <f t="shared" si="308"/>
        <v>0.04</v>
      </c>
      <c r="AA299" s="162">
        <f t="shared" si="308"/>
        <v>0.045</v>
      </c>
      <c r="AB299" s="162">
        <f t="shared" si="308"/>
        <v>0.05</v>
      </c>
      <c r="AC299" s="162">
        <f t="shared" si="308"/>
        <v>0.05333333333</v>
      </c>
      <c r="AD299" s="162">
        <f t="shared" si="308"/>
        <v>0.05666666667</v>
      </c>
      <c r="AE299" s="162">
        <f t="shared" si="308"/>
        <v>0.06</v>
      </c>
      <c r="AF299" s="162">
        <f t="shared" si="308"/>
        <v>0.058</v>
      </c>
      <c r="AG299" s="162">
        <f t="shared" si="308"/>
        <v>0.056</v>
      </c>
      <c r="AH299" s="162">
        <f t="shared" si="308"/>
        <v>0.054</v>
      </c>
      <c r="AI299" s="162">
        <f t="shared" si="308"/>
        <v>0.052</v>
      </c>
      <c r="AJ299" s="162">
        <f t="shared" si="308"/>
        <v>0.05</v>
      </c>
      <c r="AK299" s="162">
        <f t="shared" si="308"/>
        <v>0.046</v>
      </c>
      <c r="AL299" s="162">
        <f t="shared" si="308"/>
        <v>0.042</v>
      </c>
      <c r="AM299" s="162">
        <f t="shared" si="308"/>
        <v>0.038</v>
      </c>
      <c r="AN299" s="162">
        <f t="shared" si="308"/>
        <v>0.034</v>
      </c>
      <c r="AO299" s="162">
        <f t="shared" si="308"/>
        <v>0.03</v>
      </c>
      <c r="AP299" s="163">
        <f t="shared" si="15"/>
        <v>0.06</v>
      </c>
    </row>
    <row r="300">
      <c r="A300" s="155">
        <v>42702.0</v>
      </c>
      <c r="B300" s="166">
        <v>8.93</v>
      </c>
      <c r="C300" s="157">
        <v>8.82</v>
      </c>
      <c r="D300" s="159">
        <v>8.8</v>
      </c>
      <c r="E300" s="159">
        <f t="shared" si="2"/>
        <v>8.815</v>
      </c>
      <c r="F300" s="159">
        <v>8.83</v>
      </c>
      <c r="G300" s="159">
        <f t="shared" si="3"/>
        <v>8.84</v>
      </c>
      <c r="H300" s="157">
        <v>8.85</v>
      </c>
      <c r="I300" s="160">
        <f t="shared" si="4"/>
        <v>8.863333333</v>
      </c>
      <c r="J300" s="160">
        <f t="shared" si="5"/>
        <v>8.876666667</v>
      </c>
      <c r="K300" s="159">
        <v>8.89</v>
      </c>
      <c r="L300" s="159">
        <f t="shared" si="6"/>
        <v>8.902</v>
      </c>
      <c r="M300" s="159">
        <f t="shared" si="7"/>
        <v>8.914</v>
      </c>
      <c r="N300" s="159">
        <f t="shared" si="8"/>
        <v>8.926</v>
      </c>
      <c r="O300" s="159">
        <f t="shared" si="9"/>
        <v>8.938</v>
      </c>
      <c r="P300" s="157">
        <v>8.95</v>
      </c>
      <c r="Q300" s="160">
        <f t="shared" si="10"/>
        <v>8.958</v>
      </c>
      <c r="R300" s="160">
        <f t="shared" si="11"/>
        <v>8.966</v>
      </c>
      <c r="S300" s="160">
        <f t="shared" si="12"/>
        <v>8.974</v>
      </c>
      <c r="T300" s="160">
        <f t="shared" si="13"/>
        <v>8.982</v>
      </c>
      <c r="U300" s="167">
        <v>8.99</v>
      </c>
      <c r="V300" s="162">
        <f t="shared" ref="V300:AO300" si="309">B300-B301</f>
        <v>-0.03</v>
      </c>
      <c r="W300" s="162">
        <f t="shared" si="309"/>
        <v>0</v>
      </c>
      <c r="X300" s="162">
        <f t="shared" si="309"/>
        <v>0</v>
      </c>
      <c r="Y300" s="162">
        <f t="shared" si="309"/>
        <v>-0.005</v>
      </c>
      <c r="Z300" s="162">
        <f t="shared" si="309"/>
        <v>-0.01</v>
      </c>
      <c r="AA300" s="162">
        <f t="shared" si="309"/>
        <v>-0.02</v>
      </c>
      <c r="AB300" s="162">
        <f t="shared" si="309"/>
        <v>-0.03</v>
      </c>
      <c r="AC300" s="162">
        <f t="shared" si="309"/>
        <v>-0.03</v>
      </c>
      <c r="AD300" s="162">
        <f t="shared" si="309"/>
        <v>-0.03</v>
      </c>
      <c r="AE300" s="162">
        <f t="shared" si="309"/>
        <v>-0.03</v>
      </c>
      <c r="AF300" s="162">
        <f t="shared" si="309"/>
        <v>-0.028</v>
      </c>
      <c r="AG300" s="162">
        <f t="shared" si="309"/>
        <v>-0.026</v>
      </c>
      <c r="AH300" s="162">
        <f t="shared" si="309"/>
        <v>-0.024</v>
      </c>
      <c r="AI300" s="162">
        <f t="shared" si="309"/>
        <v>-0.022</v>
      </c>
      <c r="AJ300" s="162">
        <f t="shared" si="309"/>
        <v>-0.02</v>
      </c>
      <c r="AK300" s="162">
        <f t="shared" si="309"/>
        <v>-0.02</v>
      </c>
      <c r="AL300" s="162">
        <f t="shared" si="309"/>
        <v>-0.02</v>
      </c>
      <c r="AM300" s="162">
        <f t="shared" si="309"/>
        <v>-0.02</v>
      </c>
      <c r="AN300" s="162">
        <f t="shared" si="309"/>
        <v>-0.02</v>
      </c>
      <c r="AO300" s="162">
        <f t="shared" si="309"/>
        <v>-0.02</v>
      </c>
      <c r="AP300" s="163">
        <f t="shared" si="15"/>
        <v>0</v>
      </c>
    </row>
    <row r="301">
      <c r="A301" s="155">
        <v>42699.0</v>
      </c>
      <c r="B301" s="166">
        <v>8.96</v>
      </c>
      <c r="C301" s="157">
        <v>8.82</v>
      </c>
      <c r="D301" s="159">
        <v>8.8</v>
      </c>
      <c r="E301" s="159">
        <f t="shared" si="2"/>
        <v>8.82</v>
      </c>
      <c r="F301" s="159">
        <v>8.84</v>
      </c>
      <c r="G301" s="159">
        <f t="shared" si="3"/>
        <v>8.86</v>
      </c>
      <c r="H301" s="157">
        <v>8.88</v>
      </c>
      <c r="I301" s="160">
        <f t="shared" si="4"/>
        <v>8.893333333</v>
      </c>
      <c r="J301" s="160">
        <f t="shared" si="5"/>
        <v>8.906666667</v>
      </c>
      <c r="K301" s="159">
        <v>8.92</v>
      </c>
      <c r="L301" s="159">
        <f t="shared" si="6"/>
        <v>8.93</v>
      </c>
      <c r="M301" s="159">
        <f t="shared" si="7"/>
        <v>8.94</v>
      </c>
      <c r="N301" s="159">
        <f t="shared" si="8"/>
        <v>8.95</v>
      </c>
      <c r="O301" s="159">
        <f t="shared" si="9"/>
        <v>8.96</v>
      </c>
      <c r="P301" s="157">
        <v>8.97</v>
      </c>
      <c r="Q301" s="160">
        <f t="shared" si="10"/>
        <v>8.978</v>
      </c>
      <c r="R301" s="160">
        <f t="shared" si="11"/>
        <v>8.986</v>
      </c>
      <c r="S301" s="160">
        <f t="shared" si="12"/>
        <v>8.994</v>
      </c>
      <c r="T301" s="160">
        <f t="shared" si="13"/>
        <v>9.002</v>
      </c>
      <c r="U301" s="167">
        <v>9.01</v>
      </c>
      <c r="V301" s="162">
        <f t="shared" ref="V301:AO301" si="310">B301-B302</f>
        <v>0.08</v>
      </c>
      <c r="W301" s="162">
        <f t="shared" si="310"/>
        <v>0.07</v>
      </c>
      <c r="X301" s="162">
        <f t="shared" si="310"/>
        <v>0.03</v>
      </c>
      <c r="Y301" s="162">
        <f t="shared" si="310"/>
        <v>0.025</v>
      </c>
      <c r="Z301" s="162">
        <f t="shared" si="310"/>
        <v>0.02</v>
      </c>
      <c r="AA301" s="162">
        <f t="shared" si="310"/>
        <v>0.03</v>
      </c>
      <c r="AB301" s="162">
        <f t="shared" si="310"/>
        <v>0.04</v>
      </c>
      <c r="AC301" s="162">
        <f t="shared" si="310"/>
        <v>0.05</v>
      </c>
      <c r="AD301" s="162">
        <f t="shared" si="310"/>
        <v>0.06</v>
      </c>
      <c r="AE301" s="162">
        <f t="shared" si="310"/>
        <v>0.07</v>
      </c>
      <c r="AF301" s="162">
        <f t="shared" si="310"/>
        <v>0.074</v>
      </c>
      <c r="AG301" s="162">
        <f t="shared" si="310"/>
        <v>0.078</v>
      </c>
      <c r="AH301" s="162">
        <f t="shared" si="310"/>
        <v>0.082</v>
      </c>
      <c r="AI301" s="162">
        <f t="shared" si="310"/>
        <v>0.086</v>
      </c>
      <c r="AJ301" s="162">
        <f t="shared" si="310"/>
        <v>0.09</v>
      </c>
      <c r="AK301" s="162">
        <f t="shared" si="310"/>
        <v>0.094</v>
      </c>
      <c r="AL301" s="162">
        <f t="shared" si="310"/>
        <v>0.098</v>
      </c>
      <c r="AM301" s="162">
        <f t="shared" si="310"/>
        <v>0.102</v>
      </c>
      <c r="AN301" s="162">
        <f t="shared" si="310"/>
        <v>0.106</v>
      </c>
      <c r="AO301" s="162">
        <f t="shared" si="310"/>
        <v>0.11</v>
      </c>
      <c r="AP301" s="163">
        <f t="shared" si="15"/>
        <v>0.11</v>
      </c>
    </row>
    <row r="302">
      <c r="A302" s="155">
        <v>42698.0</v>
      </c>
      <c r="B302" s="166">
        <v>8.88</v>
      </c>
      <c r="C302" s="157">
        <v>8.75</v>
      </c>
      <c r="D302" s="159">
        <v>8.77</v>
      </c>
      <c r="E302" s="159">
        <f t="shared" si="2"/>
        <v>8.795</v>
      </c>
      <c r="F302" s="159">
        <v>8.82</v>
      </c>
      <c r="G302" s="159">
        <f t="shared" si="3"/>
        <v>8.83</v>
      </c>
      <c r="H302" s="157">
        <v>8.84</v>
      </c>
      <c r="I302" s="160">
        <f t="shared" si="4"/>
        <v>8.843333333</v>
      </c>
      <c r="J302" s="160">
        <f t="shared" si="5"/>
        <v>8.846666667</v>
      </c>
      <c r="K302" s="159">
        <v>8.85</v>
      </c>
      <c r="L302" s="159">
        <f t="shared" si="6"/>
        <v>8.856</v>
      </c>
      <c r="M302" s="159">
        <f t="shared" si="7"/>
        <v>8.862</v>
      </c>
      <c r="N302" s="159">
        <f t="shared" si="8"/>
        <v>8.868</v>
      </c>
      <c r="O302" s="159">
        <f t="shared" si="9"/>
        <v>8.874</v>
      </c>
      <c r="P302" s="157">
        <v>8.88</v>
      </c>
      <c r="Q302" s="160">
        <f t="shared" si="10"/>
        <v>8.884</v>
      </c>
      <c r="R302" s="160">
        <f t="shared" si="11"/>
        <v>8.888</v>
      </c>
      <c r="S302" s="160">
        <f t="shared" si="12"/>
        <v>8.892</v>
      </c>
      <c r="T302" s="160">
        <f t="shared" si="13"/>
        <v>8.896</v>
      </c>
      <c r="U302" s="167">
        <v>8.9</v>
      </c>
      <c r="V302" s="162">
        <f t="shared" ref="V302:AO302" si="311">B302-B303</f>
        <v>0.02</v>
      </c>
      <c r="W302" s="162">
        <f t="shared" si="311"/>
        <v>-0.01</v>
      </c>
      <c r="X302" s="162">
        <f t="shared" si="311"/>
        <v>-0.02</v>
      </c>
      <c r="Y302" s="162">
        <f t="shared" si="311"/>
        <v>-0.01</v>
      </c>
      <c r="Z302" s="162">
        <f t="shared" si="311"/>
        <v>0</v>
      </c>
      <c r="AA302" s="162">
        <f t="shared" si="311"/>
        <v>0.005</v>
      </c>
      <c r="AB302" s="162">
        <f t="shared" si="311"/>
        <v>0.01</v>
      </c>
      <c r="AC302" s="162">
        <f t="shared" si="311"/>
        <v>0.01</v>
      </c>
      <c r="AD302" s="162">
        <f t="shared" si="311"/>
        <v>0.01</v>
      </c>
      <c r="AE302" s="162">
        <f t="shared" si="311"/>
        <v>0.01</v>
      </c>
      <c r="AF302" s="162">
        <f t="shared" si="311"/>
        <v>0.006</v>
      </c>
      <c r="AG302" s="162">
        <f t="shared" si="311"/>
        <v>0.002</v>
      </c>
      <c r="AH302" s="162">
        <f t="shared" si="311"/>
        <v>-0.002</v>
      </c>
      <c r="AI302" s="162">
        <f t="shared" si="311"/>
        <v>-0.006</v>
      </c>
      <c r="AJ302" s="162">
        <f t="shared" si="311"/>
        <v>-0.01</v>
      </c>
      <c r="AK302" s="162">
        <f t="shared" si="311"/>
        <v>-0.012</v>
      </c>
      <c r="AL302" s="162">
        <f t="shared" si="311"/>
        <v>-0.014</v>
      </c>
      <c r="AM302" s="162">
        <f t="shared" si="311"/>
        <v>-0.016</v>
      </c>
      <c r="AN302" s="162">
        <f t="shared" si="311"/>
        <v>-0.018</v>
      </c>
      <c r="AO302" s="162">
        <f t="shared" si="311"/>
        <v>-0.02</v>
      </c>
      <c r="AP302" s="163">
        <f t="shared" si="15"/>
        <v>0.02</v>
      </c>
    </row>
    <row r="303">
      <c r="A303" s="155">
        <v>42697.0</v>
      </c>
      <c r="B303" s="166">
        <v>8.86</v>
      </c>
      <c r="C303" s="157">
        <v>8.76</v>
      </c>
      <c r="D303" s="159">
        <v>8.79</v>
      </c>
      <c r="E303" s="159">
        <f t="shared" si="2"/>
        <v>8.805</v>
      </c>
      <c r="F303" s="159">
        <v>8.82</v>
      </c>
      <c r="G303" s="159">
        <f t="shared" si="3"/>
        <v>8.825</v>
      </c>
      <c r="H303" s="157">
        <v>8.83</v>
      </c>
      <c r="I303" s="160">
        <f t="shared" si="4"/>
        <v>8.833333333</v>
      </c>
      <c r="J303" s="160">
        <f t="shared" si="5"/>
        <v>8.836666667</v>
      </c>
      <c r="K303" s="159">
        <v>8.84</v>
      </c>
      <c r="L303" s="159">
        <f t="shared" si="6"/>
        <v>8.85</v>
      </c>
      <c r="M303" s="159">
        <f t="shared" si="7"/>
        <v>8.86</v>
      </c>
      <c r="N303" s="159">
        <f t="shared" si="8"/>
        <v>8.87</v>
      </c>
      <c r="O303" s="159">
        <f t="shared" si="9"/>
        <v>8.88</v>
      </c>
      <c r="P303" s="157">
        <v>8.89</v>
      </c>
      <c r="Q303" s="160">
        <f t="shared" si="10"/>
        <v>8.896</v>
      </c>
      <c r="R303" s="160">
        <f t="shared" si="11"/>
        <v>8.902</v>
      </c>
      <c r="S303" s="160">
        <f t="shared" si="12"/>
        <v>8.908</v>
      </c>
      <c r="T303" s="160">
        <f t="shared" si="13"/>
        <v>8.914</v>
      </c>
      <c r="U303" s="167">
        <v>8.92</v>
      </c>
      <c r="V303" s="162">
        <f t="shared" ref="V303:AO303" si="312">B303-B304</f>
        <v>-0.01</v>
      </c>
      <c r="W303" s="162">
        <f t="shared" si="312"/>
        <v>0.04</v>
      </c>
      <c r="X303" s="162">
        <f t="shared" si="312"/>
        <v>0.09</v>
      </c>
      <c r="Y303" s="162">
        <f t="shared" si="312"/>
        <v>0.095</v>
      </c>
      <c r="Z303" s="162">
        <f t="shared" si="312"/>
        <v>0.1</v>
      </c>
      <c r="AA303" s="162">
        <f t="shared" si="312"/>
        <v>0.095</v>
      </c>
      <c r="AB303" s="162">
        <f t="shared" si="312"/>
        <v>0.09</v>
      </c>
      <c r="AC303" s="162">
        <f t="shared" si="312"/>
        <v>0.08666666667</v>
      </c>
      <c r="AD303" s="162">
        <f t="shared" si="312"/>
        <v>0.08333333333</v>
      </c>
      <c r="AE303" s="162">
        <f t="shared" si="312"/>
        <v>0.08</v>
      </c>
      <c r="AF303" s="162">
        <f t="shared" si="312"/>
        <v>0.078</v>
      </c>
      <c r="AG303" s="162">
        <f t="shared" si="312"/>
        <v>0.076</v>
      </c>
      <c r="AH303" s="162">
        <f t="shared" si="312"/>
        <v>0.074</v>
      </c>
      <c r="AI303" s="162">
        <f t="shared" si="312"/>
        <v>0.072</v>
      </c>
      <c r="AJ303" s="162">
        <f t="shared" si="312"/>
        <v>0.07</v>
      </c>
      <c r="AK303" s="162">
        <f t="shared" si="312"/>
        <v>0.068</v>
      </c>
      <c r="AL303" s="162">
        <f t="shared" si="312"/>
        <v>0.066</v>
      </c>
      <c r="AM303" s="162">
        <f t="shared" si="312"/>
        <v>0.064</v>
      </c>
      <c r="AN303" s="162">
        <f t="shared" si="312"/>
        <v>0.062</v>
      </c>
      <c r="AO303" s="162">
        <f t="shared" si="312"/>
        <v>0.06</v>
      </c>
      <c r="AP303" s="163">
        <f t="shared" si="15"/>
        <v>0.1</v>
      </c>
    </row>
    <row r="304">
      <c r="A304" s="155">
        <v>42696.0</v>
      </c>
      <c r="B304" s="166">
        <v>8.87</v>
      </c>
      <c r="C304" s="157">
        <v>8.72</v>
      </c>
      <c r="D304" s="159">
        <v>8.7</v>
      </c>
      <c r="E304" s="159">
        <f t="shared" si="2"/>
        <v>8.71</v>
      </c>
      <c r="F304" s="159">
        <v>8.72</v>
      </c>
      <c r="G304" s="159">
        <f t="shared" si="3"/>
        <v>8.73</v>
      </c>
      <c r="H304" s="157">
        <v>8.74</v>
      </c>
      <c r="I304" s="160">
        <f t="shared" si="4"/>
        <v>8.746666667</v>
      </c>
      <c r="J304" s="160">
        <f t="shared" si="5"/>
        <v>8.753333333</v>
      </c>
      <c r="K304" s="159">
        <v>8.76</v>
      </c>
      <c r="L304" s="159">
        <f t="shared" si="6"/>
        <v>8.772</v>
      </c>
      <c r="M304" s="159">
        <f t="shared" si="7"/>
        <v>8.784</v>
      </c>
      <c r="N304" s="159">
        <f t="shared" si="8"/>
        <v>8.796</v>
      </c>
      <c r="O304" s="159">
        <f t="shared" si="9"/>
        <v>8.808</v>
      </c>
      <c r="P304" s="157">
        <v>8.82</v>
      </c>
      <c r="Q304" s="160">
        <f t="shared" si="10"/>
        <v>8.828</v>
      </c>
      <c r="R304" s="160">
        <f t="shared" si="11"/>
        <v>8.836</v>
      </c>
      <c r="S304" s="160">
        <f t="shared" si="12"/>
        <v>8.844</v>
      </c>
      <c r="T304" s="160">
        <f t="shared" si="13"/>
        <v>8.852</v>
      </c>
      <c r="U304" s="167">
        <v>8.86</v>
      </c>
      <c r="V304" s="162">
        <f t="shared" ref="V304:AO304" si="313">B304-B305</f>
        <v>0.05</v>
      </c>
      <c r="W304" s="162">
        <f t="shared" si="313"/>
        <v>0.01</v>
      </c>
      <c r="X304" s="162">
        <f t="shared" si="313"/>
        <v>-0.02</v>
      </c>
      <c r="Y304" s="162">
        <f t="shared" si="313"/>
        <v>-0.02</v>
      </c>
      <c r="Z304" s="162">
        <f t="shared" si="313"/>
        <v>-0.02</v>
      </c>
      <c r="AA304" s="162">
        <f t="shared" si="313"/>
        <v>-0.01</v>
      </c>
      <c r="AB304" s="162">
        <f t="shared" si="313"/>
        <v>0</v>
      </c>
      <c r="AC304" s="162">
        <f t="shared" si="313"/>
        <v>0.003333333333</v>
      </c>
      <c r="AD304" s="162">
        <f t="shared" si="313"/>
        <v>0.006666666667</v>
      </c>
      <c r="AE304" s="162">
        <f t="shared" si="313"/>
        <v>0.01</v>
      </c>
      <c r="AF304" s="162">
        <f t="shared" si="313"/>
        <v>0.014</v>
      </c>
      <c r="AG304" s="162">
        <f t="shared" si="313"/>
        <v>0.018</v>
      </c>
      <c r="AH304" s="162">
        <f t="shared" si="313"/>
        <v>0.022</v>
      </c>
      <c r="AI304" s="162">
        <f t="shared" si="313"/>
        <v>0.026</v>
      </c>
      <c r="AJ304" s="162">
        <f t="shared" si="313"/>
        <v>0.03</v>
      </c>
      <c r="AK304" s="162">
        <f t="shared" si="313"/>
        <v>0.032</v>
      </c>
      <c r="AL304" s="162">
        <f t="shared" si="313"/>
        <v>0.034</v>
      </c>
      <c r="AM304" s="162">
        <f t="shared" si="313"/>
        <v>0.036</v>
      </c>
      <c r="AN304" s="162">
        <f t="shared" si="313"/>
        <v>0.038</v>
      </c>
      <c r="AO304" s="162">
        <f t="shared" si="313"/>
        <v>0.04</v>
      </c>
      <c r="AP304" s="163">
        <f t="shared" si="15"/>
        <v>0.05</v>
      </c>
    </row>
    <row r="305">
      <c r="A305" s="155">
        <v>42695.0</v>
      </c>
      <c r="B305" s="166">
        <v>8.82</v>
      </c>
      <c r="C305" s="157">
        <v>8.71</v>
      </c>
      <c r="D305" s="159">
        <v>8.72</v>
      </c>
      <c r="E305" s="159">
        <f t="shared" si="2"/>
        <v>8.73</v>
      </c>
      <c r="F305" s="159">
        <v>8.74</v>
      </c>
      <c r="G305" s="159">
        <f t="shared" si="3"/>
        <v>8.74</v>
      </c>
      <c r="H305" s="157">
        <v>8.74</v>
      </c>
      <c r="I305" s="160">
        <f t="shared" si="4"/>
        <v>8.743333333</v>
      </c>
      <c r="J305" s="160">
        <f t="shared" si="5"/>
        <v>8.746666667</v>
      </c>
      <c r="K305" s="159">
        <v>8.75</v>
      </c>
      <c r="L305" s="159">
        <f t="shared" si="6"/>
        <v>8.758</v>
      </c>
      <c r="M305" s="159">
        <f t="shared" si="7"/>
        <v>8.766</v>
      </c>
      <c r="N305" s="159">
        <f t="shared" si="8"/>
        <v>8.774</v>
      </c>
      <c r="O305" s="159">
        <f t="shared" si="9"/>
        <v>8.782</v>
      </c>
      <c r="P305" s="157">
        <v>8.79</v>
      </c>
      <c r="Q305" s="160">
        <f t="shared" si="10"/>
        <v>8.796</v>
      </c>
      <c r="R305" s="160">
        <f t="shared" si="11"/>
        <v>8.802</v>
      </c>
      <c r="S305" s="160">
        <f t="shared" si="12"/>
        <v>8.808</v>
      </c>
      <c r="T305" s="160">
        <f t="shared" si="13"/>
        <v>8.814</v>
      </c>
      <c r="U305" s="167">
        <v>8.82</v>
      </c>
      <c r="V305" s="162">
        <f t="shared" ref="V305:AO305" si="314">B305-B306</f>
        <v>-0.05</v>
      </c>
      <c r="W305" s="162">
        <f t="shared" si="314"/>
        <v>-0.05</v>
      </c>
      <c r="X305" s="162">
        <f t="shared" si="314"/>
        <v>-0.05</v>
      </c>
      <c r="Y305" s="162">
        <f t="shared" si="314"/>
        <v>-0.045</v>
      </c>
      <c r="Z305" s="162">
        <f t="shared" si="314"/>
        <v>-0.04</v>
      </c>
      <c r="AA305" s="162">
        <f t="shared" si="314"/>
        <v>-0.03</v>
      </c>
      <c r="AB305" s="162">
        <f t="shared" si="314"/>
        <v>-0.02</v>
      </c>
      <c r="AC305" s="162">
        <f t="shared" si="314"/>
        <v>-0.02</v>
      </c>
      <c r="AD305" s="162">
        <f t="shared" si="314"/>
        <v>-0.02</v>
      </c>
      <c r="AE305" s="162">
        <f t="shared" si="314"/>
        <v>-0.02</v>
      </c>
      <c r="AF305" s="162">
        <f t="shared" si="314"/>
        <v>-0.024</v>
      </c>
      <c r="AG305" s="162">
        <f t="shared" si="314"/>
        <v>-0.028</v>
      </c>
      <c r="AH305" s="162">
        <f t="shared" si="314"/>
        <v>-0.032</v>
      </c>
      <c r="AI305" s="162">
        <f t="shared" si="314"/>
        <v>-0.036</v>
      </c>
      <c r="AJ305" s="162">
        <f t="shared" si="314"/>
        <v>-0.04</v>
      </c>
      <c r="AK305" s="162">
        <f t="shared" si="314"/>
        <v>-0.042</v>
      </c>
      <c r="AL305" s="162">
        <f t="shared" si="314"/>
        <v>-0.044</v>
      </c>
      <c r="AM305" s="162">
        <f t="shared" si="314"/>
        <v>-0.046</v>
      </c>
      <c r="AN305" s="162">
        <f t="shared" si="314"/>
        <v>-0.048</v>
      </c>
      <c r="AO305" s="162">
        <f t="shared" si="314"/>
        <v>-0.05</v>
      </c>
      <c r="AP305" s="163">
        <f t="shared" si="15"/>
        <v>-0.02</v>
      </c>
    </row>
    <row r="306">
      <c r="A306" s="155">
        <v>42692.0</v>
      </c>
      <c r="B306" s="166">
        <v>8.87</v>
      </c>
      <c r="C306" s="157">
        <v>8.76</v>
      </c>
      <c r="D306" s="159">
        <v>8.77</v>
      </c>
      <c r="E306" s="159">
        <f t="shared" si="2"/>
        <v>8.775</v>
      </c>
      <c r="F306" s="159">
        <v>8.78</v>
      </c>
      <c r="G306" s="159">
        <f t="shared" si="3"/>
        <v>8.77</v>
      </c>
      <c r="H306" s="157">
        <v>8.76</v>
      </c>
      <c r="I306" s="160">
        <f t="shared" si="4"/>
        <v>8.763333333</v>
      </c>
      <c r="J306" s="160">
        <f t="shared" si="5"/>
        <v>8.766666667</v>
      </c>
      <c r="K306" s="159">
        <v>8.77</v>
      </c>
      <c r="L306" s="159">
        <f t="shared" si="6"/>
        <v>8.782</v>
      </c>
      <c r="M306" s="159">
        <f t="shared" si="7"/>
        <v>8.794</v>
      </c>
      <c r="N306" s="159">
        <f t="shared" si="8"/>
        <v>8.806</v>
      </c>
      <c r="O306" s="159">
        <f t="shared" si="9"/>
        <v>8.818</v>
      </c>
      <c r="P306" s="157">
        <v>8.83</v>
      </c>
      <c r="Q306" s="160">
        <f t="shared" si="10"/>
        <v>8.838</v>
      </c>
      <c r="R306" s="160">
        <f t="shared" si="11"/>
        <v>8.846</v>
      </c>
      <c r="S306" s="160">
        <f t="shared" si="12"/>
        <v>8.854</v>
      </c>
      <c r="T306" s="160">
        <f t="shared" si="13"/>
        <v>8.862</v>
      </c>
      <c r="U306" s="167">
        <v>8.87</v>
      </c>
      <c r="V306" s="162">
        <f t="shared" ref="V306:AO306" si="315">B306-B307</f>
        <v>0.07</v>
      </c>
      <c r="W306" s="162">
        <f t="shared" si="315"/>
        <v>0.01</v>
      </c>
      <c r="X306" s="162">
        <f t="shared" si="315"/>
        <v>-0.01</v>
      </c>
      <c r="Y306" s="162">
        <f t="shared" si="315"/>
        <v>-0.01</v>
      </c>
      <c r="Z306" s="162">
        <f t="shared" si="315"/>
        <v>-0.01</v>
      </c>
      <c r="AA306" s="162">
        <f t="shared" si="315"/>
        <v>-0.02</v>
      </c>
      <c r="AB306" s="162">
        <f t="shared" si="315"/>
        <v>-0.03</v>
      </c>
      <c r="AC306" s="162">
        <f t="shared" si="315"/>
        <v>-0.02333333333</v>
      </c>
      <c r="AD306" s="162">
        <f t="shared" si="315"/>
        <v>-0.01666666667</v>
      </c>
      <c r="AE306" s="162">
        <f t="shared" si="315"/>
        <v>-0.01</v>
      </c>
      <c r="AF306" s="162">
        <f t="shared" si="315"/>
        <v>-0.008</v>
      </c>
      <c r="AG306" s="162">
        <f t="shared" si="315"/>
        <v>-0.006</v>
      </c>
      <c r="AH306" s="162">
        <f t="shared" si="315"/>
        <v>-0.004</v>
      </c>
      <c r="AI306" s="162">
        <f t="shared" si="315"/>
        <v>-0.002</v>
      </c>
      <c r="AJ306" s="162">
        <f t="shared" si="315"/>
        <v>0</v>
      </c>
      <c r="AK306" s="162">
        <f t="shared" si="315"/>
        <v>0.002</v>
      </c>
      <c r="AL306" s="162">
        <f t="shared" si="315"/>
        <v>0.004</v>
      </c>
      <c r="AM306" s="162">
        <f t="shared" si="315"/>
        <v>0.006</v>
      </c>
      <c r="AN306" s="162">
        <f t="shared" si="315"/>
        <v>0.008</v>
      </c>
      <c r="AO306" s="162">
        <f t="shared" si="315"/>
        <v>0.01</v>
      </c>
      <c r="AP306" s="163">
        <f t="shared" si="15"/>
        <v>0.07</v>
      </c>
    </row>
    <row r="307">
      <c r="A307" s="155">
        <v>42691.0</v>
      </c>
      <c r="B307" s="166">
        <v>8.8</v>
      </c>
      <c r="C307" s="157">
        <v>8.75</v>
      </c>
      <c r="D307" s="159">
        <v>8.78</v>
      </c>
      <c r="E307" s="159">
        <f t="shared" si="2"/>
        <v>8.785</v>
      </c>
      <c r="F307" s="159">
        <v>8.79</v>
      </c>
      <c r="G307" s="159">
        <f t="shared" si="3"/>
        <v>8.79</v>
      </c>
      <c r="H307" s="157">
        <v>8.79</v>
      </c>
      <c r="I307" s="160">
        <f t="shared" si="4"/>
        <v>8.786666667</v>
      </c>
      <c r="J307" s="160">
        <f t="shared" si="5"/>
        <v>8.783333333</v>
      </c>
      <c r="K307" s="159">
        <v>8.78</v>
      </c>
      <c r="L307" s="159">
        <f t="shared" si="6"/>
        <v>8.79</v>
      </c>
      <c r="M307" s="159">
        <f t="shared" si="7"/>
        <v>8.8</v>
      </c>
      <c r="N307" s="159">
        <f t="shared" si="8"/>
        <v>8.81</v>
      </c>
      <c r="O307" s="159">
        <f t="shared" si="9"/>
        <v>8.82</v>
      </c>
      <c r="P307" s="157">
        <v>8.83</v>
      </c>
      <c r="Q307" s="160">
        <f t="shared" si="10"/>
        <v>8.836</v>
      </c>
      <c r="R307" s="160">
        <f t="shared" si="11"/>
        <v>8.842</v>
      </c>
      <c r="S307" s="160">
        <f t="shared" si="12"/>
        <v>8.848</v>
      </c>
      <c r="T307" s="160">
        <f t="shared" si="13"/>
        <v>8.854</v>
      </c>
      <c r="U307" s="167">
        <v>8.86</v>
      </c>
      <c r="V307" s="162">
        <f t="shared" ref="V307:AO307" si="316">B307-B308</f>
        <v>-0.09</v>
      </c>
      <c r="W307" s="162">
        <f t="shared" si="316"/>
        <v>-0.04</v>
      </c>
      <c r="X307" s="162">
        <f t="shared" si="316"/>
        <v>-0.05</v>
      </c>
      <c r="Y307" s="162">
        <f t="shared" si="316"/>
        <v>-0.065</v>
      </c>
      <c r="Z307" s="162">
        <f t="shared" si="316"/>
        <v>-0.08</v>
      </c>
      <c r="AA307" s="162">
        <f t="shared" si="316"/>
        <v>-0.075</v>
      </c>
      <c r="AB307" s="162">
        <f t="shared" si="316"/>
        <v>-0.07</v>
      </c>
      <c r="AC307" s="162">
        <f t="shared" si="316"/>
        <v>-0.07333333333</v>
      </c>
      <c r="AD307" s="162">
        <f t="shared" si="316"/>
        <v>-0.07666666667</v>
      </c>
      <c r="AE307" s="162">
        <f t="shared" si="316"/>
        <v>-0.08</v>
      </c>
      <c r="AF307" s="162">
        <f t="shared" si="316"/>
        <v>-0.08</v>
      </c>
      <c r="AG307" s="162">
        <f t="shared" si="316"/>
        <v>-0.08</v>
      </c>
      <c r="AH307" s="162">
        <f t="shared" si="316"/>
        <v>-0.08</v>
      </c>
      <c r="AI307" s="162">
        <f t="shared" si="316"/>
        <v>-0.08</v>
      </c>
      <c r="AJ307" s="162">
        <f t="shared" si="316"/>
        <v>-0.08</v>
      </c>
      <c r="AK307" s="162">
        <f t="shared" si="316"/>
        <v>-0.08</v>
      </c>
      <c r="AL307" s="162">
        <f t="shared" si="316"/>
        <v>-0.08</v>
      </c>
      <c r="AM307" s="162">
        <f t="shared" si="316"/>
        <v>-0.08</v>
      </c>
      <c r="AN307" s="162">
        <f t="shared" si="316"/>
        <v>-0.08</v>
      </c>
      <c r="AO307" s="162">
        <f t="shared" si="316"/>
        <v>-0.08</v>
      </c>
      <c r="AP307" s="163">
        <f t="shared" si="15"/>
        <v>-0.04</v>
      </c>
    </row>
    <row r="308">
      <c r="A308" s="155">
        <v>42690.0</v>
      </c>
      <c r="B308" s="166">
        <v>8.89</v>
      </c>
      <c r="C308" s="157">
        <v>8.79</v>
      </c>
      <c r="D308" s="159">
        <v>8.83</v>
      </c>
      <c r="E308" s="159">
        <f t="shared" si="2"/>
        <v>8.85</v>
      </c>
      <c r="F308" s="159">
        <v>8.87</v>
      </c>
      <c r="G308" s="159">
        <f t="shared" si="3"/>
        <v>8.865</v>
      </c>
      <c r="H308" s="157">
        <v>8.86</v>
      </c>
      <c r="I308" s="160">
        <f t="shared" si="4"/>
        <v>8.86</v>
      </c>
      <c r="J308" s="160">
        <f t="shared" si="5"/>
        <v>8.86</v>
      </c>
      <c r="K308" s="159">
        <v>8.86</v>
      </c>
      <c r="L308" s="159">
        <f t="shared" si="6"/>
        <v>8.87</v>
      </c>
      <c r="M308" s="159">
        <f t="shared" si="7"/>
        <v>8.88</v>
      </c>
      <c r="N308" s="159">
        <f t="shared" si="8"/>
        <v>8.89</v>
      </c>
      <c r="O308" s="159">
        <f t="shared" si="9"/>
        <v>8.9</v>
      </c>
      <c r="P308" s="157">
        <v>8.91</v>
      </c>
      <c r="Q308" s="160">
        <f t="shared" si="10"/>
        <v>8.916</v>
      </c>
      <c r="R308" s="160">
        <f t="shared" si="11"/>
        <v>8.922</v>
      </c>
      <c r="S308" s="160">
        <f t="shared" si="12"/>
        <v>8.928</v>
      </c>
      <c r="T308" s="160">
        <f t="shared" si="13"/>
        <v>8.934</v>
      </c>
      <c r="U308" s="167">
        <v>8.94</v>
      </c>
      <c r="V308" s="162">
        <f t="shared" ref="V308:AO308" si="317">B308-B309</f>
        <v>0.02</v>
      </c>
      <c r="W308" s="162">
        <f t="shared" si="317"/>
        <v>0.02</v>
      </c>
      <c r="X308" s="162">
        <f t="shared" si="317"/>
        <v>0.04</v>
      </c>
      <c r="Y308" s="162">
        <f t="shared" si="317"/>
        <v>0.045</v>
      </c>
      <c r="Z308" s="162">
        <f t="shared" si="317"/>
        <v>0.05</v>
      </c>
      <c r="AA308" s="162">
        <f t="shared" si="317"/>
        <v>0.05</v>
      </c>
      <c r="AB308" s="162">
        <f t="shared" si="317"/>
        <v>0.05</v>
      </c>
      <c r="AC308" s="162">
        <f t="shared" si="317"/>
        <v>0.05333333333</v>
      </c>
      <c r="AD308" s="162">
        <f t="shared" si="317"/>
        <v>0.05666666667</v>
      </c>
      <c r="AE308" s="162">
        <f t="shared" si="317"/>
        <v>0.06</v>
      </c>
      <c r="AF308" s="162">
        <f t="shared" si="317"/>
        <v>0.068</v>
      </c>
      <c r="AG308" s="162">
        <f t="shared" si="317"/>
        <v>0.076</v>
      </c>
      <c r="AH308" s="162">
        <f t="shared" si="317"/>
        <v>0.084</v>
      </c>
      <c r="AI308" s="162">
        <f t="shared" si="317"/>
        <v>0.092</v>
      </c>
      <c r="AJ308" s="162">
        <f t="shared" si="317"/>
        <v>0.1</v>
      </c>
      <c r="AK308" s="162">
        <f t="shared" si="317"/>
        <v>0.102</v>
      </c>
      <c r="AL308" s="162">
        <f t="shared" si="317"/>
        <v>0.104</v>
      </c>
      <c r="AM308" s="162">
        <f t="shared" si="317"/>
        <v>0.106</v>
      </c>
      <c r="AN308" s="162">
        <f t="shared" si="317"/>
        <v>0.108</v>
      </c>
      <c r="AO308" s="162">
        <f t="shared" si="317"/>
        <v>0.11</v>
      </c>
      <c r="AP308" s="163">
        <f t="shared" si="15"/>
        <v>0.11</v>
      </c>
    </row>
    <row r="309">
      <c r="A309" s="155">
        <v>42689.0</v>
      </c>
      <c r="B309" s="166">
        <v>8.87</v>
      </c>
      <c r="C309" s="157">
        <v>8.77</v>
      </c>
      <c r="D309" s="159">
        <v>8.79</v>
      </c>
      <c r="E309" s="159">
        <f t="shared" si="2"/>
        <v>8.805</v>
      </c>
      <c r="F309" s="159">
        <v>8.82</v>
      </c>
      <c r="G309" s="159">
        <f t="shared" si="3"/>
        <v>8.815</v>
      </c>
      <c r="H309" s="157">
        <v>8.81</v>
      </c>
      <c r="I309" s="160">
        <f t="shared" si="4"/>
        <v>8.806666667</v>
      </c>
      <c r="J309" s="160">
        <f t="shared" si="5"/>
        <v>8.803333333</v>
      </c>
      <c r="K309" s="159">
        <v>8.8</v>
      </c>
      <c r="L309" s="159">
        <f t="shared" si="6"/>
        <v>8.802</v>
      </c>
      <c r="M309" s="159">
        <f t="shared" si="7"/>
        <v>8.804</v>
      </c>
      <c r="N309" s="159">
        <f t="shared" si="8"/>
        <v>8.806</v>
      </c>
      <c r="O309" s="159">
        <f t="shared" si="9"/>
        <v>8.808</v>
      </c>
      <c r="P309" s="157">
        <v>8.81</v>
      </c>
      <c r="Q309" s="160">
        <f t="shared" si="10"/>
        <v>8.814</v>
      </c>
      <c r="R309" s="160">
        <f t="shared" si="11"/>
        <v>8.818</v>
      </c>
      <c r="S309" s="160">
        <f t="shared" si="12"/>
        <v>8.822</v>
      </c>
      <c r="T309" s="160">
        <f t="shared" si="13"/>
        <v>8.826</v>
      </c>
      <c r="U309" s="167">
        <v>8.83</v>
      </c>
      <c r="V309" s="162">
        <f t="shared" ref="V309:AO309" si="318">B309-B310</f>
        <v>-0.11</v>
      </c>
      <c r="W309" s="162">
        <f t="shared" si="318"/>
        <v>-0.05</v>
      </c>
      <c r="X309" s="162">
        <f t="shared" si="318"/>
        <v>-0.05</v>
      </c>
      <c r="Y309" s="162">
        <f t="shared" si="318"/>
        <v>-0.06</v>
      </c>
      <c r="Z309" s="162">
        <f t="shared" si="318"/>
        <v>-0.07</v>
      </c>
      <c r="AA309" s="162">
        <f t="shared" si="318"/>
        <v>-0.09</v>
      </c>
      <c r="AB309" s="162">
        <f t="shared" si="318"/>
        <v>-0.11</v>
      </c>
      <c r="AC309" s="162">
        <f t="shared" si="318"/>
        <v>-0.1166666667</v>
      </c>
      <c r="AD309" s="162">
        <f t="shared" si="318"/>
        <v>-0.1233333333</v>
      </c>
      <c r="AE309" s="162">
        <f t="shared" si="318"/>
        <v>-0.13</v>
      </c>
      <c r="AF309" s="162">
        <f t="shared" si="318"/>
        <v>-0.132</v>
      </c>
      <c r="AG309" s="162">
        <f t="shared" si="318"/>
        <v>-0.134</v>
      </c>
      <c r="AH309" s="162">
        <f t="shared" si="318"/>
        <v>-0.136</v>
      </c>
      <c r="AI309" s="162">
        <f t="shared" si="318"/>
        <v>-0.138</v>
      </c>
      <c r="AJ309" s="162">
        <f t="shared" si="318"/>
        <v>-0.14</v>
      </c>
      <c r="AK309" s="162">
        <f t="shared" si="318"/>
        <v>-0.14</v>
      </c>
      <c r="AL309" s="162">
        <f t="shared" si="318"/>
        <v>-0.14</v>
      </c>
      <c r="AM309" s="162">
        <f t="shared" si="318"/>
        <v>-0.14</v>
      </c>
      <c r="AN309" s="162">
        <f t="shared" si="318"/>
        <v>-0.14</v>
      </c>
      <c r="AO309" s="162">
        <f t="shared" si="318"/>
        <v>-0.14</v>
      </c>
      <c r="AP309" s="163">
        <f t="shared" si="15"/>
        <v>-0.05</v>
      </c>
    </row>
    <row r="310">
      <c r="A310" s="155">
        <v>42688.0</v>
      </c>
      <c r="B310" s="166">
        <v>8.98</v>
      </c>
      <c r="C310" s="157">
        <v>8.82</v>
      </c>
      <c r="D310" s="159">
        <v>8.84</v>
      </c>
      <c r="E310" s="159">
        <f t="shared" si="2"/>
        <v>8.865</v>
      </c>
      <c r="F310" s="159">
        <v>8.89</v>
      </c>
      <c r="G310" s="159">
        <f t="shared" si="3"/>
        <v>8.905</v>
      </c>
      <c r="H310" s="157">
        <v>8.92</v>
      </c>
      <c r="I310" s="160">
        <f t="shared" si="4"/>
        <v>8.923333333</v>
      </c>
      <c r="J310" s="160">
        <f t="shared" si="5"/>
        <v>8.926666667</v>
      </c>
      <c r="K310" s="159">
        <v>8.93</v>
      </c>
      <c r="L310" s="159">
        <f t="shared" si="6"/>
        <v>8.934</v>
      </c>
      <c r="M310" s="159">
        <f t="shared" si="7"/>
        <v>8.938</v>
      </c>
      <c r="N310" s="159">
        <f t="shared" si="8"/>
        <v>8.942</v>
      </c>
      <c r="O310" s="159">
        <f t="shared" si="9"/>
        <v>8.946</v>
      </c>
      <c r="P310" s="157">
        <v>8.95</v>
      </c>
      <c r="Q310" s="160">
        <f t="shared" si="10"/>
        <v>8.954</v>
      </c>
      <c r="R310" s="160">
        <f t="shared" si="11"/>
        <v>8.958</v>
      </c>
      <c r="S310" s="160">
        <f t="shared" si="12"/>
        <v>8.962</v>
      </c>
      <c r="T310" s="160">
        <f t="shared" si="13"/>
        <v>8.966</v>
      </c>
      <c r="U310" s="167">
        <v>8.97</v>
      </c>
      <c r="V310" s="162">
        <f t="shared" ref="V310:AO310" si="319">B310-B311</f>
        <v>-0.03</v>
      </c>
      <c r="W310" s="162">
        <f t="shared" si="319"/>
        <v>0</v>
      </c>
      <c r="X310" s="162">
        <f t="shared" si="319"/>
        <v>0.01</v>
      </c>
      <c r="Y310" s="162">
        <f t="shared" si="319"/>
        <v>0.005</v>
      </c>
      <c r="Z310" s="162">
        <f t="shared" si="319"/>
        <v>0</v>
      </c>
      <c r="AA310" s="162">
        <f t="shared" si="319"/>
        <v>-0.005</v>
      </c>
      <c r="AB310" s="162">
        <f t="shared" si="319"/>
        <v>-0.01</v>
      </c>
      <c r="AC310" s="162">
        <f t="shared" si="319"/>
        <v>-0.01666666667</v>
      </c>
      <c r="AD310" s="162">
        <f t="shared" si="319"/>
        <v>-0.02333333333</v>
      </c>
      <c r="AE310" s="162">
        <f t="shared" si="319"/>
        <v>-0.03</v>
      </c>
      <c r="AF310" s="162">
        <f t="shared" si="319"/>
        <v>-0.034</v>
      </c>
      <c r="AG310" s="162">
        <f t="shared" si="319"/>
        <v>-0.038</v>
      </c>
      <c r="AH310" s="162">
        <f t="shared" si="319"/>
        <v>-0.042</v>
      </c>
      <c r="AI310" s="162">
        <f t="shared" si="319"/>
        <v>-0.046</v>
      </c>
      <c r="AJ310" s="162">
        <f t="shared" si="319"/>
        <v>-0.05</v>
      </c>
      <c r="AK310" s="162">
        <f t="shared" si="319"/>
        <v>-0.052</v>
      </c>
      <c r="AL310" s="162">
        <f t="shared" si="319"/>
        <v>-0.054</v>
      </c>
      <c r="AM310" s="162">
        <f t="shared" si="319"/>
        <v>-0.056</v>
      </c>
      <c r="AN310" s="162">
        <f t="shared" si="319"/>
        <v>-0.058</v>
      </c>
      <c r="AO310" s="162">
        <f t="shared" si="319"/>
        <v>-0.06</v>
      </c>
      <c r="AP310" s="163">
        <f t="shared" si="15"/>
        <v>0.01</v>
      </c>
    </row>
    <row r="311">
      <c r="A311" s="155">
        <v>42685.0</v>
      </c>
      <c r="B311" s="166">
        <v>9.01</v>
      </c>
      <c r="C311" s="157">
        <v>8.82</v>
      </c>
      <c r="D311" s="159">
        <v>8.83</v>
      </c>
      <c r="E311" s="159">
        <f t="shared" si="2"/>
        <v>8.86</v>
      </c>
      <c r="F311" s="159">
        <v>8.89</v>
      </c>
      <c r="G311" s="159">
        <f t="shared" si="3"/>
        <v>8.91</v>
      </c>
      <c r="H311" s="157">
        <v>8.93</v>
      </c>
      <c r="I311" s="160">
        <f t="shared" si="4"/>
        <v>8.94</v>
      </c>
      <c r="J311" s="160">
        <f t="shared" si="5"/>
        <v>8.95</v>
      </c>
      <c r="K311" s="159">
        <v>8.96</v>
      </c>
      <c r="L311" s="159">
        <f t="shared" si="6"/>
        <v>8.968</v>
      </c>
      <c r="M311" s="159">
        <f t="shared" si="7"/>
        <v>8.976</v>
      </c>
      <c r="N311" s="159">
        <f t="shared" si="8"/>
        <v>8.984</v>
      </c>
      <c r="O311" s="159">
        <f t="shared" si="9"/>
        <v>8.992</v>
      </c>
      <c r="P311" s="157">
        <v>9.0</v>
      </c>
      <c r="Q311" s="160">
        <f t="shared" si="10"/>
        <v>9.006</v>
      </c>
      <c r="R311" s="160">
        <f t="shared" si="11"/>
        <v>9.012</v>
      </c>
      <c r="S311" s="160">
        <f t="shared" si="12"/>
        <v>9.018</v>
      </c>
      <c r="T311" s="160">
        <f t="shared" si="13"/>
        <v>9.024</v>
      </c>
      <c r="U311" s="167">
        <v>9.03</v>
      </c>
      <c r="V311" s="162">
        <f t="shared" ref="V311:AO311" si="320">B311-B312</f>
        <v>0.04</v>
      </c>
      <c r="W311" s="162">
        <f t="shared" si="320"/>
        <v>0.06</v>
      </c>
      <c r="X311" s="162">
        <f t="shared" si="320"/>
        <v>0.09</v>
      </c>
      <c r="Y311" s="162">
        <f t="shared" si="320"/>
        <v>0.12</v>
      </c>
      <c r="Z311" s="162">
        <f t="shared" si="320"/>
        <v>0.15</v>
      </c>
      <c r="AA311" s="162">
        <f t="shared" si="320"/>
        <v>0.18</v>
      </c>
      <c r="AB311" s="162">
        <f t="shared" si="320"/>
        <v>0.21</v>
      </c>
      <c r="AC311" s="162">
        <f t="shared" si="320"/>
        <v>0.22</v>
      </c>
      <c r="AD311" s="162">
        <f t="shared" si="320"/>
        <v>0.23</v>
      </c>
      <c r="AE311" s="162">
        <f t="shared" si="320"/>
        <v>0.24</v>
      </c>
      <c r="AF311" s="162">
        <f t="shared" si="320"/>
        <v>0.244</v>
      </c>
      <c r="AG311" s="162">
        <f t="shared" si="320"/>
        <v>0.248</v>
      </c>
      <c r="AH311" s="162">
        <f t="shared" si="320"/>
        <v>0.252</v>
      </c>
      <c r="AI311" s="162">
        <f t="shared" si="320"/>
        <v>0.256</v>
      </c>
      <c r="AJ311" s="162">
        <f t="shared" si="320"/>
        <v>0.26</v>
      </c>
      <c r="AK311" s="162">
        <f t="shared" si="320"/>
        <v>0.264</v>
      </c>
      <c r="AL311" s="162">
        <f t="shared" si="320"/>
        <v>0.268</v>
      </c>
      <c r="AM311" s="162">
        <f t="shared" si="320"/>
        <v>0.272</v>
      </c>
      <c r="AN311" s="162">
        <f t="shared" si="320"/>
        <v>0.276</v>
      </c>
      <c r="AO311" s="162">
        <f t="shared" si="320"/>
        <v>0.28</v>
      </c>
      <c r="AP311" s="163">
        <f t="shared" si="15"/>
        <v>0.28</v>
      </c>
    </row>
    <row r="312">
      <c r="A312" s="155">
        <v>42684.0</v>
      </c>
      <c r="B312" s="166">
        <v>8.97</v>
      </c>
      <c r="C312" s="157">
        <v>8.76</v>
      </c>
      <c r="D312" s="159">
        <v>8.74</v>
      </c>
      <c r="E312" s="159">
        <f t="shared" si="2"/>
        <v>8.74</v>
      </c>
      <c r="F312" s="159">
        <v>8.74</v>
      </c>
      <c r="G312" s="159">
        <f t="shared" si="3"/>
        <v>8.73</v>
      </c>
      <c r="H312" s="157">
        <v>8.72</v>
      </c>
      <c r="I312" s="160">
        <f t="shared" si="4"/>
        <v>8.72</v>
      </c>
      <c r="J312" s="160">
        <f t="shared" si="5"/>
        <v>8.72</v>
      </c>
      <c r="K312" s="159">
        <v>8.72</v>
      </c>
      <c r="L312" s="159">
        <f t="shared" si="6"/>
        <v>8.724</v>
      </c>
      <c r="M312" s="159">
        <f t="shared" si="7"/>
        <v>8.728</v>
      </c>
      <c r="N312" s="159">
        <f t="shared" si="8"/>
        <v>8.732</v>
      </c>
      <c r="O312" s="159">
        <f t="shared" si="9"/>
        <v>8.736</v>
      </c>
      <c r="P312" s="157">
        <v>8.74</v>
      </c>
      <c r="Q312" s="160">
        <f t="shared" si="10"/>
        <v>8.742</v>
      </c>
      <c r="R312" s="160">
        <f t="shared" si="11"/>
        <v>8.744</v>
      </c>
      <c r="S312" s="160">
        <f t="shared" si="12"/>
        <v>8.746</v>
      </c>
      <c r="T312" s="160">
        <f t="shared" si="13"/>
        <v>8.748</v>
      </c>
      <c r="U312" s="167">
        <v>8.75</v>
      </c>
      <c r="V312" s="162">
        <f t="shared" ref="V312:AO312" si="321">B312-B313</f>
        <v>-0.06</v>
      </c>
      <c r="W312" s="162">
        <f t="shared" si="321"/>
        <v>0.03</v>
      </c>
      <c r="X312" s="162">
        <f t="shared" si="321"/>
        <v>0.08</v>
      </c>
      <c r="Y312" s="162">
        <f t="shared" si="321"/>
        <v>0.105</v>
      </c>
      <c r="Z312" s="162">
        <f t="shared" si="321"/>
        <v>0.13</v>
      </c>
      <c r="AA312" s="162">
        <f t="shared" si="321"/>
        <v>0.135</v>
      </c>
      <c r="AB312" s="162">
        <f t="shared" si="321"/>
        <v>0.14</v>
      </c>
      <c r="AC312" s="162">
        <f t="shared" si="321"/>
        <v>0.15</v>
      </c>
      <c r="AD312" s="162">
        <f t="shared" si="321"/>
        <v>0.16</v>
      </c>
      <c r="AE312" s="162">
        <f t="shared" si="321"/>
        <v>0.17</v>
      </c>
      <c r="AF312" s="162">
        <f t="shared" si="321"/>
        <v>0.174</v>
      </c>
      <c r="AG312" s="162">
        <f t="shared" si="321"/>
        <v>0.178</v>
      </c>
      <c r="AH312" s="162">
        <f t="shared" si="321"/>
        <v>0.182</v>
      </c>
      <c r="AI312" s="162">
        <f t="shared" si="321"/>
        <v>0.186</v>
      </c>
      <c r="AJ312" s="162">
        <f t="shared" si="321"/>
        <v>0.19</v>
      </c>
      <c r="AK312" s="162">
        <f t="shared" si="321"/>
        <v>0.19</v>
      </c>
      <c r="AL312" s="162">
        <f t="shared" si="321"/>
        <v>0.19</v>
      </c>
      <c r="AM312" s="162">
        <f t="shared" si="321"/>
        <v>0.19</v>
      </c>
      <c r="AN312" s="162">
        <f t="shared" si="321"/>
        <v>0.19</v>
      </c>
      <c r="AO312" s="162">
        <f t="shared" si="321"/>
        <v>0.19</v>
      </c>
      <c r="AP312" s="163">
        <f t="shared" si="15"/>
        <v>0.19</v>
      </c>
    </row>
    <row r="313">
      <c r="A313" s="155">
        <v>42683.0</v>
      </c>
      <c r="B313" s="166">
        <v>9.03</v>
      </c>
      <c r="C313" s="157">
        <v>8.73</v>
      </c>
      <c r="D313" s="159">
        <v>8.66</v>
      </c>
      <c r="E313" s="159">
        <f t="shared" si="2"/>
        <v>8.635</v>
      </c>
      <c r="F313" s="159">
        <v>8.61</v>
      </c>
      <c r="G313" s="159">
        <f t="shared" si="3"/>
        <v>8.595</v>
      </c>
      <c r="H313" s="157">
        <v>8.58</v>
      </c>
      <c r="I313" s="160">
        <f t="shared" si="4"/>
        <v>8.57</v>
      </c>
      <c r="J313" s="160">
        <f t="shared" si="5"/>
        <v>8.56</v>
      </c>
      <c r="K313" s="159">
        <v>8.55</v>
      </c>
      <c r="L313" s="159">
        <f t="shared" si="6"/>
        <v>8.55</v>
      </c>
      <c r="M313" s="159">
        <f t="shared" si="7"/>
        <v>8.55</v>
      </c>
      <c r="N313" s="159">
        <f t="shared" si="8"/>
        <v>8.55</v>
      </c>
      <c r="O313" s="159">
        <f t="shared" si="9"/>
        <v>8.55</v>
      </c>
      <c r="P313" s="157">
        <v>8.55</v>
      </c>
      <c r="Q313" s="160">
        <f t="shared" si="10"/>
        <v>8.552</v>
      </c>
      <c r="R313" s="160">
        <f t="shared" si="11"/>
        <v>8.554</v>
      </c>
      <c r="S313" s="160">
        <f t="shared" si="12"/>
        <v>8.556</v>
      </c>
      <c r="T313" s="160">
        <f t="shared" si="13"/>
        <v>8.558</v>
      </c>
      <c r="U313" s="167">
        <v>8.56</v>
      </c>
      <c r="V313" s="162">
        <f t="shared" ref="V313:AO313" si="322">B313-B314</f>
        <v>-0.02</v>
      </c>
      <c r="W313" s="162">
        <f t="shared" si="322"/>
        <v>0.06</v>
      </c>
      <c r="X313" s="162">
        <f t="shared" si="322"/>
        <v>0.07</v>
      </c>
      <c r="Y313" s="162">
        <f t="shared" si="322"/>
        <v>0.055</v>
      </c>
      <c r="Z313" s="162">
        <f t="shared" si="322"/>
        <v>0.04</v>
      </c>
      <c r="AA313" s="162">
        <f t="shared" si="322"/>
        <v>0.035</v>
      </c>
      <c r="AB313" s="162">
        <f t="shared" si="322"/>
        <v>0.03</v>
      </c>
      <c r="AC313" s="162">
        <f t="shared" si="322"/>
        <v>0.02666666667</v>
      </c>
      <c r="AD313" s="162">
        <f t="shared" si="322"/>
        <v>0.02333333333</v>
      </c>
      <c r="AE313" s="162">
        <f t="shared" si="322"/>
        <v>0.02</v>
      </c>
      <c r="AF313" s="162">
        <f t="shared" si="322"/>
        <v>0.022</v>
      </c>
      <c r="AG313" s="162">
        <f t="shared" si="322"/>
        <v>0.024</v>
      </c>
      <c r="AH313" s="162">
        <f t="shared" si="322"/>
        <v>0.026</v>
      </c>
      <c r="AI313" s="162">
        <f t="shared" si="322"/>
        <v>0.028</v>
      </c>
      <c r="AJ313" s="162">
        <f t="shared" si="322"/>
        <v>0.03</v>
      </c>
      <c r="AK313" s="162">
        <f t="shared" si="322"/>
        <v>0.03</v>
      </c>
      <c r="AL313" s="162">
        <f t="shared" si="322"/>
        <v>0.03</v>
      </c>
      <c r="AM313" s="162">
        <f t="shared" si="322"/>
        <v>0.03</v>
      </c>
      <c r="AN313" s="162">
        <f t="shared" si="322"/>
        <v>0.03</v>
      </c>
      <c r="AO313" s="162">
        <f t="shared" si="322"/>
        <v>0.03</v>
      </c>
      <c r="AP313" s="163">
        <f t="shared" si="15"/>
        <v>0.07</v>
      </c>
    </row>
    <row r="314">
      <c r="A314" s="169">
        <v>42682.0</v>
      </c>
      <c r="B314" s="166">
        <v>9.05</v>
      </c>
      <c r="C314" s="157">
        <v>8.67</v>
      </c>
      <c r="D314" s="159">
        <v>8.59</v>
      </c>
      <c r="E314" s="159">
        <f t="shared" si="2"/>
        <v>8.58</v>
      </c>
      <c r="F314" s="159">
        <v>8.57</v>
      </c>
      <c r="G314" s="159">
        <f t="shared" si="3"/>
        <v>8.56</v>
      </c>
      <c r="H314" s="157">
        <v>8.55</v>
      </c>
      <c r="I314" s="160">
        <f t="shared" si="4"/>
        <v>8.543333333</v>
      </c>
      <c r="J314" s="160">
        <f t="shared" si="5"/>
        <v>8.536666667</v>
      </c>
      <c r="K314" s="159">
        <v>8.53</v>
      </c>
      <c r="L314" s="159">
        <f t="shared" si="6"/>
        <v>8.528</v>
      </c>
      <c r="M314" s="159">
        <f t="shared" si="7"/>
        <v>8.526</v>
      </c>
      <c r="N314" s="159">
        <f t="shared" si="8"/>
        <v>8.524</v>
      </c>
      <c r="O314" s="159">
        <f t="shared" si="9"/>
        <v>8.522</v>
      </c>
      <c r="P314" s="157">
        <v>8.52</v>
      </c>
      <c r="Q314" s="160">
        <f t="shared" si="10"/>
        <v>8.522</v>
      </c>
      <c r="R314" s="160">
        <f t="shared" si="11"/>
        <v>8.524</v>
      </c>
      <c r="S314" s="160">
        <f t="shared" si="12"/>
        <v>8.526</v>
      </c>
      <c r="T314" s="160">
        <f t="shared" si="13"/>
        <v>8.528</v>
      </c>
      <c r="U314" s="167">
        <v>8.53</v>
      </c>
      <c r="V314" s="162">
        <f t="shared" ref="V314:AO314" si="323">B314-B315</f>
        <v>0.02</v>
      </c>
      <c r="W314" s="162">
        <f t="shared" si="323"/>
        <v>0.01</v>
      </c>
      <c r="X314" s="162">
        <f t="shared" si="323"/>
        <v>-0.01</v>
      </c>
      <c r="Y314" s="162">
        <f t="shared" si="323"/>
        <v>-0.01</v>
      </c>
      <c r="Z314" s="162">
        <f t="shared" si="323"/>
        <v>-0.01</v>
      </c>
      <c r="AA314" s="162">
        <f t="shared" si="323"/>
        <v>-0.01</v>
      </c>
      <c r="AB314" s="162">
        <f t="shared" si="323"/>
        <v>-0.01</v>
      </c>
      <c r="AC314" s="162">
        <f t="shared" si="323"/>
        <v>-0.01333333333</v>
      </c>
      <c r="AD314" s="162">
        <f t="shared" si="323"/>
        <v>-0.01666666667</v>
      </c>
      <c r="AE314" s="162">
        <f t="shared" si="323"/>
        <v>-0.02</v>
      </c>
      <c r="AF314" s="162">
        <f t="shared" si="323"/>
        <v>-0.022</v>
      </c>
      <c r="AG314" s="162">
        <f t="shared" si="323"/>
        <v>-0.024</v>
      </c>
      <c r="AH314" s="162">
        <f t="shared" si="323"/>
        <v>-0.026</v>
      </c>
      <c r="AI314" s="162">
        <f t="shared" si="323"/>
        <v>-0.028</v>
      </c>
      <c r="AJ314" s="162">
        <f t="shared" si="323"/>
        <v>-0.03</v>
      </c>
      <c r="AK314" s="162">
        <f t="shared" si="323"/>
        <v>-0.03</v>
      </c>
      <c r="AL314" s="162">
        <f t="shared" si="323"/>
        <v>-0.03</v>
      </c>
      <c r="AM314" s="162">
        <f t="shared" si="323"/>
        <v>-0.03</v>
      </c>
      <c r="AN314" s="162">
        <f t="shared" si="323"/>
        <v>-0.03</v>
      </c>
      <c r="AO314" s="162">
        <f t="shared" si="323"/>
        <v>-0.03</v>
      </c>
      <c r="AP314" s="163">
        <f t="shared" si="15"/>
        <v>0.02</v>
      </c>
    </row>
    <row r="315">
      <c r="A315" s="169">
        <v>42681.0</v>
      </c>
      <c r="B315" s="166">
        <v>9.03</v>
      </c>
      <c r="C315" s="157">
        <v>8.66</v>
      </c>
      <c r="D315" s="159">
        <v>8.6</v>
      </c>
      <c r="E315" s="159">
        <f t="shared" si="2"/>
        <v>8.59</v>
      </c>
      <c r="F315" s="159">
        <v>8.58</v>
      </c>
      <c r="G315" s="159">
        <f t="shared" si="3"/>
        <v>8.57</v>
      </c>
      <c r="H315" s="157">
        <v>8.56</v>
      </c>
      <c r="I315" s="160">
        <f t="shared" si="4"/>
        <v>8.556666667</v>
      </c>
      <c r="J315" s="160">
        <f t="shared" si="5"/>
        <v>8.553333333</v>
      </c>
      <c r="K315" s="159">
        <v>8.55</v>
      </c>
      <c r="L315" s="159">
        <f t="shared" si="6"/>
        <v>8.55</v>
      </c>
      <c r="M315" s="159">
        <f t="shared" si="7"/>
        <v>8.55</v>
      </c>
      <c r="N315" s="159">
        <f t="shared" si="8"/>
        <v>8.55</v>
      </c>
      <c r="O315" s="159">
        <f t="shared" si="9"/>
        <v>8.55</v>
      </c>
      <c r="P315" s="157">
        <v>8.55</v>
      </c>
      <c r="Q315" s="160">
        <f t="shared" si="10"/>
        <v>8.552</v>
      </c>
      <c r="R315" s="160">
        <f t="shared" si="11"/>
        <v>8.554</v>
      </c>
      <c r="S315" s="160">
        <f t="shared" si="12"/>
        <v>8.556</v>
      </c>
      <c r="T315" s="160">
        <f t="shared" si="13"/>
        <v>8.558</v>
      </c>
      <c r="U315" s="167">
        <v>8.56</v>
      </c>
      <c r="V315" s="162">
        <f t="shared" ref="V315:AO315" si="324">B315-B316</f>
        <v>0.02</v>
      </c>
      <c r="W315" s="162">
        <f t="shared" si="324"/>
        <v>-0.05</v>
      </c>
      <c r="X315" s="162">
        <f t="shared" si="324"/>
        <v>-0.1</v>
      </c>
      <c r="Y315" s="162">
        <f t="shared" si="324"/>
        <v>-0.115</v>
      </c>
      <c r="Z315" s="162">
        <f t="shared" si="324"/>
        <v>-0.13</v>
      </c>
      <c r="AA315" s="162">
        <f t="shared" si="324"/>
        <v>-0.125</v>
      </c>
      <c r="AB315" s="162">
        <f t="shared" si="324"/>
        <v>-0.12</v>
      </c>
      <c r="AC315" s="162">
        <f t="shared" si="324"/>
        <v>-0.1166666667</v>
      </c>
      <c r="AD315" s="162">
        <f t="shared" si="324"/>
        <v>-0.1133333333</v>
      </c>
      <c r="AE315" s="162">
        <f t="shared" si="324"/>
        <v>-0.11</v>
      </c>
      <c r="AF315" s="162">
        <f t="shared" si="324"/>
        <v>-0.112</v>
      </c>
      <c r="AG315" s="162">
        <f t="shared" si="324"/>
        <v>-0.114</v>
      </c>
      <c r="AH315" s="162">
        <f t="shared" si="324"/>
        <v>-0.116</v>
      </c>
      <c r="AI315" s="162">
        <f t="shared" si="324"/>
        <v>-0.118</v>
      </c>
      <c r="AJ315" s="162">
        <f t="shared" si="324"/>
        <v>-0.12</v>
      </c>
      <c r="AK315" s="162">
        <f t="shared" si="324"/>
        <v>-0.12</v>
      </c>
      <c r="AL315" s="162">
        <f t="shared" si="324"/>
        <v>-0.12</v>
      </c>
      <c r="AM315" s="162">
        <f t="shared" si="324"/>
        <v>-0.12</v>
      </c>
      <c r="AN315" s="162">
        <f t="shared" si="324"/>
        <v>-0.12</v>
      </c>
      <c r="AO315" s="162">
        <f t="shared" si="324"/>
        <v>-0.12</v>
      </c>
      <c r="AP315" s="163">
        <f t="shared" si="15"/>
        <v>0.02</v>
      </c>
    </row>
    <row r="316">
      <c r="A316" s="169">
        <v>42677.0</v>
      </c>
      <c r="B316" s="166">
        <v>9.01</v>
      </c>
      <c r="C316" s="157">
        <v>8.71</v>
      </c>
      <c r="D316" s="159">
        <v>8.7</v>
      </c>
      <c r="E316" s="159">
        <f t="shared" si="2"/>
        <v>8.705</v>
      </c>
      <c r="F316" s="159">
        <v>8.71</v>
      </c>
      <c r="G316" s="159">
        <f t="shared" si="3"/>
        <v>8.695</v>
      </c>
      <c r="H316" s="157">
        <v>8.68</v>
      </c>
      <c r="I316" s="160">
        <f t="shared" si="4"/>
        <v>8.673333333</v>
      </c>
      <c r="J316" s="160">
        <f t="shared" si="5"/>
        <v>8.666666667</v>
      </c>
      <c r="K316" s="159">
        <v>8.66</v>
      </c>
      <c r="L316" s="159">
        <f t="shared" si="6"/>
        <v>8.662</v>
      </c>
      <c r="M316" s="159">
        <f t="shared" si="7"/>
        <v>8.664</v>
      </c>
      <c r="N316" s="159">
        <f t="shared" si="8"/>
        <v>8.666</v>
      </c>
      <c r="O316" s="159">
        <f t="shared" si="9"/>
        <v>8.668</v>
      </c>
      <c r="P316" s="157">
        <v>8.67</v>
      </c>
      <c r="Q316" s="160">
        <f t="shared" si="10"/>
        <v>8.672</v>
      </c>
      <c r="R316" s="160">
        <f t="shared" si="11"/>
        <v>8.674</v>
      </c>
      <c r="S316" s="160">
        <f t="shared" si="12"/>
        <v>8.676</v>
      </c>
      <c r="T316" s="160">
        <f t="shared" si="13"/>
        <v>8.678</v>
      </c>
      <c r="U316" s="167">
        <v>8.68</v>
      </c>
      <c r="V316" s="162">
        <f t="shared" ref="V316:AO316" si="325">B316-B317</f>
        <v>0.06</v>
      </c>
      <c r="W316" s="162">
        <f t="shared" si="325"/>
        <v>0.02</v>
      </c>
      <c r="X316" s="162">
        <f t="shared" si="325"/>
        <v>-0.02</v>
      </c>
      <c r="Y316" s="162">
        <f t="shared" si="325"/>
        <v>-0.035</v>
      </c>
      <c r="Z316" s="162">
        <f t="shared" si="325"/>
        <v>-0.05</v>
      </c>
      <c r="AA316" s="162">
        <f t="shared" si="325"/>
        <v>-0.055</v>
      </c>
      <c r="AB316" s="162">
        <f t="shared" si="325"/>
        <v>-0.06</v>
      </c>
      <c r="AC316" s="162">
        <f t="shared" si="325"/>
        <v>-0.06</v>
      </c>
      <c r="AD316" s="162">
        <f t="shared" si="325"/>
        <v>-0.06</v>
      </c>
      <c r="AE316" s="162">
        <f t="shared" si="325"/>
        <v>-0.06</v>
      </c>
      <c r="AF316" s="162">
        <f t="shared" si="325"/>
        <v>-0.06</v>
      </c>
      <c r="AG316" s="162">
        <f t="shared" si="325"/>
        <v>-0.06</v>
      </c>
      <c r="AH316" s="162">
        <f t="shared" si="325"/>
        <v>-0.06</v>
      </c>
      <c r="AI316" s="162">
        <f t="shared" si="325"/>
        <v>-0.06</v>
      </c>
      <c r="AJ316" s="162">
        <f t="shared" si="325"/>
        <v>-0.06</v>
      </c>
      <c r="AK316" s="162">
        <f t="shared" si="325"/>
        <v>-0.06</v>
      </c>
      <c r="AL316" s="162">
        <f t="shared" si="325"/>
        <v>-0.06</v>
      </c>
      <c r="AM316" s="162">
        <f t="shared" si="325"/>
        <v>-0.06</v>
      </c>
      <c r="AN316" s="162">
        <f t="shared" si="325"/>
        <v>-0.06</v>
      </c>
      <c r="AO316" s="162">
        <f t="shared" si="325"/>
        <v>-0.06</v>
      </c>
      <c r="AP316" s="163">
        <f t="shared" si="15"/>
        <v>0.06</v>
      </c>
    </row>
    <row r="317">
      <c r="A317" s="169">
        <v>42676.0</v>
      </c>
      <c r="B317" s="166">
        <v>8.95</v>
      </c>
      <c r="C317" s="157">
        <v>8.69</v>
      </c>
      <c r="D317" s="159">
        <v>8.72</v>
      </c>
      <c r="E317" s="159">
        <f t="shared" si="2"/>
        <v>8.74</v>
      </c>
      <c r="F317" s="159">
        <v>8.76</v>
      </c>
      <c r="G317" s="159">
        <f t="shared" si="3"/>
        <v>8.75</v>
      </c>
      <c r="H317" s="157">
        <v>8.74</v>
      </c>
      <c r="I317" s="160">
        <f t="shared" si="4"/>
        <v>8.733333333</v>
      </c>
      <c r="J317" s="160">
        <f t="shared" si="5"/>
        <v>8.726666667</v>
      </c>
      <c r="K317" s="159">
        <v>8.72</v>
      </c>
      <c r="L317" s="159">
        <f t="shared" si="6"/>
        <v>8.722</v>
      </c>
      <c r="M317" s="159">
        <f t="shared" si="7"/>
        <v>8.724</v>
      </c>
      <c r="N317" s="159">
        <f t="shared" si="8"/>
        <v>8.726</v>
      </c>
      <c r="O317" s="159">
        <f t="shared" si="9"/>
        <v>8.728</v>
      </c>
      <c r="P317" s="157">
        <v>8.73</v>
      </c>
      <c r="Q317" s="160">
        <f t="shared" si="10"/>
        <v>8.732</v>
      </c>
      <c r="R317" s="160">
        <f t="shared" si="11"/>
        <v>8.734</v>
      </c>
      <c r="S317" s="160">
        <f t="shared" si="12"/>
        <v>8.736</v>
      </c>
      <c r="T317" s="160">
        <f t="shared" si="13"/>
        <v>8.738</v>
      </c>
      <c r="U317" s="167">
        <v>8.74</v>
      </c>
      <c r="V317" s="162">
        <f t="shared" ref="V317:AO317" si="326">B317-B318</f>
        <v>-0.02</v>
      </c>
      <c r="W317" s="162">
        <f t="shared" si="326"/>
        <v>0.02</v>
      </c>
      <c r="X317" s="162">
        <f t="shared" si="326"/>
        <v>0.04</v>
      </c>
      <c r="Y317" s="162">
        <f t="shared" si="326"/>
        <v>0.05</v>
      </c>
      <c r="Z317" s="162">
        <f t="shared" si="326"/>
        <v>0.06</v>
      </c>
      <c r="AA317" s="162">
        <f t="shared" si="326"/>
        <v>0.065</v>
      </c>
      <c r="AB317" s="162">
        <f t="shared" si="326"/>
        <v>0.07</v>
      </c>
      <c r="AC317" s="162">
        <f t="shared" si="326"/>
        <v>0.07</v>
      </c>
      <c r="AD317" s="162">
        <f t="shared" si="326"/>
        <v>0.07</v>
      </c>
      <c r="AE317" s="162">
        <f t="shared" si="326"/>
        <v>0.07</v>
      </c>
      <c r="AF317" s="162">
        <f t="shared" si="326"/>
        <v>0.072</v>
      </c>
      <c r="AG317" s="162">
        <f t="shared" si="326"/>
        <v>0.074</v>
      </c>
      <c r="AH317" s="162">
        <f t="shared" si="326"/>
        <v>0.076</v>
      </c>
      <c r="AI317" s="162">
        <f t="shared" si="326"/>
        <v>0.078</v>
      </c>
      <c r="AJ317" s="162">
        <f t="shared" si="326"/>
        <v>0.08</v>
      </c>
      <c r="AK317" s="162">
        <f t="shared" si="326"/>
        <v>0.078</v>
      </c>
      <c r="AL317" s="162">
        <f t="shared" si="326"/>
        <v>0.076</v>
      </c>
      <c r="AM317" s="162">
        <f t="shared" si="326"/>
        <v>0.074</v>
      </c>
      <c r="AN317" s="162">
        <f t="shared" si="326"/>
        <v>0.072</v>
      </c>
      <c r="AO317" s="162">
        <f t="shared" si="326"/>
        <v>0.07</v>
      </c>
      <c r="AP317" s="163">
        <f t="shared" si="15"/>
        <v>0.08</v>
      </c>
    </row>
    <row r="318">
      <c r="A318" s="169">
        <v>42675.0</v>
      </c>
      <c r="B318" s="166">
        <v>8.97</v>
      </c>
      <c r="C318" s="157">
        <v>8.67</v>
      </c>
      <c r="D318" s="159">
        <v>8.68</v>
      </c>
      <c r="E318" s="159">
        <f t="shared" si="2"/>
        <v>8.69</v>
      </c>
      <c r="F318" s="159">
        <v>8.7</v>
      </c>
      <c r="G318" s="159">
        <f t="shared" si="3"/>
        <v>8.685</v>
      </c>
      <c r="H318" s="157">
        <v>8.67</v>
      </c>
      <c r="I318" s="160">
        <f t="shared" si="4"/>
        <v>8.663333333</v>
      </c>
      <c r="J318" s="160">
        <f t="shared" si="5"/>
        <v>8.656666667</v>
      </c>
      <c r="K318" s="159">
        <v>8.65</v>
      </c>
      <c r="L318" s="159">
        <f t="shared" si="6"/>
        <v>8.65</v>
      </c>
      <c r="M318" s="159">
        <f t="shared" si="7"/>
        <v>8.65</v>
      </c>
      <c r="N318" s="159">
        <f t="shared" si="8"/>
        <v>8.65</v>
      </c>
      <c r="O318" s="159">
        <f t="shared" si="9"/>
        <v>8.65</v>
      </c>
      <c r="P318" s="157">
        <v>8.65</v>
      </c>
      <c r="Q318" s="160">
        <f t="shared" si="10"/>
        <v>8.654</v>
      </c>
      <c r="R318" s="160">
        <f t="shared" si="11"/>
        <v>8.658</v>
      </c>
      <c r="S318" s="160">
        <f t="shared" si="12"/>
        <v>8.662</v>
      </c>
      <c r="T318" s="160">
        <f t="shared" si="13"/>
        <v>8.666</v>
      </c>
      <c r="U318" s="167">
        <v>8.67</v>
      </c>
      <c r="V318" s="162">
        <f t="shared" ref="V318:AO318" si="327">B318-B319</f>
        <v>-0.02</v>
      </c>
      <c r="W318" s="162">
        <f t="shared" si="327"/>
        <v>-0.03</v>
      </c>
      <c r="X318" s="162">
        <f t="shared" si="327"/>
        <v>-0.03</v>
      </c>
      <c r="Y318" s="162">
        <f t="shared" si="327"/>
        <v>-0.03</v>
      </c>
      <c r="Z318" s="162">
        <f t="shared" si="327"/>
        <v>-0.03</v>
      </c>
      <c r="AA318" s="162">
        <f t="shared" si="327"/>
        <v>-0.035</v>
      </c>
      <c r="AB318" s="162">
        <f t="shared" si="327"/>
        <v>-0.04</v>
      </c>
      <c r="AC318" s="162">
        <f t="shared" si="327"/>
        <v>-0.03666666667</v>
      </c>
      <c r="AD318" s="162">
        <f t="shared" si="327"/>
        <v>-0.03333333333</v>
      </c>
      <c r="AE318" s="162">
        <f t="shared" si="327"/>
        <v>-0.03</v>
      </c>
      <c r="AF318" s="162">
        <f t="shared" si="327"/>
        <v>-0.028</v>
      </c>
      <c r="AG318" s="162">
        <f t="shared" si="327"/>
        <v>-0.026</v>
      </c>
      <c r="AH318" s="162">
        <f t="shared" si="327"/>
        <v>-0.024</v>
      </c>
      <c r="AI318" s="162">
        <f t="shared" si="327"/>
        <v>-0.022</v>
      </c>
      <c r="AJ318" s="162">
        <f t="shared" si="327"/>
        <v>-0.02</v>
      </c>
      <c r="AK318" s="162">
        <f t="shared" si="327"/>
        <v>-0.018</v>
      </c>
      <c r="AL318" s="162">
        <f t="shared" si="327"/>
        <v>-0.016</v>
      </c>
      <c r="AM318" s="162">
        <f t="shared" si="327"/>
        <v>-0.014</v>
      </c>
      <c r="AN318" s="162">
        <f t="shared" si="327"/>
        <v>-0.012</v>
      </c>
      <c r="AO318" s="162">
        <f t="shared" si="327"/>
        <v>-0.01</v>
      </c>
      <c r="AP318" s="163">
        <f t="shared" si="15"/>
        <v>-0.01</v>
      </c>
    </row>
    <row r="319">
      <c r="A319" s="169">
        <v>42674.0</v>
      </c>
      <c r="B319" s="166">
        <v>8.99</v>
      </c>
      <c r="C319" s="157">
        <v>8.7</v>
      </c>
      <c r="D319" s="159">
        <v>8.71</v>
      </c>
      <c r="E319" s="159">
        <f t="shared" si="2"/>
        <v>8.72</v>
      </c>
      <c r="F319" s="159">
        <v>8.73</v>
      </c>
      <c r="G319" s="159">
        <f t="shared" si="3"/>
        <v>8.72</v>
      </c>
      <c r="H319" s="157">
        <v>8.71</v>
      </c>
      <c r="I319" s="160">
        <f t="shared" si="4"/>
        <v>8.7</v>
      </c>
      <c r="J319" s="160">
        <f t="shared" si="5"/>
        <v>8.69</v>
      </c>
      <c r="K319" s="159">
        <v>8.68</v>
      </c>
      <c r="L319" s="159">
        <f t="shared" si="6"/>
        <v>8.678</v>
      </c>
      <c r="M319" s="159">
        <f t="shared" si="7"/>
        <v>8.676</v>
      </c>
      <c r="N319" s="159">
        <f t="shared" si="8"/>
        <v>8.674</v>
      </c>
      <c r="O319" s="159">
        <f t="shared" si="9"/>
        <v>8.672</v>
      </c>
      <c r="P319" s="157">
        <v>8.67</v>
      </c>
      <c r="Q319" s="160">
        <f t="shared" si="10"/>
        <v>8.672</v>
      </c>
      <c r="R319" s="160">
        <f t="shared" si="11"/>
        <v>8.674</v>
      </c>
      <c r="S319" s="160">
        <f t="shared" si="12"/>
        <v>8.676</v>
      </c>
      <c r="T319" s="160">
        <f t="shared" si="13"/>
        <v>8.678</v>
      </c>
      <c r="U319" s="167">
        <v>8.68</v>
      </c>
      <c r="V319" s="162">
        <f t="shared" ref="V319:AO319" si="328">B319-B320</f>
        <v>0.08</v>
      </c>
      <c r="W319" s="162">
        <f t="shared" si="328"/>
        <v>-0.03</v>
      </c>
      <c r="X319" s="162">
        <f t="shared" si="328"/>
        <v>-0.01</v>
      </c>
      <c r="Y319" s="162">
        <f t="shared" si="328"/>
        <v>0.01</v>
      </c>
      <c r="Z319" s="162">
        <f t="shared" si="328"/>
        <v>0.03</v>
      </c>
      <c r="AA319" s="162">
        <f t="shared" si="328"/>
        <v>0.045</v>
      </c>
      <c r="AB319" s="162">
        <f t="shared" si="328"/>
        <v>0.06</v>
      </c>
      <c r="AC319" s="162">
        <f t="shared" si="328"/>
        <v>0.06333333333</v>
      </c>
      <c r="AD319" s="162">
        <f t="shared" si="328"/>
        <v>0.06666666667</v>
      </c>
      <c r="AE319" s="162">
        <f t="shared" si="328"/>
        <v>0.07</v>
      </c>
      <c r="AF319" s="162">
        <f t="shared" si="328"/>
        <v>0.07</v>
      </c>
      <c r="AG319" s="162">
        <f t="shared" si="328"/>
        <v>0.07</v>
      </c>
      <c r="AH319" s="162">
        <f t="shared" si="328"/>
        <v>0.07</v>
      </c>
      <c r="AI319" s="162">
        <f t="shared" si="328"/>
        <v>0.07</v>
      </c>
      <c r="AJ319" s="162">
        <f t="shared" si="328"/>
        <v>0.07</v>
      </c>
      <c r="AK319" s="162">
        <f t="shared" si="328"/>
        <v>0.068</v>
      </c>
      <c r="AL319" s="162">
        <f t="shared" si="328"/>
        <v>0.066</v>
      </c>
      <c r="AM319" s="162">
        <f t="shared" si="328"/>
        <v>0.064</v>
      </c>
      <c r="AN319" s="162">
        <f t="shared" si="328"/>
        <v>0.062</v>
      </c>
      <c r="AO319" s="162">
        <f t="shared" si="328"/>
        <v>0.06</v>
      </c>
      <c r="AP319" s="163">
        <f t="shared" si="15"/>
        <v>0.08</v>
      </c>
    </row>
    <row r="320">
      <c r="A320" s="169">
        <v>42671.0</v>
      </c>
      <c r="B320" s="166">
        <v>8.91</v>
      </c>
      <c r="C320" s="157">
        <v>8.73</v>
      </c>
      <c r="D320" s="159">
        <v>8.72</v>
      </c>
      <c r="E320" s="159">
        <f t="shared" si="2"/>
        <v>8.71</v>
      </c>
      <c r="F320" s="159">
        <v>8.7</v>
      </c>
      <c r="G320" s="159">
        <f t="shared" si="3"/>
        <v>8.675</v>
      </c>
      <c r="H320" s="157">
        <v>8.65</v>
      </c>
      <c r="I320" s="160">
        <f t="shared" si="4"/>
        <v>8.636666667</v>
      </c>
      <c r="J320" s="160">
        <f t="shared" si="5"/>
        <v>8.623333333</v>
      </c>
      <c r="K320" s="159">
        <v>8.61</v>
      </c>
      <c r="L320" s="159">
        <f t="shared" si="6"/>
        <v>8.608</v>
      </c>
      <c r="M320" s="159">
        <f t="shared" si="7"/>
        <v>8.606</v>
      </c>
      <c r="N320" s="159">
        <f t="shared" si="8"/>
        <v>8.604</v>
      </c>
      <c r="O320" s="159">
        <f t="shared" si="9"/>
        <v>8.602</v>
      </c>
      <c r="P320" s="157">
        <v>8.6</v>
      </c>
      <c r="Q320" s="160">
        <f t="shared" si="10"/>
        <v>8.604</v>
      </c>
      <c r="R320" s="160">
        <f t="shared" si="11"/>
        <v>8.608</v>
      </c>
      <c r="S320" s="160">
        <f t="shared" si="12"/>
        <v>8.612</v>
      </c>
      <c r="T320" s="160">
        <f t="shared" si="13"/>
        <v>8.616</v>
      </c>
      <c r="U320" s="167">
        <v>8.62</v>
      </c>
      <c r="V320" s="162">
        <f t="shared" ref="V320:AO320" si="329">B320-B321</f>
        <v>0</v>
      </c>
      <c r="W320" s="162">
        <f t="shared" si="329"/>
        <v>0.05</v>
      </c>
      <c r="X320" s="162">
        <f t="shared" si="329"/>
        <v>0.05</v>
      </c>
      <c r="Y320" s="162">
        <f t="shared" si="329"/>
        <v>0.05</v>
      </c>
      <c r="Z320" s="162">
        <f t="shared" si="329"/>
        <v>0.05</v>
      </c>
      <c r="AA320" s="162">
        <f t="shared" si="329"/>
        <v>0.04</v>
      </c>
      <c r="AB320" s="162">
        <f t="shared" si="329"/>
        <v>0.03</v>
      </c>
      <c r="AC320" s="162">
        <f t="shared" si="329"/>
        <v>0.03</v>
      </c>
      <c r="AD320" s="162">
        <f t="shared" si="329"/>
        <v>0.03</v>
      </c>
      <c r="AE320" s="162">
        <f t="shared" si="329"/>
        <v>0.03</v>
      </c>
      <c r="AF320" s="162">
        <f t="shared" si="329"/>
        <v>0.03</v>
      </c>
      <c r="AG320" s="162">
        <f t="shared" si="329"/>
        <v>0.03</v>
      </c>
      <c r="AH320" s="162">
        <f t="shared" si="329"/>
        <v>0.03</v>
      </c>
      <c r="AI320" s="162">
        <f t="shared" si="329"/>
        <v>0.03</v>
      </c>
      <c r="AJ320" s="162">
        <f t="shared" si="329"/>
        <v>0.03</v>
      </c>
      <c r="AK320" s="162">
        <f t="shared" si="329"/>
        <v>0.032</v>
      </c>
      <c r="AL320" s="162">
        <f t="shared" si="329"/>
        <v>0.034</v>
      </c>
      <c r="AM320" s="162">
        <f t="shared" si="329"/>
        <v>0.036</v>
      </c>
      <c r="AN320" s="162">
        <f t="shared" si="329"/>
        <v>0.038</v>
      </c>
      <c r="AO320" s="162">
        <f t="shared" si="329"/>
        <v>0.04</v>
      </c>
      <c r="AP320" s="163">
        <f t="shared" si="15"/>
        <v>0.05</v>
      </c>
    </row>
    <row r="321">
      <c r="A321" s="169">
        <v>42670.0</v>
      </c>
      <c r="B321" s="166">
        <v>8.91</v>
      </c>
      <c r="C321" s="157">
        <v>8.68</v>
      </c>
      <c r="D321" s="159">
        <v>8.67</v>
      </c>
      <c r="E321" s="159">
        <f t="shared" si="2"/>
        <v>8.66</v>
      </c>
      <c r="F321" s="159">
        <v>8.65</v>
      </c>
      <c r="G321" s="159">
        <f t="shared" si="3"/>
        <v>8.635</v>
      </c>
      <c r="H321" s="157">
        <v>8.62</v>
      </c>
      <c r="I321" s="160">
        <f t="shared" si="4"/>
        <v>8.606666667</v>
      </c>
      <c r="J321" s="160">
        <f t="shared" si="5"/>
        <v>8.593333333</v>
      </c>
      <c r="K321" s="159">
        <v>8.58</v>
      </c>
      <c r="L321" s="159">
        <f t="shared" si="6"/>
        <v>8.578</v>
      </c>
      <c r="M321" s="159">
        <f t="shared" si="7"/>
        <v>8.576</v>
      </c>
      <c r="N321" s="159">
        <f t="shared" si="8"/>
        <v>8.574</v>
      </c>
      <c r="O321" s="159">
        <f t="shared" si="9"/>
        <v>8.572</v>
      </c>
      <c r="P321" s="157">
        <v>8.57</v>
      </c>
      <c r="Q321" s="160">
        <f t="shared" si="10"/>
        <v>8.572</v>
      </c>
      <c r="R321" s="160">
        <f t="shared" si="11"/>
        <v>8.574</v>
      </c>
      <c r="S321" s="160">
        <f t="shared" si="12"/>
        <v>8.576</v>
      </c>
      <c r="T321" s="160">
        <f t="shared" si="13"/>
        <v>8.578</v>
      </c>
      <c r="U321" s="167">
        <v>8.58</v>
      </c>
      <c r="V321" s="162">
        <f t="shared" ref="V321:AO321" si="330">B321-B322</f>
        <v>0.03</v>
      </c>
      <c r="W321" s="162">
        <f t="shared" si="330"/>
        <v>0</v>
      </c>
      <c r="X321" s="162">
        <f t="shared" si="330"/>
        <v>0.01</v>
      </c>
      <c r="Y321" s="162">
        <f t="shared" si="330"/>
        <v>0.025</v>
      </c>
      <c r="Z321" s="162">
        <f t="shared" si="330"/>
        <v>0.04</v>
      </c>
      <c r="AA321" s="162">
        <f t="shared" si="330"/>
        <v>0.055</v>
      </c>
      <c r="AB321" s="162">
        <f t="shared" si="330"/>
        <v>0.07</v>
      </c>
      <c r="AC321" s="162">
        <f t="shared" si="330"/>
        <v>0.07333333333</v>
      </c>
      <c r="AD321" s="162">
        <f t="shared" si="330"/>
        <v>0.07666666667</v>
      </c>
      <c r="AE321" s="162">
        <f t="shared" si="330"/>
        <v>0.08</v>
      </c>
      <c r="AF321" s="162">
        <f t="shared" si="330"/>
        <v>0.08</v>
      </c>
      <c r="AG321" s="162">
        <f t="shared" si="330"/>
        <v>0.08</v>
      </c>
      <c r="AH321" s="162">
        <f t="shared" si="330"/>
        <v>0.08</v>
      </c>
      <c r="AI321" s="162">
        <f t="shared" si="330"/>
        <v>0.08</v>
      </c>
      <c r="AJ321" s="162">
        <f t="shared" si="330"/>
        <v>0.08</v>
      </c>
      <c r="AK321" s="162">
        <f t="shared" si="330"/>
        <v>0.08</v>
      </c>
      <c r="AL321" s="162">
        <f t="shared" si="330"/>
        <v>0.08</v>
      </c>
      <c r="AM321" s="162">
        <f t="shared" si="330"/>
        <v>0.08</v>
      </c>
      <c r="AN321" s="162">
        <f t="shared" si="330"/>
        <v>0.08</v>
      </c>
      <c r="AO321" s="162">
        <f t="shared" si="330"/>
        <v>0.08</v>
      </c>
      <c r="AP321" s="163">
        <f t="shared" si="15"/>
        <v>0.08</v>
      </c>
    </row>
    <row r="322">
      <c r="A322" s="169">
        <v>42669.0</v>
      </c>
      <c r="B322" s="166">
        <v>8.88</v>
      </c>
      <c r="C322" s="157">
        <v>8.68</v>
      </c>
      <c r="D322" s="159">
        <v>8.66</v>
      </c>
      <c r="E322" s="159">
        <f t="shared" si="2"/>
        <v>8.635</v>
      </c>
      <c r="F322" s="159">
        <v>8.61</v>
      </c>
      <c r="G322" s="159">
        <f t="shared" si="3"/>
        <v>8.58</v>
      </c>
      <c r="H322" s="157">
        <v>8.55</v>
      </c>
      <c r="I322" s="160">
        <f t="shared" si="4"/>
        <v>8.533333333</v>
      </c>
      <c r="J322" s="160">
        <f t="shared" si="5"/>
        <v>8.516666667</v>
      </c>
      <c r="K322" s="159">
        <v>8.5</v>
      </c>
      <c r="L322" s="159">
        <f t="shared" si="6"/>
        <v>8.498</v>
      </c>
      <c r="M322" s="159">
        <f t="shared" si="7"/>
        <v>8.496</v>
      </c>
      <c r="N322" s="159">
        <f t="shared" si="8"/>
        <v>8.494</v>
      </c>
      <c r="O322" s="159">
        <f t="shared" si="9"/>
        <v>8.492</v>
      </c>
      <c r="P322" s="157">
        <v>8.49</v>
      </c>
      <c r="Q322" s="160">
        <f t="shared" si="10"/>
        <v>8.492</v>
      </c>
      <c r="R322" s="160">
        <f t="shared" si="11"/>
        <v>8.494</v>
      </c>
      <c r="S322" s="160">
        <f t="shared" si="12"/>
        <v>8.496</v>
      </c>
      <c r="T322" s="160">
        <f t="shared" si="13"/>
        <v>8.498</v>
      </c>
      <c r="U322" s="167">
        <v>8.5</v>
      </c>
      <c r="V322" s="162">
        <f t="shared" ref="V322:AO322" si="331">B322-B323</f>
        <v>-0.07</v>
      </c>
      <c r="W322" s="162">
        <f t="shared" si="331"/>
        <v>0.05</v>
      </c>
      <c r="X322" s="162">
        <f t="shared" si="331"/>
        <v>0.07</v>
      </c>
      <c r="Y322" s="162">
        <f t="shared" si="331"/>
        <v>0.065</v>
      </c>
      <c r="Z322" s="162">
        <f t="shared" si="331"/>
        <v>0.06</v>
      </c>
      <c r="AA322" s="162">
        <f t="shared" si="331"/>
        <v>0.05</v>
      </c>
      <c r="AB322" s="162">
        <f t="shared" si="331"/>
        <v>0.04</v>
      </c>
      <c r="AC322" s="162">
        <f t="shared" si="331"/>
        <v>0.03666666667</v>
      </c>
      <c r="AD322" s="162">
        <f t="shared" si="331"/>
        <v>0.03333333333</v>
      </c>
      <c r="AE322" s="162">
        <f t="shared" si="331"/>
        <v>0.03</v>
      </c>
      <c r="AF322" s="162">
        <f t="shared" si="331"/>
        <v>0.032</v>
      </c>
      <c r="AG322" s="162">
        <f t="shared" si="331"/>
        <v>0.034</v>
      </c>
      <c r="AH322" s="162">
        <f t="shared" si="331"/>
        <v>0.036</v>
      </c>
      <c r="AI322" s="162">
        <f t="shared" si="331"/>
        <v>0.038</v>
      </c>
      <c r="AJ322" s="162">
        <f t="shared" si="331"/>
        <v>0.04</v>
      </c>
      <c r="AK322" s="162">
        <f t="shared" si="331"/>
        <v>0.04</v>
      </c>
      <c r="AL322" s="162">
        <f t="shared" si="331"/>
        <v>0.04</v>
      </c>
      <c r="AM322" s="162">
        <f t="shared" si="331"/>
        <v>0.04</v>
      </c>
      <c r="AN322" s="162">
        <f t="shared" si="331"/>
        <v>0.04</v>
      </c>
      <c r="AO322" s="162">
        <f t="shared" si="331"/>
        <v>0.04</v>
      </c>
      <c r="AP322" s="163">
        <f t="shared" si="15"/>
        <v>0.07</v>
      </c>
    </row>
    <row r="323">
      <c r="A323" s="169">
        <v>42668.0</v>
      </c>
      <c r="B323" s="166">
        <v>8.95</v>
      </c>
      <c r="C323" s="157">
        <v>8.63</v>
      </c>
      <c r="D323" s="159">
        <v>8.59</v>
      </c>
      <c r="E323" s="159">
        <f t="shared" si="2"/>
        <v>8.57</v>
      </c>
      <c r="F323" s="159">
        <v>8.55</v>
      </c>
      <c r="G323" s="159">
        <f t="shared" si="3"/>
        <v>8.53</v>
      </c>
      <c r="H323" s="157">
        <v>8.51</v>
      </c>
      <c r="I323" s="160">
        <f t="shared" si="4"/>
        <v>8.496666667</v>
      </c>
      <c r="J323" s="160">
        <f t="shared" si="5"/>
        <v>8.483333333</v>
      </c>
      <c r="K323" s="159">
        <v>8.47</v>
      </c>
      <c r="L323" s="159">
        <f t="shared" si="6"/>
        <v>8.466</v>
      </c>
      <c r="M323" s="159">
        <f t="shared" si="7"/>
        <v>8.462</v>
      </c>
      <c r="N323" s="159">
        <f t="shared" si="8"/>
        <v>8.458</v>
      </c>
      <c r="O323" s="159">
        <f t="shared" si="9"/>
        <v>8.454</v>
      </c>
      <c r="P323" s="157">
        <v>8.45</v>
      </c>
      <c r="Q323" s="160">
        <f t="shared" si="10"/>
        <v>8.452</v>
      </c>
      <c r="R323" s="160">
        <f t="shared" si="11"/>
        <v>8.454</v>
      </c>
      <c r="S323" s="160">
        <f t="shared" si="12"/>
        <v>8.456</v>
      </c>
      <c r="T323" s="160">
        <f t="shared" si="13"/>
        <v>8.458</v>
      </c>
      <c r="U323" s="167">
        <v>8.46</v>
      </c>
      <c r="V323" s="162">
        <f t="shared" ref="V323:AO323" si="332">B323-B324</f>
        <v>-0.02</v>
      </c>
      <c r="W323" s="162">
        <f t="shared" si="332"/>
        <v>-0.01</v>
      </c>
      <c r="X323" s="162">
        <f t="shared" si="332"/>
        <v>-0.01</v>
      </c>
      <c r="Y323" s="162">
        <f t="shared" si="332"/>
        <v>-0.005</v>
      </c>
      <c r="Z323" s="162">
        <f t="shared" si="332"/>
        <v>0</v>
      </c>
      <c r="AA323" s="162">
        <f t="shared" si="332"/>
        <v>0.015</v>
      </c>
      <c r="AB323" s="162">
        <f t="shared" si="332"/>
        <v>0.03</v>
      </c>
      <c r="AC323" s="162">
        <f t="shared" si="332"/>
        <v>0.03666666667</v>
      </c>
      <c r="AD323" s="162">
        <f t="shared" si="332"/>
        <v>0.04333333333</v>
      </c>
      <c r="AE323" s="162">
        <f t="shared" si="332"/>
        <v>0.05</v>
      </c>
      <c r="AF323" s="162">
        <f t="shared" si="332"/>
        <v>0.05</v>
      </c>
      <c r="AG323" s="162">
        <f t="shared" si="332"/>
        <v>0.05</v>
      </c>
      <c r="AH323" s="162">
        <f t="shared" si="332"/>
        <v>0.05</v>
      </c>
      <c r="AI323" s="162">
        <f t="shared" si="332"/>
        <v>0.05</v>
      </c>
      <c r="AJ323" s="162">
        <f t="shared" si="332"/>
        <v>0.05</v>
      </c>
      <c r="AK323" s="162">
        <f t="shared" si="332"/>
        <v>0.05</v>
      </c>
      <c r="AL323" s="162">
        <f t="shared" si="332"/>
        <v>0.05</v>
      </c>
      <c r="AM323" s="162">
        <f t="shared" si="332"/>
        <v>0.05</v>
      </c>
      <c r="AN323" s="162">
        <f t="shared" si="332"/>
        <v>0.05</v>
      </c>
      <c r="AO323" s="162">
        <f t="shared" si="332"/>
        <v>0.05</v>
      </c>
      <c r="AP323" s="163">
        <f t="shared" si="15"/>
        <v>0.05</v>
      </c>
    </row>
    <row r="324">
      <c r="A324" s="169">
        <v>42667.0</v>
      </c>
      <c r="B324" s="166">
        <v>8.97</v>
      </c>
      <c r="C324" s="157">
        <v>8.64</v>
      </c>
      <c r="D324" s="159">
        <v>8.6</v>
      </c>
      <c r="E324" s="159">
        <f t="shared" si="2"/>
        <v>8.575</v>
      </c>
      <c r="F324" s="159">
        <v>8.55</v>
      </c>
      <c r="G324" s="159">
        <f t="shared" si="3"/>
        <v>8.515</v>
      </c>
      <c r="H324" s="157">
        <v>8.48</v>
      </c>
      <c r="I324" s="160">
        <f t="shared" si="4"/>
        <v>8.46</v>
      </c>
      <c r="J324" s="160">
        <f t="shared" si="5"/>
        <v>8.44</v>
      </c>
      <c r="K324" s="159">
        <v>8.42</v>
      </c>
      <c r="L324" s="159">
        <f t="shared" si="6"/>
        <v>8.416</v>
      </c>
      <c r="M324" s="159">
        <f t="shared" si="7"/>
        <v>8.412</v>
      </c>
      <c r="N324" s="159">
        <f t="shared" si="8"/>
        <v>8.408</v>
      </c>
      <c r="O324" s="159">
        <f t="shared" si="9"/>
        <v>8.404</v>
      </c>
      <c r="P324" s="157">
        <v>8.4</v>
      </c>
      <c r="Q324" s="160">
        <f t="shared" si="10"/>
        <v>8.402</v>
      </c>
      <c r="R324" s="160">
        <f t="shared" si="11"/>
        <v>8.404</v>
      </c>
      <c r="S324" s="160">
        <f t="shared" si="12"/>
        <v>8.406</v>
      </c>
      <c r="T324" s="160">
        <f t="shared" si="13"/>
        <v>8.408</v>
      </c>
      <c r="U324" s="167">
        <v>8.41</v>
      </c>
      <c r="V324" s="162">
        <f t="shared" ref="V324:AO324" si="333">B324-B325</f>
        <v>-0.06</v>
      </c>
      <c r="W324" s="162">
        <f t="shared" si="333"/>
        <v>-0.06</v>
      </c>
      <c r="X324" s="162">
        <f t="shared" si="333"/>
        <v>-0.02</v>
      </c>
      <c r="Y324" s="162">
        <f t="shared" si="333"/>
        <v>-0.005</v>
      </c>
      <c r="Z324" s="162">
        <f t="shared" si="333"/>
        <v>0.01</v>
      </c>
      <c r="AA324" s="162">
        <f t="shared" si="333"/>
        <v>0.015</v>
      </c>
      <c r="AB324" s="162">
        <f t="shared" si="333"/>
        <v>0.02</v>
      </c>
      <c r="AC324" s="162">
        <f t="shared" si="333"/>
        <v>0.02</v>
      </c>
      <c r="AD324" s="162">
        <f t="shared" si="333"/>
        <v>0.02</v>
      </c>
      <c r="AE324" s="162">
        <f t="shared" si="333"/>
        <v>0.02</v>
      </c>
      <c r="AF324" s="162">
        <f t="shared" si="333"/>
        <v>0.02</v>
      </c>
      <c r="AG324" s="162">
        <f t="shared" si="333"/>
        <v>0.02</v>
      </c>
      <c r="AH324" s="162">
        <f t="shared" si="333"/>
        <v>0.02</v>
      </c>
      <c r="AI324" s="162">
        <f t="shared" si="333"/>
        <v>0.02</v>
      </c>
      <c r="AJ324" s="162">
        <f t="shared" si="333"/>
        <v>0.02</v>
      </c>
      <c r="AK324" s="162">
        <f t="shared" si="333"/>
        <v>0.022</v>
      </c>
      <c r="AL324" s="162">
        <f t="shared" si="333"/>
        <v>0.024</v>
      </c>
      <c r="AM324" s="162">
        <f t="shared" si="333"/>
        <v>0.026</v>
      </c>
      <c r="AN324" s="162">
        <f t="shared" si="333"/>
        <v>0.028</v>
      </c>
      <c r="AO324" s="162">
        <f t="shared" si="333"/>
        <v>0.03</v>
      </c>
      <c r="AP324" s="163">
        <f t="shared" si="15"/>
        <v>0.03</v>
      </c>
    </row>
    <row r="325">
      <c r="A325" s="169">
        <v>42664.0</v>
      </c>
      <c r="B325" s="166">
        <v>9.03</v>
      </c>
      <c r="C325" s="157">
        <v>8.7</v>
      </c>
      <c r="D325" s="159">
        <v>8.62</v>
      </c>
      <c r="E325" s="159">
        <f t="shared" si="2"/>
        <v>8.58</v>
      </c>
      <c r="F325" s="159">
        <v>8.54</v>
      </c>
      <c r="G325" s="159">
        <f t="shared" si="3"/>
        <v>8.5</v>
      </c>
      <c r="H325" s="157">
        <v>8.46</v>
      </c>
      <c r="I325" s="160">
        <f t="shared" si="4"/>
        <v>8.44</v>
      </c>
      <c r="J325" s="160">
        <f t="shared" si="5"/>
        <v>8.42</v>
      </c>
      <c r="K325" s="159">
        <v>8.4</v>
      </c>
      <c r="L325" s="159">
        <f t="shared" si="6"/>
        <v>8.396</v>
      </c>
      <c r="M325" s="159">
        <f t="shared" si="7"/>
        <v>8.392</v>
      </c>
      <c r="N325" s="159">
        <f t="shared" si="8"/>
        <v>8.388</v>
      </c>
      <c r="O325" s="159">
        <f t="shared" si="9"/>
        <v>8.384</v>
      </c>
      <c r="P325" s="157">
        <v>8.38</v>
      </c>
      <c r="Q325" s="160">
        <f t="shared" si="10"/>
        <v>8.38</v>
      </c>
      <c r="R325" s="160">
        <f t="shared" si="11"/>
        <v>8.38</v>
      </c>
      <c r="S325" s="160">
        <f t="shared" si="12"/>
        <v>8.38</v>
      </c>
      <c r="T325" s="160">
        <f t="shared" si="13"/>
        <v>8.38</v>
      </c>
      <c r="U325" s="167">
        <v>8.38</v>
      </c>
      <c r="V325" s="162">
        <f t="shared" ref="V325:AO325" si="334">B325-B326</f>
        <v>0.03</v>
      </c>
      <c r="W325" s="162">
        <f t="shared" si="334"/>
        <v>0.02</v>
      </c>
      <c r="X325" s="162">
        <f t="shared" si="334"/>
        <v>-0.02</v>
      </c>
      <c r="Y325" s="162">
        <f t="shared" si="334"/>
        <v>-0.04</v>
      </c>
      <c r="Z325" s="162">
        <f t="shared" si="334"/>
        <v>-0.06</v>
      </c>
      <c r="AA325" s="162">
        <f t="shared" si="334"/>
        <v>-0.065</v>
      </c>
      <c r="AB325" s="162">
        <f t="shared" si="334"/>
        <v>-0.07</v>
      </c>
      <c r="AC325" s="162">
        <f t="shared" si="334"/>
        <v>-0.07</v>
      </c>
      <c r="AD325" s="162">
        <f t="shared" si="334"/>
        <v>-0.07</v>
      </c>
      <c r="AE325" s="162">
        <f t="shared" si="334"/>
        <v>-0.07</v>
      </c>
      <c r="AF325" s="162">
        <f t="shared" si="334"/>
        <v>-0.07</v>
      </c>
      <c r="AG325" s="162">
        <f t="shared" si="334"/>
        <v>-0.07</v>
      </c>
      <c r="AH325" s="162">
        <f t="shared" si="334"/>
        <v>-0.07</v>
      </c>
      <c r="AI325" s="162">
        <f t="shared" si="334"/>
        <v>-0.07</v>
      </c>
      <c r="AJ325" s="162">
        <f t="shared" si="334"/>
        <v>-0.07</v>
      </c>
      <c r="AK325" s="162">
        <f t="shared" si="334"/>
        <v>-0.07</v>
      </c>
      <c r="AL325" s="162">
        <f t="shared" si="334"/>
        <v>-0.07</v>
      </c>
      <c r="AM325" s="162">
        <f t="shared" si="334"/>
        <v>-0.07</v>
      </c>
      <c r="AN325" s="162">
        <f t="shared" si="334"/>
        <v>-0.07</v>
      </c>
      <c r="AO325" s="162">
        <f t="shared" si="334"/>
        <v>-0.07</v>
      </c>
      <c r="AP325" s="163">
        <f t="shared" si="15"/>
        <v>0.03</v>
      </c>
    </row>
    <row r="326">
      <c r="A326" s="169">
        <v>42663.0</v>
      </c>
      <c r="B326" s="166">
        <v>9.0</v>
      </c>
      <c r="C326" s="157">
        <v>8.68</v>
      </c>
      <c r="D326" s="159">
        <v>8.64</v>
      </c>
      <c r="E326" s="159">
        <f t="shared" si="2"/>
        <v>8.62</v>
      </c>
      <c r="F326" s="159">
        <v>8.6</v>
      </c>
      <c r="G326" s="159">
        <f t="shared" si="3"/>
        <v>8.565</v>
      </c>
      <c r="H326" s="157">
        <v>8.53</v>
      </c>
      <c r="I326" s="160">
        <f t="shared" si="4"/>
        <v>8.51</v>
      </c>
      <c r="J326" s="160">
        <f t="shared" si="5"/>
        <v>8.49</v>
      </c>
      <c r="K326" s="159">
        <v>8.47</v>
      </c>
      <c r="L326" s="159">
        <f t="shared" si="6"/>
        <v>8.466</v>
      </c>
      <c r="M326" s="159">
        <f t="shared" si="7"/>
        <v>8.462</v>
      </c>
      <c r="N326" s="159">
        <f t="shared" si="8"/>
        <v>8.458</v>
      </c>
      <c r="O326" s="159">
        <f t="shared" si="9"/>
        <v>8.454</v>
      </c>
      <c r="P326" s="157">
        <v>8.45</v>
      </c>
      <c r="Q326" s="160">
        <f t="shared" si="10"/>
        <v>8.45</v>
      </c>
      <c r="R326" s="160">
        <f t="shared" si="11"/>
        <v>8.45</v>
      </c>
      <c r="S326" s="160">
        <f t="shared" si="12"/>
        <v>8.45</v>
      </c>
      <c r="T326" s="160">
        <f t="shared" si="13"/>
        <v>8.45</v>
      </c>
      <c r="U326" s="167">
        <v>8.45</v>
      </c>
      <c r="V326" s="162">
        <f t="shared" ref="V326:AO326" si="335">B326-B327</f>
        <v>-0.01</v>
      </c>
      <c r="W326" s="162">
        <f t="shared" si="335"/>
        <v>-0.01</v>
      </c>
      <c r="X326" s="162">
        <f t="shared" si="335"/>
        <v>0.01</v>
      </c>
      <c r="Y326" s="162">
        <f t="shared" si="335"/>
        <v>0.015</v>
      </c>
      <c r="Z326" s="162">
        <f t="shared" si="335"/>
        <v>0.02</v>
      </c>
      <c r="AA326" s="162">
        <f t="shared" si="335"/>
        <v>0.015</v>
      </c>
      <c r="AB326" s="162">
        <f t="shared" si="335"/>
        <v>0.01</v>
      </c>
      <c r="AC326" s="162">
        <f t="shared" si="335"/>
        <v>0.003333333333</v>
      </c>
      <c r="AD326" s="162">
        <f t="shared" si="335"/>
        <v>-0.003333333333</v>
      </c>
      <c r="AE326" s="162">
        <f t="shared" si="335"/>
        <v>-0.01</v>
      </c>
      <c r="AF326" s="162">
        <f t="shared" si="335"/>
        <v>-0.012</v>
      </c>
      <c r="AG326" s="162">
        <f t="shared" si="335"/>
        <v>-0.014</v>
      </c>
      <c r="AH326" s="162">
        <f t="shared" si="335"/>
        <v>-0.016</v>
      </c>
      <c r="AI326" s="162">
        <f t="shared" si="335"/>
        <v>-0.018</v>
      </c>
      <c r="AJ326" s="162">
        <f t="shared" si="335"/>
        <v>-0.02</v>
      </c>
      <c r="AK326" s="162">
        <f t="shared" si="335"/>
        <v>-0.02</v>
      </c>
      <c r="AL326" s="162">
        <f t="shared" si="335"/>
        <v>-0.02</v>
      </c>
      <c r="AM326" s="162">
        <f t="shared" si="335"/>
        <v>-0.02</v>
      </c>
      <c r="AN326" s="162">
        <f t="shared" si="335"/>
        <v>-0.02</v>
      </c>
      <c r="AO326" s="162">
        <f t="shared" si="335"/>
        <v>-0.02</v>
      </c>
      <c r="AP326" s="163">
        <f t="shared" si="15"/>
        <v>0.02</v>
      </c>
    </row>
    <row r="327">
      <c r="A327" s="169">
        <v>42662.0</v>
      </c>
      <c r="B327" s="166">
        <v>9.01</v>
      </c>
      <c r="C327" s="157">
        <v>8.69</v>
      </c>
      <c r="D327" s="159">
        <v>8.63</v>
      </c>
      <c r="E327" s="159">
        <f t="shared" si="2"/>
        <v>8.605</v>
      </c>
      <c r="F327" s="159">
        <v>8.58</v>
      </c>
      <c r="G327" s="159">
        <f t="shared" si="3"/>
        <v>8.55</v>
      </c>
      <c r="H327" s="157">
        <v>8.52</v>
      </c>
      <c r="I327" s="160">
        <f t="shared" si="4"/>
        <v>8.506666667</v>
      </c>
      <c r="J327" s="160">
        <f t="shared" si="5"/>
        <v>8.493333333</v>
      </c>
      <c r="K327" s="159">
        <v>8.48</v>
      </c>
      <c r="L327" s="159">
        <f t="shared" si="6"/>
        <v>8.478</v>
      </c>
      <c r="M327" s="159">
        <f t="shared" si="7"/>
        <v>8.476</v>
      </c>
      <c r="N327" s="159">
        <f t="shared" si="8"/>
        <v>8.474</v>
      </c>
      <c r="O327" s="159">
        <f t="shared" si="9"/>
        <v>8.472</v>
      </c>
      <c r="P327" s="157">
        <v>8.47</v>
      </c>
      <c r="Q327" s="160">
        <f t="shared" si="10"/>
        <v>8.47</v>
      </c>
      <c r="R327" s="160">
        <f t="shared" si="11"/>
        <v>8.47</v>
      </c>
      <c r="S327" s="160">
        <f t="shared" si="12"/>
        <v>8.47</v>
      </c>
      <c r="T327" s="160">
        <f t="shared" si="13"/>
        <v>8.47</v>
      </c>
      <c r="U327" s="167">
        <v>8.47</v>
      </c>
      <c r="V327" s="162">
        <f t="shared" ref="V327:AO327" si="336">B327-B328</f>
        <v>-0.05</v>
      </c>
      <c r="W327" s="162">
        <f t="shared" si="336"/>
        <v>-0.1</v>
      </c>
      <c r="X327" s="162">
        <f t="shared" si="336"/>
        <v>-0.12</v>
      </c>
      <c r="Y327" s="162">
        <f t="shared" si="336"/>
        <v>-0.12</v>
      </c>
      <c r="Z327" s="162">
        <f t="shared" si="336"/>
        <v>-0.12</v>
      </c>
      <c r="AA327" s="162">
        <f t="shared" si="336"/>
        <v>-0.12</v>
      </c>
      <c r="AB327" s="162">
        <f t="shared" si="336"/>
        <v>-0.12</v>
      </c>
      <c r="AC327" s="162">
        <f t="shared" si="336"/>
        <v>-0.1133333333</v>
      </c>
      <c r="AD327" s="162">
        <f t="shared" si="336"/>
        <v>-0.1066666667</v>
      </c>
      <c r="AE327" s="162">
        <f t="shared" si="336"/>
        <v>-0.1</v>
      </c>
      <c r="AF327" s="162">
        <f t="shared" si="336"/>
        <v>-0.1</v>
      </c>
      <c r="AG327" s="162">
        <f t="shared" si="336"/>
        <v>-0.1</v>
      </c>
      <c r="AH327" s="162">
        <f t="shared" si="336"/>
        <v>-0.1</v>
      </c>
      <c r="AI327" s="162">
        <f t="shared" si="336"/>
        <v>-0.1</v>
      </c>
      <c r="AJ327" s="162">
        <f t="shared" si="336"/>
        <v>-0.1</v>
      </c>
      <c r="AK327" s="162">
        <f t="shared" si="336"/>
        <v>-0.102</v>
      </c>
      <c r="AL327" s="162">
        <f t="shared" si="336"/>
        <v>-0.104</v>
      </c>
      <c r="AM327" s="162">
        <f t="shared" si="336"/>
        <v>-0.106</v>
      </c>
      <c r="AN327" s="162">
        <f t="shared" si="336"/>
        <v>-0.108</v>
      </c>
      <c r="AO327" s="162">
        <f t="shared" si="336"/>
        <v>-0.11</v>
      </c>
      <c r="AP327" s="163">
        <f t="shared" si="15"/>
        <v>-0.05</v>
      </c>
    </row>
    <row r="328">
      <c r="A328" s="169">
        <v>42661.0</v>
      </c>
      <c r="B328" s="166">
        <v>9.06</v>
      </c>
      <c r="C328" s="157">
        <v>8.79</v>
      </c>
      <c r="D328" s="159">
        <v>8.75</v>
      </c>
      <c r="E328" s="159">
        <f t="shared" si="2"/>
        <v>8.725</v>
      </c>
      <c r="F328" s="159">
        <v>8.7</v>
      </c>
      <c r="G328" s="159">
        <f t="shared" si="3"/>
        <v>8.67</v>
      </c>
      <c r="H328" s="157">
        <v>8.64</v>
      </c>
      <c r="I328" s="160">
        <f t="shared" si="4"/>
        <v>8.62</v>
      </c>
      <c r="J328" s="160">
        <f t="shared" si="5"/>
        <v>8.6</v>
      </c>
      <c r="K328" s="159">
        <v>8.58</v>
      </c>
      <c r="L328" s="159">
        <f t="shared" si="6"/>
        <v>8.578</v>
      </c>
      <c r="M328" s="159">
        <f t="shared" si="7"/>
        <v>8.576</v>
      </c>
      <c r="N328" s="159">
        <f t="shared" si="8"/>
        <v>8.574</v>
      </c>
      <c r="O328" s="159">
        <f t="shared" si="9"/>
        <v>8.572</v>
      </c>
      <c r="P328" s="157">
        <v>8.57</v>
      </c>
      <c r="Q328" s="160">
        <f t="shared" si="10"/>
        <v>8.572</v>
      </c>
      <c r="R328" s="160">
        <f t="shared" si="11"/>
        <v>8.574</v>
      </c>
      <c r="S328" s="160">
        <f t="shared" si="12"/>
        <v>8.576</v>
      </c>
      <c r="T328" s="160">
        <f t="shared" si="13"/>
        <v>8.578</v>
      </c>
      <c r="U328" s="167">
        <v>8.58</v>
      </c>
      <c r="V328" s="162">
        <f t="shared" ref="V328:AO328" si="337">B328-B329</f>
        <v>0</v>
      </c>
      <c r="W328" s="162">
        <f t="shared" si="337"/>
        <v>0.03</v>
      </c>
      <c r="X328" s="162">
        <f t="shared" si="337"/>
        <v>0.02</v>
      </c>
      <c r="Y328" s="162">
        <f t="shared" si="337"/>
        <v>0.01</v>
      </c>
      <c r="Z328" s="162">
        <f t="shared" si="337"/>
        <v>0</v>
      </c>
      <c r="AA328" s="162">
        <f t="shared" si="337"/>
        <v>-0.005</v>
      </c>
      <c r="AB328" s="162">
        <f t="shared" si="337"/>
        <v>-0.01</v>
      </c>
      <c r="AC328" s="162">
        <f t="shared" si="337"/>
        <v>-0.01333333333</v>
      </c>
      <c r="AD328" s="162">
        <f t="shared" si="337"/>
        <v>-0.01666666667</v>
      </c>
      <c r="AE328" s="162">
        <f t="shared" si="337"/>
        <v>-0.02</v>
      </c>
      <c r="AF328" s="162">
        <f t="shared" si="337"/>
        <v>-0.018</v>
      </c>
      <c r="AG328" s="162">
        <f t="shared" si="337"/>
        <v>-0.016</v>
      </c>
      <c r="AH328" s="162">
        <f t="shared" si="337"/>
        <v>-0.014</v>
      </c>
      <c r="AI328" s="162">
        <f t="shared" si="337"/>
        <v>-0.012</v>
      </c>
      <c r="AJ328" s="162">
        <f t="shared" si="337"/>
        <v>-0.01</v>
      </c>
      <c r="AK328" s="162">
        <f t="shared" si="337"/>
        <v>-0.01</v>
      </c>
      <c r="AL328" s="162">
        <f t="shared" si="337"/>
        <v>-0.01</v>
      </c>
      <c r="AM328" s="162">
        <f t="shared" si="337"/>
        <v>-0.01</v>
      </c>
      <c r="AN328" s="162">
        <f t="shared" si="337"/>
        <v>-0.01</v>
      </c>
      <c r="AO328" s="162">
        <f t="shared" si="337"/>
        <v>-0.01</v>
      </c>
      <c r="AP328" s="163">
        <f t="shared" si="15"/>
        <v>0.03</v>
      </c>
    </row>
    <row r="329">
      <c r="A329" s="169">
        <v>42660.0</v>
      </c>
      <c r="B329" s="166">
        <v>9.06</v>
      </c>
      <c r="C329" s="157">
        <v>8.76</v>
      </c>
      <c r="D329" s="159">
        <v>8.73</v>
      </c>
      <c r="E329" s="159">
        <f t="shared" si="2"/>
        <v>8.715</v>
      </c>
      <c r="F329" s="159">
        <v>8.7</v>
      </c>
      <c r="G329" s="159">
        <f t="shared" si="3"/>
        <v>8.675</v>
      </c>
      <c r="H329" s="157">
        <v>8.65</v>
      </c>
      <c r="I329" s="160">
        <f t="shared" si="4"/>
        <v>8.633333333</v>
      </c>
      <c r="J329" s="160">
        <f t="shared" si="5"/>
        <v>8.616666667</v>
      </c>
      <c r="K329" s="159">
        <v>8.6</v>
      </c>
      <c r="L329" s="159">
        <f t="shared" si="6"/>
        <v>8.596</v>
      </c>
      <c r="M329" s="159">
        <f t="shared" si="7"/>
        <v>8.592</v>
      </c>
      <c r="N329" s="159">
        <f t="shared" si="8"/>
        <v>8.588</v>
      </c>
      <c r="O329" s="159">
        <f t="shared" si="9"/>
        <v>8.584</v>
      </c>
      <c r="P329" s="157">
        <v>8.58</v>
      </c>
      <c r="Q329" s="160">
        <f t="shared" si="10"/>
        <v>8.582</v>
      </c>
      <c r="R329" s="160">
        <f t="shared" si="11"/>
        <v>8.584</v>
      </c>
      <c r="S329" s="160">
        <f t="shared" si="12"/>
        <v>8.586</v>
      </c>
      <c r="T329" s="160">
        <f t="shared" si="13"/>
        <v>8.588</v>
      </c>
      <c r="U329" s="167">
        <v>8.59</v>
      </c>
      <c r="V329" s="162">
        <f t="shared" ref="V329:AO329" si="338">B329-B330</f>
        <v>0.02</v>
      </c>
      <c r="W329" s="162">
        <f t="shared" si="338"/>
        <v>0.09</v>
      </c>
      <c r="X329" s="162">
        <f t="shared" si="338"/>
        <v>0.13</v>
      </c>
      <c r="Y329" s="162">
        <f t="shared" si="338"/>
        <v>0.14</v>
      </c>
      <c r="Z329" s="162">
        <f t="shared" si="338"/>
        <v>0.15</v>
      </c>
      <c r="AA329" s="162">
        <f t="shared" si="338"/>
        <v>0.155</v>
      </c>
      <c r="AB329" s="162">
        <f t="shared" si="338"/>
        <v>0.16</v>
      </c>
      <c r="AC329" s="162">
        <f t="shared" si="338"/>
        <v>0.1733333333</v>
      </c>
      <c r="AD329" s="162">
        <f t="shared" si="338"/>
        <v>0.1866666667</v>
      </c>
      <c r="AE329" s="162">
        <f t="shared" si="338"/>
        <v>0.2</v>
      </c>
      <c r="AF329" s="162">
        <f t="shared" si="338"/>
        <v>0.204</v>
      </c>
      <c r="AG329" s="162">
        <f t="shared" si="338"/>
        <v>0.208</v>
      </c>
      <c r="AH329" s="162">
        <f t="shared" si="338"/>
        <v>0.212</v>
      </c>
      <c r="AI329" s="162">
        <f t="shared" si="338"/>
        <v>0.216</v>
      </c>
      <c r="AJ329" s="162">
        <f t="shared" si="338"/>
        <v>0.22</v>
      </c>
      <c r="AK329" s="162">
        <f t="shared" si="338"/>
        <v>0.22</v>
      </c>
      <c r="AL329" s="162">
        <f t="shared" si="338"/>
        <v>0.22</v>
      </c>
      <c r="AM329" s="162">
        <f t="shared" si="338"/>
        <v>0.22</v>
      </c>
      <c r="AN329" s="162">
        <f t="shared" si="338"/>
        <v>0.22</v>
      </c>
      <c r="AO329" s="162">
        <f t="shared" si="338"/>
        <v>0.22</v>
      </c>
      <c r="AP329" s="163">
        <f t="shared" si="15"/>
        <v>0.22</v>
      </c>
    </row>
    <row r="330">
      <c r="A330" s="169">
        <v>42657.0</v>
      </c>
      <c r="B330" s="166">
        <v>9.04</v>
      </c>
      <c r="C330" s="157">
        <v>8.67</v>
      </c>
      <c r="D330" s="159">
        <v>8.6</v>
      </c>
      <c r="E330" s="159">
        <f t="shared" si="2"/>
        <v>8.575</v>
      </c>
      <c r="F330" s="159">
        <v>8.55</v>
      </c>
      <c r="G330" s="159">
        <f t="shared" si="3"/>
        <v>8.52</v>
      </c>
      <c r="H330" s="157">
        <v>8.49</v>
      </c>
      <c r="I330" s="160">
        <f t="shared" si="4"/>
        <v>8.46</v>
      </c>
      <c r="J330" s="160">
        <f t="shared" si="5"/>
        <v>8.43</v>
      </c>
      <c r="K330" s="159">
        <v>8.4</v>
      </c>
      <c r="L330" s="159">
        <f t="shared" si="6"/>
        <v>8.392</v>
      </c>
      <c r="M330" s="159">
        <f t="shared" si="7"/>
        <v>8.384</v>
      </c>
      <c r="N330" s="159">
        <f t="shared" si="8"/>
        <v>8.376</v>
      </c>
      <c r="O330" s="159">
        <f t="shared" si="9"/>
        <v>8.368</v>
      </c>
      <c r="P330" s="157">
        <v>8.36</v>
      </c>
      <c r="Q330" s="160">
        <f t="shared" si="10"/>
        <v>8.362</v>
      </c>
      <c r="R330" s="160">
        <f t="shared" si="11"/>
        <v>8.364</v>
      </c>
      <c r="S330" s="160">
        <f t="shared" si="12"/>
        <v>8.366</v>
      </c>
      <c r="T330" s="160">
        <f t="shared" si="13"/>
        <v>8.368</v>
      </c>
      <c r="U330" s="167">
        <v>8.37</v>
      </c>
      <c r="V330" s="162">
        <f t="shared" ref="V330:AO330" si="339">B330-B331</f>
        <v>0</v>
      </c>
      <c r="W330" s="162">
        <f t="shared" si="339"/>
        <v>-0.05</v>
      </c>
      <c r="X330" s="162">
        <f t="shared" si="339"/>
        <v>-0.06</v>
      </c>
      <c r="Y330" s="162">
        <f t="shared" si="339"/>
        <v>-0.055</v>
      </c>
      <c r="Z330" s="162">
        <f t="shared" si="339"/>
        <v>-0.05</v>
      </c>
      <c r="AA330" s="162">
        <f t="shared" si="339"/>
        <v>-0.04</v>
      </c>
      <c r="AB330" s="162">
        <f t="shared" si="339"/>
        <v>-0.03</v>
      </c>
      <c r="AC330" s="162">
        <f t="shared" si="339"/>
        <v>-0.02</v>
      </c>
      <c r="AD330" s="162">
        <f t="shared" si="339"/>
        <v>-0.01</v>
      </c>
      <c r="AE330" s="162">
        <f t="shared" si="339"/>
        <v>0</v>
      </c>
      <c r="AF330" s="162">
        <f t="shared" si="339"/>
        <v>0.002</v>
      </c>
      <c r="AG330" s="162">
        <f t="shared" si="339"/>
        <v>0.004</v>
      </c>
      <c r="AH330" s="162">
        <f t="shared" si="339"/>
        <v>0.006</v>
      </c>
      <c r="AI330" s="162">
        <f t="shared" si="339"/>
        <v>0.008</v>
      </c>
      <c r="AJ330" s="162">
        <f t="shared" si="339"/>
        <v>0.01</v>
      </c>
      <c r="AK330" s="162">
        <f t="shared" si="339"/>
        <v>0.01</v>
      </c>
      <c r="AL330" s="162">
        <f t="shared" si="339"/>
        <v>0.01</v>
      </c>
      <c r="AM330" s="162">
        <f t="shared" si="339"/>
        <v>0.01</v>
      </c>
      <c r="AN330" s="162">
        <f t="shared" si="339"/>
        <v>0.01</v>
      </c>
      <c r="AO330" s="162">
        <f t="shared" si="339"/>
        <v>0.01</v>
      </c>
      <c r="AP330" s="163">
        <f t="shared" si="15"/>
        <v>0.01</v>
      </c>
    </row>
    <row r="331">
      <c r="A331" s="169">
        <v>42656.0</v>
      </c>
      <c r="B331" s="166">
        <v>9.04</v>
      </c>
      <c r="C331" s="157">
        <v>8.72</v>
      </c>
      <c r="D331" s="159">
        <v>8.66</v>
      </c>
      <c r="E331" s="159">
        <f t="shared" si="2"/>
        <v>8.63</v>
      </c>
      <c r="F331" s="159">
        <v>8.6</v>
      </c>
      <c r="G331" s="159">
        <f t="shared" si="3"/>
        <v>8.56</v>
      </c>
      <c r="H331" s="157">
        <v>8.52</v>
      </c>
      <c r="I331" s="160">
        <f t="shared" si="4"/>
        <v>8.48</v>
      </c>
      <c r="J331" s="160">
        <f t="shared" si="5"/>
        <v>8.44</v>
      </c>
      <c r="K331" s="159">
        <v>8.4</v>
      </c>
      <c r="L331" s="159">
        <f t="shared" si="6"/>
        <v>8.39</v>
      </c>
      <c r="M331" s="159">
        <f t="shared" si="7"/>
        <v>8.38</v>
      </c>
      <c r="N331" s="159">
        <f t="shared" si="8"/>
        <v>8.37</v>
      </c>
      <c r="O331" s="159">
        <f t="shared" si="9"/>
        <v>8.36</v>
      </c>
      <c r="P331" s="157">
        <v>8.35</v>
      </c>
      <c r="Q331" s="160">
        <f t="shared" si="10"/>
        <v>8.352</v>
      </c>
      <c r="R331" s="160">
        <f t="shared" si="11"/>
        <v>8.354</v>
      </c>
      <c r="S331" s="160">
        <f t="shared" si="12"/>
        <v>8.356</v>
      </c>
      <c r="T331" s="160">
        <f t="shared" si="13"/>
        <v>8.358</v>
      </c>
      <c r="U331" s="167">
        <v>8.36</v>
      </c>
      <c r="V331" s="162">
        <f t="shared" ref="V331:AO331" si="340">B331-B332</f>
        <v>-0.01</v>
      </c>
      <c r="W331" s="162">
        <f t="shared" si="340"/>
        <v>-0.01</v>
      </c>
      <c r="X331" s="162">
        <f t="shared" si="340"/>
        <v>0.03</v>
      </c>
      <c r="Y331" s="162">
        <f t="shared" si="340"/>
        <v>0.05</v>
      </c>
      <c r="Z331" s="162">
        <f t="shared" si="340"/>
        <v>0.07</v>
      </c>
      <c r="AA331" s="162">
        <f t="shared" si="340"/>
        <v>0.06</v>
      </c>
      <c r="AB331" s="162">
        <f t="shared" si="340"/>
        <v>0.05</v>
      </c>
      <c r="AC331" s="162">
        <f t="shared" si="340"/>
        <v>0.02666666667</v>
      </c>
      <c r="AD331" s="162">
        <f t="shared" si="340"/>
        <v>0.003333333333</v>
      </c>
      <c r="AE331" s="162">
        <f t="shared" si="340"/>
        <v>-0.02</v>
      </c>
      <c r="AF331" s="162">
        <f t="shared" si="340"/>
        <v>-0.024</v>
      </c>
      <c r="AG331" s="162">
        <f t="shared" si="340"/>
        <v>-0.028</v>
      </c>
      <c r="AH331" s="162">
        <f t="shared" si="340"/>
        <v>-0.032</v>
      </c>
      <c r="AI331" s="162">
        <f t="shared" si="340"/>
        <v>-0.036</v>
      </c>
      <c r="AJ331" s="162">
        <f t="shared" si="340"/>
        <v>-0.04</v>
      </c>
      <c r="AK331" s="162">
        <f t="shared" si="340"/>
        <v>-0.038</v>
      </c>
      <c r="AL331" s="162">
        <f t="shared" si="340"/>
        <v>-0.036</v>
      </c>
      <c r="AM331" s="162">
        <f t="shared" si="340"/>
        <v>-0.034</v>
      </c>
      <c r="AN331" s="162">
        <f t="shared" si="340"/>
        <v>-0.032</v>
      </c>
      <c r="AO331" s="162">
        <f t="shared" si="340"/>
        <v>-0.03</v>
      </c>
      <c r="AP331" s="163">
        <f t="shared" si="15"/>
        <v>0.07</v>
      </c>
    </row>
    <row r="332">
      <c r="A332" s="169">
        <v>42655.0</v>
      </c>
      <c r="B332" s="166">
        <v>9.05</v>
      </c>
      <c r="C332" s="157">
        <v>8.73</v>
      </c>
      <c r="D332" s="159">
        <v>8.63</v>
      </c>
      <c r="E332" s="159">
        <f t="shared" si="2"/>
        <v>8.58</v>
      </c>
      <c r="F332" s="159">
        <v>8.53</v>
      </c>
      <c r="G332" s="159">
        <f t="shared" si="3"/>
        <v>8.5</v>
      </c>
      <c r="H332" s="157">
        <v>8.47</v>
      </c>
      <c r="I332" s="160">
        <f t="shared" si="4"/>
        <v>8.453333333</v>
      </c>
      <c r="J332" s="160">
        <f t="shared" si="5"/>
        <v>8.436666667</v>
      </c>
      <c r="K332" s="159">
        <v>8.42</v>
      </c>
      <c r="L332" s="159">
        <f t="shared" si="6"/>
        <v>8.414</v>
      </c>
      <c r="M332" s="159">
        <f t="shared" si="7"/>
        <v>8.408</v>
      </c>
      <c r="N332" s="159">
        <f t="shared" si="8"/>
        <v>8.402</v>
      </c>
      <c r="O332" s="159">
        <f t="shared" si="9"/>
        <v>8.396</v>
      </c>
      <c r="P332" s="157">
        <v>8.39</v>
      </c>
      <c r="Q332" s="160">
        <f t="shared" si="10"/>
        <v>8.39</v>
      </c>
      <c r="R332" s="160">
        <f t="shared" si="11"/>
        <v>8.39</v>
      </c>
      <c r="S332" s="160">
        <f t="shared" si="12"/>
        <v>8.39</v>
      </c>
      <c r="T332" s="160">
        <f t="shared" si="13"/>
        <v>8.39</v>
      </c>
      <c r="U332" s="167">
        <v>8.39</v>
      </c>
      <c r="V332" s="162">
        <f t="shared" ref="V332:AO332" si="341">B332-B333</f>
        <v>0</v>
      </c>
      <c r="W332" s="162">
        <f t="shared" si="341"/>
        <v>0.01</v>
      </c>
      <c r="X332" s="162">
        <f t="shared" si="341"/>
        <v>-0.01</v>
      </c>
      <c r="Y332" s="162">
        <f t="shared" si="341"/>
        <v>-0.01</v>
      </c>
      <c r="Z332" s="162">
        <f t="shared" si="341"/>
        <v>-0.01</v>
      </c>
      <c r="AA332" s="162">
        <f t="shared" si="341"/>
        <v>0.01</v>
      </c>
      <c r="AB332" s="162">
        <f t="shared" si="341"/>
        <v>0.03</v>
      </c>
      <c r="AC332" s="162">
        <f t="shared" si="341"/>
        <v>0.05</v>
      </c>
      <c r="AD332" s="162">
        <f t="shared" si="341"/>
        <v>0.07</v>
      </c>
      <c r="AE332" s="162">
        <f t="shared" si="341"/>
        <v>0.09</v>
      </c>
      <c r="AF332" s="162">
        <f t="shared" si="341"/>
        <v>0.092</v>
      </c>
      <c r="AG332" s="162">
        <f t="shared" si="341"/>
        <v>0.094</v>
      </c>
      <c r="AH332" s="162">
        <f t="shared" si="341"/>
        <v>0.096</v>
      </c>
      <c r="AI332" s="162">
        <f t="shared" si="341"/>
        <v>0.098</v>
      </c>
      <c r="AJ332" s="162">
        <f t="shared" si="341"/>
        <v>0.1</v>
      </c>
      <c r="AK332" s="162">
        <f t="shared" si="341"/>
        <v>0.098</v>
      </c>
      <c r="AL332" s="162">
        <f t="shared" si="341"/>
        <v>0.096</v>
      </c>
      <c r="AM332" s="162">
        <f t="shared" si="341"/>
        <v>0.094</v>
      </c>
      <c r="AN332" s="162">
        <f t="shared" si="341"/>
        <v>0.092</v>
      </c>
      <c r="AO332" s="162">
        <f t="shared" si="341"/>
        <v>0.09</v>
      </c>
      <c r="AP332" s="163">
        <f t="shared" si="15"/>
        <v>0.1</v>
      </c>
    </row>
    <row r="333">
      <c r="A333" s="169">
        <v>42654.0</v>
      </c>
      <c r="B333" s="166">
        <v>9.05</v>
      </c>
      <c r="C333" s="157">
        <v>8.72</v>
      </c>
      <c r="D333" s="159">
        <v>8.64</v>
      </c>
      <c r="E333" s="159">
        <f t="shared" si="2"/>
        <v>8.59</v>
      </c>
      <c r="F333" s="159">
        <v>8.54</v>
      </c>
      <c r="G333" s="159">
        <f t="shared" si="3"/>
        <v>8.49</v>
      </c>
      <c r="H333" s="157">
        <v>8.44</v>
      </c>
      <c r="I333" s="160">
        <f t="shared" si="4"/>
        <v>8.403333333</v>
      </c>
      <c r="J333" s="160">
        <f t="shared" si="5"/>
        <v>8.366666667</v>
      </c>
      <c r="K333" s="159">
        <v>8.33</v>
      </c>
      <c r="L333" s="159">
        <f t="shared" si="6"/>
        <v>8.322</v>
      </c>
      <c r="M333" s="159">
        <f t="shared" si="7"/>
        <v>8.314</v>
      </c>
      <c r="N333" s="159">
        <f t="shared" si="8"/>
        <v>8.306</v>
      </c>
      <c r="O333" s="159">
        <f t="shared" si="9"/>
        <v>8.298</v>
      </c>
      <c r="P333" s="157">
        <v>8.29</v>
      </c>
      <c r="Q333" s="160">
        <f t="shared" si="10"/>
        <v>8.292</v>
      </c>
      <c r="R333" s="160">
        <f t="shared" si="11"/>
        <v>8.294</v>
      </c>
      <c r="S333" s="160">
        <f t="shared" si="12"/>
        <v>8.296</v>
      </c>
      <c r="T333" s="160">
        <f t="shared" si="13"/>
        <v>8.298</v>
      </c>
      <c r="U333" s="167">
        <v>8.3</v>
      </c>
      <c r="V333" s="162">
        <f t="shared" ref="V333:AO333" si="342">B333-B334</f>
        <v>0.01</v>
      </c>
      <c r="W333" s="162">
        <f t="shared" si="342"/>
        <v>0.06</v>
      </c>
      <c r="X333" s="162">
        <f t="shared" si="342"/>
        <v>0.07</v>
      </c>
      <c r="Y333" s="162">
        <f t="shared" si="342"/>
        <v>0.065</v>
      </c>
      <c r="Z333" s="162">
        <f t="shared" si="342"/>
        <v>0.06</v>
      </c>
      <c r="AA333" s="162">
        <f t="shared" si="342"/>
        <v>0.055</v>
      </c>
      <c r="AB333" s="162">
        <f t="shared" si="342"/>
        <v>0.05</v>
      </c>
      <c r="AC333" s="162">
        <f t="shared" si="342"/>
        <v>0.04666666667</v>
      </c>
      <c r="AD333" s="162">
        <f t="shared" si="342"/>
        <v>0.04333333333</v>
      </c>
      <c r="AE333" s="162">
        <f t="shared" si="342"/>
        <v>0.04</v>
      </c>
      <c r="AF333" s="162">
        <f t="shared" si="342"/>
        <v>0.038</v>
      </c>
      <c r="AG333" s="162">
        <f t="shared" si="342"/>
        <v>0.036</v>
      </c>
      <c r="AH333" s="162">
        <f t="shared" si="342"/>
        <v>0.034</v>
      </c>
      <c r="AI333" s="162">
        <f t="shared" si="342"/>
        <v>0.032</v>
      </c>
      <c r="AJ333" s="162">
        <f t="shared" si="342"/>
        <v>0.03</v>
      </c>
      <c r="AK333" s="162">
        <f t="shared" si="342"/>
        <v>0.03</v>
      </c>
      <c r="AL333" s="162">
        <f t="shared" si="342"/>
        <v>0.03</v>
      </c>
      <c r="AM333" s="162">
        <f t="shared" si="342"/>
        <v>0.03</v>
      </c>
      <c r="AN333" s="162">
        <f t="shared" si="342"/>
        <v>0.03</v>
      </c>
      <c r="AO333" s="162">
        <f t="shared" si="342"/>
        <v>0.03</v>
      </c>
      <c r="AP333" s="163">
        <f t="shared" si="15"/>
        <v>0.07</v>
      </c>
    </row>
    <row r="334">
      <c r="A334" s="169">
        <v>42653.0</v>
      </c>
      <c r="B334" s="166">
        <v>9.04</v>
      </c>
      <c r="C334" s="157">
        <v>8.66</v>
      </c>
      <c r="D334" s="159">
        <v>8.57</v>
      </c>
      <c r="E334" s="159">
        <f t="shared" si="2"/>
        <v>8.525</v>
      </c>
      <c r="F334" s="159">
        <v>8.48</v>
      </c>
      <c r="G334" s="159">
        <f t="shared" si="3"/>
        <v>8.435</v>
      </c>
      <c r="H334" s="157">
        <v>8.39</v>
      </c>
      <c r="I334" s="160">
        <f t="shared" si="4"/>
        <v>8.356666667</v>
      </c>
      <c r="J334" s="160">
        <f t="shared" si="5"/>
        <v>8.323333333</v>
      </c>
      <c r="K334" s="159">
        <v>8.29</v>
      </c>
      <c r="L334" s="159">
        <f t="shared" si="6"/>
        <v>8.284</v>
      </c>
      <c r="M334" s="159">
        <f t="shared" si="7"/>
        <v>8.278</v>
      </c>
      <c r="N334" s="159">
        <f t="shared" si="8"/>
        <v>8.272</v>
      </c>
      <c r="O334" s="159">
        <f t="shared" si="9"/>
        <v>8.266</v>
      </c>
      <c r="P334" s="157">
        <v>8.26</v>
      </c>
      <c r="Q334" s="160">
        <f t="shared" si="10"/>
        <v>8.262</v>
      </c>
      <c r="R334" s="160">
        <f t="shared" si="11"/>
        <v>8.264</v>
      </c>
      <c r="S334" s="160">
        <f t="shared" si="12"/>
        <v>8.266</v>
      </c>
      <c r="T334" s="160">
        <f t="shared" si="13"/>
        <v>8.268</v>
      </c>
      <c r="U334" s="167">
        <v>8.27</v>
      </c>
      <c r="V334" s="162">
        <f t="shared" ref="V334:AO334" si="343">B334-B335</f>
        <v>0</v>
      </c>
      <c r="W334" s="162">
        <f t="shared" si="343"/>
        <v>0.03</v>
      </c>
      <c r="X334" s="162">
        <f t="shared" si="343"/>
        <v>0.04</v>
      </c>
      <c r="Y334" s="162">
        <f t="shared" si="343"/>
        <v>0.04</v>
      </c>
      <c r="Z334" s="162">
        <f t="shared" si="343"/>
        <v>0.04</v>
      </c>
      <c r="AA334" s="162">
        <f t="shared" si="343"/>
        <v>0.04</v>
      </c>
      <c r="AB334" s="162">
        <f t="shared" si="343"/>
        <v>0.04</v>
      </c>
      <c r="AC334" s="162">
        <f t="shared" si="343"/>
        <v>0.04</v>
      </c>
      <c r="AD334" s="162">
        <f t="shared" si="343"/>
        <v>0.04</v>
      </c>
      <c r="AE334" s="162">
        <f t="shared" si="343"/>
        <v>0.04</v>
      </c>
      <c r="AF334" s="162">
        <f t="shared" si="343"/>
        <v>0.042</v>
      </c>
      <c r="AG334" s="162">
        <f t="shared" si="343"/>
        <v>0.044</v>
      </c>
      <c r="AH334" s="162">
        <f t="shared" si="343"/>
        <v>0.046</v>
      </c>
      <c r="AI334" s="162">
        <f t="shared" si="343"/>
        <v>0.048</v>
      </c>
      <c r="AJ334" s="162">
        <f t="shared" si="343"/>
        <v>0.05</v>
      </c>
      <c r="AK334" s="162">
        <f t="shared" si="343"/>
        <v>0.05</v>
      </c>
      <c r="AL334" s="162">
        <f t="shared" si="343"/>
        <v>0.05</v>
      </c>
      <c r="AM334" s="162">
        <f t="shared" si="343"/>
        <v>0.05</v>
      </c>
      <c r="AN334" s="162">
        <f t="shared" si="343"/>
        <v>0.05</v>
      </c>
      <c r="AO334" s="162">
        <f t="shared" si="343"/>
        <v>0.05</v>
      </c>
      <c r="AP334" s="163">
        <f t="shared" si="15"/>
        <v>0.05</v>
      </c>
    </row>
    <row r="335">
      <c r="A335" s="169">
        <v>42650.0</v>
      </c>
      <c r="B335" s="166">
        <v>9.04</v>
      </c>
      <c r="C335" s="157">
        <v>8.63</v>
      </c>
      <c r="D335" s="159">
        <v>8.53</v>
      </c>
      <c r="E335" s="159">
        <f t="shared" si="2"/>
        <v>8.485</v>
      </c>
      <c r="F335" s="159">
        <v>8.44</v>
      </c>
      <c r="G335" s="159">
        <f t="shared" si="3"/>
        <v>8.395</v>
      </c>
      <c r="H335" s="157">
        <v>8.35</v>
      </c>
      <c r="I335" s="160">
        <f t="shared" si="4"/>
        <v>8.316666667</v>
      </c>
      <c r="J335" s="160">
        <f t="shared" si="5"/>
        <v>8.283333333</v>
      </c>
      <c r="K335" s="159">
        <v>8.25</v>
      </c>
      <c r="L335" s="159">
        <f t="shared" si="6"/>
        <v>8.242</v>
      </c>
      <c r="M335" s="159">
        <f t="shared" si="7"/>
        <v>8.234</v>
      </c>
      <c r="N335" s="159">
        <f t="shared" si="8"/>
        <v>8.226</v>
      </c>
      <c r="O335" s="159">
        <f t="shared" si="9"/>
        <v>8.218</v>
      </c>
      <c r="P335" s="157">
        <v>8.21</v>
      </c>
      <c r="Q335" s="160">
        <f t="shared" si="10"/>
        <v>8.212</v>
      </c>
      <c r="R335" s="160">
        <f t="shared" si="11"/>
        <v>8.214</v>
      </c>
      <c r="S335" s="160">
        <f t="shared" si="12"/>
        <v>8.216</v>
      </c>
      <c r="T335" s="160">
        <f t="shared" si="13"/>
        <v>8.218</v>
      </c>
      <c r="U335" s="167">
        <v>8.22</v>
      </c>
      <c r="V335" s="162">
        <f t="shared" ref="V335:AO335" si="344">B335-B336</f>
        <v>-0.04</v>
      </c>
      <c r="W335" s="162">
        <f t="shared" si="344"/>
        <v>-0.04</v>
      </c>
      <c r="X335" s="162">
        <f t="shared" si="344"/>
        <v>0</v>
      </c>
      <c r="Y335" s="162">
        <f t="shared" si="344"/>
        <v>0.02</v>
      </c>
      <c r="Z335" s="162">
        <f t="shared" si="344"/>
        <v>0.04</v>
      </c>
      <c r="AA335" s="162">
        <f t="shared" si="344"/>
        <v>0.04</v>
      </c>
      <c r="AB335" s="162">
        <f t="shared" si="344"/>
        <v>0.04</v>
      </c>
      <c r="AC335" s="162">
        <f t="shared" si="344"/>
        <v>0.03333333333</v>
      </c>
      <c r="AD335" s="162">
        <f t="shared" si="344"/>
        <v>0.02666666667</v>
      </c>
      <c r="AE335" s="162">
        <f t="shared" si="344"/>
        <v>0.02</v>
      </c>
      <c r="AF335" s="162">
        <f t="shared" si="344"/>
        <v>0.018</v>
      </c>
      <c r="AG335" s="162">
        <f t="shared" si="344"/>
        <v>0.016</v>
      </c>
      <c r="AH335" s="162">
        <f t="shared" si="344"/>
        <v>0.014</v>
      </c>
      <c r="AI335" s="162">
        <f t="shared" si="344"/>
        <v>0.012</v>
      </c>
      <c r="AJ335" s="162">
        <f t="shared" si="344"/>
        <v>0.01</v>
      </c>
      <c r="AK335" s="162">
        <f t="shared" si="344"/>
        <v>0.012</v>
      </c>
      <c r="AL335" s="162">
        <f t="shared" si="344"/>
        <v>0.014</v>
      </c>
      <c r="AM335" s="162">
        <f t="shared" si="344"/>
        <v>0.016</v>
      </c>
      <c r="AN335" s="162">
        <f t="shared" si="344"/>
        <v>0.018</v>
      </c>
      <c r="AO335" s="162">
        <f t="shared" si="344"/>
        <v>0.02</v>
      </c>
      <c r="AP335" s="163">
        <f t="shared" si="15"/>
        <v>0.04</v>
      </c>
    </row>
    <row r="336">
      <c r="A336" s="169">
        <v>42649.0</v>
      </c>
      <c r="B336" s="166">
        <v>9.08</v>
      </c>
      <c r="C336" s="157">
        <v>8.67</v>
      </c>
      <c r="D336" s="159">
        <v>8.53</v>
      </c>
      <c r="E336" s="159">
        <f t="shared" si="2"/>
        <v>8.465</v>
      </c>
      <c r="F336" s="159">
        <v>8.4</v>
      </c>
      <c r="G336" s="159">
        <f t="shared" si="3"/>
        <v>8.355</v>
      </c>
      <c r="H336" s="157">
        <v>8.31</v>
      </c>
      <c r="I336" s="160">
        <f t="shared" si="4"/>
        <v>8.283333333</v>
      </c>
      <c r="J336" s="160">
        <f t="shared" si="5"/>
        <v>8.256666667</v>
      </c>
      <c r="K336" s="159">
        <v>8.23</v>
      </c>
      <c r="L336" s="159">
        <f t="shared" si="6"/>
        <v>8.224</v>
      </c>
      <c r="M336" s="159">
        <f t="shared" si="7"/>
        <v>8.218</v>
      </c>
      <c r="N336" s="159">
        <f t="shared" si="8"/>
        <v>8.212</v>
      </c>
      <c r="O336" s="159">
        <f t="shared" si="9"/>
        <v>8.206</v>
      </c>
      <c r="P336" s="157">
        <v>8.2</v>
      </c>
      <c r="Q336" s="160">
        <f t="shared" si="10"/>
        <v>8.2</v>
      </c>
      <c r="R336" s="160">
        <f t="shared" si="11"/>
        <v>8.2</v>
      </c>
      <c r="S336" s="160">
        <f t="shared" si="12"/>
        <v>8.2</v>
      </c>
      <c r="T336" s="160">
        <f t="shared" si="13"/>
        <v>8.2</v>
      </c>
      <c r="U336" s="167">
        <v>8.2</v>
      </c>
      <c r="V336" s="162">
        <f t="shared" ref="V336:AO336" si="345">B336-B337</f>
        <v>0.07</v>
      </c>
      <c r="W336" s="162">
        <f t="shared" si="345"/>
        <v>0.05</v>
      </c>
      <c r="X336" s="162">
        <f t="shared" si="345"/>
        <v>0.05</v>
      </c>
      <c r="Y336" s="162">
        <f t="shared" si="345"/>
        <v>0.05</v>
      </c>
      <c r="Z336" s="162">
        <f t="shared" si="345"/>
        <v>0.05</v>
      </c>
      <c r="AA336" s="162">
        <f t="shared" si="345"/>
        <v>0.05</v>
      </c>
      <c r="AB336" s="162">
        <f t="shared" si="345"/>
        <v>0.05</v>
      </c>
      <c r="AC336" s="162">
        <f t="shared" si="345"/>
        <v>0.04333333333</v>
      </c>
      <c r="AD336" s="162">
        <f t="shared" si="345"/>
        <v>0.03666666667</v>
      </c>
      <c r="AE336" s="162">
        <f t="shared" si="345"/>
        <v>0.03</v>
      </c>
      <c r="AF336" s="162">
        <f t="shared" si="345"/>
        <v>0.03</v>
      </c>
      <c r="AG336" s="162">
        <f t="shared" si="345"/>
        <v>0.03</v>
      </c>
      <c r="AH336" s="162">
        <f t="shared" si="345"/>
        <v>0.03</v>
      </c>
      <c r="AI336" s="162">
        <f t="shared" si="345"/>
        <v>0.03</v>
      </c>
      <c r="AJ336" s="162">
        <f t="shared" si="345"/>
        <v>0.03</v>
      </c>
      <c r="AK336" s="162">
        <f t="shared" si="345"/>
        <v>0.03</v>
      </c>
      <c r="AL336" s="162">
        <f t="shared" si="345"/>
        <v>0.03</v>
      </c>
      <c r="AM336" s="162">
        <f t="shared" si="345"/>
        <v>0.03</v>
      </c>
      <c r="AN336" s="162">
        <f t="shared" si="345"/>
        <v>0.03</v>
      </c>
      <c r="AO336" s="162">
        <f t="shared" si="345"/>
        <v>0.03</v>
      </c>
      <c r="AP336" s="163">
        <f t="shared" si="15"/>
        <v>0.07</v>
      </c>
    </row>
    <row r="337">
      <c r="A337" s="169">
        <v>42648.0</v>
      </c>
      <c r="B337" s="166">
        <v>9.01</v>
      </c>
      <c r="C337" s="157">
        <v>8.62</v>
      </c>
      <c r="D337" s="159">
        <v>8.48</v>
      </c>
      <c r="E337" s="159">
        <f t="shared" si="2"/>
        <v>8.415</v>
      </c>
      <c r="F337" s="159">
        <v>8.35</v>
      </c>
      <c r="G337" s="159">
        <f t="shared" si="3"/>
        <v>8.305</v>
      </c>
      <c r="H337" s="157">
        <v>8.26</v>
      </c>
      <c r="I337" s="160">
        <f t="shared" si="4"/>
        <v>8.24</v>
      </c>
      <c r="J337" s="160">
        <f t="shared" si="5"/>
        <v>8.22</v>
      </c>
      <c r="K337" s="159">
        <v>8.2</v>
      </c>
      <c r="L337" s="159">
        <f t="shared" si="6"/>
        <v>8.194</v>
      </c>
      <c r="M337" s="159">
        <f t="shared" si="7"/>
        <v>8.188</v>
      </c>
      <c r="N337" s="159">
        <f t="shared" si="8"/>
        <v>8.182</v>
      </c>
      <c r="O337" s="159">
        <f t="shared" si="9"/>
        <v>8.176</v>
      </c>
      <c r="P337" s="157">
        <v>8.17</v>
      </c>
      <c r="Q337" s="160">
        <f t="shared" si="10"/>
        <v>8.17</v>
      </c>
      <c r="R337" s="160">
        <f t="shared" si="11"/>
        <v>8.17</v>
      </c>
      <c r="S337" s="160">
        <f t="shared" si="12"/>
        <v>8.17</v>
      </c>
      <c r="T337" s="160">
        <f t="shared" si="13"/>
        <v>8.17</v>
      </c>
      <c r="U337" s="167">
        <v>8.17</v>
      </c>
      <c r="V337" s="162">
        <f t="shared" ref="V337:AO337" si="346">B337-B338</f>
        <v>0.03</v>
      </c>
      <c r="W337" s="162">
        <f t="shared" si="346"/>
        <v>0.09</v>
      </c>
      <c r="X337" s="162">
        <f t="shared" si="346"/>
        <v>0.1</v>
      </c>
      <c r="Y337" s="162">
        <f t="shared" si="346"/>
        <v>0.095</v>
      </c>
      <c r="Z337" s="162">
        <f t="shared" si="346"/>
        <v>0.09</v>
      </c>
      <c r="AA337" s="162">
        <f t="shared" si="346"/>
        <v>0.08</v>
      </c>
      <c r="AB337" s="162">
        <f t="shared" si="346"/>
        <v>0.07</v>
      </c>
      <c r="AC337" s="162">
        <f t="shared" si="346"/>
        <v>0.07</v>
      </c>
      <c r="AD337" s="162">
        <f t="shared" si="346"/>
        <v>0.07</v>
      </c>
      <c r="AE337" s="162">
        <f t="shared" si="346"/>
        <v>0.07</v>
      </c>
      <c r="AF337" s="162">
        <f t="shared" si="346"/>
        <v>0.068</v>
      </c>
      <c r="AG337" s="162">
        <f t="shared" si="346"/>
        <v>0.066</v>
      </c>
      <c r="AH337" s="162">
        <f t="shared" si="346"/>
        <v>0.064</v>
      </c>
      <c r="AI337" s="162">
        <f t="shared" si="346"/>
        <v>0.062</v>
      </c>
      <c r="AJ337" s="162">
        <f t="shared" si="346"/>
        <v>0.06</v>
      </c>
      <c r="AK337" s="162">
        <f t="shared" si="346"/>
        <v>0.06</v>
      </c>
      <c r="AL337" s="162">
        <f t="shared" si="346"/>
        <v>0.06</v>
      </c>
      <c r="AM337" s="162">
        <f t="shared" si="346"/>
        <v>0.06</v>
      </c>
      <c r="AN337" s="162">
        <f t="shared" si="346"/>
        <v>0.06</v>
      </c>
      <c r="AO337" s="162">
        <f t="shared" si="346"/>
        <v>0.06</v>
      </c>
      <c r="AP337" s="163">
        <f t="shared" si="15"/>
        <v>0.1</v>
      </c>
    </row>
    <row r="338">
      <c r="A338" s="169">
        <v>42647.0</v>
      </c>
      <c r="B338" s="166">
        <v>8.98</v>
      </c>
      <c r="C338" s="157">
        <v>8.53</v>
      </c>
      <c r="D338" s="159">
        <v>8.38</v>
      </c>
      <c r="E338" s="159">
        <f t="shared" si="2"/>
        <v>8.32</v>
      </c>
      <c r="F338" s="159">
        <v>8.26</v>
      </c>
      <c r="G338" s="159">
        <f t="shared" si="3"/>
        <v>8.225</v>
      </c>
      <c r="H338" s="157">
        <v>8.19</v>
      </c>
      <c r="I338" s="160">
        <f t="shared" si="4"/>
        <v>8.17</v>
      </c>
      <c r="J338" s="160">
        <f t="shared" si="5"/>
        <v>8.15</v>
      </c>
      <c r="K338" s="159">
        <v>8.13</v>
      </c>
      <c r="L338" s="159">
        <f t="shared" si="6"/>
        <v>8.126</v>
      </c>
      <c r="M338" s="159">
        <f t="shared" si="7"/>
        <v>8.122</v>
      </c>
      <c r="N338" s="159">
        <f t="shared" si="8"/>
        <v>8.118</v>
      </c>
      <c r="O338" s="159">
        <f t="shared" si="9"/>
        <v>8.114</v>
      </c>
      <c r="P338" s="157">
        <v>8.11</v>
      </c>
      <c r="Q338" s="160">
        <f t="shared" si="10"/>
        <v>8.11</v>
      </c>
      <c r="R338" s="160">
        <f t="shared" si="11"/>
        <v>8.11</v>
      </c>
      <c r="S338" s="160">
        <f t="shared" si="12"/>
        <v>8.11</v>
      </c>
      <c r="T338" s="160">
        <f t="shared" si="13"/>
        <v>8.11</v>
      </c>
      <c r="U338" s="167">
        <v>8.11</v>
      </c>
      <c r="V338" s="162">
        <f t="shared" ref="V338:AO338" si="347">B338-B339</f>
        <v>0.03</v>
      </c>
      <c r="W338" s="162">
        <f t="shared" si="347"/>
        <v>0.02</v>
      </c>
      <c r="X338" s="162">
        <f t="shared" si="347"/>
        <v>0.02</v>
      </c>
      <c r="Y338" s="162">
        <f t="shared" si="347"/>
        <v>0.02</v>
      </c>
      <c r="Z338" s="162">
        <f t="shared" si="347"/>
        <v>0.02</v>
      </c>
      <c r="AA338" s="162">
        <f t="shared" si="347"/>
        <v>0.02</v>
      </c>
      <c r="AB338" s="162">
        <f t="shared" si="347"/>
        <v>0.02</v>
      </c>
      <c r="AC338" s="162">
        <f t="shared" si="347"/>
        <v>0.02</v>
      </c>
      <c r="AD338" s="162">
        <f t="shared" si="347"/>
        <v>0.02</v>
      </c>
      <c r="AE338" s="162">
        <f t="shared" si="347"/>
        <v>0.02</v>
      </c>
      <c r="AF338" s="162">
        <f t="shared" si="347"/>
        <v>0.02</v>
      </c>
      <c r="AG338" s="162">
        <f t="shared" si="347"/>
        <v>0.02</v>
      </c>
      <c r="AH338" s="162">
        <f t="shared" si="347"/>
        <v>0.02</v>
      </c>
      <c r="AI338" s="162">
        <f t="shared" si="347"/>
        <v>0.02</v>
      </c>
      <c r="AJ338" s="162">
        <f t="shared" si="347"/>
        <v>0.02</v>
      </c>
      <c r="AK338" s="162">
        <f t="shared" si="347"/>
        <v>0.018</v>
      </c>
      <c r="AL338" s="162">
        <f t="shared" si="347"/>
        <v>0.016</v>
      </c>
      <c r="AM338" s="162">
        <f t="shared" si="347"/>
        <v>0.014</v>
      </c>
      <c r="AN338" s="162">
        <f t="shared" si="347"/>
        <v>0.012</v>
      </c>
      <c r="AO338" s="162">
        <f t="shared" si="347"/>
        <v>0.01</v>
      </c>
      <c r="AP338" s="163">
        <f t="shared" si="15"/>
        <v>0.03</v>
      </c>
    </row>
    <row r="339">
      <c r="A339" s="169">
        <v>42646.0</v>
      </c>
      <c r="B339" s="166">
        <v>8.95</v>
      </c>
      <c r="C339" s="157">
        <v>8.51</v>
      </c>
      <c r="D339" s="159">
        <v>8.36</v>
      </c>
      <c r="E339" s="159">
        <f t="shared" si="2"/>
        <v>8.3</v>
      </c>
      <c r="F339" s="159">
        <v>8.24</v>
      </c>
      <c r="G339" s="159">
        <f t="shared" si="3"/>
        <v>8.205</v>
      </c>
      <c r="H339" s="157">
        <v>8.17</v>
      </c>
      <c r="I339" s="160">
        <f t="shared" si="4"/>
        <v>8.15</v>
      </c>
      <c r="J339" s="160">
        <f t="shared" si="5"/>
        <v>8.13</v>
      </c>
      <c r="K339" s="159">
        <v>8.11</v>
      </c>
      <c r="L339" s="159">
        <f t="shared" si="6"/>
        <v>8.106</v>
      </c>
      <c r="M339" s="159">
        <f t="shared" si="7"/>
        <v>8.102</v>
      </c>
      <c r="N339" s="159">
        <f t="shared" si="8"/>
        <v>8.098</v>
      </c>
      <c r="O339" s="159">
        <f t="shared" si="9"/>
        <v>8.094</v>
      </c>
      <c r="P339" s="157">
        <v>8.09</v>
      </c>
      <c r="Q339" s="160">
        <f t="shared" si="10"/>
        <v>8.092</v>
      </c>
      <c r="R339" s="160">
        <f t="shared" si="11"/>
        <v>8.094</v>
      </c>
      <c r="S339" s="160">
        <f t="shared" si="12"/>
        <v>8.096</v>
      </c>
      <c r="T339" s="160">
        <f t="shared" si="13"/>
        <v>8.098</v>
      </c>
      <c r="U339" s="167">
        <v>8.1</v>
      </c>
      <c r="V339" s="162">
        <f t="shared" ref="V339:AO339" si="348">B339-B340</f>
        <v>-0.01</v>
      </c>
      <c r="W339" s="162">
        <f t="shared" si="348"/>
        <v>-0.07</v>
      </c>
      <c r="X339" s="162">
        <f t="shared" si="348"/>
        <v>-0.1</v>
      </c>
      <c r="Y339" s="162">
        <f t="shared" si="348"/>
        <v>-0.1</v>
      </c>
      <c r="Z339" s="162">
        <f t="shared" si="348"/>
        <v>-0.1</v>
      </c>
      <c r="AA339" s="162">
        <f t="shared" si="348"/>
        <v>-0.09</v>
      </c>
      <c r="AB339" s="162">
        <f t="shared" si="348"/>
        <v>-0.08</v>
      </c>
      <c r="AC339" s="162">
        <f t="shared" si="348"/>
        <v>-0.07666666667</v>
      </c>
      <c r="AD339" s="162">
        <f t="shared" si="348"/>
        <v>-0.07333333333</v>
      </c>
      <c r="AE339" s="162">
        <f t="shared" si="348"/>
        <v>-0.07</v>
      </c>
      <c r="AF339" s="162">
        <f t="shared" si="348"/>
        <v>-0.068</v>
      </c>
      <c r="AG339" s="162">
        <f t="shared" si="348"/>
        <v>-0.066</v>
      </c>
      <c r="AH339" s="162">
        <f t="shared" si="348"/>
        <v>-0.064</v>
      </c>
      <c r="AI339" s="162">
        <f t="shared" si="348"/>
        <v>-0.062</v>
      </c>
      <c r="AJ339" s="162">
        <f t="shared" si="348"/>
        <v>-0.06</v>
      </c>
      <c r="AK339" s="162">
        <f t="shared" si="348"/>
        <v>-0.058</v>
      </c>
      <c r="AL339" s="162">
        <f t="shared" si="348"/>
        <v>-0.056</v>
      </c>
      <c r="AM339" s="162">
        <f t="shared" si="348"/>
        <v>-0.054</v>
      </c>
      <c r="AN339" s="162">
        <f t="shared" si="348"/>
        <v>-0.052</v>
      </c>
      <c r="AO339" s="162">
        <f t="shared" si="348"/>
        <v>-0.05</v>
      </c>
      <c r="AP339" s="163">
        <f t="shared" si="15"/>
        <v>-0.01</v>
      </c>
    </row>
    <row r="340">
      <c r="A340" s="169">
        <v>42643.0</v>
      </c>
      <c r="B340" s="166">
        <v>8.96</v>
      </c>
      <c r="C340" s="157">
        <v>8.58</v>
      </c>
      <c r="D340" s="159">
        <v>8.46</v>
      </c>
      <c r="E340" s="159">
        <f t="shared" si="2"/>
        <v>8.4</v>
      </c>
      <c r="F340" s="159">
        <v>8.34</v>
      </c>
      <c r="G340" s="159">
        <f t="shared" si="3"/>
        <v>8.295</v>
      </c>
      <c r="H340" s="157">
        <v>8.25</v>
      </c>
      <c r="I340" s="160">
        <f t="shared" si="4"/>
        <v>8.226666667</v>
      </c>
      <c r="J340" s="160">
        <f t="shared" si="5"/>
        <v>8.203333333</v>
      </c>
      <c r="K340" s="159">
        <v>8.18</v>
      </c>
      <c r="L340" s="159">
        <f t="shared" si="6"/>
        <v>8.174</v>
      </c>
      <c r="M340" s="159">
        <f t="shared" si="7"/>
        <v>8.168</v>
      </c>
      <c r="N340" s="159">
        <f t="shared" si="8"/>
        <v>8.162</v>
      </c>
      <c r="O340" s="159">
        <f t="shared" si="9"/>
        <v>8.156</v>
      </c>
      <c r="P340" s="157">
        <v>8.15</v>
      </c>
      <c r="Q340" s="160">
        <f t="shared" si="10"/>
        <v>8.15</v>
      </c>
      <c r="R340" s="160">
        <f t="shared" si="11"/>
        <v>8.15</v>
      </c>
      <c r="S340" s="160">
        <f t="shared" si="12"/>
        <v>8.15</v>
      </c>
      <c r="T340" s="160">
        <f t="shared" si="13"/>
        <v>8.15</v>
      </c>
      <c r="U340" s="167">
        <v>8.15</v>
      </c>
      <c r="V340" s="162">
        <f t="shared" ref="V340:AO340" si="349">B340-B341</f>
        <v>-0.03</v>
      </c>
      <c r="W340" s="162">
        <f t="shared" si="349"/>
        <v>-0.02</v>
      </c>
      <c r="X340" s="162">
        <f t="shared" si="349"/>
        <v>0</v>
      </c>
      <c r="Y340" s="162">
        <f t="shared" si="349"/>
        <v>0.005</v>
      </c>
      <c r="Z340" s="162">
        <f t="shared" si="349"/>
        <v>0.01</v>
      </c>
      <c r="AA340" s="162">
        <f t="shared" si="349"/>
        <v>0.01</v>
      </c>
      <c r="AB340" s="162">
        <f t="shared" si="349"/>
        <v>0.01</v>
      </c>
      <c r="AC340" s="162">
        <f t="shared" si="349"/>
        <v>0.01333333333</v>
      </c>
      <c r="AD340" s="162">
        <f t="shared" si="349"/>
        <v>0.01666666667</v>
      </c>
      <c r="AE340" s="162">
        <f t="shared" si="349"/>
        <v>0.02</v>
      </c>
      <c r="AF340" s="162">
        <f t="shared" si="349"/>
        <v>0.018</v>
      </c>
      <c r="AG340" s="162">
        <f t="shared" si="349"/>
        <v>0.016</v>
      </c>
      <c r="AH340" s="162">
        <f t="shared" si="349"/>
        <v>0.014</v>
      </c>
      <c r="AI340" s="162">
        <f t="shared" si="349"/>
        <v>0.012</v>
      </c>
      <c r="AJ340" s="162">
        <f t="shared" si="349"/>
        <v>0.01</v>
      </c>
      <c r="AK340" s="162">
        <f t="shared" si="349"/>
        <v>0.008</v>
      </c>
      <c r="AL340" s="162">
        <f t="shared" si="349"/>
        <v>0.006</v>
      </c>
      <c r="AM340" s="162">
        <f t="shared" si="349"/>
        <v>0.004</v>
      </c>
      <c r="AN340" s="162">
        <f t="shared" si="349"/>
        <v>0.002</v>
      </c>
      <c r="AO340" s="162">
        <f t="shared" si="349"/>
        <v>0</v>
      </c>
      <c r="AP340" s="163">
        <f t="shared" si="15"/>
        <v>0.02</v>
      </c>
    </row>
    <row r="341">
      <c r="A341" s="169">
        <v>42642.0</v>
      </c>
      <c r="B341" s="166">
        <v>8.99</v>
      </c>
      <c r="C341" s="157">
        <v>8.6</v>
      </c>
      <c r="D341" s="159">
        <v>8.46</v>
      </c>
      <c r="E341" s="159">
        <f t="shared" si="2"/>
        <v>8.395</v>
      </c>
      <c r="F341" s="159">
        <v>8.33</v>
      </c>
      <c r="G341" s="159">
        <f t="shared" si="3"/>
        <v>8.285</v>
      </c>
      <c r="H341" s="157">
        <v>8.24</v>
      </c>
      <c r="I341" s="160">
        <f t="shared" si="4"/>
        <v>8.213333333</v>
      </c>
      <c r="J341" s="160">
        <f t="shared" si="5"/>
        <v>8.186666667</v>
      </c>
      <c r="K341" s="159">
        <v>8.16</v>
      </c>
      <c r="L341" s="159">
        <f t="shared" si="6"/>
        <v>8.156</v>
      </c>
      <c r="M341" s="159">
        <f t="shared" si="7"/>
        <v>8.152</v>
      </c>
      <c r="N341" s="159">
        <f t="shared" si="8"/>
        <v>8.148</v>
      </c>
      <c r="O341" s="159">
        <f t="shared" si="9"/>
        <v>8.144</v>
      </c>
      <c r="P341" s="157">
        <v>8.14</v>
      </c>
      <c r="Q341" s="160">
        <f t="shared" si="10"/>
        <v>8.142</v>
      </c>
      <c r="R341" s="160">
        <f t="shared" si="11"/>
        <v>8.144</v>
      </c>
      <c r="S341" s="160">
        <f t="shared" si="12"/>
        <v>8.146</v>
      </c>
      <c r="T341" s="160">
        <f t="shared" si="13"/>
        <v>8.148</v>
      </c>
      <c r="U341" s="167">
        <v>8.15</v>
      </c>
      <c r="V341" s="162">
        <f t="shared" ref="V341:AO341" si="350">B341-B342</f>
        <v>-0.08</v>
      </c>
      <c r="W341" s="162">
        <f t="shared" si="350"/>
        <v>-0.07</v>
      </c>
      <c r="X341" s="162">
        <f t="shared" si="350"/>
        <v>-0.06</v>
      </c>
      <c r="Y341" s="162">
        <f t="shared" si="350"/>
        <v>-0.05</v>
      </c>
      <c r="Z341" s="162">
        <f t="shared" si="350"/>
        <v>-0.04</v>
      </c>
      <c r="AA341" s="162">
        <f t="shared" si="350"/>
        <v>-0.05</v>
      </c>
      <c r="AB341" s="162">
        <f t="shared" si="350"/>
        <v>-0.06</v>
      </c>
      <c r="AC341" s="162">
        <f t="shared" si="350"/>
        <v>-0.06666666667</v>
      </c>
      <c r="AD341" s="162">
        <f t="shared" si="350"/>
        <v>-0.07333333333</v>
      </c>
      <c r="AE341" s="162">
        <f t="shared" si="350"/>
        <v>-0.08</v>
      </c>
      <c r="AF341" s="162">
        <f t="shared" si="350"/>
        <v>-0.078</v>
      </c>
      <c r="AG341" s="162">
        <f t="shared" si="350"/>
        <v>-0.076</v>
      </c>
      <c r="AH341" s="162">
        <f t="shared" si="350"/>
        <v>-0.074</v>
      </c>
      <c r="AI341" s="162">
        <f t="shared" si="350"/>
        <v>-0.072</v>
      </c>
      <c r="AJ341" s="162">
        <f t="shared" si="350"/>
        <v>-0.07</v>
      </c>
      <c r="AK341" s="162">
        <f t="shared" si="350"/>
        <v>-0.068</v>
      </c>
      <c r="AL341" s="162">
        <f t="shared" si="350"/>
        <v>-0.066</v>
      </c>
      <c r="AM341" s="162">
        <f t="shared" si="350"/>
        <v>-0.064</v>
      </c>
      <c r="AN341" s="162">
        <f t="shared" si="350"/>
        <v>-0.062</v>
      </c>
      <c r="AO341" s="162">
        <f t="shared" si="350"/>
        <v>-0.06</v>
      </c>
      <c r="AP341" s="163">
        <f t="shared" si="15"/>
        <v>-0.04</v>
      </c>
    </row>
    <row r="342">
      <c r="A342" s="169">
        <v>42641.0</v>
      </c>
      <c r="B342" s="166">
        <v>9.07</v>
      </c>
      <c r="C342" s="157">
        <v>8.67</v>
      </c>
      <c r="D342" s="159">
        <v>8.52</v>
      </c>
      <c r="E342" s="159">
        <f t="shared" si="2"/>
        <v>8.445</v>
      </c>
      <c r="F342" s="159">
        <v>8.37</v>
      </c>
      <c r="G342" s="159">
        <f t="shared" si="3"/>
        <v>8.335</v>
      </c>
      <c r="H342" s="157">
        <v>8.3</v>
      </c>
      <c r="I342" s="160">
        <f t="shared" si="4"/>
        <v>8.28</v>
      </c>
      <c r="J342" s="160">
        <f t="shared" si="5"/>
        <v>8.26</v>
      </c>
      <c r="K342" s="159">
        <v>8.24</v>
      </c>
      <c r="L342" s="159">
        <f t="shared" si="6"/>
        <v>8.234</v>
      </c>
      <c r="M342" s="159">
        <f t="shared" si="7"/>
        <v>8.228</v>
      </c>
      <c r="N342" s="159">
        <f t="shared" si="8"/>
        <v>8.222</v>
      </c>
      <c r="O342" s="159">
        <f t="shared" si="9"/>
        <v>8.216</v>
      </c>
      <c r="P342" s="157">
        <v>8.21</v>
      </c>
      <c r="Q342" s="160">
        <f t="shared" si="10"/>
        <v>8.21</v>
      </c>
      <c r="R342" s="160">
        <f t="shared" si="11"/>
        <v>8.21</v>
      </c>
      <c r="S342" s="160">
        <f t="shared" si="12"/>
        <v>8.21</v>
      </c>
      <c r="T342" s="160">
        <f t="shared" si="13"/>
        <v>8.21</v>
      </c>
      <c r="U342" s="167">
        <v>8.21</v>
      </c>
      <c r="V342" s="162">
        <f t="shared" ref="V342:AO342" si="351">B342-B343</f>
        <v>-0.05</v>
      </c>
      <c r="W342" s="162">
        <f t="shared" si="351"/>
        <v>-0.04</v>
      </c>
      <c r="X342" s="162">
        <f t="shared" si="351"/>
        <v>-0.03</v>
      </c>
      <c r="Y342" s="162">
        <f t="shared" si="351"/>
        <v>-0.035</v>
      </c>
      <c r="Z342" s="162">
        <f t="shared" si="351"/>
        <v>-0.04</v>
      </c>
      <c r="AA342" s="162">
        <f t="shared" si="351"/>
        <v>-0.035</v>
      </c>
      <c r="AB342" s="162">
        <f t="shared" si="351"/>
        <v>-0.03</v>
      </c>
      <c r="AC342" s="162">
        <f t="shared" si="351"/>
        <v>-0.03</v>
      </c>
      <c r="AD342" s="162">
        <f t="shared" si="351"/>
        <v>-0.03</v>
      </c>
      <c r="AE342" s="162">
        <f t="shared" si="351"/>
        <v>-0.03</v>
      </c>
      <c r="AF342" s="162">
        <f t="shared" si="351"/>
        <v>-0.032</v>
      </c>
      <c r="AG342" s="162">
        <f t="shared" si="351"/>
        <v>-0.034</v>
      </c>
      <c r="AH342" s="162">
        <f t="shared" si="351"/>
        <v>-0.036</v>
      </c>
      <c r="AI342" s="162">
        <f t="shared" si="351"/>
        <v>-0.038</v>
      </c>
      <c r="AJ342" s="162">
        <f t="shared" si="351"/>
        <v>-0.04</v>
      </c>
      <c r="AK342" s="162">
        <f t="shared" si="351"/>
        <v>-0.04</v>
      </c>
      <c r="AL342" s="162">
        <f t="shared" si="351"/>
        <v>-0.04</v>
      </c>
      <c r="AM342" s="162">
        <f t="shared" si="351"/>
        <v>-0.04</v>
      </c>
      <c r="AN342" s="162">
        <f t="shared" si="351"/>
        <v>-0.04</v>
      </c>
      <c r="AO342" s="162">
        <f t="shared" si="351"/>
        <v>-0.04</v>
      </c>
      <c r="AP342" s="163">
        <f t="shared" si="15"/>
        <v>-0.03</v>
      </c>
    </row>
    <row r="343">
      <c r="A343" s="169">
        <v>42640.0</v>
      </c>
      <c r="B343" s="166">
        <v>9.12</v>
      </c>
      <c r="C343" s="157">
        <v>8.71</v>
      </c>
      <c r="D343" s="159">
        <v>8.55</v>
      </c>
      <c r="E343" s="159">
        <f t="shared" si="2"/>
        <v>8.48</v>
      </c>
      <c r="F343" s="159">
        <v>8.41</v>
      </c>
      <c r="G343" s="159">
        <f t="shared" si="3"/>
        <v>8.37</v>
      </c>
      <c r="H343" s="157">
        <v>8.33</v>
      </c>
      <c r="I343" s="160">
        <f t="shared" si="4"/>
        <v>8.31</v>
      </c>
      <c r="J343" s="160">
        <f t="shared" si="5"/>
        <v>8.29</v>
      </c>
      <c r="K343" s="159">
        <v>8.27</v>
      </c>
      <c r="L343" s="159">
        <f t="shared" si="6"/>
        <v>8.266</v>
      </c>
      <c r="M343" s="159">
        <f t="shared" si="7"/>
        <v>8.262</v>
      </c>
      <c r="N343" s="159">
        <f t="shared" si="8"/>
        <v>8.258</v>
      </c>
      <c r="O343" s="159">
        <f t="shared" si="9"/>
        <v>8.254</v>
      </c>
      <c r="P343" s="157">
        <v>8.25</v>
      </c>
      <c r="Q343" s="160">
        <f t="shared" si="10"/>
        <v>8.25</v>
      </c>
      <c r="R343" s="160">
        <f t="shared" si="11"/>
        <v>8.25</v>
      </c>
      <c r="S343" s="160">
        <f t="shared" si="12"/>
        <v>8.25</v>
      </c>
      <c r="T343" s="160">
        <f t="shared" si="13"/>
        <v>8.25</v>
      </c>
      <c r="U343" s="167">
        <v>8.25</v>
      </c>
      <c r="V343" s="162">
        <f t="shared" ref="V343:AO343" si="352">B343-B344</f>
        <v>0.02</v>
      </c>
      <c r="W343" s="162">
        <f t="shared" si="352"/>
        <v>0.02</v>
      </c>
      <c r="X343" s="162">
        <f t="shared" si="352"/>
        <v>0.01</v>
      </c>
      <c r="Y343" s="162">
        <f t="shared" si="352"/>
        <v>0.02</v>
      </c>
      <c r="Z343" s="162">
        <f t="shared" si="352"/>
        <v>0.03</v>
      </c>
      <c r="AA343" s="162">
        <f t="shared" si="352"/>
        <v>0.035</v>
      </c>
      <c r="AB343" s="162">
        <f t="shared" si="352"/>
        <v>0.04</v>
      </c>
      <c r="AC343" s="162">
        <f t="shared" si="352"/>
        <v>0.04</v>
      </c>
      <c r="AD343" s="162">
        <f t="shared" si="352"/>
        <v>0.04</v>
      </c>
      <c r="AE343" s="162">
        <f t="shared" si="352"/>
        <v>0.04</v>
      </c>
      <c r="AF343" s="162">
        <f t="shared" si="352"/>
        <v>0.038</v>
      </c>
      <c r="AG343" s="162">
        <f t="shared" si="352"/>
        <v>0.036</v>
      </c>
      <c r="AH343" s="162">
        <f t="shared" si="352"/>
        <v>0.034</v>
      </c>
      <c r="AI343" s="162">
        <f t="shared" si="352"/>
        <v>0.032</v>
      </c>
      <c r="AJ343" s="162">
        <f t="shared" si="352"/>
        <v>0.03</v>
      </c>
      <c r="AK343" s="162">
        <f t="shared" si="352"/>
        <v>0.028</v>
      </c>
      <c r="AL343" s="162">
        <f t="shared" si="352"/>
        <v>0.026</v>
      </c>
      <c r="AM343" s="162">
        <f t="shared" si="352"/>
        <v>0.024</v>
      </c>
      <c r="AN343" s="162">
        <f t="shared" si="352"/>
        <v>0.022</v>
      </c>
      <c r="AO343" s="162">
        <f t="shared" si="352"/>
        <v>0.02</v>
      </c>
      <c r="AP343" s="163">
        <f t="shared" si="15"/>
        <v>0.04</v>
      </c>
    </row>
    <row r="344">
      <c r="A344" s="169">
        <v>42639.0</v>
      </c>
      <c r="B344" s="166">
        <v>9.1</v>
      </c>
      <c r="C344" s="157">
        <v>8.69</v>
      </c>
      <c r="D344" s="159">
        <v>8.54</v>
      </c>
      <c r="E344" s="159">
        <f t="shared" si="2"/>
        <v>8.46</v>
      </c>
      <c r="F344" s="159">
        <v>8.38</v>
      </c>
      <c r="G344" s="159">
        <f t="shared" si="3"/>
        <v>8.335</v>
      </c>
      <c r="H344" s="157">
        <v>8.29</v>
      </c>
      <c r="I344" s="160">
        <f t="shared" si="4"/>
        <v>8.27</v>
      </c>
      <c r="J344" s="160">
        <f t="shared" si="5"/>
        <v>8.25</v>
      </c>
      <c r="K344" s="159">
        <v>8.23</v>
      </c>
      <c r="L344" s="159">
        <f t="shared" si="6"/>
        <v>8.228</v>
      </c>
      <c r="M344" s="159">
        <f t="shared" si="7"/>
        <v>8.226</v>
      </c>
      <c r="N344" s="159">
        <f t="shared" si="8"/>
        <v>8.224</v>
      </c>
      <c r="O344" s="159">
        <f t="shared" si="9"/>
        <v>8.222</v>
      </c>
      <c r="P344" s="157">
        <v>8.22</v>
      </c>
      <c r="Q344" s="160">
        <f t="shared" si="10"/>
        <v>8.222</v>
      </c>
      <c r="R344" s="160">
        <f t="shared" si="11"/>
        <v>8.224</v>
      </c>
      <c r="S344" s="160">
        <f t="shared" si="12"/>
        <v>8.226</v>
      </c>
      <c r="T344" s="160">
        <f t="shared" si="13"/>
        <v>8.228</v>
      </c>
      <c r="U344" s="167">
        <v>8.23</v>
      </c>
      <c r="V344" s="162">
        <f t="shared" ref="V344:AO344" si="353">B344-B345</f>
        <v>0.01</v>
      </c>
      <c r="W344" s="162">
        <f t="shared" si="353"/>
        <v>0.05</v>
      </c>
      <c r="X344" s="162">
        <f t="shared" si="353"/>
        <v>0.07</v>
      </c>
      <c r="Y344" s="162">
        <f t="shared" si="353"/>
        <v>0.05</v>
      </c>
      <c r="Z344" s="162">
        <f t="shared" si="353"/>
        <v>0.03</v>
      </c>
      <c r="AA344" s="162">
        <f t="shared" si="353"/>
        <v>0.02</v>
      </c>
      <c r="AB344" s="162">
        <f t="shared" si="353"/>
        <v>0.01</v>
      </c>
      <c r="AC344" s="162">
        <f t="shared" si="353"/>
        <v>0.01</v>
      </c>
      <c r="AD344" s="162">
        <f t="shared" si="353"/>
        <v>0.01</v>
      </c>
      <c r="AE344" s="162">
        <f t="shared" si="353"/>
        <v>0.01</v>
      </c>
      <c r="AF344" s="162">
        <f t="shared" si="353"/>
        <v>0.006</v>
      </c>
      <c r="AG344" s="162">
        <f t="shared" si="353"/>
        <v>0.002</v>
      </c>
      <c r="AH344" s="162">
        <f t="shared" si="353"/>
        <v>-0.002</v>
      </c>
      <c r="AI344" s="162">
        <f t="shared" si="353"/>
        <v>-0.006</v>
      </c>
      <c r="AJ344" s="162">
        <f t="shared" si="353"/>
        <v>-0.01</v>
      </c>
      <c r="AK344" s="162">
        <f t="shared" si="353"/>
        <v>-0.016</v>
      </c>
      <c r="AL344" s="162">
        <f t="shared" si="353"/>
        <v>-0.022</v>
      </c>
      <c r="AM344" s="162">
        <f t="shared" si="353"/>
        <v>-0.028</v>
      </c>
      <c r="AN344" s="162">
        <f t="shared" si="353"/>
        <v>-0.034</v>
      </c>
      <c r="AO344" s="162">
        <f t="shared" si="353"/>
        <v>-0.04</v>
      </c>
      <c r="AP344" s="163">
        <f t="shared" si="15"/>
        <v>0.07</v>
      </c>
    </row>
    <row r="345">
      <c r="A345" s="169">
        <v>42636.0</v>
      </c>
      <c r="B345" s="166">
        <v>9.09</v>
      </c>
      <c r="C345" s="157">
        <v>8.64</v>
      </c>
      <c r="D345" s="159">
        <v>8.47</v>
      </c>
      <c r="E345" s="159">
        <f t="shared" si="2"/>
        <v>8.41</v>
      </c>
      <c r="F345" s="159">
        <v>8.35</v>
      </c>
      <c r="G345" s="159">
        <f t="shared" si="3"/>
        <v>8.315</v>
      </c>
      <c r="H345" s="157">
        <v>8.28</v>
      </c>
      <c r="I345" s="160">
        <f t="shared" si="4"/>
        <v>8.26</v>
      </c>
      <c r="J345" s="160">
        <f t="shared" si="5"/>
        <v>8.24</v>
      </c>
      <c r="K345" s="159">
        <v>8.22</v>
      </c>
      <c r="L345" s="159">
        <f t="shared" si="6"/>
        <v>8.222</v>
      </c>
      <c r="M345" s="159">
        <f t="shared" si="7"/>
        <v>8.224</v>
      </c>
      <c r="N345" s="159">
        <f t="shared" si="8"/>
        <v>8.226</v>
      </c>
      <c r="O345" s="159">
        <f t="shared" si="9"/>
        <v>8.228</v>
      </c>
      <c r="P345" s="157">
        <v>8.23</v>
      </c>
      <c r="Q345" s="160">
        <f t="shared" si="10"/>
        <v>8.238</v>
      </c>
      <c r="R345" s="160">
        <f t="shared" si="11"/>
        <v>8.246</v>
      </c>
      <c r="S345" s="160">
        <f t="shared" si="12"/>
        <v>8.254</v>
      </c>
      <c r="T345" s="160">
        <f t="shared" si="13"/>
        <v>8.262</v>
      </c>
      <c r="U345" s="167">
        <v>8.27</v>
      </c>
      <c r="V345" s="162">
        <f t="shared" ref="V345:AO345" si="354">B345-B346</f>
        <v>0.01</v>
      </c>
      <c r="W345" s="162">
        <f t="shared" si="354"/>
        <v>0.01</v>
      </c>
      <c r="X345" s="162">
        <f t="shared" si="354"/>
        <v>0.01</v>
      </c>
      <c r="Y345" s="162">
        <f t="shared" si="354"/>
        <v>0.045</v>
      </c>
      <c r="Z345" s="162">
        <f t="shared" si="354"/>
        <v>0.08</v>
      </c>
      <c r="AA345" s="162">
        <f t="shared" si="354"/>
        <v>0.095</v>
      </c>
      <c r="AB345" s="162">
        <f t="shared" si="354"/>
        <v>0.11</v>
      </c>
      <c r="AC345" s="162">
        <f t="shared" si="354"/>
        <v>0.09333333333</v>
      </c>
      <c r="AD345" s="162">
        <f t="shared" si="354"/>
        <v>0.07666666667</v>
      </c>
      <c r="AE345" s="162">
        <f t="shared" si="354"/>
        <v>0.06</v>
      </c>
      <c r="AF345" s="162">
        <f t="shared" si="354"/>
        <v>0.042</v>
      </c>
      <c r="AG345" s="162">
        <f t="shared" si="354"/>
        <v>0.024</v>
      </c>
      <c r="AH345" s="162">
        <f t="shared" si="354"/>
        <v>0.006</v>
      </c>
      <c r="AI345" s="162">
        <f t="shared" si="354"/>
        <v>-0.012</v>
      </c>
      <c r="AJ345" s="162">
        <f t="shared" si="354"/>
        <v>-0.03</v>
      </c>
      <c r="AK345" s="162">
        <f t="shared" si="354"/>
        <v>-0.042</v>
      </c>
      <c r="AL345" s="162">
        <f t="shared" si="354"/>
        <v>-0.054</v>
      </c>
      <c r="AM345" s="162">
        <f t="shared" si="354"/>
        <v>-0.066</v>
      </c>
      <c r="AN345" s="162">
        <f t="shared" si="354"/>
        <v>-0.078</v>
      </c>
      <c r="AO345" s="162">
        <f t="shared" si="354"/>
        <v>-0.09</v>
      </c>
      <c r="AP345" s="163">
        <f t="shared" si="15"/>
        <v>0.11</v>
      </c>
    </row>
    <row r="346">
      <c r="A346" s="169">
        <v>42635.0</v>
      </c>
      <c r="B346" s="166">
        <v>9.08</v>
      </c>
      <c r="C346" s="157">
        <v>8.63</v>
      </c>
      <c r="D346" s="159">
        <v>8.46</v>
      </c>
      <c r="E346" s="159">
        <f t="shared" si="2"/>
        <v>8.365</v>
      </c>
      <c r="F346" s="159">
        <v>8.27</v>
      </c>
      <c r="G346" s="159">
        <f t="shared" si="3"/>
        <v>8.22</v>
      </c>
      <c r="H346" s="157">
        <v>8.17</v>
      </c>
      <c r="I346" s="160">
        <f t="shared" si="4"/>
        <v>8.166666667</v>
      </c>
      <c r="J346" s="160">
        <f t="shared" si="5"/>
        <v>8.163333333</v>
      </c>
      <c r="K346" s="159">
        <v>8.16</v>
      </c>
      <c r="L346" s="159">
        <f t="shared" si="6"/>
        <v>8.18</v>
      </c>
      <c r="M346" s="159">
        <f t="shared" si="7"/>
        <v>8.2</v>
      </c>
      <c r="N346" s="159">
        <f t="shared" si="8"/>
        <v>8.22</v>
      </c>
      <c r="O346" s="159">
        <f t="shared" si="9"/>
        <v>8.24</v>
      </c>
      <c r="P346" s="157">
        <v>8.26</v>
      </c>
      <c r="Q346" s="160">
        <f t="shared" si="10"/>
        <v>8.28</v>
      </c>
      <c r="R346" s="160">
        <f t="shared" si="11"/>
        <v>8.3</v>
      </c>
      <c r="S346" s="160">
        <f t="shared" si="12"/>
        <v>8.32</v>
      </c>
      <c r="T346" s="160">
        <f t="shared" si="13"/>
        <v>8.34</v>
      </c>
      <c r="U346" s="167">
        <v>8.36</v>
      </c>
      <c r="V346" s="162">
        <f t="shared" ref="V346:AO346" si="355">B346-B347</f>
        <v>0.02</v>
      </c>
      <c r="W346" s="162">
        <f t="shared" si="355"/>
        <v>-0.03</v>
      </c>
      <c r="X346" s="162">
        <f t="shared" si="355"/>
        <v>-0.06</v>
      </c>
      <c r="Y346" s="162">
        <f t="shared" si="355"/>
        <v>-0.06</v>
      </c>
      <c r="Z346" s="162">
        <f t="shared" si="355"/>
        <v>-0.06</v>
      </c>
      <c r="AA346" s="162">
        <f t="shared" si="355"/>
        <v>-0.055</v>
      </c>
      <c r="AB346" s="162">
        <f t="shared" si="355"/>
        <v>-0.05</v>
      </c>
      <c r="AC346" s="162">
        <f t="shared" si="355"/>
        <v>-0.04666666667</v>
      </c>
      <c r="AD346" s="162">
        <f t="shared" si="355"/>
        <v>-0.04333333333</v>
      </c>
      <c r="AE346" s="162">
        <f t="shared" si="355"/>
        <v>-0.04</v>
      </c>
      <c r="AF346" s="162">
        <f t="shared" si="355"/>
        <v>-0.042</v>
      </c>
      <c r="AG346" s="162">
        <f t="shared" si="355"/>
        <v>-0.044</v>
      </c>
      <c r="AH346" s="162">
        <f t="shared" si="355"/>
        <v>-0.046</v>
      </c>
      <c r="AI346" s="162">
        <f t="shared" si="355"/>
        <v>-0.048</v>
      </c>
      <c r="AJ346" s="162">
        <f t="shared" si="355"/>
        <v>-0.05</v>
      </c>
      <c r="AK346" s="162">
        <f t="shared" si="355"/>
        <v>-0.054</v>
      </c>
      <c r="AL346" s="162">
        <f t="shared" si="355"/>
        <v>-0.058</v>
      </c>
      <c r="AM346" s="162">
        <f t="shared" si="355"/>
        <v>-0.062</v>
      </c>
      <c r="AN346" s="162">
        <f t="shared" si="355"/>
        <v>-0.066</v>
      </c>
      <c r="AO346" s="162">
        <f t="shared" si="355"/>
        <v>-0.07</v>
      </c>
      <c r="AP346" s="163">
        <f t="shared" si="15"/>
        <v>0.02</v>
      </c>
    </row>
    <row r="347">
      <c r="A347" s="169">
        <v>42634.0</v>
      </c>
      <c r="B347" s="166">
        <v>9.06</v>
      </c>
      <c r="C347" s="157">
        <v>8.66</v>
      </c>
      <c r="D347" s="159">
        <v>8.52</v>
      </c>
      <c r="E347" s="159">
        <f t="shared" si="2"/>
        <v>8.425</v>
      </c>
      <c r="F347" s="159">
        <v>8.33</v>
      </c>
      <c r="G347" s="159">
        <f t="shared" si="3"/>
        <v>8.275</v>
      </c>
      <c r="H347" s="157">
        <v>8.22</v>
      </c>
      <c r="I347" s="160">
        <f t="shared" si="4"/>
        <v>8.213333333</v>
      </c>
      <c r="J347" s="160">
        <f t="shared" si="5"/>
        <v>8.206666667</v>
      </c>
      <c r="K347" s="159">
        <v>8.2</v>
      </c>
      <c r="L347" s="159">
        <f t="shared" si="6"/>
        <v>8.222</v>
      </c>
      <c r="M347" s="159">
        <f t="shared" si="7"/>
        <v>8.244</v>
      </c>
      <c r="N347" s="159">
        <f t="shared" si="8"/>
        <v>8.266</v>
      </c>
      <c r="O347" s="159">
        <f t="shared" si="9"/>
        <v>8.288</v>
      </c>
      <c r="P347" s="157">
        <v>8.31</v>
      </c>
      <c r="Q347" s="160">
        <f t="shared" si="10"/>
        <v>8.334</v>
      </c>
      <c r="R347" s="160">
        <f t="shared" si="11"/>
        <v>8.358</v>
      </c>
      <c r="S347" s="160">
        <f t="shared" si="12"/>
        <v>8.382</v>
      </c>
      <c r="T347" s="160">
        <f t="shared" si="13"/>
        <v>8.406</v>
      </c>
      <c r="U347" s="167">
        <v>8.43</v>
      </c>
      <c r="V347" s="162">
        <f t="shared" ref="V347:AO347" si="356">B347-B348</f>
        <v>-0.11</v>
      </c>
      <c r="W347" s="162">
        <f t="shared" si="356"/>
        <v>-0.16</v>
      </c>
      <c r="X347" s="162">
        <f t="shared" si="356"/>
        <v>-0.14</v>
      </c>
      <c r="Y347" s="162">
        <f t="shared" si="356"/>
        <v>-0.125</v>
      </c>
      <c r="Z347" s="162">
        <f t="shared" si="356"/>
        <v>-0.11</v>
      </c>
      <c r="AA347" s="162">
        <f t="shared" si="356"/>
        <v>-0.105</v>
      </c>
      <c r="AB347" s="162">
        <f t="shared" si="356"/>
        <v>-0.1</v>
      </c>
      <c r="AC347" s="162">
        <f t="shared" si="356"/>
        <v>-0.09</v>
      </c>
      <c r="AD347" s="162">
        <f t="shared" si="356"/>
        <v>-0.08</v>
      </c>
      <c r="AE347" s="162">
        <f t="shared" si="356"/>
        <v>-0.07</v>
      </c>
      <c r="AF347" s="162">
        <f t="shared" si="356"/>
        <v>-0.066</v>
      </c>
      <c r="AG347" s="162">
        <f t="shared" si="356"/>
        <v>-0.062</v>
      </c>
      <c r="AH347" s="162">
        <f t="shared" si="356"/>
        <v>-0.058</v>
      </c>
      <c r="AI347" s="162">
        <f t="shared" si="356"/>
        <v>-0.054</v>
      </c>
      <c r="AJ347" s="162">
        <f t="shared" si="356"/>
        <v>-0.05</v>
      </c>
      <c r="AK347" s="162">
        <f t="shared" si="356"/>
        <v>-0.05</v>
      </c>
      <c r="AL347" s="162">
        <f t="shared" si="356"/>
        <v>-0.05</v>
      </c>
      <c r="AM347" s="162">
        <f t="shared" si="356"/>
        <v>-0.05</v>
      </c>
      <c r="AN347" s="162">
        <f t="shared" si="356"/>
        <v>-0.05</v>
      </c>
      <c r="AO347" s="162">
        <f t="shared" si="356"/>
        <v>-0.05</v>
      </c>
      <c r="AP347" s="163">
        <f t="shared" si="15"/>
        <v>-0.05</v>
      </c>
    </row>
    <row r="348">
      <c r="A348" s="169">
        <v>42633.0</v>
      </c>
      <c r="B348" s="166">
        <v>9.17</v>
      </c>
      <c r="C348" s="157">
        <v>8.82</v>
      </c>
      <c r="D348" s="159">
        <v>8.66</v>
      </c>
      <c r="E348" s="159">
        <f t="shared" si="2"/>
        <v>8.55</v>
      </c>
      <c r="F348" s="159">
        <v>8.44</v>
      </c>
      <c r="G348" s="159">
        <f t="shared" si="3"/>
        <v>8.38</v>
      </c>
      <c r="H348" s="157">
        <v>8.32</v>
      </c>
      <c r="I348" s="160">
        <f t="shared" si="4"/>
        <v>8.303333333</v>
      </c>
      <c r="J348" s="160">
        <f t="shared" si="5"/>
        <v>8.286666667</v>
      </c>
      <c r="K348" s="159">
        <v>8.27</v>
      </c>
      <c r="L348" s="159">
        <f t="shared" si="6"/>
        <v>8.288</v>
      </c>
      <c r="M348" s="159">
        <f t="shared" si="7"/>
        <v>8.306</v>
      </c>
      <c r="N348" s="159">
        <f t="shared" si="8"/>
        <v>8.324</v>
      </c>
      <c r="O348" s="159">
        <f t="shared" si="9"/>
        <v>8.342</v>
      </c>
      <c r="P348" s="157">
        <v>8.36</v>
      </c>
      <c r="Q348" s="160">
        <f t="shared" si="10"/>
        <v>8.384</v>
      </c>
      <c r="R348" s="160">
        <f t="shared" si="11"/>
        <v>8.408</v>
      </c>
      <c r="S348" s="160">
        <f t="shared" si="12"/>
        <v>8.432</v>
      </c>
      <c r="T348" s="160">
        <f t="shared" si="13"/>
        <v>8.456</v>
      </c>
      <c r="U348" s="167">
        <v>8.48</v>
      </c>
      <c r="V348" s="162">
        <f t="shared" ref="V348:AO348" si="357">B348-B349</f>
        <v>0.09</v>
      </c>
      <c r="W348" s="162">
        <f t="shared" si="357"/>
        <v>0.06</v>
      </c>
      <c r="X348" s="162">
        <f t="shared" si="357"/>
        <v>0.06</v>
      </c>
      <c r="Y348" s="162">
        <f t="shared" si="357"/>
        <v>0.05</v>
      </c>
      <c r="Z348" s="162">
        <f t="shared" si="357"/>
        <v>0.04</v>
      </c>
      <c r="AA348" s="162">
        <f t="shared" si="357"/>
        <v>0.035</v>
      </c>
      <c r="AB348" s="162">
        <f t="shared" si="357"/>
        <v>0.03</v>
      </c>
      <c r="AC348" s="162">
        <f t="shared" si="357"/>
        <v>0.02666666667</v>
      </c>
      <c r="AD348" s="162">
        <f t="shared" si="357"/>
        <v>0.02333333333</v>
      </c>
      <c r="AE348" s="162">
        <f t="shared" si="357"/>
        <v>0.02</v>
      </c>
      <c r="AF348" s="162">
        <f t="shared" si="357"/>
        <v>0.018</v>
      </c>
      <c r="AG348" s="162">
        <f t="shared" si="357"/>
        <v>0.016</v>
      </c>
      <c r="AH348" s="162">
        <f t="shared" si="357"/>
        <v>0.014</v>
      </c>
      <c r="AI348" s="162">
        <f t="shared" si="357"/>
        <v>0.012</v>
      </c>
      <c r="AJ348" s="162">
        <f t="shared" si="357"/>
        <v>0.01</v>
      </c>
      <c r="AK348" s="162">
        <f t="shared" si="357"/>
        <v>0.006</v>
      </c>
      <c r="AL348" s="162">
        <f t="shared" si="357"/>
        <v>0.002</v>
      </c>
      <c r="AM348" s="162">
        <f t="shared" si="357"/>
        <v>-0.002</v>
      </c>
      <c r="AN348" s="162">
        <f t="shared" si="357"/>
        <v>-0.006</v>
      </c>
      <c r="AO348" s="162">
        <f t="shared" si="357"/>
        <v>-0.01</v>
      </c>
      <c r="AP348" s="163">
        <f t="shared" si="15"/>
        <v>0.09</v>
      </c>
    </row>
    <row r="349">
      <c r="A349" s="169">
        <v>42632.0</v>
      </c>
      <c r="B349" s="166">
        <v>9.08</v>
      </c>
      <c r="C349" s="157">
        <v>8.76</v>
      </c>
      <c r="D349" s="159">
        <v>8.6</v>
      </c>
      <c r="E349" s="159">
        <f t="shared" si="2"/>
        <v>8.5</v>
      </c>
      <c r="F349" s="159">
        <v>8.4</v>
      </c>
      <c r="G349" s="159">
        <f t="shared" si="3"/>
        <v>8.345</v>
      </c>
      <c r="H349" s="157">
        <v>8.29</v>
      </c>
      <c r="I349" s="160">
        <f t="shared" si="4"/>
        <v>8.276666667</v>
      </c>
      <c r="J349" s="160">
        <f t="shared" si="5"/>
        <v>8.263333333</v>
      </c>
      <c r="K349" s="159">
        <v>8.25</v>
      </c>
      <c r="L349" s="159">
        <f t="shared" si="6"/>
        <v>8.27</v>
      </c>
      <c r="M349" s="159">
        <f t="shared" si="7"/>
        <v>8.29</v>
      </c>
      <c r="N349" s="159">
        <f t="shared" si="8"/>
        <v>8.31</v>
      </c>
      <c r="O349" s="159">
        <f t="shared" si="9"/>
        <v>8.33</v>
      </c>
      <c r="P349" s="157">
        <v>8.35</v>
      </c>
      <c r="Q349" s="160">
        <f t="shared" si="10"/>
        <v>8.378</v>
      </c>
      <c r="R349" s="160">
        <f t="shared" si="11"/>
        <v>8.406</v>
      </c>
      <c r="S349" s="160">
        <f t="shared" si="12"/>
        <v>8.434</v>
      </c>
      <c r="T349" s="160">
        <f t="shared" si="13"/>
        <v>8.462</v>
      </c>
      <c r="U349" s="167">
        <v>8.49</v>
      </c>
      <c r="V349" s="162">
        <f t="shared" ref="V349:AO349" si="358">B349-B350</f>
        <v>0.02</v>
      </c>
      <c r="W349" s="162">
        <f t="shared" si="358"/>
        <v>0.07</v>
      </c>
      <c r="X349" s="162">
        <f t="shared" si="358"/>
        <v>0.08</v>
      </c>
      <c r="Y349" s="162">
        <f t="shared" si="358"/>
        <v>0.065</v>
      </c>
      <c r="Z349" s="162">
        <f t="shared" si="358"/>
        <v>0.05</v>
      </c>
      <c r="AA349" s="162">
        <f t="shared" si="358"/>
        <v>0.035</v>
      </c>
      <c r="AB349" s="162">
        <f t="shared" si="358"/>
        <v>0.02</v>
      </c>
      <c r="AC349" s="162">
        <f t="shared" si="358"/>
        <v>0.01333333333</v>
      </c>
      <c r="AD349" s="162">
        <f t="shared" si="358"/>
        <v>0.006666666667</v>
      </c>
      <c r="AE349" s="162">
        <f t="shared" si="358"/>
        <v>0</v>
      </c>
      <c r="AF349" s="162">
        <f t="shared" si="358"/>
        <v>-0.008</v>
      </c>
      <c r="AG349" s="162">
        <f t="shared" si="358"/>
        <v>-0.016</v>
      </c>
      <c r="AH349" s="162">
        <f t="shared" si="358"/>
        <v>-0.024</v>
      </c>
      <c r="AI349" s="162">
        <f t="shared" si="358"/>
        <v>-0.032</v>
      </c>
      <c r="AJ349" s="162">
        <f t="shared" si="358"/>
        <v>-0.04</v>
      </c>
      <c r="AK349" s="162">
        <f t="shared" si="358"/>
        <v>-0.04</v>
      </c>
      <c r="AL349" s="162">
        <f t="shared" si="358"/>
        <v>-0.04</v>
      </c>
      <c r="AM349" s="162">
        <f t="shared" si="358"/>
        <v>-0.04</v>
      </c>
      <c r="AN349" s="162">
        <f t="shared" si="358"/>
        <v>-0.04</v>
      </c>
      <c r="AO349" s="162">
        <f t="shared" si="358"/>
        <v>-0.04</v>
      </c>
      <c r="AP349" s="163">
        <f t="shared" si="15"/>
        <v>0.08</v>
      </c>
    </row>
    <row r="350">
      <c r="A350" s="169">
        <v>42629.0</v>
      </c>
      <c r="B350" s="166">
        <v>9.06</v>
      </c>
      <c r="C350" s="157">
        <v>8.69</v>
      </c>
      <c r="D350" s="159">
        <v>8.52</v>
      </c>
      <c r="E350" s="159">
        <f t="shared" si="2"/>
        <v>8.435</v>
      </c>
      <c r="F350" s="159">
        <v>8.35</v>
      </c>
      <c r="G350" s="159">
        <f t="shared" si="3"/>
        <v>8.31</v>
      </c>
      <c r="H350" s="157">
        <v>8.27</v>
      </c>
      <c r="I350" s="160">
        <f t="shared" si="4"/>
        <v>8.263333333</v>
      </c>
      <c r="J350" s="160">
        <f t="shared" si="5"/>
        <v>8.256666667</v>
      </c>
      <c r="K350" s="159">
        <v>8.25</v>
      </c>
      <c r="L350" s="159">
        <f t="shared" si="6"/>
        <v>8.278</v>
      </c>
      <c r="M350" s="159">
        <f t="shared" si="7"/>
        <v>8.306</v>
      </c>
      <c r="N350" s="159">
        <f t="shared" si="8"/>
        <v>8.334</v>
      </c>
      <c r="O350" s="159">
        <f t="shared" si="9"/>
        <v>8.362</v>
      </c>
      <c r="P350" s="157">
        <v>8.39</v>
      </c>
      <c r="Q350" s="160">
        <f t="shared" si="10"/>
        <v>8.418</v>
      </c>
      <c r="R350" s="160">
        <f t="shared" si="11"/>
        <v>8.446</v>
      </c>
      <c r="S350" s="160">
        <f t="shared" si="12"/>
        <v>8.474</v>
      </c>
      <c r="T350" s="160">
        <f t="shared" si="13"/>
        <v>8.502</v>
      </c>
      <c r="U350" s="167">
        <v>8.53</v>
      </c>
      <c r="V350" s="162">
        <f t="shared" ref="V350:AO350" si="359">B350-B351</f>
        <v>0.18</v>
      </c>
      <c r="W350" s="162">
        <f t="shared" si="359"/>
        <v>0.15</v>
      </c>
      <c r="X350" s="162">
        <f t="shared" si="359"/>
        <v>0.14</v>
      </c>
      <c r="Y350" s="162">
        <f t="shared" si="359"/>
        <v>0.145</v>
      </c>
      <c r="Z350" s="162">
        <f t="shared" si="359"/>
        <v>0.15</v>
      </c>
      <c r="AA350" s="162">
        <f t="shared" si="359"/>
        <v>0.145</v>
      </c>
      <c r="AB350" s="162">
        <f t="shared" si="359"/>
        <v>0.14</v>
      </c>
      <c r="AC350" s="162">
        <f t="shared" si="359"/>
        <v>0.13</v>
      </c>
      <c r="AD350" s="162">
        <f t="shared" si="359"/>
        <v>0.12</v>
      </c>
      <c r="AE350" s="162">
        <f t="shared" si="359"/>
        <v>0.11</v>
      </c>
      <c r="AF350" s="162">
        <f t="shared" si="359"/>
        <v>0.108</v>
      </c>
      <c r="AG350" s="162">
        <f t="shared" si="359"/>
        <v>0.106</v>
      </c>
      <c r="AH350" s="162">
        <f t="shared" si="359"/>
        <v>0.104</v>
      </c>
      <c r="AI350" s="162">
        <f t="shared" si="359"/>
        <v>0.102</v>
      </c>
      <c r="AJ350" s="162">
        <f t="shared" si="359"/>
        <v>0.1</v>
      </c>
      <c r="AK350" s="162">
        <f t="shared" si="359"/>
        <v>0.096</v>
      </c>
      <c r="AL350" s="162">
        <f t="shared" si="359"/>
        <v>0.092</v>
      </c>
      <c r="AM350" s="162">
        <f t="shared" si="359"/>
        <v>0.088</v>
      </c>
      <c r="AN350" s="162">
        <f t="shared" si="359"/>
        <v>0.084</v>
      </c>
      <c r="AO350" s="162">
        <f t="shared" si="359"/>
        <v>0.08</v>
      </c>
      <c r="AP350" s="163">
        <f t="shared" si="15"/>
        <v>0.18</v>
      </c>
    </row>
    <row r="351">
      <c r="A351" s="169">
        <v>42628.0</v>
      </c>
      <c r="B351" s="166">
        <v>8.88</v>
      </c>
      <c r="C351" s="157">
        <v>8.54</v>
      </c>
      <c r="D351" s="159">
        <v>8.38</v>
      </c>
      <c r="E351" s="159">
        <f t="shared" si="2"/>
        <v>8.29</v>
      </c>
      <c r="F351" s="159">
        <v>8.2</v>
      </c>
      <c r="G351" s="159">
        <f t="shared" si="3"/>
        <v>8.165</v>
      </c>
      <c r="H351" s="157">
        <v>8.13</v>
      </c>
      <c r="I351" s="160">
        <f t="shared" si="4"/>
        <v>8.133333333</v>
      </c>
      <c r="J351" s="160">
        <f t="shared" si="5"/>
        <v>8.136666667</v>
      </c>
      <c r="K351" s="159">
        <v>8.14</v>
      </c>
      <c r="L351" s="159">
        <f t="shared" si="6"/>
        <v>8.17</v>
      </c>
      <c r="M351" s="159">
        <f t="shared" si="7"/>
        <v>8.2</v>
      </c>
      <c r="N351" s="159">
        <f t="shared" si="8"/>
        <v>8.23</v>
      </c>
      <c r="O351" s="159">
        <f t="shared" si="9"/>
        <v>8.26</v>
      </c>
      <c r="P351" s="157">
        <v>8.29</v>
      </c>
      <c r="Q351" s="160">
        <f t="shared" si="10"/>
        <v>8.322</v>
      </c>
      <c r="R351" s="160">
        <f t="shared" si="11"/>
        <v>8.354</v>
      </c>
      <c r="S351" s="160">
        <f t="shared" si="12"/>
        <v>8.386</v>
      </c>
      <c r="T351" s="160">
        <f t="shared" si="13"/>
        <v>8.418</v>
      </c>
      <c r="U351" s="167">
        <v>8.45</v>
      </c>
      <c r="V351" s="162">
        <f t="shared" ref="V351:AO351" si="360">B351-B352</f>
        <v>0.02</v>
      </c>
      <c r="W351" s="162">
        <f t="shared" si="360"/>
        <v>0.02</v>
      </c>
      <c r="X351" s="162">
        <f t="shared" si="360"/>
        <v>0.02</v>
      </c>
      <c r="Y351" s="162">
        <f t="shared" si="360"/>
        <v>0.005</v>
      </c>
      <c r="Z351" s="162">
        <f t="shared" si="360"/>
        <v>-0.01</v>
      </c>
      <c r="AA351" s="162">
        <f t="shared" si="360"/>
        <v>-0.015</v>
      </c>
      <c r="AB351" s="162">
        <f t="shared" si="360"/>
        <v>-0.02</v>
      </c>
      <c r="AC351" s="162">
        <f t="shared" si="360"/>
        <v>-0.01333333333</v>
      </c>
      <c r="AD351" s="162">
        <f t="shared" si="360"/>
        <v>-0.006666666667</v>
      </c>
      <c r="AE351" s="162">
        <f t="shared" si="360"/>
        <v>0</v>
      </c>
      <c r="AF351" s="162">
        <f t="shared" si="360"/>
        <v>0</v>
      </c>
      <c r="AG351" s="162">
        <f t="shared" si="360"/>
        <v>0</v>
      </c>
      <c r="AH351" s="162">
        <f t="shared" si="360"/>
        <v>0</v>
      </c>
      <c r="AI351" s="162">
        <f t="shared" si="360"/>
        <v>0</v>
      </c>
      <c r="AJ351" s="162">
        <f t="shared" si="360"/>
        <v>0</v>
      </c>
      <c r="AK351" s="162">
        <f t="shared" si="360"/>
        <v>-0.002</v>
      </c>
      <c r="AL351" s="162">
        <f t="shared" si="360"/>
        <v>-0.004</v>
      </c>
      <c r="AM351" s="162">
        <f t="shared" si="360"/>
        <v>-0.006</v>
      </c>
      <c r="AN351" s="162">
        <f t="shared" si="360"/>
        <v>-0.008</v>
      </c>
      <c r="AO351" s="162">
        <f t="shared" si="360"/>
        <v>-0.01</v>
      </c>
      <c r="AP351" s="163">
        <f t="shared" si="15"/>
        <v>0.02</v>
      </c>
    </row>
    <row r="352">
      <c r="A352" s="169">
        <v>42627.0</v>
      </c>
      <c r="B352" s="166">
        <v>8.86</v>
      </c>
      <c r="C352" s="157">
        <v>8.52</v>
      </c>
      <c r="D352" s="159">
        <v>8.36</v>
      </c>
      <c r="E352" s="159">
        <f t="shared" si="2"/>
        <v>8.285</v>
      </c>
      <c r="F352" s="159">
        <v>8.21</v>
      </c>
      <c r="G352" s="159">
        <f t="shared" si="3"/>
        <v>8.18</v>
      </c>
      <c r="H352" s="157">
        <v>8.15</v>
      </c>
      <c r="I352" s="160">
        <f t="shared" si="4"/>
        <v>8.146666667</v>
      </c>
      <c r="J352" s="160">
        <f t="shared" si="5"/>
        <v>8.143333333</v>
      </c>
      <c r="K352" s="159">
        <v>8.14</v>
      </c>
      <c r="L352" s="159">
        <f t="shared" si="6"/>
        <v>8.17</v>
      </c>
      <c r="M352" s="159">
        <f t="shared" si="7"/>
        <v>8.2</v>
      </c>
      <c r="N352" s="159">
        <f t="shared" si="8"/>
        <v>8.23</v>
      </c>
      <c r="O352" s="159">
        <f t="shared" si="9"/>
        <v>8.26</v>
      </c>
      <c r="P352" s="157">
        <v>8.29</v>
      </c>
      <c r="Q352" s="160">
        <f t="shared" si="10"/>
        <v>8.324</v>
      </c>
      <c r="R352" s="160">
        <f t="shared" si="11"/>
        <v>8.358</v>
      </c>
      <c r="S352" s="160">
        <f t="shared" si="12"/>
        <v>8.392</v>
      </c>
      <c r="T352" s="160">
        <f t="shared" si="13"/>
        <v>8.426</v>
      </c>
      <c r="U352" s="167">
        <v>8.46</v>
      </c>
      <c r="V352" s="162">
        <f t="shared" ref="V352:AO352" si="361">B352-B353</f>
        <v>-0.04</v>
      </c>
      <c r="W352" s="162">
        <f t="shared" si="361"/>
        <v>-0.05</v>
      </c>
      <c r="X352" s="162">
        <f t="shared" si="361"/>
        <v>-0.06</v>
      </c>
      <c r="Y352" s="162">
        <f t="shared" si="361"/>
        <v>-0.04</v>
      </c>
      <c r="Z352" s="162">
        <f t="shared" si="361"/>
        <v>-0.02</v>
      </c>
      <c r="AA352" s="162">
        <f t="shared" si="361"/>
        <v>0</v>
      </c>
      <c r="AB352" s="162">
        <f t="shared" si="361"/>
        <v>0.02</v>
      </c>
      <c r="AC352" s="162">
        <f t="shared" si="361"/>
        <v>0.02333333333</v>
      </c>
      <c r="AD352" s="162">
        <f t="shared" si="361"/>
        <v>0.02666666667</v>
      </c>
      <c r="AE352" s="162">
        <f t="shared" si="361"/>
        <v>0.03</v>
      </c>
      <c r="AF352" s="162">
        <f t="shared" si="361"/>
        <v>0.03</v>
      </c>
      <c r="AG352" s="162">
        <f t="shared" si="361"/>
        <v>0.03</v>
      </c>
      <c r="AH352" s="162">
        <f t="shared" si="361"/>
        <v>0.03</v>
      </c>
      <c r="AI352" s="162">
        <f t="shared" si="361"/>
        <v>0.03</v>
      </c>
      <c r="AJ352" s="162">
        <f t="shared" si="361"/>
        <v>0.03</v>
      </c>
      <c r="AK352" s="162">
        <f t="shared" si="361"/>
        <v>0.028</v>
      </c>
      <c r="AL352" s="162">
        <f t="shared" si="361"/>
        <v>0.026</v>
      </c>
      <c r="AM352" s="162">
        <f t="shared" si="361"/>
        <v>0.024</v>
      </c>
      <c r="AN352" s="162">
        <f t="shared" si="361"/>
        <v>0.022</v>
      </c>
      <c r="AO352" s="162">
        <f t="shared" si="361"/>
        <v>0.02</v>
      </c>
      <c r="AP352" s="163">
        <f t="shared" si="15"/>
        <v>0.03</v>
      </c>
    </row>
    <row r="353">
      <c r="A353" s="169">
        <v>42626.0</v>
      </c>
      <c r="B353" s="166">
        <v>8.9</v>
      </c>
      <c r="C353" s="157">
        <v>8.57</v>
      </c>
      <c r="D353" s="159">
        <v>8.42</v>
      </c>
      <c r="E353" s="159">
        <f t="shared" si="2"/>
        <v>8.325</v>
      </c>
      <c r="F353" s="159">
        <v>8.23</v>
      </c>
      <c r="G353" s="159">
        <f t="shared" si="3"/>
        <v>8.18</v>
      </c>
      <c r="H353" s="157">
        <v>8.13</v>
      </c>
      <c r="I353" s="160">
        <f t="shared" si="4"/>
        <v>8.123333333</v>
      </c>
      <c r="J353" s="160">
        <f t="shared" si="5"/>
        <v>8.116666667</v>
      </c>
      <c r="K353" s="159">
        <v>8.11</v>
      </c>
      <c r="L353" s="159">
        <f t="shared" si="6"/>
        <v>8.14</v>
      </c>
      <c r="M353" s="159">
        <f t="shared" si="7"/>
        <v>8.17</v>
      </c>
      <c r="N353" s="159">
        <f t="shared" si="8"/>
        <v>8.2</v>
      </c>
      <c r="O353" s="159">
        <f t="shared" si="9"/>
        <v>8.23</v>
      </c>
      <c r="P353" s="157">
        <v>8.26</v>
      </c>
      <c r="Q353" s="160">
        <f t="shared" si="10"/>
        <v>8.296</v>
      </c>
      <c r="R353" s="160">
        <f t="shared" si="11"/>
        <v>8.332</v>
      </c>
      <c r="S353" s="160">
        <f t="shared" si="12"/>
        <v>8.368</v>
      </c>
      <c r="T353" s="160">
        <f t="shared" si="13"/>
        <v>8.404</v>
      </c>
      <c r="U353" s="167">
        <v>8.44</v>
      </c>
      <c r="V353" s="162">
        <f t="shared" ref="V353:AO353" si="362">B353-B354</f>
        <v>-0.07</v>
      </c>
      <c r="W353" s="162">
        <f t="shared" si="362"/>
        <v>-0.06</v>
      </c>
      <c r="X353" s="162">
        <f t="shared" si="362"/>
        <v>-0.04</v>
      </c>
      <c r="Y353" s="162">
        <f t="shared" si="362"/>
        <v>-0.02</v>
      </c>
      <c r="Z353" s="162">
        <f t="shared" si="362"/>
        <v>0</v>
      </c>
      <c r="AA353" s="162">
        <f t="shared" si="362"/>
        <v>0.015</v>
      </c>
      <c r="AB353" s="162">
        <f t="shared" si="362"/>
        <v>0.03</v>
      </c>
      <c r="AC353" s="162">
        <f t="shared" si="362"/>
        <v>0.03</v>
      </c>
      <c r="AD353" s="162">
        <f t="shared" si="362"/>
        <v>0.03</v>
      </c>
      <c r="AE353" s="162">
        <f t="shared" si="362"/>
        <v>0.03</v>
      </c>
      <c r="AF353" s="162">
        <f t="shared" si="362"/>
        <v>0.028</v>
      </c>
      <c r="AG353" s="162">
        <f t="shared" si="362"/>
        <v>0.026</v>
      </c>
      <c r="AH353" s="162">
        <f t="shared" si="362"/>
        <v>0.024</v>
      </c>
      <c r="AI353" s="162">
        <f t="shared" si="362"/>
        <v>0.022</v>
      </c>
      <c r="AJ353" s="162">
        <f t="shared" si="362"/>
        <v>0.02</v>
      </c>
      <c r="AK353" s="162">
        <f t="shared" si="362"/>
        <v>0.018</v>
      </c>
      <c r="AL353" s="162">
        <f t="shared" si="362"/>
        <v>0.016</v>
      </c>
      <c r="AM353" s="162">
        <f t="shared" si="362"/>
        <v>0.014</v>
      </c>
      <c r="AN353" s="162">
        <f t="shared" si="362"/>
        <v>0.012</v>
      </c>
      <c r="AO353" s="162">
        <f t="shared" si="362"/>
        <v>0.01</v>
      </c>
      <c r="AP353" s="163">
        <f t="shared" si="15"/>
        <v>0.03</v>
      </c>
    </row>
    <row r="354">
      <c r="A354" s="169">
        <v>42625.0</v>
      </c>
      <c r="B354" s="166">
        <v>8.97</v>
      </c>
      <c r="C354" s="157">
        <v>8.63</v>
      </c>
      <c r="D354" s="159">
        <v>8.46</v>
      </c>
      <c r="E354" s="159">
        <f t="shared" si="2"/>
        <v>8.345</v>
      </c>
      <c r="F354" s="159">
        <v>8.23</v>
      </c>
      <c r="G354" s="159">
        <f t="shared" si="3"/>
        <v>8.165</v>
      </c>
      <c r="H354" s="157">
        <v>8.1</v>
      </c>
      <c r="I354" s="160">
        <f t="shared" si="4"/>
        <v>8.093333333</v>
      </c>
      <c r="J354" s="160">
        <f t="shared" si="5"/>
        <v>8.086666667</v>
      </c>
      <c r="K354" s="159">
        <v>8.08</v>
      </c>
      <c r="L354" s="159">
        <f t="shared" si="6"/>
        <v>8.112</v>
      </c>
      <c r="M354" s="159">
        <f t="shared" si="7"/>
        <v>8.144</v>
      </c>
      <c r="N354" s="159">
        <f t="shared" si="8"/>
        <v>8.176</v>
      </c>
      <c r="O354" s="159">
        <f t="shared" si="9"/>
        <v>8.208</v>
      </c>
      <c r="P354" s="157">
        <v>8.24</v>
      </c>
      <c r="Q354" s="160">
        <f t="shared" si="10"/>
        <v>8.278</v>
      </c>
      <c r="R354" s="160">
        <f t="shared" si="11"/>
        <v>8.316</v>
      </c>
      <c r="S354" s="160">
        <f t="shared" si="12"/>
        <v>8.354</v>
      </c>
      <c r="T354" s="160">
        <f t="shared" si="13"/>
        <v>8.392</v>
      </c>
      <c r="U354" s="167">
        <v>8.43</v>
      </c>
      <c r="V354" s="162">
        <f t="shared" ref="V354:AO354" si="363">B354-B355</f>
        <v>-0.02</v>
      </c>
      <c r="W354" s="162">
        <f t="shared" si="363"/>
        <v>-0.02</v>
      </c>
      <c r="X354" s="162">
        <f t="shared" si="363"/>
        <v>-0.02</v>
      </c>
      <c r="Y354" s="162">
        <f t="shared" si="363"/>
        <v>-0.02</v>
      </c>
      <c r="Z354" s="162">
        <f t="shared" si="363"/>
        <v>-0.02</v>
      </c>
      <c r="AA354" s="162">
        <f t="shared" si="363"/>
        <v>-0.015</v>
      </c>
      <c r="AB354" s="162">
        <f t="shared" si="363"/>
        <v>-0.01</v>
      </c>
      <c r="AC354" s="162">
        <f t="shared" si="363"/>
        <v>-0.01</v>
      </c>
      <c r="AD354" s="162">
        <f t="shared" si="363"/>
        <v>-0.01</v>
      </c>
      <c r="AE354" s="162">
        <f t="shared" si="363"/>
        <v>-0.01</v>
      </c>
      <c r="AF354" s="162">
        <f t="shared" si="363"/>
        <v>-0.01</v>
      </c>
      <c r="AG354" s="162">
        <f t="shared" si="363"/>
        <v>-0.01</v>
      </c>
      <c r="AH354" s="162">
        <f t="shared" si="363"/>
        <v>-0.01</v>
      </c>
      <c r="AI354" s="162">
        <f t="shared" si="363"/>
        <v>-0.01</v>
      </c>
      <c r="AJ354" s="162">
        <f t="shared" si="363"/>
        <v>-0.01</v>
      </c>
      <c r="AK354" s="162">
        <f t="shared" si="363"/>
        <v>-0.012</v>
      </c>
      <c r="AL354" s="162">
        <f t="shared" si="363"/>
        <v>-0.014</v>
      </c>
      <c r="AM354" s="162">
        <f t="shared" si="363"/>
        <v>-0.016</v>
      </c>
      <c r="AN354" s="162">
        <f t="shared" si="363"/>
        <v>-0.018</v>
      </c>
      <c r="AO354" s="162">
        <f t="shared" si="363"/>
        <v>-0.02</v>
      </c>
      <c r="AP354" s="163">
        <f t="shared" si="15"/>
        <v>-0.01</v>
      </c>
    </row>
    <row r="355">
      <c r="A355" s="169">
        <v>42622.0</v>
      </c>
      <c r="B355" s="166">
        <v>8.99</v>
      </c>
      <c r="C355" s="157">
        <v>8.65</v>
      </c>
      <c r="D355" s="159">
        <v>8.48</v>
      </c>
      <c r="E355" s="159">
        <f t="shared" si="2"/>
        <v>8.365</v>
      </c>
      <c r="F355" s="159">
        <v>8.25</v>
      </c>
      <c r="G355" s="159">
        <f t="shared" si="3"/>
        <v>8.18</v>
      </c>
      <c r="H355" s="157">
        <v>8.11</v>
      </c>
      <c r="I355" s="160">
        <f t="shared" si="4"/>
        <v>8.103333333</v>
      </c>
      <c r="J355" s="160">
        <f t="shared" si="5"/>
        <v>8.096666667</v>
      </c>
      <c r="K355" s="159">
        <v>8.09</v>
      </c>
      <c r="L355" s="159">
        <f t="shared" si="6"/>
        <v>8.122</v>
      </c>
      <c r="M355" s="159">
        <f t="shared" si="7"/>
        <v>8.154</v>
      </c>
      <c r="N355" s="159">
        <f t="shared" si="8"/>
        <v>8.186</v>
      </c>
      <c r="O355" s="159">
        <f t="shared" si="9"/>
        <v>8.218</v>
      </c>
      <c r="P355" s="157">
        <v>8.25</v>
      </c>
      <c r="Q355" s="160">
        <f t="shared" si="10"/>
        <v>8.29</v>
      </c>
      <c r="R355" s="160">
        <f t="shared" si="11"/>
        <v>8.33</v>
      </c>
      <c r="S355" s="160">
        <f t="shared" si="12"/>
        <v>8.37</v>
      </c>
      <c r="T355" s="160">
        <f t="shared" si="13"/>
        <v>8.41</v>
      </c>
      <c r="U355" s="167">
        <v>8.45</v>
      </c>
      <c r="V355" s="162">
        <f t="shared" ref="V355:AO355" si="364">B355-B356</f>
        <v>0.01</v>
      </c>
      <c r="W355" s="162">
        <f t="shared" si="364"/>
        <v>0.09</v>
      </c>
      <c r="X355" s="162">
        <f t="shared" si="364"/>
        <v>0.12</v>
      </c>
      <c r="Y355" s="162">
        <f t="shared" si="364"/>
        <v>0.135</v>
      </c>
      <c r="Z355" s="162">
        <f t="shared" si="364"/>
        <v>0.15</v>
      </c>
      <c r="AA355" s="162">
        <f t="shared" si="364"/>
        <v>0.145</v>
      </c>
      <c r="AB355" s="162">
        <f t="shared" si="364"/>
        <v>0.14</v>
      </c>
      <c r="AC355" s="162">
        <f t="shared" si="364"/>
        <v>0.1433333333</v>
      </c>
      <c r="AD355" s="162">
        <f t="shared" si="364"/>
        <v>0.1466666667</v>
      </c>
      <c r="AE355" s="162">
        <f t="shared" si="364"/>
        <v>0.15</v>
      </c>
      <c r="AF355" s="162">
        <f t="shared" si="364"/>
        <v>0.148</v>
      </c>
      <c r="AG355" s="162">
        <f t="shared" si="364"/>
        <v>0.146</v>
      </c>
      <c r="AH355" s="162">
        <f t="shared" si="364"/>
        <v>0.144</v>
      </c>
      <c r="AI355" s="162">
        <f t="shared" si="364"/>
        <v>0.142</v>
      </c>
      <c r="AJ355" s="162">
        <f t="shared" si="364"/>
        <v>0.14</v>
      </c>
      <c r="AK355" s="162">
        <f t="shared" si="364"/>
        <v>0.138</v>
      </c>
      <c r="AL355" s="162">
        <f t="shared" si="364"/>
        <v>0.136</v>
      </c>
      <c r="AM355" s="162">
        <f t="shared" si="364"/>
        <v>0.134</v>
      </c>
      <c r="AN355" s="162">
        <f t="shared" si="364"/>
        <v>0.132</v>
      </c>
      <c r="AO355" s="162">
        <f t="shared" si="364"/>
        <v>0.13</v>
      </c>
      <c r="AP355" s="163">
        <f t="shared" si="15"/>
        <v>0.15</v>
      </c>
    </row>
    <row r="356">
      <c r="A356" s="169">
        <v>42621.0</v>
      </c>
      <c r="B356" s="166">
        <v>8.98</v>
      </c>
      <c r="C356" s="157">
        <v>8.56</v>
      </c>
      <c r="D356" s="159">
        <v>8.36</v>
      </c>
      <c r="E356" s="159">
        <f t="shared" si="2"/>
        <v>8.23</v>
      </c>
      <c r="F356" s="159">
        <v>8.1</v>
      </c>
      <c r="G356" s="159">
        <f t="shared" si="3"/>
        <v>8.035</v>
      </c>
      <c r="H356" s="157">
        <v>7.97</v>
      </c>
      <c r="I356" s="160">
        <f t="shared" si="4"/>
        <v>7.96</v>
      </c>
      <c r="J356" s="160">
        <f t="shared" si="5"/>
        <v>7.95</v>
      </c>
      <c r="K356" s="159">
        <v>7.94</v>
      </c>
      <c r="L356" s="159">
        <f t="shared" si="6"/>
        <v>7.974</v>
      </c>
      <c r="M356" s="159">
        <f t="shared" si="7"/>
        <v>8.008</v>
      </c>
      <c r="N356" s="159">
        <f t="shared" si="8"/>
        <v>8.042</v>
      </c>
      <c r="O356" s="159">
        <f t="shared" si="9"/>
        <v>8.076</v>
      </c>
      <c r="P356" s="157">
        <v>8.11</v>
      </c>
      <c r="Q356" s="160">
        <f t="shared" si="10"/>
        <v>8.152</v>
      </c>
      <c r="R356" s="160">
        <f t="shared" si="11"/>
        <v>8.194</v>
      </c>
      <c r="S356" s="160">
        <f t="shared" si="12"/>
        <v>8.236</v>
      </c>
      <c r="T356" s="160">
        <f t="shared" si="13"/>
        <v>8.278</v>
      </c>
      <c r="U356" s="167">
        <v>8.32</v>
      </c>
      <c r="V356" s="162">
        <f t="shared" ref="V356:AO356" si="365">B356-B357</f>
        <v>0.01</v>
      </c>
      <c r="W356" s="162">
        <f t="shared" si="365"/>
        <v>-0.04</v>
      </c>
      <c r="X356" s="162">
        <f t="shared" si="365"/>
        <v>-0.06</v>
      </c>
      <c r="Y356" s="162">
        <f t="shared" si="365"/>
        <v>-0.075</v>
      </c>
      <c r="Z356" s="162">
        <f t="shared" si="365"/>
        <v>-0.09</v>
      </c>
      <c r="AA356" s="162">
        <f t="shared" si="365"/>
        <v>-0.09</v>
      </c>
      <c r="AB356" s="162">
        <f t="shared" si="365"/>
        <v>-0.09</v>
      </c>
      <c r="AC356" s="162">
        <f t="shared" si="365"/>
        <v>-0.08333333333</v>
      </c>
      <c r="AD356" s="162">
        <f t="shared" si="365"/>
        <v>-0.07666666667</v>
      </c>
      <c r="AE356" s="162">
        <f t="shared" si="365"/>
        <v>-0.07</v>
      </c>
      <c r="AF356" s="162">
        <f t="shared" si="365"/>
        <v>-0.064</v>
      </c>
      <c r="AG356" s="162">
        <f t="shared" si="365"/>
        <v>-0.058</v>
      </c>
      <c r="AH356" s="162">
        <f t="shared" si="365"/>
        <v>-0.052</v>
      </c>
      <c r="AI356" s="162">
        <f t="shared" si="365"/>
        <v>-0.046</v>
      </c>
      <c r="AJ356" s="162">
        <f t="shared" si="365"/>
        <v>-0.04</v>
      </c>
      <c r="AK356" s="162">
        <f t="shared" si="365"/>
        <v>-0.038</v>
      </c>
      <c r="AL356" s="162">
        <f t="shared" si="365"/>
        <v>-0.036</v>
      </c>
      <c r="AM356" s="162">
        <f t="shared" si="365"/>
        <v>-0.034</v>
      </c>
      <c r="AN356" s="162">
        <f t="shared" si="365"/>
        <v>-0.032</v>
      </c>
      <c r="AO356" s="162">
        <f t="shared" si="365"/>
        <v>-0.03</v>
      </c>
      <c r="AP356" s="163">
        <f t="shared" si="15"/>
        <v>0.01</v>
      </c>
    </row>
    <row r="357">
      <c r="A357" s="169">
        <v>42620.0</v>
      </c>
      <c r="B357" s="166">
        <v>8.97</v>
      </c>
      <c r="C357" s="157">
        <v>8.6</v>
      </c>
      <c r="D357" s="159">
        <v>8.42</v>
      </c>
      <c r="E357" s="159">
        <f t="shared" si="2"/>
        <v>8.305</v>
      </c>
      <c r="F357" s="159">
        <v>8.19</v>
      </c>
      <c r="G357" s="159">
        <f t="shared" si="3"/>
        <v>8.125</v>
      </c>
      <c r="H357" s="157">
        <v>8.06</v>
      </c>
      <c r="I357" s="160">
        <f t="shared" si="4"/>
        <v>8.043333333</v>
      </c>
      <c r="J357" s="160">
        <f t="shared" si="5"/>
        <v>8.026666667</v>
      </c>
      <c r="K357" s="159">
        <v>8.01</v>
      </c>
      <c r="L357" s="159">
        <f t="shared" si="6"/>
        <v>8.038</v>
      </c>
      <c r="M357" s="159">
        <f t="shared" si="7"/>
        <v>8.066</v>
      </c>
      <c r="N357" s="159">
        <f t="shared" si="8"/>
        <v>8.094</v>
      </c>
      <c r="O357" s="159">
        <f t="shared" si="9"/>
        <v>8.122</v>
      </c>
      <c r="P357" s="157">
        <v>8.15</v>
      </c>
      <c r="Q357" s="160">
        <f t="shared" si="10"/>
        <v>8.19</v>
      </c>
      <c r="R357" s="160">
        <f t="shared" si="11"/>
        <v>8.23</v>
      </c>
      <c r="S357" s="160">
        <f t="shared" si="12"/>
        <v>8.27</v>
      </c>
      <c r="T357" s="160">
        <f t="shared" si="13"/>
        <v>8.31</v>
      </c>
      <c r="U357" s="167">
        <v>8.35</v>
      </c>
      <c r="V357" s="162">
        <f t="shared" ref="V357:AO357" si="366">B357-B358</f>
        <v>-0.04</v>
      </c>
      <c r="W357" s="162">
        <f t="shared" si="366"/>
        <v>-0.03</v>
      </c>
      <c r="X357" s="162">
        <f t="shared" si="366"/>
        <v>-0.05</v>
      </c>
      <c r="Y357" s="162">
        <f t="shared" si="366"/>
        <v>-0.05</v>
      </c>
      <c r="Z357" s="162">
        <f t="shared" si="366"/>
        <v>-0.05</v>
      </c>
      <c r="AA357" s="162">
        <f t="shared" si="366"/>
        <v>-0.045</v>
      </c>
      <c r="AB357" s="162">
        <f t="shared" si="366"/>
        <v>-0.04</v>
      </c>
      <c r="AC357" s="162">
        <f t="shared" si="366"/>
        <v>-0.03666666667</v>
      </c>
      <c r="AD357" s="162">
        <f t="shared" si="366"/>
        <v>-0.03333333333</v>
      </c>
      <c r="AE357" s="162">
        <f t="shared" si="366"/>
        <v>-0.03</v>
      </c>
      <c r="AF357" s="162">
        <f t="shared" si="366"/>
        <v>-0.028</v>
      </c>
      <c r="AG357" s="162">
        <f t="shared" si="366"/>
        <v>-0.026</v>
      </c>
      <c r="AH357" s="162">
        <f t="shared" si="366"/>
        <v>-0.024</v>
      </c>
      <c r="AI357" s="162">
        <f t="shared" si="366"/>
        <v>-0.022</v>
      </c>
      <c r="AJ357" s="162">
        <f t="shared" si="366"/>
        <v>-0.02</v>
      </c>
      <c r="AK357" s="162">
        <f t="shared" si="366"/>
        <v>-0.02</v>
      </c>
      <c r="AL357" s="162">
        <f t="shared" si="366"/>
        <v>-0.02</v>
      </c>
      <c r="AM357" s="162">
        <f t="shared" si="366"/>
        <v>-0.02</v>
      </c>
      <c r="AN357" s="162">
        <f t="shared" si="366"/>
        <v>-0.02</v>
      </c>
      <c r="AO357" s="162">
        <f t="shared" si="366"/>
        <v>-0.02</v>
      </c>
      <c r="AP357" s="163">
        <f t="shared" si="15"/>
        <v>-0.02</v>
      </c>
    </row>
    <row r="358">
      <c r="A358" s="169">
        <v>42619.0</v>
      </c>
      <c r="B358" s="166">
        <v>9.01</v>
      </c>
      <c r="C358" s="157">
        <v>8.63</v>
      </c>
      <c r="D358" s="159">
        <v>8.47</v>
      </c>
      <c r="E358" s="159">
        <f t="shared" si="2"/>
        <v>8.355</v>
      </c>
      <c r="F358" s="159">
        <v>8.24</v>
      </c>
      <c r="G358" s="159">
        <f t="shared" si="3"/>
        <v>8.17</v>
      </c>
      <c r="H358" s="157">
        <v>8.1</v>
      </c>
      <c r="I358" s="160">
        <f t="shared" si="4"/>
        <v>8.08</v>
      </c>
      <c r="J358" s="160">
        <f t="shared" si="5"/>
        <v>8.06</v>
      </c>
      <c r="K358" s="159">
        <v>8.04</v>
      </c>
      <c r="L358" s="159">
        <f t="shared" si="6"/>
        <v>8.066</v>
      </c>
      <c r="M358" s="159">
        <f t="shared" si="7"/>
        <v>8.092</v>
      </c>
      <c r="N358" s="159">
        <f t="shared" si="8"/>
        <v>8.118</v>
      </c>
      <c r="O358" s="159">
        <f t="shared" si="9"/>
        <v>8.144</v>
      </c>
      <c r="P358" s="157">
        <v>8.17</v>
      </c>
      <c r="Q358" s="160">
        <f t="shared" si="10"/>
        <v>8.21</v>
      </c>
      <c r="R358" s="160">
        <f t="shared" si="11"/>
        <v>8.25</v>
      </c>
      <c r="S358" s="160">
        <f t="shared" si="12"/>
        <v>8.29</v>
      </c>
      <c r="T358" s="160">
        <f t="shared" si="13"/>
        <v>8.33</v>
      </c>
      <c r="U358" s="167">
        <v>8.37</v>
      </c>
      <c r="V358" s="162">
        <f t="shared" ref="V358:AO358" si="367">B358-B359</f>
        <v>-0.01</v>
      </c>
      <c r="W358" s="162">
        <f t="shared" si="367"/>
        <v>-0.09</v>
      </c>
      <c r="X358" s="162">
        <f t="shared" si="367"/>
        <v>-0.07</v>
      </c>
      <c r="Y358" s="162">
        <f t="shared" si="367"/>
        <v>-0.07</v>
      </c>
      <c r="Z358" s="162">
        <f t="shared" si="367"/>
        <v>-0.07</v>
      </c>
      <c r="AA358" s="162">
        <f t="shared" si="367"/>
        <v>-0.07</v>
      </c>
      <c r="AB358" s="162">
        <f t="shared" si="367"/>
        <v>-0.07</v>
      </c>
      <c r="AC358" s="162">
        <f t="shared" si="367"/>
        <v>-0.06666666667</v>
      </c>
      <c r="AD358" s="162">
        <f t="shared" si="367"/>
        <v>-0.06333333333</v>
      </c>
      <c r="AE358" s="162">
        <f t="shared" si="367"/>
        <v>-0.06</v>
      </c>
      <c r="AF358" s="162">
        <f t="shared" si="367"/>
        <v>-0.054</v>
      </c>
      <c r="AG358" s="162">
        <f t="shared" si="367"/>
        <v>-0.048</v>
      </c>
      <c r="AH358" s="162">
        <f t="shared" si="367"/>
        <v>-0.042</v>
      </c>
      <c r="AI358" s="162">
        <f t="shared" si="367"/>
        <v>-0.036</v>
      </c>
      <c r="AJ358" s="162">
        <f t="shared" si="367"/>
        <v>-0.03</v>
      </c>
      <c r="AK358" s="162">
        <f t="shared" si="367"/>
        <v>-0.028</v>
      </c>
      <c r="AL358" s="162">
        <f t="shared" si="367"/>
        <v>-0.026</v>
      </c>
      <c r="AM358" s="162">
        <f t="shared" si="367"/>
        <v>-0.024</v>
      </c>
      <c r="AN358" s="162">
        <f t="shared" si="367"/>
        <v>-0.022</v>
      </c>
      <c r="AO358" s="162">
        <f t="shared" si="367"/>
        <v>-0.02</v>
      </c>
      <c r="AP358" s="163">
        <f t="shared" si="15"/>
        <v>-0.01</v>
      </c>
    </row>
    <row r="359">
      <c r="A359" s="169">
        <v>42618.0</v>
      </c>
      <c r="B359" s="166">
        <v>9.02</v>
      </c>
      <c r="C359" s="157">
        <v>8.72</v>
      </c>
      <c r="D359" s="159">
        <v>8.54</v>
      </c>
      <c r="E359" s="159">
        <f t="shared" si="2"/>
        <v>8.425</v>
      </c>
      <c r="F359" s="159">
        <v>8.31</v>
      </c>
      <c r="G359" s="159">
        <f t="shared" si="3"/>
        <v>8.24</v>
      </c>
      <c r="H359" s="157">
        <v>8.17</v>
      </c>
      <c r="I359" s="160">
        <f t="shared" si="4"/>
        <v>8.146666667</v>
      </c>
      <c r="J359" s="160">
        <f t="shared" si="5"/>
        <v>8.123333333</v>
      </c>
      <c r="K359" s="159">
        <v>8.1</v>
      </c>
      <c r="L359" s="159">
        <f t="shared" si="6"/>
        <v>8.12</v>
      </c>
      <c r="M359" s="159">
        <f t="shared" si="7"/>
        <v>8.14</v>
      </c>
      <c r="N359" s="159">
        <f t="shared" si="8"/>
        <v>8.16</v>
      </c>
      <c r="O359" s="159">
        <f t="shared" si="9"/>
        <v>8.18</v>
      </c>
      <c r="P359" s="157">
        <v>8.2</v>
      </c>
      <c r="Q359" s="160">
        <f t="shared" si="10"/>
        <v>8.238</v>
      </c>
      <c r="R359" s="160">
        <f t="shared" si="11"/>
        <v>8.276</v>
      </c>
      <c r="S359" s="160">
        <f t="shared" si="12"/>
        <v>8.314</v>
      </c>
      <c r="T359" s="160">
        <f t="shared" si="13"/>
        <v>8.352</v>
      </c>
      <c r="U359" s="167">
        <v>8.39</v>
      </c>
      <c r="V359" s="162">
        <f t="shared" ref="V359:AO359" si="368">B359-B360</f>
        <v>0.03</v>
      </c>
      <c r="W359" s="162">
        <f t="shared" si="368"/>
        <v>-0.05</v>
      </c>
      <c r="X359" s="162">
        <f t="shared" si="368"/>
        <v>-0.07</v>
      </c>
      <c r="Y359" s="162">
        <f t="shared" si="368"/>
        <v>-0.065</v>
      </c>
      <c r="Z359" s="162">
        <f t="shared" si="368"/>
        <v>-0.06</v>
      </c>
      <c r="AA359" s="162">
        <f t="shared" si="368"/>
        <v>-0.055</v>
      </c>
      <c r="AB359" s="162">
        <f t="shared" si="368"/>
        <v>-0.05</v>
      </c>
      <c r="AC359" s="162">
        <f t="shared" si="368"/>
        <v>-0.04</v>
      </c>
      <c r="AD359" s="162">
        <f t="shared" si="368"/>
        <v>-0.03</v>
      </c>
      <c r="AE359" s="162">
        <f t="shared" si="368"/>
        <v>-0.02</v>
      </c>
      <c r="AF359" s="162">
        <f t="shared" si="368"/>
        <v>-0.018</v>
      </c>
      <c r="AG359" s="162">
        <f t="shared" si="368"/>
        <v>-0.016</v>
      </c>
      <c r="AH359" s="162">
        <f t="shared" si="368"/>
        <v>-0.014</v>
      </c>
      <c r="AI359" s="162">
        <f t="shared" si="368"/>
        <v>-0.012</v>
      </c>
      <c r="AJ359" s="162">
        <f t="shared" si="368"/>
        <v>-0.01</v>
      </c>
      <c r="AK359" s="162">
        <f t="shared" si="368"/>
        <v>-0.006</v>
      </c>
      <c r="AL359" s="162">
        <f t="shared" si="368"/>
        <v>-0.002</v>
      </c>
      <c r="AM359" s="162">
        <f t="shared" si="368"/>
        <v>0.002</v>
      </c>
      <c r="AN359" s="162">
        <f t="shared" si="368"/>
        <v>0.006</v>
      </c>
      <c r="AO359" s="162">
        <f t="shared" si="368"/>
        <v>0.01</v>
      </c>
      <c r="AP359" s="163">
        <f t="shared" si="15"/>
        <v>0.03</v>
      </c>
    </row>
    <row r="360">
      <c r="A360" s="169">
        <v>42615.0</v>
      </c>
      <c r="B360" s="166">
        <v>8.99</v>
      </c>
      <c r="C360" s="157">
        <v>8.77</v>
      </c>
      <c r="D360" s="159">
        <v>8.61</v>
      </c>
      <c r="E360" s="159">
        <f t="shared" si="2"/>
        <v>8.49</v>
      </c>
      <c r="F360" s="159">
        <v>8.37</v>
      </c>
      <c r="G360" s="159">
        <f t="shared" si="3"/>
        <v>8.295</v>
      </c>
      <c r="H360" s="157">
        <v>8.22</v>
      </c>
      <c r="I360" s="160">
        <f t="shared" si="4"/>
        <v>8.186666667</v>
      </c>
      <c r="J360" s="160">
        <f t="shared" si="5"/>
        <v>8.153333333</v>
      </c>
      <c r="K360" s="159">
        <v>8.12</v>
      </c>
      <c r="L360" s="159">
        <f t="shared" si="6"/>
        <v>8.138</v>
      </c>
      <c r="M360" s="159">
        <f t="shared" si="7"/>
        <v>8.156</v>
      </c>
      <c r="N360" s="159">
        <f t="shared" si="8"/>
        <v>8.174</v>
      </c>
      <c r="O360" s="159">
        <f t="shared" si="9"/>
        <v>8.192</v>
      </c>
      <c r="P360" s="157">
        <v>8.21</v>
      </c>
      <c r="Q360" s="160">
        <f t="shared" si="10"/>
        <v>8.244</v>
      </c>
      <c r="R360" s="160">
        <f t="shared" si="11"/>
        <v>8.278</v>
      </c>
      <c r="S360" s="160">
        <f t="shared" si="12"/>
        <v>8.312</v>
      </c>
      <c r="T360" s="160">
        <f t="shared" si="13"/>
        <v>8.346</v>
      </c>
      <c r="U360" s="167">
        <v>8.38</v>
      </c>
      <c r="V360" s="162">
        <f t="shared" ref="V360:AO360" si="369">B360-B361</f>
        <v>0.01</v>
      </c>
      <c r="W360" s="162">
        <f t="shared" si="369"/>
        <v>-0.05</v>
      </c>
      <c r="X360" s="162">
        <f t="shared" si="369"/>
        <v>-0.06</v>
      </c>
      <c r="Y360" s="162">
        <f t="shared" si="369"/>
        <v>-0.055</v>
      </c>
      <c r="Z360" s="162">
        <f t="shared" si="369"/>
        <v>-0.05</v>
      </c>
      <c r="AA360" s="162">
        <f t="shared" si="369"/>
        <v>-0.045</v>
      </c>
      <c r="AB360" s="162">
        <f t="shared" si="369"/>
        <v>-0.04</v>
      </c>
      <c r="AC360" s="162">
        <f t="shared" si="369"/>
        <v>-0.04</v>
      </c>
      <c r="AD360" s="162">
        <f t="shared" si="369"/>
        <v>-0.04</v>
      </c>
      <c r="AE360" s="162">
        <f t="shared" si="369"/>
        <v>-0.04</v>
      </c>
      <c r="AF360" s="162">
        <f t="shared" si="369"/>
        <v>-0.036</v>
      </c>
      <c r="AG360" s="162">
        <f t="shared" si="369"/>
        <v>-0.032</v>
      </c>
      <c r="AH360" s="162">
        <f t="shared" si="369"/>
        <v>-0.028</v>
      </c>
      <c r="AI360" s="162">
        <f t="shared" si="369"/>
        <v>-0.024</v>
      </c>
      <c r="AJ360" s="162">
        <f t="shared" si="369"/>
        <v>-0.02</v>
      </c>
      <c r="AK360" s="162">
        <f t="shared" si="369"/>
        <v>-0.014</v>
      </c>
      <c r="AL360" s="162">
        <f t="shared" si="369"/>
        <v>-0.008</v>
      </c>
      <c r="AM360" s="162">
        <f t="shared" si="369"/>
        <v>-0.002</v>
      </c>
      <c r="AN360" s="162">
        <f t="shared" si="369"/>
        <v>0.004</v>
      </c>
      <c r="AO360" s="162">
        <f t="shared" si="369"/>
        <v>0.01</v>
      </c>
      <c r="AP360" s="163">
        <f t="shared" si="15"/>
        <v>0.01</v>
      </c>
    </row>
    <row r="361">
      <c r="A361" s="169">
        <v>42614.0</v>
      </c>
      <c r="B361" s="166">
        <v>8.98</v>
      </c>
      <c r="C361" s="157">
        <v>8.82</v>
      </c>
      <c r="D361" s="159">
        <v>8.67</v>
      </c>
      <c r="E361" s="159">
        <f t="shared" si="2"/>
        <v>8.545</v>
      </c>
      <c r="F361" s="159">
        <v>8.42</v>
      </c>
      <c r="G361" s="159">
        <f t="shared" si="3"/>
        <v>8.34</v>
      </c>
      <c r="H361" s="157">
        <v>8.26</v>
      </c>
      <c r="I361" s="160">
        <f t="shared" si="4"/>
        <v>8.226666667</v>
      </c>
      <c r="J361" s="160">
        <f t="shared" si="5"/>
        <v>8.193333333</v>
      </c>
      <c r="K361" s="159">
        <v>8.16</v>
      </c>
      <c r="L361" s="159">
        <f t="shared" si="6"/>
        <v>8.174</v>
      </c>
      <c r="M361" s="159">
        <f t="shared" si="7"/>
        <v>8.188</v>
      </c>
      <c r="N361" s="159">
        <f t="shared" si="8"/>
        <v>8.202</v>
      </c>
      <c r="O361" s="159">
        <f t="shared" si="9"/>
        <v>8.216</v>
      </c>
      <c r="P361" s="157">
        <v>8.23</v>
      </c>
      <c r="Q361" s="160">
        <f t="shared" si="10"/>
        <v>8.258</v>
      </c>
      <c r="R361" s="160">
        <f t="shared" si="11"/>
        <v>8.286</v>
      </c>
      <c r="S361" s="160">
        <f t="shared" si="12"/>
        <v>8.314</v>
      </c>
      <c r="T361" s="160">
        <f t="shared" si="13"/>
        <v>8.342</v>
      </c>
      <c r="U361" s="167">
        <v>8.37</v>
      </c>
      <c r="V361" s="162">
        <f t="shared" ref="V361:AO361" si="370">B361-B362</f>
        <v>-0.03</v>
      </c>
      <c r="W361" s="162">
        <f t="shared" si="370"/>
        <v>-0.01</v>
      </c>
      <c r="X361" s="162">
        <f t="shared" si="370"/>
        <v>-0.01</v>
      </c>
      <c r="Y361" s="162">
        <f t="shared" si="370"/>
        <v>-0.01</v>
      </c>
      <c r="Z361" s="162">
        <f t="shared" si="370"/>
        <v>-0.01</v>
      </c>
      <c r="AA361" s="162">
        <f t="shared" si="370"/>
        <v>-0.01</v>
      </c>
      <c r="AB361" s="162">
        <f t="shared" si="370"/>
        <v>-0.01</v>
      </c>
      <c r="AC361" s="162">
        <f t="shared" si="370"/>
        <v>-0.01</v>
      </c>
      <c r="AD361" s="162">
        <f t="shared" si="370"/>
        <v>-0.01</v>
      </c>
      <c r="AE361" s="162">
        <f t="shared" si="370"/>
        <v>-0.01</v>
      </c>
      <c r="AF361" s="162">
        <f t="shared" si="370"/>
        <v>-0.006</v>
      </c>
      <c r="AG361" s="162">
        <f t="shared" si="370"/>
        <v>-0.002</v>
      </c>
      <c r="AH361" s="162">
        <f t="shared" si="370"/>
        <v>0.002</v>
      </c>
      <c r="AI361" s="162">
        <f t="shared" si="370"/>
        <v>0.006</v>
      </c>
      <c r="AJ361" s="162">
        <f t="shared" si="370"/>
        <v>0.01</v>
      </c>
      <c r="AK361" s="162">
        <f t="shared" si="370"/>
        <v>0.014</v>
      </c>
      <c r="AL361" s="162">
        <f t="shared" si="370"/>
        <v>0.018</v>
      </c>
      <c r="AM361" s="162">
        <f t="shared" si="370"/>
        <v>0.022</v>
      </c>
      <c r="AN361" s="162">
        <f t="shared" si="370"/>
        <v>0.026</v>
      </c>
      <c r="AO361" s="162">
        <f t="shared" si="370"/>
        <v>0.03</v>
      </c>
      <c r="AP361" s="163">
        <f t="shared" si="15"/>
        <v>0.03</v>
      </c>
    </row>
    <row r="362">
      <c r="A362" s="169">
        <v>42613.0</v>
      </c>
      <c r="B362" s="166">
        <v>9.01</v>
      </c>
      <c r="C362" s="157">
        <v>8.83</v>
      </c>
      <c r="D362" s="159">
        <v>8.68</v>
      </c>
      <c r="E362" s="159">
        <f t="shared" si="2"/>
        <v>8.555</v>
      </c>
      <c r="F362" s="159">
        <v>8.43</v>
      </c>
      <c r="G362" s="159">
        <f t="shared" si="3"/>
        <v>8.35</v>
      </c>
      <c r="H362" s="157">
        <v>8.27</v>
      </c>
      <c r="I362" s="160">
        <f t="shared" si="4"/>
        <v>8.236666667</v>
      </c>
      <c r="J362" s="160">
        <f t="shared" si="5"/>
        <v>8.203333333</v>
      </c>
      <c r="K362" s="159">
        <v>8.17</v>
      </c>
      <c r="L362" s="159">
        <f t="shared" si="6"/>
        <v>8.18</v>
      </c>
      <c r="M362" s="159">
        <f t="shared" si="7"/>
        <v>8.19</v>
      </c>
      <c r="N362" s="159">
        <f t="shared" si="8"/>
        <v>8.2</v>
      </c>
      <c r="O362" s="159">
        <f t="shared" si="9"/>
        <v>8.21</v>
      </c>
      <c r="P362" s="157">
        <v>8.22</v>
      </c>
      <c r="Q362" s="160">
        <f t="shared" si="10"/>
        <v>8.244</v>
      </c>
      <c r="R362" s="160">
        <f t="shared" si="11"/>
        <v>8.268</v>
      </c>
      <c r="S362" s="160">
        <f t="shared" si="12"/>
        <v>8.292</v>
      </c>
      <c r="T362" s="160">
        <f t="shared" si="13"/>
        <v>8.316</v>
      </c>
      <c r="U362" s="167">
        <v>8.34</v>
      </c>
      <c r="V362" s="162">
        <f t="shared" ref="V362:AO362" si="371">B362-B363</f>
        <v>-0.06</v>
      </c>
      <c r="W362" s="162">
        <f t="shared" si="371"/>
        <v>-0.08</v>
      </c>
      <c r="X362" s="162">
        <f t="shared" si="371"/>
        <v>-0.09</v>
      </c>
      <c r="Y362" s="162">
        <f t="shared" si="371"/>
        <v>-0.085</v>
      </c>
      <c r="Z362" s="162">
        <f t="shared" si="371"/>
        <v>-0.08</v>
      </c>
      <c r="AA362" s="162">
        <f t="shared" si="371"/>
        <v>-0.07</v>
      </c>
      <c r="AB362" s="162">
        <f t="shared" si="371"/>
        <v>-0.06</v>
      </c>
      <c r="AC362" s="162">
        <f t="shared" si="371"/>
        <v>-0.05666666667</v>
      </c>
      <c r="AD362" s="162">
        <f t="shared" si="371"/>
        <v>-0.05333333333</v>
      </c>
      <c r="AE362" s="162">
        <f t="shared" si="371"/>
        <v>-0.05</v>
      </c>
      <c r="AF362" s="162">
        <f t="shared" si="371"/>
        <v>-0.044</v>
      </c>
      <c r="AG362" s="162">
        <f t="shared" si="371"/>
        <v>-0.038</v>
      </c>
      <c r="AH362" s="162">
        <f t="shared" si="371"/>
        <v>-0.032</v>
      </c>
      <c r="AI362" s="162">
        <f t="shared" si="371"/>
        <v>-0.026</v>
      </c>
      <c r="AJ362" s="162">
        <f t="shared" si="371"/>
        <v>-0.02</v>
      </c>
      <c r="AK362" s="162">
        <f t="shared" si="371"/>
        <v>-0.02</v>
      </c>
      <c r="AL362" s="162">
        <f t="shared" si="371"/>
        <v>-0.02</v>
      </c>
      <c r="AM362" s="162">
        <f t="shared" si="371"/>
        <v>-0.02</v>
      </c>
      <c r="AN362" s="162">
        <f t="shared" si="371"/>
        <v>-0.02</v>
      </c>
      <c r="AO362" s="162">
        <f t="shared" si="371"/>
        <v>-0.02</v>
      </c>
      <c r="AP362" s="163">
        <f t="shared" si="15"/>
        <v>-0.02</v>
      </c>
    </row>
    <row r="363">
      <c r="A363" s="169">
        <v>42612.0</v>
      </c>
      <c r="B363" s="166">
        <v>9.07</v>
      </c>
      <c r="C363" s="157">
        <v>8.91</v>
      </c>
      <c r="D363" s="159">
        <v>8.77</v>
      </c>
      <c r="E363" s="159">
        <f t="shared" si="2"/>
        <v>8.64</v>
      </c>
      <c r="F363" s="159">
        <v>8.51</v>
      </c>
      <c r="G363" s="159">
        <f t="shared" si="3"/>
        <v>8.42</v>
      </c>
      <c r="H363" s="157">
        <v>8.33</v>
      </c>
      <c r="I363" s="160">
        <f t="shared" si="4"/>
        <v>8.293333333</v>
      </c>
      <c r="J363" s="160">
        <f t="shared" si="5"/>
        <v>8.256666667</v>
      </c>
      <c r="K363" s="159">
        <v>8.22</v>
      </c>
      <c r="L363" s="159">
        <f t="shared" si="6"/>
        <v>8.224</v>
      </c>
      <c r="M363" s="159">
        <f t="shared" si="7"/>
        <v>8.228</v>
      </c>
      <c r="N363" s="159">
        <f t="shared" si="8"/>
        <v>8.232</v>
      </c>
      <c r="O363" s="159">
        <f t="shared" si="9"/>
        <v>8.236</v>
      </c>
      <c r="P363" s="157">
        <v>8.24</v>
      </c>
      <c r="Q363" s="160">
        <f t="shared" si="10"/>
        <v>8.264</v>
      </c>
      <c r="R363" s="160">
        <f t="shared" si="11"/>
        <v>8.288</v>
      </c>
      <c r="S363" s="160">
        <f t="shared" si="12"/>
        <v>8.312</v>
      </c>
      <c r="T363" s="160">
        <f t="shared" si="13"/>
        <v>8.336</v>
      </c>
      <c r="U363" s="167">
        <v>8.36</v>
      </c>
      <c r="V363" s="162">
        <f t="shared" ref="V363:AO363" si="372">B363-B364</f>
        <v>-0.03</v>
      </c>
      <c r="W363" s="162">
        <f t="shared" si="372"/>
        <v>-0.02</v>
      </c>
      <c r="X363" s="162">
        <f t="shared" si="372"/>
        <v>-0.02</v>
      </c>
      <c r="Y363" s="162">
        <f t="shared" si="372"/>
        <v>-0.025</v>
      </c>
      <c r="Z363" s="162">
        <f t="shared" si="372"/>
        <v>-0.03</v>
      </c>
      <c r="AA363" s="162">
        <f t="shared" si="372"/>
        <v>-0.035</v>
      </c>
      <c r="AB363" s="162">
        <f t="shared" si="372"/>
        <v>-0.04</v>
      </c>
      <c r="AC363" s="162">
        <f t="shared" si="372"/>
        <v>-0.03333333333</v>
      </c>
      <c r="AD363" s="162">
        <f t="shared" si="372"/>
        <v>-0.02666666667</v>
      </c>
      <c r="AE363" s="162">
        <f t="shared" si="372"/>
        <v>-0.02</v>
      </c>
      <c r="AF363" s="162">
        <f t="shared" si="372"/>
        <v>-0.018</v>
      </c>
      <c r="AG363" s="162">
        <f t="shared" si="372"/>
        <v>-0.016</v>
      </c>
      <c r="AH363" s="162">
        <f t="shared" si="372"/>
        <v>-0.014</v>
      </c>
      <c r="AI363" s="162">
        <f t="shared" si="372"/>
        <v>-0.012</v>
      </c>
      <c r="AJ363" s="162">
        <f t="shared" si="372"/>
        <v>-0.01</v>
      </c>
      <c r="AK363" s="162">
        <f t="shared" si="372"/>
        <v>-0.006</v>
      </c>
      <c r="AL363" s="162">
        <f t="shared" si="372"/>
        <v>-0.002</v>
      </c>
      <c r="AM363" s="162">
        <f t="shared" si="372"/>
        <v>0.002</v>
      </c>
      <c r="AN363" s="162">
        <f t="shared" si="372"/>
        <v>0.006</v>
      </c>
      <c r="AO363" s="162">
        <f t="shared" si="372"/>
        <v>0.01</v>
      </c>
      <c r="AP363" s="163">
        <f t="shared" si="15"/>
        <v>0.01</v>
      </c>
    </row>
    <row r="364">
      <c r="A364" s="169">
        <v>42611.0</v>
      </c>
      <c r="B364" s="166">
        <v>9.1</v>
      </c>
      <c r="C364" s="157">
        <v>8.93</v>
      </c>
      <c r="D364" s="159">
        <v>8.79</v>
      </c>
      <c r="E364" s="159">
        <f t="shared" si="2"/>
        <v>8.665</v>
      </c>
      <c r="F364" s="159">
        <v>8.54</v>
      </c>
      <c r="G364" s="159">
        <f t="shared" si="3"/>
        <v>8.455</v>
      </c>
      <c r="H364" s="157">
        <v>8.37</v>
      </c>
      <c r="I364" s="160">
        <f t="shared" si="4"/>
        <v>8.326666667</v>
      </c>
      <c r="J364" s="160">
        <f t="shared" si="5"/>
        <v>8.283333333</v>
      </c>
      <c r="K364" s="159">
        <v>8.24</v>
      </c>
      <c r="L364" s="159">
        <f t="shared" si="6"/>
        <v>8.242</v>
      </c>
      <c r="M364" s="159">
        <f t="shared" si="7"/>
        <v>8.244</v>
      </c>
      <c r="N364" s="159">
        <f t="shared" si="8"/>
        <v>8.246</v>
      </c>
      <c r="O364" s="159">
        <f t="shared" si="9"/>
        <v>8.248</v>
      </c>
      <c r="P364" s="157">
        <v>8.25</v>
      </c>
      <c r="Q364" s="160">
        <f t="shared" si="10"/>
        <v>8.27</v>
      </c>
      <c r="R364" s="160">
        <f t="shared" si="11"/>
        <v>8.29</v>
      </c>
      <c r="S364" s="160">
        <f t="shared" si="12"/>
        <v>8.31</v>
      </c>
      <c r="T364" s="160">
        <f t="shared" si="13"/>
        <v>8.33</v>
      </c>
      <c r="U364" s="167">
        <v>8.35</v>
      </c>
      <c r="V364" s="162">
        <f t="shared" ref="V364:AO364" si="373">B364-B365</f>
        <v>-0.01</v>
      </c>
      <c r="W364" s="162">
        <f t="shared" si="373"/>
        <v>-0.01</v>
      </c>
      <c r="X364" s="162">
        <f t="shared" si="373"/>
        <v>0</v>
      </c>
      <c r="Y364" s="162">
        <f t="shared" si="373"/>
        <v>0.005</v>
      </c>
      <c r="Z364" s="162">
        <f t="shared" si="373"/>
        <v>0.01</v>
      </c>
      <c r="AA364" s="162">
        <f t="shared" si="373"/>
        <v>0.015</v>
      </c>
      <c r="AB364" s="162">
        <f t="shared" si="373"/>
        <v>0.02</v>
      </c>
      <c r="AC364" s="162">
        <f t="shared" si="373"/>
        <v>0.01666666667</v>
      </c>
      <c r="AD364" s="162">
        <f t="shared" si="373"/>
        <v>0.01333333333</v>
      </c>
      <c r="AE364" s="162">
        <f t="shared" si="373"/>
        <v>0.01</v>
      </c>
      <c r="AF364" s="162">
        <f t="shared" si="373"/>
        <v>0.008</v>
      </c>
      <c r="AG364" s="162">
        <f t="shared" si="373"/>
        <v>0.006</v>
      </c>
      <c r="AH364" s="162">
        <f t="shared" si="373"/>
        <v>0.004</v>
      </c>
      <c r="AI364" s="162">
        <f t="shared" si="373"/>
        <v>0.002</v>
      </c>
      <c r="AJ364" s="162">
        <f t="shared" si="373"/>
        <v>0</v>
      </c>
      <c r="AK364" s="162">
        <f t="shared" si="373"/>
        <v>-0.002</v>
      </c>
      <c r="AL364" s="162">
        <f t="shared" si="373"/>
        <v>-0.004</v>
      </c>
      <c r="AM364" s="162">
        <f t="shared" si="373"/>
        <v>-0.006</v>
      </c>
      <c r="AN364" s="162">
        <f t="shared" si="373"/>
        <v>-0.008</v>
      </c>
      <c r="AO364" s="162">
        <f t="shared" si="373"/>
        <v>-0.01</v>
      </c>
      <c r="AP364" s="163">
        <f t="shared" si="15"/>
        <v>0.02</v>
      </c>
    </row>
    <row r="365">
      <c r="A365" s="169">
        <v>42608.0</v>
      </c>
      <c r="B365" s="166">
        <v>9.11</v>
      </c>
      <c r="C365" s="157">
        <v>8.94</v>
      </c>
      <c r="D365" s="159">
        <v>8.79</v>
      </c>
      <c r="E365" s="159">
        <f t="shared" si="2"/>
        <v>8.66</v>
      </c>
      <c r="F365" s="159">
        <v>8.53</v>
      </c>
      <c r="G365" s="159">
        <f t="shared" si="3"/>
        <v>8.44</v>
      </c>
      <c r="H365" s="157">
        <v>8.35</v>
      </c>
      <c r="I365" s="160">
        <f t="shared" si="4"/>
        <v>8.31</v>
      </c>
      <c r="J365" s="160">
        <f t="shared" si="5"/>
        <v>8.27</v>
      </c>
      <c r="K365" s="159">
        <v>8.23</v>
      </c>
      <c r="L365" s="159">
        <f t="shared" si="6"/>
        <v>8.234</v>
      </c>
      <c r="M365" s="159">
        <f t="shared" si="7"/>
        <v>8.238</v>
      </c>
      <c r="N365" s="159">
        <f t="shared" si="8"/>
        <v>8.242</v>
      </c>
      <c r="O365" s="159">
        <f t="shared" si="9"/>
        <v>8.246</v>
      </c>
      <c r="P365" s="157">
        <v>8.25</v>
      </c>
      <c r="Q365" s="160">
        <f t="shared" si="10"/>
        <v>8.272</v>
      </c>
      <c r="R365" s="160">
        <f t="shared" si="11"/>
        <v>8.294</v>
      </c>
      <c r="S365" s="160">
        <f t="shared" si="12"/>
        <v>8.316</v>
      </c>
      <c r="T365" s="160">
        <f t="shared" si="13"/>
        <v>8.338</v>
      </c>
      <c r="U365" s="167">
        <v>8.36</v>
      </c>
      <c r="V365" s="162">
        <f t="shared" ref="V365:AO365" si="374">B365-B366</f>
        <v>-0.08</v>
      </c>
      <c r="W365" s="162">
        <f t="shared" si="374"/>
        <v>-0.03</v>
      </c>
      <c r="X365" s="162">
        <f t="shared" si="374"/>
        <v>-0.03</v>
      </c>
      <c r="Y365" s="162">
        <f t="shared" si="374"/>
        <v>-0.035</v>
      </c>
      <c r="Z365" s="162">
        <f t="shared" si="374"/>
        <v>-0.04</v>
      </c>
      <c r="AA365" s="162">
        <f t="shared" si="374"/>
        <v>-0.04</v>
      </c>
      <c r="AB365" s="162">
        <f t="shared" si="374"/>
        <v>-0.04</v>
      </c>
      <c r="AC365" s="162">
        <f t="shared" si="374"/>
        <v>-0.03666666667</v>
      </c>
      <c r="AD365" s="162">
        <f t="shared" si="374"/>
        <v>-0.03333333333</v>
      </c>
      <c r="AE365" s="162">
        <f t="shared" si="374"/>
        <v>-0.03</v>
      </c>
      <c r="AF365" s="162">
        <f t="shared" si="374"/>
        <v>-0.024</v>
      </c>
      <c r="AG365" s="162">
        <f t="shared" si="374"/>
        <v>-0.018</v>
      </c>
      <c r="AH365" s="162">
        <f t="shared" si="374"/>
        <v>-0.012</v>
      </c>
      <c r="AI365" s="162">
        <f t="shared" si="374"/>
        <v>-0.006</v>
      </c>
      <c r="AJ365" s="162">
        <f t="shared" si="374"/>
        <v>0</v>
      </c>
      <c r="AK365" s="162">
        <f t="shared" si="374"/>
        <v>0</v>
      </c>
      <c r="AL365" s="162">
        <f t="shared" si="374"/>
        <v>0</v>
      </c>
      <c r="AM365" s="162">
        <f t="shared" si="374"/>
        <v>0</v>
      </c>
      <c r="AN365" s="162">
        <f t="shared" si="374"/>
        <v>0</v>
      </c>
      <c r="AO365" s="162">
        <f t="shared" si="374"/>
        <v>0</v>
      </c>
      <c r="AP365" s="163">
        <f t="shared" si="15"/>
        <v>0</v>
      </c>
    </row>
    <row r="366">
      <c r="A366" s="169">
        <v>42607.0</v>
      </c>
      <c r="B366" s="166">
        <v>9.19</v>
      </c>
      <c r="C366" s="157">
        <v>8.97</v>
      </c>
      <c r="D366" s="159">
        <v>8.82</v>
      </c>
      <c r="E366" s="159">
        <f t="shared" si="2"/>
        <v>8.695</v>
      </c>
      <c r="F366" s="159">
        <v>8.57</v>
      </c>
      <c r="G366" s="159">
        <f t="shared" si="3"/>
        <v>8.48</v>
      </c>
      <c r="H366" s="157">
        <v>8.39</v>
      </c>
      <c r="I366" s="160">
        <f t="shared" si="4"/>
        <v>8.346666667</v>
      </c>
      <c r="J366" s="160">
        <f t="shared" si="5"/>
        <v>8.303333333</v>
      </c>
      <c r="K366" s="159">
        <v>8.26</v>
      </c>
      <c r="L366" s="159">
        <f t="shared" si="6"/>
        <v>8.258</v>
      </c>
      <c r="M366" s="159">
        <f t="shared" si="7"/>
        <v>8.256</v>
      </c>
      <c r="N366" s="159">
        <f t="shared" si="8"/>
        <v>8.254</v>
      </c>
      <c r="O366" s="159">
        <f t="shared" si="9"/>
        <v>8.252</v>
      </c>
      <c r="P366" s="157">
        <v>8.25</v>
      </c>
      <c r="Q366" s="160">
        <f t="shared" si="10"/>
        <v>8.272</v>
      </c>
      <c r="R366" s="160">
        <f t="shared" si="11"/>
        <v>8.294</v>
      </c>
      <c r="S366" s="160">
        <f t="shared" si="12"/>
        <v>8.316</v>
      </c>
      <c r="T366" s="160">
        <f t="shared" si="13"/>
        <v>8.338</v>
      </c>
      <c r="U366" s="167">
        <v>8.36</v>
      </c>
      <c r="V366" s="162">
        <f t="shared" ref="V366:AO366" si="375">B366-B367</f>
        <v>-0.06</v>
      </c>
      <c r="W366" s="162">
        <f t="shared" si="375"/>
        <v>-0.02</v>
      </c>
      <c r="X366" s="162">
        <f t="shared" si="375"/>
        <v>-0.02</v>
      </c>
      <c r="Y366" s="162">
        <f t="shared" si="375"/>
        <v>-0.025</v>
      </c>
      <c r="Z366" s="162">
        <f t="shared" si="375"/>
        <v>-0.03</v>
      </c>
      <c r="AA366" s="162">
        <f t="shared" si="375"/>
        <v>-0.03</v>
      </c>
      <c r="AB366" s="162">
        <f t="shared" si="375"/>
        <v>-0.03</v>
      </c>
      <c r="AC366" s="162">
        <f t="shared" si="375"/>
        <v>-0.03333333333</v>
      </c>
      <c r="AD366" s="162">
        <f t="shared" si="375"/>
        <v>-0.03666666667</v>
      </c>
      <c r="AE366" s="162">
        <f t="shared" si="375"/>
        <v>-0.04</v>
      </c>
      <c r="AF366" s="162">
        <f t="shared" si="375"/>
        <v>-0.046</v>
      </c>
      <c r="AG366" s="162">
        <f t="shared" si="375"/>
        <v>-0.052</v>
      </c>
      <c r="AH366" s="162">
        <f t="shared" si="375"/>
        <v>-0.058</v>
      </c>
      <c r="AI366" s="162">
        <f t="shared" si="375"/>
        <v>-0.064</v>
      </c>
      <c r="AJ366" s="162">
        <f t="shared" si="375"/>
        <v>-0.07</v>
      </c>
      <c r="AK366" s="162">
        <f t="shared" si="375"/>
        <v>-0.07</v>
      </c>
      <c r="AL366" s="162">
        <f t="shared" si="375"/>
        <v>-0.07</v>
      </c>
      <c r="AM366" s="162">
        <f t="shared" si="375"/>
        <v>-0.07</v>
      </c>
      <c r="AN366" s="162">
        <f t="shared" si="375"/>
        <v>-0.07</v>
      </c>
      <c r="AO366" s="162">
        <f t="shared" si="375"/>
        <v>-0.07</v>
      </c>
      <c r="AP366" s="163">
        <f t="shared" si="15"/>
        <v>-0.02</v>
      </c>
    </row>
    <row r="367">
      <c r="A367" s="169">
        <v>42606.0</v>
      </c>
      <c r="B367" s="166">
        <v>9.25</v>
      </c>
      <c r="C367" s="157">
        <v>8.99</v>
      </c>
      <c r="D367" s="159">
        <v>8.84</v>
      </c>
      <c r="E367" s="159">
        <f t="shared" si="2"/>
        <v>8.72</v>
      </c>
      <c r="F367" s="159">
        <v>8.6</v>
      </c>
      <c r="G367" s="159">
        <f t="shared" si="3"/>
        <v>8.51</v>
      </c>
      <c r="H367" s="157">
        <v>8.42</v>
      </c>
      <c r="I367" s="160">
        <f t="shared" si="4"/>
        <v>8.38</v>
      </c>
      <c r="J367" s="160">
        <f t="shared" si="5"/>
        <v>8.34</v>
      </c>
      <c r="K367" s="159">
        <v>8.3</v>
      </c>
      <c r="L367" s="159">
        <f t="shared" si="6"/>
        <v>8.304</v>
      </c>
      <c r="M367" s="159">
        <f t="shared" si="7"/>
        <v>8.308</v>
      </c>
      <c r="N367" s="159">
        <f t="shared" si="8"/>
        <v>8.312</v>
      </c>
      <c r="O367" s="159">
        <f t="shared" si="9"/>
        <v>8.316</v>
      </c>
      <c r="P367" s="157">
        <v>8.32</v>
      </c>
      <c r="Q367" s="160">
        <f t="shared" si="10"/>
        <v>8.342</v>
      </c>
      <c r="R367" s="160">
        <f t="shared" si="11"/>
        <v>8.364</v>
      </c>
      <c r="S367" s="160">
        <f t="shared" si="12"/>
        <v>8.386</v>
      </c>
      <c r="T367" s="160">
        <f t="shared" si="13"/>
        <v>8.408</v>
      </c>
      <c r="U367" s="167">
        <v>8.43</v>
      </c>
      <c r="V367" s="162">
        <f t="shared" ref="V367:AO367" si="376">B367-B368</f>
        <v>-0.03</v>
      </c>
      <c r="W367" s="162">
        <f t="shared" si="376"/>
        <v>-0.04</v>
      </c>
      <c r="X367" s="162">
        <f t="shared" si="376"/>
        <v>-0.02</v>
      </c>
      <c r="Y367" s="162">
        <f t="shared" si="376"/>
        <v>0.005</v>
      </c>
      <c r="Z367" s="162">
        <f t="shared" si="376"/>
        <v>0.03</v>
      </c>
      <c r="AA367" s="162">
        <f t="shared" si="376"/>
        <v>0.035</v>
      </c>
      <c r="AB367" s="162">
        <f t="shared" si="376"/>
        <v>0.04</v>
      </c>
      <c r="AC367" s="162">
        <f t="shared" si="376"/>
        <v>0.04333333333</v>
      </c>
      <c r="AD367" s="162">
        <f t="shared" si="376"/>
        <v>0.04666666667</v>
      </c>
      <c r="AE367" s="162">
        <f t="shared" si="376"/>
        <v>0.05</v>
      </c>
      <c r="AF367" s="162">
        <f t="shared" si="376"/>
        <v>0.052</v>
      </c>
      <c r="AG367" s="162">
        <f t="shared" si="376"/>
        <v>0.054</v>
      </c>
      <c r="AH367" s="162">
        <f t="shared" si="376"/>
        <v>0.056</v>
      </c>
      <c r="AI367" s="162">
        <f t="shared" si="376"/>
        <v>0.058</v>
      </c>
      <c r="AJ367" s="162">
        <f t="shared" si="376"/>
        <v>0.06</v>
      </c>
      <c r="AK367" s="162">
        <f t="shared" si="376"/>
        <v>0.06</v>
      </c>
      <c r="AL367" s="162">
        <f t="shared" si="376"/>
        <v>0.06</v>
      </c>
      <c r="AM367" s="162">
        <f t="shared" si="376"/>
        <v>0.06</v>
      </c>
      <c r="AN367" s="162">
        <f t="shared" si="376"/>
        <v>0.06</v>
      </c>
      <c r="AO367" s="162">
        <f t="shared" si="376"/>
        <v>0.06</v>
      </c>
      <c r="AP367" s="163">
        <f t="shared" si="15"/>
        <v>0.06</v>
      </c>
    </row>
    <row r="368">
      <c r="A368" s="169">
        <v>42605.0</v>
      </c>
      <c r="B368" s="166">
        <v>9.28</v>
      </c>
      <c r="C368" s="157">
        <v>9.03</v>
      </c>
      <c r="D368" s="159">
        <v>8.86</v>
      </c>
      <c r="E368" s="159">
        <f t="shared" si="2"/>
        <v>8.715</v>
      </c>
      <c r="F368" s="159">
        <v>8.57</v>
      </c>
      <c r="G368" s="159">
        <f t="shared" si="3"/>
        <v>8.475</v>
      </c>
      <c r="H368" s="157">
        <v>8.38</v>
      </c>
      <c r="I368" s="160">
        <f t="shared" si="4"/>
        <v>8.336666667</v>
      </c>
      <c r="J368" s="160">
        <f t="shared" si="5"/>
        <v>8.293333333</v>
      </c>
      <c r="K368" s="159">
        <v>8.25</v>
      </c>
      <c r="L368" s="159">
        <f t="shared" si="6"/>
        <v>8.252</v>
      </c>
      <c r="M368" s="159">
        <f t="shared" si="7"/>
        <v>8.254</v>
      </c>
      <c r="N368" s="159">
        <f t="shared" si="8"/>
        <v>8.256</v>
      </c>
      <c r="O368" s="159">
        <f t="shared" si="9"/>
        <v>8.258</v>
      </c>
      <c r="P368" s="157">
        <v>8.26</v>
      </c>
      <c r="Q368" s="160">
        <f t="shared" si="10"/>
        <v>8.282</v>
      </c>
      <c r="R368" s="160">
        <f t="shared" si="11"/>
        <v>8.304</v>
      </c>
      <c r="S368" s="160">
        <f t="shared" si="12"/>
        <v>8.326</v>
      </c>
      <c r="T368" s="160">
        <f t="shared" si="13"/>
        <v>8.348</v>
      </c>
      <c r="U368" s="167">
        <v>8.37</v>
      </c>
      <c r="V368" s="162">
        <f t="shared" ref="V368:AO368" si="377">B368-B369</f>
        <v>0.01</v>
      </c>
      <c r="W368" s="162">
        <f t="shared" si="377"/>
        <v>-0.02</v>
      </c>
      <c r="X368" s="162">
        <f t="shared" si="377"/>
        <v>-0.02</v>
      </c>
      <c r="Y368" s="162">
        <f t="shared" si="377"/>
        <v>-0.03</v>
      </c>
      <c r="Z368" s="162">
        <f t="shared" si="377"/>
        <v>-0.04</v>
      </c>
      <c r="AA368" s="162">
        <f t="shared" si="377"/>
        <v>-0.04</v>
      </c>
      <c r="AB368" s="162">
        <f t="shared" si="377"/>
        <v>-0.04</v>
      </c>
      <c r="AC368" s="162">
        <f t="shared" si="377"/>
        <v>-0.04333333333</v>
      </c>
      <c r="AD368" s="162">
        <f t="shared" si="377"/>
        <v>-0.04666666667</v>
      </c>
      <c r="AE368" s="162">
        <f t="shared" si="377"/>
        <v>-0.05</v>
      </c>
      <c r="AF368" s="162">
        <f t="shared" si="377"/>
        <v>-0.05</v>
      </c>
      <c r="AG368" s="162">
        <f t="shared" si="377"/>
        <v>-0.05</v>
      </c>
      <c r="AH368" s="162">
        <f t="shared" si="377"/>
        <v>-0.05</v>
      </c>
      <c r="AI368" s="162">
        <f t="shared" si="377"/>
        <v>-0.05</v>
      </c>
      <c r="AJ368" s="162">
        <f t="shared" si="377"/>
        <v>-0.05</v>
      </c>
      <c r="AK368" s="162">
        <f t="shared" si="377"/>
        <v>-0.052</v>
      </c>
      <c r="AL368" s="162">
        <f t="shared" si="377"/>
        <v>-0.054</v>
      </c>
      <c r="AM368" s="162">
        <f t="shared" si="377"/>
        <v>-0.056</v>
      </c>
      <c r="AN368" s="162">
        <f t="shared" si="377"/>
        <v>-0.058</v>
      </c>
      <c r="AO368" s="162">
        <f t="shared" si="377"/>
        <v>-0.06</v>
      </c>
      <c r="AP368" s="163">
        <f t="shared" si="15"/>
        <v>0.01</v>
      </c>
    </row>
    <row r="369">
      <c r="A369" s="169">
        <v>42604.0</v>
      </c>
      <c r="B369" s="166">
        <v>9.27</v>
      </c>
      <c r="C369" s="157">
        <v>9.05</v>
      </c>
      <c r="D369" s="159">
        <v>8.88</v>
      </c>
      <c r="E369" s="159">
        <f t="shared" si="2"/>
        <v>8.745</v>
      </c>
      <c r="F369" s="159">
        <v>8.61</v>
      </c>
      <c r="G369" s="159">
        <f t="shared" si="3"/>
        <v>8.515</v>
      </c>
      <c r="H369" s="157">
        <v>8.42</v>
      </c>
      <c r="I369" s="160">
        <f t="shared" si="4"/>
        <v>8.38</v>
      </c>
      <c r="J369" s="160">
        <f t="shared" si="5"/>
        <v>8.34</v>
      </c>
      <c r="K369" s="159">
        <v>8.3</v>
      </c>
      <c r="L369" s="159">
        <f t="shared" si="6"/>
        <v>8.302</v>
      </c>
      <c r="M369" s="159">
        <f t="shared" si="7"/>
        <v>8.304</v>
      </c>
      <c r="N369" s="159">
        <f t="shared" si="8"/>
        <v>8.306</v>
      </c>
      <c r="O369" s="159">
        <f t="shared" si="9"/>
        <v>8.308</v>
      </c>
      <c r="P369" s="157">
        <v>8.31</v>
      </c>
      <c r="Q369" s="160">
        <f t="shared" si="10"/>
        <v>8.334</v>
      </c>
      <c r="R369" s="160">
        <f t="shared" si="11"/>
        <v>8.358</v>
      </c>
      <c r="S369" s="160">
        <f t="shared" si="12"/>
        <v>8.382</v>
      </c>
      <c r="T369" s="160">
        <f t="shared" si="13"/>
        <v>8.406</v>
      </c>
      <c r="U369" s="167">
        <v>8.43</v>
      </c>
      <c r="V369" s="162">
        <f t="shared" ref="V369:AO369" si="378">B369-B370</f>
        <v>0</v>
      </c>
      <c r="W369" s="162">
        <f t="shared" si="378"/>
        <v>0.01</v>
      </c>
      <c r="X369" s="162">
        <f t="shared" si="378"/>
        <v>0.01</v>
      </c>
      <c r="Y369" s="162">
        <f t="shared" si="378"/>
        <v>0.02</v>
      </c>
      <c r="Z369" s="162">
        <f t="shared" si="378"/>
        <v>0.03</v>
      </c>
      <c r="AA369" s="162">
        <f t="shared" si="378"/>
        <v>0.03</v>
      </c>
      <c r="AB369" s="162">
        <f t="shared" si="378"/>
        <v>0.03</v>
      </c>
      <c r="AC369" s="162">
        <f t="shared" si="378"/>
        <v>0.03</v>
      </c>
      <c r="AD369" s="162">
        <f t="shared" si="378"/>
        <v>0.03</v>
      </c>
      <c r="AE369" s="162">
        <f t="shared" si="378"/>
        <v>0.03</v>
      </c>
      <c r="AF369" s="162">
        <f t="shared" si="378"/>
        <v>0.026</v>
      </c>
      <c r="AG369" s="162">
        <f t="shared" si="378"/>
        <v>0.022</v>
      </c>
      <c r="AH369" s="162">
        <f t="shared" si="378"/>
        <v>0.018</v>
      </c>
      <c r="AI369" s="162">
        <f t="shared" si="378"/>
        <v>0.014</v>
      </c>
      <c r="AJ369" s="162">
        <f t="shared" si="378"/>
        <v>0.01</v>
      </c>
      <c r="AK369" s="162">
        <f t="shared" si="378"/>
        <v>0.01</v>
      </c>
      <c r="AL369" s="162">
        <f t="shared" si="378"/>
        <v>0.01</v>
      </c>
      <c r="AM369" s="162">
        <f t="shared" si="378"/>
        <v>0.01</v>
      </c>
      <c r="AN369" s="162">
        <f t="shared" si="378"/>
        <v>0.01</v>
      </c>
      <c r="AO369" s="162">
        <f t="shared" si="378"/>
        <v>0.01</v>
      </c>
      <c r="AP369" s="163">
        <f t="shared" si="15"/>
        <v>0.03</v>
      </c>
    </row>
    <row r="370">
      <c r="A370" s="169">
        <v>42601.0</v>
      </c>
      <c r="B370" s="166">
        <v>9.27</v>
      </c>
      <c r="C370" s="157">
        <v>9.04</v>
      </c>
      <c r="D370" s="159">
        <v>8.87</v>
      </c>
      <c r="E370" s="159">
        <f t="shared" si="2"/>
        <v>8.725</v>
      </c>
      <c r="F370" s="159">
        <v>8.58</v>
      </c>
      <c r="G370" s="159">
        <f t="shared" si="3"/>
        <v>8.485</v>
      </c>
      <c r="H370" s="157">
        <v>8.39</v>
      </c>
      <c r="I370" s="160">
        <f t="shared" si="4"/>
        <v>8.35</v>
      </c>
      <c r="J370" s="160">
        <f t="shared" si="5"/>
        <v>8.31</v>
      </c>
      <c r="K370" s="159">
        <v>8.27</v>
      </c>
      <c r="L370" s="159">
        <f t="shared" si="6"/>
        <v>8.276</v>
      </c>
      <c r="M370" s="159">
        <f t="shared" si="7"/>
        <v>8.282</v>
      </c>
      <c r="N370" s="159">
        <f t="shared" si="8"/>
        <v>8.288</v>
      </c>
      <c r="O370" s="159">
        <f t="shared" si="9"/>
        <v>8.294</v>
      </c>
      <c r="P370" s="157">
        <v>8.3</v>
      </c>
      <c r="Q370" s="160">
        <f t="shared" si="10"/>
        <v>8.324</v>
      </c>
      <c r="R370" s="160">
        <f t="shared" si="11"/>
        <v>8.348</v>
      </c>
      <c r="S370" s="160">
        <f t="shared" si="12"/>
        <v>8.372</v>
      </c>
      <c r="T370" s="160">
        <f t="shared" si="13"/>
        <v>8.396</v>
      </c>
      <c r="U370" s="167">
        <v>8.42</v>
      </c>
      <c r="V370" s="162">
        <f t="shared" ref="V370:AO370" si="379">B370-B371</f>
        <v>-0.04</v>
      </c>
      <c r="W370" s="162">
        <f t="shared" si="379"/>
        <v>-0.01</v>
      </c>
      <c r="X370" s="162">
        <f t="shared" si="379"/>
        <v>-0.02</v>
      </c>
      <c r="Y370" s="162">
        <f t="shared" si="379"/>
        <v>-0.025</v>
      </c>
      <c r="Z370" s="162">
        <f t="shared" si="379"/>
        <v>-0.03</v>
      </c>
      <c r="AA370" s="162">
        <f t="shared" si="379"/>
        <v>-0.02</v>
      </c>
      <c r="AB370" s="162">
        <f t="shared" si="379"/>
        <v>-0.01</v>
      </c>
      <c r="AC370" s="162">
        <f t="shared" si="379"/>
        <v>-0.003333333333</v>
      </c>
      <c r="AD370" s="162">
        <f t="shared" si="379"/>
        <v>0.003333333333</v>
      </c>
      <c r="AE370" s="162">
        <f t="shared" si="379"/>
        <v>0.01</v>
      </c>
      <c r="AF370" s="162">
        <f t="shared" si="379"/>
        <v>0.012</v>
      </c>
      <c r="AG370" s="162">
        <f t="shared" si="379"/>
        <v>0.014</v>
      </c>
      <c r="AH370" s="162">
        <f t="shared" si="379"/>
        <v>0.016</v>
      </c>
      <c r="AI370" s="162">
        <f t="shared" si="379"/>
        <v>0.018</v>
      </c>
      <c r="AJ370" s="162">
        <f t="shared" si="379"/>
        <v>0.02</v>
      </c>
      <c r="AK370" s="162">
        <f t="shared" si="379"/>
        <v>0.022</v>
      </c>
      <c r="AL370" s="162">
        <f t="shared" si="379"/>
        <v>0.024</v>
      </c>
      <c r="AM370" s="162">
        <f t="shared" si="379"/>
        <v>0.026</v>
      </c>
      <c r="AN370" s="162">
        <f t="shared" si="379"/>
        <v>0.028</v>
      </c>
      <c r="AO370" s="162">
        <f t="shared" si="379"/>
        <v>0.03</v>
      </c>
      <c r="AP370" s="163">
        <f t="shared" si="15"/>
        <v>0.03</v>
      </c>
    </row>
    <row r="371">
      <c r="A371" s="169">
        <v>42600.0</v>
      </c>
      <c r="B371" s="166">
        <v>9.31</v>
      </c>
      <c r="C371" s="157">
        <v>9.05</v>
      </c>
      <c r="D371" s="159">
        <v>8.89</v>
      </c>
      <c r="E371" s="159">
        <f t="shared" si="2"/>
        <v>8.75</v>
      </c>
      <c r="F371" s="159">
        <v>8.61</v>
      </c>
      <c r="G371" s="159">
        <f t="shared" si="3"/>
        <v>8.505</v>
      </c>
      <c r="H371" s="157">
        <v>8.4</v>
      </c>
      <c r="I371" s="160">
        <f t="shared" si="4"/>
        <v>8.353333333</v>
      </c>
      <c r="J371" s="160">
        <f t="shared" si="5"/>
        <v>8.306666667</v>
      </c>
      <c r="K371" s="159">
        <v>8.26</v>
      </c>
      <c r="L371" s="159">
        <f t="shared" si="6"/>
        <v>8.264</v>
      </c>
      <c r="M371" s="159">
        <f t="shared" si="7"/>
        <v>8.268</v>
      </c>
      <c r="N371" s="159">
        <f t="shared" si="8"/>
        <v>8.272</v>
      </c>
      <c r="O371" s="159">
        <f t="shared" si="9"/>
        <v>8.276</v>
      </c>
      <c r="P371" s="157">
        <v>8.28</v>
      </c>
      <c r="Q371" s="160">
        <f t="shared" si="10"/>
        <v>8.302</v>
      </c>
      <c r="R371" s="160">
        <f t="shared" si="11"/>
        <v>8.324</v>
      </c>
      <c r="S371" s="160">
        <f t="shared" si="12"/>
        <v>8.346</v>
      </c>
      <c r="T371" s="160">
        <f t="shared" si="13"/>
        <v>8.368</v>
      </c>
      <c r="U371" s="167">
        <v>8.39</v>
      </c>
      <c r="V371" s="162">
        <f t="shared" ref="V371:AO371" si="380">B371-B372</f>
        <v>0.01</v>
      </c>
      <c r="W371" s="162">
        <f t="shared" si="380"/>
        <v>-0.03</v>
      </c>
      <c r="X371" s="162">
        <f t="shared" si="380"/>
        <v>-0.06</v>
      </c>
      <c r="Y371" s="162">
        <f t="shared" si="380"/>
        <v>-0.06</v>
      </c>
      <c r="Z371" s="162">
        <f t="shared" si="380"/>
        <v>-0.06</v>
      </c>
      <c r="AA371" s="162">
        <f t="shared" si="380"/>
        <v>-0.055</v>
      </c>
      <c r="AB371" s="162">
        <f t="shared" si="380"/>
        <v>-0.05</v>
      </c>
      <c r="AC371" s="162">
        <f t="shared" si="380"/>
        <v>-0.04666666667</v>
      </c>
      <c r="AD371" s="162">
        <f t="shared" si="380"/>
        <v>-0.04333333333</v>
      </c>
      <c r="AE371" s="162">
        <f t="shared" si="380"/>
        <v>-0.04</v>
      </c>
      <c r="AF371" s="162">
        <f t="shared" si="380"/>
        <v>-0.034</v>
      </c>
      <c r="AG371" s="162">
        <f t="shared" si="380"/>
        <v>-0.028</v>
      </c>
      <c r="AH371" s="162">
        <f t="shared" si="380"/>
        <v>-0.022</v>
      </c>
      <c r="AI371" s="162">
        <f t="shared" si="380"/>
        <v>-0.016</v>
      </c>
      <c r="AJ371" s="162">
        <f t="shared" si="380"/>
        <v>-0.01</v>
      </c>
      <c r="AK371" s="162">
        <f t="shared" si="380"/>
        <v>-0.004</v>
      </c>
      <c r="AL371" s="162">
        <f t="shared" si="380"/>
        <v>0.002</v>
      </c>
      <c r="AM371" s="162">
        <f t="shared" si="380"/>
        <v>0.008</v>
      </c>
      <c r="AN371" s="162">
        <f t="shared" si="380"/>
        <v>0.014</v>
      </c>
      <c r="AO371" s="162">
        <f t="shared" si="380"/>
        <v>0.02</v>
      </c>
      <c r="AP371" s="163">
        <f t="shared" si="15"/>
        <v>0.02</v>
      </c>
    </row>
    <row r="372">
      <c r="A372" s="169">
        <v>42599.0</v>
      </c>
      <c r="B372" s="166">
        <v>9.3</v>
      </c>
      <c r="C372" s="157">
        <v>9.08</v>
      </c>
      <c r="D372" s="159">
        <v>8.95</v>
      </c>
      <c r="E372" s="159">
        <f t="shared" si="2"/>
        <v>8.81</v>
      </c>
      <c r="F372" s="159">
        <v>8.67</v>
      </c>
      <c r="G372" s="159">
        <f t="shared" si="3"/>
        <v>8.56</v>
      </c>
      <c r="H372" s="157">
        <v>8.45</v>
      </c>
      <c r="I372" s="160">
        <f t="shared" si="4"/>
        <v>8.4</v>
      </c>
      <c r="J372" s="160">
        <f t="shared" si="5"/>
        <v>8.35</v>
      </c>
      <c r="K372" s="159">
        <v>8.3</v>
      </c>
      <c r="L372" s="159">
        <f t="shared" si="6"/>
        <v>8.298</v>
      </c>
      <c r="M372" s="159">
        <f t="shared" si="7"/>
        <v>8.296</v>
      </c>
      <c r="N372" s="159">
        <f t="shared" si="8"/>
        <v>8.294</v>
      </c>
      <c r="O372" s="159">
        <f t="shared" si="9"/>
        <v>8.292</v>
      </c>
      <c r="P372" s="157">
        <v>8.29</v>
      </c>
      <c r="Q372" s="160">
        <f t="shared" si="10"/>
        <v>8.306</v>
      </c>
      <c r="R372" s="160">
        <f t="shared" si="11"/>
        <v>8.322</v>
      </c>
      <c r="S372" s="160">
        <f t="shared" si="12"/>
        <v>8.338</v>
      </c>
      <c r="T372" s="160">
        <f t="shared" si="13"/>
        <v>8.354</v>
      </c>
      <c r="U372" s="167">
        <v>8.37</v>
      </c>
      <c r="V372" s="162">
        <f t="shared" ref="V372:AO372" si="381">B372-B373</f>
        <v>0</v>
      </c>
      <c r="W372" s="162">
        <f t="shared" si="381"/>
        <v>-0.01</v>
      </c>
      <c r="X372" s="162">
        <f t="shared" si="381"/>
        <v>0</v>
      </c>
      <c r="Y372" s="162">
        <f t="shared" si="381"/>
        <v>0.025</v>
      </c>
      <c r="Z372" s="162">
        <f t="shared" si="381"/>
        <v>0.05</v>
      </c>
      <c r="AA372" s="162">
        <f t="shared" si="381"/>
        <v>0.055</v>
      </c>
      <c r="AB372" s="162">
        <f t="shared" si="381"/>
        <v>0.06</v>
      </c>
      <c r="AC372" s="162">
        <f t="shared" si="381"/>
        <v>0.05333333333</v>
      </c>
      <c r="AD372" s="162">
        <f t="shared" si="381"/>
        <v>0.04666666667</v>
      </c>
      <c r="AE372" s="162">
        <f t="shared" si="381"/>
        <v>0.04</v>
      </c>
      <c r="AF372" s="162">
        <f t="shared" si="381"/>
        <v>0.036</v>
      </c>
      <c r="AG372" s="162">
        <f t="shared" si="381"/>
        <v>0.032</v>
      </c>
      <c r="AH372" s="162">
        <f t="shared" si="381"/>
        <v>0.028</v>
      </c>
      <c r="AI372" s="162">
        <f t="shared" si="381"/>
        <v>0.024</v>
      </c>
      <c r="AJ372" s="162">
        <f t="shared" si="381"/>
        <v>0.02</v>
      </c>
      <c r="AK372" s="162">
        <f t="shared" si="381"/>
        <v>0.018</v>
      </c>
      <c r="AL372" s="162">
        <f t="shared" si="381"/>
        <v>0.016</v>
      </c>
      <c r="AM372" s="162">
        <f t="shared" si="381"/>
        <v>0.014</v>
      </c>
      <c r="AN372" s="162">
        <f t="shared" si="381"/>
        <v>0.012</v>
      </c>
      <c r="AO372" s="162">
        <f t="shared" si="381"/>
        <v>0.01</v>
      </c>
      <c r="AP372" s="163">
        <f t="shared" si="15"/>
        <v>0.06</v>
      </c>
    </row>
    <row r="373">
      <c r="A373" s="169">
        <v>42598.0</v>
      </c>
      <c r="B373" s="166">
        <v>9.3</v>
      </c>
      <c r="C373" s="157">
        <v>9.09</v>
      </c>
      <c r="D373" s="159">
        <v>8.95</v>
      </c>
      <c r="E373" s="159">
        <f t="shared" si="2"/>
        <v>8.785</v>
      </c>
      <c r="F373" s="159">
        <v>8.62</v>
      </c>
      <c r="G373" s="159">
        <f t="shared" si="3"/>
        <v>8.505</v>
      </c>
      <c r="H373" s="157">
        <v>8.39</v>
      </c>
      <c r="I373" s="160">
        <f t="shared" si="4"/>
        <v>8.346666667</v>
      </c>
      <c r="J373" s="160">
        <f t="shared" si="5"/>
        <v>8.303333333</v>
      </c>
      <c r="K373" s="159">
        <v>8.26</v>
      </c>
      <c r="L373" s="159">
        <f t="shared" si="6"/>
        <v>8.262</v>
      </c>
      <c r="M373" s="159">
        <f t="shared" si="7"/>
        <v>8.264</v>
      </c>
      <c r="N373" s="159">
        <f t="shared" si="8"/>
        <v>8.266</v>
      </c>
      <c r="O373" s="159">
        <f t="shared" si="9"/>
        <v>8.268</v>
      </c>
      <c r="P373" s="157">
        <v>8.27</v>
      </c>
      <c r="Q373" s="160">
        <f t="shared" si="10"/>
        <v>8.288</v>
      </c>
      <c r="R373" s="160">
        <f t="shared" si="11"/>
        <v>8.306</v>
      </c>
      <c r="S373" s="160">
        <f t="shared" si="12"/>
        <v>8.324</v>
      </c>
      <c r="T373" s="160">
        <f t="shared" si="13"/>
        <v>8.342</v>
      </c>
      <c r="U373" s="167">
        <v>8.36</v>
      </c>
      <c r="V373" s="162">
        <f t="shared" ref="V373:AO373" si="382">B373-B374</f>
        <v>0</v>
      </c>
      <c r="W373" s="162">
        <f t="shared" si="382"/>
        <v>0.03</v>
      </c>
      <c r="X373" s="162">
        <f t="shared" si="382"/>
        <v>0.03</v>
      </c>
      <c r="Y373" s="162">
        <f t="shared" si="382"/>
        <v>0.015</v>
      </c>
      <c r="Z373" s="162">
        <f t="shared" si="382"/>
        <v>0</v>
      </c>
      <c r="AA373" s="162">
        <f t="shared" si="382"/>
        <v>-0.005</v>
      </c>
      <c r="AB373" s="162">
        <f t="shared" si="382"/>
        <v>-0.01</v>
      </c>
      <c r="AC373" s="162">
        <f t="shared" si="382"/>
        <v>-0.01</v>
      </c>
      <c r="AD373" s="162">
        <f t="shared" si="382"/>
        <v>-0.01</v>
      </c>
      <c r="AE373" s="162">
        <f t="shared" si="382"/>
        <v>-0.01</v>
      </c>
      <c r="AF373" s="162">
        <f t="shared" si="382"/>
        <v>-0.012</v>
      </c>
      <c r="AG373" s="162">
        <f t="shared" si="382"/>
        <v>-0.014</v>
      </c>
      <c r="AH373" s="162">
        <f t="shared" si="382"/>
        <v>-0.016</v>
      </c>
      <c r="AI373" s="162">
        <f t="shared" si="382"/>
        <v>-0.018</v>
      </c>
      <c r="AJ373" s="162">
        <f t="shared" si="382"/>
        <v>-0.02</v>
      </c>
      <c r="AK373" s="162">
        <f t="shared" si="382"/>
        <v>-0.02</v>
      </c>
      <c r="AL373" s="162">
        <f t="shared" si="382"/>
        <v>-0.02</v>
      </c>
      <c r="AM373" s="162">
        <f t="shared" si="382"/>
        <v>-0.02</v>
      </c>
      <c r="AN373" s="162">
        <f t="shared" si="382"/>
        <v>-0.02</v>
      </c>
      <c r="AO373" s="162">
        <f t="shared" si="382"/>
        <v>-0.02</v>
      </c>
      <c r="AP373" s="163">
        <f t="shared" si="15"/>
        <v>0.03</v>
      </c>
    </row>
    <row r="374">
      <c r="A374" s="169">
        <v>42597.0</v>
      </c>
      <c r="B374" s="166">
        <v>9.3</v>
      </c>
      <c r="C374" s="157">
        <v>9.06</v>
      </c>
      <c r="D374" s="159">
        <v>8.92</v>
      </c>
      <c r="E374" s="159">
        <f t="shared" si="2"/>
        <v>8.77</v>
      </c>
      <c r="F374" s="159">
        <v>8.62</v>
      </c>
      <c r="G374" s="159">
        <f t="shared" si="3"/>
        <v>8.51</v>
      </c>
      <c r="H374" s="157">
        <v>8.4</v>
      </c>
      <c r="I374" s="160">
        <f t="shared" si="4"/>
        <v>8.356666667</v>
      </c>
      <c r="J374" s="160">
        <f t="shared" si="5"/>
        <v>8.313333333</v>
      </c>
      <c r="K374" s="159">
        <v>8.27</v>
      </c>
      <c r="L374" s="159">
        <f t="shared" si="6"/>
        <v>8.274</v>
      </c>
      <c r="M374" s="159">
        <f t="shared" si="7"/>
        <v>8.278</v>
      </c>
      <c r="N374" s="159">
        <f t="shared" si="8"/>
        <v>8.282</v>
      </c>
      <c r="O374" s="159">
        <f t="shared" si="9"/>
        <v>8.286</v>
      </c>
      <c r="P374" s="157">
        <v>8.29</v>
      </c>
      <c r="Q374" s="160">
        <f t="shared" si="10"/>
        <v>8.308</v>
      </c>
      <c r="R374" s="160">
        <f t="shared" si="11"/>
        <v>8.326</v>
      </c>
      <c r="S374" s="160">
        <f t="shared" si="12"/>
        <v>8.344</v>
      </c>
      <c r="T374" s="160">
        <f t="shared" si="13"/>
        <v>8.362</v>
      </c>
      <c r="U374" s="167">
        <v>8.38</v>
      </c>
      <c r="V374" s="162">
        <f t="shared" ref="V374:AO374" si="383">B374-B375</f>
        <v>-0.03</v>
      </c>
      <c r="W374" s="162">
        <f t="shared" si="383"/>
        <v>-0.04</v>
      </c>
      <c r="X374" s="162">
        <f t="shared" si="383"/>
        <v>-0.01</v>
      </c>
      <c r="Y374" s="162">
        <f t="shared" si="383"/>
        <v>-0.01</v>
      </c>
      <c r="Z374" s="162">
        <f t="shared" si="383"/>
        <v>-0.01</v>
      </c>
      <c r="AA374" s="162">
        <f t="shared" si="383"/>
        <v>-0.015</v>
      </c>
      <c r="AB374" s="162">
        <f t="shared" si="383"/>
        <v>-0.02</v>
      </c>
      <c r="AC374" s="162">
        <f t="shared" si="383"/>
        <v>-0.02666666667</v>
      </c>
      <c r="AD374" s="162">
        <f t="shared" si="383"/>
        <v>-0.03333333333</v>
      </c>
      <c r="AE374" s="162">
        <f t="shared" si="383"/>
        <v>-0.04</v>
      </c>
      <c r="AF374" s="162">
        <f t="shared" si="383"/>
        <v>-0.044</v>
      </c>
      <c r="AG374" s="162">
        <f t="shared" si="383"/>
        <v>-0.048</v>
      </c>
      <c r="AH374" s="162">
        <f t="shared" si="383"/>
        <v>-0.052</v>
      </c>
      <c r="AI374" s="162">
        <f t="shared" si="383"/>
        <v>-0.056</v>
      </c>
      <c r="AJ374" s="162">
        <f t="shared" si="383"/>
        <v>-0.06</v>
      </c>
      <c r="AK374" s="162">
        <f t="shared" si="383"/>
        <v>-0.064</v>
      </c>
      <c r="AL374" s="162">
        <f t="shared" si="383"/>
        <v>-0.068</v>
      </c>
      <c r="AM374" s="162">
        <f t="shared" si="383"/>
        <v>-0.072</v>
      </c>
      <c r="AN374" s="162">
        <f t="shared" si="383"/>
        <v>-0.076</v>
      </c>
      <c r="AO374" s="162">
        <f t="shared" si="383"/>
        <v>-0.08</v>
      </c>
      <c r="AP374" s="163">
        <f t="shared" si="15"/>
        <v>-0.01</v>
      </c>
    </row>
    <row r="375">
      <c r="A375" s="169">
        <v>42594.0</v>
      </c>
      <c r="B375" s="166">
        <v>9.33</v>
      </c>
      <c r="C375" s="157">
        <v>9.1</v>
      </c>
      <c r="D375" s="159">
        <v>8.93</v>
      </c>
      <c r="E375" s="159">
        <f t="shared" si="2"/>
        <v>8.78</v>
      </c>
      <c r="F375" s="159">
        <v>8.63</v>
      </c>
      <c r="G375" s="159">
        <f t="shared" si="3"/>
        <v>8.525</v>
      </c>
      <c r="H375" s="157">
        <v>8.42</v>
      </c>
      <c r="I375" s="160">
        <f t="shared" si="4"/>
        <v>8.383333333</v>
      </c>
      <c r="J375" s="160">
        <f t="shared" si="5"/>
        <v>8.346666667</v>
      </c>
      <c r="K375" s="159">
        <v>8.31</v>
      </c>
      <c r="L375" s="159">
        <f t="shared" si="6"/>
        <v>8.318</v>
      </c>
      <c r="M375" s="159">
        <f t="shared" si="7"/>
        <v>8.326</v>
      </c>
      <c r="N375" s="159">
        <f t="shared" si="8"/>
        <v>8.334</v>
      </c>
      <c r="O375" s="159">
        <f t="shared" si="9"/>
        <v>8.342</v>
      </c>
      <c r="P375" s="157">
        <v>8.35</v>
      </c>
      <c r="Q375" s="160">
        <f t="shared" si="10"/>
        <v>8.372</v>
      </c>
      <c r="R375" s="160">
        <f t="shared" si="11"/>
        <v>8.394</v>
      </c>
      <c r="S375" s="160">
        <f t="shared" si="12"/>
        <v>8.416</v>
      </c>
      <c r="T375" s="160">
        <f t="shared" si="13"/>
        <v>8.438</v>
      </c>
      <c r="U375" s="167">
        <v>8.46</v>
      </c>
      <c r="V375" s="162">
        <f t="shared" ref="V375:AO375" si="384">B375-B376</f>
        <v>0.01</v>
      </c>
      <c r="W375" s="162">
        <f t="shared" si="384"/>
        <v>0.03</v>
      </c>
      <c r="X375" s="162">
        <f t="shared" si="384"/>
        <v>0.07</v>
      </c>
      <c r="Y375" s="162">
        <f t="shared" si="384"/>
        <v>0.08</v>
      </c>
      <c r="Z375" s="162">
        <f t="shared" si="384"/>
        <v>0.09</v>
      </c>
      <c r="AA375" s="162">
        <f t="shared" si="384"/>
        <v>0.08</v>
      </c>
      <c r="AB375" s="162">
        <f t="shared" si="384"/>
        <v>0.07</v>
      </c>
      <c r="AC375" s="162">
        <f t="shared" si="384"/>
        <v>0.07333333333</v>
      </c>
      <c r="AD375" s="162">
        <f t="shared" si="384"/>
        <v>0.07666666667</v>
      </c>
      <c r="AE375" s="162">
        <f t="shared" si="384"/>
        <v>0.08</v>
      </c>
      <c r="AF375" s="162">
        <f t="shared" si="384"/>
        <v>0.084</v>
      </c>
      <c r="AG375" s="162">
        <f t="shared" si="384"/>
        <v>0.088</v>
      </c>
      <c r="AH375" s="162">
        <f t="shared" si="384"/>
        <v>0.092</v>
      </c>
      <c r="AI375" s="162">
        <f t="shared" si="384"/>
        <v>0.096</v>
      </c>
      <c r="AJ375" s="162">
        <f t="shared" si="384"/>
        <v>0.1</v>
      </c>
      <c r="AK375" s="162">
        <f t="shared" si="384"/>
        <v>0.1</v>
      </c>
      <c r="AL375" s="162">
        <f t="shared" si="384"/>
        <v>0.1</v>
      </c>
      <c r="AM375" s="162">
        <f t="shared" si="384"/>
        <v>0.1</v>
      </c>
      <c r="AN375" s="162">
        <f t="shared" si="384"/>
        <v>0.1</v>
      </c>
      <c r="AO375" s="162">
        <f t="shared" si="384"/>
        <v>0.1</v>
      </c>
      <c r="AP375" s="163">
        <f t="shared" si="15"/>
        <v>0.1</v>
      </c>
    </row>
    <row r="376">
      <c r="A376" s="169">
        <v>42593.0</v>
      </c>
      <c r="B376" s="166">
        <v>9.32</v>
      </c>
      <c r="C376" s="157">
        <v>9.07</v>
      </c>
      <c r="D376" s="159">
        <v>8.86</v>
      </c>
      <c r="E376" s="159">
        <f t="shared" si="2"/>
        <v>8.7</v>
      </c>
      <c r="F376" s="159">
        <v>8.54</v>
      </c>
      <c r="G376" s="159">
        <f t="shared" si="3"/>
        <v>8.445</v>
      </c>
      <c r="H376" s="157">
        <v>8.35</v>
      </c>
      <c r="I376" s="160">
        <f t="shared" si="4"/>
        <v>8.31</v>
      </c>
      <c r="J376" s="160">
        <f t="shared" si="5"/>
        <v>8.27</v>
      </c>
      <c r="K376" s="159">
        <v>8.23</v>
      </c>
      <c r="L376" s="159">
        <f t="shared" si="6"/>
        <v>8.234</v>
      </c>
      <c r="M376" s="159">
        <f t="shared" si="7"/>
        <v>8.238</v>
      </c>
      <c r="N376" s="159">
        <f t="shared" si="8"/>
        <v>8.242</v>
      </c>
      <c r="O376" s="159">
        <f t="shared" si="9"/>
        <v>8.246</v>
      </c>
      <c r="P376" s="157">
        <v>8.25</v>
      </c>
      <c r="Q376" s="160">
        <f t="shared" si="10"/>
        <v>8.272</v>
      </c>
      <c r="R376" s="160">
        <f t="shared" si="11"/>
        <v>8.294</v>
      </c>
      <c r="S376" s="160">
        <f t="shared" si="12"/>
        <v>8.316</v>
      </c>
      <c r="T376" s="160">
        <f t="shared" si="13"/>
        <v>8.338</v>
      </c>
      <c r="U376" s="167">
        <v>8.36</v>
      </c>
      <c r="V376" s="162">
        <f t="shared" ref="V376:AO376" si="385">B376-B377</f>
        <v>0.02</v>
      </c>
      <c r="W376" s="162">
        <f t="shared" si="385"/>
        <v>0.01</v>
      </c>
      <c r="X376" s="162">
        <f t="shared" si="385"/>
        <v>0</v>
      </c>
      <c r="Y376" s="162">
        <f t="shared" si="385"/>
        <v>0</v>
      </c>
      <c r="Z376" s="162">
        <f t="shared" si="385"/>
        <v>0</v>
      </c>
      <c r="AA376" s="162">
        <f t="shared" si="385"/>
        <v>0.005</v>
      </c>
      <c r="AB376" s="162">
        <f t="shared" si="385"/>
        <v>0.01</v>
      </c>
      <c r="AC376" s="162">
        <f t="shared" si="385"/>
        <v>0.006666666667</v>
      </c>
      <c r="AD376" s="162">
        <f t="shared" si="385"/>
        <v>0.003333333333</v>
      </c>
      <c r="AE376" s="162">
        <f t="shared" si="385"/>
        <v>0</v>
      </c>
      <c r="AF376" s="162">
        <f t="shared" si="385"/>
        <v>-0.002</v>
      </c>
      <c r="AG376" s="162">
        <f t="shared" si="385"/>
        <v>-0.004</v>
      </c>
      <c r="AH376" s="162">
        <f t="shared" si="385"/>
        <v>-0.006</v>
      </c>
      <c r="AI376" s="162">
        <f t="shared" si="385"/>
        <v>-0.008</v>
      </c>
      <c r="AJ376" s="162">
        <f t="shared" si="385"/>
        <v>-0.01</v>
      </c>
      <c r="AK376" s="162">
        <f t="shared" si="385"/>
        <v>-0.008</v>
      </c>
      <c r="AL376" s="162">
        <f t="shared" si="385"/>
        <v>-0.006</v>
      </c>
      <c r="AM376" s="162">
        <f t="shared" si="385"/>
        <v>-0.004</v>
      </c>
      <c r="AN376" s="162">
        <f t="shared" si="385"/>
        <v>-0.002</v>
      </c>
      <c r="AO376" s="162">
        <f t="shared" si="385"/>
        <v>0</v>
      </c>
      <c r="AP376" s="163">
        <f t="shared" si="15"/>
        <v>0.02</v>
      </c>
    </row>
    <row r="377">
      <c r="A377" s="169">
        <v>42592.0</v>
      </c>
      <c r="B377" s="166">
        <v>9.3</v>
      </c>
      <c r="C377" s="157">
        <v>9.06</v>
      </c>
      <c r="D377" s="159">
        <v>8.86</v>
      </c>
      <c r="E377" s="159">
        <f t="shared" si="2"/>
        <v>8.7</v>
      </c>
      <c r="F377" s="159">
        <v>8.54</v>
      </c>
      <c r="G377" s="159">
        <f t="shared" si="3"/>
        <v>8.44</v>
      </c>
      <c r="H377" s="157">
        <v>8.34</v>
      </c>
      <c r="I377" s="160">
        <f t="shared" si="4"/>
        <v>8.303333333</v>
      </c>
      <c r="J377" s="160">
        <f t="shared" si="5"/>
        <v>8.266666667</v>
      </c>
      <c r="K377" s="159">
        <v>8.23</v>
      </c>
      <c r="L377" s="159">
        <f t="shared" si="6"/>
        <v>8.236</v>
      </c>
      <c r="M377" s="159">
        <f t="shared" si="7"/>
        <v>8.242</v>
      </c>
      <c r="N377" s="159">
        <f t="shared" si="8"/>
        <v>8.248</v>
      </c>
      <c r="O377" s="159">
        <f t="shared" si="9"/>
        <v>8.254</v>
      </c>
      <c r="P377" s="157">
        <v>8.26</v>
      </c>
      <c r="Q377" s="160">
        <f t="shared" si="10"/>
        <v>8.28</v>
      </c>
      <c r="R377" s="160">
        <f t="shared" si="11"/>
        <v>8.3</v>
      </c>
      <c r="S377" s="160">
        <f t="shared" si="12"/>
        <v>8.32</v>
      </c>
      <c r="T377" s="160">
        <f t="shared" si="13"/>
        <v>8.34</v>
      </c>
      <c r="U377" s="167">
        <v>8.36</v>
      </c>
      <c r="V377" s="162">
        <f t="shared" ref="V377:AO377" si="386">B377-B378</f>
        <v>-0.01</v>
      </c>
      <c r="W377" s="162">
        <f t="shared" si="386"/>
        <v>-0.03</v>
      </c>
      <c r="X377" s="162">
        <f t="shared" si="386"/>
        <v>-0.04</v>
      </c>
      <c r="Y377" s="162">
        <f t="shared" si="386"/>
        <v>-0.025</v>
      </c>
      <c r="Z377" s="162">
        <f t="shared" si="386"/>
        <v>-0.01</v>
      </c>
      <c r="AA377" s="162">
        <f t="shared" si="386"/>
        <v>-0.005</v>
      </c>
      <c r="AB377" s="162">
        <f t="shared" si="386"/>
        <v>0</v>
      </c>
      <c r="AC377" s="162">
        <f t="shared" si="386"/>
        <v>0</v>
      </c>
      <c r="AD377" s="162">
        <f t="shared" si="386"/>
        <v>0</v>
      </c>
      <c r="AE377" s="162">
        <f t="shared" si="386"/>
        <v>0</v>
      </c>
      <c r="AF377" s="162">
        <f t="shared" si="386"/>
        <v>0.002</v>
      </c>
      <c r="AG377" s="162">
        <f t="shared" si="386"/>
        <v>0.004</v>
      </c>
      <c r="AH377" s="162">
        <f t="shared" si="386"/>
        <v>0.006</v>
      </c>
      <c r="AI377" s="162">
        <f t="shared" si="386"/>
        <v>0.008</v>
      </c>
      <c r="AJ377" s="162">
        <f t="shared" si="386"/>
        <v>0.01</v>
      </c>
      <c r="AK377" s="162">
        <f t="shared" si="386"/>
        <v>0.014</v>
      </c>
      <c r="AL377" s="162">
        <f t="shared" si="386"/>
        <v>0.018</v>
      </c>
      <c r="AM377" s="162">
        <f t="shared" si="386"/>
        <v>0.022</v>
      </c>
      <c r="AN377" s="162">
        <f t="shared" si="386"/>
        <v>0.026</v>
      </c>
      <c r="AO377" s="162">
        <f t="shared" si="386"/>
        <v>0.03</v>
      </c>
      <c r="AP377" s="163">
        <f t="shared" si="15"/>
        <v>0.03</v>
      </c>
    </row>
    <row r="378">
      <c r="A378" s="169">
        <v>42591.0</v>
      </c>
      <c r="B378" s="166">
        <v>9.31</v>
      </c>
      <c r="C378" s="157">
        <v>9.09</v>
      </c>
      <c r="D378" s="159">
        <v>8.9</v>
      </c>
      <c r="E378" s="159">
        <f t="shared" si="2"/>
        <v>8.725</v>
      </c>
      <c r="F378" s="159">
        <v>8.55</v>
      </c>
      <c r="G378" s="159">
        <f t="shared" si="3"/>
        <v>8.445</v>
      </c>
      <c r="H378" s="157">
        <v>8.34</v>
      </c>
      <c r="I378" s="160">
        <f t="shared" si="4"/>
        <v>8.303333333</v>
      </c>
      <c r="J378" s="160">
        <f t="shared" si="5"/>
        <v>8.266666667</v>
      </c>
      <c r="K378" s="159">
        <v>8.23</v>
      </c>
      <c r="L378" s="159">
        <f t="shared" si="6"/>
        <v>8.234</v>
      </c>
      <c r="M378" s="159">
        <f t="shared" si="7"/>
        <v>8.238</v>
      </c>
      <c r="N378" s="159">
        <f t="shared" si="8"/>
        <v>8.242</v>
      </c>
      <c r="O378" s="159">
        <f t="shared" si="9"/>
        <v>8.246</v>
      </c>
      <c r="P378" s="157">
        <v>8.25</v>
      </c>
      <c r="Q378" s="160">
        <f t="shared" si="10"/>
        <v>8.266</v>
      </c>
      <c r="R378" s="160">
        <f t="shared" si="11"/>
        <v>8.282</v>
      </c>
      <c r="S378" s="160">
        <f t="shared" si="12"/>
        <v>8.298</v>
      </c>
      <c r="T378" s="160">
        <f t="shared" si="13"/>
        <v>8.314</v>
      </c>
      <c r="U378" s="167">
        <v>8.33</v>
      </c>
      <c r="V378" s="162">
        <f t="shared" ref="V378:AO378" si="387">B378-B379</f>
        <v>0.02</v>
      </c>
      <c r="W378" s="162">
        <f t="shared" si="387"/>
        <v>-0.01</v>
      </c>
      <c r="X378" s="162">
        <f t="shared" si="387"/>
        <v>-0.03</v>
      </c>
      <c r="Y378" s="162">
        <f t="shared" si="387"/>
        <v>-0.045</v>
      </c>
      <c r="Z378" s="162">
        <f t="shared" si="387"/>
        <v>-0.06</v>
      </c>
      <c r="AA378" s="162">
        <f t="shared" si="387"/>
        <v>-0.06</v>
      </c>
      <c r="AB378" s="162">
        <f t="shared" si="387"/>
        <v>-0.06</v>
      </c>
      <c r="AC378" s="162">
        <f t="shared" si="387"/>
        <v>-0.06</v>
      </c>
      <c r="AD378" s="162">
        <f t="shared" si="387"/>
        <v>-0.06</v>
      </c>
      <c r="AE378" s="162">
        <f t="shared" si="387"/>
        <v>-0.06</v>
      </c>
      <c r="AF378" s="162">
        <f t="shared" si="387"/>
        <v>-0.054</v>
      </c>
      <c r="AG378" s="162">
        <f t="shared" si="387"/>
        <v>-0.048</v>
      </c>
      <c r="AH378" s="162">
        <f t="shared" si="387"/>
        <v>-0.042</v>
      </c>
      <c r="AI378" s="162">
        <f t="shared" si="387"/>
        <v>-0.036</v>
      </c>
      <c r="AJ378" s="162">
        <f t="shared" si="387"/>
        <v>-0.03</v>
      </c>
      <c r="AK378" s="162">
        <f t="shared" si="387"/>
        <v>-0.028</v>
      </c>
      <c r="AL378" s="162">
        <f t="shared" si="387"/>
        <v>-0.026</v>
      </c>
      <c r="AM378" s="162">
        <f t="shared" si="387"/>
        <v>-0.024</v>
      </c>
      <c r="AN378" s="162">
        <f t="shared" si="387"/>
        <v>-0.022</v>
      </c>
      <c r="AO378" s="162">
        <f t="shared" si="387"/>
        <v>-0.02</v>
      </c>
      <c r="AP378" s="163">
        <f t="shared" si="15"/>
        <v>0.02</v>
      </c>
    </row>
    <row r="379">
      <c r="A379" s="169">
        <v>42590.0</v>
      </c>
      <c r="B379" s="166">
        <v>9.29</v>
      </c>
      <c r="C379" s="157">
        <v>9.1</v>
      </c>
      <c r="D379" s="159">
        <v>8.93</v>
      </c>
      <c r="E379" s="159">
        <f t="shared" si="2"/>
        <v>8.77</v>
      </c>
      <c r="F379" s="159">
        <v>8.61</v>
      </c>
      <c r="G379" s="159">
        <f t="shared" si="3"/>
        <v>8.505</v>
      </c>
      <c r="H379" s="157">
        <v>8.4</v>
      </c>
      <c r="I379" s="160">
        <f t="shared" si="4"/>
        <v>8.363333333</v>
      </c>
      <c r="J379" s="160">
        <f t="shared" si="5"/>
        <v>8.326666667</v>
      </c>
      <c r="K379" s="159">
        <v>8.29</v>
      </c>
      <c r="L379" s="159">
        <f t="shared" si="6"/>
        <v>8.288</v>
      </c>
      <c r="M379" s="159">
        <f t="shared" si="7"/>
        <v>8.286</v>
      </c>
      <c r="N379" s="159">
        <f t="shared" si="8"/>
        <v>8.284</v>
      </c>
      <c r="O379" s="159">
        <f t="shared" si="9"/>
        <v>8.282</v>
      </c>
      <c r="P379" s="157">
        <v>8.28</v>
      </c>
      <c r="Q379" s="160">
        <f t="shared" si="10"/>
        <v>8.294</v>
      </c>
      <c r="R379" s="160">
        <f t="shared" si="11"/>
        <v>8.308</v>
      </c>
      <c r="S379" s="160">
        <f t="shared" si="12"/>
        <v>8.322</v>
      </c>
      <c r="T379" s="160">
        <f t="shared" si="13"/>
        <v>8.336</v>
      </c>
      <c r="U379" s="167">
        <v>8.35</v>
      </c>
      <c r="V379" s="162">
        <f t="shared" ref="V379:AO379" si="388">B379-B380</f>
        <v>0.01</v>
      </c>
      <c r="W379" s="162">
        <f t="shared" si="388"/>
        <v>-0.03</v>
      </c>
      <c r="X379" s="162">
        <f t="shared" si="388"/>
        <v>-0.04</v>
      </c>
      <c r="Y379" s="162">
        <f t="shared" si="388"/>
        <v>-0.045</v>
      </c>
      <c r="Z379" s="162">
        <f t="shared" si="388"/>
        <v>-0.05</v>
      </c>
      <c r="AA379" s="162">
        <f t="shared" si="388"/>
        <v>-0.05</v>
      </c>
      <c r="AB379" s="162">
        <f t="shared" si="388"/>
        <v>-0.05</v>
      </c>
      <c r="AC379" s="162">
        <f t="shared" si="388"/>
        <v>-0.05666666667</v>
      </c>
      <c r="AD379" s="162">
        <f t="shared" si="388"/>
        <v>-0.06333333333</v>
      </c>
      <c r="AE379" s="162">
        <f t="shared" si="388"/>
        <v>-0.07</v>
      </c>
      <c r="AF379" s="162">
        <f t="shared" si="388"/>
        <v>-0.076</v>
      </c>
      <c r="AG379" s="162">
        <f t="shared" si="388"/>
        <v>-0.082</v>
      </c>
      <c r="AH379" s="162">
        <f t="shared" si="388"/>
        <v>-0.088</v>
      </c>
      <c r="AI379" s="162">
        <f t="shared" si="388"/>
        <v>-0.094</v>
      </c>
      <c r="AJ379" s="162">
        <f t="shared" si="388"/>
        <v>-0.1</v>
      </c>
      <c r="AK379" s="162">
        <f t="shared" si="388"/>
        <v>-0.1</v>
      </c>
      <c r="AL379" s="162">
        <f t="shared" si="388"/>
        <v>-0.1</v>
      </c>
      <c r="AM379" s="162">
        <f t="shared" si="388"/>
        <v>-0.1</v>
      </c>
      <c r="AN379" s="162">
        <f t="shared" si="388"/>
        <v>-0.1</v>
      </c>
      <c r="AO379" s="162">
        <f t="shared" si="388"/>
        <v>-0.1</v>
      </c>
      <c r="AP379" s="163">
        <f t="shared" si="15"/>
        <v>0.01</v>
      </c>
    </row>
    <row r="380">
      <c r="A380" s="169">
        <v>42587.0</v>
      </c>
      <c r="B380" s="166">
        <v>9.28</v>
      </c>
      <c r="C380" s="157">
        <v>9.13</v>
      </c>
      <c r="D380" s="159">
        <v>8.97</v>
      </c>
      <c r="E380" s="159">
        <f t="shared" si="2"/>
        <v>8.815</v>
      </c>
      <c r="F380" s="159">
        <v>8.66</v>
      </c>
      <c r="G380" s="159">
        <f t="shared" si="3"/>
        <v>8.555</v>
      </c>
      <c r="H380" s="157">
        <v>8.45</v>
      </c>
      <c r="I380" s="160">
        <f t="shared" si="4"/>
        <v>8.42</v>
      </c>
      <c r="J380" s="160">
        <f t="shared" si="5"/>
        <v>8.39</v>
      </c>
      <c r="K380" s="159">
        <v>8.36</v>
      </c>
      <c r="L380" s="159">
        <f t="shared" si="6"/>
        <v>8.364</v>
      </c>
      <c r="M380" s="159">
        <f t="shared" si="7"/>
        <v>8.368</v>
      </c>
      <c r="N380" s="159">
        <f t="shared" si="8"/>
        <v>8.372</v>
      </c>
      <c r="O380" s="159">
        <f t="shared" si="9"/>
        <v>8.376</v>
      </c>
      <c r="P380" s="157">
        <v>8.38</v>
      </c>
      <c r="Q380" s="160">
        <f t="shared" si="10"/>
        <v>8.394</v>
      </c>
      <c r="R380" s="160">
        <f t="shared" si="11"/>
        <v>8.408</v>
      </c>
      <c r="S380" s="160">
        <f t="shared" si="12"/>
        <v>8.422</v>
      </c>
      <c r="T380" s="160">
        <f t="shared" si="13"/>
        <v>8.436</v>
      </c>
      <c r="U380" s="167">
        <v>8.45</v>
      </c>
      <c r="V380" s="162">
        <f t="shared" ref="V380:AO380" si="389">B380-B381</f>
        <v>-0.06</v>
      </c>
      <c r="W380" s="162">
        <f t="shared" si="389"/>
        <v>-0.05</v>
      </c>
      <c r="X380" s="162">
        <f t="shared" si="389"/>
        <v>-0.05</v>
      </c>
      <c r="Y380" s="162">
        <f t="shared" si="389"/>
        <v>-0.05</v>
      </c>
      <c r="Z380" s="162">
        <f t="shared" si="389"/>
        <v>-0.05</v>
      </c>
      <c r="AA380" s="162">
        <f t="shared" si="389"/>
        <v>-0.06</v>
      </c>
      <c r="AB380" s="162">
        <f t="shared" si="389"/>
        <v>-0.07</v>
      </c>
      <c r="AC380" s="162">
        <f t="shared" si="389"/>
        <v>-0.07</v>
      </c>
      <c r="AD380" s="162">
        <f t="shared" si="389"/>
        <v>-0.07</v>
      </c>
      <c r="AE380" s="162">
        <f t="shared" si="389"/>
        <v>-0.07</v>
      </c>
      <c r="AF380" s="162">
        <f t="shared" si="389"/>
        <v>-0.072</v>
      </c>
      <c r="AG380" s="162">
        <f t="shared" si="389"/>
        <v>-0.074</v>
      </c>
      <c r="AH380" s="162">
        <f t="shared" si="389"/>
        <v>-0.076</v>
      </c>
      <c r="AI380" s="162">
        <f t="shared" si="389"/>
        <v>-0.078</v>
      </c>
      <c r="AJ380" s="162">
        <f t="shared" si="389"/>
        <v>-0.08</v>
      </c>
      <c r="AK380" s="162">
        <f t="shared" si="389"/>
        <v>-0.082</v>
      </c>
      <c r="AL380" s="162">
        <f t="shared" si="389"/>
        <v>-0.084</v>
      </c>
      <c r="AM380" s="162">
        <f t="shared" si="389"/>
        <v>-0.086</v>
      </c>
      <c r="AN380" s="162">
        <f t="shared" si="389"/>
        <v>-0.088</v>
      </c>
      <c r="AO380" s="162">
        <f t="shared" si="389"/>
        <v>-0.09</v>
      </c>
      <c r="AP380" s="163">
        <f t="shared" si="15"/>
        <v>-0.05</v>
      </c>
    </row>
    <row r="381">
      <c r="A381" s="169">
        <v>42586.0</v>
      </c>
      <c r="B381" s="166">
        <v>9.34</v>
      </c>
      <c r="C381" s="157">
        <v>9.18</v>
      </c>
      <c r="D381" s="159">
        <v>9.02</v>
      </c>
      <c r="E381" s="159">
        <f t="shared" si="2"/>
        <v>8.865</v>
      </c>
      <c r="F381" s="159">
        <v>8.71</v>
      </c>
      <c r="G381" s="159">
        <f t="shared" si="3"/>
        <v>8.615</v>
      </c>
      <c r="H381" s="157">
        <v>8.52</v>
      </c>
      <c r="I381" s="160">
        <f t="shared" si="4"/>
        <v>8.49</v>
      </c>
      <c r="J381" s="160">
        <f t="shared" si="5"/>
        <v>8.46</v>
      </c>
      <c r="K381" s="159">
        <v>8.43</v>
      </c>
      <c r="L381" s="159">
        <f t="shared" si="6"/>
        <v>8.436</v>
      </c>
      <c r="M381" s="159">
        <f t="shared" si="7"/>
        <v>8.442</v>
      </c>
      <c r="N381" s="159">
        <f t="shared" si="8"/>
        <v>8.448</v>
      </c>
      <c r="O381" s="159">
        <f t="shared" si="9"/>
        <v>8.454</v>
      </c>
      <c r="P381" s="157">
        <v>8.46</v>
      </c>
      <c r="Q381" s="160">
        <f t="shared" si="10"/>
        <v>8.476</v>
      </c>
      <c r="R381" s="160">
        <f t="shared" si="11"/>
        <v>8.492</v>
      </c>
      <c r="S381" s="160">
        <f t="shared" si="12"/>
        <v>8.508</v>
      </c>
      <c r="T381" s="160">
        <f t="shared" si="13"/>
        <v>8.524</v>
      </c>
      <c r="U381" s="167">
        <v>8.54</v>
      </c>
      <c r="V381" s="162">
        <f t="shared" ref="V381:AO381" si="390">B381-B382</f>
        <v>-0.07</v>
      </c>
      <c r="W381" s="162">
        <f t="shared" si="390"/>
        <v>-0.03</v>
      </c>
      <c r="X381" s="162">
        <f t="shared" si="390"/>
        <v>-0.02</v>
      </c>
      <c r="Y381" s="162">
        <f t="shared" si="390"/>
        <v>-0.035</v>
      </c>
      <c r="Z381" s="162">
        <f t="shared" si="390"/>
        <v>-0.05</v>
      </c>
      <c r="AA381" s="162">
        <f t="shared" si="390"/>
        <v>-0.055</v>
      </c>
      <c r="AB381" s="162">
        <f t="shared" si="390"/>
        <v>-0.06</v>
      </c>
      <c r="AC381" s="162">
        <f t="shared" si="390"/>
        <v>-0.05666666667</v>
      </c>
      <c r="AD381" s="162">
        <f t="shared" si="390"/>
        <v>-0.05333333333</v>
      </c>
      <c r="AE381" s="162">
        <f t="shared" si="390"/>
        <v>-0.05</v>
      </c>
      <c r="AF381" s="162">
        <f t="shared" si="390"/>
        <v>-0.046</v>
      </c>
      <c r="AG381" s="162">
        <f t="shared" si="390"/>
        <v>-0.042</v>
      </c>
      <c r="AH381" s="162">
        <f t="shared" si="390"/>
        <v>-0.038</v>
      </c>
      <c r="AI381" s="162">
        <f t="shared" si="390"/>
        <v>-0.034</v>
      </c>
      <c r="AJ381" s="162">
        <f t="shared" si="390"/>
        <v>-0.03</v>
      </c>
      <c r="AK381" s="162">
        <f t="shared" si="390"/>
        <v>-0.024</v>
      </c>
      <c r="AL381" s="162">
        <f t="shared" si="390"/>
        <v>-0.018</v>
      </c>
      <c r="AM381" s="162">
        <f t="shared" si="390"/>
        <v>-0.012</v>
      </c>
      <c r="AN381" s="162">
        <f t="shared" si="390"/>
        <v>-0.006</v>
      </c>
      <c r="AO381" s="162">
        <f t="shared" si="390"/>
        <v>0</v>
      </c>
      <c r="AP381" s="163">
        <f t="shared" si="15"/>
        <v>0</v>
      </c>
    </row>
    <row r="382">
      <c r="A382" s="169">
        <v>42585.0</v>
      </c>
      <c r="B382" s="166">
        <v>9.41</v>
      </c>
      <c r="C382" s="157">
        <v>9.21</v>
      </c>
      <c r="D382" s="159">
        <v>9.04</v>
      </c>
      <c r="E382" s="159">
        <f t="shared" si="2"/>
        <v>8.9</v>
      </c>
      <c r="F382" s="159">
        <v>8.76</v>
      </c>
      <c r="G382" s="159">
        <f t="shared" si="3"/>
        <v>8.67</v>
      </c>
      <c r="H382" s="157">
        <v>8.58</v>
      </c>
      <c r="I382" s="160">
        <f t="shared" si="4"/>
        <v>8.546666667</v>
      </c>
      <c r="J382" s="160">
        <f t="shared" si="5"/>
        <v>8.513333333</v>
      </c>
      <c r="K382" s="159">
        <v>8.48</v>
      </c>
      <c r="L382" s="159">
        <f t="shared" si="6"/>
        <v>8.482</v>
      </c>
      <c r="M382" s="159">
        <f t="shared" si="7"/>
        <v>8.484</v>
      </c>
      <c r="N382" s="159">
        <f t="shared" si="8"/>
        <v>8.486</v>
      </c>
      <c r="O382" s="159">
        <f t="shared" si="9"/>
        <v>8.488</v>
      </c>
      <c r="P382" s="157">
        <v>8.49</v>
      </c>
      <c r="Q382" s="160">
        <f t="shared" si="10"/>
        <v>8.5</v>
      </c>
      <c r="R382" s="160">
        <f t="shared" si="11"/>
        <v>8.51</v>
      </c>
      <c r="S382" s="160">
        <f t="shared" si="12"/>
        <v>8.52</v>
      </c>
      <c r="T382" s="160">
        <f t="shared" si="13"/>
        <v>8.53</v>
      </c>
      <c r="U382" s="167">
        <v>8.54</v>
      </c>
      <c r="V382" s="162">
        <f t="shared" ref="V382:AO382" si="391">B382-B383</f>
        <v>-0.08</v>
      </c>
      <c r="W382" s="162">
        <f t="shared" si="391"/>
        <v>0.04</v>
      </c>
      <c r="X382" s="162">
        <f t="shared" si="391"/>
        <v>0.05</v>
      </c>
      <c r="Y382" s="162">
        <f t="shared" si="391"/>
        <v>0.05</v>
      </c>
      <c r="Z382" s="162">
        <f t="shared" si="391"/>
        <v>0.05</v>
      </c>
      <c r="AA382" s="162">
        <f t="shared" si="391"/>
        <v>0.045</v>
      </c>
      <c r="AB382" s="162">
        <f t="shared" si="391"/>
        <v>0.04</v>
      </c>
      <c r="AC382" s="162">
        <f t="shared" si="391"/>
        <v>0.03666666667</v>
      </c>
      <c r="AD382" s="162">
        <f t="shared" si="391"/>
        <v>0.03333333333</v>
      </c>
      <c r="AE382" s="162">
        <f t="shared" si="391"/>
        <v>0.03</v>
      </c>
      <c r="AF382" s="162">
        <f t="shared" si="391"/>
        <v>0.028</v>
      </c>
      <c r="AG382" s="162">
        <f t="shared" si="391"/>
        <v>0.026</v>
      </c>
      <c r="AH382" s="162">
        <f t="shared" si="391"/>
        <v>0.024</v>
      </c>
      <c r="AI382" s="162">
        <f t="shared" si="391"/>
        <v>0.022</v>
      </c>
      <c r="AJ382" s="162">
        <f t="shared" si="391"/>
        <v>0.02</v>
      </c>
      <c r="AK382" s="162">
        <f t="shared" si="391"/>
        <v>0.016</v>
      </c>
      <c r="AL382" s="162">
        <f t="shared" si="391"/>
        <v>0.012</v>
      </c>
      <c r="AM382" s="162">
        <f t="shared" si="391"/>
        <v>0.008</v>
      </c>
      <c r="AN382" s="162">
        <f t="shared" si="391"/>
        <v>0.004</v>
      </c>
      <c r="AO382" s="162">
        <f t="shared" si="391"/>
        <v>0</v>
      </c>
      <c r="AP382" s="163">
        <f t="shared" si="15"/>
        <v>0.05</v>
      </c>
    </row>
    <row r="383">
      <c r="A383" s="169">
        <v>42584.0</v>
      </c>
      <c r="B383" s="166">
        <v>9.49</v>
      </c>
      <c r="C383" s="157">
        <v>9.17</v>
      </c>
      <c r="D383" s="159">
        <v>8.99</v>
      </c>
      <c r="E383" s="159">
        <f t="shared" si="2"/>
        <v>8.85</v>
      </c>
      <c r="F383" s="159">
        <v>8.71</v>
      </c>
      <c r="G383" s="159">
        <f t="shared" si="3"/>
        <v>8.625</v>
      </c>
      <c r="H383" s="157">
        <v>8.54</v>
      </c>
      <c r="I383" s="160">
        <f t="shared" si="4"/>
        <v>8.51</v>
      </c>
      <c r="J383" s="160">
        <f t="shared" si="5"/>
        <v>8.48</v>
      </c>
      <c r="K383" s="159">
        <v>8.45</v>
      </c>
      <c r="L383" s="159">
        <f t="shared" si="6"/>
        <v>8.454</v>
      </c>
      <c r="M383" s="159">
        <f t="shared" si="7"/>
        <v>8.458</v>
      </c>
      <c r="N383" s="159">
        <f t="shared" si="8"/>
        <v>8.462</v>
      </c>
      <c r="O383" s="159">
        <f t="shared" si="9"/>
        <v>8.466</v>
      </c>
      <c r="P383" s="157">
        <v>8.47</v>
      </c>
      <c r="Q383" s="160">
        <f t="shared" si="10"/>
        <v>8.484</v>
      </c>
      <c r="R383" s="160">
        <f t="shared" si="11"/>
        <v>8.498</v>
      </c>
      <c r="S383" s="160">
        <f t="shared" si="12"/>
        <v>8.512</v>
      </c>
      <c r="T383" s="160">
        <f t="shared" si="13"/>
        <v>8.526</v>
      </c>
      <c r="U383" s="167">
        <v>8.54</v>
      </c>
      <c r="V383" s="162">
        <f t="shared" ref="V383:AO383" si="392">B383-B384</f>
        <v>0.01</v>
      </c>
      <c r="W383" s="162">
        <f t="shared" si="392"/>
        <v>0</v>
      </c>
      <c r="X383" s="162">
        <f t="shared" si="392"/>
        <v>0.03</v>
      </c>
      <c r="Y383" s="162">
        <f t="shared" si="392"/>
        <v>0.035</v>
      </c>
      <c r="Z383" s="162">
        <f t="shared" si="392"/>
        <v>0.04</v>
      </c>
      <c r="AA383" s="162">
        <f t="shared" si="392"/>
        <v>0.045</v>
      </c>
      <c r="AB383" s="162">
        <f t="shared" si="392"/>
        <v>0.05</v>
      </c>
      <c r="AC383" s="162">
        <f t="shared" si="392"/>
        <v>0.04666666667</v>
      </c>
      <c r="AD383" s="162">
        <f t="shared" si="392"/>
        <v>0.04333333333</v>
      </c>
      <c r="AE383" s="162">
        <f t="shared" si="392"/>
        <v>0.04</v>
      </c>
      <c r="AF383" s="162">
        <f t="shared" si="392"/>
        <v>0.036</v>
      </c>
      <c r="AG383" s="162">
        <f t="shared" si="392"/>
        <v>0.032</v>
      </c>
      <c r="AH383" s="162">
        <f t="shared" si="392"/>
        <v>0.028</v>
      </c>
      <c r="AI383" s="162">
        <f t="shared" si="392"/>
        <v>0.024</v>
      </c>
      <c r="AJ383" s="162">
        <f t="shared" si="392"/>
        <v>0.02</v>
      </c>
      <c r="AK383" s="162">
        <f t="shared" si="392"/>
        <v>0.016</v>
      </c>
      <c r="AL383" s="162">
        <f t="shared" si="392"/>
        <v>0.012</v>
      </c>
      <c r="AM383" s="162">
        <f t="shared" si="392"/>
        <v>0.008</v>
      </c>
      <c r="AN383" s="162">
        <f t="shared" si="392"/>
        <v>0.004</v>
      </c>
      <c r="AO383" s="162">
        <f t="shared" si="392"/>
        <v>0</v>
      </c>
      <c r="AP383" s="163">
        <f t="shared" si="15"/>
        <v>0.05</v>
      </c>
    </row>
    <row r="384">
      <c r="A384" s="169">
        <v>42583.0</v>
      </c>
      <c r="B384" s="166">
        <v>9.48</v>
      </c>
      <c r="C384" s="157">
        <v>9.17</v>
      </c>
      <c r="D384" s="159">
        <v>8.96</v>
      </c>
      <c r="E384" s="159">
        <f t="shared" si="2"/>
        <v>8.815</v>
      </c>
      <c r="F384" s="159">
        <v>8.67</v>
      </c>
      <c r="G384" s="159">
        <f t="shared" si="3"/>
        <v>8.58</v>
      </c>
      <c r="H384" s="157">
        <v>8.49</v>
      </c>
      <c r="I384" s="160">
        <f t="shared" si="4"/>
        <v>8.463333333</v>
      </c>
      <c r="J384" s="160">
        <f t="shared" si="5"/>
        <v>8.436666667</v>
      </c>
      <c r="K384" s="159">
        <v>8.41</v>
      </c>
      <c r="L384" s="159">
        <f t="shared" si="6"/>
        <v>8.418</v>
      </c>
      <c r="M384" s="159">
        <f t="shared" si="7"/>
        <v>8.426</v>
      </c>
      <c r="N384" s="159">
        <f t="shared" si="8"/>
        <v>8.434</v>
      </c>
      <c r="O384" s="159">
        <f t="shared" si="9"/>
        <v>8.442</v>
      </c>
      <c r="P384" s="157">
        <v>8.45</v>
      </c>
      <c r="Q384" s="160">
        <f t="shared" si="10"/>
        <v>8.468</v>
      </c>
      <c r="R384" s="160">
        <f t="shared" si="11"/>
        <v>8.486</v>
      </c>
      <c r="S384" s="160">
        <f t="shared" si="12"/>
        <v>8.504</v>
      </c>
      <c r="T384" s="160">
        <f t="shared" si="13"/>
        <v>8.522</v>
      </c>
      <c r="U384" s="167">
        <v>8.54</v>
      </c>
      <c r="V384" s="162">
        <f t="shared" ref="V384:AO384" si="393">B384-B385</f>
        <v>0.02</v>
      </c>
      <c r="W384" s="162">
        <f t="shared" si="393"/>
        <v>0.06</v>
      </c>
      <c r="X384" s="162">
        <f t="shared" si="393"/>
        <v>0.05</v>
      </c>
      <c r="Y384" s="162">
        <f t="shared" si="393"/>
        <v>0.035</v>
      </c>
      <c r="Z384" s="162">
        <f t="shared" si="393"/>
        <v>0.02</v>
      </c>
      <c r="AA384" s="162">
        <f t="shared" si="393"/>
        <v>0</v>
      </c>
      <c r="AB384" s="162">
        <f t="shared" si="393"/>
        <v>-0.02</v>
      </c>
      <c r="AC384" s="162">
        <f t="shared" si="393"/>
        <v>-0.03</v>
      </c>
      <c r="AD384" s="162">
        <f t="shared" si="393"/>
        <v>-0.04</v>
      </c>
      <c r="AE384" s="162">
        <f t="shared" si="393"/>
        <v>-0.05</v>
      </c>
      <c r="AF384" s="162">
        <f t="shared" si="393"/>
        <v>-0.056</v>
      </c>
      <c r="AG384" s="162">
        <f t="shared" si="393"/>
        <v>-0.062</v>
      </c>
      <c r="AH384" s="162">
        <f t="shared" si="393"/>
        <v>-0.068</v>
      </c>
      <c r="AI384" s="162">
        <f t="shared" si="393"/>
        <v>-0.074</v>
      </c>
      <c r="AJ384" s="162">
        <f t="shared" si="393"/>
        <v>-0.08</v>
      </c>
      <c r="AK384" s="162">
        <f t="shared" si="393"/>
        <v>-0.082</v>
      </c>
      <c r="AL384" s="162">
        <f t="shared" si="393"/>
        <v>-0.084</v>
      </c>
      <c r="AM384" s="162">
        <f t="shared" si="393"/>
        <v>-0.086</v>
      </c>
      <c r="AN384" s="162">
        <f t="shared" si="393"/>
        <v>-0.088</v>
      </c>
      <c r="AO384" s="162">
        <f t="shared" si="393"/>
        <v>-0.09</v>
      </c>
      <c r="AP384" s="163">
        <f t="shared" si="15"/>
        <v>0.06</v>
      </c>
    </row>
    <row r="385">
      <c r="A385" s="169">
        <v>42580.0</v>
      </c>
      <c r="B385" s="166">
        <v>9.46</v>
      </c>
      <c r="C385" s="157">
        <v>9.11</v>
      </c>
      <c r="D385" s="159">
        <v>8.91</v>
      </c>
      <c r="E385" s="159">
        <f t="shared" si="2"/>
        <v>8.78</v>
      </c>
      <c r="F385" s="159">
        <v>8.65</v>
      </c>
      <c r="G385" s="159">
        <f t="shared" si="3"/>
        <v>8.58</v>
      </c>
      <c r="H385" s="157">
        <v>8.51</v>
      </c>
      <c r="I385" s="160">
        <f t="shared" si="4"/>
        <v>8.493333333</v>
      </c>
      <c r="J385" s="160">
        <f t="shared" si="5"/>
        <v>8.476666667</v>
      </c>
      <c r="K385" s="159">
        <v>8.46</v>
      </c>
      <c r="L385" s="159">
        <f t="shared" si="6"/>
        <v>8.474</v>
      </c>
      <c r="M385" s="159">
        <f t="shared" si="7"/>
        <v>8.488</v>
      </c>
      <c r="N385" s="159">
        <f t="shared" si="8"/>
        <v>8.502</v>
      </c>
      <c r="O385" s="159">
        <f t="shared" si="9"/>
        <v>8.516</v>
      </c>
      <c r="P385" s="157">
        <v>8.53</v>
      </c>
      <c r="Q385" s="160">
        <f t="shared" si="10"/>
        <v>8.55</v>
      </c>
      <c r="R385" s="160">
        <f t="shared" si="11"/>
        <v>8.57</v>
      </c>
      <c r="S385" s="160">
        <f t="shared" si="12"/>
        <v>8.59</v>
      </c>
      <c r="T385" s="160">
        <f t="shared" si="13"/>
        <v>8.61</v>
      </c>
      <c r="U385" s="167">
        <v>8.63</v>
      </c>
      <c r="V385" s="162">
        <f t="shared" ref="V385:AO385" si="394">B385-B386</f>
        <v>-0.07</v>
      </c>
      <c r="W385" s="162">
        <f t="shared" si="394"/>
        <v>-0.04</v>
      </c>
      <c r="X385" s="162">
        <f t="shared" si="394"/>
        <v>-0.04</v>
      </c>
      <c r="Y385" s="162">
        <f t="shared" si="394"/>
        <v>-0.045</v>
      </c>
      <c r="Z385" s="162">
        <f t="shared" si="394"/>
        <v>-0.05</v>
      </c>
      <c r="AA385" s="162">
        <f t="shared" si="394"/>
        <v>-0.06</v>
      </c>
      <c r="AB385" s="162">
        <f t="shared" si="394"/>
        <v>-0.07</v>
      </c>
      <c r="AC385" s="162">
        <f t="shared" si="394"/>
        <v>-0.08</v>
      </c>
      <c r="AD385" s="162">
        <f t="shared" si="394"/>
        <v>-0.09</v>
      </c>
      <c r="AE385" s="162">
        <f t="shared" si="394"/>
        <v>-0.1</v>
      </c>
      <c r="AF385" s="162">
        <f t="shared" si="394"/>
        <v>-0.104</v>
      </c>
      <c r="AG385" s="162">
        <f t="shared" si="394"/>
        <v>-0.108</v>
      </c>
      <c r="AH385" s="162">
        <f t="shared" si="394"/>
        <v>-0.112</v>
      </c>
      <c r="AI385" s="162">
        <f t="shared" si="394"/>
        <v>-0.116</v>
      </c>
      <c r="AJ385" s="162">
        <f t="shared" si="394"/>
        <v>-0.12</v>
      </c>
      <c r="AK385" s="162">
        <f t="shared" si="394"/>
        <v>-0.12</v>
      </c>
      <c r="AL385" s="162">
        <f t="shared" si="394"/>
        <v>-0.12</v>
      </c>
      <c r="AM385" s="162">
        <f t="shared" si="394"/>
        <v>-0.12</v>
      </c>
      <c r="AN385" s="162">
        <f t="shared" si="394"/>
        <v>-0.12</v>
      </c>
      <c r="AO385" s="162">
        <f t="shared" si="394"/>
        <v>-0.12</v>
      </c>
      <c r="AP385" s="163">
        <f t="shared" si="15"/>
        <v>-0.04</v>
      </c>
    </row>
    <row r="386">
      <c r="A386" s="169">
        <v>42579.0</v>
      </c>
      <c r="B386" s="166">
        <v>9.53</v>
      </c>
      <c r="C386" s="157">
        <v>9.15</v>
      </c>
      <c r="D386" s="159">
        <v>8.95</v>
      </c>
      <c r="E386" s="159">
        <f t="shared" si="2"/>
        <v>8.825</v>
      </c>
      <c r="F386" s="159">
        <v>8.7</v>
      </c>
      <c r="G386" s="159">
        <f t="shared" si="3"/>
        <v>8.64</v>
      </c>
      <c r="H386" s="157">
        <v>8.58</v>
      </c>
      <c r="I386" s="160">
        <f t="shared" si="4"/>
        <v>8.573333333</v>
      </c>
      <c r="J386" s="160">
        <f t="shared" si="5"/>
        <v>8.566666667</v>
      </c>
      <c r="K386" s="159">
        <v>8.56</v>
      </c>
      <c r="L386" s="159">
        <f t="shared" si="6"/>
        <v>8.578</v>
      </c>
      <c r="M386" s="159">
        <f t="shared" si="7"/>
        <v>8.596</v>
      </c>
      <c r="N386" s="159">
        <f t="shared" si="8"/>
        <v>8.614</v>
      </c>
      <c r="O386" s="159">
        <f t="shared" si="9"/>
        <v>8.632</v>
      </c>
      <c r="P386" s="157">
        <v>8.65</v>
      </c>
      <c r="Q386" s="160">
        <f t="shared" si="10"/>
        <v>8.67</v>
      </c>
      <c r="R386" s="160">
        <f t="shared" si="11"/>
        <v>8.69</v>
      </c>
      <c r="S386" s="160">
        <f t="shared" si="12"/>
        <v>8.71</v>
      </c>
      <c r="T386" s="160">
        <f t="shared" si="13"/>
        <v>8.73</v>
      </c>
      <c r="U386" s="167">
        <v>8.75</v>
      </c>
      <c r="V386" s="162">
        <f t="shared" ref="V386:AO386" si="395">B386-B387</f>
        <v>-0.05</v>
      </c>
      <c r="W386" s="162">
        <f t="shared" si="395"/>
        <v>-0.08</v>
      </c>
      <c r="X386" s="162">
        <f t="shared" si="395"/>
        <v>-0.1</v>
      </c>
      <c r="Y386" s="162">
        <f t="shared" si="395"/>
        <v>-0.09</v>
      </c>
      <c r="Z386" s="162">
        <f t="shared" si="395"/>
        <v>-0.08</v>
      </c>
      <c r="AA386" s="162">
        <f t="shared" si="395"/>
        <v>-0.07</v>
      </c>
      <c r="AB386" s="162">
        <f t="shared" si="395"/>
        <v>-0.06</v>
      </c>
      <c r="AC386" s="162">
        <f t="shared" si="395"/>
        <v>-0.05</v>
      </c>
      <c r="AD386" s="162">
        <f t="shared" si="395"/>
        <v>-0.04</v>
      </c>
      <c r="AE386" s="162">
        <f t="shared" si="395"/>
        <v>-0.03</v>
      </c>
      <c r="AF386" s="162">
        <f t="shared" si="395"/>
        <v>-0.026</v>
      </c>
      <c r="AG386" s="162">
        <f t="shared" si="395"/>
        <v>-0.022</v>
      </c>
      <c r="AH386" s="162">
        <f t="shared" si="395"/>
        <v>-0.018</v>
      </c>
      <c r="AI386" s="162">
        <f t="shared" si="395"/>
        <v>-0.014</v>
      </c>
      <c r="AJ386" s="162">
        <f t="shared" si="395"/>
        <v>-0.01</v>
      </c>
      <c r="AK386" s="162">
        <f t="shared" si="395"/>
        <v>-0.01</v>
      </c>
      <c r="AL386" s="162">
        <f t="shared" si="395"/>
        <v>-0.01</v>
      </c>
      <c r="AM386" s="162">
        <f t="shared" si="395"/>
        <v>-0.01</v>
      </c>
      <c r="AN386" s="162">
        <f t="shared" si="395"/>
        <v>-0.01</v>
      </c>
      <c r="AO386" s="162">
        <f t="shared" si="395"/>
        <v>-0.01</v>
      </c>
      <c r="AP386" s="163">
        <f t="shared" si="15"/>
        <v>-0.01</v>
      </c>
    </row>
    <row r="387">
      <c r="A387" s="169">
        <v>42578.0</v>
      </c>
      <c r="B387" s="166">
        <v>9.58</v>
      </c>
      <c r="C387" s="157">
        <v>9.23</v>
      </c>
      <c r="D387" s="159">
        <v>9.05</v>
      </c>
      <c r="E387" s="159">
        <f t="shared" si="2"/>
        <v>8.915</v>
      </c>
      <c r="F387" s="159">
        <v>8.78</v>
      </c>
      <c r="G387" s="159">
        <f t="shared" si="3"/>
        <v>8.71</v>
      </c>
      <c r="H387" s="157">
        <v>8.64</v>
      </c>
      <c r="I387" s="160">
        <f t="shared" si="4"/>
        <v>8.623333333</v>
      </c>
      <c r="J387" s="160">
        <f t="shared" si="5"/>
        <v>8.606666667</v>
      </c>
      <c r="K387" s="159">
        <v>8.59</v>
      </c>
      <c r="L387" s="159">
        <f t="shared" si="6"/>
        <v>8.604</v>
      </c>
      <c r="M387" s="159">
        <f t="shared" si="7"/>
        <v>8.618</v>
      </c>
      <c r="N387" s="159">
        <f t="shared" si="8"/>
        <v>8.632</v>
      </c>
      <c r="O387" s="159">
        <f t="shared" si="9"/>
        <v>8.646</v>
      </c>
      <c r="P387" s="157">
        <v>8.66</v>
      </c>
      <c r="Q387" s="160">
        <f t="shared" si="10"/>
        <v>8.68</v>
      </c>
      <c r="R387" s="160">
        <f t="shared" si="11"/>
        <v>8.7</v>
      </c>
      <c r="S387" s="160">
        <f t="shared" si="12"/>
        <v>8.72</v>
      </c>
      <c r="T387" s="160">
        <f t="shared" si="13"/>
        <v>8.74</v>
      </c>
      <c r="U387" s="167">
        <v>8.76</v>
      </c>
      <c r="V387" s="162">
        <f t="shared" ref="V387:AO387" si="396">B387-B388</f>
        <v>-0.02</v>
      </c>
      <c r="W387" s="162">
        <f t="shared" si="396"/>
        <v>-0.03</v>
      </c>
      <c r="X387" s="162">
        <f t="shared" si="396"/>
        <v>-0.02</v>
      </c>
      <c r="Y387" s="162">
        <f t="shared" si="396"/>
        <v>-0.025</v>
      </c>
      <c r="Z387" s="162">
        <f t="shared" si="396"/>
        <v>-0.03</v>
      </c>
      <c r="AA387" s="162">
        <f t="shared" si="396"/>
        <v>-0.035</v>
      </c>
      <c r="AB387" s="162">
        <f t="shared" si="396"/>
        <v>-0.04</v>
      </c>
      <c r="AC387" s="162">
        <f t="shared" si="396"/>
        <v>-0.05</v>
      </c>
      <c r="AD387" s="162">
        <f t="shared" si="396"/>
        <v>-0.06</v>
      </c>
      <c r="AE387" s="162">
        <f t="shared" si="396"/>
        <v>-0.07</v>
      </c>
      <c r="AF387" s="162">
        <f t="shared" si="396"/>
        <v>-0.072</v>
      </c>
      <c r="AG387" s="162">
        <f t="shared" si="396"/>
        <v>-0.074</v>
      </c>
      <c r="AH387" s="162">
        <f t="shared" si="396"/>
        <v>-0.076</v>
      </c>
      <c r="AI387" s="162">
        <f t="shared" si="396"/>
        <v>-0.078</v>
      </c>
      <c r="AJ387" s="162">
        <f t="shared" si="396"/>
        <v>-0.08</v>
      </c>
      <c r="AK387" s="162">
        <f t="shared" si="396"/>
        <v>-0.082</v>
      </c>
      <c r="AL387" s="162">
        <f t="shared" si="396"/>
        <v>-0.084</v>
      </c>
      <c r="AM387" s="162">
        <f t="shared" si="396"/>
        <v>-0.086</v>
      </c>
      <c r="AN387" s="162">
        <f t="shared" si="396"/>
        <v>-0.088</v>
      </c>
      <c r="AO387" s="162">
        <f t="shared" si="396"/>
        <v>-0.09</v>
      </c>
      <c r="AP387" s="163">
        <f t="shared" si="15"/>
        <v>-0.02</v>
      </c>
    </row>
    <row r="388">
      <c r="A388" s="169">
        <v>42577.0</v>
      </c>
      <c r="B388" s="166">
        <v>9.6</v>
      </c>
      <c r="C388" s="157">
        <v>9.26</v>
      </c>
      <c r="D388" s="159">
        <v>9.07</v>
      </c>
      <c r="E388" s="159">
        <f t="shared" si="2"/>
        <v>8.94</v>
      </c>
      <c r="F388" s="159">
        <v>8.81</v>
      </c>
      <c r="G388" s="159">
        <f t="shared" si="3"/>
        <v>8.745</v>
      </c>
      <c r="H388" s="157">
        <v>8.68</v>
      </c>
      <c r="I388" s="160">
        <f t="shared" si="4"/>
        <v>8.673333333</v>
      </c>
      <c r="J388" s="160">
        <f t="shared" si="5"/>
        <v>8.666666667</v>
      </c>
      <c r="K388" s="159">
        <v>8.66</v>
      </c>
      <c r="L388" s="159">
        <f t="shared" si="6"/>
        <v>8.676</v>
      </c>
      <c r="M388" s="159">
        <f t="shared" si="7"/>
        <v>8.692</v>
      </c>
      <c r="N388" s="159">
        <f t="shared" si="8"/>
        <v>8.708</v>
      </c>
      <c r="O388" s="159">
        <f t="shared" si="9"/>
        <v>8.724</v>
      </c>
      <c r="P388" s="157">
        <v>8.74</v>
      </c>
      <c r="Q388" s="160">
        <f t="shared" si="10"/>
        <v>8.762</v>
      </c>
      <c r="R388" s="160">
        <f t="shared" si="11"/>
        <v>8.784</v>
      </c>
      <c r="S388" s="160">
        <f t="shared" si="12"/>
        <v>8.806</v>
      </c>
      <c r="T388" s="160">
        <f t="shared" si="13"/>
        <v>8.828</v>
      </c>
      <c r="U388" s="167">
        <v>8.85</v>
      </c>
      <c r="V388" s="162">
        <f t="shared" ref="V388:AO388" si="397">B388-B389</f>
        <v>-0.02</v>
      </c>
      <c r="W388" s="162">
        <f t="shared" si="397"/>
        <v>0</v>
      </c>
      <c r="X388" s="162">
        <f t="shared" si="397"/>
        <v>0.05</v>
      </c>
      <c r="Y388" s="162">
        <f t="shared" si="397"/>
        <v>0.05</v>
      </c>
      <c r="Z388" s="162">
        <f t="shared" si="397"/>
        <v>0.05</v>
      </c>
      <c r="AA388" s="162">
        <f t="shared" si="397"/>
        <v>0.045</v>
      </c>
      <c r="AB388" s="162">
        <f t="shared" si="397"/>
        <v>0.04</v>
      </c>
      <c r="AC388" s="162">
        <f t="shared" si="397"/>
        <v>0.04333333333</v>
      </c>
      <c r="AD388" s="162">
        <f t="shared" si="397"/>
        <v>0.04666666667</v>
      </c>
      <c r="AE388" s="162">
        <f t="shared" si="397"/>
        <v>0.05</v>
      </c>
      <c r="AF388" s="162">
        <f t="shared" si="397"/>
        <v>0.048</v>
      </c>
      <c r="AG388" s="162">
        <f t="shared" si="397"/>
        <v>0.046</v>
      </c>
      <c r="AH388" s="162">
        <f t="shared" si="397"/>
        <v>0.044</v>
      </c>
      <c r="AI388" s="162">
        <f t="shared" si="397"/>
        <v>0.042</v>
      </c>
      <c r="AJ388" s="162">
        <f t="shared" si="397"/>
        <v>0.04</v>
      </c>
      <c r="AK388" s="162">
        <f t="shared" si="397"/>
        <v>0.042</v>
      </c>
      <c r="AL388" s="162">
        <f t="shared" si="397"/>
        <v>0.044</v>
      </c>
      <c r="AM388" s="162">
        <f t="shared" si="397"/>
        <v>0.046</v>
      </c>
      <c r="AN388" s="162">
        <f t="shared" si="397"/>
        <v>0.048</v>
      </c>
      <c r="AO388" s="162">
        <f t="shared" si="397"/>
        <v>0.05</v>
      </c>
      <c r="AP388" s="163">
        <f t="shared" si="15"/>
        <v>0.05</v>
      </c>
    </row>
    <row r="389">
      <c r="A389" s="169">
        <v>42576.0</v>
      </c>
      <c r="B389" s="166">
        <v>9.62</v>
      </c>
      <c r="C389" s="157">
        <v>9.26</v>
      </c>
      <c r="D389" s="159">
        <v>9.02</v>
      </c>
      <c r="E389" s="159">
        <f t="shared" si="2"/>
        <v>8.89</v>
      </c>
      <c r="F389" s="159">
        <v>8.76</v>
      </c>
      <c r="G389" s="159">
        <f t="shared" si="3"/>
        <v>8.7</v>
      </c>
      <c r="H389" s="157">
        <v>8.64</v>
      </c>
      <c r="I389" s="160">
        <f t="shared" si="4"/>
        <v>8.63</v>
      </c>
      <c r="J389" s="160">
        <f t="shared" si="5"/>
        <v>8.62</v>
      </c>
      <c r="K389" s="159">
        <v>8.61</v>
      </c>
      <c r="L389" s="159">
        <f t="shared" si="6"/>
        <v>8.628</v>
      </c>
      <c r="M389" s="159">
        <f t="shared" si="7"/>
        <v>8.646</v>
      </c>
      <c r="N389" s="159">
        <f t="shared" si="8"/>
        <v>8.664</v>
      </c>
      <c r="O389" s="159">
        <f t="shared" si="9"/>
        <v>8.682</v>
      </c>
      <c r="P389" s="157">
        <v>8.7</v>
      </c>
      <c r="Q389" s="160">
        <f t="shared" si="10"/>
        <v>8.72</v>
      </c>
      <c r="R389" s="160">
        <f t="shared" si="11"/>
        <v>8.74</v>
      </c>
      <c r="S389" s="160">
        <f t="shared" si="12"/>
        <v>8.76</v>
      </c>
      <c r="T389" s="160">
        <f t="shared" si="13"/>
        <v>8.78</v>
      </c>
      <c r="U389" s="167">
        <v>8.8</v>
      </c>
      <c r="V389" s="162">
        <f t="shared" ref="V389:AO389" si="398">B389-B390</f>
        <v>0</v>
      </c>
      <c r="W389" s="162">
        <f t="shared" si="398"/>
        <v>0</v>
      </c>
      <c r="X389" s="162">
        <f t="shared" si="398"/>
        <v>-0.05</v>
      </c>
      <c r="Y389" s="162">
        <f t="shared" si="398"/>
        <v>-0.045</v>
      </c>
      <c r="Z389" s="162">
        <f t="shared" si="398"/>
        <v>-0.04</v>
      </c>
      <c r="AA389" s="162">
        <f t="shared" si="398"/>
        <v>-0.03</v>
      </c>
      <c r="AB389" s="162">
        <f t="shared" si="398"/>
        <v>-0.02</v>
      </c>
      <c r="AC389" s="162">
        <f t="shared" si="398"/>
        <v>-0.01</v>
      </c>
      <c r="AD389" s="162">
        <f t="shared" si="398"/>
        <v>0</v>
      </c>
      <c r="AE389" s="162">
        <f t="shared" si="398"/>
        <v>0.01</v>
      </c>
      <c r="AF389" s="162">
        <f t="shared" si="398"/>
        <v>0.012</v>
      </c>
      <c r="AG389" s="162">
        <f t="shared" si="398"/>
        <v>0.014</v>
      </c>
      <c r="AH389" s="162">
        <f t="shared" si="398"/>
        <v>0.016</v>
      </c>
      <c r="AI389" s="162">
        <f t="shared" si="398"/>
        <v>0.018</v>
      </c>
      <c r="AJ389" s="162">
        <f t="shared" si="398"/>
        <v>0.02</v>
      </c>
      <c r="AK389" s="162">
        <f t="shared" si="398"/>
        <v>0.02</v>
      </c>
      <c r="AL389" s="162">
        <f t="shared" si="398"/>
        <v>0.02</v>
      </c>
      <c r="AM389" s="162">
        <f t="shared" si="398"/>
        <v>0.02</v>
      </c>
      <c r="AN389" s="162">
        <f t="shared" si="398"/>
        <v>0.02</v>
      </c>
      <c r="AO389" s="162">
        <f t="shared" si="398"/>
        <v>0.02</v>
      </c>
      <c r="AP389" s="163">
        <f t="shared" si="15"/>
        <v>0.02</v>
      </c>
    </row>
    <row r="390">
      <c r="A390" s="169">
        <v>42573.0</v>
      </c>
      <c r="B390" s="166">
        <v>9.62</v>
      </c>
      <c r="C390" s="157">
        <v>9.26</v>
      </c>
      <c r="D390" s="159">
        <v>9.07</v>
      </c>
      <c r="E390" s="159">
        <f t="shared" si="2"/>
        <v>8.935</v>
      </c>
      <c r="F390" s="159">
        <v>8.8</v>
      </c>
      <c r="G390" s="159">
        <f t="shared" si="3"/>
        <v>8.73</v>
      </c>
      <c r="H390" s="157">
        <v>8.66</v>
      </c>
      <c r="I390" s="160">
        <f t="shared" si="4"/>
        <v>8.64</v>
      </c>
      <c r="J390" s="160">
        <f t="shared" si="5"/>
        <v>8.62</v>
      </c>
      <c r="K390" s="159">
        <v>8.6</v>
      </c>
      <c r="L390" s="159">
        <f t="shared" si="6"/>
        <v>8.616</v>
      </c>
      <c r="M390" s="159">
        <f t="shared" si="7"/>
        <v>8.632</v>
      </c>
      <c r="N390" s="159">
        <f t="shared" si="8"/>
        <v>8.648</v>
      </c>
      <c r="O390" s="159">
        <f t="shared" si="9"/>
        <v>8.664</v>
      </c>
      <c r="P390" s="157">
        <v>8.68</v>
      </c>
      <c r="Q390" s="160">
        <f t="shared" si="10"/>
        <v>8.7</v>
      </c>
      <c r="R390" s="160">
        <f t="shared" si="11"/>
        <v>8.72</v>
      </c>
      <c r="S390" s="160">
        <f t="shared" si="12"/>
        <v>8.74</v>
      </c>
      <c r="T390" s="160">
        <f t="shared" si="13"/>
        <v>8.76</v>
      </c>
      <c r="U390" s="167">
        <v>8.78</v>
      </c>
      <c r="V390" s="162">
        <f t="shared" ref="V390:AO390" si="399">B390-B391</f>
        <v>0.03</v>
      </c>
      <c r="W390" s="162">
        <f t="shared" si="399"/>
        <v>0.03</v>
      </c>
      <c r="X390" s="162">
        <f t="shared" si="399"/>
        <v>0.05</v>
      </c>
      <c r="Y390" s="162">
        <f t="shared" si="399"/>
        <v>0.05</v>
      </c>
      <c r="Z390" s="162">
        <f t="shared" si="399"/>
        <v>0.05</v>
      </c>
      <c r="AA390" s="162">
        <f t="shared" si="399"/>
        <v>0.055</v>
      </c>
      <c r="AB390" s="162">
        <f t="shared" si="399"/>
        <v>0.06</v>
      </c>
      <c r="AC390" s="162">
        <f t="shared" si="399"/>
        <v>0.05666666667</v>
      </c>
      <c r="AD390" s="162">
        <f t="shared" si="399"/>
        <v>0.05333333333</v>
      </c>
      <c r="AE390" s="162">
        <f t="shared" si="399"/>
        <v>0.05</v>
      </c>
      <c r="AF390" s="162">
        <f t="shared" si="399"/>
        <v>0.05</v>
      </c>
      <c r="AG390" s="162">
        <f t="shared" si="399"/>
        <v>0.05</v>
      </c>
      <c r="AH390" s="162">
        <f t="shared" si="399"/>
        <v>0.05</v>
      </c>
      <c r="AI390" s="162">
        <f t="shared" si="399"/>
        <v>0.05</v>
      </c>
      <c r="AJ390" s="162">
        <f t="shared" si="399"/>
        <v>0.05</v>
      </c>
      <c r="AK390" s="162">
        <f t="shared" si="399"/>
        <v>0.048</v>
      </c>
      <c r="AL390" s="162">
        <f t="shared" si="399"/>
        <v>0.046</v>
      </c>
      <c r="AM390" s="162">
        <f t="shared" si="399"/>
        <v>0.044</v>
      </c>
      <c r="AN390" s="162">
        <f t="shared" si="399"/>
        <v>0.042</v>
      </c>
      <c r="AO390" s="162">
        <f t="shared" si="399"/>
        <v>0.04</v>
      </c>
      <c r="AP390" s="163">
        <f t="shared" si="15"/>
        <v>0.06</v>
      </c>
    </row>
    <row r="391">
      <c r="A391" s="169">
        <v>42572.0</v>
      </c>
      <c r="B391" s="166">
        <v>9.59</v>
      </c>
      <c r="C391" s="157">
        <v>9.23</v>
      </c>
      <c r="D391" s="159">
        <v>9.02</v>
      </c>
      <c r="E391" s="159">
        <f t="shared" si="2"/>
        <v>8.885</v>
      </c>
      <c r="F391" s="159">
        <v>8.75</v>
      </c>
      <c r="G391" s="159">
        <f t="shared" si="3"/>
        <v>8.675</v>
      </c>
      <c r="H391" s="157">
        <v>8.6</v>
      </c>
      <c r="I391" s="160">
        <f t="shared" si="4"/>
        <v>8.583333333</v>
      </c>
      <c r="J391" s="160">
        <f t="shared" si="5"/>
        <v>8.566666667</v>
      </c>
      <c r="K391" s="159">
        <v>8.55</v>
      </c>
      <c r="L391" s="159">
        <f t="shared" si="6"/>
        <v>8.566</v>
      </c>
      <c r="M391" s="159">
        <f t="shared" si="7"/>
        <v>8.582</v>
      </c>
      <c r="N391" s="159">
        <f t="shared" si="8"/>
        <v>8.598</v>
      </c>
      <c r="O391" s="159">
        <f t="shared" si="9"/>
        <v>8.614</v>
      </c>
      <c r="P391" s="157">
        <v>8.63</v>
      </c>
      <c r="Q391" s="160">
        <f t="shared" si="10"/>
        <v>8.652</v>
      </c>
      <c r="R391" s="160">
        <f t="shared" si="11"/>
        <v>8.674</v>
      </c>
      <c r="S391" s="160">
        <f t="shared" si="12"/>
        <v>8.696</v>
      </c>
      <c r="T391" s="160">
        <f t="shared" si="13"/>
        <v>8.718</v>
      </c>
      <c r="U391" s="167">
        <v>8.74</v>
      </c>
      <c r="V391" s="162">
        <f t="shared" ref="V391:AO391" si="400">B391-B392</f>
        <v>0</v>
      </c>
      <c r="W391" s="162">
        <f t="shared" si="400"/>
        <v>0.03</v>
      </c>
      <c r="X391" s="162">
        <f t="shared" si="400"/>
        <v>0.05</v>
      </c>
      <c r="Y391" s="162">
        <f t="shared" si="400"/>
        <v>0.05</v>
      </c>
      <c r="Z391" s="162">
        <f t="shared" si="400"/>
        <v>0.05</v>
      </c>
      <c r="AA391" s="162">
        <f t="shared" si="400"/>
        <v>0.045</v>
      </c>
      <c r="AB391" s="162">
        <f t="shared" si="400"/>
        <v>0.04</v>
      </c>
      <c r="AC391" s="162">
        <f t="shared" si="400"/>
        <v>0.03666666667</v>
      </c>
      <c r="AD391" s="162">
        <f t="shared" si="400"/>
        <v>0.03333333333</v>
      </c>
      <c r="AE391" s="162">
        <f t="shared" si="400"/>
        <v>0.03</v>
      </c>
      <c r="AF391" s="162">
        <f t="shared" si="400"/>
        <v>0.028</v>
      </c>
      <c r="AG391" s="162">
        <f t="shared" si="400"/>
        <v>0.026</v>
      </c>
      <c r="AH391" s="162">
        <f t="shared" si="400"/>
        <v>0.024</v>
      </c>
      <c r="AI391" s="162">
        <f t="shared" si="400"/>
        <v>0.022</v>
      </c>
      <c r="AJ391" s="162">
        <f t="shared" si="400"/>
        <v>0.02</v>
      </c>
      <c r="AK391" s="162">
        <f t="shared" si="400"/>
        <v>0.02</v>
      </c>
      <c r="AL391" s="162">
        <f t="shared" si="400"/>
        <v>0.02</v>
      </c>
      <c r="AM391" s="162">
        <f t="shared" si="400"/>
        <v>0.02</v>
      </c>
      <c r="AN391" s="162">
        <f t="shared" si="400"/>
        <v>0.02</v>
      </c>
      <c r="AO391" s="162">
        <f t="shared" si="400"/>
        <v>0.02</v>
      </c>
      <c r="AP391" s="163">
        <f t="shared" si="15"/>
        <v>0.05</v>
      </c>
    </row>
    <row r="392">
      <c r="A392" s="169">
        <v>42571.0</v>
      </c>
      <c r="B392" s="166">
        <v>9.59</v>
      </c>
      <c r="C392" s="157">
        <v>9.2</v>
      </c>
      <c r="D392" s="159">
        <v>8.97</v>
      </c>
      <c r="E392" s="159">
        <f t="shared" si="2"/>
        <v>8.835</v>
      </c>
      <c r="F392" s="159">
        <v>8.7</v>
      </c>
      <c r="G392" s="159">
        <f t="shared" si="3"/>
        <v>8.63</v>
      </c>
      <c r="H392" s="157">
        <v>8.56</v>
      </c>
      <c r="I392" s="160">
        <f t="shared" si="4"/>
        <v>8.546666667</v>
      </c>
      <c r="J392" s="160">
        <f t="shared" si="5"/>
        <v>8.533333333</v>
      </c>
      <c r="K392" s="159">
        <v>8.52</v>
      </c>
      <c r="L392" s="159">
        <f t="shared" si="6"/>
        <v>8.538</v>
      </c>
      <c r="M392" s="159">
        <f t="shared" si="7"/>
        <v>8.556</v>
      </c>
      <c r="N392" s="159">
        <f t="shared" si="8"/>
        <v>8.574</v>
      </c>
      <c r="O392" s="159">
        <f t="shared" si="9"/>
        <v>8.592</v>
      </c>
      <c r="P392" s="157">
        <v>8.61</v>
      </c>
      <c r="Q392" s="160">
        <f t="shared" si="10"/>
        <v>8.632</v>
      </c>
      <c r="R392" s="160">
        <f t="shared" si="11"/>
        <v>8.654</v>
      </c>
      <c r="S392" s="160">
        <f t="shared" si="12"/>
        <v>8.676</v>
      </c>
      <c r="T392" s="160">
        <f t="shared" si="13"/>
        <v>8.698</v>
      </c>
      <c r="U392" s="167">
        <v>8.72</v>
      </c>
      <c r="V392" s="162">
        <f t="shared" ref="V392:AO392" si="401">B392-B393</f>
        <v>-0.01</v>
      </c>
      <c r="W392" s="162">
        <f t="shared" si="401"/>
        <v>-0.03</v>
      </c>
      <c r="X392" s="162">
        <f t="shared" si="401"/>
        <v>-0.02</v>
      </c>
      <c r="Y392" s="162">
        <f t="shared" si="401"/>
        <v>-0.005</v>
      </c>
      <c r="Z392" s="162">
        <f t="shared" si="401"/>
        <v>0.01</v>
      </c>
      <c r="AA392" s="162">
        <f t="shared" si="401"/>
        <v>0.015</v>
      </c>
      <c r="AB392" s="162">
        <f t="shared" si="401"/>
        <v>0.02</v>
      </c>
      <c r="AC392" s="162">
        <f t="shared" si="401"/>
        <v>0.02333333333</v>
      </c>
      <c r="AD392" s="162">
        <f t="shared" si="401"/>
        <v>0.02666666667</v>
      </c>
      <c r="AE392" s="162">
        <f t="shared" si="401"/>
        <v>0.03</v>
      </c>
      <c r="AF392" s="162">
        <f t="shared" si="401"/>
        <v>0.03</v>
      </c>
      <c r="AG392" s="162">
        <f t="shared" si="401"/>
        <v>0.03</v>
      </c>
      <c r="AH392" s="162">
        <f t="shared" si="401"/>
        <v>0.03</v>
      </c>
      <c r="AI392" s="162">
        <f t="shared" si="401"/>
        <v>0.03</v>
      </c>
      <c r="AJ392" s="162">
        <f t="shared" si="401"/>
        <v>0.03</v>
      </c>
      <c r="AK392" s="162">
        <f t="shared" si="401"/>
        <v>0.03</v>
      </c>
      <c r="AL392" s="162">
        <f t="shared" si="401"/>
        <v>0.03</v>
      </c>
      <c r="AM392" s="162">
        <f t="shared" si="401"/>
        <v>0.03</v>
      </c>
      <c r="AN392" s="162">
        <f t="shared" si="401"/>
        <v>0.03</v>
      </c>
      <c r="AO392" s="162">
        <f t="shared" si="401"/>
        <v>0.03</v>
      </c>
      <c r="AP392" s="163">
        <f t="shared" si="15"/>
        <v>0.03</v>
      </c>
    </row>
    <row r="393">
      <c r="A393" s="169">
        <v>42570.0</v>
      </c>
      <c r="B393" s="166">
        <v>9.6</v>
      </c>
      <c r="C393" s="157">
        <v>9.23</v>
      </c>
      <c r="D393" s="159">
        <v>8.99</v>
      </c>
      <c r="E393" s="159">
        <f t="shared" si="2"/>
        <v>8.84</v>
      </c>
      <c r="F393" s="159">
        <v>8.69</v>
      </c>
      <c r="G393" s="159">
        <f t="shared" si="3"/>
        <v>8.615</v>
      </c>
      <c r="H393" s="157">
        <v>8.54</v>
      </c>
      <c r="I393" s="160">
        <f t="shared" si="4"/>
        <v>8.523333333</v>
      </c>
      <c r="J393" s="160">
        <f t="shared" si="5"/>
        <v>8.506666667</v>
      </c>
      <c r="K393" s="159">
        <v>8.49</v>
      </c>
      <c r="L393" s="159">
        <f t="shared" si="6"/>
        <v>8.508</v>
      </c>
      <c r="M393" s="159">
        <f t="shared" si="7"/>
        <v>8.526</v>
      </c>
      <c r="N393" s="159">
        <f t="shared" si="8"/>
        <v>8.544</v>
      </c>
      <c r="O393" s="159">
        <f t="shared" si="9"/>
        <v>8.562</v>
      </c>
      <c r="P393" s="157">
        <v>8.58</v>
      </c>
      <c r="Q393" s="160">
        <f t="shared" si="10"/>
        <v>8.602</v>
      </c>
      <c r="R393" s="160">
        <f t="shared" si="11"/>
        <v>8.624</v>
      </c>
      <c r="S393" s="160">
        <f t="shared" si="12"/>
        <v>8.646</v>
      </c>
      <c r="T393" s="160">
        <f t="shared" si="13"/>
        <v>8.668</v>
      </c>
      <c r="U393" s="167">
        <v>8.69</v>
      </c>
      <c r="V393" s="162">
        <f t="shared" ref="V393:AO393" si="402">B393-B394</f>
        <v>-0.01</v>
      </c>
      <c r="W393" s="162">
        <f t="shared" si="402"/>
        <v>0.07</v>
      </c>
      <c r="X393" s="162">
        <f t="shared" si="402"/>
        <v>0.08</v>
      </c>
      <c r="Y393" s="162">
        <f t="shared" si="402"/>
        <v>0.06</v>
      </c>
      <c r="Z393" s="162">
        <f t="shared" si="402"/>
        <v>0.04</v>
      </c>
      <c r="AA393" s="162">
        <f t="shared" si="402"/>
        <v>0.02</v>
      </c>
      <c r="AB393" s="162">
        <f t="shared" si="402"/>
        <v>0</v>
      </c>
      <c r="AC393" s="162">
        <f t="shared" si="402"/>
        <v>-0.006666666667</v>
      </c>
      <c r="AD393" s="162">
        <f t="shared" si="402"/>
        <v>-0.01333333333</v>
      </c>
      <c r="AE393" s="162">
        <f t="shared" si="402"/>
        <v>-0.02</v>
      </c>
      <c r="AF393" s="162">
        <f t="shared" si="402"/>
        <v>-0.024</v>
      </c>
      <c r="AG393" s="162">
        <f t="shared" si="402"/>
        <v>-0.028</v>
      </c>
      <c r="AH393" s="162">
        <f t="shared" si="402"/>
        <v>-0.032</v>
      </c>
      <c r="AI393" s="162">
        <f t="shared" si="402"/>
        <v>-0.036</v>
      </c>
      <c r="AJ393" s="162">
        <f t="shared" si="402"/>
        <v>-0.04</v>
      </c>
      <c r="AK393" s="162">
        <f t="shared" si="402"/>
        <v>-0.042</v>
      </c>
      <c r="AL393" s="162">
        <f t="shared" si="402"/>
        <v>-0.044</v>
      </c>
      <c r="AM393" s="162">
        <f t="shared" si="402"/>
        <v>-0.046</v>
      </c>
      <c r="AN393" s="162">
        <f t="shared" si="402"/>
        <v>-0.048</v>
      </c>
      <c r="AO393" s="162">
        <f t="shared" si="402"/>
        <v>-0.05</v>
      </c>
      <c r="AP393" s="163">
        <f t="shared" si="15"/>
        <v>0.08</v>
      </c>
    </row>
    <row r="394">
      <c r="A394" s="169">
        <v>42569.0</v>
      </c>
      <c r="B394" s="166">
        <v>9.61</v>
      </c>
      <c r="C394" s="157">
        <v>9.16</v>
      </c>
      <c r="D394" s="159">
        <v>8.91</v>
      </c>
      <c r="E394" s="159">
        <f t="shared" si="2"/>
        <v>8.78</v>
      </c>
      <c r="F394" s="159">
        <v>8.65</v>
      </c>
      <c r="G394" s="159">
        <f t="shared" si="3"/>
        <v>8.595</v>
      </c>
      <c r="H394" s="157">
        <v>8.54</v>
      </c>
      <c r="I394" s="160">
        <f t="shared" si="4"/>
        <v>8.53</v>
      </c>
      <c r="J394" s="160">
        <f t="shared" si="5"/>
        <v>8.52</v>
      </c>
      <c r="K394" s="159">
        <v>8.51</v>
      </c>
      <c r="L394" s="159">
        <f t="shared" si="6"/>
        <v>8.532</v>
      </c>
      <c r="M394" s="159">
        <f t="shared" si="7"/>
        <v>8.554</v>
      </c>
      <c r="N394" s="159">
        <f t="shared" si="8"/>
        <v>8.576</v>
      </c>
      <c r="O394" s="159">
        <f t="shared" si="9"/>
        <v>8.598</v>
      </c>
      <c r="P394" s="157">
        <v>8.62</v>
      </c>
      <c r="Q394" s="160">
        <f t="shared" si="10"/>
        <v>8.644</v>
      </c>
      <c r="R394" s="160">
        <f t="shared" si="11"/>
        <v>8.668</v>
      </c>
      <c r="S394" s="160">
        <f t="shared" si="12"/>
        <v>8.692</v>
      </c>
      <c r="T394" s="160">
        <f t="shared" si="13"/>
        <v>8.716</v>
      </c>
      <c r="U394" s="167">
        <v>8.74</v>
      </c>
      <c r="V394" s="162">
        <f t="shared" ref="V394:AO394" si="403">B394-B395</f>
        <v>0</v>
      </c>
      <c r="W394" s="162">
        <f t="shared" si="403"/>
        <v>0</v>
      </c>
      <c r="X394" s="162">
        <f t="shared" si="403"/>
        <v>0</v>
      </c>
      <c r="Y394" s="162">
        <f t="shared" si="403"/>
        <v>0.01</v>
      </c>
      <c r="Z394" s="162">
        <f t="shared" si="403"/>
        <v>0.02</v>
      </c>
      <c r="AA394" s="162">
        <f t="shared" si="403"/>
        <v>0.04</v>
      </c>
      <c r="AB394" s="162">
        <f t="shared" si="403"/>
        <v>0.06</v>
      </c>
      <c r="AC394" s="162">
        <f t="shared" si="403"/>
        <v>0.06666666667</v>
      </c>
      <c r="AD394" s="162">
        <f t="shared" si="403"/>
        <v>0.07333333333</v>
      </c>
      <c r="AE394" s="162">
        <f t="shared" si="403"/>
        <v>0.08</v>
      </c>
      <c r="AF394" s="162">
        <f t="shared" si="403"/>
        <v>0.084</v>
      </c>
      <c r="AG394" s="162">
        <f t="shared" si="403"/>
        <v>0.088</v>
      </c>
      <c r="AH394" s="162">
        <f t="shared" si="403"/>
        <v>0.092</v>
      </c>
      <c r="AI394" s="162">
        <f t="shared" si="403"/>
        <v>0.096</v>
      </c>
      <c r="AJ394" s="162">
        <f t="shared" si="403"/>
        <v>0.1</v>
      </c>
      <c r="AK394" s="162">
        <f t="shared" si="403"/>
        <v>0.1</v>
      </c>
      <c r="AL394" s="162">
        <f t="shared" si="403"/>
        <v>0.1</v>
      </c>
      <c r="AM394" s="162">
        <f t="shared" si="403"/>
        <v>0.1</v>
      </c>
      <c r="AN394" s="162">
        <f t="shared" si="403"/>
        <v>0.1</v>
      </c>
      <c r="AO394" s="162">
        <f t="shared" si="403"/>
        <v>0.1</v>
      </c>
      <c r="AP394" s="163">
        <f t="shared" si="15"/>
        <v>0.1</v>
      </c>
    </row>
    <row r="395">
      <c r="A395" s="169">
        <v>42566.0</v>
      </c>
      <c r="B395" s="166">
        <v>9.61</v>
      </c>
      <c r="C395" s="157">
        <v>9.16</v>
      </c>
      <c r="D395" s="159">
        <v>8.91</v>
      </c>
      <c r="E395" s="159">
        <f t="shared" si="2"/>
        <v>8.77</v>
      </c>
      <c r="F395" s="159">
        <v>8.63</v>
      </c>
      <c r="G395" s="159">
        <f t="shared" si="3"/>
        <v>8.555</v>
      </c>
      <c r="H395" s="157">
        <v>8.48</v>
      </c>
      <c r="I395" s="160">
        <f t="shared" si="4"/>
        <v>8.463333333</v>
      </c>
      <c r="J395" s="160">
        <f t="shared" si="5"/>
        <v>8.446666667</v>
      </c>
      <c r="K395" s="159">
        <v>8.43</v>
      </c>
      <c r="L395" s="159">
        <f t="shared" si="6"/>
        <v>8.448</v>
      </c>
      <c r="M395" s="159">
        <f t="shared" si="7"/>
        <v>8.466</v>
      </c>
      <c r="N395" s="159">
        <f t="shared" si="8"/>
        <v>8.484</v>
      </c>
      <c r="O395" s="159">
        <f t="shared" si="9"/>
        <v>8.502</v>
      </c>
      <c r="P395" s="157">
        <v>8.52</v>
      </c>
      <c r="Q395" s="160">
        <f t="shared" si="10"/>
        <v>8.544</v>
      </c>
      <c r="R395" s="160">
        <f t="shared" si="11"/>
        <v>8.568</v>
      </c>
      <c r="S395" s="160">
        <f t="shared" si="12"/>
        <v>8.592</v>
      </c>
      <c r="T395" s="160">
        <f t="shared" si="13"/>
        <v>8.616</v>
      </c>
      <c r="U395" s="167">
        <v>8.64</v>
      </c>
      <c r="V395" s="162">
        <f t="shared" ref="V395:AO395" si="404">B395-B396</f>
        <v>0</v>
      </c>
      <c r="W395" s="162">
        <f t="shared" si="404"/>
        <v>0.01</v>
      </c>
      <c r="X395" s="162">
        <f t="shared" si="404"/>
        <v>0.01</v>
      </c>
      <c r="Y395" s="162">
        <f t="shared" si="404"/>
        <v>0.025</v>
      </c>
      <c r="Z395" s="162">
        <f t="shared" si="404"/>
        <v>0.04</v>
      </c>
      <c r="AA395" s="162">
        <f t="shared" si="404"/>
        <v>0.04</v>
      </c>
      <c r="AB395" s="162">
        <f t="shared" si="404"/>
        <v>0.04</v>
      </c>
      <c r="AC395" s="162">
        <f t="shared" si="404"/>
        <v>0.04</v>
      </c>
      <c r="AD395" s="162">
        <f t="shared" si="404"/>
        <v>0.04</v>
      </c>
      <c r="AE395" s="162">
        <f t="shared" si="404"/>
        <v>0.04</v>
      </c>
      <c r="AF395" s="162">
        <f t="shared" si="404"/>
        <v>0.04</v>
      </c>
      <c r="AG395" s="162">
        <f t="shared" si="404"/>
        <v>0.04</v>
      </c>
      <c r="AH395" s="162">
        <f t="shared" si="404"/>
        <v>0.04</v>
      </c>
      <c r="AI395" s="162">
        <f t="shared" si="404"/>
        <v>0.04</v>
      </c>
      <c r="AJ395" s="162">
        <f t="shared" si="404"/>
        <v>0.04</v>
      </c>
      <c r="AK395" s="162">
        <f t="shared" si="404"/>
        <v>0.038</v>
      </c>
      <c r="AL395" s="162">
        <f t="shared" si="404"/>
        <v>0.036</v>
      </c>
      <c r="AM395" s="162">
        <f t="shared" si="404"/>
        <v>0.034</v>
      </c>
      <c r="AN395" s="162">
        <f t="shared" si="404"/>
        <v>0.032</v>
      </c>
      <c r="AO395" s="162">
        <f t="shared" si="404"/>
        <v>0.03</v>
      </c>
      <c r="AP395" s="163">
        <f t="shared" si="15"/>
        <v>0.04</v>
      </c>
    </row>
    <row r="396">
      <c r="A396" s="169">
        <v>42565.0</v>
      </c>
      <c r="B396" s="166">
        <v>9.61</v>
      </c>
      <c r="C396" s="157">
        <v>9.15</v>
      </c>
      <c r="D396" s="159">
        <v>8.9</v>
      </c>
      <c r="E396" s="159">
        <f t="shared" si="2"/>
        <v>8.745</v>
      </c>
      <c r="F396" s="159">
        <v>8.59</v>
      </c>
      <c r="G396" s="159">
        <f t="shared" si="3"/>
        <v>8.515</v>
      </c>
      <c r="H396" s="157">
        <v>8.44</v>
      </c>
      <c r="I396" s="160">
        <f t="shared" si="4"/>
        <v>8.423333333</v>
      </c>
      <c r="J396" s="160">
        <f t="shared" si="5"/>
        <v>8.406666667</v>
      </c>
      <c r="K396" s="159">
        <v>8.39</v>
      </c>
      <c r="L396" s="159">
        <f t="shared" si="6"/>
        <v>8.408</v>
      </c>
      <c r="M396" s="159">
        <f t="shared" si="7"/>
        <v>8.426</v>
      </c>
      <c r="N396" s="159">
        <f t="shared" si="8"/>
        <v>8.444</v>
      </c>
      <c r="O396" s="159">
        <f t="shared" si="9"/>
        <v>8.462</v>
      </c>
      <c r="P396" s="157">
        <v>8.48</v>
      </c>
      <c r="Q396" s="160">
        <f t="shared" si="10"/>
        <v>8.506</v>
      </c>
      <c r="R396" s="160">
        <f t="shared" si="11"/>
        <v>8.532</v>
      </c>
      <c r="S396" s="160">
        <f t="shared" si="12"/>
        <v>8.558</v>
      </c>
      <c r="T396" s="160">
        <f t="shared" si="13"/>
        <v>8.584</v>
      </c>
      <c r="U396" s="167">
        <v>8.61</v>
      </c>
      <c r="V396" s="162">
        <f t="shared" ref="V396:AO396" si="405">B396-B397</f>
        <v>0.01</v>
      </c>
      <c r="W396" s="162">
        <f t="shared" si="405"/>
        <v>-0.08</v>
      </c>
      <c r="X396" s="162">
        <f t="shared" si="405"/>
        <v>-0.1</v>
      </c>
      <c r="Y396" s="162">
        <f t="shared" si="405"/>
        <v>-0.09</v>
      </c>
      <c r="Z396" s="162">
        <f t="shared" si="405"/>
        <v>-0.08</v>
      </c>
      <c r="AA396" s="162">
        <f t="shared" si="405"/>
        <v>-0.06</v>
      </c>
      <c r="AB396" s="162">
        <f t="shared" si="405"/>
        <v>-0.04</v>
      </c>
      <c r="AC396" s="162">
        <f t="shared" si="405"/>
        <v>-0.02</v>
      </c>
      <c r="AD396" s="162">
        <f t="shared" si="405"/>
        <v>0</v>
      </c>
      <c r="AE396" s="162">
        <f t="shared" si="405"/>
        <v>0.02</v>
      </c>
      <c r="AF396" s="162">
        <f t="shared" si="405"/>
        <v>0.026</v>
      </c>
      <c r="AG396" s="162">
        <f t="shared" si="405"/>
        <v>0.032</v>
      </c>
      <c r="AH396" s="162">
        <f t="shared" si="405"/>
        <v>0.038</v>
      </c>
      <c r="AI396" s="162">
        <f t="shared" si="405"/>
        <v>0.044</v>
      </c>
      <c r="AJ396" s="162">
        <f t="shared" si="405"/>
        <v>0.05</v>
      </c>
      <c r="AK396" s="162">
        <f t="shared" si="405"/>
        <v>0.054</v>
      </c>
      <c r="AL396" s="162">
        <f t="shared" si="405"/>
        <v>0.058</v>
      </c>
      <c r="AM396" s="162">
        <f t="shared" si="405"/>
        <v>0.062</v>
      </c>
      <c r="AN396" s="162">
        <f t="shared" si="405"/>
        <v>0.066</v>
      </c>
      <c r="AO396" s="162">
        <f t="shared" si="405"/>
        <v>0.07</v>
      </c>
      <c r="AP396" s="163">
        <f t="shared" si="15"/>
        <v>0.07</v>
      </c>
    </row>
    <row r="397">
      <c r="A397" s="169">
        <v>42564.0</v>
      </c>
      <c r="B397" s="166">
        <v>9.6</v>
      </c>
      <c r="C397" s="157">
        <v>9.23</v>
      </c>
      <c r="D397" s="159">
        <v>9.0</v>
      </c>
      <c r="E397" s="159">
        <f t="shared" si="2"/>
        <v>8.835</v>
      </c>
      <c r="F397" s="159">
        <v>8.67</v>
      </c>
      <c r="G397" s="159">
        <f t="shared" si="3"/>
        <v>8.575</v>
      </c>
      <c r="H397" s="157">
        <v>8.48</v>
      </c>
      <c r="I397" s="160">
        <f t="shared" si="4"/>
        <v>8.443333333</v>
      </c>
      <c r="J397" s="160">
        <f t="shared" si="5"/>
        <v>8.406666667</v>
      </c>
      <c r="K397" s="159">
        <v>8.37</v>
      </c>
      <c r="L397" s="159">
        <f t="shared" si="6"/>
        <v>8.382</v>
      </c>
      <c r="M397" s="159">
        <f t="shared" si="7"/>
        <v>8.394</v>
      </c>
      <c r="N397" s="159">
        <f t="shared" si="8"/>
        <v>8.406</v>
      </c>
      <c r="O397" s="159">
        <f t="shared" si="9"/>
        <v>8.418</v>
      </c>
      <c r="P397" s="157">
        <v>8.43</v>
      </c>
      <c r="Q397" s="160">
        <f t="shared" si="10"/>
        <v>8.452</v>
      </c>
      <c r="R397" s="160">
        <f t="shared" si="11"/>
        <v>8.474</v>
      </c>
      <c r="S397" s="160">
        <f t="shared" si="12"/>
        <v>8.496</v>
      </c>
      <c r="T397" s="160">
        <f t="shared" si="13"/>
        <v>8.518</v>
      </c>
      <c r="U397" s="167">
        <v>8.54</v>
      </c>
      <c r="V397" s="162">
        <f t="shared" ref="V397:AO397" si="406">B397-B398</f>
        <v>0.01</v>
      </c>
      <c r="W397" s="162">
        <f t="shared" si="406"/>
        <v>0</v>
      </c>
      <c r="X397" s="162">
        <f t="shared" si="406"/>
        <v>0.05</v>
      </c>
      <c r="Y397" s="162">
        <f t="shared" si="406"/>
        <v>0.06</v>
      </c>
      <c r="Z397" s="162">
        <f t="shared" si="406"/>
        <v>0.07</v>
      </c>
      <c r="AA397" s="162">
        <f t="shared" si="406"/>
        <v>0.07</v>
      </c>
      <c r="AB397" s="162">
        <f t="shared" si="406"/>
        <v>0.07</v>
      </c>
      <c r="AC397" s="162">
        <f t="shared" si="406"/>
        <v>0.07</v>
      </c>
      <c r="AD397" s="162">
        <f t="shared" si="406"/>
        <v>0.07</v>
      </c>
      <c r="AE397" s="162">
        <f t="shared" si="406"/>
        <v>0.07</v>
      </c>
      <c r="AF397" s="162">
        <f t="shared" si="406"/>
        <v>0.07</v>
      </c>
      <c r="AG397" s="162">
        <f t="shared" si="406"/>
        <v>0.07</v>
      </c>
      <c r="AH397" s="162">
        <f t="shared" si="406"/>
        <v>0.07</v>
      </c>
      <c r="AI397" s="162">
        <f t="shared" si="406"/>
        <v>0.07</v>
      </c>
      <c r="AJ397" s="162">
        <f t="shared" si="406"/>
        <v>0.07</v>
      </c>
      <c r="AK397" s="162">
        <f t="shared" si="406"/>
        <v>0.068</v>
      </c>
      <c r="AL397" s="162">
        <f t="shared" si="406"/>
        <v>0.066</v>
      </c>
      <c r="AM397" s="162">
        <f t="shared" si="406"/>
        <v>0.064</v>
      </c>
      <c r="AN397" s="162">
        <f t="shared" si="406"/>
        <v>0.062</v>
      </c>
      <c r="AO397" s="162">
        <f t="shared" si="406"/>
        <v>0.06</v>
      </c>
      <c r="AP397" s="163">
        <f t="shared" si="15"/>
        <v>0.07</v>
      </c>
    </row>
    <row r="398">
      <c r="A398" s="169">
        <v>42563.0</v>
      </c>
      <c r="B398" s="166">
        <v>9.59</v>
      </c>
      <c r="C398" s="157">
        <v>9.23</v>
      </c>
      <c r="D398" s="159">
        <v>8.95</v>
      </c>
      <c r="E398" s="159">
        <f t="shared" si="2"/>
        <v>8.775</v>
      </c>
      <c r="F398" s="159">
        <v>8.6</v>
      </c>
      <c r="G398" s="159">
        <f t="shared" si="3"/>
        <v>8.505</v>
      </c>
      <c r="H398" s="157">
        <v>8.41</v>
      </c>
      <c r="I398" s="160">
        <f t="shared" si="4"/>
        <v>8.373333333</v>
      </c>
      <c r="J398" s="160">
        <f t="shared" si="5"/>
        <v>8.336666667</v>
      </c>
      <c r="K398" s="159">
        <v>8.3</v>
      </c>
      <c r="L398" s="159">
        <f t="shared" si="6"/>
        <v>8.312</v>
      </c>
      <c r="M398" s="159">
        <f t="shared" si="7"/>
        <v>8.324</v>
      </c>
      <c r="N398" s="159">
        <f t="shared" si="8"/>
        <v>8.336</v>
      </c>
      <c r="O398" s="159">
        <f t="shared" si="9"/>
        <v>8.348</v>
      </c>
      <c r="P398" s="157">
        <v>8.36</v>
      </c>
      <c r="Q398" s="160">
        <f t="shared" si="10"/>
        <v>8.384</v>
      </c>
      <c r="R398" s="160">
        <f t="shared" si="11"/>
        <v>8.408</v>
      </c>
      <c r="S398" s="160">
        <f t="shared" si="12"/>
        <v>8.432</v>
      </c>
      <c r="T398" s="160">
        <f t="shared" si="13"/>
        <v>8.456</v>
      </c>
      <c r="U398" s="167">
        <v>8.48</v>
      </c>
      <c r="V398" s="162">
        <f t="shared" ref="V398:AO398" si="407">B398-B399</f>
        <v>-0.01</v>
      </c>
      <c r="W398" s="162">
        <f t="shared" si="407"/>
        <v>-0.06</v>
      </c>
      <c r="X398" s="162">
        <f t="shared" si="407"/>
        <v>-0.09</v>
      </c>
      <c r="Y398" s="162">
        <f t="shared" si="407"/>
        <v>-0.09</v>
      </c>
      <c r="Z398" s="162">
        <f t="shared" si="407"/>
        <v>-0.09</v>
      </c>
      <c r="AA398" s="162">
        <f t="shared" si="407"/>
        <v>-0.075</v>
      </c>
      <c r="AB398" s="162">
        <f t="shared" si="407"/>
        <v>-0.06</v>
      </c>
      <c r="AC398" s="162">
        <f t="shared" si="407"/>
        <v>-0.04666666667</v>
      </c>
      <c r="AD398" s="162">
        <f t="shared" si="407"/>
        <v>-0.03333333333</v>
      </c>
      <c r="AE398" s="162">
        <f t="shared" si="407"/>
        <v>-0.02</v>
      </c>
      <c r="AF398" s="162">
        <f t="shared" si="407"/>
        <v>-0.01</v>
      </c>
      <c r="AG398" s="162">
        <f t="shared" si="407"/>
        <v>0</v>
      </c>
      <c r="AH398" s="162">
        <f t="shared" si="407"/>
        <v>0.01</v>
      </c>
      <c r="AI398" s="162">
        <f t="shared" si="407"/>
        <v>0.02</v>
      </c>
      <c r="AJ398" s="162">
        <f t="shared" si="407"/>
        <v>0.03</v>
      </c>
      <c r="AK398" s="162">
        <f t="shared" si="407"/>
        <v>0.038</v>
      </c>
      <c r="AL398" s="162">
        <f t="shared" si="407"/>
        <v>0.046</v>
      </c>
      <c r="AM398" s="162">
        <f t="shared" si="407"/>
        <v>0.054</v>
      </c>
      <c r="AN398" s="162">
        <f t="shared" si="407"/>
        <v>0.062</v>
      </c>
      <c r="AO398" s="162">
        <f t="shared" si="407"/>
        <v>0.07</v>
      </c>
      <c r="AP398" s="163">
        <f t="shared" si="15"/>
        <v>0.07</v>
      </c>
    </row>
    <row r="399">
      <c r="A399" s="169">
        <v>42562.0</v>
      </c>
      <c r="B399" s="166">
        <v>9.6</v>
      </c>
      <c r="C399" s="157">
        <v>9.29</v>
      </c>
      <c r="D399" s="159">
        <v>9.04</v>
      </c>
      <c r="E399" s="159">
        <f t="shared" si="2"/>
        <v>8.865</v>
      </c>
      <c r="F399" s="159">
        <v>8.69</v>
      </c>
      <c r="G399" s="159">
        <f t="shared" si="3"/>
        <v>8.58</v>
      </c>
      <c r="H399" s="157">
        <v>8.47</v>
      </c>
      <c r="I399" s="160">
        <f t="shared" si="4"/>
        <v>8.42</v>
      </c>
      <c r="J399" s="160">
        <f t="shared" si="5"/>
        <v>8.37</v>
      </c>
      <c r="K399" s="159">
        <v>8.32</v>
      </c>
      <c r="L399" s="159">
        <f t="shared" si="6"/>
        <v>8.322</v>
      </c>
      <c r="M399" s="159">
        <f t="shared" si="7"/>
        <v>8.324</v>
      </c>
      <c r="N399" s="159">
        <f t="shared" si="8"/>
        <v>8.326</v>
      </c>
      <c r="O399" s="159">
        <f t="shared" si="9"/>
        <v>8.328</v>
      </c>
      <c r="P399" s="157">
        <v>8.33</v>
      </c>
      <c r="Q399" s="160">
        <f t="shared" si="10"/>
        <v>8.346</v>
      </c>
      <c r="R399" s="160">
        <f t="shared" si="11"/>
        <v>8.362</v>
      </c>
      <c r="S399" s="160">
        <f t="shared" si="12"/>
        <v>8.378</v>
      </c>
      <c r="T399" s="160">
        <f t="shared" si="13"/>
        <v>8.394</v>
      </c>
      <c r="U399" s="167">
        <v>8.41</v>
      </c>
      <c r="V399" s="162">
        <f t="shared" ref="V399:AO399" si="408">B399-B400</f>
        <v>-0.01</v>
      </c>
      <c r="W399" s="162">
        <f t="shared" si="408"/>
        <v>-0.04</v>
      </c>
      <c r="X399" s="162">
        <f t="shared" si="408"/>
        <v>-0.08</v>
      </c>
      <c r="Y399" s="162">
        <f t="shared" si="408"/>
        <v>-0.08</v>
      </c>
      <c r="Z399" s="162">
        <f t="shared" si="408"/>
        <v>-0.08</v>
      </c>
      <c r="AA399" s="162">
        <f t="shared" si="408"/>
        <v>-0.075</v>
      </c>
      <c r="AB399" s="162">
        <f t="shared" si="408"/>
        <v>-0.07</v>
      </c>
      <c r="AC399" s="162">
        <f t="shared" si="408"/>
        <v>-0.06</v>
      </c>
      <c r="AD399" s="162">
        <f t="shared" si="408"/>
        <v>-0.05</v>
      </c>
      <c r="AE399" s="162">
        <f t="shared" si="408"/>
        <v>-0.04</v>
      </c>
      <c r="AF399" s="162">
        <f t="shared" si="408"/>
        <v>-0.034</v>
      </c>
      <c r="AG399" s="162">
        <f t="shared" si="408"/>
        <v>-0.028</v>
      </c>
      <c r="AH399" s="162">
        <f t="shared" si="408"/>
        <v>-0.022</v>
      </c>
      <c r="AI399" s="162">
        <f t="shared" si="408"/>
        <v>-0.016</v>
      </c>
      <c r="AJ399" s="162">
        <f t="shared" si="408"/>
        <v>-0.01</v>
      </c>
      <c r="AK399" s="162">
        <f t="shared" si="408"/>
        <v>-0.008</v>
      </c>
      <c r="AL399" s="162">
        <f t="shared" si="408"/>
        <v>-0.006</v>
      </c>
      <c r="AM399" s="162">
        <f t="shared" si="408"/>
        <v>-0.004</v>
      </c>
      <c r="AN399" s="162">
        <f t="shared" si="408"/>
        <v>-0.002</v>
      </c>
      <c r="AO399" s="162">
        <f t="shared" si="408"/>
        <v>0</v>
      </c>
      <c r="AP399" s="163">
        <f t="shared" si="15"/>
        <v>0</v>
      </c>
    </row>
    <row r="400">
      <c r="A400" s="169">
        <v>42559.0</v>
      </c>
      <c r="B400" s="166">
        <v>9.61</v>
      </c>
      <c r="C400" s="157">
        <v>9.33</v>
      </c>
      <c r="D400" s="159">
        <v>9.12</v>
      </c>
      <c r="E400" s="159">
        <f t="shared" si="2"/>
        <v>8.945</v>
      </c>
      <c r="F400" s="159">
        <v>8.77</v>
      </c>
      <c r="G400" s="159">
        <f t="shared" si="3"/>
        <v>8.655</v>
      </c>
      <c r="H400" s="157">
        <v>8.54</v>
      </c>
      <c r="I400" s="160">
        <f t="shared" si="4"/>
        <v>8.48</v>
      </c>
      <c r="J400" s="160">
        <f t="shared" si="5"/>
        <v>8.42</v>
      </c>
      <c r="K400" s="159">
        <v>8.36</v>
      </c>
      <c r="L400" s="159">
        <f t="shared" si="6"/>
        <v>8.356</v>
      </c>
      <c r="M400" s="159">
        <f t="shared" si="7"/>
        <v>8.352</v>
      </c>
      <c r="N400" s="159">
        <f t="shared" si="8"/>
        <v>8.348</v>
      </c>
      <c r="O400" s="159">
        <f t="shared" si="9"/>
        <v>8.344</v>
      </c>
      <c r="P400" s="157">
        <v>8.34</v>
      </c>
      <c r="Q400" s="160">
        <f t="shared" si="10"/>
        <v>8.354</v>
      </c>
      <c r="R400" s="160">
        <f t="shared" si="11"/>
        <v>8.368</v>
      </c>
      <c r="S400" s="160">
        <f t="shared" si="12"/>
        <v>8.382</v>
      </c>
      <c r="T400" s="160">
        <f t="shared" si="13"/>
        <v>8.396</v>
      </c>
      <c r="U400" s="167">
        <v>8.41</v>
      </c>
      <c r="V400" s="162">
        <f t="shared" ref="V400:AO400" si="409">B400-B401</f>
        <v>0</v>
      </c>
      <c r="W400" s="162">
        <f t="shared" si="409"/>
        <v>0.03</v>
      </c>
      <c r="X400" s="162">
        <f t="shared" si="409"/>
        <v>0</v>
      </c>
      <c r="Y400" s="162">
        <f t="shared" si="409"/>
        <v>-0.005</v>
      </c>
      <c r="Z400" s="162">
        <f t="shared" si="409"/>
        <v>-0.01</v>
      </c>
      <c r="AA400" s="162">
        <f t="shared" si="409"/>
        <v>0</v>
      </c>
      <c r="AB400" s="162">
        <f t="shared" si="409"/>
        <v>0.01</v>
      </c>
      <c r="AC400" s="162">
        <f t="shared" si="409"/>
        <v>0.01666666667</v>
      </c>
      <c r="AD400" s="162">
        <f t="shared" si="409"/>
        <v>0.02333333333</v>
      </c>
      <c r="AE400" s="162">
        <f t="shared" si="409"/>
        <v>0.03</v>
      </c>
      <c r="AF400" s="162">
        <f t="shared" si="409"/>
        <v>0.04</v>
      </c>
      <c r="AG400" s="162">
        <f t="shared" si="409"/>
        <v>0.05</v>
      </c>
      <c r="AH400" s="162">
        <f t="shared" si="409"/>
        <v>0.06</v>
      </c>
      <c r="AI400" s="162">
        <f t="shared" si="409"/>
        <v>0.07</v>
      </c>
      <c r="AJ400" s="162">
        <f t="shared" si="409"/>
        <v>0.08</v>
      </c>
      <c r="AK400" s="162">
        <f t="shared" si="409"/>
        <v>0.088</v>
      </c>
      <c r="AL400" s="162">
        <f t="shared" si="409"/>
        <v>0.096</v>
      </c>
      <c r="AM400" s="162">
        <f t="shared" si="409"/>
        <v>0.104</v>
      </c>
      <c r="AN400" s="162">
        <f t="shared" si="409"/>
        <v>0.112</v>
      </c>
      <c r="AO400" s="162">
        <f t="shared" si="409"/>
        <v>0.12</v>
      </c>
      <c r="AP400" s="163">
        <f t="shared" si="15"/>
        <v>0.12</v>
      </c>
    </row>
    <row r="401">
      <c r="A401" s="169">
        <v>42558.0</v>
      </c>
      <c r="B401" s="166">
        <v>9.61</v>
      </c>
      <c r="C401" s="157">
        <v>9.3</v>
      </c>
      <c r="D401" s="159">
        <v>9.12</v>
      </c>
      <c r="E401" s="159">
        <f t="shared" si="2"/>
        <v>8.95</v>
      </c>
      <c r="F401" s="159">
        <v>8.78</v>
      </c>
      <c r="G401" s="159">
        <f t="shared" si="3"/>
        <v>8.655</v>
      </c>
      <c r="H401" s="157">
        <v>8.53</v>
      </c>
      <c r="I401" s="160">
        <f t="shared" si="4"/>
        <v>8.463333333</v>
      </c>
      <c r="J401" s="160">
        <f t="shared" si="5"/>
        <v>8.396666667</v>
      </c>
      <c r="K401" s="159">
        <v>8.33</v>
      </c>
      <c r="L401" s="159">
        <f t="shared" si="6"/>
        <v>8.316</v>
      </c>
      <c r="M401" s="159">
        <f t="shared" si="7"/>
        <v>8.302</v>
      </c>
      <c r="N401" s="159">
        <f t="shared" si="8"/>
        <v>8.288</v>
      </c>
      <c r="O401" s="159">
        <f t="shared" si="9"/>
        <v>8.274</v>
      </c>
      <c r="P401" s="157">
        <v>8.26</v>
      </c>
      <c r="Q401" s="160">
        <f t="shared" si="10"/>
        <v>8.266</v>
      </c>
      <c r="R401" s="160">
        <f t="shared" si="11"/>
        <v>8.272</v>
      </c>
      <c r="S401" s="160">
        <f t="shared" si="12"/>
        <v>8.278</v>
      </c>
      <c r="T401" s="160">
        <f t="shared" si="13"/>
        <v>8.284</v>
      </c>
      <c r="U401" s="167">
        <v>8.29</v>
      </c>
      <c r="V401" s="162">
        <f t="shared" ref="V401:AO401" si="410">B401-B402</f>
        <v>-0.07</v>
      </c>
      <c r="W401" s="162">
        <f t="shared" si="410"/>
        <v>0.01</v>
      </c>
      <c r="X401" s="162">
        <f t="shared" si="410"/>
        <v>0.07</v>
      </c>
      <c r="Y401" s="162">
        <f t="shared" si="410"/>
        <v>0.07</v>
      </c>
      <c r="Z401" s="162">
        <f t="shared" si="410"/>
        <v>0.07</v>
      </c>
      <c r="AA401" s="162">
        <f t="shared" si="410"/>
        <v>0.05</v>
      </c>
      <c r="AB401" s="162">
        <f t="shared" si="410"/>
        <v>0.03</v>
      </c>
      <c r="AC401" s="162">
        <f t="shared" si="410"/>
        <v>0.01333333333</v>
      </c>
      <c r="AD401" s="162">
        <f t="shared" si="410"/>
        <v>-0.003333333333</v>
      </c>
      <c r="AE401" s="162">
        <f t="shared" si="410"/>
        <v>-0.02</v>
      </c>
      <c r="AF401" s="162">
        <f t="shared" si="410"/>
        <v>-0.032</v>
      </c>
      <c r="AG401" s="162">
        <f t="shared" si="410"/>
        <v>-0.044</v>
      </c>
      <c r="AH401" s="162">
        <f t="shared" si="410"/>
        <v>-0.056</v>
      </c>
      <c r="AI401" s="162">
        <f t="shared" si="410"/>
        <v>-0.068</v>
      </c>
      <c r="AJ401" s="162">
        <f t="shared" si="410"/>
        <v>-0.08</v>
      </c>
      <c r="AK401" s="162">
        <f t="shared" si="410"/>
        <v>-0.086</v>
      </c>
      <c r="AL401" s="162">
        <f t="shared" si="410"/>
        <v>-0.092</v>
      </c>
      <c r="AM401" s="162">
        <f t="shared" si="410"/>
        <v>-0.098</v>
      </c>
      <c r="AN401" s="162">
        <f t="shared" si="410"/>
        <v>-0.104</v>
      </c>
      <c r="AO401" s="162">
        <f t="shared" si="410"/>
        <v>-0.11</v>
      </c>
      <c r="AP401" s="163">
        <f t="shared" si="15"/>
        <v>0.07</v>
      </c>
    </row>
    <row r="402">
      <c r="A402" s="169">
        <v>42557.0</v>
      </c>
      <c r="B402" s="166">
        <v>9.68</v>
      </c>
      <c r="C402" s="157">
        <v>9.29</v>
      </c>
      <c r="D402" s="159">
        <v>9.05</v>
      </c>
      <c r="E402" s="159">
        <f t="shared" si="2"/>
        <v>8.88</v>
      </c>
      <c r="F402" s="159">
        <v>8.71</v>
      </c>
      <c r="G402" s="159">
        <f t="shared" si="3"/>
        <v>8.605</v>
      </c>
      <c r="H402" s="157">
        <v>8.5</v>
      </c>
      <c r="I402" s="160">
        <f t="shared" si="4"/>
        <v>8.45</v>
      </c>
      <c r="J402" s="160">
        <f t="shared" si="5"/>
        <v>8.4</v>
      </c>
      <c r="K402" s="159">
        <v>8.35</v>
      </c>
      <c r="L402" s="159">
        <f t="shared" si="6"/>
        <v>8.348</v>
      </c>
      <c r="M402" s="159">
        <f t="shared" si="7"/>
        <v>8.346</v>
      </c>
      <c r="N402" s="159">
        <f t="shared" si="8"/>
        <v>8.344</v>
      </c>
      <c r="O402" s="159">
        <f t="shared" si="9"/>
        <v>8.342</v>
      </c>
      <c r="P402" s="157">
        <v>8.34</v>
      </c>
      <c r="Q402" s="160">
        <f t="shared" si="10"/>
        <v>8.352</v>
      </c>
      <c r="R402" s="160">
        <f t="shared" si="11"/>
        <v>8.364</v>
      </c>
      <c r="S402" s="160">
        <f t="shared" si="12"/>
        <v>8.376</v>
      </c>
      <c r="T402" s="160">
        <f t="shared" si="13"/>
        <v>8.388</v>
      </c>
      <c r="U402" s="167">
        <v>8.4</v>
      </c>
      <c r="V402" s="162">
        <f t="shared" ref="V402:AO402" si="411">B402-B403</f>
        <v>-0.02</v>
      </c>
      <c r="W402" s="162">
        <f t="shared" si="411"/>
        <v>0.03</v>
      </c>
      <c r="X402" s="162">
        <f t="shared" si="411"/>
        <v>0.07</v>
      </c>
      <c r="Y402" s="162">
        <f t="shared" si="411"/>
        <v>0.07</v>
      </c>
      <c r="Z402" s="162">
        <f t="shared" si="411"/>
        <v>0.07</v>
      </c>
      <c r="AA402" s="162">
        <f t="shared" si="411"/>
        <v>0.055</v>
      </c>
      <c r="AB402" s="162">
        <f t="shared" si="411"/>
        <v>0.04</v>
      </c>
      <c r="AC402" s="162">
        <f t="shared" si="411"/>
        <v>0.02666666667</v>
      </c>
      <c r="AD402" s="162">
        <f t="shared" si="411"/>
        <v>0.01333333333</v>
      </c>
      <c r="AE402" s="162">
        <f t="shared" si="411"/>
        <v>0</v>
      </c>
      <c r="AF402" s="162">
        <f t="shared" si="411"/>
        <v>-0.008</v>
      </c>
      <c r="AG402" s="162">
        <f t="shared" si="411"/>
        <v>-0.016</v>
      </c>
      <c r="AH402" s="162">
        <f t="shared" si="411"/>
        <v>-0.024</v>
      </c>
      <c r="AI402" s="162">
        <f t="shared" si="411"/>
        <v>-0.032</v>
      </c>
      <c r="AJ402" s="162">
        <f t="shared" si="411"/>
        <v>-0.04</v>
      </c>
      <c r="AK402" s="162">
        <f t="shared" si="411"/>
        <v>-0.042</v>
      </c>
      <c r="AL402" s="162">
        <f t="shared" si="411"/>
        <v>-0.044</v>
      </c>
      <c r="AM402" s="162">
        <f t="shared" si="411"/>
        <v>-0.046</v>
      </c>
      <c r="AN402" s="162">
        <f t="shared" si="411"/>
        <v>-0.048</v>
      </c>
      <c r="AO402" s="162">
        <f t="shared" si="411"/>
        <v>-0.05</v>
      </c>
      <c r="AP402" s="163">
        <f t="shared" si="15"/>
        <v>0.07</v>
      </c>
    </row>
    <row r="403">
      <c r="A403" s="169">
        <v>42556.0</v>
      </c>
      <c r="B403" s="166">
        <v>9.7</v>
      </c>
      <c r="C403" s="157">
        <v>9.26</v>
      </c>
      <c r="D403" s="159">
        <v>8.98</v>
      </c>
      <c r="E403" s="159">
        <f t="shared" si="2"/>
        <v>8.81</v>
      </c>
      <c r="F403" s="159">
        <v>8.64</v>
      </c>
      <c r="G403" s="159">
        <f t="shared" si="3"/>
        <v>8.55</v>
      </c>
      <c r="H403" s="157">
        <v>8.46</v>
      </c>
      <c r="I403" s="160">
        <f t="shared" si="4"/>
        <v>8.423333333</v>
      </c>
      <c r="J403" s="160">
        <f t="shared" si="5"/>
        <v>8.386666667</v>
      </c>
      <c r="K403" s="159">
        <v>8.35</v>
      </c>
      <c r="L403" s="159">
        <f t="shared" si="6"/>
        <v>8.356</v>
      </c>
      <c r="M403" s="159">
        <f t="shared" si="7"/>
        <v>8.362</v>
      </c>
      <c r="N403" s="159">
        <f t="shared" si="8"/>
        <v>8.368</v>
      </c>
      <c r="O403" s="159">
        <f t="shared" si="9"/>
        <v>8.374</v>
      </c>
      <c r="P403" s="157">
        <v>8.38</v>
      </c>
      <c r="Q403" s="160">
        <f t="shared" si="10"/>
        <v>8.394</v>
      </c>
      <c r="R403" s="160">
        <f t="shared" si="11"/>
        <v>8.408</v>
      </c>
      <c r="S403" s="160">
        <f t="shared" si="12"/>
        <v>8.422</v>
      </c>
      <c r="T403" s="160">
        <f t="shared" si="13"/>
        <v>8.436</v>
      </c>
      <c r="U403" s="167">
        <v>8.45</v>
      </c>
      <c r="V403" s="162">
        <f t="shared" ref="V403:AO403" si="412">B403-B404</f>
        <v>0.03</v>
      </c>
      <c r="W403" s="162">
        <f t="shared" si="412"/>
        <v>0.04</v>
      </c>
      <c r="X403" s="162">
        <f t="shared" si="412"/>
        <v>0.05</v>
      </c>
      <c r="Y403" s="162">
        <f t="shared" si="412"/>
        <v>0.075</v>
      </c>
      <c r="Z403" s="162">
        <f t="shared" si="412"/>
        <v>0.1</v>
      </c>
      <c r="AA403" s="162">
        <f t="shared" si="412"/>
        <v>0.115</v>
      </c>
      <c r="AB403" s="162">
        <f t="shared" si="412"/>
        <v>0.13</v>
      </c>
      <c r="AC403" s="162">
        <f t="shared" si="412"/>
        <v>0.13</v>
      </c>
      <c r="AD403" s="162">
        <f t="shared" si="412"/>
        <v>0.13</v>
      </c>
      <c r="AE403" s="162">
        <f t="shared" si="412"/>
        <v>0.13</v>
      </c>
      <c r="AF403" s="162">
        <f t="shared" si="412"/>
        <v>0.132</v>
      </c>
      <c r="AG403" s="162">
        <f t="shared" si="412"/>
        <v>0.134</v>
      </c>
      <c r="AH403" s="162">
        <f t="shared" si="412"/>
        <v>0.136</v>
      </c>
      <c r="AI403" s="162">
        <f t="shared" si="412"/>
        <v>0.138</v>
      </c>
      <c r="AJ403" s="162">
        <f t="shared" si="412"/>
        <v>0.14</v>
      </c>
      <c r="AK403" s="162">
        <f t="shared" si="412"/>
        <v>0.142</v>
      </c>
      <c r="AL403" s="162">
        <f t="shared" si="412"/>
        <v>0.144</v>
      </c>
      <c r="AM403" s="162">
        <f t="shared" si="412"/>
        <v>0.146</v>
      </c>
      <c r="AN403" s="162">
        <f t="shared" si="412"/>
        <v>0.148</v>
      </c>
      <c r="AO403" s="162">
        <f t="shared" si="412"/>
        <v>0.15</v>
      </c>
      <c r="AP403" s="163">
        <f t="shared" si="15"/>
        <v>0.15</v>
      </c>
    </row>
    <row r="404">
      <c r="A404" s="169">
        <v>42555.0</v>
      </c>
      <c r="B404" s="166">
        <v>9.67</v>
      </c>
      <c r="C404" s="157">
        <v>9.22</v>
      </c>
      <c r="D404" s="159">
        <v>8.93</v>
      </c>
      <c r="E404" s="159">
        <f t="shared" si="2"/>
        <v>8.735</v>
      </c>
      <c r="F404" s="159">
        <v>8.54</v>
      </c>
      <c r="G404" s="159">
        <f t="shared" si="3"/>
        <v>8.435</v>
      </c>
      <c r="H404" s="157">
        <v>8.33</v>
      </c>
      <c r="I404" s="160">
        <f t="shared" si="4"/>
        <v>8.293333333</v>
      </c>
      <c r="J404" s="160">
        <f t="shared" si="5"/>
        <v>8.256666667</v>
      </c>
      <c r="K404" s="159">
        <v>8.22</v>
      </c>
      <c r="L404" s="159">
        <f t="shared" si="6"/>
        <v>8.224</v>
      </c>
      <c r="M404" s="159">
        <f t="shared" si="7"/>
        <v>8.228</v>
      </c>
      <c r="N404" s="159">
        <f t="shared" si="8"/>
        <v>8.232</v>
      </c>
      <c r="O404" s="159">
        <f t="shared" si="9"/>
        <v>8.236</v>
      </c>
      <c r="P404" s="157">
        <v>8.24</v>
      </c>
      <c r="Q404" s="160">
        <f t="shared" si="10"/>
        <v>8.252</v>
      </c>
      <c r="R404" s="160">
        <f t="shared" si="11"/>
        <v>8.264</v>
      </c>
      <c r="S404" s="160">
        <f t="shared" si="12"/>
        <v>8.276</v>
      </c>
      <c r="T404" s="160">
        <f t="shared" si="13"/>
        <v>8.288</v>
      </c>
      <c r="U404" s="167">
        <v>8.3</v>
      </c>
      <c r="V404" s="162">
        <f t="shared" ref="V404:AO404" si="413">B404-B405</f>
        <v>0.01</v>
      </c>
      <c r="W404" s="162">
        <f t="shared" si="413"/>
        <v>0.01</v>
      </c>
      <c r="X404" s="162">
        <f t="shared" si="413"/>
        <v>0.02</v>
      </c>
      <c r="Y404" s="162">
        <f t="shared" si="413"/>
        <v>0.03</v>
      </c>
      <c r="Z404" s="162">
        <f t="shared" si="413"/>
        <v>0.04</v>
      </c>
      <c r="AA404" s="162">
        <f t="shared" si="413"/>
        <v>0.04</v>
      </c>
      <c r="AB404" s="162">
        <f t="shared" si="413"/>
        <v>0.04</v>
      </c>
      <c r="AC404" s="162">
        <f t="shared" si="413"/>
        <v>0.03333333333</v>
      </c>
      <c r="AD404" s="162">
        <f t="shared" si="413"/>
        <v>0.02666666667</v>
      </c>
      <c r="AE404" s="162">
        <f t="shared" si="413"/>
        <v>0.02</v>
      </c>
      <c r="AF404" s="162">
        <f t="shared" si="413"/>
        <v>0.016</v>
      </c>
      <c r="AG404" s="162">
        <f t="shared" si="413"/>
        <v>0.012</v>
      </c>
      <c r="AH404" s="162">
        <f t="shared" si="413"/>
        <v>0.008</v>
      </c>
      <c r="AI404" s="162">
        <f t="shared" si="413"/>
        <v>0.004</v>
      </c>
      <c r="AJ404" s="162">
        <f t="shared" si="413"/>
        <v>0</v>
      </c>
      <c r="AK404" s="162">
        <f t="shared" si="413"/>
        <v>0</v>
      </c>
      <c r="AL404" s="162">
        <f t="shared" si="413"/>
        <v>0</v>
      </c>
      <c r="AM404" s="162">
        <f t="shared" si="413"/>
        <v>0</v>
      </c>
      <c r="AN404" s="162">
        <f t="shared" si="413"/>
        <v>0</v>
      </c>
      <c r="AO404" s="162">
        <f t="shared" si="413"/>
        <v>0</v>
      </c>
      <c r="AP404" s="163">
        <f t="shared" si="15"/>
        <v>0.04</v>
      </c>
    </row>
    <row r="405">
      <c r="A405" s="169">
        <v>42552.0</v>
      </c>
      <c r="B405" s="166">
        <v>9.66</v>
      </c>
      <c r="C405" s="157">
        <v>9.21</v>
      </c>
      <c r="D405" s="159">
        <v>8.91</v>
      </c>
      <c r="E405" s="159">
        <f t="shared" si="2"/>
        <v>8.705</v>
      </c>
      <c r="F405" s="159">
        <v>8.5</v>
      </c>
      <c r="G405" s="159">
        <f t="shared" si="3"/>
        <v>8.395</v>
      </c>
      <c r="H405" s="157">
        <v>8.29</v>
      </c>
      <c r="I405" s="160">
        <f t="shared" si="4"/>
        <v>8.26</v>
      </c>
      <c r="J405" s="160">
        <f t="shared" si="5"/>
        <v>8.23</v>
      </c>
      <c r="K405" s="159">
        <v>8.2</v>
      </c>
      <c r="L405" s="159">
        <f t="shared" si="6"/>
        <v>8.208</v>
      </c>
      <c r="M405" s="159">
        <f t="shared" si="7"/>
        <v>8.216</v>
      </c>
      <c r="N405" s="159">
        <f t="shared" si="8"/>
        <v>8.224</v>
      </c>
      <c r="O405" s="159">
        <f t="shared" si="9"/>
        <v>8.232</v>
      </c>
      <c r="P405" s="157">
        <v>8.24</v>
      </c>
      <c r="Q405" s="160">
        <f t="shared" si="10"/>
        <v>8.252</v>
      </c>
      <c r="R405" s="160">
        <f t="shared" si="11"/>
        <v>8.264</v>
      </c>
      <c r="S405" s="160">
        <f t="shared" si="12"/>
        <v>8.276</v>
      </c>
      <c r="T405" s="160">
        <f t="shared" si="13"/>
        <v>8.288</v>
      </c>
      <c r="U405" s="167">
        <v>8.3</v>
      </c>
      <c r="V405" s="162">
        <f t="shared" ref="V405:AO405" si="414">B405-B406</f>
        <v>0</v>
      </c>
      <c r="W405" s="162">
        <f t="shared" si="414"/>
        <v>-0.05</v>
      </c>
      <c r="X405" s="162">
        <f t="shared" si="414"/>
        <v>-0.04</v>
      </c>
      <c r="Y405" s="162">
        <f t="shared" si="414"/>
        <v>-0.04</v>
      </c>
      <c r="Z405" s="162">
        <f t="shared" si="414"/>
        <v>-0.04</v>
      </c>
      <c r="AA405" s="162">
        <f t="shared" si="414"/>
        <v>-0.04</v>
      </c>
      <c r="AB405" s="162">
        <f t="shared" si="414"/>
        <v>-0.04</v>
      </c>
      <c r="AC405" s="162">
        <f t="shared" si="414"/>
        <v>-0.04333333333</v>
      </c>
      <c r="AD405" s="162">
        <f t="shared" si="414"/>
        <v>-0.04666666667</v>
      </c>
      <c r="AE405" s="162">
        <f t="shared" si="414"/>
        <v>-0.05</v>
      </c>
      <c r="AF405" s="162">
        <f t="shared" si="414"/>
        <v>-0.042</v>
      </c>
      <c r="AG405" s="162">
        <f t="shared" si="414"/>
        <v>-0.034</v>
      </c>
      <c r="AH405" s="162">
        <f t="shared" si="414"/>
        <v>-0.026</v>
      </c>
      <c r="AI405" s="162">
        <f t="shared" si="414"/>
        <v>-0.018</v>
      </c>
      <c r="AJ405" s="162">
        <f t="shared" si="414"/>
        <v>-0.01</v>
      </c>
      <c r="AK405" s="162">
        <f t="shared" si="414"/>
        <v>-0.002</v>
      </c>
      <c r="AL405" s="162">
        <f t="shared" si="414"/>
        <v>0.006</v>
      </c>
      <c r="AM405" s="162">
        <f t="shared" si="414"/>
        <v>0.014</v>
      </c>
      <c r="AN405" s="162">
        <f t="shared" si="414"/>
        <v>0.022</v>
      </c>
      <c r="AO405" s="162">
        <f t="shared" si="414"/>
        <v>0.03</v>
      </c>
      <c r="AP405" s="163">
        <f t="shared" si="15"/>
        <v>0.03</v>
      </c>
    </row>
    <row r="406">
      <c r="A406" s="169">
        <v>42551.0</v>
      </c>
      <c r="B406" s="166">
        <v>9.66</v>
      </c>
      <c r="C406" s="157">
        <v>9.26</v>
      </c>
      <c r="D406" s="159">
        <v>8.95</v>
      </c>
      <c r="E406" s="159">
        <f t="shared" si="2"/>
        <v>8.745</v>
      </c>
      <c r="F406" s="159">
        <v>8.54</v>
      </c>
      <c r="G406" s="159">
        <f t="shared" si="3"/>
        <v>8.435</v>
      </c>
      <c r="H406" s="157">
        <v>8.33</v>
      </c>
      <c r="I406" s="160">
        <f t="shared" si="4"/>
        <v>8.303333333</v>
      </c>
      <c r="J406" s="160">
        <f t="shared" si="5"/>
        <v>8.276666667</v>
      </c>
      <c r="K406" s="159">
        <v>8.25</v>
      </c>
      <c r="L406" s="159">
        <f t="shared" si="6"/>
        <v>8.25</v>
      </c>
      <c r="M406" s="159">
        <f t="shared" si="7"/>
        <v>8.25</v>
      </c>
      <c r="N406" s="159">
        <f t="shared" si="8"/>
        <v>8.25</v>
      </c>
      <c r="O406" s="159">
        <f t="shared" si="9"/>
        <v>8.25</v>
      </c>
      <c r="P406" s="157">
        <v>8.25</v>
      </c>
      <c r="Q406" s="160">
        <f t="shared" si="10"/>
        <v>8.254</v>
      </c>
      <c r="R406" s="160">
        <f t="shared" si="11"/>
        <v>8.258</v>
      </c>
      <c r="S406" s="160">
        <f t="shared" si="12"/>
        <v>8.262</v>
      </c>
      <c r="T406" s="160">
        <f t="shared" si="13"/>
        <v>8.266</v>
      </c>
      <c r="U406" s="167">
        <v>8.27</v>
      </c>
      <c r="V406" s="162">
        <f t="shared" ref="V406:AO406" si="415">B406-B407</f>
        <v>-0.01</v>
      </c>
      <c r="W406" s="162">
        <f t="shared" si="415"/>
        <v>-0.03</v>
      </c>
      <c r="X406" s="162">
        <f t="shared" si="415"/>
        <v>-0.05</v>
      </c>
      <c r="Y406" s="162">
        <f t="shared" si="415"/>
        <v>-0.065</v>
      </c>
      <c r="Z406" s="162">
        <f t="shared" si="415"/>
        <v>-0.08</v>
      </c>
      <c r="AA406" s="162">
        <f t="shared" si="415"/>
        <v>-0.1</v>
      </c>
      <c r="AB406" s="162">
        <f t="shared" si="415"/>
        <v>-0.12</v>
      </c>
      <c r="AC406" s="162">
        <f t="shared" si="415"/>
        <v>-0.1266666667</v>
      </c>
      <c r="AD406" s="162">
        <f t="shared" si="415"/>
        <v>-0.1333333333</v>
      </c>
      <c r="AE406" s="162">
        <f t="shared" si="415"/>
        <v>-0.14</v>
      </c>
      <c r="AF406" s="162">
        <f t="shared" si="415"/>
        <v>-0.138</v>
      </c>
      <c r="AG406" s="162">
        <f t="shared" si="415"/>
        <v>-0.136</v>
      </c>
      <c r="AH406" s="162">
        <f t="shared" si="415"/>
        <v>-0.134</v>
      </c>
      <c r="AI406" s="162">
        <f t="shared" si="415"/>
        <v>-0.132</v>
      </c>
      <c r="AJ406" s="162">
        <f t="shared" si="415"/>
        <v>-0.13</v>
      </c>
      <c r="AK406" s="162">
        <f t="shared" si="415"/>
        <v>-0.128</v>
      </c>
      <c r="AL406" s="162">
        <f t="shared" si="415"/>
        <v>-0.126</v>
      </c>
      <c r="AM406" s="162">
        <f t="shared" si="415"/>
        <v>-0.124</v>
      </c>
      <c r="AN406" s="162">
        <f t="shared" si="415"/>
        <v>-0.122</v>
      </c>
      <c r="AO406" s="162">
        <f t="shared" si="415"/>
        <v>-0.12</v>
      </c>
      <c r="AP406" s="163">
        <f t="shared" si="15"/>
        <v>-0.01</v>
      </c>
    </row>
    <row r="407">
      <c r="A407" s="169">
        <v>42550.0</v>
      </c>
      <c r="B407" s="166">
        <v>9.67</v>
      </c>
      <c r="C407" s="157">
        <v>9.29</v>
      </c>
      <c r="D407" s="159">
        <v>9.0</v>
      </c>
      <c r="E407" s="159">
        <f t="shared" si="2"/>
        <v>8.81</v>
      </c>
      <c r="F407" s="159">
        <v>8.62</v>
      </c>
      <c r="G407" s="159">
        <f t="shared" si="3"/>
        <v>8.535</v>
      </c>
      <c r="H407" s="157">
        <v>8.45</v>
      </c>
      <c r="I407" s="160">
        <f t="shared" si="4"/>
        <v>8.43</v>
      </c>
      <c r="J407" s="160">
        <f t="shared" si="5"/>
        <v>8.41</v>
      </c>
      <c r="K407" s="159">
        <v>8.39</v>
      </c>
      <c r="L407" s="159">
        <f t="shared" si="6"/>
        <v>8.388</v>
      </c>
      <c r="M407" s="159">
        <f t="shared" si="7"/>
        <v>8.386</v>
      </c>
      <c r="N407" s="159">
        <f t="shared" si="8"/>
        <v>8.384</v>
      </c>
      <c r="O407" s="159">
        <f t="shared" si="9"/>
        <v>8.382</v>
      </c>
      <c r="P407" s="157">
        <v>8.38</v>
      </c>
      <c r="Q407" s="160">
        <f t="shared" si="10"/>
        <v>8.382</v>
      </c>
      <c r="R407" s="160">
        <f t="shared" si="11"/>
        <v>8.384</v>
      </c>
      <c r="S407" s="160">
        <f t="shared" si="12"/>
        <v>8.386</v>
      </c>
      <c r="T407" s="160">
        <f t="shared" si="13"/>
        <v>8.388</v>
      </c>
      <c r="U407" s="167">
        <v>8.39</v>
      </c>
      <c r="V407" s="162">
        <f t="shared" ref="V407:AO407" si="416">B407-B408</f>
        <v>0</v>
      </c>
      <c r="W407" s="162">
        <f t="shared" si="416"/>
        <v>0.04</v>
      </c>
      <c r="X407" s="162">
        <f t="shared" si="416"/>
        <v>0.04</v>
      </c>
      <c r="Y407" s="162">
        <f t="shared" si="416"/>
        <v>0.01</v>
      </c>
      <c r="Z407" s="162">
        <f t="shared" si="416"/>
        <v>-0.02</v>
      </c>
      <c r="AA407" s="162">
        <f t="shared" si="416"/>
        <v>-0.03</v>
      </c>
      <c r="AB407" s="162">
        <f t="shared" si="416"/>
        <v>-0.04</v>
      </c>
      <c r="AC407" s="162">
        <f t="shared" si="416"/>
        <v>-0.03333333333</v>
      </c>
      <c r="AD407" s="162">
        <f t="shared" si="416"/>
        <v>-0.02666666667</v>
      </c>
      <c r="AE407" s="162">
        <f t="shared" si="416"/>
        <v>-0.02</v>
      </c>
      <c r="AF407" s="162">
        <f t="shared" si="416"/>
        <v>-0.018</v>
      </c>
      <c r="AG407" s="162">
        <f t="shared" si="416"/>
        <v>-0.016</v>
      </c>
      <c r="AH407" s="162">
        <f t="shared" si="416"/>
        <v>-0.014</v>
      </c>
      <c r="AI407" s="162">
        <f t="shared" si="416"/>
        <v>-0.012</v>
      </c>
      <c r="AJ407" s="162">
        <f t="shared" si="416"/>
        <v>-0.01</v>
      </c>
      <c r="AK407" s="162">
        <f t="shared" si="416"/>
        <v>-0.008</v>
      </c>
      <c r="AL407" s="162">
        <f t="shared" si="416"/>
        <v>-0.006</v>
      </c>
      <c r="AM407" s="162">
        <f t="shared" si="416"/>
        <v>-0.004</v>
      </c>
      <c r="AN407" s="162">
        <f t="shared" si="416"/>
        <v>-0.002</v>
      </c>
      <c r="AO407" s="162">
        <f t="shared" si="416"/>
        <v>0</v>
      </c>
      <c r="AP407" s="163">
        <f t="shared" si="15"/>
        <v>0.04</v>
      </c>
    </row>
    <row r="408">
      <c r="A408" s="169">
        <v>42549.0</v>
      </c>
      <c r="B408" s="166">
        <v>9.67</v>
      </c>
      <c r="C408" s="157">
        <v>9.25</v>
      </c>
      <c r="D408" s="159">
        <v>8.96</v>
      </c>
      <c r="E408" s="159">
        <f t="shared" si="2"/>
        <v>8.8</v>
      </c>
      <c r="F408" s="159">
        <v>8.64</v>
      </c>
      <c r="G408" s="159">
        <f t="shared" si="3"/>
        <v>8.565</v>
      </c>
      <c r="H408" s="157">
        <v>8.49</v>
      </c>
      <c r="I408" s="160">
        <f t="shared" si="4"/>
        <v>8.463333333</v>
      </c>
      <c r="J408" s="160">
        <f t="shared" si="5"/>
        <v>8.436666667</v>
      </c>
      <c r="K408" s="159">
        <v>8.41</v>
      </c>
      <c r="L408" s="159">
        <f t="shared" si="6"/>
        <v>8.406</v>
      </c>
      <c r="M408" s="159">
        <f t="shared" si="7"/>
        <v>8.402</v>
      </c>
      <c r="N408" s="159">
        <f t="shared" si="8"/>
        <v>8.398</v>
      </c>
      <c r="O408" s="159">
        <f t="shared" si="9"/>
        <v>8.394</v>
      </c>
      <c r="P408" s="157">
        <v>8.39</v>
      </c>
      <c r="Q408" s="160">
        <f t="shared" si="10"/>
        <v>8.39</v>
      </c>
      <c r="R408" s="160">
        <f t="shared" si="11"/>
        <v>8.39</v>
      </c>
      <c r="S408" s="160">
        <f t="shared" si="12"/>
        <v>8.39</v>
      </c>
      <c r="T408" s="160">
        <f t="shared" si="13"/>
        <v>8.39</v>
      </c>
      <c r="U408" s="167">
        <v>8.39</v>
      </c>
      <c r="V408" s="162">
        <f t="shared" ref="V408:AO408" si="417">B408-B409</f>
        <v>-0.06</v>
      </c>
      <c r="W408" s="162">
        <f t="shared" si="417"/>
        <v>-0.07</v>
      </c>
      <c r="X408" s="162">
        <f t="shared" si="417"/>
        <v>-0.07</v>
      </c>
      <c r="Y408" s="162">
        <f t="shared" si="417"/>
        <v>-0.075</v>
      </c>
      <c r="Z408" s="162">
        <f t="shared" si="417"/>
        <v>-0.08</v>
      </c>
      <c r="AA408" s="162">
        <f t="shared" si="417"/>
        <v>-0.085</v>
      </c>
      <c r="AB408" s="162">
        <f t="shared" si="417"/>
        <v>-0.09</v>
      </c>
      <c r="AC408" s="162">
        <f t="shared" si="417"/>
        <v>-0.09333333333</v>
      </c>
      <c r="AD408" s="162">
        <f t="shared" si="417"/>
        <v>-0.09666666667</v>
      </c>
      <c r="AE408" s="162">
        <f t="shared" si="417"/>
        <v>-0.1</v>
      </c>
      <c r="AF408" s="162">
        <f t="shared" si="417"/>
        <v>-0.1</v>
      </c>
      <c r="AG408" s="162">
        <f t="shared" si="417"/>
        <v>-0.1</v>
      </c>
      <c r="AH408" s="162">
        <f t="shared" si="417"/>
        <v>-0.1</v>
      </c>
      <c r="AI408" s="162">
        <f t="shared" si="417"/>
        <v>-0.1</v>
      </c>
      <c r="AJ408" s="162">
        <f t="shared" si="417"/>
        <v>-0.1</v>
      </c>
      <c r="AK408" s="162">
        <f t="shared" si="417"/>
        <v>-0.096</v>
      </c>
      <c r="AL408" s="162">
        <f t="shared" si="417"/>
        <v>-0.092</v>
      </c>
      <c r="AM408" s="162">
        <f t="shared" si="417"/>
        <v>-0.088</v>
      </c>
      <c r="AN408" s="162">
        <f t="shared" si="417"/>
        <v>-0.084</v>
      </c>
      <c r="AO408" s="162">
        <f t="shared" si="417"/>
        <v>-0.08</v>
      </c>
      <c r="AP408" s="163">
        <f t="shared" si="15"/>
        <v>-0.06</v>
      </c>
    </row>
    <row r="409">
      <c r="A409" s="169">
        <v>42548.0</v>
      </c>
      <c r="B409" s="166">
        <v>9.73</v>
      </c>
      <c r="C409" s="157">
        <v>9.32</v>
      </c>
      <c r="D409" s="159">
        <v>9.03</v>
      </c>
      <c r="E409" s="159">
        <f t="shared" si="2"/>
        <v>8.875</v>
      </c>
      <c r="F409" s="159">
        <v>8.72</v>
      </c>
      <c r="G409" s="159">
        <f t="shared" si="3"/>
        <v>8.65</v>
      </c>
      <c r="H409" s="157">
        <v>8.58</v>
      </c>
      <c r="I409" s="160">
        <f t="shared" si="4"/>
        <v>8.556666667</v>
      </c>
      <c r="J409" s="160">
        <f t="shared" si="5"/>
        <v>8.533333333</v>
      </c>
      <c r="K409" s="159">
        <v>8.51</v>
      </c>
      <c r="L409" s="159">
        <f t="shared" si="6"/>
        <v>8.506</v>
      </c>
      <c r="M409" s="159">
        <f t="shared" si="7"/>
        <v>8.502</v>
      </c>
      <c r="N409" s="159">
        <f t="shared" si="8"/>
        <v>8.498</v>
      </c>
      <c r="O409" s="159">
        <f t="shared" si="9"/>
        <v>8.494</v>
      </c>
      <c r="P409" s="157">
        <v>8.49</v>
      </c>
      <c r="Q409" s="160">
        <f t="shared" si="10"/>
        <v>8.486</v>
      </c>
      <c r="R409" s="160">
        <f t="shared" si="11"/>
        <v>8.482</v>
      </c>
      <c r="S409" s="160">
        <f t="shared" si="12"/>
        <v>8.478</v>
      </c>
      <c r="T409" s="160">
        <f t="shared" si="13"/>
        <v>8.474</v>
      </c>
      <c r="U409" s="167">
        <v>8.47</v>
      </c>
      <c r="V409" s="162">
        <f t="shared" ref="V409:AO409" si="418">B409-B410</f>
        <v>-0.1</v>
      </c>
      <c r="W409" s="162">
        <f t="shared" si="418"/>
        <v>0</v>
      </c>
      <c r="X409" s="162">
        <f t="shared" si="418"/>
        <v>-0.02</v>
      </c>
      <c r="Y409" s="162">
        <f t="shared" si="418"/>
        <v>-0.045</v>
      </c>
      <c r="Z409" s="162">
        <f t="shared" si="418"/>
        <v>-0.07</v>
      </c>
      <c r="AA409" s="162">
        <f t="shared" si="418"/>
        <v>-0.09</v>
      </c>
      <c r="AB409" s="162">
        <f t="shared" si="418"/>
        <v>-0.11</v>
      </c>
      <c r="AC409" s="162">
        <f t="shared" si="418"/>
        <v>-0.11</v>
      </c>
      <c r="AD409" s="162">
        <f t="shared" si="418"/>
        <v>-0.11</v>
      </c>
      <c r="AE409" s="162">
        <f t="shared" si="418"/>
        <v>-0.11</v>
      </c>
      <c r="AF409" s="162">
        <f t="shared" si="418"/>
        <v>-0.106</v>
      </c>
      <c r="AG409" s="162">
        <f t="shared" si="418"/>
        <v>-0.102</v>
      </c>
      <c r="AH409" s="162">
        <f t="shared" si="418"/>
        <v>-0.098</v>
      </c>
      <c r="AI409" s="162">
        <f t="shared" si="418"/>
        <v>-0.094</v>
      </c>
      <c r="AJ409" s="162">
        <f t="shared" si="418"/>
        <v>-0.09</v>
      </c>
      <c r="AK409" s="162">
        <f t="shared" si="418"/>
        <v>-0.088</v>
      </c>
      <c r="AL409" s="162">
        <f t="shared" si="418"/>
        <v>-0.086</v>
      </c>
      <c r="AM409" s="162">
        <f t="shared" si="418"/>
        <v>-0.084</v>
      </c>
      <c r="AN409" s="162">
        <f t="shared" si="418"/>
        <v>-0.082</v>
      </c>
      <c r="AO409" s="162">
        <f t="shared" si="418"/>
        <v>-0.08</v>
      </c>
      <c r="AP409" s="163">
        <f t="shared" si="15"/>
        <v>0</v>
      </c>
    </row>
    <row r="410">
      <c r="A410" s="169">
        <v>42545.0</v>
      </c>
      <c r="B410" s="166">
        <v>9.83</v>
      </c>
      <c r="C410" s="157">
        <v>9.32</v>
      </c>
      <c r="D410" s="159">
        <v>9.05</v>
      </c>
      <c r="E410" s="159">
        <f t="shared" si="2"/>
        <v>8.92</v>
      </c>
      <c r="F410" s="159">
        <v>8.79</v>
      </c>
      <c r="G410" s="159">
        <f t="shared" si="3"/>
        <v>8.74</v>
      </c>
      <c r="H410" s="157">
        <v>8.69</v>
      </c>
      <c r="I410" s="160">
        <f t="shared" si="4"/>
        <v>8.666666667</v>
      </c>
      <c r="J410" s="160">
        <f t="shared" si="5"/>
        <v>8.643333333</v>
      </c>
      <c r="K410" s="159">
        <v>8.62</v>
      </c>
      <c r="L410" s="159">
        <f t="shared" si="6"/>
        <v>8.612</v>
      </c>
      <c r="M410" s="159">
        <f t="shared" si="7"/>
        <v>8.604</v>
      </c>
      <c r="N410" s="159">
        <f t="shared" si="8"/>
        <v>8.596</v>
      </c>
      <c r="O410" s="159">
        <f t="shared" si="9"/>
        <v>8.588</v>
      </c>
      <c r="P410" s="157">
        <v>8.58</v>
      </c>
      <c r="Q410" s="160">
        <f t="shared" si="10"/>
        <v>8.574</v>
      </c>
      <c r="R410" s="160">
        <f t="shared" si="11"/>
        <v>8.568</v>
      </c>
      <c r="S410" s="160">
        <f t="shared" si="12"/>
        <v>8.562</v>
      </c>
      <c r="T410" s="160">
        <f t="shared" si="13"/>
        <v>8.556</v>
      </c>
      <c r="U410" s="167">
        <v>8.55</v>
      </c>
      <c r="V410" s="162">
        <f t="shared" ref="V410:AO410" si="419">B410-B411</f>
        <v>0.06</v>
      </c>
      <c r="W410" s="162">
        <f t="shared" si="419"/>
        <v>0.07</v>
      </c>
      <c r="X410" s="162">
        <f t="shared" si="419"/>
        <v>0.07</v>
      </c>
      <c r="Y410" s="162">
        <f t="shared" si="419"/>
        <v>0.07</v>
      </c>
      <c r="Z410" s="162">
        <f t="shared" si="419"/>
        <v>0.07</v>
      </c>
      <c r="AA410" s="162">
        <f t="shared" si="419"/>
        <v>0.075</v>
      </c>
      <c r="AB410" s="162">
        <f t="shared" si="419"/>
        <v>0.08</v>
      </c>
      <c r="AC410" s="162">
        <f t="shared" si="419"/>
        <v>0.08</v>
      </c>
      <c r="AD410" s="162">
        <f t="shared" si="419"/>
        <v>0.08</v>
      </c>
      <c r="AE410" s="162">
        <f t="shared" si="419"/>
        <v>0.08</v>
      </c>
      <c r="AF410" s="162">
        <f t="shared" si="419"/>
        <v>0.08</v>
      </c>
      <c r="AG410" s="162">
        <f t="shared" si="419"/>
        <v>0.08</v>
      </c>
      <c r="AH410" s="162">
        <f t="shared" si="419"/>
        <v>0.08</v>
      </c>
      <c r="AI410" s="162">
        <f t="shared" si="419"/>
        <v>0.08</v>
      </c>
      <c r="AJ410" s="162">
        <f t="shared" si="419"/>
        <v>0.08</v>
      </c>
      <c r="AK410" s="162">
        <f t="shared" si="419"/>
        <v>0.08</v>
      </c>
      <c r="AL410" s="162">
        <f t="shared" si="419"/>
        <v>0.08</v>
      </c>
      <c r="AM410" s="162">
        <f t="shared" si="419"/>
        <v>0.08</v>
      </c>
      <c r="AN410" s="162">
        <f t="shared" si="419"/>
        <v>0.08</v>
      </c>
      <c r="AO410" s="162">
        <f t="shared" si="419"/>
        <v>0.08</v>
      </c>
      <c r="AP410" s="163">
        <f t="shared" si="15"/>
        <v>0.08</v>
      </c>
    </row>
    <row r="411">
      <c r="A411" s="169">
        <v>42544.0</v>
      </c>
      <c r="B411" s="166">
        <v>9.77</v>
      </c>
      <c r="C411" s="157">
        <v>9.25</v>
      </c>
      <c r="D411" s="159">
        <v>8.98</v>
      </c>
      <c r="E411" s="159">
        <f t="shared" si="2"/>
        <v>8.85</v>
      </c>
      <c r="F411" s="159">
        <v>8.72</v>
      </c>
      <c r="G411" s="159">
        <f t="shared" si="3"/>
        <v>8.665</v>
      </c>
      <c r="H411" s="157">
        <v>8.61</v>
      </c>
      <c r="I411" s="160">
        <f t="shared" si="4"/>
        <v>8.586666667</v>
      </c>
      <c r="J411" s="160">
        <f t="shared" si="5"/>
        <v>8.563333333</v>
      </c>
      <c r="K411" s="159">
        <v>8.54</v>
      </c>
      <c r="L411" s="159">
        <f t="shared" si="6"/>
        <v>8.532</v>
      </c>
      <c r="M411" s="159">
        <f t="shared" si="7"/>
        <v>8.524</v>
      </c>
      <c r="N411" s="159">
        <f t="shared" si="8"/>
        <v>8.516</v>
      </c>
      <c r="O411" s="159">
        <f t="shared" si="9"/>
        <v>8.508</v>
      </c>
      <c r="P411" s="157">
        <v>8.5</v>
      </c>
      <c r="Q411" s="160">
        <f t="shared" si="10"/>
        <v>8.494</v>
      </c>
      <c r="R411" s="160">
        <f t="shared" si="11"/>
        <v>8.488</v>
      </c>
      <c r="S411" s="160">
        <f t="shared" si="12"/>
        <v>8.482</v>
      </c>
      <c r="T411" s="160">
        <f t="shared" si="13"/>
        <v>8.476</v>
      </c>
      <c r="U411" s="167">
        <v>8.47</v>
      </c>
      <c r="V411" s="162">
        <f t="shared" ref="V411:AO411" si="420">B411-B412</f>
        <v>0.03</v>
      </c>
      <c r="W411" s="162">
        <f t="shared" si="420"/>
        <v>-0.12</v>
      </c>
      <c r="X411" s="162">
        <f t="shared" si="420"/>
        <v>-0.13</v>
      </c>
      <c r="Y411" s="162">
        <f t="shared" si="420"/>
        <v>-0.105</v>
      </c>
      <c r="Z411" s="162">
        <f t="shared" si="420"/>
        <v>-0.08</v>
      </c>
      <c r="AA411" s="162">
        <f t="shared" si="420"/>
        <v>-0.06</v>
      </c>
      <c r="AB411" s="162">
        <f t="shared" si="420"/>
        <v>-0.04</v>
      </c>
      <c r="AC411" s="162">
        <f t="shared" si="420"/>
        <v>-0.02666666667</v>
      </c>
      <c r="AD411" s="162">
        <f t="shared" si="420"/>
        <v>-0.01333333333</v>
      </c>
      <c r="AE411" s="162">
        <f t="shared" si="420"/>
        <v>0</v>
      </c>
      <c r="AF411" s="162">
        <f t="shared" si="420"/>
        <v>0.01</v>
      </c>
      <c r="AG411" s="162">
        <f t="shared" si="420"/>
        <v>0.02</v>
      </c>
      <c r="AH411" s="162">
        <f t="shared" si="420"/>
        <v>0.03</v>
      </c>
      <c r="AI411" s="162">
        <f t="shared" si="420"/>
        <v>0.04</v>
      </c>
      <c r="AJ411" s="162">
        <f t="shared" si="420"/>
        <v>0.05</v>
      </c>
      <c r="AK411" s="162">
        <f t="shared" si="420"/>
        <v>0.052</v>
      </c>
      <c r="AL411" s="162">
        <f t="shared" si="420"/>
        <v>0.054</v>
      </c>
      <c r="AM411" s="162">
        <f t="shared" si="420"/>
        <v>0.056</v>
      </c>
      <c r="AN411" s="162">
        <f t="shared" si="420"/>
        <v>0.058</v>
      </c>
      <c r="AO411" s="162">
        <f t="shared" si="420"/>
        <v>0.06</v>
      </c>
      <c r="AP411" s="163">
        <f t="shared" si="15"/>
        <v>0.06</v>
      </c>
    </row>
    <row r="412">
      <c r="A412" s="169">
        <v>42543.0</v>
      </c>
      <c r="B412" s="166">
        <v>9.74</v>
      </c>
      <c r="C412" s="157">
        <v>9.37</v>
      </c>
      <c r="D412" s="159">
        <v>9.11</v>
      </c>
      <c r="E412" s="159">
        <f t="shared" si="2"/>
        <v>8.955</v>
      </c>
      <c r="F412" s="159">
        <v>8.8</v>
      </c>
      <c r="G412" s="159">
        <f t="shared" si="3"/>
        <v>8.725</v>
      </c>
      <c r="H412" s="157">
        <v>8.65</v>
      </c>
      <c r="I412" s="160">
        <f t="shared" si="4"/>
        <v>8.613333333</v>
      </c>
      <c r="J412" s="160">
        <f t="shared" si="5"/>
        <v>8.576666667</v>
      </c>
      <c r="K412" s="159">
        <v>8.54</v>
      </c>
      <c r="L412" s="159">
        <f t="shared" si="6"/>
        <v>8.522</v>
      </c>
      <c r="M412" s="159">
        <f t="shared" si="7"/>
        <v>8.504</v>
      </c>
      <c r="N412" s="159">
        <f t="shared" si="8"/>
        <v>8.486</v>
      </c>
      <c r="O412" s="159">
        <f t="shared" si="9"/>
        <v>8.468</v>
      </c>
      <c r="P412" s="157">
        <v>8.45</v>
      </c>
      <c r="Q412" s="160">
        <f t="shared" si="10"/>
        <v>8.442</v>
      </c>
      <c r="R412" s="160">
        <f t="shared" si="11"/>
        <v>8.434</v>
      </c>
      <c r="S412" s="160">
        <f t="shared" si="12"/>
        <v>8.426</v>
      </c>
      <c r="T412" s="160">
        <f t="shared" si="13"/>
        <v>8.418</v>
      </c>
      <c r="U412" s="167">
        <v>8.41</v>
      </c>
      <c r="V412" s="162">
        <f t="shared" ref="V412:AO412" si="421">B412-B413</f>
        <v>-0.03</v>
      </c>
      <c r="W412" s="162">
        <f t="shared" si="421"/>
        <v>0</v>
      </c>
      <c r="X412" s="162">
        <f t="shared" si="421"/>
        <v>-0.01</v>
      </c>
      <c r="Y412" s="162">
        <f t="shared" si="421"/>
        <v>-0.02</v>
      </c>
      <c r="Z412" s="162">
        <f t="shared" si="421"/>
        <v>-0.03</v>
      </c>
      <c r="AA412" s="162">
        <f t="shared" si="421"/>
        <v>-0.03</v>
      </c>
      <c r="AB412" s="162">
        <f t="shared" si="421"/>
        <v>-0.03</v>
      </c>
      <c r="AC412" s="162">
        <f t="shared" si="421"/>
        <v>-0.02666666667</v>
      </c>
      <c r="AD412" s="162">
        <f t="shared" si="421"/>
        <v>-0.02333333333</v>
      </c>
      <c r="AE412" s="162">
        <f t="shared" si="421"/>
        <v>-0.02</v>
      </c>
      <c r="AF412" s="162">
        <f t="shared" si="421"/>
        <v>-0.022</v>
      </c>
      <c r="AG412" s="162">
        <f t="shared" si="421"/>
        <v>-0.024</v>
      </c>
      <c r="AH412" s="162">
        <f t="shared" si="421"/>
        <v>-0.026</v>
      </c>
      <c r="AI412" s="162">
        <f t="shared" si="421"/>
        <v>-0.028</v>
      </c>
      <c r="AJ412" s="162">
        <f t="shared" si="421"/>
        <v>-0.03</v>
      </c>
      <c r="AK412" s="162">
        <f t="shared" si="421"/>
        <v>-0.03</v>
      </c>
      <c r="AL412" s="162">
        <f t="shared" si="421"/>
        <v>-0.03</v>
      </c>
      <c r="AM412" s="162">
        <f t="shared" si="421"/>
        <v>-0.03</v>
      </c>
      <c r="AN412" s="162">
        <f t="shared" si="421"/>
        <v>-0.03</v>
      </c>
      <c r="AO412" s="162">
        <f t="shared" si="421"/>
        <v>-0.03</v>
      </c>
      <c r="AP412" s="163">
        <f t="shared" si="15"/>
        <v>0</v>
      </c>
    </row>
    <row r="413">
      <c r="A413" s="169">
        <v>42542.0</v>
      </c>
      <c r="B413" s="166">
        <v>9.77</v>
      </c>
      <c r="C413" s="157">
        <v>9.37</v>
      </c>
      <c r="D413" s="159">
        <v>9.12</v>
      </c>
      <c r="E413" s="159">
        <f t="shared" si="2"/>
        <v>8.975</v>
      </c>
      <c r="F413" s="159">
        <v>8.83</v>
      </c>
      <c r="G413" s="159">
        <f t="shared" si="3"/>
        <v>8.755</v>
      </c>
      <c r="H413" s="157">
        <v>8.68</v>
      </c>
      <c r="I413" s="160">
        <f t="shared" si="4"/>
        <v>8.64</v>
      </c>
      <c r="J413" s="160">
        <f t="shared" si="5"/>
        <v>8.6</v>
      </c>
      <c r="K413" s="159">
        <v>8.56</v>
      </c>
      <c r="L413" s="159">
        <f t="shared" si="6"/>
        <v>8.544</v>
      </c>
      <c r="M413" s="159">
        <f t="shared" si="7"/>
        <v>8.528</v>
      </c>
      <c r="N413" s="159">
        <f t="shared" si="8"/>
        <v>8.512</v>
      </c>
      <c r="O413" s="159">
        <f t="shared" si="9"/>
        <v>8.496</v>
      </c>
      <c r="P413" s="157">
        <v>8.48</v>
      </c>
      <c r="Q413" s="160">
        <f t="shared" si="10"/>
        <v>8.472</v>
      </c>
      <c r="R413" s="160">
        <f t="shared" si="11"/>
        <v>8.464</v>
      </c>
      <c r="S413" s="160">
        <f t="shared" si="12"/>
        <v>8.456</v>
      </c>
      <c r="T413" s="160">
        <f t="shared" si="13"/>
        <v>8.448</v>
      </c>
      <c r="U413" s="167">
        <v>8.44</v>
      </c>
      <c r="V413" s="162">
        <f t="shared" ref="V413:AO413" si="422">B413-B414</f>
        <v>-0.01</v>
      </c>
      <c r="W413" s="162">
        <f t="shared" si="422"/>
        <v>0.04</v>
      </c>
      <c r="X413" s="162">
        <f t="shared" si="422"/>
        <v>0.04</v>
      </c>
      <c r="Y413" s="162">
        <f t="shared" si="422"/>
        <v>0.025</v>
      </c>
      <c r="Z413" s="162">
        <f t="shared" si="422"/>
        <v>0.01</v>
      </c>
      <c r="AA413" s="162">
        <f t="shared" si="422"/>
        <v>0.005</v>
      </c>
      <c r="AB413" s="162">
        <f t="shared" si="422"/>
        <v>0</v>
      </c>
      <c r="AC413" s="162">
        <f t="shared" si="422"/>
        <v>0</v>
      </c>
      <c r="AD413" s="162">
        <f t="shared" si="422"/>
        <v>0</v>
      </c>
      <c r="AE413" s="162">
        <f t="shared" si="422"/>
        <v>0</v>
      </c>
      <c r="AF413" s="162">
        <f t="shared" si="422"/>
        <v>0</v>
      </c>
      <c r="AG413" s="162">
        <f t="shared" si="422"/>
        <v>0</v>
      </c>
      <c r="AH413" s="162">
        <f t="shared" si="422"/>
        <v>0</v>
      </c>
      <c r="AI413" s="162">
        <f t="shared" si="422"/>
        <v>0</v>
      </c>
      <c r="AJ413" s="162">
        <f t="shared" si="422"/>
        <v>0</v>
      </c>
      <c r="AK413" s="162">
        <f t="shared" si="422"/>
        <v>-0.002</v>
      </c>
      <c r="AL413" s="162">
        <f t="shared" si="422"/>
        <v>-0.004</v>
      </c>
      <c r="AM413" s="162">
        <f t="shared" si="422"/>
        <v>-0.006</v>
      </c>
      <c r="AN413" s="162">
        <f t="shared" si="422"/>
        <v>-0.008</v>
      </c>
      <c r="AO413" s="162">
        <f t="shared" si="422"/>
        <v>-0.01</v>
      </c>
      <c r="AP413" s="163">
        <f t="shared" si="15"/>
        <v>0.04</v>
      </c>
    </row>
    <row r="414">
      <c r="A414" s="169">
        <v>42541.0</v>
      </c>
      <c r="B414" s="166">
        <v>9.78</v>
      </c>
      <c r="C414" s="157">
        <v>9.33</v>
      </c>
      <c r="D414" s="159">
        <v>9.08</v>
      </c>
      <c r="E414" s="159">
        <f t="shared" si="2"/>
        <v>8.95</v>
      </c>
      <c r="F414" s="159">
        <v>8.82</v>
      </c>
      <c r="G414" s="159">
        <f t="shared" si="3"/>
        <v>8.75</v>
      </c>
      <c r="H414" s="157">
        <v>8.68</v>
      </c>
      <c r="I414" s="160">
        <f t="shared" si="4"/>
        <v>8.64</v>
      </c>
      <c r="J414" s="160">
        <f t="shared" si="5"/>
        <v>8.6</v>
      </c>
      <c r="K414" s="159">
        <v>8.56</v>
      </c>
      <c r="L414" s="159">
        <f t="shared" si="6"/>
        <v>8.544</v>
      </c>
      <c r="M414" s="159">
        <f t="shared" si="7"/>
        <v>8.528</v>
      </c>
      <c r="N414" s="159">
        <f t="shared" si="8"/>
        <v>8.512</v>
      </c>
      <c r="O414" s="159">
        <f t="shared" si="9"/>
        <v>8.496</v>
      </c>
      <c r="P414" s="157">
        <v>8.48</v>
      </c>
      <c r="Q414" s="160">
        <f t="shared" si="10"/>
        <v>8.474</v>
      </c>
      <c r="R414" s="160">
        <f t="shared" si="11"/>
        <v>8.468</v>
      </c>
      <c r="S414" s="160">
        <f t="shared" si="12"/>
        <v>8.462</v>
      </c>
      <c r="T414" s="160">
        <f t="shared" si="13"/>
        <v>8.456</v>
      </c>
      <c r="U414" s="167">
        <v>8.45</v>
      </c>
      <c r="V414" s="162">
        <f t="shared" ref="V414:AO414" si="423">B414-B415</f>
        <v>-0.07</v>
      </c>
      <c r="W414" s="162">
        <f t="shared" si="423"/>
        <v>-0.09</v>
      </c>
      <c r="X414" s="162">
        <f t="shared" si="423"/>
        <v>-0.1</v>
      </c>
      <c r="Y414" s="162">
        <f t="shared" si="423"/>
        <v>-0.11</v>
      </c>
      <c r="Z414" s="162">
        <f t="shared" si="423"/>
        <v>-0.12</v>
      </c>
      <c r="AA414" s="162">
        <f t="shared" si="423"/>
        <v>-0.115</v>
      </c>
      <c r="AB414" s="162">
        <f t="shared" si="423"/>
        <v>-0.11</v>
      </c>
      <c r="AC414" s="162">
        <f t="shared" si="423"/>
        <v>-0.1</v>
      </c>
      <c r="AD414" s="162">
        <f t="shared" si="423"/>
        <v>-0.09</v>
      </c>
      <c r="AE414" s="162">
        <f t="shared" si="423"/>
        <v>-0.08</v>
      </c>
      <c r="AF414" s="162">
        <f t="shared" si="423"/>
        <v>-0.082</v>
      </c>
      <c r="AG414" s="162">
        <f t="shared" si="423"/>
        <v>-0.084</v>
      </c>
      <c r="AH414" s="162">
        <f t="shared" si="423"/>
        <v>-0.086</v>
      </c>
      <c r="AI414" s="162">
        <f t="shared" si="423"/>
        <v>-0.088</v>
      </c>
      <c r="AJ414" s="162">
        <f t="shared" si="423"/>
        <v>-0.09</v>
      </c>
      <c r="AK414" s="162">
        <f t="shared" si="423"/>
        <v>-0.09</v>
      </c>
      <c r="AL414" s="162">
        <f t="shared" si="423"/>
        <v>-0.09</v>
      </c>
      <c r="AM414" s="162">
        <f t="shared" si="423"/>
        <v>-0.09</v>
      </c>
      <c r="AN414" s="162">
        <f t="shared" si="423"/>
        <v>-0.09</v>
      </c>
      <c r="AO414" s="162">
        <f t="shared" si="423"/>
        <v>-0.09</v>
      </c>
      <c r="AP414" s="163">
        <f t="shared" si="15"/>
        <v>-0.07</v>
      </c>
    </row>
    <row r="415">
      <c r="A415" s="169">
        <v>42538.0</v>
      </c>
      <c r="B415" s="166">
        <v>9.85</v>
      </c>
      <c r="C415" s="157">
        <v>9.42</v>
      </c>
      <c r="D415" s="159">
        <v>9.18</v>
      </c>
      <c r="E415" s="159">
        <f t="shared" si="2"/>
        <v>9.06</v>
      </c>
      <c r="F415" s="159">
        <v>8.94</v>
      </c>
      <c r="G415" s="159">
        <f t="shared" si="3"/>
        <v>8.865</v>
      </c>
      <c r="H415" s="157">
        <v>8.79</v>
      </c>
      <c r="I415" s="160">
        <f t="shared" si="4"/>
        <v>8.74</v>
      </c>
      <c r="J415" s="160">
        <f t="shared" si="5"/>
        <v>8.69</v>
      </c>
      <c r="K415" s="159">
        <v>8.64</v>
      </c>
      <c r="L415" s="159">
        <f t="shared" si="6"/>
        <v>8.626</v>
      </c>
      <c r="M415" s="159">
        <f t="shared" si="7"/>
        <v>8.612</v>
      </c>
      <c r="N415" s="159">
        <f t="shared" si="8"/>
        <v>8.598</v>
      </c>
      <c r="O415" s="159">
        <f t="shared" si="9"/>
        <v>8.584</v>
      </c>
      <c r="P415" s="157">
        <v>8.57</v>
      </c>
      <c r="Q415" s="160">
        <f t="shared" si="10"/>
        <v>8.564</v>
      </c>
      <c r="R415" s="160">
        <f t="shared" si="11"/>
        <v>8.558</v>
      </c>
      <c r="S415" s="160">
        <f t="shared" si="12"/>
        <v>8.552</v>
      </c>
      <c r="T415" s="160">
        <f t="shared" si="13"/>
        <v>8.546</v>
      </c>
      <c r="U415" s="167">
        <v>8.54</v>
      </c>
      <c r="V415" s="162">
        <f t="shared" ref="V415:AO415" si="424">B415-B416</f>
        <v>0.07</v>
      </c>
      <c r="W415" s="162">
        <f t="shared" si="424"/>
        <v>-0.01</v>
      </c>
      <c r="X415" s="162">
        <f t="shared" si="424"/>
        <v>-0.04</v>
      </c>
      <c r="Y415" s="162">
        <f t="shared" si="424"/>
        <v>-0.045</v>
      </c>
      <c r="Z415" s="162">
        <f t="shared" si="424"/>
        <v>-0.05</v>
      </c>
      <c r="AA415" s="162">
        <f t="shared" si="424"/>
        <v>-0.055</v>
      </c>
      <c r="AB415" s="162">
        <f t="shared" si="424"/>
        <v>-0.06</v>
      </c>
      <c r="AC415" s="162">
        <f t="shared" si="424"/>
        <v>-0.06333333333</v>
      </c>
      <c r="AD415" s="162">
        <f t="shared" si="424"/>
        <v>-0.06666666667</v>
      </c>
      <c r="AE415" s="162">
        <f t="shared" si="424"/>
        <v>-0.07</v>
      </c>
      <c r="AF415" s="162">
        <f t="shared" si="424"/>
        <v>-0.07</v>
      </c>
      <c r="AG415" s="162">
        <f t="shared" si="424"/>
        <v>-0.07</v>
      </c>
      <c r="AH415" s="162">
        <f t="shared" si="424"/>
        <v>-0.07</v>
      </c>
      <c r="AI415" s="162">
        <f t="shared" si="424"/>
        <v>-0.07</v>
      </c>
      <c r="AJ415" s="162">
        <f t="shared" si="424"/>
        <v>-0.07</v>
      </c>
      <c r="AK415" s="162">
        <f t="shared" si="424"/>
        <v>-0.074</v>
      </c>
      <c r="AL415" s="162">
        <f t="shared" si="424"/>
        <v>-0.078</v>
      </c>
      <c r="AM415" s="162">
        <f t="shared" si="424"/>
        <v>-0.082</v>
      </c>
      <c r="AN415" s="162">
        <f t="shared" si="424"/>
        <v>-0.086</v>
      </c>
      <c r="AO415" s="162">
        <f t="shared" si="424"/>
        <v>-0.09</v>
      </c>
      <c r="AP415" s="163">
        <f t="shared" si="15"/>
        <v>0.07</v>
      </c>
    </row>
    <row r="416">
      <c r="A416" s="169">
        <v>42537.0</v>
      </c>
      <c r="B416" s="166">
        <v>9.78</v>
      </c>
      <c r="C416" s="157">
        <v>9.43</v>
      </c>
      <c r="D416" s="159">
        <v>9.22</v>
      </c>
      <c r="E416" s="159">
        <f t="shared" si="2"/>
        <v>9.105</v>
      </c>
      <c r="F416" s="159">
        <v>8.99</v>
      </c>
      <c r="G416" s="159">
        <f t="shared" si="3"/>
        <v>8.92</v>
      </c>
      <c r="H416" s="157">
        <v>8.85</v>
      </c>
      <c r="I416" s="160">
        <f t="shared" si="4"/>
        <v>8.803333333</v>
      </c>
      <c r="J416" s="160">
        <f t="shared" si="5"/>
        <v>8.756666667</v>
      </c>
      <c r="K416" s="159">
        <v>8.71</v>
      </c>
      <c r="L416" s="159">
        <f t="shared" si="6"/>
        <v>8.696</v>
      </c>
      <c r="M416" s="159">
        <f t="shared" si="7"/>
        <v>8.682</v>
      </c>
      <c r="N416" s="159">
        <f t="shared" si="8"/>
        <v>8.668</v>
      </c>
      <c r="O416" s="159">
        <f t="shared" si="9"/>
        <v>8.654</v>
      </c>
      <c r="P416" s="157">
        <v>8.64</v>
      </c>
      <c r="Q416" s="160">
        <f t="shared" si="10"/>
        <v>8.638</v>
      </c>
      <c r="R416" s="160">
        <f t="shared" si="11"/>
        <v>8.636</v>
      </c>
      <c r="S416" s="160">
        <f t="shared" si="12"/>
        <v>8.634</v>
      </c>
      <c r="T416" s="160">
        <f t="shared" si="13"/>
        <v>8.632</v>
      </c>
      <c r="U416" s="167">
        <v>8.63</v>
      </c>
      <c r="V416" s="162">
        <f t="shared" ref="V416:AO416" si="425">B416-B417</f>
        <v>-0.03</v>
      </c>
      <c r="W416" s="162">
        <f t="shared" si="425"/>
        <v>0.02</v>
      </c>
      <c r="X416" s="162">
        <f t="shared" si="425"/>
        <v>0.03</v>
      </c>
      <c r="Y416" s="162">
        <f t="shared" si="425"/>
        <v>0.05</v>
      </c>
      <c r="Z416" s="162">
        <f t="shared" si="425"/>
        <v>0.07</v>
      </c>
      <c r="AA416" s="162">
        <f t="shared" si="425"/>
        <v>0.075</v>
      </c>
      <c r="AB416" s="162">
        <f t="shared" si="425"/>
        <v>0.08</v>
      </c>
      <c r="AC416" s="162">
        <f t="shared" si="425"/>
        <v>0.07333333333</v>
      </c>
      <c r="AD416" s="162">
        <f t="shared" si="425"/>
        <v>0.06666666667</v>
      </c>
      <c r="AE416" s="162">
        <f t="shared" si="425"/>
        <v>0.06</v>
      </c>
      <c r="AF416" s="162">
        <f t="shared" si="425"/>
        <v>0.062</v>
      </c>
      <c r="AG416" s="162">
        <f t="shared" si="425"/>
        <v>0.064</v>
      </c>
      <c r="AH416" s="162">
        <f t="shared" si="425"/>
        <v>0.066</v>
      </c>
      <c r="AI416" s="162">
        <f t="shared" si="425"/>
        <v>0.068</v>
      </c>
      <c r="AJ416" s="162">
        <f t="shared" si="425"/>
        <v>0.07</v>
      </c>
      <c r="AK416" s="162">
        <f t="shared" si="425"/>
        <v>0.072</v>
      </c>
      <c r="AL416" s="162">
        <f t="shared" si="425"/>
        <v>0.074</v>
      </c>
      <c r="AM416" s="162">
        <f t="shared" si="425"/>
        <v>0.076</v>
      </c>
      <c r="AN416" s="162">
        <f t="shared" si="425"/>
        <v>0.078</v>
      </c>
      <c r="AO416" s="162">
        <f t="shared" si="425"/>
        <v>0.08</v>
      </c>
      <c r="AP416" s="163">
        <f t="shared" si="15"/>
        <v>0.08</v>
      </c>
    </row>
    <row r="417">
      <c r="A417" s="169">
        <v>42536.0</v>
      </c>
      <c r="B417" s="166">
        <v>9.81</v>
      </c>
      <c r="C417" s="157">
        <v>9.41</v>
      </c>
      <c r="D417" s="159">
        <v>9.19</v>
      </c>
      <c r="E417" s="159">
        <f t="shared" si="2"/>
        <v>9.055</v>
      </c>
      <c r="F417" s="159">
        <v>8.92</v>
      </c>
      <c r="G417" s="159">
        <f t="shared" si="3"/>
        <v>8.845</v>
      </c>
      <c r="H417" s="157">
        <v>8.77</v>
      </c>
      <c r="I417" s="160">
        <f t="shared" si="4"/>
        <v>8.73</v>
      </c>
      <c r="J417" s="160">
        <f t="shared" si="5"/>
        <v>8.69</v>
      </c>
      <c r="K417" s="159">
        <v>8.65</v>
      </c>
      <c r="L417" s="159">
        <f t="shared" si="6"/>
        <v>8.634</v>
      </c>
      <c r="M417" s="159">
        <f t="shared" si="7"/>
        <v>8.618</v>
      </c>
      <c r="N417" s="159">
        <f t="shared" si="8"/>
        <v>8.602</v>
      </c>
      <c r="O417" s="159">
        <f t="shared" si="9"/>
        <v>8.586</v>
      </c>
      <c r="P417" s="157">
        <v>8.57</v>
      </c>
      <c r="Q417" s="160">
        <f t="shared" si="10"/>
        <v>8.566</v>
      </c>
      <c r="R417" s="160">
        <f t="shared" si="11"/>
        <v>8.562</v>
      </c>
      <c r="S417" s="160">
        <f t="shared" si="12"/>
        <v>8.558</v>
      </c>
      <c r="T417" s="160">
        <f t="shared" si="13"/>
        <v>8.554</v>
      </c>
      <c r="U417" s="167">
        <v>8.55</v>
      </c>
      <c r="V417" s="162">
        <f t="shared" ref="V417:AO417" si="426">B417-B418</f>
        <v>0.12</v>
      </c>
      <c r="W417" s="162">
        <f t="shared" si="426"/>
        <v>0.02</v>
      </c>
      <c r="X417" s="162">
        <f t="shared" si="426"/>
        <v>0.01</v>
      </c>
      <c r="Y417" s="162">
        <f t="shared" si="426"/>
        <v>-0.015</v>
      </c>
      <c r="Z417" s="162">
        <f t="shared" si="426"/>
        <v>-0.04</v>
      </c>
      <c r="AA417" s="162">
        <f t="shared" si="426"/>
        <v>-0.05</v>
      </c>
      <c r="AB417" s="162">
        <f t="shared" si="426"/>
        <v>-0.06</v>
      </c>
      <c r="AC417" s="162">
        <f t="shared" si="426"/>
        <v>-0.04666666667</v>
      </c>
      <c r="AD417" s="162">
        <f t="shared" si="426"/>
        <v>-0.03333333333</v>
      </c>
      <c r="AE417" s="162">
        <f t="shared" si="426"/>
        <v>-0.02</v>
      </c>
      <c r="AF417" s="162">
        <f t="shared" si="426"/>
        <v>-0.01</v>
      </c>
      <c r="AG417" s="162">
        <f t="shared" si="426"/>
        <v>0</v>
      </c>
      <c r="AH417" s="162">
        <f t="shared" si="426"/>
        <v>0.01</v>
      </c>
      <c r="AI417" s="162">
        <f t="shared" si="426"/>
        <v>0.02</v>
      </c>
      <c r="AJ417" s="162">
        <f t="shared" si="426"/>
        <v>0.03</v>
      </c>
      <c r="AK417" s="162">
        <f t="shared" si="426"/>
        <v>0.04</v>
      </c>
      <c r="AL417" s="162">
        <f t="shared" si="426"/>
        <v>0.05</v>
      </c>
      <c r="AM417" s="162">
        <f t="shared" si="426"/>
        <v>0.06</v>
      </c>
      <c r="AN417" s="162">
        <f t="shared" si="426"/>
        <v>0.07</v>
      </c>
      <c r="AO417" s="162">
        <f t="shared" si="426"/>
        <v>0.08</v>
      </c>
      <c r="AP417" s="163">
        <f t="shared" si="15"/>
        <v>0.12</v>
      </c>
    </row>
    <row r="418">
      <c r="A418" s="169">
        <v>42535.0</v>
      </c>
      <c r="B418" s="166">
        <v>9.69</v>
      </c>
      <c r="C418" s="157">
        <v>9.39</v>
      </c>
      <c r="D418" s="159">
        <v>9.18</v>
      </c>
      <c r="E418" s="159">
        <f t="shared" si="2"/>
        <v>9.07</v>
      </c>
      <c r="F418" s="159">
        <v>8.96</v>
      </c>
      <c r="G418" s="159">
        <f t="shared" si="3"/>
        <v>8.895</v>
      </c>
      <c r="H418" s="157">
        <v>8.83</v>
      </c>
      <c r="I418" s="160">
        <f t="shared" si="4"/>
        <v>8.776666667</v>
      </c>
      <c r="J418" s="160">
        <f t="shared" si="5"/>
        <v>8.723333333</v>
      </c>
      <c r="K418" s="159">
        <v>8.67</v>
      </c>
      <c r="L418" s="159">
        <f t="shared" si="6"/>
        <v>8.644</v>
      </c>
      <c r="M418" s="159">
        <f t="shared" si="7"/>
        <v>8.618</v>
      </c>
      <c r="N418" s="159">
        <f t="shared" si="8"/>
        <v>8.592</v>
      </c>
      <c r="O418" s="159">
        <f t="shared" si="9"/>
        <v>8.566</v>
      </c>
      <c r="P418" s="157">
        <v>8.54</v>
      </c>
      <c r="Q418" s="160">
        <f t="shared" si="10"/>
        <v>8.526</v>
      </c>
      <c r="R418" s="160">
        <f t="shared" si="11"/>
        <v>8.512</v>
      </c>
      <c r="S418" s="160">
        <f t="shared" si="12"/>
        <v>8.498</v>
      </c>
      <c r="T418" s="160">
        <f t="shared" si="13"/>
        <v>8.484</v>
      </c>
      <c r="U418" s="167">
        <v>8.47</v>
      </c>
      <c r="V418" s="162">
        <f t="shared" ref="V418:AO418" si="427">B418-B419</f>
        <v>0.03</v>
      </c>
      <c r="W418" s="162">
        <f t="shared" si="427"/>
        <v>0.02</v>
      </c>
      <c r="X418" s="162">
        <f t="shared" si="427"/>
        <v>0.03</v>
      </c>
      <c r="Y418" s="162">
        <f t="shared" si="427"/>
        <v>0.05</v>
      </c>
      <c r="Z418" s="162">
        <f t="shared" si="427"/>
        <v>0.07</v>
      </c>
      <c r="AA418" s="162">
        <f t="shared" si="427"/>
        <v>0.09</v>
      </c>
      <c r="AB418" s="162">
        <f t="shared" si="427"/>
        <v>0.11</v>
      </c>
      <c r="AC418" s="162">
        <f t="shared" si="427"/>
        <v>0.1133333333</v>
      </c>
      <c r="AD418" s="162">
        <f t="shared" si="427"/>
        <v>0.1166666667</v>
      </c>
      <c r="AE418" s="162">
        <f t="shared" si="427"/>
        <v>0.12</v>
      </c>
      <c r="AF418" s="162">
        <f t="shared" si="427"/>
        <v>0.122</v>
      </c>
      <c r="AG418" s="162">
        <f t="shared" si="427"/>
        <v>0.124</v>
      </c>
      <c r="AH418" s="162">
        <f t="shared" si="427"/>
        <v>0.126</v>
      </c>
      <c r="AI418" s="162">
        <f t="shared" si="427"/>
        <v>0.128</v>
      </c>
      <c r="AJ418" s="162">
        <f t="shared" si="427"/>
        <v>0.13</v>
      </c>
      <c r="AK418" s="162">
        <f t="shared" si="427"/>
        <v>0.128</v>
      </c>
      <c r="AL418" s="162">
        <f t="shared" si="427"/>
        <v>0.126</v>
      </c>
      <c r="AM418" s="162">
        <f t="shared" si="427"/>
        <v>0.124</v>
      </c>
      <c r="AN418" s="162">
        <f t="shared" si="427"/>
        <v>0.122</v>
      </c>
      <c r="AO418" s="162">
        <f t="shared" si="427"/>
        <v>0.12</v>
      </c>
      <c r="AP418" s="163">
        <f t="shared" si="15"/>
        <v>0.13</v>
      </c>
    </row>
    <row r="419">
      <c r="A419" s="169">
        <v>42531.0</v>
      </c>
      <c r="B419" s="166">
        <v>9.66</v>
      </c>
      <c r="C419" s="157">
        <v>9.37</v>
      </c>
      <c r="D419" s="159">
        <v>9.15</v>
      </c>
      <c r="E419" s="159">
        <f t="shared" si="2"/>
        <v>9.02</v>
      </c>
      <c r="F419" s="159">
        <v>8.89</v>
      </c>
      <c r="G419" s="159">
        <f t="shared" si="3"/>
        <v>8.805</v>
      </c>
      <c r="H419" s="157">
        <v>8.72</v>
      </c>
      <c r="I419" s="160">
        <f t="shared" si="4"/>
        <v>8.663333333</v>
      </c>
      <c r="J419" s="160">
        <f t="shared" si="5"/>
        <v>8.606666667</v>
      </c>
      <c r="K419" s="159">
        <v>8.55</v>
      </c>
      <c r="L419" s="159">
        <f t="shared" si="6"/>
        <v>8.522</v>
      </c>
      <c r="M419" s="159">
        <f t="shared" si="7"/>
        <v>8.494</v>
      </c>
      <c r="N419" s="159">
        <f t="shared" si="8"/>
        <v>8.466</v>
      </c>
      <c r="O419" s="159">
        <f t="shared" si="9"/>
        <v>8.438</v>
      </c>
      <c r="P419" s="157">
        <v>8.41</v>
      </c>
      <c r="Q419" s="160">
        <f t="shared" si="10"/>
        <v>8.398</v>
      </c>
      <c r="R419" s="160">
        <f t="shared" si="11"/>
        <v>8.386</v>
      </c>
      <c r="S419" s="160">
        <f t="shared" si="12"/>
        <v>8.374</v>
      </c>
      <c r="T419" s="160">
        <f t="shared" si="13"/>
        <v>8.362</v>
      </c>
      <c r="U419" s="167">
        <v>8.35</v>
      </c>
      <c r="V419" s="162">
        <f t="shared" ref="V419:AO419" si="428">B419-B420</f>
        <v>-0.1</v>
      </c>
      <c r="W419" s="162">
        <f t="shared" si="428"/>
        <v>-0.06</v>
      </c>
      <c r="X419" s="162">
        <f t="shared" si="428"/>
        <v>-0.07</v>
      </c>
      <c r="Y419" s="162">
        <f t="shared" si="428"/>
        <v>-0.06</v>
      </c>
      <c r="Z419" s="162">
        <f t="shared" si="428"/>
        <v>-0.05</v>
      </c>
      <c r="AA419" s="162">
        <f t="shared" si="428"/>
        <v>-0.055</v>
      </c>
      <c r="AB419" s="162">
        <f t="shared" si="428"/>
        <v>-0.06</v>
      </c>
      <c r="AC419" s="162">
        <f t="shared" si="428"/>
        <v>-0.06333333333</v>
      </c>
      <c r="AD419" s="162">
        <f t="shared" si="428"/>
        <v>-0.06666666667</v>
      </c>
      <c r="AE419" s="162">
        <f t="shared" si="428"/>
        <v>-0.07</v>
      </c>
      <c r="AF419" s="162">
        <f t="shared" si="428"/>
        <v>-0.076</v>
      </c>
      <c r="AG419" s="162">
        <f t="shared" si="428"/>
        <v>-0.082</v>
      </c>
      <c r="AH419" s="162">
        <f t="shared" si="428"/>
        <v>-0.088</v>
      </c>
      <c r="AI419" s="162">
        <f t="shared" si="428"/>
        <v>-0.094</v>
      </c>
      <c r="AJ419" s="162">
        <f t="shared" si="428"/>
        <v>-0.1</v>
      </c>
      <c r="AK419" s="162">
        <f t="shared" si="428"/>
        <v>-0.102</v>
      </c>
      <c r="AL419" s="162">
        <f t="shared" si="428"/>
        <v>-0.104</v>
      </c>
      <c r="AM419" s="162">
        <f t="shared" si="428"/>
        <v>-0.106</v>
      </c>
      <c r="AN419" s="162">
        <f t="shared" si="428"/>
        <v>-0.108</v>
      </c>
      <c r="AO419" s="162">
        <f t="shared" si="428"/>
        <v>-0.11</v>
      </c>
      <c r="AP419" s="163">
        <f t="shared" si="15"/>
        <v>-0.05</v>
      </c>
    </row>
    <row r="420">
      <c r="A420" s="169">
        <v>42530.0</v>
      </c>
      <c r="B420" s="166">
        <v>9.76</v>
      </c>
      <c r="C420" s="157">
        <v>9.43</v>
      </c>
      <c r="D420" s="159">
        <v>9.22</v>
      </c>
      <c r="E420" s="159">
        <f t="shared" si="2"/>
        <v>9.08</v>
      </c>
      <c r="F420" s="159">
        <v>8.94</v>
      </c>
      <c r="G420" s="159">
        <f t="shared" si="3"/>
        <v>8.86</v>
      </c>
      <c r="H420" s="157">
        <v>8.78</v>
      </c>
      <c r="I420" s="160">
        <f t="shared" si="4"/>
        <v>8.726666667</v>
      </c>
      <c r="J420" s="160">
        <f t="shared" si="5"/>
        <v>8.673333333</v>
      </c>
      <c r="K420" s="159">
        <v>8.62</v>
      </c>
      <c r="L420" s="159">
        <f t="shared" si="6"/>
        <v>8.598</v>
      </c>
      <c r="M420" s="159">
        <f t="shared" si="7"/>
        <v>8.576</v>
      </c>
      <c r="N420" s="159">
        <f t="shared" si="8"/>
        <v>8.554</v>
      </c>
      <c r="O420" s="159">
        <f t="shared" si="9"/>
        <v>8.532</v>
      </c>
      <c r="P420" s="157">
        <v>8.51</v>
      </c>
      <c r="Q420" s="160">
        <f t="shared" si="10"/>
        <v>8.5</v>
      </c>
      <c r="R420" s="160">
        <f t="shared" si="11"/>
        <v>8.49</v>
      </c>
      <c r="S420" s="160">
        <f t="shared" si="12"/>
        <v>8.48</v>
      </c>
      <c r="T420" s="160">
        <f t="shared" si="13"/>
        <v>8.47</v>
      </c>
      <c r="U420" s="167">
        <v>8.46</v>
      </c>
      <c r="V420" s="162">
        <f t="shared" ref="V420:AO420" si="429">B420-B421</f>
        <v>0</v>
      </c>
      <c r="W420" s="162">
        <f t="shared" si="429"/>
        <v>0</v>
      </c>
      <c r="X420" s="162">
        <f t="shared" si="429"/>
        <v>-0.02</v>
      </c>
      <c r="Y420" s="162">
        <f t="shared" si="429"/>
        <v>-0.01</v>
      </c>
      <c r="Z420" s="162">
        <f t="shared" si="429"/>
        <v>0</v>
      </c>
      <c r="AA420" s="162">
        <f t="shared" si="429"/>
        <v>0.02</v>
      </c>
      <c r="AB420" s="162">
        <f t="shared" si="429"/>
        <v>0.04</v>
      </c>
      <c r="AC420" s="162">
        <f t="shared" si="429"/>
        <v>0.04333333333</v>
      </c>
      <c r="AD420" s="162">
        <f t="shared" si="429"/>
        <v>0.04666666667</v>
      </c>
      <c r="AE420" s="162">
        <f t="shared" si="429"/>
        <v>0.05</v>
      </c>
      <c r="AF420" s="162">
        <f t="shared" si="429"/>
        <v>0.054</v>
      </c>
      <c r="AG420" s="162">
        <f t="shared" si="429"/>
        <v>0.058</v>
      </c>
      <c r="AH420" s="162">
        <f t="shared" si="429"/>
        <v>0.062</v>
      </c>
      <c r="AI420" s="162">
        <f t="shared" si="429"/>
        <v>0.066</v>
      </c>
      <c r="AJ420" s="162">
        <f t="shared" si="429"/>
        <v>0.07</v>
      </c>
      <c r="AK420" s="162">
        <f t="shared" si="429"/>
        <v>0.07</v>
      </c>
      <c r="AL420" s="162">
        <f t="shared" si="429"/>
        <v>0.07</v>
      </c>
      <c r="AM420" s="162">
        <f t="shared" si="429"/>
        <v>0.07</v>
      </c>
      <c r="AN420" s="162">
        <f t="shared" si="429"/>
        <v>0.07</v>
      </c>
      <c r="AO420" s="162">
        <f t="shared" si="429"/>
        <v>0.07</v>
      </c>
      <c r="AP420" s="163">
        <f t="shared" si="15"/>
        <v>0.07</v>
      </c>
    </row>
    <row r="421">
      <c r="A421" s="169">
        <v>42529.0</v>
      </c>
      <c r="B421" s="166">
        <v>9.76</v>
      </c>
      <c r="C421" s="157">
        <v>9.43</v>
      </c>
      <c r="D421" s="159">
        <v>9.24</v>
      </c>
      <c r="E421" s="159">
        <f t="shared" si="2"/>
        <v>9.09</v>
      </c>
      <c r="F421" s="159">
        <v>8.94</v>
      </c>
      <c r="G421" s="159">
        <f t="shared" si="3"/>
        <v>8.84</v>
      </c>
      <c r="H421" s="157">
        <v>8.74</v>
      </c>
      <c r="I421" s="160">
        <f t="shared" si="4"/>
        <v>8.683333333</v>
      </c>
      <c r="J421" s="160">
        <f t="shared" si="5"/>
        <v>8.626666667</v>
      </c>
      <c r="K421" s="159">
        <v>8.57</v>
      </c>
      <c r="L421" s="159">
        <f t="shared" si="6"/>
        <v>8.544</v>
      </c>
      <c r="M421" s="159">
        <f t="shared" si="7"/>
        <v>8.518</v>
      </c>
      <c r="N421" s="159">
        <f t="shared" si="8"/>
        <v>8.492</v>
      </c>
      <c r="O421" s="159">
        <f t="shared" si="9"/>
        <v>8.466</v>
      </c>
      <c r="P421" s="157">
        <v>8.44</v>
      </c>
      <c r="Q421" s="160">
        <f t="shared" si="10"/>
        <v>8.43</v>
      </c>
      <c r="R421" s="160">
        <f t="shared" si="11"/>
        <v>8.42</v>
      </c>
      <c r="S421" s="160">
        <f t="shared" si="12"/>
        <v>8.41</v>
      </c>
      <c r="T421" s="160">
        <f t="shared" si="13"/>
        <v>8.4</v>
      </c>
      <c r="U421" s="167">
        <v>8.39</v>
      </c>
      <c r="V421" s="162">
        <f t="shared" ref="V421:AO421" si="430">B421-B422</f>
        <v>-0.01</v>
      </c>
      <c r="W421" s="162">
        <f t="shared" si="430"/>
        <v>-0.04</v>
      </c>
      <c r="X421" s="162">
        <f t="shared" si="430"/>
        <v>-0.04</v>
      </c>
      <c r="Y421" s="162">
        <f t="shared" si="430"/>
        <v>-0.05</v>
      </c>
      <c r="Z421" s="162">
        <f t="shared" si="430"/>
        <v>-0.06</v>
      </c>
      <c r="AA421" s="162">
        <f t="shared" si="430"/>
        <v>-0.06</v>
      </c>
      <c r="AB421" s="162">
        <f t="shared" si="430"/>
        <v>-0.06</v>
      </c>
      <c r="AC421" s="162">
        <f t="shared" si="430"/>
        <v>-0.05</v>
      </c>
      <c r="AD421" s="162">
        <f t="shared" si="430"/>
        <v>-0.04</v>
      </c>
      <c r="AE421" s="162">
        <f t="shared" si="430"/>
        <v>-0.03</v>
      </c>
      <c r="AF421" s="162">
        <f t="shared" si="430"/>
        <v>-0.026</v>
      </c>
      <c r="AG421" s="162">
        <f t="shared" si="430"/>
        <v>-0.022</v>
      </c>
      <c r="AH421" s="162">
        <f t="shared" si="430"/>
        <v>-0.018</v>
      </c>
      <c r="AI421" s="162">
        <f t="shared" si="430"/>
        <v>-0.014</v>
      </c>
      <c r="AJ421" s="162">
        <f t="shared" si="430"/>
        <v>-0.01</v>
      </c>
      <c r="AK421" s="162">
        <f t="shared" si="430"/>
        <v>-0.004</v>
      </c>
      <c r="AL421" s="162">
        <f t="shared" si="430"/>
        <v>0.002</v>
      </c>
      <c r="AM421" s="162">
        <f t="shared" si="430"/>
        <v>0.008</v>
      </c>
      <c r="AN421" s="162">
        <f t="shared" si="430"/>
        <v>0.014</v>
      </c>
      <c r="AO421" s="162">
        <f t="shared" si="430"/>
        <v>0.02</v>
      </c>
      <c r="AP421" s="163">
        <f t="shared" si="15"/>
        <v>0.02</v>
      </c>
    </row>
    <row r="422">
      <c r="A422" s="169">
        <v>42528.0</v>
      </c>
      <c r="B422" s="166">
        <v>9.77</v>
      </c>
      <c r="C422" s="157">
        <v>9.47</v>
      </c>
      <c r="D422" s="159">
        <v>9.28</v>
      </c>
      <c r="E422" s="159">
        <f t="shared" si="2"/>
        <v>9.14</v>
      </c>
      <c r="F422" s="159">
        <v>9.0</v>
      </c>
      <c r="G422" s="159">
        <f t="shared" si="3"/>
        <v>8.9</v>
      </c>
      <c r="H422" s="157">
        <v>8.8</v>
      </c>
      <c r="I422" s="160">
        <f t="shared" si="4"/>
        <v>8.733333333</v>
      </c>
      <c r="J422" s="160">
        <f t="shared" si="5"/>
        <v>8.666666667</v>
      </c>
      <c r="K422" s="159">
        <v>8.6</v>
      </c>
      <c r="L422" s="159">
        <f t="shared" si="6"/>
        <v>8.57</v>
      </c>
      <c r="M422" s="159">
        <f t="shared" si="7"/>
        <v>8.54</v>
      </c>
      <c r="N422" s="159">
        <f t="shared" si="8"/>
        <v>8.51</v>
      </c>
      <c r="O422" s="159">
        <f t="shared" si="9"/>
        <v>8.48</v>
      </c>
      <c r="P422" s="157">
        <v>8.45</v>
      </c>
      <c r="Q422" s="160">
        <f t="shared" si="10"/>
        <v>8.434</v>
      </c>
      <c r="R422" s="160">
        <f t="shared" si="11"/>
        <v>8.418</v>
      </c>
      <c r="S422" s="160">
        <f t="shared" si="12"/>
        <v>8.402</v>
      </c>
      <c r="T422" s="160">
        <f t="shared" si="13"/>
        <v>8.386</v>
      </c>
      <c r="U422" s="167">
        <v>8.37</v>
      </c>
      <c r="V422" s="162">
        <f t="shared" ref="V422:AO422" si="431">B422-B423</f>
        <v>0.02</v>
      </c>
      <c r="W422" s="162">
        <f t="shared" si="431"/>
        <v>-0.02</v>
      </c>
      <c r="X422" s="162">
        <f t="shared" si="431"/>
        <v>-0.02</v>
      </c>
      <c r="Y422" s="162">
        <f t="shared" si="431"/>
        <v>-0.025</v>
      </c>
      <c r="Z422" s="162">
        <f t="shared" si="431"/>
        <v>-0.03</v>
      </c>
      <c r="AA422" s="162">
        <f t="shared" si="431"/>
        <v>-0.03</v>
      </c>
      <c r="AB422" s="162">
        <f t="shared" si="431"/>
        <v>-0.03</v>
      </c>
      <c r="AC422" s="162">
        <f t="shared" si="431"/>
        <v>-0.04</v>
      </c>
      <c r="AD422" s="162">
        <f t="shared" si="431"/>
        <v>-0.05</v>
      </c>
      <c r="AE422" s="162">
        <f t="shared" si="431"/>
        <v>-0.06</v>
      </c>
      <c r="AF422" s="162">
        <f t="shared" si="431"/>
        <v>-0.068</v>
      </c>
      <c r="AG422" s="162">
        <f t="shared" si="431"/>
        <v>-0.076</v>
      </c>
      <c r="AH422" s="162">
        <f t="shared" si="431"/>
        <v>-0.084</v>
      </c>
      <c r="AI422" s="162">
        <f t="shared" si="431"/>
        <v>-0.092</v>
      </c>
      <c r="AJ422" s="162">
        <f t="shared" si="431"/>
        <v>-0.1</v>
      </c>
      <c r="AK422" s="162">
        <f t="shared" si="431"/>
        <v>-0.108</v>
      </c>
      <c r="AL422" s="162">
        <f t="shared" si="431"/>
        <v>-0.116</v>
      </c>
      <c r="AM422" s="162">
        <f t="shared" si="431"/>
        <v>-0.124</v>
      </c>
      <c r="AN422" s="162">
        <f t="shared" si="431"/>
        <v>-0.132</v>
      </c>
      <c r="AO422" s="162">
        <f t="shared" si="431"/>
        <v>-0.14</v>
      </c>
      <c r="AP422" s="163">
        <f t="shared" si="15"/>
        <v>0.02</v>
      </c>
    </row>
    <row r="423">
      <c r="A423" s="169">
        <v>42527.0</v>
      </c>
      <c r="B423" s="166">
        <v>9.75</v>
      </c>
      <c r="C423" s="157">
        <v>9.49</v>
      </c>
      <c r="D423" s="159">
        <v>9.3</v>
      </c>
      <c r="E423" s="159">
        <f t="shared" si="2"/>
        <v>9.165</v>
      </c>
      <c r="F423" s="159">
        <v>9.03</v>
      </c>
      <c r="G423" s="159">
        <f t="shared" si="3"/>
        <v>8.93</v>
      </c>
      <c r="H423" s="157">
        <v>8.83</v>
      </c>
      <c r="I423" s="160">
        <f t="shared" si="4"/>
        <v>8.773333333</v>
      </c>
      <c r="J423" s="160">
        <f t="shared" si="5"/>
        <v>8.716666667</v>
      </c>
      <c r="K423" s="159">
        <v>8.66</v>
      </c>
      <c r="L423" s="159">
        <f t="shared" si="6"/>
        <v>8.638</v>
      </c>
      <c r="M423" s="159">
        <f t="shared" si="7"/>
        <v>8.616</v>
      </c>
      <c r="N423" s="159">
        <f t="shared" si="8"/>
        <v>8.594</v>
      </c>
      <c r="O423" s="159">
        <f t="shared" si="9"/>
        <v>8.572</v>
      </c>
      <c r="P423" s="157">
        <v>8.55</v>
      </c>
      <c r="Q423" s="160">
        <f t="shared" si="10"/>
        <v>8.542</v>
      </c>
      <c r="R423" s="160">
        <f t="shared" si="11"/>
        <v>8.534</v>
      </c>
      <c r="S423" s="160">
        <f t="shared" si="12"/>
        <v>8.526</v>
      </c>
      <c r="T423" s="160">
        <f t="shared" si="13"/>
        <v>8.518</v>
      </c>
      <c r="U423" s="167">
        <v>8.51</v>
      </c>
      <c r="V423" s="162">
        <f t="shared" ref="V423:AO423" si="432">B423-B424</f>
        <v>-0.04</v>
      </c>
      <c r="W423" s="162">
        <f t="shared" si="432"/>
        <v>0</v>
      </c>
      <c r="X423" s="162">
        <f t="shared" si="432"/>
        <v>-0.06</v>
      </c>
      <c r="Y423" s="162">
        <f t="shared" si="432"/>
        <v>-0.09</v>
      </c>
      <c r="Z423" s="162">
        <f t="shared" si="432"/>
        <v>-0.12</v>
      </c>
      <c r="AA423" s="162">
        <f t="shared" si="432"/>
        <v>-0.135</v>
      </c>
      <c r="AB423" s="162">
        <f t="shared" si="432"/>
        <v>-0.15</v>
      </c>
      <c r="AC423" s="162">
        <f t="shared" si="432"/>
        <v>-0.1533333333</v>
      </c>
      <c r="AD423" s="162">
        <f t="shared" si="432"/>
        <v>-0.1566666667</v>
      </c>
      <c r="AE423" s="162">
        <f t="shared" si="432"/>
        <v>-0.16</v>
      </c>
      <c r="AF423" s="162">
        <f t="shared" si="432"/>
        <v>-0.164</v>
      </c>
      <c r="AG423" s="162">
        <f t="shared" si="432"/>
        <v>-0.168</v>
      </c>
      <c r="AH423" s="162">
        <f t="shared" si="432"/>
        <v>-0.172</v>
      </c>
      <c r="AI423" s="162">
        <f t="shared" si="432"/>
        <v>-0.176</v>
      </c>
      <c r="AJ423" s="162">
        <f t="shared" si="432"/>
        <v>-0.18</v>
      </c>
      <c r="AK423" s="162">
        <f t="shared" si="432"/>
        <v>-0.184</v>
      </c>
      <c r="AL423" s="162">
        <f t="shared" si="432"/>
        <v>-0.188</v>
      </c>
      <c r="AM423" s="162">
        <f t="shared" si="432"/>
        <v>-0.192</v>
      </c>
      <c r="AN423" s="162">
        <f t="shared" si="432"/>
        <v>-0.196</v>
      </c>
      <c r="AO423" s="162">
        <f t="shared" si="432"/>
        <v>-0.2</v>
      </c>
      <c r="AP423" s="163">
        <f t="shared" si="15"/>
        <v>0</v>
      </c>
    </row>
    <row r="424">
      <c r="A424" s="169">
        <v>42524.0</v>
      </c>
      <c r="B424" s="166">
        <v>9.79</v>
      </c>
      <c r="C424" s="157">
        <v>9.49</v>
      </c>
      <c r="D424" s="159">
        <v>9.36</v>
      </c>
      <c r="E424" s="159">
        <f t="shared" si="2"/>
        <v>9.255</v>
      </c>
      <c r="F424" s="159">
        <v>9.15</v>
      </c>
      <c r="G424" s="159">
        <f t="shared" si="3"/>
        <v>9.065</v>
      </c>
      <c r="H424" s="157">
        <v>8.98</v>
      </c>
      <c r="I424" s="160">
        <f t="shared" si="4"/>
        <v>8.926666667</v>
      </c>
      <c r="J424" s="160">
        <f t="shared" si="5"/>
        <v>8.873333333</v>
      </c>
      <c r="K424" s="159">
        <v>8.82</v>
      </c>
      <c r="L424" s="159">
        <f t="shared" si="6"/>
        <v>8.802</v>
      </c>
      <c r="M424" s="159">
        <f t="shared" si="7"/>
        <v>8.784</v>
      </c>
      <c r="N424" s="159">
        <f t="shared" si="8"/>
        <v>8.766</v>
      </c>
      <c r="O424" s="159">
        <f t="shared" si="9"/>
        <v>8.748</v>
      </c>
      <c r="P424" s="157">
        <v>8.73</v>
      </c>
      <c r="Q424" s="160">
        <f t="shared" si="10"/>
        <v>8.726</v>
      </c>
      <c r="R424" s="160">
        <f t="shared" si="11"/>
        <v>8.722</v>
      </c>
      <c r="S424" s="160">
        <f t="shared" si="12"/>
        <v>8.718</v>
      </c>
      <c r="T424" s="160">
        <f t="shared" si="13"/>
        <v>8.714</v>
      </c>
      <c r="U424" s="167">
        <v>8.71</v>
      </c>
      <c r="V424" s="162">
        <f t="shared" ref="V424:AO424" si="433">B424-B425</f>
        <v>0.02</v>
      </c>
      <c r="W424" s="162">
        <f t="shared" si="433"/>
        <v>-0.06</v>
      </c>
      <c r="X424" s="162">
        <f t="shared" si="433"/>
        <v>-0.07</v>
      </c>
      <c r="Y424" s="162">
        <f t="shared" si="433"/>
        <v>-0.065</v>
      </c>
      <c r="Z424" s="162">
        <f t="shared" si="433"/>
        <v>-0.06</v>
      </c>
      <c r="AA424" s="162">
        <f t="shared" si="433"/>
        <v>-0.065</v>
      </c>
      <c r="AB424" s="162">
        <f t="shared" si="433"/>
        <v>-0.07</v>
      </c>
      <c r="AC424" s="162">
        <f t="shared" si="433"/>
        <v>-0.08333333333</v>
      </c>
      <c r="AD424" s="162">
        <f t="shared" si="433"/>
        <v>-0.09666666667</v>
      </c>
      <c r="AE424" s="162">
        <f t="shared" si="433"/>
        <v>-0.11</v>
      </c>
      <c r="AF424" s="162">
        <f t="shared" si="433"/>
        <v>-0.116</v>
      </c>
      <c r="AG424" s="162">
        <f t="shared" si="433"/>
        <v>-0.122</v>
      </c>
      <c r="AH424" s="162">
        <f t="shared" si="433"/>
        <v>-0.128</v>
      </c>
      <c r="AI424" s="162">
        <f t="shared" si="433"/>
        <v>-0.134</v>
      </c>
      <c r="AJ424" s="162">
        <f t="shared" si="433"/>
        <v>-0.14</v>
      </c>
      <c r="AK424" s="162">
        <f t="shared" si="433"/>
        <v>-0.142</v>
      </c>
      <c r="AL424" s="162">
        <f t="shared" si="433"/>
        <v>-0.144</v>
      </c>
      <c r="AM424" s="162">
        <f t="shared" si="433"/>
        <v>-0.146</v>
      </c>
      <c r="AN424" s="162">
        <f t="shared" si="433"/>
        <v>-0.148</v>
      </c>
      <c r="AO424" s="162">
        <f t="shared" si="433"/>
        <v>-0.15</v>
      </c>
      <c r="AP424" s="163">
        <f t="shared" si="15"/>
        <v>0.02</v>
      </c>
    </row>
    <row r="425">
      <c r="A425" s="169">
        <v>42523.0</v>
      </c>
      <c r="B425" s="166">
        <v>9.77</v>
      </c>
      <c r="C425" s="157">
        <v>9.55</v>
      </c>
      <c r="D425" s="159">
        <v>9.43</v>
      </c>
      <c r="E425" s="159">
        <f t="shared" si="2"/>
        <v>9.32</v>
      </c>
      <c r="F425" s="159">
        <v>9.21</v>
      </c>
      <c r="G425" s="159">
        <f t="shared" si="3"/>
        <v>9.13</v>
      </c>
      <c r="H425" s="157">
        <v>9.05</v>
      </c>
      <c r="I425" s="160">
        <f t="shared" si="4"/>
        <v>9.01</v>
      </c>
      <c r="J425" s="160">
        <f t="shared" si="5"/>
        <v>8.97</v>
      </c>
      <c r="K425" s="159">
        <v>8.93</v>
      </c>
      <c r="L425" s="159">
        <f t="shared" si="6"/>
        <v>8.918</v>
      </c>
      <c r="M425" s="159">
        <f t="shared" si="7"/>
        <v>8.906</v>
      </c>
      <c r="N425" s="159">
        <f t="shared" si="8"/>
        <v>8.894</v>
      </c>
      <c r="O425" s="159">
        <f t="shared" si="9"/>
        <v>8.882</v>
      </c>
      <c r="P425" s="157">
        <v>8.87</v>
      </c>
      <c r="Q425" s="160">
        <f t="shared" si="10"/>
        <v>8.868</v>
      </c>
      <c r="R425" s="160">
        <f t="shared" si="11"/>
        <v>8.866</v>
      </c>
      <c r="S425" s="160">
        <f t="shared" si="12"/>
        <v>8.864</v>
      </c>
      <c r="T425" s="160">
        <f t="shared" si="13"/>
        <v>8.862</v>
      </c>
      <c r="U425" s="167">
        <v>8.86</v>
      </c>
      <c r="V425" s="162">
        <f t="shared" ref="V425:AO425" si="434">B425-B426</f>
        <v>-0.03</v>
      </c>
      <c r="W425" s="162">
        <f t="shared" si="434"/>
        <v>0</v>
      </c>
      <c r="X425" s="162">
        <f t="shared" si="434"/>
        <v>0</v>
      </c>
      <c r="Y425" s="162">
        <f t="shared" si="434"/>
        <v>-0.01</v>
      </c>
      <c r="Z425" s="162">
        <f t="shared" si="434"/>
        <v>-0.02</v>
      </c>
      <c r="AA425" s="162">
        <f t="shared" si="434"/>
        <v>-0.02</v>
      </c>
      <c r="AB425" s="162">
        <f t="shared" si="434"/>
        <v>-0.02</v>
      </c>
      <c r="AC425" s="162">
        <f t="shared" si="434"/>
        <v>-0.01</v>
      </c>
      <c r="AD425" s="162">
        <f t="shared" si="434"/>
        <v>0</v>
      </c>
      <c r="AE425" s="162">
        <f t="shared" si="434"/>
        <v>0.01</v>
      </c>
      <c r="AF425" s="162">
        <f t="shared" si="434"/>
        <v>0.016</v>
      </c>
      <c r="AG425" s="162">
        <f t="shared" si="434"/>
        <v>0.022</v>
      </c>
      <c r="AH425" s="162">
        <f t="shared" si="434"/>
        <v>0.028</v>
      </c>
      <c r="AI425" s="162">
        <f t="shared" si="434"/>
        <v>0.034</v>
      </c>
      <c r="AJ425" s="162">
        <f t="shared" si="434"/>
        <v>0.04</v>
      </c>
      <c r="AK425" s="162">
        <f t="shared" si="434"/>
        <v>0.042</v>
      </c>
      <c r="AL425" s="162">
        <f t="shared" si="434"/>
        <v>0.044</v>
      </c>
      <c r="AM425" s="162">
        <f t="shared" si="434"/>
        <v>0.046</v>
      </c>
      <c r="AN425" s="162">
        <f t="shared" si="434"/>
        <v>0.048</v>
      </c>
      <c r="AO425" s="162">
        <f t="shared" si="434"/>
        <v>0.05</v>
      </c>
      <c r="AP425" s="163">
        <f t="shared" si="15"/>
        <v>0.05</v>
      </c>
    </row>
    <row r="426">
      <c r="A426" s="169">
        <v>42522.0</v>
      </c>
      <c r="B426" s="166">
        <v>9.8</v>
      </c>
      <c r="C426" s="157">
        <v>9.55</v>
      </c>
      <c r="D426" s="159">
        <v>9.43</v>
      </c>
      <c r="E426" s="159">
        <f t="shared" si="2"/>
        <v>9.33</v>
      </c>
      <c r="F426" s="159">
        <v>9.23</v>
      </c>
      <c r="G426" s="159">
        <f t="shared" si="3"/>
        <v>9.15</v>
      </c>
      <c r="H426" s="157">
        <v>9.07</v>
      </c>
      <c r="I426" s="160">
        <f t="shared" si="4"/>
        <v>9.02</v>
      </c>
      <c r="J426" s="160">
        <f t="shared" si="5"/>
        <v>8.97</v>
      </c>
      <c r="K426" s="159">
        <v>8.92</v>
      </c>
      <c r="L426" s="159">
        <f t="shared" si="6"/>
        <v>8.902</v>
      </c>
      <c r="M426" s="159">
        <f t="shared" si="7"/>
        <v>8.884</v>
      </c>
      <c r="N426" s="159">
        <f t="shared" si="8"/>
        <v>8.866</v>
      </c>
      <c r="O426" s="159">
        <f t="shared" si="9"/>
        <v>8.848</v>
      </c>
      <c r="P426" s="157">
        <v>8.83</v>
      </c>
      <c r="Q426" s="160">
        <f t="shared" si="10"/>
        <v>8.826</v>
      </c>
      <c r="R426" s="160">
        <f t="shared" si="11"/>
        <v>8.822</v>
      </c>
      <c r="S426" s="160">
        <f t="shared" si="12"/>
        <v>8.818</v>
      </c>
      <c r="T426" s="160">
        <f t="shared" si="13"/>
        <v>8.814</v>
      </c>
      <c r="U426" s="167">
        <v>8.81</v>
      </c>
      <c r="V426" s="162">
        <f t="shared" ref="V426:AO426" si="435">B426-B427</f>
        <v>0.09</v>
      </c>
      <c r="W426" s="162">
        <f t="shared" si="435"/>
        <v>0.08</v>
      </c>
      <c r="X426" s="162">
        <f t="shared" si="435"/>
        <v>0.1</v>
      </c>
      <c r="Y426" s="162">
        <f t="shared" si="435"/>
        <v>0.1</v>
      </c>
      <c r="Z426" s="162">
        <f t="shared" si="435"/>
        <v>0.1</v>
      </c>
      <c r="AA426" s="162">
        <f t="shared" si="435"/>
        <v>0.095</v>
      </c>
      <c r="AB426" s="162">
        <f t="shared" si="435"/>
        <v>0.09</v>
      </c>
      <c r="AC426" s="162">
        <f t="shared" si="435"/>
        <v>0.09666666667</v>
      </c>
      <c r="AD426" s="162">
        <f t="shared" si="435"/>
        <v>0.1033333333</v>
      </c>
      <c r="AE426" s="162">
        <f t="shared" si="435"/>
        <v>0.11</v>
      </c>
      <c r="AF426" s="162">
        <f t="shared" si="435"/>
        <v>0.114</v>
      </c>
      <c r="AG426" s="162">
        <f t="shared" si="435"/>
        <v>0.118</v>
      </c>
      <c r="AH426" s="162">
        <f t="shared" si="435"/>
        <v>0.122</v>
      </c>
      <c r="AI426" s="162">
        <f t="shared" si="435"/>
        <v>0.126</v>
      </c>
      <c r="AJ426" s="162">
        <f t="shared" si="435"/>
        <v>0.13</v>
      </c>
      <c r="AK426" s="162">
        <f t="shared" si="435"/>
        <v>0.136</v>
      </c>
      <c r="AL426" s="162">
        <f t="shared" si="435"/>
        <v>0.142</v>
      </c>
      <c r="AM426" s="162">
        <f t="shared" si="435"/>
        <v>0.148</v>
      </c>
      <c r="AN426" s="162">
        <f t="shared" si="435"/>
        <v>0.154</v>
      </c>
      <c r="AO426" s="162">
        <f t="shared" si="435"/>
        <v>0.16</v>
      </c>
      <c r="AP426" s="163">
        <f t="shared" si="15"/>
        <v>0.16</v>
      </c>
    </row>
    <row r="427">
      <c r="A427" s="169">
        <v>42521.0</v>
      </c>
      <c r="B427" s="166">
        <v>9.71</v>
      </c>
      <c r="C427" s="157">
        <v>9.47</v>
      </c>
      <c r="D427" s="159">
        <v>9.33</v>
      </c>
      <c r="E427" s="159">
        <f t="shared" si="2"/>
        <v>9.23</v>
      </c>
      <c r="F427" s="159">
        <v>9.13</v>
      </c>
      <c r="G427" s="159">
        <f t="shared" si="3"/>
        <v>9.055</v>
      </c>
      <c r="H427" s="157">
        <v>8.98</v>
      </c>
      <c r="I427" s="160">
        <f t="shared" si="4"/>
        <v>8.923333333</v>
      </c>
      <c r="J427" s="160">
        <f t="shared" si="5"/>
        <v>8.866666667</v>
      </c>
      <c r="K427" s="159">
        <v>8.81</v>
      </c>
      <c r="L427" s="159">
        <f t="shared" si="6"/>
        <v>8.788</v>
      </c>
      <c r="M427" s="159">
        <f t="shared" si="7"/>
        <v>8.766</v>
      </c>
      <c r="N427" s="159">
        <f t="shared" si="8"/>
        <v>8.744</v>
      </c>
      <c r="O427" s="159">
        <f t="shared" si="9"/>
        <v>8.722</v>
      </c>
      <c r="P427" s="157">
        <v>8.7</v>
      </c>
      <c r="Q427" s="160">
        <f t="shared" si="10"/>
        <v>8.69</v>
      </c>
      <c r="R427" s="160">
        <f t="shared" si="11"/>
        <v>8.68</v>
      </c>
      <c r="S427" s="160">
        <f t="shared" si="12"/>
        <v>8.67</v>
      </c>
      <c r="T427" s="160">
        <f t="shared" si="13"/>
        <v>8.66</v>
      </c>
      <c r="U427" s="167">
        <v>8.65</v>
      </c>
      <c r="V427" s="162">
        <f t="shared" ref="V427:AO427" si="436">B427-B428</f>
        <v>0.11</v>
      </c>
      <c r="W427" s="162">
        <f t="shared" si="436"/>
        <v>-0.01</v>
      </c>
      <c r="X427" s="162">
        <f t="shared" si="436"/>
        <v>-0.03</v>
      </c>
      <c r="Y427" s="162">
        <f t="shared" si="436"/>
        <v>-0.015</v>
      </c>
      <c r="Z427" s="162">
        <f t="shared" si="436"/>
        <v>0</v>
      </c>
      <c r="AA427" s="162">
        <f t="shared" si="436"/>
        <v>0.005</v>
      </c>
      <c r="AB427" s="162">
        <f t="shared" si="436"/>
        <v>0.01</v>
      </c>
      <c r="AC427" s="162">
        <f t="shared" si="436"/>
        <v>0</v>
      </c>
      <c r="AD427" s="162">
        <f t="shared" si="436"/>
        <v>-0.01</v>
      </c>
      <c r="AE427" s="162">
        <f t="shared" si="436"/>
        <v>-0.02</v>
      </c>
      <c r="AF427" s="162">
        <f t="shared" si="436"/>
        <v>-0.022</v>
      </c>
      <c r="AG427" s="162">
        <f t="shared" si="436"/>
        <v>-0.024</v>
      </c>
      <c r="AH427" s="162">
        <f t="shared" si="436"/>
        <v>-0.026</v>
      </c>
      <c r="AI427" s="162">
        <f t="shared" si="436"/>
        <v>-0.028</v>
      </c>
      <c r="AJ427" s="162">
        <f t="shared" si="436"/>
        <v>-0.03</v>
      </c>
      <c r="AK427" s="162">
        <f t="shared" si="436"/>
        <v>-0.032</v>
      </c>
      <c r="AL427" s="162">
        <f t="shared" si="436"/>
        <v>-0.034</v>
      </c>
      <c r="AM427" s="162">
        <f t="shared" si="436"/>
        <v>-0.036</v>
      </c>
      <c r="AN427" s="162">
        <f t="shared" si="436"/>
        <v>-0.038</v>
      </c>
      <c r="AO427" s="162">
        <f t="shared" si="436"/>
        <v>-0.04</v>
      </c>
      <c r="AP427" s="163">
        <f t="shared" si="15"/>
        <v>0.11</v>
      </c>
    </row>
    <row r="428">
      <c r="A428" s="169">
        <v>42520.0</v>
      </c>
      <c r="B428" s="166">
        <v>9.6</v>
      </c>
      <c r="C428" s="157">
        <v>9.48</v>
      </c>
      <c r="D428" s="159">
        <v>9.36</v>
      </c>
      <c r="E428" s="159">
        <f t="shared" si="2"/>
        <v>9.245</v>
      </c>
      <c r="F428" s="159">
        <v>9.13</v>
      </c>
      <c r="G428" s="159">
        <f t="shared" si="3"/>
        <v>9.05</v>
      </c>
      <c r="H428" s="157">
        <v>8.97</v>
      </c>
      <c r="I428" s="160">
        <f t="shared" si="4"/>
        <v>8.923333333</v>
      </c>
      <c r="J428" s="160">
        <f t="shared" si="5"/>
        <v>8.876666667</v>
      </c>
      <c r="K428" s="159">
        <v>8.83</v>
      </c>
      <c r="L428" s="159">
        <f t="shared" si="6"/>
        <v>8.81</v>
      </c>
      <c r="M428" s="159">
        <f t="shared" si="7"/>
        <v>8.79</v>
      </c>
      <c r="N428" s="159">
        <f t="shared" si="8"/>
        <v>8.77</v>
      </c>
      <c r="O428" s="159">
        <f t="shared" si="9"/>
        <v>8.75</v>
      </c>
      <c r="P428" s="157">
        <v>8.73</v>
      </c>
      <c r="Q428" s="160">
        <f t="shared" si="10"/>
        <v>8.722</v>
      </c>
      <c r="R428" s="160">
        <f t="shared" si="11"/>
        <v>8.714</v>
      </c>
      <c r="S428" s="160">
        <f t="shared" si="12"/>
        <v>8.706</v>
      </c>
      <c r="T428" s="160">
        <f t="shared" si="13"/>
        <v>8.698</v>
      </c>
      <c r="U428" s="167">
        <v>8.69</v>
      </c>
      <c r="V428" s="162">
        <f t="shared" ref="V428:AO428" si="437">B428-B429</f>
        <v>0</v>
      </c>
      <c r="W428" s="162">
        <f t="shared" si="437"/>
        <v>0.03</v>
      </c>
      <c r="X428" s="162">
        <f t="shared" si="437"/>
        <v>0.04</v>
      </c>
      <c r="Y428" s="162">
        <f t="shared" si="437"/>
        <v>0.025</v>
      </c>
      <c r="Z428" s="162">
        <f t="shared" si="437"/>
        <v>0.01</v>
      </c>
      <c r="AA428" s="162">
        <f t="shared" si="437"/>
        <v>0.005</v>
      </c>
      <c r="AB428" s="162">
        <f t="shared" si="437"/>
        <v>0</v>
      </c>
      <c r="AC428" s="162">
        <f t="shared" si="437"/>
        <v>0</v>
      </c>
      <c r="AD428" s="162">
        <f t="shared" si="437"/>
        <v>0</v>
      </c>
      <c r="AE428" s="162">
        <f t="shared" si="437"/>
        <v>0</v>
      </c>
      <c r="AF428" s="162">
        <f t="shared" si="437"/>
        <v>0.006</v>
      </c>
      <c r="AG428" s="162">
        <f t="shared" si="437"/>
        <v>0.012</v>
      </c>
      <c r="AH428" s="162">
        <f t="shared" si="437"/>
        <v>0.018</v>
      </c>
      <c r="AI428" s="162">
        <f t="shared" si="437"/>
        <v>0.024</v>
      </c>
      <c r="AJ428" s="162">
        <f t="shared" si="437"/>
        <v>0.03</v>
      </c>
      <c r="AK428" s="162">
        <f t="shared" si="437"/>
        <v>0.036</v>
      </c>
      <c r="AL428" s="162">
        <f t="shared" si="437"/>
        <v>0.042</v>
      </c>
      <c r="AM428" s="162">
        <f t="shared" si="437"/>
        <v>0.048</v>
      </c>
      <c r="AN428" s="162">
        <f t="shared" si="437"/>
        <v>0.054</v>
      </c>
      <c r="AO428" s="162">
        <f t="shared" si="437"/>
        <v>0.06</v>
      </c>
      <c r="AP428" s="163">
        <f t="shared" si="15"/>
        <v>0.06</v>
      </c>
    </row>
    <row r="429">
      <c r="A429" s="169">
        <v>42517.0</v>
      </c>
      <c r="B429" s="166">
        <v>9.6</v>
      </c>
      <c r="C429" s="157">
        <v>9.45</v>
      </c>
      <c r="D429" s="159">
        <v>9.32</v>
      </c>
      <c r="E429" s="159">
        <f t="shared" si="2"/>
        <v>9.22</v>
      </c>
      <c r="F429" s="159">
        <v>9.12</v>
      </c>
      <c r="G429" s="159">
        <f t="shared" si="3"/>
        <v>9.045</v>
      </c>
      <c r="H429" s="157">
        <v>8.97</v>
      </c>
      <c r="I429" s="160">
        <f t="shared" si="4"/>
        <v>8.923333333</v>
      </c>
      <c r="J429" s="160">
        <f t="shared" si="5"/>
        <v>8.876666667</v>
      </c>
      <c r="K429" s="159">
        <v>8.83</v>
      </c>
      <c r="L429" s="159">
        <f t="shared" si="6"/>
        <v>8.804</v>
      </c>
      <c r="M429" s="159">
        <f t="shared" si="7"/>
        <v>8.778</v>
      </c>
      <c r="N429" s="159">
        <f t="shared" si="8"/>
        <v>8.752</v>
      </c>
      <c r="O429" s="159">
        <f t="shared" si="9"/>
        <v>8.726</v>
      </c>
      <c r="P429" s="157">
        <v>8.7</v>
      </c>
      <c r="Q429" s="160">
        <f t="shared" si="10"/>
        <v>8.686</v>
      </c>
      <c r="R429" s="160">
        <f t="shared" si="11"/>
        <v>8.672</v>
      </c>
      <c r="S429" s="160">
        <f t="shared" si="12"/>
        <v>8.658</v>
      </c>
      <c r="T429" s="160">
        <f t="shared" si="13"/>
        <v>8.644</v>
      </c>
      <c r="U429" s="167">
        <v>8.63</v>
      </c>
      <c r="V429" s="162">
        <f t="shared" ref="V429:AO429" si="438">B429-B430</f>
        <v>0.07</v>
      </c>
      <c r="W429" s="162">
        <f t="shared" si="438"/>
        <v>0.01</v>
      </c>
      <c r="X429" s="162">
        <f t="shared" si="438"/>
        <v>0</v>
      </c>
      <c r="Y429" s="162">
        <f t="shared" si="438"/>
        <v>0.005</v>
      </c>
      <c r="Z429" s="162">
        <f t="shared" si="438"/>
        <v>0.01</v>
      </c>
      <c r="AA429" s="162">
        <f t="shared" si="438"/>
        <v>0.015</v>
      </c>
      <c r="AB429" s="162">
        <f t="shared" si="438"/>
        <v>0.02</v>
      </c>
      <c r="AC429" s="162">
        <f t="shared" si="438"/>
        <v>0.02333333333</v>
      </c>
      <c r="AD429" s="162">
        <f t="shared" si="438"/>
        <v>0.02666666667</v>
      </c>
      <c r="AE429" s="162">
        <f t="shared" si="438"/>
        <v>0.03</v>
      </c>
      <c r="AF429" s="162">
        <f t="shared" si="438"/>
        <v>0.032</v>
      </c>
      <c r="AG429" s="162">
        <f t="shared" si="438"/>
        <v>0.034</v>
      </c>
      <c r="AH429" s="162">
        <f t="shared" si="438"/>
        <v>0.036</v>
      </c>
      <c r="AI429" s="162">
        <f t="shared" si="438"/>
        <v>0.038</v>
      </c>
      <c r="AJ429" s="162">
        <f t="shared" si="438"/>
        <v>0.04</v>
      </c>
      <c r="AK429" s="162">
        <f t="shared" si="438"/>
        <v>0.04</v>
      </c>
      <c r="AL429" s="162">
        <f t="shared" si="438"/>
        <v>0.04</v>
      </c>
      <c r="AM429" s="162">
        <f t="shared" si="438"/>
        <v>0.04</v>
      </c>
      <c r="AN429" s="162">
        <f t="shared" si="438"/>
        <v>0.04</v>
      </c>
      <c r="AO429" s="162">
        <f t="shared" si="438"/>
        <v>0.04</v>
      </c>
      <c r="AP429" s="163">
        <f t="shared" si="15"/>
        <v>0.07</v>
      </c>
    </row>
    <row r="430">
      <c r="A430" s="169">
        <v>42516.0</v>
      </c>
      <c r="B430" s="166">
        <v>9.53</v>
      </c>
      <c r="C430" s="157">
        <v>9.44</v>
      </c>
      <c r="D430" s="159">
        <v>9.32</v>
      </c>
      <c r="E430" s="159">
        <f t="shared" si="2"/>
        <v>9.215</v>
      </c>
      <c r="F430" s="159">
        <v>9.11</v>
      </c>
      <c r="G430" s="159">
        <f t="shared" si="3"/>
        <v>9.03</v>
      </c>
      <c r="H430" s="157">
        <v>8.95</v>
      </c>
      <c r="I430" s="160">
        <f t="shared" si="4"/>
        <v>8.9</v>
      </c>
      <c r="J430" s="160">
        <f t="shared" si="5"/>
        <v>8.85</v>
      </c>
      <c r="K430" s="159">
        <v>8.8</v>
      </c>
      <c r="L430" s="159">
        <f t="shared" si="6"/>
        <v>8.772</v>
      </c>
      <c r="M430" s="159">
        <f t="shared" si="7"/>
        <v>8.744</v>
      </c>
      <c r="N430" s="159">
        <f t="shared" si="8"/>
        <v>8.716</v>
      </c>
      <c r="O430" s="159">
        <f t="shared" si="9"/>
        <v>8.688</v>
      </c>
      <c r="P430" s="157">
        <v>8.66</v>
      </c>
      <c r="Q430" s="160">
        <f t="shared" si="10"/>
        <v>8.646</v>
      </c>
      <c r="R430" s="160">
        <f t="shared" si="11"/>
        <v>8.632</v>
      </c>
      <c r="S430" s="160">
        <f t="shared" si="12"/>
        <v>8.618</v>
      </c>
      <c r="T430" s="160">
        <f t="shared" si="13"/>
        <v>8.604</v>
      </c>
      <c r="U430" s="167">
        <v>8.59</v>
      </c>
      <c r="V430" s="162">
        <f t="shared" ref="V430:AO430" si="439">B430-B431</f>
        <v>-0.01</v>
      </c>
      <c r="W430" s="162">
        <f t="shared" si="439"/>
        <v>-0.01</v>
      </c>
      <c r="X430" s="162">
        <f t="shared" si="439"/>
        <v>-0.01</v>
      </c>
      <c r="Y430" s="162">
        <f t="shared" si="439"/>
        <v>0.01</v>
      </c>
      <c r="Z430" s="162">
        <f t="shared" si="439"/>
        <v>0.03</v>
      </c>
      <c r="AA430" s="162">
        <f t="shared" si="439"/>
        <v>0.035</v>
      </c>
      <c r="AB430" s="162">
        <f t="shared" si="439"/>
        <v>0.04</v>
      </c>
      <c r="AC430" s="162">
        <f t="shared" si="439"/>
        <v>0.03666666667</v>
      </c>
      <c r="AD430" s="162">
        <f t="shared" si="439"/>
        <v>0.03333333333</v>
      </c>
      <c r="AE430" s="162">
        <f t="shared" si="439"/>
        <v>0.03</v>
      </c>
      <c r="AF430" s="162">
        <f t="shared" si="439"/>
        <v>0.026</v>
      </c>
      <c r="AG430" s="162">
        <f t="shared" si="439"/>
        <v>0.022</v>
      </c>
      <c r="AH430" s="162">
        <f t="shared" si="439"/>
        <v>0.018</v>
      </c>
      <c r="AI430" s="162">
        <f t="shared" si="439"/>
        <v>0.014</v>
      </c>
      <c r="AJ430" s="162">
        <f t="shared" si="439"/>
        <v>0.01</v>
      </c>
      <c r="AK430" s="162">
        <f t="shared" si="439"/>
        <v>0.01</v>
      </c>
      <c r="AL430" s="162">
        <f t="shared" si="439"/>
        <v>0.01</v>
      </c>
      <c r="AM430" s="162">
        <f t="shared" si="439"/>
        <v>0.01</v>
      </c>
      <c r="AN430" s="162">
        <f t="shared" si="439"/>
        <v>0.01</v>
      </c>
      <c r="AO430" s="162">
        <f t="shared" si="439"/>
        <v>0.01</v>
      </c>
      <c r="AP430" s="163">
        <f t="shared" si="15"/>
        <v>0.04</v>
      </c>
    </row>
    <row r="431">
      <c r="A431" s="169">
        <v>42515.0</v>
      </c>
      <c r="B431" s="166">
        <v>9.54</v>
      </c>
      <c r="C431" s="157">
        <v>9.45</v>
      </c>
      <c r="D431" s="159">
        <v>9.33</v>
      </c>
      <c r="E431" s="159">
        <f t="shared" si="2"/>
        <v>9.205</v>
      </c>
      <c r="F431" s="159">
        <v>9.08</v>
      </c>
      <c r="G431" s="159">
        <f t="shared" si="3"/>
        <v>8.995</v>
      </c>
      <c r="H431" s="157">
        <v>8.91</v>
      </c>
      <c r="I431" s="160">
        <f t="shared" si="4"/>
        <v>8.863333333</v>
      </c>
      <c r="J431" s="160">
        <f t="shared" si="5"/>
        <v>8.816666667</v>
      </c>
      <c r="K431" s="159">
        <v>8.77</v>
      </c>
      <c r="L431" s="159">
        <f t="shared" si="6"/>
        <v>8.746</v>
      </c>
      <c r="M431" s="159">
        <f t="shared" si="7"/>
        <v>8.722</v>
      </c>
      <c r="N431" s="159">
        <f t="shared" si="8"/>
        <v>8.698</v>
      </c>
      <c r="O431" s="159">
        <f t="shared" si="9"/>
        <v>8.674</v>
      </c>
      <c r="P431" s="157">
        <v>8.65</v>
      </c>
      <c r="Q431" s="160">
        <f t="shared" si="10"/>
        <v>8.636</v>
      </c>
      <c r="R431" s="160">
        <f t="shared" si="11"/>
        <v>8.622</v>
      </c>
      <c r="S431" s="160">
        <f t="shared" si="12"/>
        <v>8.608</v>
      </c>
      <c r="T431" s="160">
        <f t="shared" si="13"/>
        <v>8.594</v>
      </c>
      <c r="U431" s="167">
        <v>8.58</v>
      </c>
      <c r="V431" s="162">
        <f t="shared" ref="V431:AO431" si="440">B431-B432</f>
        <v>0.04</v>
      </c>
      <c r="W431" s="162">
        <f t="shared" si="440"/>
        <v>0.04</v>
      </c>
      <c r="X431" s="162">
        <f t="shared" si="440"/>
        <v>0.02</v>
      </c>
      <c r="Y431" s="162">
        <f t="shared" si="440"/>
        <v>-0.005</v>
      </c>
      <c r="Z431" s="162">
        <f t="shared" si="440"/>
        <v>-0.03</v>
      </c>
      <c r="AA431" s="162">
        <f t="shared" si="440"/>
        <v>-0.045</v>
      </c>
      <c r="AB431" s="162">
        <f t="shared" si="440"/>
        <v>-0.06</v>
      </c>
      <c r="AC431" s="162">
        <f t="shared" si="440"/>
        <v>-0.06</v>
      </c>
      <c r="AD431" s="162">
        <f t="shared" si="440"/>
        <v>-0.06</v>
      </c>
      <c r="AE431" s="162">
        <f t="shared" si="440"/>
        <v>-0.06</v>
      </c>
      <c r="AF431" s="162">
        <f t="shared" si="440"/>
        <v>-0.06</v>
      </c>
      <c r="AG431" s="162">
        <f t="shared" si="440"/>
        <v>-0.06</v>
      </c>
      <c r="AH431" s="162">
        <f t="shared" si="440"/>
        <v>-0.06</v>
      </c>
      <c r="AI431" s="162">
        <f t="shared" si="440"/>
        <v>-0.06</v>
      </c>
      <c r="AJ431" s="162">
        <f t="shared" si="440"/>
        <v>-0.06</v>
      </c>
      <c r="AK431" s="162">
        <f t="shared" si="440"/>
        <v>-0.064</v>
      </c>
      <c r="AL431" s="162">
        <f t="shared" si="440"/>
        <v>-0.068</v>
      </c>
      <c r="AM431" s="162">
        <f t="shared" si="440"/>
        <v>-0.072</v>
      </c>
      <c r="AN431" s="162">
        <f t="shared" si="440"/>
        <v>-0.076</v>
      </c>
      <c r="AO431" s="162">
        <f t="shared" si="440"/>
        <v>-0.08</v>
      </c>
      <c r="AP431" s="163">
        <f t="shared" si="15"/>
        <v>0.04</v>
      </c>
    </row>
    <row r="432">
      <c r="A432" s="169">
        <v>42514.0</v>
      </c>
      <c r="B432" s="166">
        <v>9.5</v>
      </c>
      <c r="C432" s="157">
        <v>9.41</v>
      </c>
      <c r="D432" s="159">
        <v>9.31</v>
      </c>
      <c r="E432" s="159">
        <f t="shared" si="2"/>
        <v>9.21</v>
      </c>
      <c r="F432" s="159">
        <v>9.11</v>
      </c>
      <c r="G432" s="159">
        <f t="shared" si="3"/>
        <v>9.04</v>
      </c>
      <c r="H432" s="157">
        <v>8.97</v>
      </c>
      <c r="I432" s="160">
        <f t="shared" si="4"/>
        <v>8.923333333</v>
      </c>
      <c r="J432" s="160">
        <f t="shared" si="5"/>
        <v>8.876666667</v>
      </c>
      <c r="K432" s="159">
        <v>8.83</v>
      </c>
      <c r="L432" s="159">
        <f t="shared" si="6"/>
        <v>8.806</v>
      </c>
      <c r="M432" s="159">
        <f t="shared" si="7"/>
        <v>8.782</v>
      </c>
      <c r="N432" s="159">
        <f t="shared" si="8"/>
        <v>8.758</v>
      </c>
      <c r="O432" s="159">
        <f t="shared" si="9"/>
        <v>8.734</v>
      </c>
      <c r="P432" s="157">
        <v>8.71</v>
      </c>
      <c r="Q432" s="160">
        <f t="shared" si="10"/>
        <v>8.7</v>
      </c>
      <c r="R432" s="160">
        <f t="shared" si="11"/>
        <v>8.69</v>
      </c>
      <c r="S432" s="160">
        <f t="shared" si="12"/>
        <v>8.68</v>
      </c>
      <c r="T432" s="160">
        <f t="shared" si="13"/>
        <v>8.67</v>
      </c>
      <c r="U432" s="167">
        <v>8.66</v>
      </c>
      <c r="V432" s="162">
        <f t="shared" ref="V432:AO432" si="441">B432-B433</f>
        <v>0</v>
      </c>
      <c r="W432" s="162">
        <f t="shared" si="441"/>
        <v>-0.03</v>
      </c>
      <c r="X432" s="162">
        <f t="shared" si="441"/>
        <v>-0.03</v>
      </c>
      <c r="Y432" s="162">
        <f t="shared" si="441"/>
        <v>-0.025</v>
      </c>
      <c r="Z432" s="162">
        <f t="shared" si="441"/>
        <v>-0.02</v>
      </c>
      <c r="AA432" s="162">
        <f t="shared" si="441"/>
        <v>-0.015</v>
      </c>
      <c r="AB432" s="162">
        <f t="shared" si="441"/>
        <v>-0.01</v>
      </c>
      <c r="AC432" s="162">
        <f t="shared" si="441"/>
        <v>-0.01333333333</v>
      </c>
      <c r="AD432" s="162">
        <f t="shared" si="441"/>
        <v>-0.01666666667</v>
      </c>
      <c r="AE432" s="162">
        <f t="shared" si="441"/>
        <v>-0.02</v>
      </c>
      <c r="AF432" s="162">
        <f t="shared" si="441"/>
        <v>-0.02</v>
      </c>
      <c r="AG432" s="162">
        <f t="shared" si="441"/>
        <v>-0.02</v>
      </c>
      <c r="AH432" s="162">
        <f t="shared" si="441"/>
        <v>-0.02</v>
      </c>
      <c r="AI432" s="162">
        <f t="shared" si="441"/>
        <v>-0.02</v>
      </c>
      <c r="AJ432" s="162">
        <f t="shared" si="441"/>
        <v>-0.02</v>
      </c>
      <c r="AK432" s="162">
        <f t="shared" si="441"/>
        <v>-0.018</v>
      </c>
      <c r="AL432" s="162">
        <f t="shared" si="441"/>
        <v>-0.016</v>
      </c>
      <c r="AM432" s="162">
        <f t="shared" si="441"/>
        <v>-0.014</v>
      </c>
      <c r="AN432" s="162">
        <f t="shared" si="441"/>
        <v>-0.012</v>
      </c>
      <c r="AO432" s="162">
        <f t="shared" si="441"/>
        <v>-0.01</v>
      </c>
      <c r="AP432" s="163">
        <f t="shared" si="15"/>
        <v>0</v>
      </c>
    </row>
    <row r="433">
      <c r="A433" s="169">
        <v>42513.0</v>
      </c>
      <c r="B433" s="166">
        <v>9.5</v>
      </c>
      <c r="C433" s="157">
        <v>9.44</v>
      </c>
      <c r="D433" s="159">
        <v>9.34</v>
      </c>
      <c r="E433" s="159">
        <f t="shared" si="2"/>
        <v>9.235</v>
      </c>
      <c r="F433" s="159">
        <v>9.13</v>
      </c>
      <c r="G433" s="159">
        <f t="shared" si="3"/>
        <v>9.055</v>
      </c>
      <c r="H433" s="157">
        <v>8.98</v>
      </c>
      <c r="I433" s="160">
        <f t="shared" si="4"/>
        <v>8.936666667</v>
      </c>
      <c r="J433" s="160">
        <f t="shared" si="5"/>
        <v>8.893333333</v>
      </c>
      <c r="K433" s="159">
        <v>8.85</v>
      </c>
      <c r="L433" s="159">
        <f t="shared" si="6"/>
        <v>8.826</v>
      </c>
      <c r="M433" s="159">
        <f t="shared" si="7"/>
        <v>8.802</v>
      </c>
      <c r="N433" s="159">
        <f t="shared" si="8"/>
        <v>8.778</v>
      </c>
      <c r="O433" s="159">
        <f t="shared" si="9"/>
        <v>8.754</v>
      </c>
      <c r="P433" s="157">
        <v>8.73</v>
      </c>
      <c r="Q433" s="160">
        <f t="shared" si="10"/>
        <v>8.718</v>
      </c>
      <c r="R433" s="160">
        <f t="shared" si="11"/>
        <v>8.706</v>
      </c>
      <c r="S433" s="160">
        <f t="shared" si="12"/>
        <v>8.694</v>
      </c>
      <c r="T433" s="160">
        <f t="shared" si="13"/>
        <v>8.682</v>
      </c>
      <c r="U433" s="167">
        <v>8.67</v>
      </c>
      <c r="V433" s="162">
        <f t="shared" ref="V433:AO433" si="442">B433-B434</f>
        <v>-0.02</v>
      </c>
      <c r="W433" s="162">
        <f t="shared" si="442"/>
        <v>0.02</v>
      </c>
      <c r="X433" s="162">
        <f t="shared" si="442"/>
        <v>0.04</v>
      </c>
      <c r="Y433" s="162">
        <f t="shared" si="442"/>
        <v>0.04</v>
      </c>
      <c r="Z433" s="162">
        <f t="shared" si="442"/>
        <v>0.04</v>
      </c>
      <c r="AA433" s="162">
        <f t="shared" si="442"/>
        <v>0.035</v>
      </c>
      <c r="AB433" s="162">
        <f t="shared" si="442"/>
        <v>0.03</v>
      </c>
      <c r="AC433" s="162">
        <f t="shared" si="442"/>
        <v>0.03</v>
      </c>
      <c r="AD433" s="162">
        <f t="shared" si="442"/>
        <v>0.03</v>
      </c>
      <c r="AE433" s="162">
        <f t="shared" si="442"/>
        <v>0.03</v>
      </c>
      <c r="AF433" s="162">
        <f t="shared" si="442"/>
        <v>0.028</v>
      </c>
      <c r="AG433" s="162">
        <f t="shared" si="442"/>
        <v>0.026</v>
      </c>
      <c r="AH433" s="162">
        <f t="shared" si="442"/>
        <v>0.024</v>
      </c>
      <c r="AI433" s="162">
        <f t="shared" si="442"/>
        <v>0.022</v>
      </c>
      <c r="AJ433" s="162">
        <f t="shared" si="442"/>
        <v>0.02</v>
      </c>
      <c r="AK433" s="162">
        <f t="shared" si="442"/>
        <v>0.02</v>
      </c>
      <c r="AL433" s="162">
        <f t="shared" si="442"/>
        <v>0.02</v>
      </c>
      <c r="AM433" s="162">
        <f t="shared" si="442"/>
        <v>0.02</v>
      </c>
      <c r="AN433" s="162">
        <f t="shared" si="442"/>
        <v>0.02</v>
      </c>
      <c r="AO433" s="162">
        <f t="shared" si="442"/>
        <v>0.02</v>
      </c>
      <c r="AP433" s="163">
        <f t="shared" si="15"/>
        <v>0.04</v>
      </c>
    </row>
    <row r="434">
      <c r="A434" s="169">
        <v>42510.0</v>
      </c>
      <c r="B434" s="166">
        <v>9.52</v>
      </c>
      <c r="C434" s="157">
        <v>9.42</v>
      </c>
      <c r="D434" s="159">
        <v>9.3</v>
      </c>
      <c r="E434" s="159">
        <f t="shared" si="2"/>
        <v>9.195</v>
      </c>
      <c r="F434" s="159">
        <v>9.09</v>
      </c>
      <c r="G434" s="159">
        <f t="shared" si="3"/>
        <v>9.02</v>
      </c>
      <c r="H434" s="157">
        <v>8.95</v>
      </c>
      <c r="I434" s="160">
        <f t="shared" si="4"/>
        <v>8.906666667</v>
      </c>
      <c r="J434" s="160">
        <f t="shared" si="5"/>
        <v>8.863333333</v>
      </c>
      <c r="K434" s="159">
        <v>8.82</v>
      </c>
      <c r="L434" s="159">
        <f t="shared" si="6"/>
        <v>8.798</v>
      </c>
      <c r="M434" s="159">
        <f t="shared" si="7"/>
        <v>8.776</v>
      </c>
      <c r="N434" s="159">
        <f t="shared" si="8"/>
        <v>8.754</v>
      </c>
      <c r="O434" s="159">
        <f t="shared" si="9"/>
        <v>8.732</v>
      </c>
      <c r="P434" s="157">
        <v>8.71</v>
      </c>
      <c r="Q434" s="160">
        <f t="shared" si="10"/>
        <v>8.698</v>
      </c>
      <c r="R434" s="160">
        <f t="shared" si="11"/>
        <v>8.686</v>
      </c>
      <c r="S434" s="160">
        <f t="shared" si="12"/>
        <v>8.674</v>
      </c>
      <c r="T434" s="160">
        <f t="shared" si="13"/>
        <v>8.662</v>
      </c>
      <c r="U434" s="167">
        <v>8.65</v>
      </c>
      <c r="V434" s="162">
        <f t="shared" ref="V434:AO434" si="443">B434-B435</f>
        <v>0</v>
      </c>
      <c r="W434" s="162">
        <f t="shared" si="443"/>
        <v>0</v>
      </c>
      <c r="X434" s="162">
        <f t="shared" si="443"/>
        <v>-0.01</v>
      </c>
      <c r="Y434" s="162">
        <f t="shared" si="443"/>
        <v>-0.025</v>
      </c>
      <c r="Z434" s="162">
        <f t="shared" si="443"/>
        <v>-0.04</v>
      </c>
      <c r="AA434" s="162">
        <f t="shared" si="443"/>
        <v>-0.045</v>
      </c>
      <c r="AB434" s="162">
        <f t="shared" si="443"/>
        <v>-0.05</v>
      </c>
      <c r="AC434" s="162">
        <f t="shared" si="443"/>
        <v>-0.05666666667</v>
      </c>
      <c r="AD434" s="162">
        <f t="shared" si="443"/>
        <v>-0.06333333333</v>
      </c>
      <c r="AE434" s="162">
        <f t="shared" si="443"/>
        <v>-0.07</v>
      </c>
      <c r="AF434" s="162">
        <f t="shared" si="443"/>
        <v>-0.07</v>
      </c>
      <c r="AG434" s="162">
        <f t="shared" si="443"/>
        <v>-0.07</v>
      </c>
      <c r="AH434" s="162">
        <f t="shared" si="443"/>
        <v>-0.07</v>
      </c>
      <c r="AI434" s="162">
        <f t="shared" si="443"/>
        <v>-0.07</v>
      </c>
      <c r="AJ434" s="162">
        <f t="shared" si="443"/>
        <v>-0.07</v>
      </c>
      <c r="AK434" s="162">
        <f t="shared" si="443"/>
        <v>-0.07</v>
      </c>
      <c r="AL434" s="162">
        <f t="shared" si="443"/>
        <v>-0.07</v>
      </c>
      <c r="AM434" s="162">
        <f t="shared" si="443"/>
        <v>-0.07</v>
      </c>
      <c r="AN434" s="162">
        <f t="shared" si="443"/>
        <v>-0.07</v>
      </c>
      <c r="AO434" s="162">
        <f t="shared" si="443"/>
        <v>-0.07</v>
      </c>
      <c r="AP434" s="163">
        <f t="shared" si="15"/>
        <v>0</v>
      </c>
    </row>
    <row r="435">
      <c r="A435" s="169">
        <v>42509.0</v>
      </c>
      <c r="B435" s="166">
        <v>9.52</v>
      </c>
      <c r="C435" s="157">
        <v>9.42</v>
      </c>
      <c r="D435" s="159">
        <v>9.31</v>
      </c>
      <c r="E435" s="159">
        <f t="shared" si="2"/>
        <v>9.22</v>
      </c>
      <c r="F435" s="159">
        <v>9.13</v>
      </c>
      <c r="G435" s="159">
        <f t="shared" si="3"/>
        <v>9.065</v>
      </c>
      <c r="H435" s="157">
        <v>9.0</v>
      </c>
      <c r="I435" s="160">
        <f t="shared" si="4"/>
        <v>8.963333333</v>
      </c>
      <c r="J435" s="160">
        <f t="shared" si="5"/>
        <v>8.926666667</v>
      </c>
      <c r="K435" s="159">
        <v>8.89</v>
      </c>
      <c r="L435" s="159">
        <f t="shared" si="6"/>
        <v>8.868</v>
      </c>
      <c r="M435" s="159">
        <f t="shared" si="7"/>
        <v>8.846</v>
      </c>
      <c r="N435" s="159">
        <f t="shared" si="8"/>
        <v>8.824</v>
      </c>
      <c r="O435" s="159">
        <f t="shared" si="9"/>
        <v>8.802</v>
      </c>
      <c r="P435" s="157">
        <v>8.78</v>
      </c>
      <c r="Q435" s="160">
        <f t="shared" si="10"/>
        <v>8.768</v>
      </c>
      <c r="R435" s="160">
        <f t="shared" si="11"/>
        <v>8.756</v>
      </c>
      <c r="S435" s="160">
        <f t="shared" si="12"/>
        <v>8.744</v>
      </c>
      <c r="T435" s="160">
        <f t="shared" si="13"/>
        <v>8.732</v>
      </c>
      <c r="U435" s="167">
        <v>8.72</v>
      </c>
      <c r="V435" s="162">
        <f t="shared" ref="V435:AO435" si="444">B435-B436</f>
        <v>0.02</v>
      </c>
      <c r="W435" s="162">
        <f t="shared" si="444"/>
        <v>0.03</v>
      </c>
      <c r="X435" s="162">
        <f t="shared" si="444"/>
        <v>0.06</v>
      </c>
      <c r="Y435" s="162">
        <f t="shared" si="444"/>
        <v>0.075</v>
      </c>
      <c r="Z435" s="162">
        <f t="shared" si="444"/>
        <v>0.09</v>
      </c>
      <c r="AA435" s="162">
        <f t="shared" si="444"/>
        <v>0.09</v>
      </c>
      <c r="AB435" s="162">
        <f t="shared" si="444"/>
        <v>0.09</v>
      </c>
      <c r="AC435" s="162">
        <f t="shared" si="444"/>
        <v>0.09333333333</v>
      </c>
      <c r="AD435" s="162">
        <f t="shared" si="444"/>
        <v>0.09666666667</v>
      </c>
      <c r="AE435" s="162">
        <f t="shared" si="444"/>
        <v>0.1</v>
      </c>
      <c r="AF435" s="162">
        <f t="shared" si="444"/>
        <v>0.096</v>
      </c>
      <c r="AG435" s="162">
        <f t="shared" si="444"/>
        <v>0.092</v>
      </c>
      <c r="AH435" s="162">
        <f t="shared" si="444"/>
        <v>0.088</v>
      </c>
      <c r="AI435" s="162">
        <f t="shared" si="444"/>
        <v>0.084</v>
      </c>
      <c r="AJ435" s="162">
        <f t="shared" si="444"/>
        <v>0.08</v>
      </c>
      <c r="AK435" s="162">
        <f t="shared" si="444"/>
        <v>0.078</v>
      </c>
      <c r="AL435" s="162">
        <f t="shared" si="444"/>
        <v>0.076</v>
      </c>
      <c r="AM435" s="162">
        <f t="shared" si="444"/>
        <v>0.074</v>
      </c>
      <c r="AN435" s="162">
        <f t="shared" si="444"/>
        <v>0.072</v>
      </c>
      <c r="AO435" s="162">
        <f t="shared" si="444"/>
        <v>0.07</v>
      </c>
      <c r="AP435" s="163">
        <f t="shared" si="15"/>
        <v>0.1</v>
      </c>
    </row>
    <row r="436">
      <c r="A436" s="169">
        <v>42508.0</v>
      </c>
      <c r="B436" s="166">
        <v>9.5</v>
      </c>
      <c r="C436" s="157">
        <v>9.39</v>
      </c>
      <c r="D436" s="159">
        <v>9.25</v>
      </c>
      <c r="E436" s="159">
        <f t="shared" si="2"/>
        <v>9.145</v>
      </c>
      <c r="F436" s="159">
        <v>9.04</v>
      </c>
      <c r="G436" s="159">
        <f t="shared" si="3"/>
        <v>8.975</v>
      </c>
      <c r="H436" s="157">
        <v>8.91</v>
      </c>
      <c r="I436" s="160">
        <f t="shared" si="4"/>
        <v>8.87</v>
      </c>
      <c r="J436" s="160">
        <f t="shared" si="5"/>
        <v>8.83</v>
      </c>
      <c r="K436" s="159">
        <v>8.79</v>
      </c>
      <c r="L436" s="159">
        <f t="shared" si="6"/>
        <v>8.772</v>
      </c>
      <c r="M436" s="159">
        <f t="shared" si="7"/>
        <v>8.754</v>
      </c>
      <c r="N436" s="159">
        <f t="shared" si="8"/>
        <v>8.736</v>
      </c>
      <c r="O436" s="159">
        <f t="shared" si="9"/>
        <v>8.718</v>
      </c>
      <c r="P436" s="157">
        <v>8.7</v>
      </c>
      <c r="Q436" s="160">
        <f t="shared" si="10"/>
        <v>8.69</v>
      </c>
      <c r="R436" s="160">
        <f t="shared" si="11"/>
        <v>8.68</v>
      </c>
      <c r="S436" s="160">
        <f t="shared" si="12"/>
        <v>8.67</v>
      </c>
      <c r="T436" s="160">
        <f t="shared" si="13"/>
        <v>8.66</v>
      </c>
      <c r="U436" s="167">
        <v>8.65</v>
      </c>
      <c r="V436" s="162">
        <f t="shared" ref="V436:AO436" si="445">B436-B437</f>
        <v>0.03</v>
      </c>
      <c r="W436" s="162">
        <f t="shared" si="445"/>
        <v>0.03</v>
      </c>
      <c r="X436" s="162">
        <f t="shared" si="445"/>
        <v>0.04</v>
      </c>
      <c r="Y436" s="162">
        <f t="shared" si="445"/>
        <v>0.045</v>
      </c>
      <c r="Z436" s="162">
        <f t="shared" si="445"/>
        <v>0.05</v>
      </c>
      <c r="AA436" s="162">
        <f t="shared" si="445"/>
        <v>0.05</v>
      </c>
      <c r="AB436" s="162">
        <f t="shared" si="445"/>
        <v>0.05</v>
      </c>
      <c r="AC436" s="162">
        <f t="shared" si="445"/>
        <v>0.04666666667</v>
      </c>
      <c r="AD436" s="162">
        <f t="shared" si="445"/>
        <v>0.04333333333</v>
      </c>
      <c r="AE436" s="162">
        <f t="shared" si="445"/>
        <v>0.04</v>
      </c>
      <c r="AF436" s="162">
        <f t="shared" si="445"/>
        <v>0.038</v>
      </c>
      <c r="AG436" s="162">
        <f t="shared" si="445"/>
        <v>0.036</v>
      </c>
      <c r="AH436" s="162">
        <f t="shared" si="445"/>
        <v>0.034</v>
      </c>
      <c r="AI436" s="162">
        <f t="shared" si="445"/>
        <v>0.032</v>
      </c>
      <c r="AJ436" s="162">
        <f t="shared" si="445"/>
        <v>0.03</v>
      </c>
      <c r="AK436" s="162">
        <f t="shared" si="445"/>
        <v>0.028</v>
      </c>
      <c r="AL436" s="162">
        <f t="shared" si="445"/>
        <v>0.026</v>
      </c>
      <c r="AM436" s="162">
        <f t="shared" si="445"/>
        <v>0.024</v>
      </c>
      <c r="AN436" s="162">
        <f t="shared" si="445"/>
        <v>0.022</v>
      </c>
      <c r="AO436" s="162">
        <f t="shared" si="445"/>
        <v>0.02</v>
      </c>
      <c r="AP436" s="163">
        <f t="shared" si="15"/>
        <v>0.05</v>
      </c>
    </row>
    <row r="437">
      <c r="A437" s="169">
        <v>42507.0</v>
      </c>
      <c r="B437" s="166">
        <v>9.47</v>
      </c>
      <c r="C437" s="157">
        <v>9.36</v>
      </c>
      <c r="D437" s="159">
        <v>9.21</v>
      </c>
      <c r="E437" s="159">
        <f t="shared" si="2"/>
        <v>9.1</v>
      </c>
      <c r="F437" s="159">
        <v>8.99</v>
      </c>
      <c r="G437" s="159">
        <f t="shared" si="3"/>
        <v>8.925</v>
      </c>
      <c r="H437" s="157">
        <v>8.86</v>
      </c>
      <c r="I437" s="160">
        <f t="shared" si="4"/>
        <v>8.823333333</v>
      </c>
      <c r="J437" s="160">
        <f t="shared" si="5"/>
        <v>8.786666667</v>
      </c>
      <c r="K437" s="159">
        <v>8.75</v>
      </c>
      <c r="L437" s="159">
        <f t="shared" si="6"/>
        <v>8.734</v>
      </c>
      <c r="M437" s="159">
        <f t="shared" si="7"/>
        <v>8.718</v>
      </c>
      <c r="N437" s="159">
        <f t="shared" si="8"/>
        <v>8.702</v>
      </c>
      <c r="O437" s="159">
        <f t="shared" si="9"/>
        <v>8.686</v>
      </c>
      <c r="P437" s="157">
        <v>8.67</v>
      </c>
      <c r="Q437" s="160">
        <f t="shared" si="10"/>
        <v>8.662</v>
      </c>
      <c r="R437" s="160">
        <f t="shared" si="11"/>
        <v>8.654</v>
      </c>
      <c r="S437" s="160">
        <f t="shared" si="12"/>
        <v>8.646</v>
      </c>
      <c r="T437" s="160">
        <f t="shared" si="13"/>
        <v>8.638</v>
      </c>
      <c r="U437" s="167">
        <v>8.63</v>
      </c>
      <c r="V437" s="162">
        <f t="shared" ref="V437:AO437" si="446">B437-B438</f>
        <v>0.01</v>
      </c>
      <c r="W437" s="162">
        <f t="shared" si="446"/>
        <v>0.01</v>
      </c>
      <c r="X437" s="162">
        <f t="shared" si="446"/>
        <v>0.02</v>
      </c>
      <c r="Y437" s="162">
        <f t="shared" si="446"/>
        <v>0.02</v>
      </c>
      <c r="Z437" s="162">
        <f t="shared" si="446"/>
        <v>0.02</v>
      </c>
      <c r="AA437" s="162">
        <f t="shared" si="446"/>
        <v>0.015</v>
      </c>
      <c r="AB437" s="162">
        <f t="shared" si="446"/>
        <v>0.01</v>
      </c>
      <c r="AC437" s="162">
        <f t="shared" si="446"/>
        <v>0.01</v>
      </c>
      <c r="AD437" s="162">
        <f t="shared" si="446"/>
        <v>0.01</v>
      </c>
      <c r="AE437" s="162">
        <f t="shared" si="446"/>
        <v>0.01</v>
      </c>
      <c r="AF437" s="162">
        <f t="shared" si="446"/>
        <v>0.012</v>
      </c>
      <c r="AG437" s="162">
        <f t="shared" si="446"/>
        <v>0.014</v>
      </c>
      <c r="AH437" s="162">
        <f t="shared" si="446"/>
        <v>0.016</v>
      </c>
      <c r="AI437" s="162">
        <f t="shared" si="446"/>
        <v>0.018</v>
      </c>
      <c r="AJ437" s="162">
        <f t="shared" si="446"/>
        <v>0.02</v>
      </c>
      <c r="AK437" s="162">
        <f t="shared" si="446"/>
        <v>0.02</v>
      </c>
      <c r="AL437" s="162">
        <f t="shared" si="446"/>
        <v>0.02</v>
      </c>
      <c r="AM437" s="162">
        <f t="shared" si="446"/>
        <v>0.02</v>
      </c>
      <c r="AN437" s="162">
        <f t="shared" si="446"/>
        <v>0.02</v>
      </c>
      <c r="AO437" s="162">
        <f t="shared" si="446"/>
        <v>0.02</v>
      </c>
      <c r="AP437" s="163">
        <f t="shared" si="15"/>
        <v>0.02</v>
      </c>
    </row>
    <row r="438">
      <c r="A438" s="169">
        <v>42506.0</v>
      </c>
      <c r="B438" s="166">
        <v>9.46</v>
      </c>
      <c r="C438" s="157">
        <v>9.35</v>
      </c>
      <c r="D438" s="159">
        <v>9.19</v>
      </c>
      <c r="E438" s="159">
        <f t="shared" si="2"/>
        <v>9.08</v>
      </c>
      <c r="F438" s="159">
        <v>8.97</v>
      </c>
      <c r="G438" s="159">
        <f t="shared" si="3"/>
        <v>8.91</v>
      </c>
      <c r="H438" s="157">
        <v>8.85</v>
      </c>
      <c r="I438" s="160">
        <f t="shared" si="4"/>
        <v>8.813333333</v>
      </c>
      <c r="J438" s="160">
        <f t="shared" si="5"/>
        <v>8.776666667</v>
      </c>
      <c r="K438" s="159">
        <v>8.74</v>
      </c>
      <c r="L438" s="159">
        <f t="shared" si="6"/>
        <v>8.722</v>
      </c>
      <c r="M438" s="159">
        <f t="shared" si="7"/>
        <v>8.704</v>
      </c>
      <c r="N438" s="159">
        <f t="shared" si="8"/>
        <v>8.686</v>
      </c>
      <c r="O438" s="159">
        <f t="shared" si="9"/>
        <v>8.668</v>
      </c>
      <c r="P438" s="157">
        <v>8.65</v>
      </c>
      <c r="Q438" s="160">
        <f t="shared" si="10"/>
        <v>8.642</v>
      </c>
      <c r="R438" s="160">
        <f t="shared" si="11"/>
        <v>8.634</v>
      </c>
      <c r="S438" s="160">
        <f t="shared" si="12"/>
        <v>8.626</v>
      </c>
      <c r="T438" s="160">
        <f t="shared" si="13"/>
        <v>8.618</v>
      </c>
      <c r="U438" s="167">
        <v>8.61</v>
      </c>
      <c r="V438" s="162">
        <f t="shared" ref="V438:AO438" si="447">B438-B439</f>
        <v>-0.03</v>
      </c>
      <c r="W438" s="162">
        <f t="shared" si="447"/>
        <v>-0.02</v>
      </c>
      <c r="X438" s="162">
        <f t="shared" si="447"/>
        <v>-0.01</v>
      </c>
      <c r="Y438" s="162">
        <f t="shared" si="447"/>
        <v>0</v>
      </c>
      <c r="Z438" s="162">
        <f t="shared" si="447"/>
        <v>0.01</v>
      </c>
      <c r="AA438" s="162">
        <f t="shared" si="447"/>
        <v>0.015</v>
      </c>
      <c r="AB438" s="162">
        <f t="shared" si="447"/>
        <v>0.02</v>
      </c>
      <c r="AC438" s="162">
        <f t="shared" si="447"/>
        <v>0.01333333333</v>
      </c>
      <c r="AD438" s="162">
        <f t="shared" si="447"/>
        <v>0.006666666667</v>
      </c>
      <c r="AE438" s="162">
        <f t="shared" si="447"/>
        <v>0</v>
      </c>
      <c r="AF438" s="162">
        <f t="shared" si="447"/>
        <v>-0.004</v>
      </c>
      <c r="AG438" s="162">
        <f t="shared" si="447"/>
        <v>-0.008</v>
      </c>
      <c r="AH438" s="162">
        <f t="shared" si="447"/>
        <v>-0.012</v>
      </c>
      <c r="AI438" s="162">
        <f t="shared" si="447"/>
        <v>-0.016</v>
      </c>
      <c r="AJ438" s="162">
        <f t="shared" si="447"/>
        <v>-0.02</v>
      </c>
      <c r="AK438" s="162">
        <f t="shared" si="447"/>
        <v>-0.022</v>
      </c>
      <c r="AL438" s="162">
        <f t="shared" si="447"/>
        <v>-0.024</v>
      </c>
      <c r="AM438" s="162">
        <f t="shared" si="447"/>
        <v>-0.026</v>
      </c>
      <c r="AN438" s="162">
        <f t="shared" si="447"/>
        <v>-0.028</v>
      </c>
      <c r="AO438" s="162">
        <f t="shared" si="447"/>
        <v>-0.03</v>
      </c>
      <c r="AP438" s="163">
        <f t="shared" si="15"/>
        <v>0.02</v>
      </c>
    </row>
    <row r="439">
      <c r="A439" s="169">
        <v>42503.0</v>
      </c>
      <c r="B439" s="166">
        <v>9.49</v>
      </c>
      <c r="C439" s="157">
        <v>9.37</v>
      </c>
      <c r="D439" s="159">
        <v>9.2</v>
      </c>
      <c r="E439" s="159">
        <f t="shared" si="2"/>
        <v>9.08</v>
      </c>
      <c r="F439" s="159">
        <v>8.96</v>
      </c>
      <c r="G439" s="159">
        <f t="shared" si="3"/>
        <v>8.895</v>
      </c>
      <c r="H439" s="157">
        <v>8.83</v>
      </c>
      <c r="I439" s="160">
        <f t="shared" si="4"/>
        <v>8.8</v>
      </c>
      <c r="J439" s="160">
        <f t="shared" si="5"/>
        <v>8.77</v>
      </c>
      <c r="K439" s="159">
        <v>8.74</v>
      </c>
      <c r="L439" s="159">
        <f t="shared" si="6"/>
        <v>8.726</v>
      </c>
      <c r="M439" s="159">
        <f t="shared" si="7"/>
        <v>8.712</v>
      </c>
      <c r="N439" s="159">
        <f t="shared" si="8"/>
        <v>8.698</v>
      </c>
      <c r="O439" s="159">
        <f t="shared" si="9"/>
        <v>8.684</v>
      </c>
      <c r="P439" s="157">
        <v>8.67</v>
      </c>
      <c r="Q439" s="160">
        <f t="shared" si="10"/>
        <v>8.664</v>
      </c>
      <c r="R439" s="160">
        <f t="shared" si="11"/>
        <v>8.658</v>
      </c>
      <c r="S439" s="160">
        <f t="shared" si="12"/>
        <v>8.652</v>
      </c>
      <c r="T439" s="160">
        <f t="shared" si="13"/>
        <v>8.646</v>
      </c>
      <c r="U439" s="167">
        <v>8.64</v>
      </c>
      <c r="V439" s="162">
        <f t="shared" ref="V439:AO439" si="448">B439-B440</f>
        <v>0.01</v>
      </c>
      <c r="W439" s="162">
        <f t="shared" si="448"/>
        <v>0.01</v>
      </c>
      <c r="X439" s="162">
        <f t="shared" si="448"/>
        <v>0</v>
      </c>
      <c r="Y439" s="162">
        <f t="shared" si="448"/>
        <v>-0.01</v>
      </c>
      <c r="Z439" s="162">
        <f t="shared" si="448"/>
        <v>-0.02</v>
      </c>
      <c r="AA439" s="162">
        <f t="shared" si="448"/>
        <v>-0.025</v>
      </c>
      <c r="AB439" s="162">
        <f t="shared" si="448"/>
        <v>-0.03</v>
      </c>
      <c r="AC439" s="162">
        <f t="shared" si="448"/>
        <v>-0.03</v>
      </c>
      <c r="AD439" s="162">
        <f t="shared" si="448"/>
        <v>-0.03</v>
      </c>
      <c r="AE439" s="162">
        <f t="shared" si="448"/>
        <v>-0.03</v>
      </c>
      <c r="AF439" s="162">
        <f t="shared" si="448"/>
        <v>-0.028</v>
      </c>
      <c r="AG439" s="162">
        <f t="shared" si="448"/>
        <v>-0.026</v>
      </c>
      <c r="AH439" s="162">
        <f t="shared" si="448"/>
        <v>-0.024</v>
      </c>
      <c r="AI439" s="162">
        <f t="shared" si="448"/>
        <v>-0.022</v>
      </c>
      <c r="AJ439" s="162">
        <f t="shared" si="448"/>
        <v>-0.02</v>
      </c>
      <c r="AK439" s="162">
        <f t="shared" si="448"/>
        <v>-0.016</v>
      </c>
      <c r="AL439" s="162">
        <f t="shared" si="448"/>
        <v>-0.012</v>
      </c>
      <c r="AM439" s="162">
        <f t="shared" si="448"/>
        <v>-0.008</v>
      </c>
      <c r="AN439" s="162">
        <f t="shared" si="448"/>
        <v>-0.004</v>
      </c>
      <c r="AO439" s="162">
        <f t="shared" si="448"/>
        <v>0</v>
      </c>
      <c r="AP439" s="163">
        <f t="shared" si="15"/>
        <v>0.01</v>
      </c>
    </row>
    <row r="440">
      <c r="A440" s="169">
        <v>42502.0</v>
      </c>
      <c r="B440" s="166">
        <v>9.48</v>
      </c>
      <c r="C440" s="157">
        <v>9.36</v>
      </c>
      <c r="D440" s="159">
        <v>9.2</v>
      </c>
      <c r="E440" s="159">
        <f t="shared" si="2"/>
        <v>9.09</v>
      </c>
      <c r="F440" s="159">
        <v>8.98</v>
      </c>
      <c r="G440" s="159">
        <f t="shared" si="3"/>
        <v>8.92</v>
      </c>
      <c r="H440" s="157">
        <v>8.86</v>
      </c>
      <c r="I440" s="160">
        <f t="shared" si="4"/>
        <v>8.83</v>
      </c>
      <c r="J440" s="160">
        <f t="shared" si="5"/>
        <v>8.8</v>
      </c>
      <c r="K440" s="159">
        <v>8.77</v>
      </c>
      <c r="L440" s="159">
        <f t="shared" si="6"/>
        <v>8.754</v>
      </c>
      <c r="M440" s="159">
        <f t="shared" si="7"/>
        <v>8.738</v>
      </c>
      <c r="N440" s="159">
        <f t="shared" si="8"/>
        <v>8.722</v>
      </c>
      <c r="O440" s="159">
        <f t="shared" si="9"/>
        <v>8.706</v>
      </c>
      <c r="P440" s="157">
        <v>8.69</v>
      </c>
      <c r="Q440" s="160">
        <f t="shared" si="10"/>
        <v>8.68</v>
      </c>
      <c r="R440" s="160">
        <f t="shared" si="11"/>
        <v>8.67</v>
      </c>
      <c r="S440" s="160">
        <f t="shared" si="12"/>
        <v>8.66</v>
      </c>
      <c r="T440" s="160">
        <f t="shared" si="13"/>
        <v>8.65</v>
      </c>
      <c r="U440" s="167">
        <v>8.64</v>
      </c>
      <c r="V440" s="162">
        <f t="shared" ref="V440:AO440" si="449">B440-B441</f>
        <v>-0.04</v>
      </c>
      <c r="W440" s="162">
        <f t="shared" si="449"/>
        <v>-0.01</v>
      </c>
      <c r="X440" s="162">
        <f t="shared" si="449"/>
        <v>0</v>
      </c>
      <c r="Y440" s="162">
        <f t="shared" si="449"/>
        <v>0.005</v>
      </c>
      <c r="Z440" s="162">
        <f t="shared" si="449"/>
        <v>0.01</v>
      </c>
      <c r="AA440" s="162">
        <f t="shared" si="449"/>
        <v>0.005</v>
      </c>
      <c r="AB440" s="162">
        <f t="shared" si="449"/>
        <v>0</v>
      </c>
      <c r="AC440" s="162">
        <f t="shared" si="449"/>
        <v>-0.006666666667</v>
      </c>
      <c r="AD440" s="162">
        <f t="shared" si="449"/>
        <v>-0.01333333333</v>
      </c>
      <c r="AE440" s="162">
        <f t="shared" si="449"/>
        <v>-0.02</v>
      </c>
      <c r="AF440" s="162">
        <f t="shared" si="449"/>
        <v>-0.026</v>
      </c>
      <c r="AG440" s="162">
        <f t="shared" si="449"/>
        <v>-0.032</v>
      </c>
      <c r="AH440" s="162">
        <f t="shared" si="449"/>
        <v>-0.038</v>
      </c>
      <c r="AI440" s="162">
        <f t="shared" si="449"/>
        <v>-0.044</v>
      </c>
      <c r="AJ440" s="162">
        <f t="shared" si="449"/>
        <v>-0.05</v>
      </c>
      <c r="AK440" s="162">
        <f t="shared" si="449"/>
        <v>-0.052</v>
      </c>
      <c r="AL440" s="162">
        <f t="shared" si="449"/>
        <v>-0.054</v>
      </c>
      <c r="AM440" s="162">
        <f t="shared" si="449"/>
        <v>-0.056</v>
      </c>
      <c r="AN440" s="162">
        <f t="shared" si="449"/>
        <v>-0.058</v>
      </c>
      <c r="AO440" s="162">
        <f t="shared" si="449"/>
        <v>-0.06</v>
      </c>
      <c r="AP440" s="163">
        <f t="shared" si="15"/>
        <v>0.01</v>
      </c>
    </row>
    <row r="441">
      <c r="A441" s="169">
        <v>42501.0</v>
      </c>
      <c r="B441" s="166">
        <v>9.52</v>
      </c>
      <c r="C441" s="157">
        <v>9.37</v>
      </c>
      <c r="D441" s="159">
        <v>9.2</v>
      </c>
      <c r="E441" s="159">
        <f t="shared" si="2"/>
        <v>9.085</v>
      </c>
      <c r="F441" s="159">
        <v>8.97</v>
      </c>
      <c r="G441" s="159">
        <f t="shared" si="3"/>
        <v>8.915</v>
      </c>
      <c r="H441" s="157">
        <v>8.86</v>
      </c>
      <c r="I441" s="160">
        <f t="shared" si="4"/>
        <v>8.836666667</v>
      </c>
      <c r="J441" s="160">
        <f t="shared" si="5"/>
        <v>8.813333333</v>
      </c>
      <c r="K441" s="159">
        <v>8.79</v>
      </c>
      <c r="L441" s="159">
        <f t="shared" si="6"/>
        <v>8.78</v>
      </c>
      <c r="M441" s="159">
        <f t="shared" si="7"/>
        <v>8.77</v>
      </c>
      <c r="N441" s="159">
        <f t="shared" si="8"/>
        <v>8.76</v>
      </c>
      <c r="O441" s="159">
        <f t="shared" si="9"/>
        <v>8.75</v>
      </c>
      <c r="P441" s="157">
        <v>8.74</v>
      </c>
      <c r="Q441" s="160">
        <f t="shared" si="10"/>
        <v>8.732</v>
      </c>
      <c r="R441" s="160">
        <f t="shared" si="11"/>
        <v>8.724</v>
      </c>
      <c r="S441" s="160">
        <f t="shared" si="12"/>
        <v>8.716</v>
      </c>
      <c r="T441" s="160">
        <f t="shared" si="13"/>
        <v>8.708</v>
      </c>
      <c r="U441" s="167">
        <v>8.7</v>
      </c>
      <c r="V441" s="162">
        <f t="shared" ref="V441:AO441" si="450">B441-B442</f>
        <v>-0.04</v>
      </c>
      <c r="W441" s="162">
        <f t="shared" si="450"/>
        <v>-0.05</v>
      </c>
      <c r="X441" s="162">
        <f t="shared" si="450"/>
        <v>-0.08</v>
      </c>
      <c r="Y441" s="162">
        <f t="shared" si="450"/>
        <v>-0.1</v>
      </c>
      <c r="Z441" s="162">
        <f t="shared" si="450"/>
        <v>-0.12</v>
      </c>
      <c r="AA441" s="162">
        <f t="shared" si="450"/>
        <v>-0.125</v>
      </c>
      <c r="AB441" s="162">
        <f t="shared" si="450"/>
        <v>-0.13</v>
      </c>
      <c r="AC441" s="162">
        <f t="shared" si="450"/>
        <v>-0.13</v>
      </c>
      <c r="AD441" s="162">
        <f t="shared" si="450"/>
        <v>-0.13</v>
      </c>
      <c r="AE441" s="162">
        <f t="shared" si="450"/>
        <v>-0.13</v>
      </c>
      <c r="AF441" s="162">
        <f t="shared" si="450"/>
        <v>-0.126</v>
      </c>
      <c r="AG441" s="162">
        <f t="shared" si="450"/>
        <v>-0.122</v>
      </c>
      <c r="AH441" s="162">
        <f t="shared" si="450"/>
        <v>-0.118</v>
      </c>
      <c r="AI441" s="162">
        <f t="shared" si="450"/>
        <v>-0.114</v>
      </c>
      <c r="AJ441" s="162">
        <f t="shared" si="450"/>
        <v>-0.11</v>
      </c>
      <c r="AK441" s="162">
        <f t="shared" si="450"/>
        <v>-0.108</v>
      </c>
      <c r="AL441" s="162">
        <f t="shared" si="450"/>
        <v>-0.106</v>
      </c>
      <c r="AM441" s="162">
        <f t="shared" si="450"/>
        <v>-0.104</v>
      </c>
      <c r="AN441" s="162">
        <f t="shared" si="450"/>
        <v>-0.102</v>
      </c>
      <c r="AO441" s="162">
        <f t="shared" si="450"/>
        <v>-0.1</v>
      </c>
      <c r="AP441" s="163">
        <f t="shared" si="15"/>
        <v>-0.04</v>
      </c>
    </row>
    <row r="442">
      <c r="A442" s="169">
        <v>42500.0</v>
      </c>
      <c r="B442" s="166">
        <v>9.56</v>
      </c>
      <c r="C442" s="157">
        <v>9.42</v>
      </c>
      <c r="D442" s="159">
        <v>9.28</v>
      </c>
      <c r="E442" s="159">
        <f t="shared" si="2"/>
        <v>9.185</v>
      </c>
      <c r="F442" s="159">
        <v>9.09</v>
      </c>
      <c r="G442" s="159">
        <f t="shared" si="3"/>
        <v>9.04</v>
      </c>
      <c r="H442" s="157">
        <v>8.99</v>
      </c>
      <c r="I442" s="160">
        <f t="shared" si="4"/>
        <v>8.966666667</v>
      </c>
      <c r="J442" s="160">
        <f t="shared" si="5"/>
        <v>8.943333333</v>
      </c>
      <c r="K442" s="159">
        <v>8.92</v>
      </c>
      <c r="L442" s="159">
        <f t="shared" si="6"/>
        <v>8.906</v>
      </c>
      <c r="M442" s="159">
        <f t="shared" si="7"/>
        <v>8.892</v>
      </c>
      <c r="N442" s="159">
        <f t="shared" si="8"/>
        <v>8.878</v>
      </c>
      <c r="O442" s="159">
        <f t="shared" si="9"/>
        <v>8.864</v>
      </c>
      <c r="P442" s="157">
        <v>8.85</v>
      </c>
      <c r="Q442" s="160">
        <f t="shared" si="10"/>
        <v>8.84</v>
      </c>
      <c r="R442" s="160">
        <f t="shared" si="11"/>
        <v>8.83</v>
      </c>
      <c r="S442" s="160">
        <f t="shared" si="12"/>
        <v>8.82</v>
      </c>
      <c r="T442" s="160">
        <f t="shared" si="13"/>
        <v>8.81</v>
      </c>
      <c r="U442" s="167">
        <v>8.8</v>
      </c>
      <c r="V442" s="162">
        <f t="shared" ref="V442:AO442" si="451">B442-B443</f>
        <v>0.05</v>
      </c>
      <c r="W442" s="162">
        <f t="shared" si="451"/>
        <v>0.05</v>
      </c>
      <c r="X442" s="162">
        <f t="shared" si="451"/>
        <v>0.02</v>
      </c>
      <c r="Y442" s="162">
        <f t="shared" si="451"/>
        <v>0.015</v>
      </c>
      <c r="Z442" s="162">
        <f t="shared" si="451"/>
        <v>0.01</v>
      </c>
      <c r="AA442" s="162">
        <f t="shared" si="451"/>
        <v>0.015</v>
      </c>
      <c r="AB442" s="162">
        <f t="shared" si="451"/>
        <v>0.02</v>
      </c>
      <c r="AC442" s="162">
        <f t="shared" si="451"/>
        <v>0.02333333333</v>
      </c>
      <c r="AD442" s="162">
        <f t="shared" si="451"/>
        <v>0.02666666667</v>
      </c>
      <c r="AE442" s="162">
        <f t="shared" si="451"/>
        <v>0.03</v>
      </c>
      <c r="AF442" s="162">
        <f t="shared" si="451"/>
        <v>0.028</v>
      </c>
      <c r="AG442" s="162">
        <f t="shared" si="451"/>
        <v>0.026</v>
      </c>
      <c r="AH442" s="162">
        <f t="shared" si="451"/>
        <v>0.024</v>
      </c>
      <c r="AI442" s="162">
        <f t="shared" si="451"/>
        <v>0.022</v>
      </c>
      <c r="AJ442" s="162">
        <f t="shared" si="451"/>
        <v>0.02</v>
      </c>
      <c r="AK442" s="162">
        <f t="shared" si="451"/>
        <v>0.016</v>
      </c>
      <c r="AL442" s="162">
        <f t="shared" si="451"/>
        <v>0.012</v>
      </c>
      <c r="AM442" s="162">
        <f t="shared" si="451"/>
        <v>0.008</v>
      </c>
      <c r="AN442" s="162">
        <f t="shared" si="451"/>
        <v>0.004</v>
      </c>
      <c r="AO442" s="162">
        <f t="shared" si="451"/>
        <v>0</v>
      </c>
      <c r="AP442" s="163">
        <f t="shared" si="15"/>
        <v>0.05</v>
      </c>
    </row>
    <row r="443">
      <c r="A443" s="169">
        <v>42496.0</v>
      </c>
      <c r="B443" s="166">
        <v>9.51</v>
      </c>
      <c r="C443" s="157">
        <v>9.37</v>
      </c>
      <c r="D443" s="159">
        <v>9.26</v>
      </c>
      <c r="E443" s="159">
        <f t="shared" si="2"/>
        <v>9.17</v>
      </c>
      <c r="F443" s="159">
        <v>9.08</v>
      </c>
      <c r="G443" s="159">
        <f t="shared" si="3"/>
        <v>9.025</v>
      </c>
      <c r="H443" s="157">
        <v>8.97</v>
      </c>
      <c r="I443" s="160">
        <f t="shared" si="4"/>
        <v>8.943333333</v>
      </c>
      <c r="J443" s="160">
        <f t="shared" si="5"/>
        <v>8.916666667</v>
      </c>
      <c r="K443" s="159">
        <v>8.89</v>
      </c>
      <c r="L443" s="159">
        <f t="shared" si="6"/>
        <v>8.878</v>
      </c>
      <c r="M443" s="159">
        <f t="shared" si="7"/>
        <v>8.866</v>
      </c>
      <c r="N443" s="159">
        <f t="shared" si="8"/>
        <v>8.854</v>
      </c>
      <c r="O443" s="159">
        <f t="shared" si="9"/>
        <v>8.842</v>
      </c>
      <c r="P443" s="157">
        <v>8.83</v>
      </c>
      <c r="Q443" s="160">
        <f t="shared" si="10"/>
        <v>8.824</v>
      </c>
      <c r="R443" s="160">
        <f t="shared" si="11"/>
        <v>8.818</v>
      </c>
      <c r="S443" s="160">
        <f t="shared" si="12"/>
        <v>8.812</v>
      </c>
      <c r="T443" s="160">
        <f t="shared" si="13"/>
        <v>8.806</v>
      </c>
      <c r="U443" s="167">
        <v>8.8</v>
      </c>
      <c r="V443" s="162">
        <f t="shared" ref="V443:AO443" si="452">B443-B444</f>
        <v>-0.06</v>
      </c>
      <c r="W443" s="162">
        <f t="shared" si="452"/>
        <v>-0.05</v>
      </c>
      <c r="X443" s="162">
        <f t="shared" si="452"/>
        <v>-0.03</v>
      </c>
      <c r="Y443" s="162">
        <f t="shared" si="452"/>
        <v>-0.015</v>
      </c>
      <c r="Z443" s="162">
        <f t="shared" si="452"/>
        <v>0</v>
      </c>
      <c r="AA443" s="162">
        <f t="shared" si="452"/>
        <v>0</v>
      </c>
      <c r="AB443" s="162">
        <f t="shared" si="452"/>
        <v>0</v>
      </c>
      <c r="AC443" s="162">
        <f t="shared" si="452"/>
        <v>-0.01</v>
      </c>
      <c r="AD443" s="162">
        <f t="shared" si="452"/>
        <v>-0.02</v>
      </c>
      <c r="AE443" s="162">
        <f t="shared" si="452"/>
        <v>-0.03</v>
      </c>
      <c r="AF443" s="162">
        <f t="shared" si="452"/>
        <v>-0.032</v>
      </c>
      <c r="AG443" s="162">
        <f t="shared" si="452"/>
        <v>-0.034</v>
      </c>
      <c r="AH443" s="162">
        <f t="shared" si="452"/>
        <v>-0.036</v>
      </c>
      <c r="AI443" s="162">
        <f t="shared" si="452"/>
        <v>-0.038</v>
      </c>
      <c r="AJ443" s="162">
        <f t="shared" si="452"/>
        <v>-0.04</v>
      </c>
      <c r="AK443" s="162">
        <f t="shared" si="452"/>
        <v>-0.038</v>
      </c>
      <c r="AL443" s="162">
        <f t="shared" si="452"/>
        <v>-0.036</v>
      </c>
      <c r="AM443" s="162">
        <f t="shared" si="452"/>
        <v>-0.034</v>
      </c>
      <c r="AN443" s="162">
        <f t="shared" si="452"/>
        <v>-0.032</v>
      </c>
      <c r="AO443" s="162">
        <f t="shared" si="452"/>
        <v>-0.03</v>
      </c>
      <c r="AP443" s="163">
        <f t="shared" si="15"/>
        <v>0</v>
      </c>
    </row>
    <row r="444">
      <c r="A444" s="169">
        <v>42495.0</v>
      </c>
      <c r="B444" s="166">
        <v>9.57</v>
      </c>
      <c r="C444" s="157">
        <v>9.42</v>
      </c>
      <c r="D444" s="159">
        <v>9.29</v>
      </c>
      <c r="E444" s="159">
        <f t="shared" si="2"/>
        <v>9.185</v>
      </c>
      <c r="F444" s="159">
        <v>9.08</v>
      </c>
      <c r="G444" s="159">
        <f t="shared" si="3"/>
        <v>9.025</v>
      </c>
      <c r="H444" s="157">
        <v>8.97</v>
      </c>
      <c r="I444" s="160">
        <f t="shared" si="4"/>
        <v>8.953333333</v>
      </c>
      <c r="J444" s="160">
        <f t="shared" si="5"/>
        <v>8.936666667</v>
      </c>
      <c r="K444" s="159">
        <v>8.92</v>
      </c>
      <c r="L444" s="159">
        <f t="shared" si="6"/>
        <v>8.91</v>
      </c>
      <c r="M444" s="159">
        <f t="shared" si="7"/>
        <v>8.9</v>
      </c>
      <c r="N444" s="159">
        <f t="shared" si="8"/>
        <v>8.89</v>
      </c>
      <c r="O444" s="159">
        <f t="shared" si="9"/>
        <v>8.88</v>
      </c>
      <c r="P444" s="157">
        <v>8.87</v>
      </c>
      <c r="Q444" s="160">
        <f t="shared" si="10"/>
        <v>8.862</v>
      </c>
      <c r="R444" s="160">
        <f t="shared" si="11"/>
        <v>8.854</v>
      </c>
      <c r="S444" s="160">
        <f t="shared" si="12"/>
        <v>8.846</v>
      </c>
      <c r="T444" s="160">
        <f t="shared" si="13"/>
        <v>8.838</v>
      </c>
      <c r="U444" s="167">
        <v>8.83</v>
      </c>
      <c r="V444" s="162">
        <f t="shared" ref="V444:AO444" si="453">B444-B445</f>
        <v>-0.09</v>
      </c>
      <c r="W444" s="162">
        <f t="shared" si="453"/>
        <v>0</v>
      </c>
      <c r="X444" s="162">
        <f t="shared" si="453"/>
        <v>0</v>
      </c>
      <c r="Y444" s="162">
        <f t="shared" si="453"/>
        <v>-0.02</v>
      </c>
      <c r="Z444" s="162">
        <f t="shared" si="453"/>
        <v>-0.04</v>
      </c>
      <c r="AA444" s="162">
        <f t="shared" si="453"/>
        <v>-0.04</v>
      </c>
      <c r="AB444" s="162">
        <f t="shared" si="453"/>
        <v>-0.04</v>
      </c>
      <c r="AC444" s="162">
        <f t="shared" si="453"/>
        <v>-0.03666666667</v>
      </c>
      <c r="AD444" s="162">
        <f t="shared" si="453"/>
        <v>-0.03333333333</v>
      </c>
      <c r="AE444" s="162">
        <f t="shared" si="453"/>
        <v>-0.03</v>
      </c>
      <c r="AF444" s="162">
        <f t="shared" si="453"/>
        <v>-0.028</v>
      </c>
      <c r="AG444" s="162">
        <f t="shared" si="453"/>
        <v>-0.026</v>
      </c>
      <c r="AH444" s="162">
        <f t="shared" si="453"/>
        <v>-0.024</v>
      </c>
      <c r="AI444" s="162">
        <f t="shared" si="453"/>
        <v>-0.022</v>
      </c>
      <c r="AJ444" s="162">
        <f t="shared" si="453"/>
        <v>-0.02</v>
      </c>
      <c r="AK444" s="162">
        <f t="shared" si="453"/>
        <v>-0.02</v>
      </c>
      <c r="AL444" s="162">
        <f t="shared" si="453"/>
        <v>-0.02</v>
      </c>
      <c r="AM444" s="162">
        <f t="shared" si="453"/>
        <v>-0.02</v>
      </c>
      <c r="AN444" s="162">
        <f t="shared" si="453"/>
        <v>-0.02</v>
      </c>
      <c r="AO444" s="162">
        <f t="shared" si="453"/>
        <v>-0.02</v>
      </c>
      <c r="AP444" s="163">
        <f t="shared" si="15"/>
        <v>0</v>
      </c>
    </row>
    <row r="445">
      <c r="A445" s="169">
        <v>42494.0</v>
      </c>
      <c r="B445" s="166">
        <v>9.66</v>
      </c>
      <c r="C445" s="157">
        <v>9.42</v>
      </c>
      <c r="D445" s="159">
        <v>9.29</v>
      </c>
      <c r="E445" s="159">
        <f t="shared" si="2"/>
        <v>9.205</v>
      </c>
      <c r="F445" s="159">
        <v>9.12</v>
      </c>
      <c r="G445" s="159">
        <f t="shared" si="3"/>
        <v>9.065</v>
      </c>
      <c r="H445" s="157">
        <v>9.01</v>
      </c>
      <c r="I445" s="160">
        <f t="shared" si="4"/>
        <v>8.99</v>
      </c>
      <c r="J445" s="160">
        <f t="shared" si="5"/>
        <v>8.97</v>
      </c>
      <c r="K445" s="159">
        <v>8.95</v>
      </c>
      <c r="L445" s="159">
        <f t="shared" si="6"/>
        <v>8.938</v>
      </c>
      <c r="M445" s="159">
        <f t="shared" si="7"/>
        <v>8.926</v>
      </c>
      <c r="N445" s="159">
        <f t="shared" si="8"/>
        <v>8.914</v>
      </c>
      <c r="O445" s="159">
        <f t="shared" si="9"/>
        <v>8.902</v>
      </c>
      <c r="P445" s="157">
        <v>8.89</v>
      </c>
      <c r="Q445" s="160">
        <f t="shared" si="10"/>
        <v>8.882</v>
      </c>
      <c r="R445" s="160">
        <f t="shared" si="11"/>
        <v>8.874</v>
      </c>
      <c r="S445" s="160">
        <f t="shared" si="12"/>
        <v>8.866</v>
      </c>
      <c r="T445" s="160">
        <f t="shared" si="13"/>
        <v>8.858</v>
      </c>
      <c r="U445" s="167">
        <v>8.85</v>
      </c>
      <c r="V445" s="162">
        <f t="shared" ref="V445:AO445" si="454">B445-B446</f>
        <v>0.06</v>
      </c>
      <c r="W445" s="162">
        <f t="shared" si="454"/>
        <v>0.03</v>
      </c>
      <c r="X445" s="162">
        <f t="shared" si="454"/>
        <v>0.05</v>
      </c>
      <c r="Y445" s="162">
        <f t="shared" si="454"/>
        <v>0.09</v>
      </c>
      <c r="Z445" s="162">
        <f t="shared" si="454"/>
        <v>0.13</v>
      </c>
      <c r="AA445" s="162">
        <f t="shared" si="454"/>
        <v>0.14</v>
      </c>
      <c r="AB445" s="162">
        <f t="shared" si="454"/>
        <v>0.15</v>
      </c>
      <c r="AC445" s="162">
        <f t="shared" si="454"/>
        <v>0.1433333333</v>
      </c>
      <c r="AD445" s="162">
        <f t="shared" si="454"/>
        <v>0.1366666667</v>
      </c>
      <c r="AE445" s="162">
        <f t="shared" si="454"/>
        <v>0.13</v>
      </c>
      <c r="AF445" s="162">
        <f t="shared" si="454"/>
        <v>0.126</v>
      </c>
      <c r="AG445" s="162">
        <f t="shared" si="454"/>
        <v>0.122</v>
      </c>
      <c r="AH445" s="162">
        <f t="shared" si="454"/>
        <v>0.118</v>
      </c>
      <c r="AI445" s="162">
        <f t="shared" si="454"/>
        <v>0.114</v>
      </c>
      <c r="AJ445" s="162">
        <f t="shared" si="454"/>
        <v>0.11</v>
      </c>
      <c r="AK445" s="162">
        <f t="shared" si="454"/>
        <v>0.108</v>
      </c>
      <c r="AL445" s="162">
        <f t="shared" si="454"/>
        <v>0.106</v>
      </c>
      <c r="AM445" s="162">
        <f t="shared" si="454"/>
        <v>0.104</v>
      </c>
      <c r="AN445" s="162">
        <f t="shared" si="454"/>
        <v>0.102</v>
      </c>
      <c r="AO445" s="162">
        <f t="shared" si="454"/>
        <v>0.1</v>
      </c>
      <c r="AP445" s="163">
        <f t="shared" si="15"/>
        <v>0.15</v>
      </c>
    </row>
    <row r="446">
      <c r="A446" s="169">
        <v>42489.0</v>
      </c>
      <c r="B446" s="166">
        <v>9.6</v>
      </c>
      <c r="C446" s="157">
        <v>9.39</v>
      </c>
      <c r="D446" s="159">
        <v>9.24</v>
      </c>
      <c r="E446" s="159">
        <f t="shared" si="2"/>
        <v>9.115</v>
      </c>
      <c r="F446" s="159">
        <v>8.99</v>
      </c>
      <c r="G446" s="159">
        <f t="shared" si="3"/>
        <v>8.925</v>
      </c>
      <c r="H446" s="157">
        <v>8.86</v>
      </c>
      <c r="I446" s="160">
        <f t="shared" si="4"/>
        <v>8.846666667</v>
      </c>
      <c r="J446" s="160">
        <f t="shared" si="5"/>
        <v>8.833333333</v>
      </c>
      <c r="K446" s="159">
        <v>8.82</v>
      </c>
      <c r="L446" s="159">
        <f t="shared" si="6"/>
        <v>8.812</v>
      </c>
      <c r="M446" s="159">
        <f t="shared" si="7"/>
        <v>8.804</v>
      </c>
      <c r="N446" s="159">
        <f t="shared" si="8"/>
        <v>8.796</v>
      </c>
      <c r="O446" s="159">
        <f t="shared" si="9"/>
        <v>8.788</v>
      </c>
      <c r="P446" s="157">
        <v>8.78</v>
      </c>
      <c r="Q446" s="160">
        <f t="shared" si="10"/>
        <v>8.774</v>
      </c>
      <c r="R446" s="160">
        <f t="shared" si="11"/>
        <v>8.768</v>
      </c>
      <c r="S446" s="160">
        <f t="shared" si="12"/>
        <v>8.762</v>
      </c>
      <c r="T446" s="160">
        <f t="shared" si="13"/>
        <v>8.756</v>
      </c>
      <c r="U446" s="167">
        <v>8.75</v>
      </c>
      <c r="V446" s="162">
        <f t="shared" ref="V446:AO446" si="455">B446-B447</f>
        <v>-0.04</v>
      </c>
      <c r="W446" s="162">
        <f t="shared" si="455"/>
        <v>-0.03</v>
      </c>
      <c r="X446" s="162">
        <f t="shared" si="455"/>
        <v>-0.05</v>
      </c>
      <c r="Y446" s="162">
        <f t="shared" si="455"/>
        <v>-0.09</v>
      </c>
      <c r="Z446" s="162">
        <f t="shared" si="455"/>
        <v>-0.13</v>
      </c>
      <c r="AA446" s="162">
        <f t="shared" si="455"/>
        <v>-0.15</v>
      </c>
      <c r="AB446" s="162">
        <f t="shared" si="455"/>
        <v>-0.17</v>
      </c>
      <c r="AC446" s="162">
        <f t="shared" si="455"/>
        <v>-0.1733333333</v>
      </c>
      <c r="AD446" s="162">
        <f t="shared" si="455"/>
        <v>-0.1766666667</v>
      </c>
      <c r="AE446" s="162">
        <f t="shared" si="455"/>
        <v>-0.18</v>
      </c>
      <c r="AF446" s="162">
        <f t="shared" si="455"/>
        <v>-0.184</v>
      </c>
      <c r="AG446" s="162">
        <f t="shared" si="455"/>
        <v>-0.188</v>
      </c>
      <c r="AH446" s="162">
        <f t="shared" si="455"/>
        <v>-0.192</v>
      </c>
      <c r="AI446" s="162">
        <f t="shared" si="455"/>
        <v>-0.196</v>
      </c>
      <c r="AJ446" s="162">
        <f t="shared" si="455"/>
        <v>-0.2</v>
      </c>
      <c r="AK446" s="162">
        <f t="shared" si="455"/>
        <v>-0.206</v>
      </c>
      <c r="AL446" s="162">
        <f t="shared" si="455"/>
        <v>-0.212</v>
      </c>
      <c r="AM446" s="162">
        <f t="shared" si="455"/>
        <v>-0.218</v>
      </c>
      <c r="AN446" s="162">
        <f t="shared" si="455"/>
        <v>-0.224</v>
      </c>
      <c r="AO446" s="162">
        <f t="shared" si="455"/>
        <v>-0.23</v>
      </c>
      <c r="AP446" s="163">
        <f t="shared" si="15"/>
        <v>-0.03</v>
      </c>
    </row>
    <row r="447">
      <c r="A447" s="169">
        <v>42488.0</v>
      </c>
      <c r="B447" s="166">
        <v>9.64</v>
      </c>
      <c r="C447" s="157">
        <v>9.42</v>
      </c>
      <c r="D447" s="159">
        <v>9.29</v>
      </c>
      <c r="E447" s="159">
        <f t="shared" si="2"/>
        <v>9.205</v>
      </c>
      <c r="F447" s="159">
        <v>9.12</v>
      </c>
      <c r="G447" s="159">
        <f t="shared" si="3"/>
        <v>9.075</v>
      </c>
      <c r="H447" s="157">
        <v>9.03</v>
      </c>
      <c r="I447" s="160">
        <f t="shared" si="4"/>
        <v>9.02</v>
      </c>
      <c r="J447" s="160">
        <f t="shared" si="5"/>
        <v>9.01</v>
      </c>
      <c r="K447" s="159">
        <v>9.0</v>
      </c>
      <c r="L447" s="159">
        <f t="shared" si="6"/>
        <v>8.996</v>
      </c>
      <c r="M447" s="159">
        <f t="shared" si="7"/>
        <v>8.992</v>
      </c>
      <c r="N447" s="159">
        <f t="shared" si="8"/>
        <v>8.988</v>
      </c>
      <c r="O447" s="159">
        <f t="shared" si="9"/>
        <v>8.984</v>
      </c>
      <c r="P447" s="157">
        <v>8.98</v>
      </c>
      <c r="Q447" s="160">
        <f t="shared" si="10"/>
        <v>8.98</v>
      </c>
      <c r="R447" s="160">
        <f t="shared" si="11"/>
        <v>8.98</v>
      </c>
      <c r="S447" s="160">
        <f t="shared" si="12"/>
        <v>8.98</v>
      </c>
      <c r="T447" s="160">
        <f t="shared" si="13"/>
        <v>8.98</v>
      </c>
      <c r="U447" s="167">
        <v>8.98</v>
      </c>
      <c r="V447" s="162">
        <f t="shared" ref="V447:AO447" si="456">B447-B448</f>
        <v>-0.02</v>
      </c>
      <c r="W447" s="162">
        <f t="shared" si="456"/>
        <v>-0.05</v>
      </c>
      <c r="X447" s="162">
        <f t="shared" si="456"/>
        <v>-0.08</v>
      </c>
      <c r="Y447" s="162">
        <f t="shared" si="456"/>
        <v>-0.11</v>
      </c>
      <c r="Z447" s="162">
        <f t="shared" si="456"/>
        <v>-0.14</v>
      </c>
      <c r="AA447" s="162">
        <f t="shared" si="456"/>
        <v>-0.155</v>
      </c>
      <c r="AB447" s="162">
        <f t="shared" si="456"/>
        <v>-0.17</v>
      </c>
      <c r="AC447" s="162">
        <f t="shared" si="456"/>
        <v>-0.17</v>
      </c>
      <c r="AD447" s="162">
        <f t="shared" si="456"/>
        <v>-0.17</v>
      </c>
      <c r="AE447" s="162">
        <f t="shared" si="456"/>
        <v>-0.17</v>
      </c>
      <c r="AF447" s="162">
        <f t="shared" si="456"/>
        <v>-0.172</v>
      </c>
      <c r="AG447" s="162">
        <f t="shared" si="456"/>
        <v>-0.174</v>
      </c>
      <c r="AH447" s="162">
        <f t="shared" si="456"/>
        <v>-0.176</v>
      </c>
      <c r="AI447" s="162">
        <f t="shared" si="456"/>
        <v>-0.178</v>
      </c>
      <c r="AJ447" s="162">
        <f t="shared" si="456"/>
        <v>-0.18</v>
      </c>
      <c r="AK447" s="162">
        <f t="shared" si="456"/>
        <v>-0.18</v>
      </c>
      <c r="AL447" s="162">
        <f t="shared" si="456"/>
        <v>-0.18</v>
      </c>
      <c r="AM447" s="162">
        <f t="shared" si="456"/>
        <v>-0.18</v>
      </c>
      <c r="AN447" s="162">
        <f t="shared" si="456"/>
        <v>-0.18</v>
      </c>
      <c r="AO447" s="162">
        <f t="shared" si="456"/>
        <v>-0.18</v>
      </c>
      <c r="AP447" s="163">
        <f t="shared" si="15"/>
        <v>-0.02</v>
      </c>
    </row>
    <row r="448">
      <c r="A448" s="169">
        <v>42487.0</v>
      </c>
      <c r="B448" s="166">
        <v>9.66</v>
      </c>
      <c r="C448" s="157">
        <v>9.47</v>
      </c>
      <c r="D448" s="159">
        <v>9.37</v>
      </c>
      <c r="E448" s="159">
        <f t="shared" si="2"/>
        <v>9.315</v>
      </c>
      <c r="F448" s="159">
        <v>9.26</v>
      </c>
      <c r="G448" s="159">
        <f t="shared" si="3"/>
        <v>9.23</v>
      </c>
      <c r="H448" s="157">
        <v>9.2</v>
      </c>
      <c r="I448" s="160">
        <f t="shared" si="4"/>
        <v>9.19</v>
      </c>
      <c r="J448" s="160">
        <f t="shared" si="5"/>
        <v>9.18</v>
      </c>
      <c r="K448" s="159">
        <v>9.17</v>
      </c>
      <c r="L448" s="159">
        <f t="shared" si="6"/>
        <v>9.168</v>
      </c>
      <c r="M448" s="159">
        <f t="shared" si="7"/>
        <v>9.166</v>
      </c>
      <c r="N448" s="159">
        <f t="shared" si="8"/>
        <v>9.164</v>
      </c>
      <c r="O448" s="159">
        <f t="shared" si="9"/>
        <v>9.162</v>
      </c>
      <c r="P448" s="157">
        <v>9.16</v>
      </c>
      <c r="Q448" s="160">
        <f t="shared" si="10"/>
        <v>9.16</v>
      </c>
      <c r="R448" s="160">
        <f t="shared" si="11"/>
        <v>9.16</v>
      </c>
      <c r="S448" s="160">
        <f t="shared" si="12"/>
        <v>9.16</v>
      </c>
      <c r="T448" s="160">
        <f t="shared" si="13"/>
        <v>9.16</v>
      </c>
      <c r="U448" s="167">
        <v>9.16</v>
      </c>
      <c r="V448" s="162">
        <f t="shared" ref="V448:AO448" si="457">B448-B449</f>
        <v>-0.03</v>
      </c>
      <c r="W448" s="162">
        <f t="shared" si="457"/>
        <v>0</v>
      </c>
      <c r="X448" s="162">
        <f t="shared" si="457"/>
        <v>0</v>
      </c>
      <c r="Y448" s="162">
        <f t="shared" si="457"/>
        <v>-0.01</v>
      </c>
      <c r="Z448" s="162">
        <f t="shared" si="457"/>
        <v>-0.02</v>
      </c>
      <c r="AA448" s="162">
        <f t="shared" si="457"/>
        <v>-0.03</v>
      </c>
      <c r="AB448" s="162">
        <f t="shared" si="457"/>
        <v>-0.04</v>
      </c>
      <c r="AC448" s="162">
        <f t="shared" si="457"/>
        <v>-0.04333333333</v>
      </c>
      <c r="AD448" s="162">
        <f t="shared" si="457"/>
        <v>-0.04666666667</v>
      </c>
      <c r="AE448" s="162">
        <f t="shared" si="457"/>
        <v>-0.05</v>
      </c>
      <c r="AF448" s="162">
        <f t="shared" si="457"/>
        <v>-0.048</v>
      </c>
      <c r="AG448" s="162">
        <f t="shared" si="457"/>
        <v>-0.046</v>
      </c>
      <c r="AH448" s="162">
        <f t="shared" si="457"/>
        <v>-0.044</v>
      </c>
      <c r="AI448" s="162">
        <f t="shared" si="457"/>
        <v>-0.042</v>
      </c>
      <c r="AJ448" s="162">
        <f t="shared" si="457"/>
        <v>-0.04</v>
      </c>
      <c r="AK448" s="162">
        <f t="shared" si="457"/>
        <v>-0.04</v>
      </c>
      <c r="AL448" s="162">
        <f t="shared" si="457"/>
        <v>-0.04</v>
      </c>
      <c r="AM448" s="162">
        <f t="shared" si="457"/>
        <v>-0.04</v>
      </c>
      <c r="AN448" s="162">
        <f t="shared" si="457"/>
        <v>-0.04</v>
      </c>
      <c r="AO448" s="162">
        <f t="shared" si="457"/>
        <v>-0.04</v>
      </c>
      <c r="AP448" s="163">
        <f t="shared" si="15"/>
        <v>0</v>
      </c>
    </row>
    <row r="449">
      <c r="A449" s="169">
        <v>42486.0</v>
      </c>
      <c r="B449" s="166">
        <v>9.69</v>
      </c>
      <c r="C449" s="157">
        <v>9.47</v>
      </c>
      <c r="D449" s="159">
        <v>9.37</v>
      </c>
      <c r="E449" s="159">
        <f t="shared" si="2"/>
        <v>9.325</v>
      </c>
      <c r="F449" s="159">
        <v>9.28</v>
      </c>
      <c r="G449" s="159">
        <f t="shared" si="3"/>
        <v>9.26</v>
      </c>
      <c r="H449" s="157">
        <v>9.24</v>
      </c>
      <c r="I449" s="160">
        <f t="shared" si="4"/>
        <v>9.233333333</v>
      </c>
      <c r="J449" s="160">
        <f t="shared" si="5"/>
        <v>9.226666667</v>
      </c>
      <c r="K449" s="159">
        <v>9.22</v>
      </c>
      <c r="L449" s="159">
        <f t="shared" si="6"/>
        <v>9.216</v>
      </c>
      <c r="M449" s="159">
        <f t="shared" si="7"/>
        <v>9.212</v>
      </c>
      <c r="N449" s="159">
        <f t="shared" si="8"/>
        <v>9.208</v>
      </c>
      <c r="O449" s="159">
        <f t="shared" si="9"/>
        <v>9.204</v>
      </c>
      <c r="P449" s="157">
        <v>9.2</v>
      </c>
      <c r="Q449" s="160">
        <f t="shared" si="10"/>
        <v>9.2</v>
      </c>
      <c r="R449" s="160">
        <f t="shared" si="11"/>
        <v>9.2</v>
      </c>
      <c r="S449" s="160">
        <f t="shared" si="12"/>
        <v>9.2</v>
      </c>
      <c r="T449" s="160">
        <f t="shared" si="13"/>
        <v>9.2</v>
      </c>
      <c r="U449" s="167">
        <v>9.2</v>
      </c>
      <c r="V449" s="162">
        <f t="shared" ref="V449:AO449" si="458">B449-B450</f>
        <v>0.03</v>
      </c>
      <c r="W449" s="162">
        <f t="shared" si="458"/>
        <v>0</v>
      </c>
      <c r="X449" s="162">
        <f t="shared" si="458"/>
        <v>-0.01</v>
      </c>
      <c r="Y449" s="162">
        <f t="shared" si="458"/>
        <v>-0.005</v>
      </c>
      <c r="Z449" s="162">
        <f t="shared" si="458"/>
        <v>0</v>
      </c>
      <c r="AA449" s="162">
        <f t="shared" si="458"/>
        <v>0.005</v>
      </c>
      <c r="AB449" s="162">
        <f t="shared" si="458"/>
        <v>0.01</v>
      </c>
      <c r="AC449" s="162">
        <f t="shared" si="458"/>
        <v>0.01</v>
      </c>
      <c r="AD449" s="162">
        <f t="shared" si="458"/>
        <v>0.01</v>
      </c>
      <c r="AE449" s="162">
        <f t="shared" si="458"/>
        <v>0.01</v>
      </c>
      <c r="AF449" s="162">
        <f t="shared" si="458"/>
        <v>0.008</v>
      </c>
      <c r="AG449" s="162">
        <f t="shared" si="458"/>
        <v>0.006</v>
      </c>
      <c r="AH449" s="162">
        <f t="shared" si="458"/>
        <v>0.004</v>
      </c>
      <c r="AI449" s="162">
        <f t="shared" si="458"/>
        <v>0.002</v>
      </c>
      <c r="AJ449" s="162">
        <f t="shared" si="458"/>
        <v>0</v>
      </c>
      <c r="AK449" s="162">
        <f t="shared" si="458"/>
        <v>0.002</v>
      </c>
      <c r="AL449" s="162">
        <f t="shared" si="458"/>
        <v>0.004</v>
      </c>
      <c r="AM449" s="162">
        <f t="shared" si="458"/>
        <v>0.006</v>
      </c>
      <c r="AN449" s="162">
        <f t="shared" si="458"/>
        <v>0.008</v>
      </c>
      <c r="AO449" s="162">
        <f t="shared" si="458"/>
        <v>0.01</v>
      </c>
      <c r="AP449" s="163">
        <f t="shared" si="15"/>
        <v>0.03</v>
      </c>
    </row>
    <row r="450">
      <c r="A450" s="169">
        <v>42485.0</v>
      </c>
      <c r="B450" s="166">
        <v>9.66</v>
      </c>
      <c r="C450" s="157">
        <v>9.47</v>
      </c>
      <c r="D450" s="159">
        <v>9.38</v>
      </c>
      <c r="E450" s="159">
        <f t="shared" si="2"/>
        <v>9.33</v>
      </c>
      <c r="F450" s="159">
        <v>9.28</v>
      </c>
      <c r="G450" s="159">
        <f t="shared" si="3"/>
        <v>9.255</v>
      </c>
      <c r="H450" s="157">
        <v>9.23</v>
      </c>
      <c r="I450" s="160">
        <f t="shared" si="4"/>
        <v>9.223333333</v>
      </c>
      <c r="J450" s="160">
        <f t="shared" si="5"/>
        <v>9.216666667</v>
      </c>
      <c r="K450" s="159">
        <v>9.21</v>
      </c>
      <c r="L450" s="159">
        <f t="shared" si="6"/>
        <v>9.208</v>
      </c>
      <c r="M450" s="159">
        <f t="shared" si="7"/>
        <v>9.206</v>
      </c>
      <c r="N450" s="159">
        <f t="shared" si="8"/>
        <v>9.204</v>
      </c>
      <c r="O450" s="159">
        <f t="shared" si="9"/>
        <v>9.202</v>
      </c>
      <c r="P450" s="157">
        <v>9.2</v>
      </c>
      <c r="Q450" s="160">
        <f t="shared" si="10"/>
        <v>9.198</v>
      </c>
      <c r="R450" s="160">
        <f t="shared" si="11"/>
        <v>9.196</v>
      </c>
      <c r="S450" s="160">
        <f t="shared" si="12"/>
        <v>9.194</v>
      </c>
      <c r="T450" s="160">
        <f t="shared" si="13"/>
        <v>9.192</v>
      </c>
      <c r="U450" s="167">
        <v>9.19</v>
      </c>
      <c r="V450" s="162">
        <f t="shared" ref="V450:AO450" si="459">B450-B451</f>
        <v>0.05</v>
      </c>
      <c r="W450" s="162">
        <f t="shared" si="459"/>
        <v>0.04</v>
      </c>
      <c r="X450" s="162">
        <f t="shared" si="459"/>
        <v>0.03</v>
      </c>
      <c r="Y450" s="162">
        <f t="shared" si="459"/>
        <v>0.025</v>
      </c>
      <c r="Z450" s="162">
        <f t="shared" si="459"/>
        <v>0.02</v>
      </c>
      <c r="AA450" s="162">
        <f t="shared" si="459"/>
        <v>0.025</v>
      </c>
      <c r="AB450" s="162">
        <f t="shared" si="459"/>
        <v>0.03</v>
      </c>
      <c r="AC450" s="162">
        <f t="shared" si="459"/>
        <v>0.03333333333</v>
      </c>
      <c r="AD450" s="162">
        <f t="shared" si="459"/>
        <v>0.03666666667</v>
      </c>
      <c r="AE450" s="162">
        <f t="shared" si="459"/>
        <v>0.04</v>
      </c>
      <c r="AF450" s="162">
        <f t="shared" si="459"/>
        <v>0.04</v>
      </c>
      <c r="AG450" s="162">
        <f t="shared" si="459"/>
        <v>0.04</v>
      </c>
      <c r="AH450" s="162">
        <f t="shared" si="459"/>
        <v>0.04</v>
      </c>
      <c r="AI450" s="162">
        <f t="shared" si="459"/>
        <v>0.04</v>
      </c>
      <c r="AJ450" s="162">
        <f t="shared" si="459"/>
        <v>0.04</v>
      </c>
      <c r="AK450" s="162">
        <f t="shared" si="459"/>
        <v>0.04</v>
      </c>
      <c r="AL450" s="162">
        <f t="shared" si="459"/>
        <v>0.04</v>
      </c>
      <c r="AM450" s="162">
        <f t="shared" si="459"/>
        <v>0.04</v>
      </c>
      <c r="AN450" s="162">
        <f t="shared" si="459"/>
        <v>0.04</v>
      </c>
      <c r="AO450" s="162">
        <f t="shared" si="459"/>
        <v>0.04</v>
      </c>
      <c r="AP450" s="163">
        <f t="shared" si="15"/>
        <v>0.05</v>
      </c>
    </row>
    <row r="451">
      <c r="A451" s="169">
        <v>42482.0</v>
      </c>
      <c r="B451" s="166">
        <v>9.61</v>
      </c>
      <c r="C451" s="157">
        <v>9.43</v>
      </c>
      <c r="D451" s="159">
        <v>9.35</v>
      </c>
      <c r="E451" s="159">
        <f t="shared" si="2"/>
        <v>9.305</v>
      </c>
      <c r="F451" s="159">
        <v>9.26</v>
      </c>
      <c r="G451" s="159">
        <f t="shared" si="3"/>
        <v>9.23</v>
      </c>
      <c r="H451" s="157">
        <v>9.2</v>
      </c>
      <c r="I451" s="160">
        <f t="shared" si="4"/>
        <v>9.19</v>
      </c>
      <c r="J451" s="160">
        <f t="shared" si="5"/>
        <v>9.18</v>
      </c>
      <c r="K451" s="159">
        <v>9.17</v>
      </c>
      <c r="L451" s="159">
        <f t="shared" si="6"/>
        <v>9.168</v>
      </c>
      <c r="M451" s="159">
        <f t="shared" si="7"/>
        <v>9.166</v>
      </c>
      <c r="N451" s="159">
        <f t="shared" si="8"/>
        <v>9.164</v>
      </c>
      <c r="O451" s="159">
        <f t="shared" si="9"/>
        <v>9.162</v>
      </c>
      <c r="P451" s="157">
        <v>9.16</v>
      </c>
      <c r="Q451" s="160">
        <f t="shared" si="10"/>
        <v>9.158</v>
      </c>
      <c r="R451" s="160">
        <f t="shared" si="11"/>
        <v>9.156</v>
      </c>
      <c r="S451" s="160">
        <f t="shared" si="12"/>
        <v>9.154</v>
      </c>
      <c r="T451" s="160">
        <f t="shared" si="13"/>
        <v>9.152</v>
      </c>
      <c r="U451" s="167">
        <v>9.15</v>
      </c>
      <c r="V451" s="162">
        <f t="shared" ref="V451:AO451" si="460">B451-B452</f>
        <v>0.03</v>
      </c>
      <c r="W451" s="162">
        <f t="shared" si="460"/>
        <v>0</v>
      </c>
      <c r="X451" s="162">
        <f t="shared" si="460"/>
        <v>-0.01</v>
      </c>
      <c r="Y451" s="162">
        <f t="shared" si="460"/>
        <v>0.01</v>
      </c>
      <c r="Z451" s="162">
        <f t="shared" si="460"/>
        <v>0.03</v>
      </c>
      <c r="AA451" s="162">
        <f t="shared" si="460"/>
        <v>0.035</v>
      </c>
      <c r="AB451" s="162">
        <f t="shared" si="460"/>
        <v>0.04</v>
      </c>
      <c r="AC451" s="162">
        <f t="shared" si="460"/>
        <v>0.04</v>
      </c>
      <c r="AD451" s="162">
        <f t="shared" si="460"/>
        <v>0.04</v>
      </c>
      <c r="AE451" s="162">
        <f t="shared" si="460"/>
        <v>0.04</v>
      </c>
      <c r="AF451" s="162">
        <f t="shared" si="460"/>
        <v>0.042</v>
      </c>
      <c r="AG451" s="162">
        <f t="shared" si="460"/>
        <v>0.044</v>
      </c>
      <c r="AH451" s="162">
        <f t="shared" si="460"/>
        <v>0.046</v>
      </c>
      <c r="AI451" s="162">
        <f t="shared" si="460"/>
        <v>0.048</v>
      </c>
      <c r="AJ451" s="162">
        <f t="shared" si="460"/>
        <v>0.05</v>
      </c>
      <c r="AK451" s="162">
        <f t="shared" si="460"/>
        <v>0.05</v>
      </c>
      <c r="AL451" s="162">
        <f t="shared" si="460"/>
        <v>0.05</v>
      </c>
      <c r="AM451" s="162">
        <f t="shared" si="460"/>
        <v>0.05</v>
      </c>
      <c r="AN451" s="162">
        <f t="shared" si="460"/>
        <v>0.05</v>
      </c>
      <c r="AO451" s="162">
        <f t="shared" si="460"/>
        <v>0.05</v>
      </c>
      <c r="AP451" s="163">
        <f t="shared" si="15"/>
        <v>0.05</v>
      </c>
    </row>
    <row r="452">
      <c r="A452" s="169">
        <v>42481.0</v>
      </c>
      <c r="B452" s="166">
        <v>9.58</v>
      </c>
      <c r="C452" s="157">
        <v>9.43</v>
      </c>
      <c r="D452" s="159">
        <v>9.36</v>
      </c>
      <c r="E452" s="159">
        <f t="shared" si="2"/>
        <v>9.295</v>
      </c>
      <c r="F452" s="159">
        <v>9.23</v>
      </c>
      <c r="G452" s="159">
        <f t="shared" si="3"/>
        <v>9.195</v>
      </c>
      <c r="H452" s="157">
        <v>9.16</v>
      </c>
      <c r="I452" s="160">
        <f t="shared" si="4"/>
        <v>9.15</v>
      </c>
      <c r="J452" s="160">
        <f t="shared" si="5"/>
        <v>9.14</v>
      </c>
      <c r="K452" s="159">
        <v>9.13</v>
      </c>
      <c r="L452" s="159">
        <f t="shared" si="6"/>
        <v>9.126</v>
      </c>
      <c r="M452" s="159">
        <f t="shared" si="7"/>
        <v>9.122</v>
      </c>
      <c r="N452" s="159">
        <f t="shared" si="8"/>
        <v>9.118</v>
      </c>
      <c r="O452" s="159">
        <f t="shared" si="9"/>
        <v>9.114</v>
      </c>
      <c r="P452" s="157">
        <v>9.11</v>
      </c>
      <c r="Q452" s="160">
        <f t="shared" si="10"/>
        <v>9.108</v>
      </c>
      <c r="R452" s="160">
        <f t="shared" si="11"/>
        <v>9.106</v>
      </c>
      <c r="S452" s="160">
        <f t="shared" si="12"/>
        <v>9.104</v>
      </c>
      <c r="T452" s="160">
        <f t="shared" si="13"/>
        <v>9.102</v>
      </c>
      <c r="U452" s="167">
        <v>9.1</v>
      </c>
      <c r="V452" s="162">
        <f t="shared" ref="V452:AO452" si="461">B452-B453</f>
        <v>0.02</v>
      </c>
      <c r="W452" s="162">
        <f t="shared" si="461"/>
        <v>0.07</v>
      </c>
      <c r="X452" s="162">
        <f t="shared" si="461"/>
        <v>0.08</v>
      </c>
      <c r="Y452" s="162">
        <f t="shared" si="461"/>
        <v>0.07</v>
      </c>
      <c r="Z452" s="162">
        <f t="shared" si="461"/>
        <v>0.06</v>
      </c>
      <c r="AA452" s="162">
        <f t="shared" si="461"/>
        <v>0.055</v>
      </c>
      <c r="AB452" s="162">
        <f t="shared" si="461"/>
        <v>0.05</v>
      </c>
      <c r="AC452" s="162">
        <f t="shared" si="461"/>
        <v>0.05</v>
      </c>
      <c r="AD452" s="162">
        <f t="shared" si="461"/>
        <v>0.05</v>
      </c>
      <c r="AE452" s="162">
        <f t="shared" si="461"/>
        <v>0.05</v>
      </c>
      <c r="AF452" s="162">
        <f t="shared" si="461"/>
        <v>0.048</v>
      </c>
      <c r="AG452" s="162">
        <f t="shared" si="461"/>
        <v>0.046</v>
      </c>
      <c r="AH452" s="162">
        <f t="shared" si="461"/>
        <v>0.044</v>
      </c>
      <c r="AI452" s="162">
        <f t="shared" si="461"/>
        <v>0.042</v>
      </c>
      <c r="AJ452" s="162">
        <f t="shared" si="461"/>
        <v>0.04</v>
      </c>
      <c r="AK452" s="162">
        <f t="shared" si="461"/>
        <v>0.036</v>
      </c>
      <c r="AL452" s="162">
        <f t="shared" si="461"/>
        <v>0.032</v>
      </c>
      <c r="AM452" s="162">
        <f t="shared" si="461"/>
        <v>0.028</v>
      </c>
      <c r="AN452" s="162">
        <f t="shared" si="461"/>
        <v>0.024</v>
      </c>
      <c r="AO452" s="162">
        <f t="shared" si="461"/>
        <v>0.02</v>
      </c>
      <c r="AP452" s="163">
        <f t="shared" si="15"/>
        <v>0.08</v>
      </c>
    </row>
    <row r="453">
      <c r="A453" s="169">
        <v>42480.0</v>
      </c>
      <c r="B453" s="166">
        <v>9.56</v>
      </c>
      <c r="C453" s="157">
        <v>9.36</v>
      </c>
      <c r="D453" s="159">
        <v>9.28</v>
      </c>
      <c r="E453" s="159">
        <f t="shared" si="2"/>
        <v>9.225</v>
      </c>
      <c r="F453" s="159">
        <v>9.17</v>
      </c>
      <c r="G453" s="159">
        <f t="shared" si="3"/>
        <v>9.14</v>
      </c>
      <c r="H453" s="157">
        <v>9.11</v>
      </c>
      <c r="I453" s="160">
        <f t="shared" si="4"/>
        <v>9.1</v>
      </c>
      <c r="J453" s="160">
        <f t="shared" si="5"/>
        <v>9.09</v>
      </c>
      <c r="K453" s="159">
        <v>9.08</v>
      </c>
      <c r="L453" s="159">
        <f t="shared" si="6"/>
        <v>9.078</v>
      </c>
      <c r="M453" s="159">
        <f t="shared" si="7"/>
        <v>9.076</v>
      </c>
      <c r="N453" s="159">
        <f t="shared" si="8"/>
        <v>9.074</v>
      </c>
      <c r="O453" s="159">
        <f t="shared" si="9"/>
        <v>9.072</v>
      </c>
      <c r="P453" s="157">
        <v>9.07</v>
      </c>
      <c r="Q453" s="160">
        <f t="shared" si="10"/>
        <v>9.072</v>
      </c>
      <c r="R453" s="160">
        <f t="shared" si="11"/>
        <v>9.074</v>
      </c>
      <c r="S453" s="160">
        <f t="shared" si="12"/>
        <v>9.076</v>
      </c>
      <c r="T453" s="160">
        <f t="shared" si="13"/>
        <v>9.078</v>
      </c>
      <c r="U453" s="167">
        <v>9.08</v>
      </c>
      <c r="V453" s="162">
        <f t="shared" ref="V453:AO453" si="462">B453-B454</f>
        <v>-0.11</v>
      </c>
      <c r="W453" s="162">
        <f t="shared" si="462"/>
        <v>-0.1</v>
      </c>
      <c r="X453" s="162">
        <f t="shared" si="462"/>
        <v>-0.07</v>
      </c>
      <c r="Y453" s="162">
        <f t="shared" si="462"/>
        <v>-0.07</v>
      </c>
      <c r="Z453" s="162">
        <f t="shared" si="462"/>
        <v>-0.07</v>
      </c>
      <c r="AA453" s="162">
        <f t="shared" si="462"/>
        <v>-0.08</v>
      </c>
      <c r="AB453" s="162">
        <f t="shared" si="462"/>
        <v>-0.09</v>
      </c>
      <c r="AC453" s="162">
        <f t="shared" si="462"/>
        <v>-0.08666666667</v>
      </c>
      <c r="AD453" s="162">
        <f t="shared" si="462"/>
        <v>-0.08333333333</v>
      </c>
      <c r="AE453" s="162">
        <f t="shared" si="462"/>
        <v>-0.08</v>
      </c>
      <c r="AF453" s="162">
        <f t="shared" si="462"/>
        <v>-0.078</v>
      </c>
      <c r="AG453" s="162">
        <f t="shared" si="462"/>
        <v>-0.076</v>
      </c>
      <c r="AH453" s="162">
        <f t="shared" si="462"/>
        <v>-0.074</v>
      </c>
      <c r="AI453" s="162">
        <f t="shared" si="462"/>
        <v>-0.072</v>
      </c>
      <c r="AJ453" s="162">
        <f t="shared" si="462"/>
        <v>-0.07</v>
      </c>
      <c r="AK453" s="162">
        <f t="shared" si="462"/>
        <v>-0.064</v>
      </c>
      <c r="AL453" s="162">
        <f t="shared" si="462"/>
        <v>-0.058</v>
      </c>
      <c r="AM453" s="162">
        <f t="shared" si="462"/>
        <v>-0.052</v>
      </c>
      <c r="AN453" s="162">
        <f t="shared" si="462"/>
        <v>-0.046</v>
      </c>
      <c r="AO453" s="162">
        <f t="shared" si="462"/>
        <v>-0.04</v>
      </c>
      <c r="AP453" s="163">
        <f t="shared" si="15"/>
        <v>-0.04</v>
      </c>
    </row>
    <row r="454">
      <c r="A454" s="169">
        <v>42479.0</v>
      </c>
      <c r="B454" s="166">
        <v>9.67</v>
      </c>
      <c r="C454" s="157">
        <v>9.46</v>
      </c>
      <c r="D454" s="159">
        <v>9.35</v>
      </c>
      <c r="E454" s="159">
        <f t="shared" si="2"/>
        <v>9.295</v>
      </c>
      <c r="F454" s="159">
        <v>9.24</v>
      </c>
      <c r="G454" s="159">
        <f t="shared" si="3"/>
        <v>9.22</v>
      </c>
      <c r="H454" s="157">
        <v>9.2</v>
      </c>
      <c r="I454" s="160">
        <f t="shared" si="4"/>
        <v>9.186666667</v>
      </c>
      <c r="J454" s="160">
        <f t="shared" si="5"/>
        <v>9.173333333</v>
      </c>
      <c r="K454" s="159">
        <v>9.16</v>
      </c>
      <c r="L454" s="159">
        <f t="shared" si="6"/>
        <v>9.156</v>
      </c>
      <c r="M454" s="159">
        <f t="shared" si="7"/>
        <v>9.152</v>
      </c>
      <c r="N454" s="159">
        <f t="shared" si="8"/>
        <v>9.148</v>
      </c>
      <c r="O454" s="159">
        <f t="shared" si="9"/>
        <v>9.144</v>
      </c>
      <c r="P454" s="157">
        <v>9.14</v>
      </c>
      <c r="Q454" s="160">
        <f t="shared" si="10"/>
        <v>9.136</v>
      </c>
      <c r="R454" s="160">
        <f t="shared" si="11"/>
        <v>9.132</v>
      </c>
      <c r="S454" s="160">
        <f t="shared" si="12"/>
        <v>9.128</v>
      </c>
      <c r="T454" s="160">
        <f t="shared" si="13"/>
        <v>9.124</v>
      </c>
      <c r="U454" s="167">
        <v>9.12</v>
      </c>
      <c r="V454" s="162">
        <f t="shared" ref="V454:AO454" si="463">B454-B455</f>
        <v>-0.04</v>
      </c>
      <c r="W454" s="162">
        <f t="shared" si="463"/>
        <v>-0.03</v>
      </c>
      <c r="X454" s="162">
        <f t="shared" si="463"/>
        <v>-0.05</v>
      </c>
      <c r="Y454" s="162">
        <f t="shared" si="463"/>
        <v>-0.055</v>
      </c>
      <c r="Z454" s="162">
        <f t="shared" si="463"/>
        <v>-0.06</v>
      </c>
      <c r="AA454" s="162">
        <f t="shared" si="463"/>
        <v>-0.05</v>
      </c>
      <c r="AB454" s="162">
        <f t="shared" si="463"/>
        <v>-0.04</v>
      </c>
      <c r="AC454" s="162">
        <f t="shared" si="463"/>
        <v>-0.04</v>
      </c>
      <c r="AD454" s="162">
        <f t="shared" si="463"/>
        <v>-0.04</v>
      </c>
      <c r="AE454" s="162">
        <f t="shared" si="463"/>
        <v>-0.04</v>
      </c>
      <c r="AF454" s="162">
        <f t="shared" si="463"/>
        <v>-0.042</v>
      </c>
      <c r="AG454" s="162">
        <f t="shared" si="463"/>
        <v>-0.044</v>
      </c>
      <c r="AH454" s="162">
        <f t="shared" si="463"/>
        <v>-0.046</v>
      </c>
      <c r="AI454" s="162">
        <f t="shared" si="463"/>
        <v>-0.048</v>
      </c>
      <c r="AJ454" s="162">
        <f t="shared" si="463"/>
        <v>-0.05</v>
      </c>
      <c r="AK454" s="162">
        <f t="shared" si="463"/>
        <v>-0.054</v>
      </c>
      <c r="AL454" s="162">
        <f t="shared" si="463"/>
        <v>-0.058</v>
      </c>
      <c r="AM454" s="162">
        <f t="shared" si="463"/>
        <v>-0.062</v>
      </c>
      <c r="AN454" s="162">
        <f t="shared" si="463"/>
        <v>-0.066</v>
      </c>
      <c r="AO454" s="162">
        <f t="shared" si="463"/>
        <v>-0.07</v>
      </c>
      <c r="AP454" s="163">
        <f t="shared" si="15"/>
        <v>-0.03</v>
      </c>
    </row>
    <row r="455">
      <c r="A455" s="169">
        <v>42478.0</v>
      </c>
      <c r="B455" s="166">
        <v>9.71</v>
      </c>
      <c r="C455" s="157">
        <v>9.49</v>
      </c>
      <c r="D455" s="159">
        <v>9.4</v>
      </c>
      <c r="E455" s="159">
        <f t="shared" si="2"/>
        <v>9.35</v>
      </c>
      <c r="F455" s="159">
        <v>9.3</v>
      </c>
      <c r="G455" s="159">
        <f t="shared" si="3"/>
        <v>9.27</v>
      </c>
      <c r="H455" s="157">
        <v>9.24</v>
      </c>
      <c r="I455" s="160">
        <f t="shared" si="4"/>
        <v>9.226666667</v>
      </c>
      <c r="J455" s="160">
        <f t="shared" si="5"/>
        <v>9.213333333</v>
      </c>
      <c r="K455" s="159">
        <v>9.2</v>
      </c>
      <c r="L455" s="159">
        <f t="shared" si="6"/>
        <v>9.198</v>
      </c>
      <c r="M455" s="159">
        <f t="shared" si="7"/>
        <v>9.196</v>
      </c>
      <c r="N455" s="159">
        <f t="shared" si="8"/>
        <v>9.194</v>
      </c>
      <c r="O455" s="159">
        <f t="shared" si="9"/>
        <v>9.192</v>
      </c>
      <c r="P455" s="157">
        <v>9.19</v>
      </c>
      <c r="Q455" s="160">
        <f t="shared" si="10"/>
        <v>9.19</v>
      </c>
      <c r="R455" s="160">
        <f t="shared" si="11"/>
        <v>9.19</v>
      </c>
      <c r="S455" s="160">
        <f t="shared" si="12"/>
        <v>9.19</v>
      </c>
      <c r="T455" s="160">
        <f t="shared" si="13"/>
        <v>9.19</v>
      </c>
      <c r="U455" s="167">
        <v>9.19</v>
      </c>
      <c r="V455" s="162">
        <f t="shared" ref="V455:AO455" si="464">B455-B456</f>
        <v>-0.04</v>
      </c>
      <c r="W455" s="162">
        <f t="shared" si="464"/>
        <v>-0.04</v>
      </c>
      <c r="X455" s="162">
        <f t="shared" si="464"/>
        <v>0</v>
      </c>
      <c r="Y455" s="162">
        <f t="shared" si="464"/>
        <v>0.015</v>
      </c>
      <c r="Z455" s="162">
        <f t="shared" si="464"/>
        <v>0.03</v>
      </c>
      <c r="AA455" s="162">
        <f t="shared" si="464"/>
        <v>0.025</v>
      </c>
      <c r="AB455" s="162">
        <f t="shared" si="464"/>
        <v>0.02</v>
      </c>
      <c r="AC455" s="162">
        <f t="shared" si="464"/>
        <v>0.01333333333</v>
      </c>
      <c r="AD455" s="162">
        <f t="shared" si="464"/>
        <v>0.006666666667</v>
      </c>
      <c r="AE455" s="162">
        <f t="shared" si="464"/>
        <v>0</v>
      </c>
      <c r="AF455" s="162">
        <f t="shared" si="464"/>
        <v>0</v>
      </c>
      <c r="AG455" s="162">
        <f t="shared" si="464"/>
        <v>0</v>
      </c>
      <c r="AH455" s="162">
        <f t="shared" si="464"/>
        <v>0</v>
      </c>
      <c r="AI455" s="162">
        <f t="shared" si="464"/>
        <v>0</v>
      </c>
      <c r="AJ455" s="162">
        <f t="shared" si="464"/>
        <v>0</v>
      </c>
      <c r="AK455" s="162">
        <f t="shared" si="464"/>
        <v>0.004</v>
      </c>
      <c r="AL455" s="162">
        <f t="shared" si="464"/>
        <v>0.008</v>
      </c>
      <c r="AM455" s="162">
        <f t="shared" si="464"/>
        <v>0.012</v>
      </c>
      <c r="AN455" s="162">
        <f t="shared" si="464"/>
        <v>0.016</v>
      </c>
      <c r="AO455" s="162">
        <f t="shared" si="464"/>
        <v>0.02</v>
      </c>
      <c r="AP455" s="163">
        <f t="shared" si="15"/>
        <v>0.03</v>
      </c>
    </row>
    <row r="456">
      <c r="A456" s="169">
        <v>42475.0</v>
      </c>
      <c r="B456" s="166">
        <v>9.75</v>
      </c>
      <c r="C456" s="157">
        <v>9.53</v>
      </c>
      <c r="D456" s="159">
        <v>9.4</v>
      </c>
      <c r="E456" s="159">
        <f t="shared" si="2"/>
        <v>9.335</v>
      </c>
      <c r="F456" s="159">
        <v>9.27</v>
      </c>
      <c r="G456" s="159">
        <f t="shared" si="3"/>
        <v>9.245</v>
      </c>
      <c r="H456" s="157">
        <v>9.22</v>
      </c>
      <c r="I456" s="160">
        <f t="shared" si="4"/>
        <v>9.213333333</v>
      </c>
      <c r="J456" s="160">
        <f t="shared" si="5"/>
        <v>9.206666667</v>
      </c>
      <c r="K456" s="159">
        <v>9.2</v>
      </c>
      <c r="L456" s="159">
        <f t="shared" si="6"/>
        <v>9.198</v>
      </c>
      <c r="M456" s="159">
        <f t="shared" si="7"/>
        <v>9.196</v>
      </c>
      <c r="N456" s="159">
        <f t="shared" si="8"/>
        <v>9.194</v>
      </c>
      <c r="O456" s="159">
        <f t="shared" si="9"/>
        <v>9.192</v>
      </c>
      <c r="P456" s="157">
        <v>9.19</v>
      </c>
      <c r="Q456" s="160">
        <f t="shared" si="10"/>
        <v>9.186</v>
      </c>
      <c r="R456" s="160">
        <f t="shared" si="11"/>
        <v>9.182</v>
      </c>
      <c r="S456" s="160">
        <f t="shared" si="12"/>
        <v>9.178</v>
      </c>
      <c r="T456" s="160">
        <f t="shared" si="13"/>
        <v>9.174</v>
      </c>
      <c r="U456" s="167">
        <v>9.17</v>
      </c>
      <c r="V456" s="162">
        <f t="shared" ref="V456:AO456" si="465">B456-B457</f>
        <v>0.05</v>
      </c>
      <c r="W456" s="162">
        <f t="shared" si="465"/>
        <v>0.05</v>
      </c>
      <c r="X456" s="162">
        <f t="shared" si="465"/>
        <v>0.01</v>
      </c>
      <c r="Y456" s="162">
        <f t="shared" si="465"/>
        <v>-0.005</v>
      </c>
      <c r="Z456" s="162">
        <f t="shared" si="465"/>
        <v>-0.02</v>
      </c>
      <c r="AA456" s="162">
        <f t="shared" si="465"/>
        <v>-0.015</v>
      </c>
      <c r="AB456" s="162">
        <f t="shared" si="465"/>
        <v>-0.01</v>
      </c>
      <c r="AC456" s="162">
        <f t="shared" si="465"/>
        <v>-0.006666666667</v>
      </c>
      <c r="AD456" s="162">
        <f t="shared" si="465"/>
        <v>-0.003333333333</v>
      </c>
      <c r="AE456" s="162">
        <f t="shared" si="465"/>
        <v>0</v>
      </c>
      <c r="AF456" s="162">
        <f t="shared" si="465"/>
        <v>0.002</v>
      </c>
      <c r="AG456" s="162">
        <f t="shared" si="465"/>
        <v>0.004</v>
      </c>
      <c r="AH456" s="162">
        <f t="shared" si="465"/>
        <v>0.006</v>
      </c>
      <c r="AI456" s="162">
        <f t="shared" si="465"/>
        <v>0.008</v>
      </c>
      <c r="AJ456" s="162">
        <f t="shared" si="465"/>
        <v>0.01</v>
      </c>
      <c r="AK456" s="162">
        <f t="shared" si="465"/>
        <v>0.008</v>
      </c>
      <c r="AL456" s="162">
        <f t="shared" si="465"/>
        <v>0.006</v>
      </c>
      <c r="AM456" s="162">
        <f t="shared" si="465"/>
        <v>0.004</v>
      </c>
      <c r="AN456" s="162">
        <f t="shared" si="465"/>
        <v>0.002</v>
      </c>
      <c r="AO456" s="162">
        <f t="shared" si="465"/>
        <v>0</v>
      </c>
      <c r="AP456" s="163">
        <f t="shared" si="15"/>
        <v>0.05</v>
      </c>
    </row>
    <row r="457">
      <c r="A457" s="169">
        <v>42474.0</v>
      </c>
      <c r="B457" s="166">
        <v>9.7</v>
      </c>
      <c r="C457" s="157">
        <v>9.48</v>
      </c>
      <c r="D457" s="159">
        <v>9.39</v>
      </c>
      <c r="E457" s="159">
        <f t="shared" si="2"/>
        <v>9.34</v>
      </c>
      <c r="F457" s="159">
        <v>9.29</v>
      </c>
      <c r="G457" s="159">
        <f t="shared" si="3"/>
        <v>9.26</v>
      </c>
      <c r="H457" s="157">
        <v>9.23</v>
      </c>
      <c r="I457" s="160">
        <f t="shared" si="4"/>
        <v>9.22</v>
      </c>
      <c r="J457" s="160">
        <f t="shared" si="5"/>
        <v>9.21</v>
      </c>
      <c r="K457" s="159">
        <v>9.2</v>
      </c>
      <c r="L457" s="159">
        <f t="shared" si="6"/>
        <v>9.196</v>
      </c>
      <c r="M457" s="159">
        <f t="shared" si="7"/>
        <v>9.192</v>
      </c>
      <c r="N457" s="159">
        <f t="shared" si="8"/>
        <v>9.188</v>
      </c>
      <c r="O457" s="159">
        <f t="shared" si="9"/>
        <v>9.184</v>
      </c>
      <c r="P457" s="157">
        <v>9.18</v>
      </c>
      <c r="Q457" s="160">
        <f t="shared" si="10"/>
        <v>9.178</v>
      </c>
      <c r="R457" s="160">
        <f t="shared" si="11"/>
        <v>9.176</v>
      </c>
      <c r="S457" s="160">
        <f t="shared" si="12"/>
        <v>9.174</v>
      </c>
      <c r="T457" s="160">
        <f t="shared" si="13"/>
        <v>9.172</v>
      </c>
      <c r="U457" s="167">
        <v>9.17</v>
      </c>
      <c r="V457" s="162">
        <f t="shared" ref="V457:AO457" si="466">B457-B458</f>
        <v>0</v>
      </c>
      <c r="W457" s="162">
        <f t="shared" si="466"/>
        <v>-0.03</v>
      </c>
      <c r="X457" s="162">
        <f t="shared" si="466"/>
        <v>-0.01</v>
      </c>
      <c r="Y457" s="162">
        <f t="shared" si="466"/>
        <v>0</v>
      </c>
      <c r="Z457" s="162">
        <f t="shared" si="466"/>
        <v>0.01</v>
      </c>
      <c r="AA457" s="162">
        <f t="shared" si="466"/>
        <v>0.01</v>
      </c>
      <c r="AB457" s="162">
        <f t="shared" si="466"/>
        <v>0.01</v>
      </c>
      <c r="AC457" s="162">
        <f t="shared" si="466"/>
        <v>0.01</v>
      </c>
      <c r="AD457" s="162">
        <f t="shared" si="466"/>
        <v>0.01</v>
      </c>
      <c r="AE457" s="162">
        <f t="shared" si="466"/>
        <v>0.01</v>
      </c>
      <c r="AF457" s="162">
        <f t="shared" si="466"/>
        <v>0.01</v>
      </c>
      <c r="AG457" s="162">
        <f t="shared" si="466"/>
        <v>0.01</v>
      </c>
      <c r="AH457" s="162">
        <f t="shared" si="466"/>
        <v>0.01</v>
      </c>
      <c r="AI457" s="162">
        <f t="shared" si="466"/>
        <v>0.01</v>
      </c>
      <c r="AJ457" s="162">
        <f t="shared" si="466"/>
        <v>0.01</v>
      </c>
      <c r="AK457" s="162">
        <f t="shared" si="466"/>
        <v>0.012</v>
      </c>
      <c r="AL457" s="162">
        <f t="shared" si="466"/>
        <v>0.014</v>
      </c>
      <c r="AM457" s="162">
        <f t="shared" si="466"/>
        <v>0.016</v>
      </c>
      <c r="AN457" s="162">
        <f t="shared" si="466"/>
        <v>0.018</v>
      </c>
      <c r="AO457" s="162">
        <f t="shared" si="466"/>
        <v>0.02</v>
      </c>
      <c r="AP457" s="163">
        <f t="shared" si="15"/>
        <v>0.02</v>
      </c>
    </row>
    <row r="458">
      <c r="A458" s="169">
        <v>42473.0</v>
      </c>
      <c r="B458" s="166">
        <v>9.7</v>
      </c>
      <c r="C458" s="157">
        <v>9.51</v>
      </c>
      <c r="D458" s="159">
        <v>9.4</v>
      </c>
      <c r="E458" s="159">
        <f t="shared" si="2"/>
        <v>9.34</v>
      </c>
      <c r="F458" s="159">
        <v>9.28</v>
      </c>
      <c r="G458" s="159">
        <f t="shared" si="3"/>
        <v>9.25</v>
      </c>
      <c r="H458" s="157">
        <v>9.22</v>
      </c>
      <c r="I458" s="160">
        <f t="shared" si="4"/>
        <v>9.21</v>
      </c>
      <c r="J458" s="160">
        <f t="shared" si="5"/>
        <v>9.2</v>
      </c>
      <c r="K458" s="159">
        <v>9.19</v>
      </c>
      <c r="L458" s="159">
        <f t="shared" si="6"/>
        <v>9.186</v>
      </c>
      <c r="M458" s="159">
        <f t="shared" si="7"/>
        <v>9.182</v>
      </c>
      <c r="N458" s="159">
        <f t="shared" si="8"/>
        <v>9.178</v>
      </c>
      <c r="O458" s="159">
        <f t="shared" si="9"/>
        <v>9.174</v>
      </c>
      <c r="P458" s="157">
        <v>9.17</v>
      </c>
      <c r="Q458" s="160">
        <f t="shared" si="10"/>
        <v>9.166</v>
      </c>
      <c r="R458" s="160">
        <f t="shared" si="11"/>
        <v>9.162</v>
      </c>
      <c r="S458" s="160">
        <f t="shared" si="12"/>
        <v>9.158</v>
      </c>
      <c r="T458" s="160">
        <f t="shared" si="13"/>
        <v>9.154</v>
      </c>
      <c r="U458" s="167">
        <v>9.15</v>
      </c>
      <c r="V458" s="162">
        <f t="shared" ref="V458:AO458" si="467">B458-B459</f>
        <v>0.01</v>
      </c>
      <c r="W458" s="162">
        <f t="shared" si="467"/>
        <v>0.03</v>
      </c>
      <c r="X458" s="162">
        <f t="shared" si="467"/>
        <v>0.05</v>
      </c>
      <c r="Y458" s="162">
        <f t="shared" si="467"/>
        <v>0.045</v>
      </c>
      <c r="Z458" s="162">
        <f t="shared" si="467"/>
        <v>0.04</v>
      </c>
      <c r="AA458" s="162">
        <f t="shared" si="467"/>
        <v>0.035</v>
      </c>
      <c r="AB458" s="162">
        <f t="shared" si="467"/>
        <v>0.03</v>
      </c>
      <c r="AC458" s="162">
        <f t="shared" si="467"/>
        <v>0.03333333333</v>
      </c>
      <c r="AD458" s="162">
        <f t="shared" si="467"/>
        <v>0.03666666667</v>
      </c>
      <c r="AE458" s="162">
        <f t="shared" si="467"/>
        <v>0.04</v>
      </c>
      <c r="AF458" s="162">
        <f t="shared" si="467"/>
        <v>0.044</v>
      </c>
      <c r="AG458" s="162">
        <f t="shared" si="467"/>
        <v>0.048</v>
      </c>
      <c r="AH458" s="162">
        <f t="shared" si="467"/>
        <v>0.052</v>
      </c>
      <c r="AI458" s="162">
        <f t="shared" si="467"/>
        <v>0.056</v>
      </c>
      <c r="AJ458" s="162">
        <f t="shared" si="467"/>
        <v>0.06</v>
      </c>
      <c r="AK458" s="162">
        <f t="shared" si="467"/>
        <v>0.06</v>
      </c>
      <c r="AL458" s="162">
        <f t="shared" si="467"/>
        <v>0.06</v>
      </c>
      <c r="AM458" s="162">
        <f t="shared" si="467"/>
        <v>0.06</v>
      </c>
      <c r="AN458" s="162">
        <f t="shared" si="467"/>
        <v>0.06</v>
      </c>
      <c r="AO458" s="162">
        <f t="shared" si="467"/>
        <v>0.06</v>
      </c>
      <c r="AP458" s="163">
        <f t="shared" si="15"/>
        <v>0.06</v>
      </c>
    </row>
    <row r="459">
      <c r="A459" s="169">
        <v>42472.0</v>
      </c>
      <c r="B459" s="166">
        <v>9.69</v>
      </c>
      <c r="C459" s="157">
        <v>9.48</v>
      </c>
      <c r="D459" s="159">
        <v>9.35</v>
      </c>
      <c r="E459" s="159">
        <f t="shared" si="2"/>
        <v>9.295</v>
      </c>
      <c r="F459" s="159">
        <v>9.24</v>
      </c>
      <c r="G459" s="159">
        <f t="shared" si="3"/>
        <v>9.215</v>
      </c>
      <c r="H459" s="157">
        <v>9.19</v>
      </c>
      <c r="I459" s="160">
        <f t="shared" si="4"/>
        <v>9.176666667</v>
      </c>
      <c r="J459" s="160">
        <f t="shared" si="5"/>
        <v>9.163333333</v>
      </c>
      <c r="K459" s="159">
        <v>9.15</v>
      </c>
      <c r="L459" s="159">
        <f t="shared" si="6"/>
        <v>9.142</v>
      </c>
      <c r="M459" s="159">
        <f t="shared" si="7"/>
        <v>9.134</v>
      </c>
      <c r="N459" s="159">
        <f t="shared" si="8"/>
        <v>9.126</v>
      </c>
      <c r="O459" s="159">
        <f t="shared" si="9"/>
        <v>9.118</v>
      </c>
      <c r="P459" s="157">
        <v>9.11</v>
      </c>
      <c r="Q459" s="160">
        <f t="shared" si="10"/>
        <v>9.106</v>
      </c>
      <c r="R459" s="160">
        <f t="shared" si="11"/>
        <v>9.102</v>
      </c>
      <c r="S459" s="160">
        <f t="shared" si="12"/>
        <v>9.098</v>
      </c>
      <c r="T459" s="160">
        <f t="shared" si="13"/>
        <v>9.094</v>
      </c>
      <c r="U459" s="167">
        <v>9.09</v>
      </c>
      <c r="V459" s="162">
        <f t="shared" ref="V459:AO459" si="468">B459-B460</f>
        <v>0.03</v>
      </c>
      <c r="W459" s="162">
        <f t="shared" si="468"/>
        <v>0.01</v>
      </c>
      <c r="X459" s="162">
        <f t="shared" si="468"/>
        <v>-0.03</v>
      </c>
      <c r="Y459" s="162">
        <f t="shared" si="468"/>
        <v>-0.025</v>
      </c>
      <c r="Z459" s="162">
        <f t="shared" si="468"/>
        <v>-0.02</v>
      </c>
      <c r="AA459" s="162">
        <f t="shared" si="468"/>
        <v>-0.01</v>
      </c>
      <c r="AB459" s="162">
        <f t="shared" si="468"/>
        <v>0</v>
      </c>
      <c r="AC459" s="162">
        <f t="shared" si="468"/>
        <v>0</v>
      </c>
      <c r="AD459" s="162">
        <f t="shared" si="468"/>
        <v>0</v>
      </c>
      <c r="AE459" s="162">
        <f t="shared" si="468"/>
        <v>0</v>
      </c>
      <c r="AF459" s="162">
        <f t="shared" si="468"/>
        <v>-0.004</v>
      </c>
      <c r="AG459" s="162">
        <f t="shared" si="468"/>
        <v>-0.008</v>
      </c>
      <c r="AH459" s="162">
        <f t="shared" si="468"/>
        <v>-0.012</v>
      </c>
      <c r="AI459" s="162">
        <f t="shared" si="468"/>
        <v>-0.016</v>
      </c>
      <c r="AJ459" s="162">
        <f t="shared" si="468"/>
        <v>-0.02</v>
      </c>
      <c r="AK459" s="162">
        <f t="shared" si="468"/>
        <v>-0.022</v>
      </c>
      <c r="AL459" s="162">
        <f t="shared" si="468"/>
        <v>-0.024</v>
      </c>
      <c r="AM459" s="162">
        <f t="shared" si="468"/>
        <v>-0.026</v>
      </c>
      <c r="AN459" s="162">
        <f t="shared" si="468"/>
        <v>-0.028</v>
      </c>
      <c r="AO459" s="162">
        <f t="shared" si="468"/>
        <v>-0.03</v>
      </c>
      <c r="AP459" s="163">
        <f t="shared" si="15"/>
        <v>0.03</v>
      </c>
    </row>
    <row r="460">
      <c r="A460" s="169">
        <v>42471.0</v>
      </c>
      <c r="B460" s="166">
        <v>9.66</v>
      </c>
      <c r="C460" s="157">
        <v>9.47</v>
      </c>
      <c r="D460" s="159">
        <v>9.38</v>
      </c>
      <c r="E460" s="159">
        <f t="shared" si="2"/>
        <v>9.32</v>
      </c>
      <c r="F460" s="159">
        <v>9.26</v>
      </c>
      <c r="G460" s="159">
        <f t="shared" si="3"/>
        <v>9.225</v>
      </c>
      <c r="H460" s="157">
        <v>9.19</v>
      </c>
      <c r="I460" s="160">
        <f t="shared" si="4"/>
        <v>9.176666667</v>
      </c>
      <c r="J460" s="160">
        <f t="shared" si="5"/>
        <v>9.163333333</v>
      </c>
      <c r="K460" s="159">
        <v>9.15</v>
      </c>
      <c r="L460" s="159">
        <f t="shared" si="6"/>
        <v>9.146</v>
      </c>
      <c r="M460" s="159">
        <f t="shared" si="7"/>
        <v>9.142</v>
      </c>
      <c r="N460" s="159">
        <f t="shared" si="8"/>
        <v>9.138</v>
      </c>
      <c r="O460" s="159">
        <f t="shared" si="9"/>
        <v>9.134</v>
      </c>
      <c r="P460" s="157">
        <v>9.13</v>
      </c>
      <c r="Q460" s="160">
        <f t="shared" si="10"/>
        <v>9.128</v>
      </c>
      <c r="R460" s="160">
        <f t="shared" si="11"/>
        <v>9.126</v>
      </c>
      <c r="S460" s="160">
        <f t="shared" si="12"/>
        <v>9.124</v>
      </c>
      <c r="T460" s="160">
        <f t="shared" si="13"/>
        <v>9.122</v>
      </c>
      <c r="U460" s="167">
        <v>9.12</v>
      </c>
      <c r="V460" s="162">
        <f t="shared" ref="V460:AO460" si="469">B460-B461</f>
        <v>-0.11</v>
      </c>
      <c r="W460" s="162">
        <f t="shared" si="469"/>
        <v>-0.07</v>
      </c>
      <c r="X460" s="162">
        <f t="shared" si="469"/>
        <v>-0.04</v>
      </c>
      <c r="Y460" s="162">
        <f t="shared" si="469"/>
        <v>-0.04</v>
      </c>
      <c r="Z460" s="162">
        <f t="shared" si="469"/>
        <v>-0.04</v>
      </c>
      <c r="AA460" s="162">
        <f t="shared" si="469"/>
        <v>-0.04</v>
      </c>
      <c r="AB460" s="162">
        <f t="shared" si="469"/>
        <v>-0.04</v>
      </c>
      <c r="AC460" s="162">
        <f t="shared" si="469"/>
        <v>-0.04333333333</v>
      </c>
      <c r="AD460" s="162">
        <f t="shared" si="469"/>
        <v>-0.04666666667</v>
      </c>
      <c r="AE460" s="162">
        <f t="shared" si="469"/>
        <v>-0.05</v>
      </c>
      <c r="AF460" s="162">
        <f t="shared" si="469"/>
        <v>-0.048</v>
      </c>
      <c r="AG460" s="162">
        <f t="shared" si="469"/>
        <v>-0.046</v>
      </c>
      <c r="AH460" s="162">
        <f t="shared" si="469"/>
        <v>-0.044</v>
      </c>
      <c r="AI460" s="162">
        <f t="shared" si="469"/>
        <v>-0.042</v>
      </c>
      <c r="AJ460" s="162">
        <f t="shared" si="469"/>
        <v>-0.04</v>
      </c>
      <c r="AK460" s="162">
        <f t="shared" si="469"/>
        <v>-0.038</v>
      </c>
      <c r="AL460" s="162">
        <f t="shared" si="469"/>
        <v>-0.036</v>
      </c>
      <c r="AM460" s="162">
        <f t="shared" si="469"/>
        <v>-0.034</v>
      </c>
      <c r="AN460" s="162">
        <f t="shared" si="469"/>
        <v>-0.032</v>
      </c>
      <c r="AO460" s="162">
        <f t="shared" si="469"/>
        <v>-0.03</v>
      </c>
      <c r="AP460" s="163">
        <f t="shared" si="15"/>
        <v>-0.03</v>
      </c>
    </row>
    <row r="461">
      <c r="A461" s="169">
        <v>42468.0</v>
      </c>
      <c r="B461" s="166">
        <v>9.77</v>
      </c>
      <c r="C461" s="157">
        <v>9.54</v>
      </c>
      <c r="D461" s="159">
        <v>9.42</v>
      </c>
      <c r="E461" s="159">
        <f t="shared" si="2"/>
        <v>9.36</v>
      </c>
      <c r="F461" s="159">
        <v>9.3</v>
      </c>
      <c r="G461" s="159">
        <f t="shared" si="3"/>
        <v>9.265</v>
      </c>
      <c r="H461" s="157">
        <v>9.23</v>
      </c>
      <c r="I461" s="160">
        <f t="shared" si="4"/>
        <v>9.22</v>
      </c>
      <c r="J461" s="160">
        <f t="shared" si="5"/>
        <v>9.21</v>
      </c>
      <c r="K461" s="159">
        <v>9.2</v>
      </c>
      <c r="L461" s="159">
        <f t="shared" si="6"/>
        <v>9.194</v>
      </c>
      <c r="M461" s="159">
        <f t="shared" si="7"/>
        <v>9.188</v>
      </c>
      <c r="N461" s="159">
        <f t="shared" si="8"/>
        <v>9.182</v>
      </c>
      <c r="O461" s="159">
        <f t="shared" si="9"/>
        <v>9.176</v>
      </c>
      <c r="P461" s="157">
        <v>9.17</v>
      </c>
      <c r="Q461" s="160">
        <f t="shared" si="10"/>
        <v>9.166</v>
      </c>
      <c r="R461" s="160">
        <f t="shared" si="11"/>
        <v>9.162</v>
      </c>
      <c r="S461" s="160">
        <f t="shared" si="12"/>
        <v>9.158</v>
      </c>
      <c r="T461" s="160">
        <f t="shared" si="13"/>
        <v>9.154</v>
      </c>
      <c r="U461" s="167">
        <v>9.15</v>
      </c>
      <c r="V461" s="162">
        <f t="shared" ref="V461:AO461" si="470">B461-B462</f>
        <v>0</v>
      </c>
      <c r="W461" s="162">
        <f t="shared" si="470"/>
        <v>0</v>
      </c>
      <c r="X461" s="162">
        <f t="shared" si="470"/>
        <v>-0.01</v>
      </c>
      <c r="Y461" s="162">
        <f t="shared" si="470"/>
        <v>-0.03</v>
      </c>
      <c r="Z461" s="162">
        <f t="shared" si="470"/>
        <v>-0.05</v>
      </c>
      <c r="AA461" s="162">
        <f t="shared" si="470"/>
        <v>-0.07</v>
      </c>
      <c r="AB461" s="162">
        <f t="shared" si="470"/>
        <v>-0.09</v>
      </c>
      <c r="AC461" s="162">
        <f t="shared" si="470"/>
        <v>-0.09666666667</v>
      </c>
      <c r="AD461" s="162">
        <f t="shared" si="470"/>
        <v>-0.1033333333</v>
      </c>
      <c r="AE461" s="162">
        <f t="shared" si="470"/>
        <v>-0.11</v>
      </c>
      <c r="AF461" s="162">
        <f t="shared" si="470"/>
        <v>-0.11</v>
      </c>
      <c r="AG461" s="162">
        <f t="shared" si="470"/>
        <v>-0.11</v>
      </c>
      <c r="AH461" s="162">
        <f t="shared" si="470"/>
        <v>-0.11</v>
      </c>
      <c r="AI461" s="162">
        <f t="shared" si="470"/>
        <v>-0.11</v>
      </c>
      <c r="AJ461" s="162">
        <f t="shared" si="470"/>
        <v>-0.11</v>
      </c>
      <c r="AK461" s="162">
        <f t="shared" si="470"/>
        <v>-0.108</v>
      </c>
      <c r="AL461" s="162">
        <f t="shared" si="470"/>
        <v>-0.106</v>
      </c>
      <c r="AM461" s="162">
        <f t="shared" si="470"/>
        <v>-0.104</v>
      </c>
      <c r="AN461" s="162">
        <f t="shared" si="470"/>
        <v>-0.102</v>
      </c>
      <c r="AO461" s="162">
        <f t="shared" si="470"/>
        <v>-0.1</v>
      </c>
      <c r="AP461" s="163">
        <f t="shared" si="15"/>
        <v>0</v>
      </c>
    </row>
    <row r="462">
      <c r="A462" s="169">
        <v>42467.0</v>
      </c>
      <c r="B462" s="166">
        <v>9.77</v>
      </c>
      <c r="C462" s="157">
        <v>9.54</v>
      </c>
      <c r="D462" s="159">
        <v>9.43</v>
      </c>
      <c r="E462" s="159">
        <f t="shared" si="2"/>
        <v>9.39</v>
      </c>
      <c r="F462" s="159">
        <v>9.35</v>
      </c>
      <c r="G462" s="159">
        <f t="shared" si="3"/>
        <v>9.335</v>
      </c>
      <c r="H462" s="157">
        <v>9.32</v>
      </c>
      <c r="I462" s="160">
        <f t="shared" si="4"/>
        <v>9.316666667</v>
      </c>
      <c r="J462" s="160">
        <f t="shared" si="5"/>
        <v>9.313333333</v>
      </c>
      <c r="K462" s="159">
        <v>9.31</v>
      </c>
      <c r="L462" s="159">
        <f t="shared" si="6"/>
        <v>9.304</v>
      </c>
      <c r="M462" s="159">
        <f t="shared" si="7"/>
        <v>9.298</v>
      </c>
      <c r="N462" s="159">
        <f t="shared" si="8"/>
        <v>9.292</v>
      </c>
      <c r="O462" s="159">
        <f t="shared" si="9"/>
        <v>9.286</v>
      </c>
      <c r="P462" s="157">
        <v>9.28</v>
      </c>
      <c r="Q462" s="160">
        <f t="shared" si="10"/>
        <v>9.274</v>
      </c>
      <c r="R462" s="160">
        <f t="shared" si="11"/>
        <v>9.268</v>
      </c>
      <c r="S462" s="160">
        <f t="shared" si="12"/>
        <v>9.262</v>
      </c>
      <c r="T462" s="160">
        <f t="shared" si="13"/>
        <v>9.256</v>
      </c>
      <c r="U462" s="167">
        <v>9.25</v>
      </c>
      <c r="V462" s="162">
        <f t="shared" ref="V462:AO462" si="471">B462-B463</f>
        <v>-0.03</v>
      </c>
      <c r="W462" s="162">
        <f t="shared" si="471"/>
        <v>0.05</v>
      </c>
      <c r="X462" s="162">
        <f t="shared" si="471"/>
        <v>0.07</v>
      </c>
      <c r="Y462" s="162">
        <f t="shared" si="471"/>
        <v>0.085</v>
      </c>
      <c r="Z462" s="162">
        <f t="shared" si="471"/>
        <v>0.1</v>
      </c>
      <c r="AA462" s="162">
        <f t="shared" si="471"/>
        <v>0.115</v>
      </c>
      <c r="AB462" s="162">
        <f t="shared" si="471"/>
        <v>0.13</v>
      </c>
      <c r="AC462" s="162">
        <f t="shared" si="471"/>
        <v>0.14</v>
      </c>
      <c r="AD462" s="162">
        <f t="shared" si="471"/>
        <v>0.15</v>
      </c>
      <c r="AE462" s="162">
        <f t="shared" si="471"/>
        <v>0.16</v>
      </c>
      <c r="AF462" s="162">
        <f t="shared" si="471"/>
        <v>0.158</v>
      </c>
      <c r="AG462" s="162">
        <f t="shared" si="471"/>
        <v>0.156</v>
      </c>
      <c r="AH462" s="162">
        <f t="shared" si="471"/>
        <v>0.154</v>
      </c>
      <c r="AI462" s="162">
        <f t="shared" si="471"/>
        <v>0.152</v>
      </c>
      <c r="AJ462" s="162">
        <f t="shared" si="471"/>
        <v>0.15</v>
      </c>
      <c r="AK462" s="162">
        <f t="shared" si="471"/>
        <v>0.146</v>
      </c>
      <c r="AL462" s="162">
        <f t="shared" si="471"/>
        <v>0.142</v>
      </c>
      <c r="AM462" s="162">
        <f t="shared" si="471"/>
        <v>0.138</v>
      </c>
      <c r="AN462" s="162">
        <f t="shared" si="471"/>
        <v>0.134</v>
      </c>
      <c r="AO462" s="162">
        <f t="shared" si="471"/>
        <v>0.13</v>
      </c>
      <c r="AP462" s="163">
        <f t="shared" si="15"/>
        <v>0.16</v>
      </c>
    </row>
    <row r="463">
      <c r="A463" s="169">
        <v>42466.0</v>
      </c>
      <c r="B463" s="166">
        <v>9.8</v>
      </c>
      <c r="C463" s="157">
        <v>9.49</v>
      </c>
      <c r="D463" s="159">
        <v>9.36</v>
      </c>
      <c r="E463" s="159">
        <f t="shared" si="2"/>
        <v>9.305</v>
      </c>
      <c r="F463" s="159">
        <v>9.25</v>
      </c>
      <c r="G463" s="159">
        <f t="shared" si="3"/>
        <v>9.22</v>
      </c>
      <c r="H463" s="157">
        <v>9.19</v>
      </c>
      <c r="I463" s="160">
        <f t="shared" si="4"/>
        <v>9.176666667</v>
      </c>
      <c r="J463" s="160">
        <f t="shared" si="5"/>
        <v>9.163333333</v>
      </c>
      <c r="K463" s="159">
        <v>9.15</v>
      </c>
      <c r="L463" s="159">
        <f t="shared" si="6"/>
        <v>9.146</v>
      </c>
      <c r="M463" s="159">
        <f t="shared" si="7"/>
        <v>9.142</v>
      </c>
      <c r="N463" s="159">
        <f t="shared" si="8"/>
        <v>9.138</v>
      </c>
      <c r="O463" s="159">
        <f t="shared" si="9"/>
        <v>9.134</v>
      </c>
      <c r="P463" s="157">
        <v>9.13</v>
      </c>
      <c r="Q463" s="160">
        <f t="shared" si="10"/>
        <v>9.128</v>
      </c>
      <c r="R463" s="160">
        <f t="shared" si="11"/>
        <v>9.126</v>
      </c>
      <c r="S463" s="160">
        <f t="shared" si="12"/>
        <v>9.124</v>
      </c>
      <c r="T463" s="160">
        <f t="shared" si="13"/>
        <v>9.122</v>
      </c>
      <c r="U463" s="167">
        <v>9.12</v>
      </c>
      <c r="V463" s="162">
        <f t="shared" ref="V463:AO463" si="472">B463-B464</f>
        <v>-0.03</v>
      </c>
      <c r="W463" s="162">
        <f t="shared" si="472"/>
        <v>-0.01</v>
      </c>
      <c r="X463" s="162">
        <f t="shared" si="472"/>
        <v>-0.01</v>
      </c>
      <c r="Y463" s="162">
        <f t="shared" si="472"/>
        <v>-0.015</v>
      </c>
      <c r="Z463" s="162">
        <f t="shared" si="472"/>
        <v>-0.02</v>
      </c>
      <c r="AA463" s="162">
        <f t="shared" si="472"/>
        <v>-0.03</v>
      </c>
      <c r="AB463" s="162">
        <f t="shared" si="472"/>
        <v>-0.04</v>
      </c>
      <c r="AC463" s="162">
        <f t="shared" si="472"/>
        <v>-0.04333333333</v>
      </c>
      <c r="AD463" s="162">
        <f t="shared" si="472"/>
        <v>-0.04666666667</v>
      </c>
      <c r="AE463" s="162">
        <f t="shared" si="472"/>
        <v>-0.05</v>
      </c>
      <c r="AF463" s="162">
        <f t="shared" si="472"/>
        <v>-0.046</v>
      </c>
      <c r="AG463" s="162">
        <f t="shared" si="472"/>
        <v>-0.042</v>
      </c>
      <c r="AH463" s="162">
        <f t="shared" si="472"/>
        <v>-0.038</v>
      </c>
      <c r="AI463" s="162">
        <f t="shared" si="472"/>
        <v>-0.034</v>
      </c>
      <c r="AJ463" s="162">
        <f t="shared" si="472"/>
        <v>-0.03</v>
      </c>
      <c r="AK463" s="162">
        <f t="shared" si="472"/>
        <v>-0.028</v>
      </c>
      <c r="AL463" s="162">
        <f t="shared" si="472"/>
        <v>-0.026</v>
      </c>
      <c r="AM463" s="162">
        <f t="shared" si="472"/>
        <v>-0.024</v>
      </c>
      <c r="AN463" s="162">
        <f t="shared" si="472"/>
        <v>-0.022</v>
      </c>
      <c r="AO463" s="162">
        <f t="shared" si="472"/>
        <v>-0.02</v>
      </c>
      <c r="AP463" s="163">
        <f t="shared" si="15"/>
        <v>-0.01</v>
      </c>
    </row>
    <row r="464">
      <c r="A464" s="169">
        <v>42465.0</v>
      </c>
      <c r="B464" s="166">
        <v>9.83</v>
      </c>
      <c r="C464" s="157">
        <v>9.5</v>
      </c>
      <c r="D464" s="159">
        <v>9.37</v>
      </c>
      <c r="E464" s="159">
        <f t="shared" si="2"/>
        <v>9.32</v>
      </c>
      <c r="F464" s="159">
        <v>9.27</v>
      </c>
      <c r="G464" s="159">
        <f t="shared" si="3"/>
        <v>9.25</v>
      </c>
      <c r="H464" s="157">
        <v>9.23</v>
      </c>
      <c r="I464" s="160">
        <f t="shared" si="4"/>
        <v>9.22</v>
      </c>
      <c r="J464" s="160">
        <f t="shared" si="5"/>
        <v>9.21</v>
      </c>
      <c r="K464" s="159">
        <v>9.2</v>
      </c>
      <c r="L464" s="159">
        <f t="shared" si="6"/>
        <v>9.192</v>
      </c>
      <c r="M464" s="159">
        <f t="shared" si="7"/>
        <v>9.184</v>
      </c>
      <c r="N464" s="159">
        <f t="shared" si="8"/>
        <v>9.176</v>
      </c>
      <c r="O464" s="159">
        <f t="shared" si="9"/>
        <v>9.168</v>
      </c>
      <c r="P464" s="157">
        <v>9.16</v>
      </c>
      <c r="Q464" s="160">
        <f t="shared" si="10"/>
        <v>9.156</v>
      </c>
      <c r="R464" s="160">
        <f t="shared" si="11"/>
        <v>9.152</v>
      </c>
      <c r="S464" s="160">
        <f t="shared" si="12"/>
        <v>9.148</v>
      </c>
      <c r="T464" s="160">
        <f t="shared" si="13"/>
        <v>9.144</v>
      </c>
      <c r="U464" s="167">
        <v>9.14</v>
      </c>
      <c r="V464" s="162">
        <f t="shared" ref="V464:AO464" si="473">B464-B465</f>
        <v>-0.02</v>
      </c>
      <c r="W464" s="162">
        <f t="shared" si="473"/>
        <v>-0.04</v>
      </c>
      <c r="X464" s="162">
        <f t="shared" si="473"/>
        <v>0.01</v>
      </c>
      <c r="Y464" s="162">
        <f t="shared" si="473"/>
        <v>0.04</v>
      </c>
      <c r="Z464" s="162">
        <f t="shared" si="473"/>
        <v>0.07</v>
      </c>
      <c r="AA464" s="162">
        <f t="shared" si="473"/>
        <v>0.075</v>
      </c>
      <c r="AB464" s="162">
        <f t="shared" si="473"/>
        <v>0.08</v>
      </c>
      <c r="AC464" s="162">
        <f t="shared" si="473"/>
        <v>0.08333333333</v>
      </c>
      <c r="AD464" s="162">
        <f t="shared" si="473"/>
        <v>0.08666666667</v>
      </c>
      <c r="AE464" s="162">
        <f t="shared" si="473"/>
        <v>0.09</v>
      </c>
      <c r="AF464" s="162">
        <f t="shared" si="473"/>
        <v>0.092</v>
      </c>
      <c r="AG464" s="162">
        <f t="shared" si="473"/>
        <v>0.094</v>
      </c>
      <c r="AH464" s="162">
        <f t="shared" si="473"/>
        <v>0.096</v>
      </c>
      <c r="AI464" s="162">
        <f t="shared" si="473"/>
        <v>0.098</v>
      </c>
      <c r="AJ464" s="162">
        <f t="shared" si="473"/>
        <v>0.1</v>
      </c>
      <c r="AK464" s="162">
        <f t="shared" si="473"/>
        <v>0.1</v>
      </c>
      <c r="AL464" s="162">
        <f t="shared" si="473"/>
        <v>0.1</v>
      </c>
      <c r="AM464" s="162">
        <f t="shared" si="473"/>
        <v>0.1</v>
      </c>
      <c r="AN464" s="162">
        <f t="shared" si="473"/>
        <v>0.1</v>
      </c>
      <c r="AO464" s="162">
        <f t="shared" si="473"/>
        <v>0.1</v>
      </c>
      <c r="AP464" s="163">
        <f t="shared" si="15"/>
        <v>0.1</v>
      </c>
    </row>
    <row r="465">
      <c r="A465" s="169">
        <v>42464.0</v>
      </c>
      <c r="B465" s="166">
        <v>9.85</v>
      </c>
      <c r="C465" s="157">
        <v>9.54</v>
      </c>
      <c r="D465" s="159">
        <v>9.36</v>
      </c>
      <c r="E465" s="159">
        <f t="shared" si="2"/>
        <v>9.28</v>
      </c>
      <c r="F465" s="159">
        <v>9.2</v>
      </c>
      <c r="G465" s="159">
        <f t="shared" si="3"/>
        <v>9.175</v>
      </c>
      <c r="H465" s="157">
        <v>9.15</v>
      </c>
      <c r="I465" s="160">
        <f t="shared" si="4"/>
        <v>9.136666667</v>
      </c>
      <c r="J465" s="160">
        <f t="shared" si="5"/>
        <v>9.123333333</v>
      </c>
      <c r="K465" s="159">
        <v>9.11</v>
      </c>
      <c r="L465" s="159">
        <f t="shared" si="6"/>
        <v>9.1</v>
      </c>
      <c r="M465" s="159">
        <f t="shared" si="7"/>
        <v>9.09</v>
      </c>
      <c r="N465" s="159">
        <f t="shared" si="8"/>
        <v>9.08</v>
      </c>
      <c r="O465" s="159">
        <f t="shared" si="9"/>
        <v>9.07</v>
      </c>
      <c r="P465" s="157">
        <v>9.06</v>
      </c>
      <c r="Q465" s="160">
        <f t="shared" si="10"/>
        <v>9.056</v>
      </c>
      <c r="R465" s="160">
        <f t="shared" si="11"/>
        <v>9.052</v>
      </c>
      <c r="S465" s="160">
        <f t="shared" si="12"/>
        <v>9.048</v>
      </c>
      <c r="T465" s="160">
        <f t="shared" si="13"/>
        <v>9.044</v>
      </c>
      <c r="U465" s="167">
        <v>9.04</v>
      </c>
      <c r="V465" s="162">
        <f t="shared" ref="V465:AO465" si="474">B465-B466</f>
        <v>0.01</v>
      </c>
      <c r="W465" s="162">
        <f t="shared" si="474"/>
        <v>0.07</v>
      </c>
      <c r="X465" s="162">
        <f t="shared" si="474"/>
        <v>0.06</v>
      </c>
      <c r="Y465" s="162">
        <f t="shared" si="474"/>
        <v>0.035</v>
      </c>
      <c r="Z465" s="162">
        <f t="shared" si="474"/>
        <v>0.01</v>
      </c>
      <c r="AA465" s="162">
        <f t="shared" si="474"/>
        <v>0.005</v>
      </c>
      <c r="AB465" s="162">
        <f t="shared" si="474"/>
        <v>0</v>
      </c>
      <c r="AC465" s="162">
        <f t="shared" si="474"/>
        <v>0</v>
      </c>
      <c r="AD465" s="162">
        <f t="shared" si="474"/>
        <v>0</v>
      </c>
      <c r="AE465" s="162">
        <f t="shared" si="474"/>
        <v>0</v>
      </c>
      <c r="AF465" s="162">
        <f t="shared" si="474"/>
        <v>0</v>
      </c>
      <c r="AG465" s="162">
        <f t="shared" si="474"/>
        <v>0</v>
      </c>
      <c r="AH465" s="162">
        <f t="shared" si="474"/>
        <v>0</v>
      </c>
      <c r="AI465" s="162">
        <f t="shared" si="474"/>
        <v>0</v>
      </c>
      <c r="AJ465" s="162">
        <f t="shared" si="474"/>
        <v>0</v>
      </c>
      <c r="AK465" s="162">
        <f t="shared" si="474"/>
        <v>0.002</v>
      </c>
      <c r="AL465" s="162">
        <f t="shared" si="474"/>
        <v>0.004</v>
      </c>
      <c r="AM465" s="162">
        <f t="shared" si="474"/>
        <v>0.006</v>
      </c>
      <c r="AN465" s="162">
        <f t="shared" si="474"/>
        <v>0.008</v>
      </c>
      <c r="AO465" s="162">
        <f t="shared" si="474"/>
        <v>0.01</v>
      </c>
      <c r="AP465" s="163">
        <f t="shared" si="15"/>
        <v>0.07</v>
      </c>
    </row>
    <row r="466">
      <c r="A466" s="169">
        <v>42461.0</v>
      </c>
      <c r="B466" s="166">
        <v>9.84</v>
      </c>
      <c r="C466" s="157">
        <v>9.47</v>
      </c>
      <c r="D466" s="159">
        <v>9.3</v>
      </c>
      <c r="E466" s="159">
        <f t="shared" si="2"/>
        <v>9.245</v>
      </c>
      <c r="F466" s="159">
        <v>9.19</v>
      </c>
      <c r="G466" s="159">
        <f t="shared" si="3"/>
        <v>9.17</v>
      </c>
      <c r="H466" s="157">
        <v>9.15</v>
      </c>
      <c r="I466" s="160">
        <f t="shared" si="4"/>
        <v>9.136666667</v>
      </c>
      <c r="J466" s="160">
        <f t="shared" si="5"/>
        <v>9.123333333</v>
      </c>
      <c r="K466" s="159">
        <v>9.11</v>
      </c>
      <c r="L466" s="159">
        <f t="shared" si="6"/>
        <v>9.1</v>
      </c>
      <c r="M466" s="159">
        <f t="shared" si="7"/>
        <v>9.09</v>
      </c>
      <c r="N466" s="159">
        <f t="shared" si="8"/>
        <v>9.08</v>
      </c>
      <c r="O466" s="159">
        <f t="shared" si="9"/>
        <v>9.07</v>
      </c>
      <c r="P466" s="157">
        <v>9.06</v>
      </c>
      <c r="Q466" s="160">
        <f t="shared" si="10"/>
        <v>9.054</v>
      </c>
      <c r="R466" s="160">
        <f t="shared" si="11"/>
        <v>9.048</v>
      </c>
      <c r="S466" s="160">
        <f t="shared" si="12"/>
        <v>9.042</v>
      </c>
      <c r="T466" s="160">
        <f t="shared" si="13"/>
        <v>9.036</v>
      </c>
      <c r="U466" s="167">
        <v>9.03</v>
      </c>
      <c r="V466" s="162">
        <f t="shared" ref="V466:AO466" si="475">B466-B467</f>
        <v>-0.04</v>
      </c>
      <c r="W466" s="162">
        <f t="shared" si="475"/>
        <v>-0.01</v>
      </c>
      <c r="X466" s="162">
        <f t="shared" si="475"/>
        <v>0.02</v>
      </c>
      <c r="Y466" s="162">
        <f t="shared" si="475"/>
        <v>0.04</v>
      </c>
      <c r="Z466" s="162">
        <f t="shared" si="475"/>
        <v>0.06</v>
      </c>
      <c r="AA466" s="162">
        <f t="shared" si="475"/>
        <v>0.065</v>
      </c>
      <c r="AB466" s="162">
        <f t="shared" si="475"/>
        <v>0.07</v>
      </c>
      <c r="AC466" s="162">
        <f t="shared" si="475"/>
        <v>0.07</v>
      </c>
      <c r="AD466" s="162">
        <f t="shared" si="475"/>
        <v>0.07</v>
      </c>
      <c r="AE466" s="162">
        <f t="shared" si="475"/>
        <v>0.07</v>
      </c>
      <c r="AF466" s="162">
        <f t="shared" si="475"/>
        <v>0.066</v>
      </c>
      <c r="AG466" s="162">
        <f t="shared" si="475"/>
        <v>0.062</v>
      </c>
      <c r="AH466" s="162">
        <f t="shared" si="475"/>
        <v>0.058</v>
      </c>
      <c r="AI466" s="162">
        <f t="shared" si="475"/>
        <v>0.054</v>
      </c>
      <c r="AJ466" s="162">
        <f t="shared" si="475"/>
        <v>0.05</v>
      </c>
      <c r="AK466" s="162">
        <f t="shared" si="475"/>
        <v>0.046</v>
      </c>
      <c r="AL466" s="162">
        <f t="shared" si="475"/>
        <v>0.042</v>
      </c>
      <c r="AM466" s="162">
        <f t="shared" si="475"/>
        <v>0.038</v>
      </c>
      <c r="AN466" s="162">
        <f t="shared" si="475"/>
        <v>0.034</v>
      </c>
      <c r="AO466" s="162">
        <f t="shared" si="475"/>
        <v>0.03</v>
      </c>
      <c r="AP466" s="163">
        <f t="shared" si="15"/>
        <v>0.07</v>
      </c>
    </row>
    <row r="467">
      <c r="A467" s="169">
        <v>42460.0</v>
      </c>
      <c r="B467" s="166">
        <v>9.88</v>
      </c>
      <c r="C467" s="157">
        <v>9.48</v>
      </c>
      <c r="D467" s="159">
        <v>9.28</v>
      </c>
      <c r="E467" s="159">
        <f t="shared" si="2"/>
        <v>9.205</v>
      </c>
      <c r="F467" s="159">
        <v>9.13</v>
      </c>
      <c r="G467" s="159">
        <f t="shared" si="3"/>
        <v>9.105</v>
      </c>
      <c r="H467" s="157">
        <v>9.08</v>
      </c>
      <c r="I467" s="160">
        <f t="shared" si="4"/>
        <v>9.066666667</v>
      </c>
      <c r="J467" s="160">
        <f t="shared" si="5"/>
        <v>9.053333333</v>
      </c>
      <c r="K467" s="159">
        <v>9.04</v>
      </c>
      <c r="L467" s="159">
        <f t="shared" si="6"/>
        <v>9.034</v>
      </c>
      <c r="M467" s="159">
        <f t="shared" si="7"/>
        <v>9.028</v>
      </c>
      <c r="N467" s="159">
        <f t="shared" si="8"/>
        <v>9.022</v>
      </c>
      <c r="O467" s="159">
        <f t="shared" si="9"/>
        <v>9.016</v>
      </c>
      <c r="P467" s="157">
        <v>9.01</v>
      </c>
      <c r="Q467" s="160">
        <f t="shared" si="10"/>
        <v>9.008</v>
      </c>
      <c r="R467" s="160">
        <f t="shared" si="11"/>
        <v>9.006</v>
      </c>
      <c r="S467" s="160">
        <f t="shared" si="12"/>
        <v>9.004</v>
      </c>
      <c r="T467" s="160">
        <f t="shared" si="13"/>
        <v>9.002</v>
      </c>
      <c r="U467" s="167">
        <v>9.0</v>
      </c>
      <c r="V467" s="162">
        <f t="shared" ref="V467:AO467" si="476">B467-B468</f>
        <v>0.21</v>
      </c>
      <c r="W467" s="162">
        <f t="shared" si="476"/>
        <v>0.09</v>
      </c>
      <c r="X467" s="162">
        <f t="shared" si="476"/>
        <v>0.01</v>
      </c>
      <c r="Y467" s="162">
        <f t="shared" si="476"/>
        <v>-0.015</v>
      </c>
      <c r="Z467" s="162">
        <f t="shared" si="476"/>
        <v>-0.04</v>
      </c>
      <c r="AA467" s="162">
        <f t="shared" si="476"/>
        <v>-0.045</v>
      </c>
      <c r="AB467" s="162">
        <f t="shared" si="476"/>
        <v>-0.05</v>
      </c>
      <c r="AC467" s="162">
        <f t="shared" si="476"/>
        <v>-0.04666666667</v>
      </c>
      <c r="AD467" s="162">
        <f t="shared" si="476"/>
        <v>-0.04333333333</v>
      </c>
      <c r="AE467" s="162">
        <f t="shared" si="476"/>
        <v>-0.04</v>
      </c>
      <c r="AF467" s="162">
        <f t="shared" si="476"/>
        <v>-0.04</v>
      </c>
      <c r="AG467" s="162">
        <f t="shared" si="476"/>
        <v>-0.04</v>
      </c>
      <c r="AH467" s="162">
        <f t="shared" si="476"/>
        <v>-0.04</v>
      </c>
      <c r="AI467" s="162">
        <f t="shared" si="476"/>
        <v>-0.04</v>
      </c>
      <c r="AJ467" s="162">
        <f t="shared" si="476"/>
        <v>-0.04</v>
      </c>
      <c r="AK467" s="162">
        <f t="shared" si="476"/>
        <v>-0.04</v>
      </c>
      <c r="AL467" s="162">
        <f t="shared" si="476"/>
        <v>-0.04</v>
      </c>
      <c r="AM467" s="162">
        <f t="shared" si="476"/>
        <v>-0.04</v>
      </c>
      <c r="AN467" s="162">
        <f t="shared" si="476"/>
        <v>-0.04</v>
      </c>
      <c r="AO467" s="162">
        <f t="shared" si="476"/>
        <v>-0.04</v>
      </c>
      <c r="AP467" s="163">
        <f t="shared" si="15"/>
        <v>0.21</v>
      </c>
    </row>
    <row r="468">
      <c r="A468" s="169">
        <v>42459.0</v>
      </c>
      <c r="B468" s="166">
        <v>9.67</v>
      </c>
      <c r="C468" s="157">
        <v>9.39</v>
      </c>
      <c r="D468" s="159">
        <v>9.27</v>
      </c>
      <c r="E468" s="159">
        <f t="shared" si="2"/>
        <v>9.22</v>
      </c>
      <c r="F468" s="159">
        <v>9.17</v>
      </c>
      <c r="G468" s="159">
        <f t="shared" si="3"/>
        <v>9.15</v>
      </c>
      <c r="H468" s="157">
        <v>9.13</v>
      </c>
      <c r="I468" s="160">
        <f t="shared" si="4"/>
        <v>9.113333333</v>
      </c>
      <c r="J468" s="160">
        <f t="shared" si="5"/>
        <v>9.096666667</v>
      </c>
      <c r="K468" s="159">
        <v>9.08</v>
      </c>
      <c r="L468" s="159">
        <f t="shared" si="6"/>
        <v>9.074</v>
      </c>
      <c r="M468" s="159">
        <f t="shared" si="7"/>
        <v>9.068</v>
      </c>
      <c r="N468" s="159">
        <f t="shared" si="8"/>
        <v>9.062</v>
      </c>
      <c r="O468" s="159">
        <f t="shared" si="9"/>
        <v>9.056</v>
      </c>
      <c r="P468" s="157">
        <v>9.05</v>
      </c>
      <c r="Q468" s="160">
        <f t="shared" si="10"/>
        <v>9.048</v>
      </c>
      <c r="R468" s="160">
        <f t="shared" si="11"/>
        <v>9.046</v>
      </c>
      <c r="S468" s="160">
        <f t="shared" si="12"/>
        <v>9.044</v>
      </c>
      <c r="T468" s="160">
        <f t="shared" si="13"/>
        <v>9.042</v>
      </c>
      <c r="U468" s="167">
        <v>9.04</v>
      </c>
      <c r="V468" s="162">
        <f t="shared" ref="V468:AO468" si="477">B468-B469</f>
        <v>0.01</v>
      </c>
      <c r="W468" s="162">
        <f t="shared" si="477"/>
        <v>-0.04</v>
      </c>
      <c r="X468" s="162">
        <f t="shared" si="477"/>
        <v>-0.08</v>
      </c>
      <c r="Y468" s="162">
        <f t="shared" si="477"/>
        <v>-0.1</v>
      </c>
      <c r="Z468" s="162">
        <f t="shared" si="477"/>
        <v>-0.12</v>
      </c>
      <c r="AA468" s="162">
        <f t="shared" si="477"/>
        <v>-0.115</v>
      </c>
      <c r="AB468" s="162">
        <f t="shared" si="477"/>
        <v>-0.11</v>
      </c>
      <c r="AC468" s="162">
        <f t="shared" si="477"/>
        <v>-0.12</v>
      </c>
      <c r="AD468" s="162">
        <f t="shared" si="477"/>
        <v>-0.13</v>
      </c>
      <c r="AE468" s="162">
        <f t="shared" si="477"/>
        <v>-0.14</v>
      </c>
      <c r="AF468" s="162">
        <f t="shared" si="477"/>
        <v>-0.14</v>
      </c>
      <c r="AG468" s="162">
        <f t="shared" si="477"/>
        <v>-0.14</v>
      </c>
      <c r="AH468" s="162">
        <f t="shared" si="477"/>
        <v>-0.14</v>
      </c>
      <c r="AI468" s="162">
        <f t="shared" si="477"/>
        <v>-0.14</v>
      </c>
      <c r="AJ468" s="162">
        <f t="shared" si="477"/>
        <v>-0.14</v>
      </c>
      <c r="AK468" s="162">
        <f t="shared" si="477"/>
        <v>-0.14</v>
      </c>
      <c r="AL468" s="162">
        <f t="shared" si="477"/>
        <v>-0.14</v>
      </c>
      <c r="AM468" s="162">
        <f t="shared" si="477"/>
        <v>-0.14</v>
      </c>
      <c r="AN468" s="162">
        <f t="shared" si="477"/>
        <v>-0.14</v>
      </c>
      <c r="AO468" s="162">
        <f t="shared" si="477"/>
        <v>-0.14</v>
      </c>
      <c r="AP468" s="163">
        <f t="shared" si="15"/>
        <v>0.01</v>
      </c>
    </row>
    <row r="469">
      <c r="A469" s="169">
        <v>42458.0</v>
      </c>
      <c r="B469" s="166">
        <v>9.66</v>
      </c>
      <c r="C469" s="157">
        <v>9.43</v>
      </c>
      <c r="D469" s="159">
        <v>9.35</v>
      </c>
      <c r="E469" s="159">
        <f t="shared" si="2"/>
        <v>9.32</v>
      </c>
      <c r="F469" s="159">
        <v>9.29</v>
      </c>
      <c r="G469" s="159">
        <f t="shared" si="3"/>
        <v>9.265</v>
      </c>
      <c r="H469" s="157">
        <v>9.24</v>
      </c>
      <c r="I469" s="160">
        <f t="shared" si="4"/>
        <v>9.233333333</v>
      </c>
      <c r="J469" s="160">
        <f t="shared" si="5"/>
        <v>9.226666667</v>
      </c>
      <c r="K469" s="159">
        <v>9.22</v>
      </c>
      <c r="L469" s="159">
        <f t="shared" si="6"/>
        <v>9.214</v>
      </c>
      <c r="M469" s="159">
        <f t="shared" si="7"/>
        <v>9.208</v>
      </c>
      <c r="N469" s="159">
        <f t="shared" si="8"/>
        <v>9.202</v>
      </c>
      <c r="O469" s="159">
        <f t="shared" si="9"/>
        <v>9.196</v>
      </c>
      <c r="P469" s="157">
        <v>9.19</v>
      </c>
      <c r="Q469" s="160">
        <f t="shared" si="10"/>
        <v>9.188</v>
      </c>
      <c r="R469" s="160">
        <f t="shared" si="11"/>
        <v>9.186</v>
      </c>
      <c r="S469" s="160">
        <f t="shared" si="12"/>
        <v>9.184</v>
      </c>
      <c r="T469" s="160">
        <f t="shared" si="13"/>
        <v>9.182</v>
      </c>
      <c r="U469" s="167">
        <v>9.18</v>
      </c>
      <c r="V469" s="162">
        <f t="shared" ref="V469:AO469" si="478">B469-B470</f>
        <v>0.03</v>
      </c>
      <c r="W469" s="162">
        <f t="shared" si="478"/>
        <v>0.03</v>
      </c>
      <c r="X469" s="162">
        <f t="shared" si="478"/>
        <v>0.03</v>
      </c>
      <c r="Y469" s="162">
        <f t="shared" si="478"/>
        <v>0.03</v>
      </c>
      <c r="Z469" s="162">
        <f t="shared" si="478"/>
        <v>0.03</v>
      </c>
      <c r="AA469" s="162">
        <f t="shared" si="478"/>
        <v>0.025</v>
      </c>
      <c r="AB469" s="162">
        <f t="shared" si="478"/>
        <v>0.02</v>
      </c>
      <c r="AC469" s="162">
        <f t="shared" si="478"/>
        <v>0.02666666667</v>
      </c>
      <c r="AD469" s="162">
        <f t="shared" si="478"/>
        <v>0.03333333333</v>
      </c>
      <c r="AE469" s="162">
        <f t="shared" si="478"/>
        <v>0.04</v>
      </c>
      <c r="AF469" s="162">
        <f t="shared" si="478"/>
        <v>0.042</v>
      </c>
      <c r="AG469" s="162">
        <f t="shared" si="478"/>
        <v>0.044</v>
      </c>
      <c r="AH469" s="162">
        <f t="shared" si="478"/>
        <v>0.046</v>
      </c>
      <c r="AI469" s="162">
        <f t="shared" si="478"/>
        <v>0.048</v>
      </c>
      <c r="AJ469" s="162">
        <f t="shared" si="478"/>
        <v>0.05</v>
      </c>
      <c r="AK469" s="162">
        <f t="shared" si="478"/>
        <v>0.052</v>
      </c>
      <c r="AL469" s="162">
        <f t="shared" si="478"/>
        <v>0.054</v>
      </c>
      <c r="AM469" s="162">
        <f t="shared" si="478"/>
        <v>0.056</v>
      </c>
      <c r="AN469" s="162">
        <f t="shared" si="478"/>
        <v>0.058</v>
      </c>
      <c r="AO469" s="162">
        <f t="shared" si="478"/>
        <v>0.06</v>
      </c>
      <c r="AP469" s="163">
        <f t="shared" si="15"/>
        <v>0.06</v>
      </c>
    </row>
    <row r="470">
      <c r="A470" s="169">
        <v>42457.0</v>
      </c>
      <c r="B470" s="166">
        <v>9.63</v>
      </c>
      <c r="C470" s="157">
        <v>9.4</v>
      </c>
      <c r="D470" s="159">
        <v>9.32</v>
      </c>
      <c r="E470" s="159">
        <f t="shared" si="2"/>
        <v>9.29</v>
      </c>
      <c r="F470" s="159">
        <v>9.26</v>
      </c>
      <c r="G470" s="159">
        <f t="shared" si="3"/>
        <v>9.24</v>
      </c>
      <c r="H470" s="157">
        <v>9.22</v>
      </c>
      <c r="I470" s="160">
        <f t="shared" si="4"/>
        <v>9.206666667</v>
      </c>
      <c r="J470" s="160">
        <f t="shared" si="5"/>
        <v>9.193333333</v>
      </c>
      <c r="K470" s="159">
        <v>9.18</v>
      </c>
      <c r="L470" s="159">
        <f t="shared" si="6"/>
        <v>9.172</v>
      </c>
      <c r="M470" s="159">
        <f t="shared" si="7"/>
        <v>9.164</v>
      </c>
      <c r="N470" s="159">
        <f t="shared" si="8"/>
        <v>9.156</v>
      </c>
      <c r="O470" s="159">
        <f t="shared" si="9"/>
        <v>9.148</v>
      </c>
      <c r="P470" s="157">
        <v>9.14</v>
      </c>
      <c r="Q470" s="160">
        <f t="shared" si="10"/>
        <v>9.136</v>
      </c>
      <c r="R470" s="160">
        <f t="shared" si="11"/>
        <v>9.132</v>
      </c>
      <c r="S470" s="160">
        <f t="shared" si="12"/>
        <v>9.128</v>
      </c>
      <c r="T470" s="160">
        <f t="shared" si="13"/>
        <v>9.124</v>
      </c>
      <c r="U470" s="167">
        <v>9.12</v>
      </c>
      <c r="V470" s="162">
        <f t="shared" ref="V470:AO470" si="479">B470-B471</f>
        <v>-0.01</v>
      </c>
      <c r="W470" s="162">
        <f t="shared" si="479"/>
        <v>-0.03</v>
      </c>
      <c r="X470" s="162">
        <f t="shared" si="479"/>
        <v>0</v>
      </c>
      <c r="Y470" s="162">
        <f t="shared" si="479"/>
        <v>0.02</v>
      </c>
      <c r="Z470" s="162">
        <f t="shared" si="479"/>
        <v>0.04</v>
      </c>
      <c r="AA470" s="162">
        <f t="shared" si="479"/>
        <v>0.035</v>
      </c>
      <c r="AB470" s="162">
        <f t="shared" si="479"/>
        <v>0.03</v>
      </c>
      <c r="AC470" s="162">
        <f t="shared" si="479"/>
        <v>0.02666666667</v>
      </c>
      <c r="AD470" s="162">
        <f t="shared" si="479"/>
        <v>0.02333333333</v>
      </c>
      <c r="AE470" s="162">
        <f t="shared" si="479"/>
        <v>0.02</v>
      </c>
      <c r="AF470" s="162">
        <f t="shared" si="479"/>
        <v>0.016</v>
      </c>
      <c r="AG470" s="162">
        <f t="shared" si="479"/>
        <v>0.012</v>
      </c>
      <c r="AH470" s="162">
        <f t="shared" si="479"/>
        <v>0.008</v>
      </c>
      <c r="AI470" s="162">
        <f t="shared" si="479"/>
        <v>0.004</v>
      </c>
      <c r="AJ470" s="162">
        <f t="shared" si="479"/>
        <v>0</v>
      </c>
      <c r="AK470" s="162">
        <f t="shared" si="479"/>
        <v>-0.002</v>
      </c>
      <c r="AL470" s="162">
        <f t="shared" si="479"/>
        <v>-0.004</v>
      </c>
      <c r="AM470" s="162">
        <f t="shared" si="479"/>
        <v>-0.006</v>
      </c>
      <c r="AN470" s="162">
        <f t="shared" si="479"/>
        <v>-0.008</v>
      </c>
      <c r="AO470" s="162">
        <f t="shared" si="479"/>
        <v>-0.01</v>
      </c>
      <c r="AP470" s="163">
        <f t="shared" si="15"/>
        <v>0.04</v>
      </c>
    </row>
    <row r="471">
      <c r="A471" s="169">
        <v>42454.0</v>
      </c>
      <c r="B471" s="166">
        <v>9.64</v>
      </c>
      <c r="C471" s="157">
        <v>9.43</v>
      </c>
      <c r="D471" s="159">
        <v>9.32</v>
      </c>
      <c r="E471" s="159">
        <f t="shared" si="2"/>
        <v>9.27</v>
      </c>
      <c r="F471" s="159">
        <v>9.22</v>
      </c>
      <c r="G471" s="159">
        <f t="shared" si="3"/>
        <v>9.205</v>
      </c>
      <c r="H471" s="157">
        <v>9.19</v>
      </c>
      <c r="I471" s="160">
        <f t="shared" si="4"/>
        <v>9.18</v>
      </c>
      <c r="J471" s="160">
        <f t="shared" si="5"/>
        <v>9.17</v>
      </c>
      <c r="K471" s="159">
        <v>9.16</v>
      </c>
      <c r="L471" s="159">
        <f t="shared" si="6"/>
        <v>9.156</v>
      </c>
      <c r="M471" s="159">
        <f t="shared" si="7"/>
        <v>9.152</v>
      </c>
      <c r="N471" s="159">
        <f t="shared" si="8"/>
        <v>9.148</v>
      </c>
      <c r="O471" s="159">
        <f t="shared" si="9"/>
        <v>9.144</v>
      </c>
      <c r="P471" s="157">
        <v>9.14</v>
      </c>
      <c r="Q471" s="160">
        <f t="shared" si="10"/>
        <v>9.138</v>
      </c>
      <c r="R471" s="160">
        <f t="shared" si="11"/>
        <v>9.136</v>
      </c>
      <c r="S471" s="160">
        <f t="shared" si="12"/>
        <v>9.134</v>
      </c>
      <c r="T471" s="160">
        <f t="shared" si="13"/>
        <v>9.132</v>
      </c>
      <c r="U471" s="167">
        <v>9.13</v>
      </c>
      <c r="V471" s="162">
        <f t="shared" ref="V471:AO471" si="480">B471-B472</f>
        <v>0.01</v>
      </c>
      <c r="W471" s="162">
        <f t="shared" si="480"/>
        <v>-0.03</v>
      </c>
      <c r="X471" s="162">
        <f t="shared" si="480"/>
        <v>-0.03</v>
      </c>
      <c r="Y471" s="162">
        <f t="shared" si="480"/>
        <v>-0.04</v>
      </c>
      <c r="Z471" s="162">
        <f t="shared" si="480"/>
        <v>-0.05</v>
      </c>
      <c r="AA471" s="162">
        <f t="shared" si="480"/>
        <v>-0.055</v>
      </c>
      <c r="AB471" s="162">
        <f t="shared" si="480"/>
        <v>-0.06</v>
      </c>
      <c r="AC471" s="162">
        <f t="shared" si="480"/>
        <v>-0.07</v>
      </c>
      <c r="AD471" s="162">
        <f t="shared" si="480"/>
        <v>-0.08</v>
      </c>
      <c r="AE471" s="162">
        <f t="shared" si="480"/>
        <v>-0.09</v>
      </c>
      <c r="AF471" s="162">
        <f t="shared" si="480"/>
        <v>-0.09</v>
      </c>
      <c r="AG471" s="162">
        <f t="shared" si="480"/>
        <v>-0.09</v>
      </c>
      <c r="AH471" s="162">
        <f t="shared" si="480"/>
        <v>-0.09</v>
      </c>
      <c r="AI471" s="162">
        <f t="shared" si="480"/>
        <v>-0.09</v>
      </c>
      <c r="AJ471" s="162">
        <f t="shared" si="480"/>
        <v>-0.09</v>
      </c>
      <c r="AK471" s="162">
        <f t="shared" si="480"/>
        <v>-0.09</v>
      </c>
      <c r="AL471" s="162">
        <f t="shared" si="480"/>
        <v>-0.09</v>
      </c>
      <c r="AM471" s="162">
        <f t="shared" si="480"/>
        <v>-0.09</v>
      </c>
      <c r="AN471" s="162">
        <f t="shared" si="480"/>
        <v>-0.09</v>
      </c>
      <c r="AO471" s="162">
        <f t="shared" si="480"/>
        <v>-0.09</v>
      </c>
      <c r="AP471" s="163">
        <f t="shared" si="15"/>
        <v>0.01</v>
      </c>
    </row>
    <row r="472">
      <c r="A472" s="169">
        <v>42453.0</v>
      </c>
      <c r="B472" s="166">
        <v>9.63</v>
      </c>
      <c r="C472" s="157">
        <v>9.46</v>
      </c>
      <c r="D472" s="159">
        <v>9.35</v>
      </c>
      <c r="E472" s="159">
        <f t="shared" si="2"/>
        <v>9.31</v>
      </c>
      <c r="F472" s="159">
        <v>9.27</v>
      </c>
      <c r="G472" s="159">
        <f t="shared" si="3"/>
        <v>9.26</v>
      </c>
      <c r="H472" s="157">
        <v>9.25</v>
      </c>
      <c r="I472" s="160">
        <f t="shared" si="4"/>
        <v>9.25</v>
      </c>
      <c r="J472" s="160">
        <f t="shared" si="5"/>
        <v>9.25</v>
      </c>
      <c r="K472" s="159">
        <v>9.25</v>
      </c>
      <c r="L472" s="159">
        <f t="shared" si="6"/>
        <v>9.246</v>
      </c>
      <c r="M472" s="159">
        <f t="shared" si="7"/>
        <v>9.242</v>
      </c>
      <c r="N472" s="159">
        <f t="shared" si="8"/>
        <v>9.238</v>
      </c>
      <c r="O472" s="159">
        <f t="shared" si="9"/>
        <v>9.234</v>
      </c>
      <c r="P472" s="157">
        <v>9.23</v>
      </c>
      <c r="Q472" s="160">
        <f t="shared" si="10"/>
        <v>9.228</v>
      </c>
      <c r="R472" s="160">
        <f t="shared" si="11"/>
        <v>9.226</v>
      </c>
      <c r="S472" s="160">
        <f t="shared" si="12"/>
        <v>9.224</v>
      </c>
      <c r="T472" s="160">
        <f t="shared" si="13"/>
        <v>9.222</v>
      </c>
      <c r="U472" s="167">
        <v>9.22</v>
      </c>
      <c r="V472" s="162">
        <f t="shared" ref="V472:AO472" si="481">B472-B473</f>
        <v>0.02</v>
      </c>
      <c r="W472" s="162">
        <f t="shared" si="481"/>
        <v>0.06</v>
      </c>
      <c r="X472" s="162">
        <f t="shared" si="481"/>
        <v>0.07</v>
      </c>
      <c r="Y472" s="162">
        <f t="shared" si="481"/>
        <v>0.065</v>
      </c>
      <c r="Z472" s="162">
        <f t="shared" si="481"/>
        <v>0.06</v>
      </c>
      <c r="AA472" s="162">
        <f t="shared" si="481"/>
        <v>0.05</v>
      </c>
      <c r="AB472" s="162">
        <f t="shared" si="481"/>
        <v>0.04</v>
      </c>
      <c r="AC472" s="162">
        <f t="shared" si="481"/>
        <v>0.04333333333</v>
      </c>
      <c r="AD472" s="162">
        <f t="shared" si="481"/>
        <v>0.04666666667</v>
      </c>
      <c r="AE472" s="162">
        <f t="shared" si="481"/>
        <v>0.05</v>
      </c>
      <c r="AF472" s="162">
        <f t="shared" si="481"/>
        <v>0.052</v>
      </c>
      <c r="AG472" s="162">
        <f t="shared" si="481"/>
        <v>0.054</v>
      </c>
      <c r="AH472" s="162">
        <f t="shared" si="481"/>
        <v>0.056</v>
      </c>
      <c r="AI472" s="162">
        <f t="shared" si="481"/>
        <v>0.058</v>
      </c>
      <c r="AJ472" s="162">
        <f t="shared" si="481"/>
        <v>0.06</v>
      </c>
      <c r="AK472" s="162">
        <f t="shared" si="481"/>
        <v>0.062</v>
      </c>
      <c r="AL472" s="162">
        <f t="shared" si="481"/>
        <v>0.064</v>
      </c>
      <c r="AM472" s="162">
        <f t="shared" si="481"/>
        <v>0.066</v>
      </c>
      <c r="AN472" s="162">
        <f t="shared" si="481"/>
        <v>0.068</v>
      </c>
      <c r="AO472" s="162">
        <f t="shared" si="481"/>
        <v>0.07</v>
      </c>
      <c r="AP472" s="163">
        <f t="shared" si="15"/>
        <v>0.07</v>
      </c>
    </row>
    <row r="473">
      <c r="A473" s="169">
        <v>42452.0</v>
      </c>
      <c r="B473" s="166">
        <v>9.61</v>
      </c>
      <c r="C473" s="157">
        <v>9.4</v>
      </c>
      <c r="D473" s="159">
        <v>9.28</v>
      </c>
      <c r="E473" s="159">
        <f t="shared" si="2"/>
        <v>9.245</v>
      </c>
      <c r="F473" s="159">
        <v>9.21</v>
      </c>
      <c r="G473" s="159">
        <f t="shared" si="3"/>
        <v>9.21</v>
      </c>
      <c r="H473" s="157">
        <v>9.21</v>
      </c>
      <c r="I473" s="160">
        <f t="shared" si="4"/>
        <v>9.206666667</v>
      </c>
      <c r="J473" s="160">
        <f t="shared" si="5"/>
        <v>9.203333333</v>
      </c>
      <c r="K473" s="159">
        <v>9.2</v>
      </c>
      <c r="L473" s="159">
        <f t="shared" si="6"/>
        <v>9.194</v>
      </c>
      <c r="M473" s="159">
        <f t="shared" si="7"/>
        <v>9.188</v>
      </c>
      <c r="N473" s="159">
        <f t="shared" si="8"/>
        <v>9.182</v>
      </c>
      <c r="O473" s="159">
        <f t="shared" si="9"/>
        <v>9.176</v>
      </c>
      <c r="P473" s="157">
        <v>9.17</v>
      </c>
      <c r="Q473" s="160">
        <f t="shared" si="10"/>
        <v>9.166</v>
      </c>
      <c r="R473" s="160">
        <f t="shared" si="11"/>
        <v>9.162</v>
      </c>
      <c r="S473" s="160">
        <f t="shared" si="12"/>
        <v>9.158</v>
      </c>
      <c r="T473" s="160">
        <f t="shared" si="13"/>
        <v>9.154</v>
      </c>
      <c r="U473" s="167">
        <v>9.15</v>
      </c>
      <c r="V473" s="162">
        <f t="shared" ref="V473:AO473" si="482">B473-B474</f>
        <v>0.13</v>
      </c>
      <c r="W473" s="162">
        <f t="shared" si="482"/>
        <v>0.1</v>
      </c>
      <c r="X473" s="162">
        <f t="shared" si="482"/>
        <v>0.09</v>
      </c>
      <c r="Y473" s="162">
        <f t="shared" si="482"/>
        <v>0.115</v>
      </c>
      <c r="Z473" s="162">
        <f t="shared" si="482"/>
        <v>0.14</v>
      </c>
      <c r="AA473" s="162">
        <f t="shared" si="482"/>
        <v>0.16</v>
      </c>
      <c r="AB473" s="162">
        <f t="shared" si="482"/>
        <v>0.18</v>
      </c>
      <c r="AC473" s="162">
        <f t="shared" si="482"/>
        <v>0.1833333333</v>
      </c>
      <c r="AD473" s="162">
        <f t="shared" si="482"/>
        <v>0.1866666667</v>
      </c>
      <c r="AE473" s="162">
        <f t="shared" si="482"/>
        <v>0.19</v>
      </c>
      <c r="AF473" s="162">
        <f t="shared" si="482"/>
        <v>0.19</v>
      </c>
      <c r="AG473" s="162">
        <f t="shared" si="482"/>
        <v>0.19</v>
      </c>
      <c r="AH473" s="162">
        <f t="shared" si="482"/>
        <v>0.19</v>
      </c>
      <c r="AI473" s="162">
        <f t="shared" si="482"/>
        <v>0.19</v>
      </c>
      <c r="AJ473" s="162">
        <f t="shared" si="482"/>
        <v>0.19</v>
      </c>
      <c r="AK473" s="162">
        <f t="shared" si="482"/>
        <v>0.19</v>
      </c>
      <c r="AL473" s="162">
        <f t="shared" si="482"/>
        <v>0.19</v>
      </c>
      <c r="AM473" s="162">
        <f t="shared" si="482"/>
        <v>0.19</v>
      </c>
      <c r="AN473" s="162">
        <f t="shared" si="482"/>
        <v>0.19</v>
      </c>
      <c r="AO473" s="162">
        <f t="shared" si="482"/>
        <v>0.19</v>
      </c>
      <c r="AP473" s="163">
        <f t="shared" si="15"/>
        <v>0.19</v>
      </c>
    </row>
    <row r="474">
      <c r="A474" s="169">
        <v>42451.0</v>
      </c>
      <c r="B474" s="166">
        <v>9.48</v>
      </c>
      <c r="C474" s="157">
        <v>9.3</v>
      </c>
      <c r="D474" s="159">
        <v>9.19</v>
      </c>
      <c r="E474" s="159">
        <f t="shared" si="2"/>
        <v>9.13</v>
      </c>
      <c r="F474" s="159">
        <v>9.07</v>
      </c>
      <c r="G474" s="159">
        <f t="shared" si="3"/>
        <v>9.05</v>
      </c>
      <c r="H474" s="157">
        <v>9.03</v>
      </c>
      <c r="I474" s="160">
        <f t="shared" si="4"/>
        <v>9.023333333</v>
      </c>
      <c r="J474" s="160">
        <f t="shared" si="5"/>
        <v>9.016666667</v>
      </c>
      <c r="K474" s="159">
        <v>9.01</v>
      </c>
      <c r="L474" s="159">
        <f t="shared" si="6"/>
        <v>9.004</v>
      </c>
      <c r="M474" s="159">
        <f t="shared" si="7"/>
        <v>8.998</v>
      </c>
      <c r="N474" s="159">
        <f t="shared" si="8"/>
        <v>8.992</v>
      </c>
      <c r="O474" s="159">
        <f t="shared" si="9"/>
        <v>8.986</v>
      </c>
      <c r="P474" s="157">
        <v>8.98</v>
      </c>
      <c r="Q474" s="160">
        <f t="shared" si="10"/>
        <v>8.976</v>
      </c>
      <c r="R474" s="160">
        <f t="shared" si="11"/>
        <v>8.972</v>
      </c>
      <c r="S474" s="160">
        <f t="shared" si="12"/>
        <v>8.968</v>
      </c>
      <c r="T474" s="160">
        <f t="shared" si="13"/>
        <v>8.964</v>
      </c>
      <c r="U474" s="167">
        <v>8.96</v>
      </c>
      <c r="V474" s="162">
        <f t="shared" ref="V474:AO474" si="483">B474-B475</f>
        <v>0.03</v>
      </c>
      <c r="W474" s="162">
        <f t="shared" si="483"/>
        <v>0.01</v>
      </c>
      <c r="X474" s="162">
        <f t="shared" si="483"/>
        <v>0.02</v>
      </c>
      <c r="Y474" s="162">
        <f t="shared" si="483"/>
        <v>0.015</v>
      </c>
      <c r="Z474" s="162">
        <f t="shared" si="483"/>
        <v>0.01</v>
      </c>
      <c r="AA474" s="162">
        <f t="shared" si="483"/>
        <v>0.015</v>
      </c>
      <c r="AB474" s="162">
        <f t="shared" si="483"/>
        <v>0.02</v>
      </c>
      <c r="AC474" s="162">
        <f t="shared" si="483"/>
        <v>0.01333333333</v>
      </c>
      <c r="AD474" s="162">
        <f t="shared" si="483"/>
        <v>0.006666666667</v>
      </c>
      <c r="AE474" s="162">
        <f t="shared" si="483"/>
        <v>0</v>
      </c>
      <c r="AF474" s="162">
        <f t="shared" si="483"/>
        <v>-0.004</v>
      </c>
      <c r="AG474" s="162">
        <f t="shared" si="483"/>
        <v>-0.008</v>
      </c>
      <c r="AH474" s="162">
        <f t="shared" si="483"/>
        <v>-0.012</v>
      </c>
      <c r="AI474" s="162">
        <f t="shared" si="483"/>
        <v>-0.016</v>
      </c>
      <c r="AJ474" s="162">
        <f t="shared" si="483"/>
        <v>-0.02</v>
      </c>
      <c r="AK474" s="162">
        <f t="shared" si="483"/>
        <v>-0.022</v>
      </c>
      <c r="AL474" s="162">
        <f t="shared" si="483"/>
        <v>-0.024</v>
      </c>
      <c r="AM474" s="162">
        <f t="shared" si="483"/>
        <v>-0.026</v>
      </c>
      <c r="AN474" s="162">
        <f t="shared" si="483"/>
        <v>-0.028</v>
      </c>
      <c r="AO474" s="162">
        <f t="shared" si="483"/>
        <v>-0.03</v>
      </c>
      <c r="AP474" s="163">
        <f t="shared" si="15"/>
        <v>0.03</v>
      </c>
    </row>
    <row r="475">
      <c r="A475" s="169">
        <v>42450.0</v>
      </c>
      <c r="B475" s="166">
        <v>9.45</v>
      </c>
      <c r="C475" s="157">
        <v>9.29</v>
      </c>
      <c r="D475" s="159">
        <v>9.17</v>
      </c>
      <c r="E475" s="159">
        <f t="shared" si="2"/>
        <v>9.115</v>
      </c>
      <c r="F475" s="159">
        <v>9.06</v>
      </c>
      <c r="G475" s="159">
        <f t="shared" si="3"/>
        <v>9.035</v>
      </c>
      <c r="H475" s="157">
        <v>9.01</v>
      </c>
      <c r="I475" s="160">
        <f t="shared" si="4"/>
        <v>9.01</v>
      </c>
      <c r="J475" s="160">
        <f t="shared" si="5"/>
        <v>9.01</v>
      </c>
      <c r="K475" s="159">
        <v>9.01</v>
      </c>
      <c r="L475" s="159">
        <f t="shared" si="6"/>
        <v>9.008</v>
      </c>
      <c r="M475" s="159">
        <f t="shared" si="7"/>
        <v>9.006</v>
      </c>
      <c r="N475" s="159">
        <f t="shared" si="8"/>
        <v>9.004</v>
      </c>
      <c r="O475" s="159">
        <f t="shared" si="9"/>
        <v>9.002</v>
      </c>
      <c r="P475" s="157">
        <v>9.0</v>
      </c>
      <c r="Q475" s="160">
        <f t="shared" si="10"/>
        <v>8.998</v>
      </c>
      <c r="R475" s="160">
        <f t="shared" si="11"/>
        <v>8.996</v>
      </c>
      <c r="S475" s="160">
        <f t="shared" si="12"/>
        <v>8.994</v>
      </c>
      <c r="T475" s="160">
        <f t="shared" si="13"/>
        <v>8.992</v>
      </c>
      <c r="U475" s="167">
        <v>8.99</v>
      </c>
      <c r="V475" s="162">
        <f t="shared" ref="V475:AO475" si="484">B475-B476</f>
        <v>0.08</v>
      </c>
      <c r="W475" s="162">
        <f t="shared" si="484"/>
        <v>0.05</v>
      </c>
      <c r="X475" s="162">
        <f t="shared" si="484"/>
        <v>0.04</v>
      </c>
      <c r="Y475" s="162">
        <f t="shared" si="484"/>
        <v>0.035</v>
      </c>
      <c r="Z475" s="162">
        <f t="shared" si="484"/>
        <v>0.03</v>
      </c>
      <c r="AA475" s="162">
        <f t="shared" si="484"/>
        <v>0.015</v>
      </c>
      <c r="AB475" s="162">
        <f t="shared" si="484"/>
        <v>0</v>
      </c>
      <c r="AC475" s="162">
        <f t="shared" si="484"/>
        <v>0.006666666667</v>
      </c>
      <c r="AD475" s="162">
        <f t="shared" si="484"/>
        <v>0.01333333333</v>
      </c>
      <c r="AE475" s="162">
        <f t="shared" si="484"/>
        <v>0.02</v>
      </c>
      <c r="AF475" s="162">
        <f t="shared" si="484"/>
        <v>0.026</v>
      </c>
      <c r="AG475" s="162">
        <f t="shared" si="484"/>
        <v>0.032</v>
      </c>
      <c r="AH475" s="162">
        <f t="shared" si="484"/>
        <v>0.038</v>
      </c>
      <c r="AI475" s="162">
        <f t="shared" si="484"/>
        <v>0.044</v>
      </c>
      <c r="AJ475" s="162">
        <f t="shared" si="484"/>
        <v>0.05</v>
      </c>
      <c r="AK475" s="162">
        <f t="shared" si="484"/>
        <v>0.052</v>
      </c>
      <c r="AL475" s="162">
        <f t="shared" si="484"/>
        <v>0.054</v>
      </c>
      <c r="AM475" s="162">
        <f t="shared" si="484"/>
        <v>0.056</v>
      </c>
      <c r="AN475" s="162">
        <f t="shared" si="484"/>
        <v>0.058</v>
      </c>
      <c r="AO475" s="162">
        <f t="shared" si="484"/>
        <v>0.06</v>
      </c>
      <c r="AP475" s="163">
        <f t="shared" si="15"/>
        <v>0.08</v>
      </c>
    </row>
    <row r="476">
      <c r="A476" s="169">
        <v>42447.0</v>
      </c>
      <c r="B476" s="166">
        <v>9.37</v>
      </c>
      <c r="C476" s="157">
        <v>9.24</v>
      </c>
      <c r="D476" s="159">
        <v>9.13</v>
      </c>
      <c r="E476" s="159">
        <f t="shared" si="2"/>
        <v>9.08</v>
      </c>
      <c r="F476" s="159">
        <v>9.03</v>
      </c>
      <c r="G476" s="159">
        <f t="shared" si="3"/>
        <v>9.02</v>
      </c>
      <c r="H476" s="157">
        <v>9.01</v>
      </c>
      <c r="I476" s="160">
        <f t="shared" si="4"/>
        <v>9.003333333</v>
      </c>
      <c r="J476" s="160">
        <f t="shared" si="5"/>
        <v>8.996666667</v>
      </c>
      <c r="K476" s="159">
        <v>8.99</v>
      </c>
      <c r="L476" s="159">
        <f t="shared" si="6"/>
        <v>8.982</v>
      </c>
      <c r="M476" s="159">
        <f t="shared" si="7"/>
        <v>8.974</v>
      </c>
      <c r="N476" s="159">
        <f t="shared" si="8"/>
        <v>8.966</v>
      </c>
      <c r="O476" s="159">
        <f t="shared" si="9"/>
        <v>8.958</v>
      </c>
      <c r="P476" s="157">
        <v>8.95</v>
      </c>
      <c r="Q476" s="160">
        <f t="shared" si="10"/>
        <v>8.946</v>
      </c>
      <c r="R476" s="160">
        <f t="shared" si="11"/>
        <v>8.942</v>
      </c>
      <c r="S476" s="160">
        <f t="shared" si="12"/>
        <v>8.938</v>
      </c>
      <c r="T476" s="160">
        <f t="shared" si="13"/>
        <v>8.934</v>
      </c>
      <c r="U476" s="167">
        <v>8.93</v>
      </c>
      <c r="V476" s="162">
        <f t="shared" ref="V476:AO476" si="485">B476-B477</f>
        <v>-0.04</v>
      </c>
      <c r="W476" s="162">
        <f t="shared" si="485"/>
        <v>0.01</v>
      </c>
      <c r="X476" s="162">
        <f t="shared" si="485"/>
        <v>-0.04</v>
      </c>
      <c r="Y476" s="162">
        <f t="shared" si="485"/>
        <v>-0.075</v>
      </c>
      <c r="Z476" s="162">
        <f t="shared" si="485"/>
        <v>-0.11</v>
      </c>
      <c r="AA476" s="162">
        <f t="shared" si="485"/>
        <v>-0.11</v>
      </c>
      <c r="AB476" s="162">
        <f t="shared" si="485"/>
        <v>-0.11</v>
      </c>
      <c r="AC476" s="162">
        <f t="shared" si="485"/>
        <v>-0.11</v>
      </c>
      <c r="AD476" s="162">
        <f t="shared" si="485"/>
        <v>-0.11</v>
      </c>
      <c r="AE476" s="162">
        <f t="shared" si="485"/>
        <v>-0.11</v>
      </c>
      <c r="AF476" s="162">
        <f t="shared" si="485"/>
        <v>-0.118</v>
      </c>
      <c r="AG476" s="162">
        <f t="shared" si="485"/>
        <v>-0.126</v>
      </c>
      <c r="AH476" s="162">
        <f t="shared" si="485"/>
        <v>-0.134</v>
      </c>
      <c r="AI476" s="162">
        <f t="shared" si="485"/>
        <v>-0.142</v>
      </c>
      <c r="AJ476" s="162">
        <f t="shared" si="485"/>
        <v>-0.15</v>
      </c>
      <c r="AK476" s="162">
        <f t="shared" si="485"/>
        <v>-0.156</v>
      </c>
      <c r="AL476" s="162">
        <f t="shared" si="485"/>
        <v>-0.162</v>
      </c>
      <c r="AM476" s="162">
        <f t="shared" si="485"/>
        <v>-0.168</v>
      </c>
      <c r="AN476" s="162">
        <f t="shared" si="485"/>
        <v>-0.174</v>
      </c>
      <c r="AO476" s="162">
        <f t="shared" si="485"/>
        <v>-0.18</v>
      </c>
      <c r="AP476" s="163">
        <f t="shared" si="15"/>
        <v>0.01</v>
      </c>
    </row>
    <row r="477">
      <c r="A477" s="169">
        <v>42446.0</v>
      </c>
      <c r="B477" s="166">
        <v>9.41</v>
      </c>
      <c r="C477" s="157">
        <v>9.23</v>
      </c>
      <c r="D477" s="159">
        <v>9.17</v>
      </c>
      <c r="E477" s="159">
        <f t="shared" si="2"/>
        <v>9.155</v>
      </c>
      <c r="F477" s="159">
        <v>9.14</v>
      </c>
      <c r="G477" s="159">
        <f t="shared" si="3"/>
        <v>9.13</v>
      </c>
      <c r="H477" s="157">
        <v>9.12</v>
      </c>
      <c r="I477" s="160">
        <f t="shared" si="4"/>
        <v>9.113333333</v>
      </c>
      <c r="J477" s="160">
        <f t="shared" si="5"/>
        <v>9.106666667</v>
      </c>
      <c r="K477" s="159">
        <v>9.1</v>
      </c>
      <c r="L477" s="159">
        <f t="shared" si="6"/>
        <v>9.1</v>
      </c>
      <c r="M477" s="159">
        <f t="shared" si="7"/>
        <v>9.1</v>
      </c>
      <c r="N477" s="159">
        <f t="shared" si="8"/>
        <v>9.1</v>
      </c>
      <c r="O477" s="159">
        <f t="shared" si="9"/>
        <v>9.1</v>
      </c>
      <c r="P477" s="157">
        <v>9.1</v>
      </c>
      <c r="Q477" s="160">
        <f t="shared" si="10"/>
        <v>9.102</v>
      </c>
      <c r="R477" s="160">
        <f t="shared" si="11"/>
        <v>9.104</v>
      </c>
      <c r="S477" s="160">
        <f t="shared" si="12"/>
        <v>9.106</v>
      </c>
      <c r="T477" s="160">
        <f t="shared" si="13"/>
        <v>9.108</v>
      </c>
      <c r="U477" s="167">
        <v>9.11</v>
      </c>
      <c r="V477" s="162">
        <f t="shared" ref="V477:AO477" si="486">B477-B478</f>
        <v>-0.12</v>
      </c>
      <c r="W477" s="162">
        <f t="shared" si="486"/>
        <v>-0.26</v>
      </c>
      <c r="X477" s="162">
        <f t="shared" si="486"/>
        <v>-0.31</v>
      </c>
      <c r="Y477" s="162">
        <f t="shared" si="486"/>
        <v>-0.315</v>
      </c>
      <c r="Z477" s="162">
        <f t="shared" si="486"/>
        <v>-0.32</v>
      </c>
      <c r="AA477" s="162">
        <f t="shared" si="486"/>
        <v>-0.315</v>
      </c>
      <c r="AB477" s="162">
        <f t="shared" si="486"/>
        <v>-0.31</v>
      </c>
      <c r="AC477" s="162">
        <f t="shared" si="486"/>
        <v>-0.3066666667</v>
      </c>
      <c r="AD477" s="162">
        <f t="shared" si="486"/>
        <v>-0.3033333333</v>
      </c>
      <c r="AE477" s="162">
        <f t="shared" si="486"/>
        <v>-0.3</v>
      </c>
      <c r="AF477" s="162">
        <f t="shared" si="486"/>
        <v>-0.296</v>
      </c>
      <c r="AG477" s="162">
        <f t="shared" si="486"/>
        <v>-0.292</v>
      </c>
      <c r="AH477" s="162">
        <f t="shared" si="486"/>
        <v>-0.288</v>
      </c>
      <c r="AI477" s="162">
        <f t="shared" si="486"/>
        <v>-0.284</v>
      </c>
      <c r="AJ477" s="162">
        <f t="shared" si="486"/>
        <v>-0.28</v>
      </c>
      <c r="AK477" s="162">
        <f t="shared" si="486"/>
        <v>-0.278</v>
      </c>
      <c r="AL477" s="162">
        <f t="shared" si="486"/>
        <v>-0.276</v>
      </c>
      <c r="AM477" s="162">
        <f t="shared" si="486"/>
        <v>-0.274</v>
      </c>
      <c r="AN477" s="162">
        <f t="shared" si="486"/>
        <v>-0.272</v>
      </c>
      <c r="AO477" s="162">
        <f t="shared" si="486"/>
        <v>-0.27</v>
      </c>
      <c r="AP477" s="163">
        <f t="shared" si="15"/>
        <v>-0.12</v>
      </c>
    </row>
    <row r="478">
      <c r="A478" s="169">
        <v>42445.0</v>
      </c>
      <c r="B478" s="166">
        <v>9.53</v>
      </c>
      <c r="C478" s="157">
        <v>9.49</v>
      </c>
      <c r="D478" s="159">
        <v>9.48</v>
      </c>
      <c r="E478" s="159">
        <f t="shared" si="2"/>
        <v>9.47</v>
      </c>
      <c r="F478" s="159">
        <v>9.46</v>
      </c>
      <c r="G478" s="159">
        <f t="shared" si="3"/>
        <v>9.445</v>
      </c>
      <c r="H478" s="157">
        <v>9.43</v>
      </c>
      <c r="I478" s="160">
        <f t="shared" si="4"/>
        <v>9.42</v>
      </c>
      <c r="J478" s="160">
        <f t="shared" si="5"/>
        <v>9.41</v>
      </c>
      <c r="K478" s="159">
        <v>9.4</v>
      </c>
      <c r="L478" s="159">
        <f t="shared" si="6"/>
        <v>9.396</v>
      </c>
      <c r="M478" s="159">
        <f t="shared" si="7"/>
        <v>9.392</v>
      </c>
      <c r="N478" s="159">
        <f t="shared" si="8"/>
        <v>9.388</v>
      </c>
      <c r="O478" s="159">
        <f t="shared" si="9"/>
        <v>9.384</v>
      </c>
      <c r="P478" s="157">
        <v>9.38</v>
      </c>
      <c r="Q478" s="160">
        <f t="shared" si="10"/>
        <v>9.38</v>
      </c>
      <c r="R478" s="160">
        <f t="shared" si="11"/>
        <v>9.38</v>
      </c>
      <c r="S478" s="160">
        <f t="shared" si="12"/>
        <v>9.38</v>
      </c>
      <c r="T478" s="160">
        <f t="shared" si="13"/>
        <v>9.38</v>
      </c>
      <c r="U478" s="167">
        <v>9.38</v>
      </c>
      <c r="V478" s="162">
        <f t="shared" ref="V478:AO478" si="487">B478-B479</f>
        <v>-0.01</v>
      </c>
      <c r="W478" s="162">
        <f t="shared" si="487"/>
        <v>-0.03</v>
      </c>
      <c r="X478" s="162">
        <f t="shared" si="487"/>
        <v>-0.05</v>
      </c>
      <c r="Y478" s="162">
        <f t="shared" si="487"/>
        <v>-0.075</v>
      </c>
      <c r="Z478" s="162">
        <f t="shared" si="487"/>
        <v>-0.1</v>
      </c>
      <c r="AA478" s="162">
        <f t="shared" si="487"/>
        <v>-0.11</v>
      </c>
      <c r="AB478" s="162">
        <f t="shared" si="487"/>
        <v>-0.12</v>
      </c>
      <c r="AC478" s="162">
        <f t="shared" si="487"/>
        <v>-0.1133333333</v>
      </c>
      <c r="AD478" s="162">
        <f t="shared" si="487"/>
        <v>-0.1066666667</v>
      </c>
      <c r="AE478" s="162">
        <f t="shared" si="487"/>
        <v>-0.1</v>
      </c>
      <c r="AF478" s="162">
        <f t="shared" si="487"/>
        <v>-0.092</v>
      </c>
      <c r="AG478" s="162">
        <f t="shared" si="487"/>
        <v>-0.084</v>
      </c>
      <c r="AH478" s="162">
        <f t="shared" si="487"/>
        <v>-0.076</v>
      </c>
      <c r="AI478" s="162">
        <f t="shared" si="487"/>
        <v>-0.068</v>
      </c>
      <c r="AJ478" s="162">
        <f t="shared" si="487"/>
        <v>-0.06</v>
      </c>
      <c r="AK478" s="162">
        <f t="shared" si="487"/>
        <v>-0.056</v>
      </c>
      <c r="AL478" s="162">
        <f t="shared" si="487"/>
        <v>-0.052</v>
      </c>
      <c r="AM478" s="162">
        <f t="shared" si="487"/>
        <v>-0.048</v>
      </c>
      <c r="AN478" s="162">
        <f t="shared" si="487"/>
        <v>-0.044</v>
      </c>
      <c r="AO478" s="162">
        <f t="shared" si="487"/>
        <v>-0.04</v>
      </c>
      <c r="AP478" s="163">
        <f t="shared" si="15"/>
        <v>-0.01</v>
      </c>
    </row>
    <row r="479">
      <c r="A479" s="169">
        <v>42444.0</v>
      </c>
      <c r="B479" s="166">
        <v>9.54</v>
      </c>
      <c r="C479" s="157">
        <v>9.52</v>
      </c>
      <c r="D479" s="159">
        <v>9.53</v>
      </c>
      <c r="E479" s="159">
        <f t="shared" si="2"/>
        <v>9.545</v>
      </c>
      <c r="F479" s="159">
        <v>9.56</v>
      </c>
      <c r="G479" s="159">
        <f t="shared" si="3"/>
        <v>9.555</v>
      </c>
      <c r="H479" s="157">
        <v>9.55</v>
      </c>
      <c r="I479" s="160">
        <f t="shared" si="4"/>
        <v>9.533333333</v>
      </c>
      <c r="J479" s="160">
        <f t="shared" si="5"/>
        <v>9.516666667</v>
      </c>
      <c r="K479" s="159">
        <v>9.5</v>
      </c>
      <c r="L479" s="159">
        <f t="shared" si="6"/>
        <v>9.488</v>
      </c>
      <c r="M479" s="159">
        <f t="shared" si="7"/>
        <v>9.476</v>
      </c>
      <c r="N479" s="159">
        <f t="shared" si="8"/>
        <v>9.464</v>
      </c>
      <c r="O479" s="159">
        <f t="shared" si="9"/>
        <v>9.452</v>
      </c>
      <c r="P479" s="157">
        <v>9.44</v>
      </c>
      <c r="Q479" s="160">
        <f t="shared" si="10"/>
        <v>9.436</v>
      </c>
      <c r="R479" s="160">
        <f t="shared" si="11"/>
        <v>9.432</v>
      </c>
      <c r="S479" s="160">
        <f t="shared" si="12"/>
        <v>9.428</v>
      </c>
      <c r="T479" s="160">
        <f t="shared" si="13"/>
        <v>9.424</v>
      </c>
      <c r="U479" s="167">
        <v>9.42</v>
      </c>
      <c r="V479" s="162">
        <f t="shared" ref="V479:AO479" si="488">B479-B480</f>
        <v>0.08</v>
      </c>
      <c r="W479" s="162">
        <f t="shared" si="488"/>
        <v>0.11</v>
      </c>
      <c r="X479" s="162">
        <f t="shared" si="488"/>
        <v>0.11</v>
      </c>
      <c r="Y479" s="162">
        <f t="shared" si="488"/>
        <v>0.1</v>
      </c>
      <c r="Z479" s="162">
        <f t="shared" si="488"/>
        <v>0.09</v>
      </c>
      <c r="AA479" s="162">
        <f t="shared" si="488"/>
        <v>0.085</v>
      </c>
      <c r="AB479" s="162">
        <f t="shared" si="488"/>
        <v>0.08</v>
      </c>
      <c r="AC479" s="162">
        <f t="shared" si="488"/>
        <v>0.08333333333</v>
      </c>
      <c r="AD479" s="162">
        <f t="shared" si="488"/>
        <v>0.08666666667</v>
      </c>
      <c r="AE479" s="162">
        <f t="shared" si="488"/>
        <v>0.09</v>
      </c>
      <c r="AF479" s="162">
        <f t="shared" si="488"/>
        <v>0.092</v>
      </c>
      <c r="AG479" s="162">
        <f t="shared" si="488"/>
        <v>0.094</v>
      </c>
      <c r="AH479" s="162">
        <f t="shared" si="488"/>
        <v>0.096</v>
      </c>
      <c r="AI479" s="162">
        <f t="shared" si="488"/>
        <v>0.098</v>
      </c>
      <c r="AJ479" s="162">
        <f t="shared" si="488"/>
        <v>0.1</v>
      </c>
      <c r="AK479" s="162">
        <f t="shared" si="488"/>
        <v>0.1</v>
      </c>
      <c r="AL479" s="162">
        <f t="shared" si="488"/>
        <v>0.1</v>
      </c>
      <c r="AM479" s="162">
        <f t="shared" si="488"/>
        <v>0.1</v>
      </c>
      <c r="AN479" s="162">
        <f t="shared" si="488"/>
        <v>0.1</v>
      </c>
      <c r="AO479" s="162">
        <f t="shared" si="488"/>
        <v>0.1</v>
      </c>
      <c r="AP479" s="163">
        <f t="shared" si="15"/>
        <v>0.11</v>
      </c>
    </row>
    <row r="480">
      <c r="A480" s="169">
        <v>42443.0</v>
      </c>
      <c r="B480" s="166">
        <v>9.46</v>
      </c>
      <c r="C480" s="157">
        <v>9.41</v>
      </c>
      <c r="D480" s="159">
        <v>9.42</v>
      </c>
      <c r="E480" s="159">
        <f t="shared" si="2"/>
        <v>9.445</v>
      </c>
      <c r="F480" s="159">
        <v>9.47</v>
      </c>
      <c r="G480" s="159">
        <f t="shared" si="3"/>
        <v>9.47</v>
      </c>
      <c r="H480" s="157">
        <v>9.47</v>
      </c>
      <c r="I480" s="160">
        <f t="shared" si="4"/>
        <v>9.45</v>
      </c>
      <c r="J480" s="160">
        <f t="shared" si="5"/>
        <v>9.43</v>
      </c>
      <c r="K480" s="159">
        <v>9.41</v>
      </c>
      <c r="L480" s="159">
        <f t="shared" si="6"/>
        <v>9.396</v>
      </c>
      <c r="M480" s="159">
        <f t="shared" si="7"/>
        <v>9.382</v>
      </c>
      <c r="N480" s="159">
        <f t="shared" si="8"/>
        <v>9.368</v>
      </c>
      <c r="O480" s="159">
        <f t="shared" si="9"/>
        <v>9.354</v>
      </c>
      <c r="P480" s="157">
        <v>9.34</v>
      </c>
      <c r="Q480" s="160">
        <f t="shared" si="10"/>
        <v>9.336</v>
      </c>
      <c r="R480" s="160">
        <f t="shared" si="11"/>
        <v>9.332</v>
      </c>
      <c r="S480" s="160">
        <f t="shared" si="12"/>
        <v>9.328</v>
      </c>
      <c r="T480" s="160">
        <f t="shared" si="13"/>
        <v>9.324</v>
      </c>
      <c r="U480" s="167">
        <v>9.32</v>
      </c>
      <c r="V480" s="162">
        <f t="shared" ref="V480:AO480" si="489">B480-B481</f>
        <v>0.1</v>
      </c>
      <c r="W480" s="162">
        <f t="shared" si="489"/>
        <v>0.15</v>
      </c>
      <c r="X480" s="162">
        <f t="shared" si="489"/>
        <v>0.13</v>
      </c>
      <c r="Y480" s="162">
        <f t="shared" si="489"/>
        <v>0.11</v>
      </c>
      <c r="Z480" s="162">
        <f t="shared" si="489"/>
        <v>0.09</v>
      </c>
      <c r="AA480" s="162">
        <f t="shared" si="489"/>
        <v>0.085</v>
      </c>
      <c r="AB480" s="162">
        <f t="shared" si="489"/>
        <v>0.08</v>
      </c>
      <c r="AC480" s="162">
        <f t="shared" si="489"/>
        <v>0.08</v>
      </c>
      <c r="AD480" s="162">
        <f t="shared" si="489"/>
        <v>0.08</v>
      </c>
      <c r="AE480" s="162">
        <f t="shared" si="489"/>
        <v>0.08</v>
      </c>
      <c r="AF480" s="162">
        <f t="shared" si="489"/>
        <v>0.082</v>
      </c>
      <c r="AG480" s="162">
        <f t="shared" si="489"/>
        <v>0.084</v>
      </c>
      <c r="AH480" s="162">
        <f t="shared" si="489"/>
        <v>0.086</v>
      </c>
      <c r="AI480" s="162">
        <f t="shared" si="489"/>
        <v>0.088</v>
      </c>
      <c r="AJ480" s="162">
        <f t="shared" si="489"/>
        <v>0.09</v>
      </c>
      <c r="AK480" s="162">
        <f t="shared" si="489"/>
        <v>0.092</v>
      </c>
      <c r="AL480" s="162">
        <f t="shared" si="489"/>
        <v>0.094</v>
      </c>
      <c r="AM480" s="162">
        <f t="shared" si="489"/>
        <v>0.096</v>
      </c>
      <c r="AN480" s="162">
        <f t="shared" si="489"/>
        <v>0.098</v>
      </c>
      <c r="AO480" s="162">
        <f t="shared" si="489"/>
        <v>0.1</v>
      </c>
      <c r="AP480" s="163">
        <f t="shared" si="15"/>
        <v>0.15</v>
      </c>
    </row>
    <row r="481">
      <c r="A481" s="169">
        <v>42440.0</v>
      </c>
      <c r="B481" s="166">
        <v>9.36</v>
      </c>
      <c r="C481" s="157">
        <v>9.26</v>
      </c>
      <c r="D481" s="159">
        <v>9.29</v>
      </c>
      <c r="E481" s="159">
        <f t="shared" si="2"/>
        <v>9.335</v>
      </c>
      <c r="F481" s="159">
        <v>9.38</v>
      </c>
      <c r="G481" s="159">
        <f t="shared" si="3"/>
        <v>9.385</v>
      </c>
      <c r="H481" s="157">
        <v>9.39</v>
      </c>
      <c r="I481" s="160">
        <f t="shared" si="4"/>
        <v>9.37</v>
      </c>
      <c r="J481" s="160">
        <f t="shared" si="5"/>
        <v>9.35</v>
      </c>
      <c r="K481" s="159">
        <v>9.33</v>
      </c>
      <c r="L481" s="159">
        <f t="shared" si="6"/>
        <v>9.314</v>
      </c>
      <c r="M481" s="159">
        <f t="shared" si="7"/>
        <v>9.298</v>
      </c>
      <c r="N481" s="159">
        <f t="shared" si="8"/>
        <v>9.282</v>
      </c>
      <c r="O481" s="159">
        <f t="shared" si="9"/>
        <v>9.266</v>
      </c>
      <c r="P481" s="157">
        <v>9.25</v>
      </c>
      <c r="Q481" s="160">
        <f t="shared" si="10"/>
        <v>9.244</v>
      </c>
      <c r="R481" s="160">
        <f t="shared" si="11"/>
        <v>9.238</v>
      </c>
      <c r="S481" s="160">
        <f t="shared" si="12"/>
        <v>9.232</v>
      </c>
      <c r="T481" s="160">
        <f t="shared" si="13"/>
        <v>9.226</v>
      </c>
      <c r="U481" s="167">
        <v>9.22</v>
      </c>
      <c r="V481" s="162">
        <f t="shared" ref="V481:AO481" si="490">B481-B482</f>
        <v>-0.06</v>
      </c>
      <c r="W481" s="162">
        <f t="shared" si="490"/>
        <v>-0.08</v>
      </c>
      <c r="X481" s="162">
        <f t="shared" si="490"/>
        <v>-0.03</v>
      </c>
      <c r="Y481" s="162">
        <f t="shared" si="490"/>
        <v>0.01</v>
      </c>
      <c r="Z481" s="162">
        <f t="shared" si="490"/>
        <v>0.05</v>
      </c>
      <c r="AA481" s="162">
        <f t="shared" si="490"/>
        <v>0.06</v>
      </c>
      <c r="AB481" s="162">
        <f t="shared" si="490"/>
        <v>0.07</v>
      </c>
      <c r="AC481" s="162">
        <f t="shared" si="490"/>
        <v>0.07</v>
      </c>
      <c r="AD481" s="162">
        <f t="shared" si="490"/>
        <v>0.07</v>
      </c>
      <c r="AE481" s="162">
        <f t="shared" si="490"/>
        <v>0.07</v>
      </c>
      <c r="AF481" s="162">
        <f t="shared" si="490"/>
        <v>0.066</v>
      </c>
      <c r="AG481" s="162">
        <f t="shared" si="490"/>
        <v>0.062</v>
      </c>
      <c r="AH481" s="162">
        <f t="shared" si="490"/>
        <v>0.058</v>
      </c>
      <c r="AI481" s="162">
        <f t="shared" si="490"/>
        <v>0.054</v>
      </c>
      <c r="AJ481" s="162">
        <f t="shared" si="490"/>
        <v>0.05</v>
      </c>
      <c r="AK481" s="162">
        <f t="shared" si="490"/>
        <v>0.05</v>
      </c>
      <c r="AL481" s="162">
        <f t="shared" si="490"/>
        <v>0.05</v>
      </c>
      <c r="AM481" s="162">
        <f t="shared" si="490"/>
        <v>0.05</v>
      </c>
      <c r="AN481" s="162">
        <f t="shared" si="490"/>
        <v>0.05</v>
      </c>
      <c r="AO481" s="162">
        <f t="shared" si="490"/>
        <v>0.05</v>
      </c>
      <c r="AP481" s="163">
        <f t="shared" si="15"/>
        <v>0.07</v>
      </c>
    </row>
    <row r="482">
      <c r="A482" s="169">
        <v>42439.0</v>
      </c>
      <c r="B482" s="166">
        <v>9.42</v>
      </c>
      <c r="C482" s="157">
        <v>9.34</v>
      </c>
      <c r="D482" s="159">
        <v>9.32</v>
      </c>
      <c r="E482" s="159">
        <f t="shared" si="2"/>
        <v>9.325</v>
      </c>
      <c r="F482" s="159">
        <v>9.33</v>
      </c>
      <c r="G482" s="159">
        <f t="shared" si="3"/>
        <v>9.325</v>
      </c>
      <c r="H482" s="157">
        <v>9.32</v>
      </c>
      <c r="I482" s="160">
        <f t="shared" si="4"/>
        <v>9.3</v>
      </c>
      <c r="J482" s="160">
        <f t="shared" si="5"/>
        <v>9.28</v>
      </c>
      <c r="K482" s="159">
        <v>9.26</v>
      </c>
      <c r="L482" s="159">
        <f t="shared" si="6"/>
        <v>9.248</v>
      </c>
      <c r="M482" s="159">
        <f t="shared" si="7"/>
        <v>9.236</v>
      </c>
      <c r="N482" s="159">
        <f t="shared" si="8"/>
        <v>9.224</v>
      </c>
      <c r="O482" s="159">
        <f t="shared" si="9"/>
        <v>9.212</v>
      </c>
      <c r="P482" s="157">
        <v>9.2</v>
      </c>
      <c r="Q482" s="160">
        <f t="shared" si="10"/>
        <v>9.194</v>
      </c>
      <c r="R482" s="160">
        <f t="shared" si="11"/>
        <v>9.188</v>
      </c>
      <c r="S482" s="160">
        <f t="shared" si="12"/>
        <v>9.182</v>
      </c>
      <c r="T482" s="160">
        <f t="shared" si="13"/>
        <v>9.176</v>
      </c>
      <c r="U482" s="167">
        <v>9.17</v>
      </c>
      <c r="V482" s="162">
        <f t="shared" ref="V482:AO482" si="491">B482-B483</f>
        <v>0.02</v>
      </c>
      <c r="W482" s="162">
        <f t="shared" si="491"/>
        <v>0.04</v>
      </c>
      <c r="X482" s="162">
        <f t="shared" si="491"/>
        <v>0.03</v>
      </c>
      <c r="Y482" s="162">
        <f t="shared" si="491"/>
        <v>0.04</v>
      </c>
      <c r="Z482" s="162">
        <f t="shared" si="491"/>
        <v>0.05</v>
      </c>
      <c r="AA482" s="162">
        <f t="shared" si="491"/>
        <v>0.065</v>
      </c>
      <c r="AB482" s="162">
        <f t="shared" si="491"/>
        <v>0.08</v>
      </c>
      <c r="AC482" s="162">
        <f t="shared" si="491"/>
        <v>0.08</v>
      </c>
      <c r="AD482" s="162">
        <f t="shared" si="491"/>
        <v>0.08</v>
      </c>
      <c r="AE482" s="162">
        <f t="shared" si="491"/>
        <v>0.08</v>
      </c>
      <c r="AF482" s="162">
        <f t="shared" si="491"/>
        <v>0.076</v>
      </c>
      <c r="AG482" s="162">
        <f t="shared" si="491"/>
        <v>0.072</v>
      </c>
      <c r="AH482" s="162">
        <f t="shared" si="491"/>
        <v>0.068</v>
      </c>
      <c r="AI482" s="162">
        <f t="shared" si="491"/>
        <v>0.064</v>
      </c>
      <c r="AJ482" s="162">
        <f t="shared" si="491"/>
        <v>0.06</v>
      </c>
      <c r="AK482" s="162">
        <f t="shared" si="491"/>
        <v>0.056</v>
      </c>
      <c r="AL482" s="162">
        <f t="shared" si="491"/>
        <v>0.052</v>
      </c>
      <c r="AM482" s="162">
        <f t="shared" si="491"/>
        <v>0.048</v>
      </c>
      <c r="AN482" s="162">
        <f t="shared" si="491"/>
        <v>0.044</v>
      </c>
      <c r="AO482" s="162">
        <f t="shared" si="491"/>
        <v>0.04</v>
      </c>
      <c r="AP482" s="163">
        <f t="shared" si="15"/>
        <v>0.08</v>
      </c>
    </row>
    <row r="483">
      <c r="A483" s="169">
        <v>42438.0</v>
      </c>
      <c r="B483" s="166">
        <v>9.4</v>
      </c>
      <c r="C483" s="157">
        <v>9.3</v>
      </c>
      <c r="D483" s="159">
        <v>9.29</v>
      </c>
      <c r="E483" s="159">
        <f t="shared" si="2"/>
        <v>9.285</v>
      </c>
      <c r="F483" s="159">
        <v>9.28</v>
      </c>
      <c r="G483" s="159">
        <f t="shared" si="3"/>
        <v>9.26</v>
      </c>
      <c r="H483" s="157">
        <v>9.24</v>
      </c>
      <c r="I483" s="160">
        <f t="shared" si="4"/>
        <v>9.22</v>
      </c>
      <c r="J483" s="160">
        <f t="shared" si="5"/>
        <v>9.2</v>
      </c>
      <c r="K483" s="159">
        <v>9.18</v>
      </c>
      <c r="L483" s="159">
        <f t="shared" si="6"/>
        <v>9.172</v>
      </c>
      <c r="M483" s="159">
        <f t="shared" si="7"/>
        <v>9.164</v>
      </c>
      <c r="N483" s="159">
        <f t="shared" si="8"/>
        <v>9.156</v>
      </c>
      <c r="O483" s="159">
        <f t="shared" si="9"/>
        <v>9.148</v>
      </c>
      <c r="P483" s="157">
        <v>9.14</v>
      </c>
      <c r="Q483" s="160">
        <f t="shared" si="10"/>
        <v>9.138</v>
      </c>
      <c r="R483" s="160">
        <f t="shared" si="11"/>
        <v>9.136</v>
      </c>
      <c r="S483" s="160">
        <f t="shared" si="12"/>
        <v>9.134</v>
      </c>
      <c r="T483" s="160">
        <f t="shared" si="13"/>
        <v>9.132</v>
      </c>
      <c r="U483" s="167">
        <v>9.13</v>
      </c>
      <c r="V483" s="162">
        <f t="shared" ref="V483:AO483" si="492">B483-B484</f>
        <v>0.01</v>
      </c>
      <c r="W483" s="162">
        <f t="shared" si="492"/>
        <v>0.05</v>
      </c>
      <c r="X483" s="162">
        <f t="shared" si="492"/>
        <v>0.04</v>
      </c>
      <c r="Y483" s="162">
        <f t="shared" si="492"/>
        <v>0.03</v>
      </c>
      <c r="Z483" s="162">
        <f t="shared" si="492"/>
        <v>0.02</v>
      </c>
      <c r="AA483" s="162">
        <f t="shared" si="492"/>
        <v>0.02</v>
      </c>
      <c r="AB483" s="162">
        <f t="shared" si="492"/>
        <v>0.02</v>
      </c>
      <c r="AC483" s="162">
        <f t="shared" si="492"/>
        <v>0.02</v>
      </c>
      <c r="AD483" s="162">
        <f t="shared" si="492"/>
        <v>0.02</v>
      </c>
      <c r="AE483" s="162">
        <f t="shared" si="492"/>
        <v>0.02</v>
      </c>
      <c r="AF483" s="162">
        <f t="shared" si="492"/>
        <v>0.02</v>
      </c>
      <c r="AG483" s="162">
        <f t="shared" si="492"/>
        <v>0.02</v>
      </c>
      <c r="AH483" s="162">
        <f t="shared" si="492"/>
        <v>0.02</v>
      </c>
      <c r="AI483" s="162">
        <f t="shared" si="492"/>
        <v>0.02</v>
      </c>
      <c r="AJ483" s="162">
        <f t="shared" si="492"/>
        <v>0.02</v>
      </c>
      <c r="AK483" s="162">
        <f t="shared" si="492"/>
        <v>0.018</v>
      </c>
      <c r="AL483" s="162">
        <f t="shared" si="492"/>
        <v>0.016</v>
      </c>
      <c r="AM483" s="162">
        <f t="shared" si="492"/>
        <v>0.014</v>
      </c>
      <c r="AN483" s="162">
        <f t="shared" si="492"/>
        <v>0.012</v>
      </c>
      <c r="AO483" s="162">
        <f t="shared" si="492"/>
        <v>0.01</v>
      </c>
      <c r="AP483" s="163">
        <f t="shared" si="15"/>
        <v>0.05</v>
      </c>
    </row>
    <row r="484">
      <c r="A484" s="169">
        <v>42436.0</v>
      </c>
      <c r="B484" s="166">
        <v>9.39</v>
      </c>
      <c r="C484" s="157">
        <v>9.25</v>
      </c>
      <c r="D484" s="159">
        <v>9.25</v>
      </c>
      <c r="E484" s="159">
        <f t="shared" si="2"/>
        <v>9.255</v>
      </c>
      <c r="F484" s="159">
        <v>9.26</v>
      </c>
      <c r="G484" s="159">
        <f t="shared" si="3"/>
        <v>9.24</v>
      </c>
      <c r="H484" s="157">
        <v>9.22</v>
      </c>
      <c r="I484" s="160">
        <f t="shared" si="4"/>
        <v>9.2</v>
      </c>
      <c r="J484" s="160">
        <f t="shared" si="5"/>
        <v>9.18</v>
      </c>
      <c r="K484" s="159">
        <v>9.16</v>
      </c>
      <c r="L484" s="159">
        <f t="shared" si="6"/>
        <v>9.152</v>
      </c>
      <c r="M484" s="159">
        <f t="shared" si="7"/>
        <v>9.144</v>
      </c>
      <c r="N484" s="159">
        <f t="shared" si="8"/>
        <v>9.136</v>
      </c>
      <c r="O484" s="159">
        <f t="shared" si="9"/>
        <v>9.128</v>
      </c>
      <c r="P484" s="157">
        <v>9.12</v>
      </c>
      <c r="Q484" s="160">
        <f t="shared" si="10"/>
        <v>9.12</v>
      </c>
      <c r="R484" s="160">
        <f t="shared" si="11"/>
        <v>9.12</v>
      </c>
      <c r="S484" s="160">
        <f t="shared" si="12"/>
        <v>9.12</v>
      </c>
      <c r="T484" s="160">
        <f t="shared" si="13"/>
        <v>9.12</v>
      </c>
      <c r="U484" s="167">
        <v>9.12</v>
      </c>
      <c r="V484" s="162">
        <f t="shared" ref="V484:AO484" si="493">B484-B485</f>
        <v>0.1</v>
      </c>
      <c r="W484" s="162">
        <f t="shared" si="493"/>
        <v>-0.01</v>
      </c>
      <c r="X484" s="162">
        <f t="shared" si="493"/>
        <v>-0.03</v>
      </c>
      <c r="Y484" s="162">
        <f t="shared" si="493"/>
        <v>-0.035</v>
      </c>
      <c r="Z484" s="162">
        <f t="shared" si="493"/>
        <v>-0.04</v>
      </c>
      <c r="AA484" s="162">
        <f t="shared" si="493"/>
        <v>-0.045</v>
      </c>
      <c r="AB484" s="162">
        <f t="shared" si="493"/>
        <v>-0.05</v>
      </c>
      <c r="AC484" s="162">
        <f t="shared" si="493"/>
        <v>-0.04333333333</v>
      </c>
      <c r="AD484" s="162">
        <f t="shared" si="493"/>
        <v>-0.03666666667</v>
      </c>
      <c r="AE484" s="162">
        <f t="shared" si="493"/>
        <v>-0.03</v>
      </c>
      <c r="AF484" s="162">
        <f t="shared" si="493"/>
        <v>-0.028</v>
      </c>
      <c r="AG484" s="162">
        <f t="shared" si="493"/>
        <v>-0.026</v>
      </c>
      <c r="AH484" s="162">
        <f t="shared" si="493"/>
        <v>-0.024</v>
      </c>
      <c r="AI484" s="162">
        <f t="shared" si="493"/>
        <v>-0.022</v>
      </c>
      <c r="AJ484" s="162">
        <f t="shared" si="493"/>
        <v>-0.02</v>
      </c>
      <c r="AK484" s="162">
        <f t="shared" si="493"/>
        <v>-0.018</v>
      </c>
      <c r="AL484" s="162">
        <f t="shared" si="493"/>
        <v>-0.016</v>
      </c>
      <c r="AM484" s="162">
        <f t="shared" si="493"/>
        <v>-0.014</v>
      </c>
      <c r="AN484" s="162">
        <f t="shared" si="493"/>
        <v>-0.012</v>
      </c>
      <c r="AO484" s="162">
        <f t="shared" si="493"/>
        <v>-0.01</v>
      </c>
      <c r="AP484" s="163">
        <f t="shared" si="15"/>
        <v>0.1</v>
      </c>
    </row>
    <row r="485">
      <c r="A485" s="169">
        <v>42433.0</v>
      </c>
      <c r="B485" s="166">
        <v>9.29</v>
      </c>
      <c r="C485" s="157">
        <v>9.26</v>
      </c>
      <c r="D485" s="159">
        <v>9.28</v>
      </c>
      <c r="E485" s="159">
        <f t="shared" si="2"/>
        <v>9.29</v>
      </c>
      <c r="F485" s="159">
        <v>9.3</v>
      </c>
      <c r="G485" s="159">
        <f t="shared" si="3"/>
        <v>9.285</v>
      </c>
      <c r="H485" s="157">
        <v>9.27</v>
      </c>
      <c r="I485" s="160">
        <f t="shared" si="4"/>
        <v>9.243333333</v>
      </c>
      <c r="J485" s="160">
        <f t="shared" si="5"/>
        <v>9.216666667</v>
      </c>
      <c r="K485" s="159">
        <v>9.19</v>
      </c>
      <c r="L485" s="159">
        <f t="shared" si="6"/>
        <v>9.18</v>
      </c>
      <c r="M485" s="159">
        <f t="shared" si="7"/>
        <v>9.17</v>
      </c>
      <c r="N485" s="159">
        <f t="shared" si="8"/>
        <v>9.16</v>
      </c>
      <c r="O485" s="159">
        <f t="shared" si="9"/>
        <v>9.15</v>
      </c>
      <c r="P485" s="157">
        <v>9.14</v>
      </c>
      <c r="Q485" s="160">
        <f t="shared" si="10"/>
        <v>9.138</v>
      </c>
      <c r="R485" s="160">
        <f t="shared" si="11"/>
        <v>9.136</v>
      </c>
      <c r="S485" s="160">
        <f t="shared" si="12"/>
        <v>9.134</v>
      </c>
      <c r="T485" s="160">
        <f t="shared" si="13"/>
        <v>9.132</v>
      </c>
      <c r="U485" s="167">
        <v>9.13</v>
      </c>
      <c r="V485" s="162">
        <f t="shared" ref="V485:AO485" si="494">B485-B486</f>
        <v>-0.08</v>
      </c>
      <c r="W485" s="162">
        <f t="shared" si="494"/>
        <v>-0.09</v>
      </c>
      <c r="X485" s="162">
        <f t="shared" si="494"/>
        <v>-0.08</v>
      </c>
      <c r="Y485" s="162">
        <f t="shared" si="494"/>
        <v>-0.07</v>
      </c>
      <c r="Z485" s="162">
        <f t="shared" si="494"/>
        <v>-0.06</v>
      </c>
      <c r="AA485" s="162">
        <f t="shared" si="494"/>
        <v>-0.065</v>
      </c>
      <c r="AB485" s="162">
        <f t="shared" si="494"/>
        <v>-0.07</v>
      </c>
      <c r="AC485" s="162">
        <f t="shared" si="494"/>
        <v>-0.07666666667</v>
      </c>
      <c r="AD485" s="162">
        <f t="shared" si="494"/>
        <v>-0.08333333333</v>
      </c>
      <c r="AE485" s="162">
        <f t="shared" si="494"/>
        <v>-0.09</v>
      </c>
      <c r="AF485" s="162">
        <f t="shared" si="494"/>
        <v>-0.09</v>
      </c>
      <c r="AG485" s="162">
        <f t="shared" si="494"/>
        <v>-0.09</v>
      </c>
      <c r="AH485" s="162">
        <f t="shared" si="494"/>
        <v>-0.09</v>
      </c>
      <c r="AI485" s="162">
        <f t="shared" si="494"/>
        <v>-0.09</v>
      </c>
      <c r="AJ485" s="162">
        <f t="shared" si="494"/>
        <v>-0.09</v>
      </c>
      <c r="AK485" s="162">
        <f t="shared" si="494"/>
        <v>-0.09</v>
      </c>
      <c r="AL485" s="162">
        <f t="shared" si="494"/>
        <v>-0.09</v>
      </c>
      <c r="AM485" s="162">
        <f t="shared" si="494"/>
        <v>-0.09</v>
      </c>
      <c r="AN485" s="162">
        <f t="shared" si="494"/>
        <v>-0.09</v>
      </c>
      <c r="AO485" s="162">
        <f t="shared" si="494"/>
        <v>-0.09</v>
      </c>
      <c r="AP485" s="163">
        <f t="shared" si="15"/>
        <v>-0.06</v>
      </c>
    </row>
    <row r="486">
      <c r="A486" s="169">
        <v>42432.0</v>
      </c>
      <c r="B486" s="166">
        <v>9.37</v>
      </c>
      <c r="C486" s="157">
        <v>9.35</v>
      </c>
      <c r="D486" s="159">
        <v>9.36</v>
      </c>
      <c r="E486" s="159">
        <f t="shared" si="2"/>
        <v>9.36</v>
      </c>
      <c r="F486" s="159">
        <v>9.36</v>
      </c>
      <c r="G486" s="159">
        <f t="shared" si="3"/>
        <v>9.35</v>
      </c>
      <c r="H486" s="157">
        <v>9.34</v>
      </c>
      <c r="I486" s="160">
        <f t="shared" si="4"/>
        <v>9.32</v>
      </c>
      <c r="J486" s="160">
        <f t="shared" si="5"/>
        <v>9.3</v>
      </c>
      <c r="K486" s="159">
        <v>9.28</v>
      </c>
      <c r="L486" s="159">
        <f t="shared" si="6"/>
        <v>9.27</v>
      </c>
      <c r="M486" s="159">
        <f t="shared" si="7"/>
        <v>9.26</v>
      </c>
      <c r="N486" s="159">
        <f t="shared" si="8"/>
        <v>9.25</v>
      </c>
      <c r="O486" s="159">
        <f t="shared" si="9"/>
        <v>9.24</v>
      </c>
      <c r="P486" s="157">
        <v>9.23</v>
      </c>
      <c r="Q486" s="160">
        <f t="shared" si="10"/>
        <v>9.228</v>
      </c>
      <c r="R486" s="160">
        <f t="shared" si="11"/>
        <v>9.226</v>
      </c>
      <c r="S486" s="160">
        <f t="shared" si="12"/>
        <v>9.224</v>
      </c>
      <c r="T486" s="160">
        <f t="shared" si="13"/>
        <v>9.222</v>
      </c>
      <c r="U486" s="167">
        <v>9.22</v>
      </c>
      <c r="V486" s="162">
        <f t="shared" ref="V486:AO486" si="495">B486-B487</f>
        <v>-0.1</v>
      </c>
      <c r="W486" s="162">
        <f t="shared" si="495"/>
        <v>-0.09</v>
      </c>
      <c r="X486" s="162">
        <f t="shared" si="495"/>
        <v>-0.09</v>
      </c>
      <c r="Y486" s="162">
        <f t="shared" si="495"/>
        <v>-0.085</v>
      </c>
      <c r="Z486" s="162">
        <f t="shared" si="495"/>
        <v>-0.08</v>
      </c>
      <c r="AA486" s="162">
        <f t="shared" si="495"/>
        <v>-0.065</v>
      </c>
      <c r="AB486" s="162">
        <f t="shared" si="495"/>
        <v>-0.05</v>
      </c>
      <c r="AC486" s="162">
        <f t="shared" si="495"/>
        <v>-0.04333333333</v>
      </c>
      <c r="AD486" s="162">
        <f t="shared" si="495"/>
        <v>-0.03666666667</v>
      </c>
      <c r="AE486" s="162">
        <f t="shared" si="495"/>
        <v>-0.03</v>
      </c>
      <c r="AF486" s="162">
        <f t="shared" si="495"/>
        <v>-0.032</v>
      </c>
      <c r="AG486" s="162">
        <f t="shared" si="495"/>
        <v>-0.034</v>
      </c>
      <c r="AH486" s="162">
        <f t="shared" si="495"/>
        <v>-0.036</v>
      </c>
      <c r="AI486" s="162">
        <f t="shared" si="495"/>
        <v>-0.038</v>
      </c>
      <c r="AJ486" s="162">
        <f t="shared" si="495"/>
        <v>-0.04</v>
      </c>
      <c r="AK486" s="162">
        <f t="shared" si="495"/>
        <v>-0.04</v>
      </c>
      <c r="AL486" s="162">
        <f t="shared" si="495"/>
        <v>-0.04</v>
      </c>
      <c r="AM486" s="162">
        <f t="shared" si="495"/>
        <v>-0.04</v>
      </c>
      <c r="AN486" s="162">
        <f t="shared" si="495"/>
        <v>-0.04</v>
      </c>
      <c r="AO486" s="162">
        <f t="shared" si="495"/>
        <v>-0.04</v>
      </c>
      <c r="AP486" s="163">
        <f t="shared" si="15"/>
        <v>-0.03</v>
      </c>
    </row>
    <row r="487">
      <c r="A487" s="169">
        <v>42431.0</v>
      </c>
      <c r="B487" s="166">
        <v>9.47</v>
      </c>
      <c r="C487" s="157">
        <v>9.44</v>
      </c>
      <c r="D487" s="159">
        <v>9.45</v>
      </c>
      <c r="E487" s="159">
        <f t="shared" si="2"/>
        <v>9.445</v>
      </c>
      <c r="F487" s="159">
        <v>9.44</v>
      </c>
      <c r="G487" s="159">
        <f t="shared" si="3"/>
        <v>9.415</v>
      </c>
      <c r="H487" s="157">
        <v>9.39</v>
      </c>
      <c r="I487" s="160">
        <f t="shared" si="4"/>
        <v>9.363333333</v>
      </c>
      <c r="J487" s="160">
        <f t="shared" si="5"/>
        <v>9.336666667</v>
      </c>
      <c r="K487" s="159">
        <v>9.31</v>
      </c>
      <c r="L487" s="159">
        <f t="shared" si="6"/>
        <v>9.302</v>
      </c>
      <c r="M487" s="159">
        <f t="shared" si="7"/>
        <v>9.294</v>
      </c>
      <c r="N487" s="159">
        <f t="shared" si="8"/>
        <v>9.286</v>
      </c>
      <c r="O487" s="159">
        <f t="shared" si="9"/>
        <v>9.278</v>
      </c>
      <c r="P487" s="157">
        <v>9.27</v>
      </c>
      <c r="Q487" s="160">
        <f t="shared" si="10"/>
        <v>9.268</v>
      </c>
      <c r="R487" s="160">
        <f t="shared" si="11"/>
        <v>9.266</v>
      </c>
      <c r="S487" s="160">
        <f t="shared" si="12"/>
        <v>9.264</v>
      </c>
      <c r="T487" s="160">
        <f t="shared" si="13"/>
        <v>9.262</v>
      </c>
      <c r="U487" s="167">
        <v>9.26</v>
      </c>
      <c r="V487" s="162">
        <f t="shared" ref="V487:AO487" si="496">B487-B488</f>
        <v>0</v>
      </c>
      <c r="W487" s="162">
        <f t="shared" si="496"/>
        <v>-0.04</v>
      </c>
      <c r="X487" s="162">
        <f t="shared" si="496"/>
        <v>-0.04</v>
      </c>
      <c r="Y487" s="162">
        <f t="shared" si="496"/>
        <v>-0.025</v>
      </c>
      <c r="Z487" s="162">
        <f t="shared" si="496"/>
        <v>-0.01</v>
      </c>
      <c r="AA487" s="162">
        <f t="shared" si="496"/>
        <v>0</v>
      </c>
      <c r="AB487" s="162">
        <f t="shared" si="496"/>
        <v>0.01</v>
      </c>
      <c r="AC487" s="162">
        <f t="shared" si="496"/>
        <v>0.01333333333</v>
      </c>
      <c r="AD487" s="162">
        <f t="shared" si="496"/>
        <v>0.01666666667</v>
      </c>
      <c r="AE487" s="162">
        <f t="shared" si="496"/>
        <v>0.02</v>
      </c>
      <c r="AF487" s="162">
        <f t="shared" si="496"/>
        <v>0.018</v>
      </c>
      <c r="AG487" s="162">
        <f t="shared" si="496"/>
        <v>0.016</v>
      </c>
      <c r="AH487" s="162">
        <f t="shared" si="496"/>
        <v>0.014</v>
      </c>
      <c r="AI487" s="162">
        <f t="shared" si="496"/>
        <v>0.012</v>
      </c>
      <c r="AJ487" s="162">
        <f t="shared" si="496"/>
        <v>0.01</v>
      </c>
      <c r="AK487" s="162">
        <f t="shared" si="496"/>
        <v>0.008</v>
      </c>
      <c r="AL487" s="162">
        <f t="shared" si="496"/>
        <v>0.006</v>
      </c>
      <c r="AM487" s="162">
        <f t="shared" si="496"/>
        <v>0.004</v>
      </c>
      <c r="AN487" s="162">
        <f t="shared" si="496"/>
        <v>0.002</v>
      </c>
      <c r="AO487" s="162">
        <f t="shared" si="496"/>
        <v>0</v>
      </c>
      <c r="AP487" s="163">
        <f t="shared" si="15"/>
        <v>0.02</v>
      </c>
    </row>
    <row r="488">
      <c r="A488" s="169">
        <v>42430.0</v>
      </c>
      <c r="B488" s="166">
        <v>9.47</v>
      </c>
      <c r="C488" s="157">
        <v>9.48</v>
      </c>
      <c r="D488" s="159">
        <v>9.49</v>
      </c>
      <c r="E488" s="159">
        <f t="shared" si="2"/>
        <v>9.47</v>
      </c>
      <c r="F488" s="159">
        <v>9.45</v>
      </c>
      <c r="G488" s="159">
        <f t="shared" si="3"/>
        <v>9.415</v>
      </c>
      <c r="H488" s="157">
        <v>9.38</v>
      </c>
      <c r="I488" s="160">
        <f t="shared" si="4"/>
        <v>9.35</v>
      </c>
      <c r="J488" s="160">
        <f t="shared" si="5"/>
        <v>9.32</v>
      </c>
      <c r="K488" s="159">
        <v>9.29</v>
      </c>
      <c r="L488" s="159">
        <f t="shared" si="6"/>
        <v>9.284</v>
      </c>
      <c r="M488" s="159">
        <f t="shared" si="7"/>
        <v>9.278</v>
      </c>
      <c r="N488" s="159">
        <f t="shared" si="8"/>
        <v>9.272</v>
      </c>
      <c r="O488" s="159">
        <f t="shared" si="9"/>
        <v>9.266</v>
      </c>
      <c r="P488" s="157">
        <v>9.26</v>
      </c>
      <c r="Q488" s="160">
        <f t="shared" si="10"/>
        <v>9.26</v>
      </c>
      <c r="R488" s="160">
        <f t="shared" si="11"/>
        <v>9.26</v>
      </c>
      <c r="S488" s="160">
        <f t="shared" si="12"/>
        <v>9.26</v>
      </c>
      <c r="T488" s="160">
        <f t="shared" si="13"/>
        <v>9.26</v>
      </c>
      <c r="U488" s="167">
        <v>9.26</v>
      </c>
      <c r="V488" s="162">
        <f t="shared" ref="V488:AO488" si="497">B488-B489</f>
        <v>-0.17</v>
      </c>
      <c r="W488" s="162">
        <f t="shared" si="497"/>
        <v>-0.17</v>
      </c>
      <c r="X488" s="162">
        <f t="shared" si="497"/>
        <v>-0.19</v>
      </c>
      <c r="Y488" s="162">
        <f t="shared" si="497"/>
        <v>-0.235</v>
      </c>
      <c r="Z488" s="162">
        <f t="shared" si="497"/>
        <v>-0.28</v>
      </c>
      <c r="AA488" s="162">
        <f t="shared" si="497"/>
        <v>-0.3</v>
      </c>
      <c r="AB488" s="162">
        <f t="shared" si="497"/>
        <v>-0.32</v>
      </c>
      <c r="AC488" s="162">
        <f t="shared" si="497"/>
        <v>-0.3133333333</v>
      </c>
      <c r="AD488" s="162">
        <f t="shared" si="497"/>
        <v>-0.3066666667</v>
      </c>
      <c r="AE488" s="162">
        <f t="shared" si="497"/>
        <v>-0.3</v>
      </c>
      <c r="AF488" s="162">
        <f t="shared" si="497"/>
        <v>-0.29</v>
      </c>
      <c r="AG488" s="162">
        <f t="shared" si="497"/>
        <v>-0.28</v>
      </c>
      <c r="AH488" s="162">
        <f t="shared" si="497"/>
        <v>-0.27</v>
      </c>
      <c r="AI488" s="162">
        <f t="shared" si="497"/>
        <v>-0.26</v>
      </c>
      <c r="AJ488" s="162">
        <f t="shared" si="497"/>
        <v>-0.25</v>
      </c>
      <c r="AK488" s="162">
        <f t="shared" si="497"/>
        <v>-0.246</v>
      </c>
      <c r="AL488" s="162">
        <f t="shared" si="497"/>
        <v>-0.242</v>
      </c>
      <c r="AM488" s="162">
        <f t="shared" si="497"/>
        <v>-0.238</v>
      </c>
      <c r="AN488" s="162">
        <f t="shared" si="497"/>
        <v>-0.234</v>
      </c>
      <c r="AO488" s="162">
        <f t="shared" si="497"/>
        <v>-0.23</v>
      </c>
      <c r="AP488" s="163">
        <f t="shared" si="15"/>
        <v>-0.17</v>
      </c>
    </row>
    <row r="489">
      <c r="A489" s="169">
        <v>42429.0</v>
      </c>
      <c r="B489" s="166">
        <v>9.64</v>
      </c>
      <c r="C489" s="157">
        <v>9.65</v>
      </c>
      <c r="D489" s="159">
        <v>9.68</v>
      </c>
      <c r="E489" s="159">
        <f t="shared" si="2"/>
        <v>9.705</v>
      </c>
      <c r="F489" s="159">
        <v>9.73</v>
      </c>
      <c r="G489" s="159">
        <f t="shared" si="3"/>
        <v>9.715</v>
      </c>
      <c r="H489" s="157">
        <v>9.7</v>
      </c>
      <c r="I489" s="160">
        <f t="shared" si="4"/>
        <v>9.663333333</v>
      </c>
      <c r="J489" s="160">
        <f t="shared" si="5"/>
        <v>9.626666667</v>
      </c>
      <c r="K489" s="159">
        <v>9.59</v>
      </c>
      <c r="L489" s="159">
        <f t="shared" si="6"/>
        <v>9.574</v>
      </c>
      <c r="M489" s="159">
        <f t="shared" si="7"/>
        <v>9.558</v>
      </c>
      <c r="N489" s="159">
        <f t="shared" si="8"/>
        <v>9.542</v>
      </c>
      <c r="O489" s="159">
        <f t="shared" si="9"/>
        <v>9.526</v>
      </c>
      <c r="P489" s="157">
        <v>9.51</v>
      </c>
      <c r="Q489" s="160">
        <f t="shared" si="10"/>
        <v>9.506</v>
      </c>
      <c r="R489" s="160">
        <f t="shared" si="11"/>
        <v>9.502</v>
      </c>
      <c r="S489" s="160">
        <f t="shared" si="12"/>
        <v>9.498</v>
      </c>
      <c r="T489" s="160">
        <f t="shared" si="13"/>
        <v>9.494</v>
      </c>
      <c r="U489" s="167">
        <v>9.49</v>
      </c>
      <c r="V489" s="162">
        <f t="shared" ref="V489:AO489" si="498">B489-B490</f>
        <v>-0.11</v>
      </c>
      <c r="W489" s="162">
        <f t="shared" si="498"/>
        <v>-0.02</v>
      </c>
      <c r="X489" s="162">
        <f t="shared" si="498"/>
        <v>-0.01</v>
      </c>
      <c r="Y489" s="162">
        <f t="shared" si="498"/>
        <v>0.005</v>
      </c>
      <c r="Z489" s="162">
        <f t="shared" si="498"/>
        <v>0.02</v>
      </c>
      <c r="AA489" s="162">
        <f t="shared" si="498"/>
        <v>0.025</v>
      </c>
      <c r="AB489" s="162">
        <f t="shared" si="498"/>
        <v>0.03</v>
      </c>
      <c r="AC489" s="162">
        <f t="shared" si="498"/>
        <v>0.02666666667</v>
      </c>
      <c r="AD489" s="162">
        <f t="shared" si="498"/>
        <v>0.02333333333</v>
      </c>
      <c r="AE489" s="162">
        <f t="shared" si="498"/>
        <v>0.02</v>
      </c>
      <c r="AF489" s="162">
        <f t="shared" si="498"/>
        <v>0.018</v>
      </c>
      <c r="AG489" s="162">
        <f t="shared" si="498"/>
        <v>0.016</v>
      </c>
      <c r="AH489" s="162">
        <f t="shared" si="498"/>
        <v>0.014</v>
      </c>
      <c r="AI489" s="162">
        <f t="shared" si="498"/>
        <v>0.012</v>
      </c>
      <c r="AJ489" s="162">
        <f t="shared" si="498"/>
        <v>0.01</v>
      </c>
      <c r="AK489" s="162">
        <f t="shared" si="498"/>
        <v>0.008</v>
      </c>
      <c r="AL489" s="162">
        <f t="shared" si="498"/>
        <v>0.006</v>
      </c>
      <c r="AM489" s="162">
        <f t="shared" si="498"/>
        <v>0.004</v>
      </c>
      <c r="AN489" s="162">
        <f t="shared" si="498"/>
        <v>0.002</v>
      </c>
      <c r="AO489" s="162">
        <f t="shared" si="498"/>
        <v>0</v>
      </c>
      <c r="AP489" s="163">
        <f t="shared" si="15"/>
        <v>0.03</v>
      </c>
    </row>
    <row r="490">
      <c r="A490" s="169">
        <v>42426.0</v>
      </c>
      <c r="B490" s="166">
        <v>9.75</v>
      </c>
      <c r="C490" s="157">
        <v>9.67</v>
      </c>
      <c r="D490" s="159">
        <v>9.69</v>
      </c>
      <c r="E490" s="159">
        <f t="shared" si="2"/>
        <v>9.7</v>
      </c>
      <c r="F490" s="159">
        <v>9.71</v>
      </c>
      <c r="G490" s="159">
        <f t="shared" si="3"/>
        <v>9.69</v>
      </c>
      <c r="H490" s="157">
        <v>9.67</v>
      </c>
      <c r="I490" s="160">
        <f t="shared" si="4"/>
        <v>9.636666667</v>
      </c>
      <c r="J490" s="160">
        <f t="shared" si="5"/>
        <v>9.603333333</v>
      </c>
      <c r="K490" s="159">
        <v>9.57</v>
      </c>
      <c r="L490" s="159">
        <f t="shared" si="6"/>
        <v>9.556</v>
      </c>
      <c r="M490" s="159">
        <f t="shared" si="7"/>
        <v>9.542</v>
      </c>
      <c r="N490" s="159">
        <f t="shared" si="8"/>
        <v>9.528</v>
      </c>
      <c r="O490" s="159">
        <f t="shared" si="9"/>
        <v>9.514</v>
      </c>
      <c r="P490" s="157">
        <v>9.5</v>
      </c>
      <c r="Q490" s="160">
        <f t="shared" si="10"/>
        <v>9.498</v>
      </c>
      <c r="R490" s="160">
        <f t="shared" si="11"/>
        <v>9.496</v>
      </c>
      <c r="S490" s="160">
        <f t="shared" si="12"/>
        <v>9.494</v>
      </c>
      <c r="T490" s="160">
        <f t="shared" si="13"/>
        <v>9.492</v>
      </c>
      <c r="U490" s="167">
        <v>9.49</v>
      </c>
      <c r="V490" s="162">
        <f t="shared" ref="V490:AO490" si="499">B490-B491</f>
        <v>-0.09</v>
      </c>
      <c r="W490" s="162">
        <f t="shared" si="499"/>
        <v>-0.11</v>
      </c>
      <c r="X490" s="162">
        <f t="shared" si="499"/>
        <v>-0.11</v>
      </c>
      <c r="Y490" s="162">
        <f t="shared" si="499"/>
        <v>-0.105</v>
      </c>
      <c r="Z490" s="162">
        <f t="shared" si="499"/>
        <v>-0.1</v>
      </c>
      <c r="AA490" s="162">
        <f t="shared" si="499"/>
        <v>-0.09</v>
      </c>
      <c r="AB490" s="162">
        <f t="shared" si="499"/>
        <v>-0.08</v>
      </c>
      <c r="AC490" s="162">
        <f t="shared" si="499"/>
        <v>-0.07666666667</v>
      </c>
      <c r="AD490" s="162">
        <f t="shared" si="499"/>
        <v>-0.07333333333</v>
      </c>
      <c r="AE490" s="162">
        <f t="shared" si="499"/>
        <v>-0.07</v>
      </c>
      <c r="AF490" s="162">
        <f t="shared" si="499"/>
        <v>-0.074</v>
      </c>
      <c r="AG490" s="162">
        <f t="shared" si="499"/>
        <v>-0.078</v>
      </c>
      <c r="AH490" s="162">
        <f t="shared" si="499"/>
        <v>-0.082</v>
      </c>
      <c r="AI490" s="162">
        <f t="shared" si="499"/>
        <v>-0.086</v>
      </c>
      <c r="AJ490" s="162">
        <f t="shared" si="499"/>
        <v>-0.09</v>
      </c>
      <c r="AK490" s="162">
        <f t="shared" si="499"/>
        <v>-0.092</v>
      </c>
      <c r="AL490" s="162">
        <f t="shared" si="499"/>
        <v>-0.094</v>
      </c>
      <c r="AM490" s="162">
        <f t="shared" si="499"/>
        <v>-0.096</v>
      </c>
      <c r="AN490" s="162">
        <f t="shared" si="499"/>
        <v>-0.098</v>
      </c>
      <c r="AO490" s="162">
        <f t="shared" si="499"/>
        <v>-0.1</v>
      </c>
      <c r="AP490" s="163">
        <f t="shared" si="15"/>
        <v>-0.07</v>
      </c>
    </row>
    <row r="491">
      <c r="A491" s="169">
        <v>42425.0</v>
      </c>
      <c r="B491" s="166">
        <v>9.84</v>
      </c>
      <c r="C491" s="157">
        <v>9.78</v>
      </c>
      <c r="D491" s="159">
        <v>9.8</v>
      </c>
      <c r="E491" s="159">
        <f t="shared" si="2"/>
        <v>9.805</v>
      </c>
      <c r="F491" s="159">
        <v>9.81</v>
      </c>
      <c r="G491" s="159">
        <f t="shared" si="3"/>
        <v>9.78</v>
      </c>
      <c r="H491" s="157">
        <v>9.75</v>
      </c>
      <c r="I491" s="160">
        <f t="shared" si="4"/>
        <v>9.713333333</v>
      </c>
      <c r="J491" s="160">
        <f t="shared" si="5"/>
        <v>9.676666667</v>
      </c>
      <c r="K491" s="159">
        <v>9.64</v>
      </c>
      <c r="L491" s="159">
        <f t="shared" si="6"/>
        <v>9.63</v>
      </c>
      <c r="M491" s="159">
        <f t="shared" si="7"/>
        <v>9.62</v>
      </c>
      <c r="N491" s="159">
        <f t="shared" si="8"/>
        <v>9.61</v>
      </c>
      <c r="O491" s="159">
        <f t="shared" si="9"/>
        <v>9.6</v>
      </c>
      <c r="P491" s="157">
        <v>9.59</v>
      </c>
      <c r="Q491" s="160">
        <f t="shared" si="10"/>
        <v>9.59</v>
      </c>
      <c r="R491" s="160">
        <f t="shared" si="11"/>
        <v>9.59</v>
      </c>
      <c r="S491" s="160">
        <f t="shared" si="12"/>
        <v>9.59</v>
      </c>
      <c r="T491" s="160">
        <f t="shared" si="13"/>
        <v>9.59</v>
      </c>
      <c r="U491" s="167">
        <v>9.59</v>
      </c>
      <c r="V491" s="162">
        <f t="shared" ref="V491:AO491" si="500">B491-B492</f>
        <v>-0.06</v>
      </c>
      <c r="W491" s="162">
        <f t="shared" si="500"/>
        <v>-0.15</v>
      </c>
      <c r="X491" s="162">
        <f t="shared" si="500"/>
        <v>-0.18</v>
      </c>
      <c r="Y491" s="162">
        <f t="shared" si="500"/>
        <v>-0.185</v>
      </c>
      <c r="Z491" s="162">
        <f t="shared" si="500"/>
        <v>-0.19</v>
      </c>
      <c r="AA491" s="162">
        <f t="shared" si="500"/>
        <v>-0.19</v>
      </c>
      <c r="AB491" s="162">
        <f t="shared" si="500"/>
        <v>-0.19</v>
      </c>
      <c r="AC491" s="162">
        <f t="shared" si="500"/>
        <v>-0.1933333333</v>
      </c>
      <c r="AD491" s="162">
        <f t="shared" si="500"/>
        <v>-0.1966666667</v>
      </c>
      <c r="AE491" s="162">
        <f t="shared" si="500"/>
        <v>-0.2</v>
      </c>
      <c r="AF491" s="162">
        <f t="shared" si="500"/>
        <v>-0.2</v>
      </c>
      <c r="AG491" s="162">
        <f t="shared" si="500"/>
        <v>-0.2</v>
      </c>
      <c r="AH491" s="162">
        <f t="shared" si="500"/>
        <v>-0.2</v>
      </c>
      <c r="AI491" s="162">
        <f t="shared" si="500"/>
        <v>-0.2</v>
      </c>
      <c r="AJ491" s="162">
        <f t="shared" si="500"/>
        <v>-0.2</v>
      </c>
      <c r="AK491" s="162">
        <f t="shared" si="500"/>
        <v>-0.2</v>
      </c>
      <c r="AL491" s="162">
        <f t="shared" si="500"/>
        <v>-0.2</v>
      </c>
      <c r="AM491" s="162">
        <f t="shared" si="500"/>
        <v>-0.2</v>
      </c>
      <c r="AN491" s="162">
        <f t="shared" si="500"/>
        <v>-0.2</v>
      </c>
      <c r="AO491" s="162">
        <f t="shared" si="500"/>
        <v>-0.2</v>
      </c>
      <c r="AP491" s="163">
        <f t="shared" si="15"/>
        <v>-0.06</v>
      </c>
    </row>
    <row r="492">
      <c r="A492" s="169">
        <v>42424.0</v>
      </c>
      <c r="B492" s="166">
        <v>9.9</v>
      </c>
      <c r="C492" s="157">
        <v>9.93</v>
      </c>
      <c r="D492" s="159">
        <v>9.98</v>
      </c>
      <c r="E492" s="159">
        <f t="shared" si="2"/>
        <v>9.99</v>
      </c>
      <c r="F492" s="159">
        <v>10.0</v>
      </c>
      <c r="G492" s="159">
        <f t="shared" si="3"/>
        <v>9.97</v>
      </c>
      <c r="H492" s="157">
        <v>9.94</v>
      </c>
      <c r="I492" s="160">
        <f t="shared" si="4"/>
        <v>9.906666667</v>
      </c>
      <c r="J492" s="160">
        <f t="shared" si="5"/>
        <v>9.873333333</v>
      </c>
      <c r="K492" s="159">
        <v>9.84</v>
      </c>
      <c r="L492" s="159">
        <f t="shared" si="6"/>
        <v>9.83</v>
      </c>
      <c r="M492" s="159">
        <f t="shared" si="7"/>
        <v>9.82</v>
      </c>
      <c r="N492" s="159">
        <f t="shared" si="8"/>
        <v>9.81</v>
      </c>
      <c r="O492" s="159">
        <f t="shared" si="9"/>
        <v>9.8</v>
      </c>
      <c r="P492" s="157">
        <v>9.79</v>
      </c>
      <c r="Q492" s="160">
        <f t="shared" si="10"/>
        <v>9.79</v>
      </c>
      <c r="R492" s="160">
        <f t="shared" si="11"/>
        <v>9.79</v>
      </c>
      <c r="S492" s="160">
        <f t="shared" si="12"/>
        <v>9.79</v>
      </c>
      <c r="T492" s="160">
        <f t="shared" si="13"/>
        <v>9.79</v>
      </c>
      <c r="U492" s="167">
        <v>9.79</v>
      </c>
      <c r="V492" s="162">
        <f t="shared" ref="V492:AO492" si="501">B492-B493</f>
        <v>0.21</v>
      </c>
      <c r="W492" s="162">
        <f t="shared" si="501"/>
        <v>0.01</v>
      </c>
      <c r="X492" s="162">
        <f t="shared" si="501"/>
        <v>-0.01</v>
      </c>
      <c r="Y492" s="162">
        <f t="shared" si="501"/>
        <v>-0.01</v>
      </c>
      <c r="Z492" s="162">
        <f t="shared" si="501"/>
        <v>-0.01</v>
      </c>
      <c r="AA492" s="162">
        <f t="shared" si="501"/>
        <v>-0.015</v>
      </c>
      <c r="AB492" s="162">
        <f t="shared" si="501"/>
        <v>-0.02</v>
      </c>
      <c r="AC492" s="162">
        <f t="shared" si="501"/>
        <v>-0.01666666667</v>
      </c>
      <c r="AD492" s="162">
        <f t="shared" si="501"/>
        <v>-0.01333333333</v>
      </c>
      <c r="AE492" s="162">
        <f t="shared" si="501"/>
        <v>-0.01</v>
      </c>
      <c r="AF492" s="162">
        <f t="shared" si="501"/>
        <v>-0.008</v>
      </c>
      <c r="AG492" s="162">
        <f t="shared" si="501"/>
        <v>-0.006</v>
      </c>
      <c r="AH492" s="162">
        <f t="shared" si="501"/>
        <v>-0.004</v>
      </c>
      <c r="AI492" s="162">
        <f t="shared" si="501"/>
        <v>-0.002</v>
      </c>
      <c r="AJ492" s="162">
        <f t="shared" si="501"/>
        <v>0</v>
      </c>
      <c r="AK492" s="162">
        <f t="shared" si="501"/>
        <v>-0.002</v>
      </c>
      <c r="AL492" s="162">
        <f t="shared" si="501"/>
        <v>-0.004</v>
      </c>
      <c r="AM492" s="162">
        <f t="shared" si="501"/>
        <v>-0.006</v>
      </c>
      <c r="AN492" s="162">
        <f t="shared" si="501"/>
        <v>-0.008</v>
      </c>
      <c r="AO492" s="162">
        <f t="shared" si="501"/>
        <v>-0.01</v>
      </c>
      <c r="AP492" s="163">
        <f t="shared" si="15"/>
        <v>0.21</v>
      </c>
    </row>
    <row r="493">
      <c r="A493" s="169">
        <v>42422.0</v>
      </c>
      <c r="B493" s="166">
        <v>9.69</v>
      </c>
      <c r="C493" s="157">
        <v>9.92</v>
      </c>
      <c r="D493" s="159">
        <v>9.99</v>
      </c>
      <c r="E493" s="159">
        <f t="shared" si="2"/>
        <v>10</v>
      </c>
      <c r="F493" s="159">
        <v>10.01</v>
      </c>
      <c r="G493" s="159">
        <f t="shared" si="3"/>
        <v>9.985</v>
      </c>
      <c r="H493" s="157">
        <v>9.96</v>
      </c>
      <c r="I493" s="160">
        <f t="shared" si="4"/>
        <v>9.923333333</v>
      </c>
      <c r="J493" s="160">
        <f t="shared" si="5"/>
        <v>9.886666667</v>
      </c>
      <c r="K493" s="159">
        <v>9.85</v>
      </c>
      <c r="L493" s="159">
        <f t="shared" si="6"/>
        <v>9.838</v>
      </c>
      <c r="M493" s="159">
        <f t="shared" si="7"/>
        <v>9.826</v>
      </c>
      <c r="N493" s="159">
        <f t="shared" si="8"/>
        <v>9.814</v>
      </c>
      <c r="O493" s="159">
        <f t="shared" si="9"/>
        <v>9.802</v>
      </c>
      <c r="P493" s="157">
        <v>9.79</v>
      </c>
      <c r="Q493" s="160">
        <f t="shared" si="10"/>
        <v>9.792</v>
      </c>
      <c r="R493" s="160">
        <f t="shared" si="11"/>
        <v>9.794</v>
      </c>
      <c r="S493" s="160">
        <f t="shared" si="12"/>
        <v>9.796</v>
      </c>
      <c r="T493" s="160">
        <f t="shared" si="13"/>
        <v>9.798</v>
      </c>
      <c r="U493" s="167">
        <v>9.8</v>
      </c>
      <c r="V493" s="162">
        <f t="shared" ref="V493:AO493" si="502">B493-B494</f>
        <v>-0.12</v>
      </c>
      <c r="W493" s="162">
        <f t="shared" si="502"/>
        <v>-0.11</v>
      </c>
      <c r="X493" s="162">
        <f t="shared" si="502"/>
        <v>-0.04</v>
      </c>
      <c r="Y493" s="162">
        <f t="shared" si="502"/>
        <v>-0.015</v>
      </c>
      <c r="Z493" s="162">
        <f t="shared" si="502"/>
        <v>0.01</v>
      </c>
      <c r="AA493" s="162">
        <f t="shared" si="502"/>
        <v>0.005</v>
      </c>
      <c r="AB493" s="162">
        <f t="shared" si="502"/>
        <v>0</v>
      </c>
      <c r="AC493" s="162">
        <f t="shared" si="502"/>
        <v>-0.02</v>
      </c>
      <c r="AD493" s="162">
        <f t="shared" si="502"/>
        <v>-0.04</v>
      </c>
      <c r="AE493" s="162">
        <f t="shared" si="502"/>
        <v>-0.06</v>
      </c>
      <c r="AF493" s="162">
        <f t="shared" si="502"/>
        <v>-0.068</v>
      </c>
      <c r="AG493" s="162">
        <f t="shared" si="502"/>
        <v>-0.076</v>
      </c>
      <c r="AH493" s="162">
        <f t="shared" si="502"/>
        <v>-0.084</v>
      </c>
      <c r="AI493" s="162">
        <f t="shared" si="502"/>
        <v>-0.092</v>
      </c>
      <c r="AJ493" s="162">
        <f t="shared" si="502"/>
        <v>-0.1</v>
      </c>
      <c r="AK493" s="162">
        <f t="shared" si="502"/>
        <v>-0.098</v>
      </c>
      <c r="AL493" s="162">
        <f t="shared" si="502"/>
        <v>-0.096</v>
      </c>
      <c r="AM493" s="162">
        <f t="shared" si="502"/>
        <v>-0.094</v>
      </c>
      <c r="AN493" s="162">
        <f t="shared" si="502"/>
        <v>-0.092</v>
      </c>
      <c r="AO493" s="162">
        <f t="shared" si="502"/>
        <v>-0.09</v>
      </c>
      <c r="AP493" s="163">
        <f t="shared" si="15"/>
        <v>0.01</v>
      </c>
    </row>
    <row r="494">
      <c r="A494" s="169">
        <v>42420.0</v>
      </c>
      <c r="B494" s="166">
        <v>9.81</v>
      </c>
      <c r="C494" s="157">
        <v>10.03</v>
      </c>
      <c r="D494" s="159">
        <v>10.03</v>
      </c>
      <c r="E494" s="159">
        <f t="shared" si="2"/>
        <v>10.015</v>
      </c>
      <c r="F494" s="159">
        <v>10.0</v>
      </c>
      <c r="G494" s="159">
        <f t="shared" si="3"/>
        <v>9.98</v>
      </c>
      <c r="H494" s="157">
        <v>9.96</v>
      </c>
      <c r="I494" s="160">
        <f t="shared" si="4"/>
        <v>9.943333333</v>
      </c>
      <c r="J494" s="160">
        <f t="shared" si="5"/>
        <v>9.926666667</v>
      </c>
      <c r="K494" s="159">
        <v>9.91</v>
      </c>
      <c r="L494" s="159">
        <f t="shared" si="6"/>
        <v>9.906</v>
      </c>
      <c r="M494" s="159">
        <f t="shared" si="7"/>
        <v>9.902</v>
      </c>
      <c r="N494" s="159">
        <f t="shared" si="8"/>
        <v>9.898</v>
      </c>
      <c r="O494" s="159">
        <f t="shared" si="9"/>
        <v>9.894</v>
      </c>
      <c r="P494" s="157">
        <v>9.89</v>
      </c>
      <c r="Q494" s="160">
        <f t="shared" si="10"/>
        <v>9.89</v>
      </c>
      <c r="R494" s="160">
        <f t="shared" si="11"/>
        <v>9.89</v>
      </c>
      <c r="S494" s="160">
        <f t="shared" si="12"/>
        <v>9.89</v>
      </c>
      <c r="T494" s="160">
        <f t="shared" si="13"/>
        <v>9.89</v>
      </c>
      <c r="U494" s="167">
        <v>9.89</v>
      </c>
      <c r="V494" s="162">
        <f t="shared" ref="V494:AO494" si="503">B494-B495</f>
        <v>-0.07</v>
      </c>
      <c r="W494" s="162">
        <f t="shared" si="503"/>
        <v>0.02</v>
      </c>
      <c r="X494" s="162">
        <f t="shared" si="503"/>
        <v>-0.02</v>
      </c>
      <c r="Y494" s="162">
        <f t="shared" si="503"/>
        <v>-0.045</v>
      </c>
      <c r="Z494" s="162">
        <f t="shared" si="503"/>
        <v>-0.07</v>
      </c>
      <c r="AA494" s="162">
        <f t="shared" si="503"/>
        <v>-0.07</v>
      </c>
      <c r="AB494" s="162">
        <f t="shared" si="503"/>
        <v>-0.07</v>
      </c>
      <c r="AC494" s="162">
        <f t="shared" si="503"/>
        <v>-0.06333333333</v>
      </c>
      <c r="AD494" s="162">
        <f t="shared" si="503"/>
        <v>-0.05666666667</v>
      </c>
      <c r="AE494" s="162">
        <f t="shared" si="503"/>
        <v>-0.05</v>
      </c>
      <c r="AF494" s="162">
        <f t="shared" si="503"/>
        <v>-0.044</v>
      </c>
      <c r="AG494" s="162">
        <f t="shared" si="503"/>
        <v>-0.038</v>
      </c>
      <c r="AH494" s="162">
        <f t="shared" si="503"/>
        <v>-0.032</v>
      </c>
      <c r="AI494" s="162">
        <f t="shared" si="503"/>
        <v>-0.026</v>
      </c>
      <c r="AJ494" s="162">
        <f t="shared" si="503"/>
        <v>-0.02</v>
      </c>
      <c r="AK494" s="162">
        <f t="shared" si="503"/>
        <v>-0.018</v>
      </c>
      <c r="AL494" s="162">
        <f t="shared" si="503"/>
        <v>-0.016</v>
      </c>
      <c r="AM494" s="162">
        <f t="shared" si="503"/>
        <v>-0.014</v>
      </c>
      <c r="AN494" s="162">
        <f t="shared" si="503"/>
        <v>-0.012</v>
      </c>
      <c r="AO494" s="162">
        <f t="shared" si="503"/>
        <v>-0.01</v>
      </c>
      <c r="AP494" s="163">
        <f t="shared" si="15"/>
        <v>0.02</v>
      </c>
    </row>
    <row r="495">
      <c r="A495" s="169">
        <v>42419.0</v>
      </c>
      <c r="B495" s="166">
        <v>9.88</v>
      </c>
      <c r="C495" s="157">
        <v>10.01</v>
      </c>
      <c r="D495" s="159">
        <v>10.05</v>
      </c>
      <c r="E495" s="159">
        <f t="shared" si="2"/>
        <v>10.06</v>
      </c>
      <c r="F495" s="159">
        <v>10.07</v>
      </c>
      <c r="G495" s="159">
        <f t="shared" si="3"/>
        <v>10.05</v>
      </c>
      <c r="H495" s="157">
        <v>10.03</v>
      </c>
      <c r="I495" s="160">
        <f t="shared" si="4"/>
        <v>10.00666667</v>
      </c>
      <c r="J495" s="160">
        <f t="shared" si="5"/>
        <v>9.983333333</v>
      </c>
      <c r="K495" s="159">
        <v>9.96</v>
      </c>
      <c r="L495" s="159">
        <f t="shared" si="6"/>
        <v>9.95</v>
      </c>
      <c r="M495" s="159">
        <f t="shared" si="7"/>
        <v>9.94</v>
      </c>
      <c r="N495" s="159">
        <f t="shared" si="8"/>
        <v>9.93</v>
      </c>
      <c r="O495" s="159">
        <f t="shared" si="9"/>
        <v>9.92</v>
      </c>
      <c r="P495" s="157">
        <v>9.91</v>
      </c>
      <c r="Q495" s="160">
        <f t="shared" si="10"/>
        <v>9.908</v>
      </c>
      <c r="R495" s="160">
        <f t="shared" si="11"/>
        <v>9.906</v>
      </c>
      <c r="S495" s="160">
        <f t="shared" si="12"/>
        <v>9.904</v>
      </c>
      <c r="T495" s="160">
        <f t="shared" si="13"/>
        <v>9.902</v>
      </c>
      <c r="U495" s="167">
        <v>9.9</v>
      </c>
      <c r="V495" s="162">
        <f t="shared" ref="V495:AO495" si="504">B495-B496</f>
        <v>-0.02</v>
      </c>
      <c r="W495" s="162">
        <f t="shared" si="504"/>
        <v>-0.05</v>
      </c>
      <c r="X495" s="162">
        <f t="shared" si="504"/>
        <v>-0.05</v>
      </c>
      <c r="Y495" s="162">
        <f t="shared" si="504"/>
        <v>-0.03</v>
      </c>
      <c r="Z495" s="162">
        <f t="shared" si="504"/>
        <v>-0.01</v>
      </c>
      <c r="AA495" s="162">
        <f t="shared" si="504"/>
        <v>0.01</v>
      </c>
      <c r="AB495" s="162">
        <f t="shared" si="504"/>
        <v>0.03</v>
      </c>
      <c r="AC495" s="162">
        <f t="shared" si="504"/>
        <v>0.04</v>
      </c>
      <c r="AD495" s="162">
        <f t="shared" si="504"/>
        <v>0.05</v>
      </c>
      <c r="AE495" s="162">
        <f t="shared" si="504"/>
        <v>0.06</v>
      </c>
      <c r="AF495" s="162">
        <f t="shared" si="504"/>
        <v>0.06</v>
      </c>
      <c r="AG495" s="162">
        <f t="shared" si="504"/>
        <v>0.06</v>
      </c>
      <c r="AH495" s="162">
        <f t="shared" si="504"/>
        <v>0.06</v>
      </c>
      <c r="AI495" s="162">
        <f t="shared" si="504"/>
        <v>0.06</v>
      </c>
      <c r="AJ495" s="162">
        <f t="shared" si="504"/>
        <v>0.06</v>
      </c>
      <c r="AK495" s="162">
        <f t="shared" si="504"/>
        <v>0.056</v>
      </c>
      <c r="AL495" s="162">
        <f t="shared" si="504"/>
        <v>0.052</v>
      </c>
      <c r="AM495" s="162">
        <f t="shared" si="504"/>
        <v>0.048</v>
      </c>
      <c r="AN495" s="162">
        <f t="shared" si="504"/>
        <v>0.044</v>
      </c>
      <c r="AO495" s="162">
        <f t="shared" si="504"/>
        <v>0.04</v>
      </c>
      <c r="AP495" s="163">
        <f t="shared" si="15"/>
        <v>0.06</v>
      </c>
    </row>
    <row r="496">
      <c r="A496" s="169">
        <v>42418.0</v>
      </c>
      <c r="B496" s="166">
        <v>9.9</v>
      </c>
      <c r="C496" s="157">
        <v>10.06</v>
      </c>
      <c r="D496" s="159">
        <v>10.1</v>
      </c>
      <c r="E496" s="159">
        <f t="shared" si="2"/>
        <v>10.09</v>
      </c>
      <c r="F496" s="159">
        <v>10.08</v>
      </c>
      <c r="G496" s="159">
        <f t="shared" si="3"/>
        <v>10.04</v>
      </c>
      <c r="H496" s="157">
        <v>10.0</v>
      </c>
      <c r="I496" s="160">
        <f t="shared" si="4"/>
        <v>9.966666667</v>
      </c>
      <c r="J496" s="160">
        <f t="shared" si="5"/>
        <v>9.933333333</v>
      </c>
      <c r="K496" s="159">
        <v>9.9</v>
      </c>
      <c r="L496" s="159">
        <f t="shared" si="6"/>
        <v>9.89</v>
      </c>
      <c r="M496" s="159">
        <f t="shared" si="7"/>
        <v>9.88</v>
      </c>
      <c r="N496" s="159">
        <f t="shared" si="8"/>
        <v>9.87</v>
      </c>
      <c r="O496" s="159">
        <f t="shared" si="9"/>
        <v>9.86</v>
      </c>
      <c r="P496" s="157">
        <v>9.85</v>
      </c>
      <c r="Q496" s="160">
        <f t="shared" si="10"/>
        <v>9.852</v>
      </c>
      <c r="R496" s="160">
        <f t="shared" si="11"/>
        <v>9.854</v>
      </c>
      <c r="S496" s="160">
        <f t="shared" si="12"/>
        <v>9.856</v>
      </c>
      <c r="T496" s="160">
        <f t="shared" si="13"/>
        <v>9.858</v>
      </c>
      <c r="U496" s="167">
        <v>9.86</v>
      </c>
      <c r="V496" s="162">
        <f t="shared" ref="V496:AO496" si="505">B496-B497</f>
        <v>-0.13</v>
      </c>
      <c r="W496" s="162">
        <f t="shared" si="505"/>
        <v>-0.06</v>
      </c>
      <c r="X496" s="162">
        <f t="shared" si="505"/>
        <v>-0.1</v>
      </c>
      <c r="Y496" s="162">
        <f t="shared" si="505"/>
        <v>-0.13</v>
      </c>
      <c r="Z496" s="162">
        <f t="shared" si="505"/>
        <v>-0.16</v>
      </c>
      <c r="AA496" s="162">
        <f t="shared" si="505"/>
        <v>-0.175</v>
      </c>
      <c r="AB496" s="162">
        <f t="shared" si="505"/>
        <v>-0.19</v>
      </c>
      <c r="AC496" s="162">
        <f t="shared" si="505"/>
        <v>-0.19</v>
      </c>
      <c r="AD496" s="162">
        <f t="shared" si="505"/>
        <v>-0.19</v>
      </c>
      <c r="AE496" s="162">
        <f t="shared" si="505"/>
        <v>-0.19</v>
      </c>
      <c r="AF496" s="162">
        <f t="shared" si="505"/>
        <v>-0.188</v>
      </c>
      <c r="AG496" s="162">
        <f t="shared" si="505"/>
        <v>-0.186</v>
      </c>
      <c r="AH496" s="162">
        <f t="shared" si="505"/>
        <v>-0.184</v>
      </c>
      <c r="AI496" s="162">
        <f t="shared" si="505"/>
        <v>-0.182</v>
      </c>
      <c r="AJ496" s="162">
        <f t="shared" si="505"/>
        <v>-0.18</v>
      </c>
      <c r="AK496" s="162">
        <f t="shared" si="505"/>
        <v>-0.178</v>
      </c>
      <c r="AL496" s="162">
        <f t="shared" si="505"/>
        <v>-0.176</v>
      </c>
      <c r="AM496" s="162">
        <f t="shared" si="505"/>
        <v>-0.174</v>
      </c>
      <c r="AN496" s="162">
        <f t="shared" si="505"/>
        <v>-0.172</v>
      </c>
      <c r="AO496" s="162">
        <f t="shared" si="505"/>
        <v>-0.17</v>
      </c>
      <c r="AP496" s="163">
        <f t="shared" si="15"/>
        <v>-0.06</v>
      </c>
    </row>
    <row r="497">
      <c r="A497" s="169">
        <v>42417.0</v>
      </c>
      <c r="B497" s="166">
        <v>10.03</v>
      </c>
      <c r="C497" s="157">
        <v>10.12</v>
      </c>
      <c r="D497" s="159">
        <v>10.2</v>
      </c>
      <c r="E497" s="159">
        <f t="shared" si="2"/>
        <v>10.22</v>
      </c>
      <c r="F497" s="159">
        <v>10.24</v>
      </c>
      <c r="G497" s="159">
        <f t="shared" si="3"/>
        <v>10.215</v>
      </c>
      <c r="H497" s="157">
        <v>10.19</v>
      </c>
      <c r="I497" s="160">
        <f t="shared" si="4"/>
        <v>10.15666667</v>
      </c>
      <c r="J497" s="160">
        <f t="shared" si="5"/>
        <v>10.12333333</v>
      </c>
      <c r="K497" s="159">
        <v>10.09</v>
      </c>
      <c r="L497" s="159">
        <f t="shared" si="6"/>
        <v>10.078</v>
      </c>
      <c r="M497" s="159">
        <f t="shared" si="7"/>
        <v>10.066</v>
      </c>
      <c r="N497" s="159">
        <f t="shared" si="8"/>
        <v>10.054</v>
      </c>
      <c r="O497" s="159">
        <f t="shared" si="9"/>
        <v>10.042</v>
      </c>
      <c r="P497" s="157">
        <v>10.03</v>
      </c>
      <c r="Q497" s="160">
        <f t="shared" si="10"/>
        <v>10.03</v>
      </c>
      <c r="R497" s="160">
        <f t="shared" si="11"/>
        <v>10.03</v>
      </c>
      <c r="S497" s="160">
        <f t="shared" si="12"/>
        <v>10.03</v>
      </c>
      <c r="T497" s="160">
        <f t="shared" si="13"/>
        <v>10.03</v>
      </c>
      <c r="U497" s="167">
        <v>10.03</v>
      </c>
      <c r="V497" s="162">
        <f t="shared" ref="V497:AO497" si="506">B497-B498</f>
        <v>0.04</v>
      </c>
      <c r="W497" s="162">
        <f t="shared" si="506"/>
        <v>-0.05</v>
      </c>
      <c r="X497" s="162">
        <f t="shared" si="506"/>
        <v>-0.06</v>
      </c>
      <c r="Y497" s="162">
        <f t="shared" si="506"/>
        <v>-0.075</v>
      </c>
      <c r="Z497" s="162">
        <f t="shared" si="506"/>
        <v>-0.09</v>
      </c>
      <c r="AA497" s="162">
        <f t="shared" si="506"/>
        <v>-0.095</v>
      </c>
      <c r="AB497" s="162">
        <f t="shared" si="506"/>
        <v>-0.1</v>
      </c>
      <c r="AC497" s="162">
        <f t="shared" si="506"/>
        <v>-0.09666666667</v>
      </c>
      <c r="AD497" s="162">
        <f t="shared" si="506"/>
        <v>-0.09333333333</v>
      </c>
      <c r="AE497" s="162">
        <f t="shared" si="506"/>
        <v>-0.09</v>
      </c>
      <c r="AF497" s="162">
        <f t="shared" si="506"/>
        <v>-0.086</v>
      </c>
      <c r="AG497" s="162">
        <f t="shared" si="506"/>
        <v>-0.082</v>
      </c>
      <c r="AH497" s="162">
        <f t="shared" si="506"/>
        <v>-0.078</v>
      </c>
      <c r="AI497" s="162">
        <f t="shared" si="506"/>
        <v>-0.074</v>
      </c>
      <c r="AJ497" s="162">
        <f t="shared" si="506"/>
        <v>-0.07</v>
      </c>
      <c r="AK497" s="162">
        <f t="shared" si="506"/>
        <v>-0.068</v>
      </c>
      <c r="AL497" s="162">
        <f t="shared" si="506"/>
        <v>-0.066</v>
      </c>
      <c r="AM497" s="162">
        <f t="shared" si="506"/>
        <v>-0.064</v>
      </c>
      <c r="AN497" s="162">
        <f t="shared" si="506"/>
        <v>-0.062</v>
      </c>
      <c r="AO497" s="162">
        <f t="shared" si="506"/>
        <v>-0.06</v>
      </c>
      <c r="AP497" s="163">
        <f t="shared" si="15"/>
        <v>0.04</v>
      </c>
    </row>
    <row r="498">
      <c r="A498" s="169">
        <v>42416.0</v>
      </c>
      <c r="B498" s="166">
        <v>9.99</v>
      </c>
      <c r="C498" s="157">
        <v>10.17</v>
      </c>
      <c r="D498" s="159">
        <v>10.26</v>
      </c>
      <c r="E498" s="159">
        <f t="shared" si="2"/>
        <v>10.295</v>
      </c>
      <c r="F498" s="159">
        <v>10.33</v>
      </c>
      <c r="G498" s="159">
        <f t="shared" si="3"/>
        <v>10.31</v>
      </c>
      <c r="H498" s="157">
        <v>10.29</v>
      </c>
      <c r="I498" s="160">
        <f t="shared" si="4"/>
        <v>10.25333333</v>
      </c>
      <c r="J498" s="160">
        <f t="shared" si="5"/>
        <v>10.21666667</v>
      </c>
      <c r="K498" s="159">
        <v>10.18</v>
      </c>
      <c r="L498" s="159">
        <f t="shared" si="6"/>
        <v>10.164</v>
      </c>
      <c r="M498" s="159">
        <f t="shared" si="7"/>
        <v>10.148</v>
      </c>
      <c r="N498" s="159">
        <f t="shared" si="8"/>
        <v>10.132</v>
      </c>
      <c r="O498" s="159">
        <f t="shared" si="9"/>
        <v>10.116</v>
      </c>
      <c r="P498" s="157">
        <v>10.1</v>
      </c>
      <c r="Q498" s="160">
        <f t="shared" si="10"/>
        <v>10.098</v>
      </c>
      <c r="R498" s="160">
        <f t="shared" si="11"/>
        <v>10.096</v>
      </c>
      <c r="S498" s="160">
        <f t="shared" si="12"/>
        <v>10.094</v>
      </c>
      <c r="T498" s="160">
        <f t="shared" si="13"/>
        <v>10.092</v>
      </c>
      <c r="U498" s="167">
        <v>10.09</v>
      </c>
      <c r="V498" s="162">
        <f t="shared" ref="V498:AO498" si="507">B498-B499</f>
        <v>0.02</v>
      </c>
      <c r="W498" s="162">
        <f t="shared" si="507"/>
        <v>-0.08</v>
      </c>
      <c r="X498" s="162">
        <f t="shared" si="507"/>
        <v>-0.04</v>
      </c>
      <c r="Y498" s="162">
        <f t="shared" si="507"/>
        <v>-0.01</v>
      </c>
      <c r="Z498" s="162">
        <f t="shared" si="507"/>
        <v>0.02</v>
      </c>
      <c r="AA498" s="162">
        <f t="shared" si="507"/>
        <v>0.03</v>
      </c>
      <c r="AB498" s="162">
        <f t="shared" si="507"/>
        <v>0.04</v>
      </c>
      <c r="AC498" s="162">
        <f t="shared" si="507"/>
        <v>0.05</v>
      </c>
      <c r="AD498" s="162">
        <f t="shared" si="507"/>
        <v>0.06</v>
      </c>
      <c r="AE498" s="162">
        <f t="shared" si="507"/>
        <v>0.07</v>
      </c>
      <c r="AF498" s="162">
        <f t="shared" si="507"/>
        <v>0.07</v>
      </c>
      <c r="AG498" s="162">
        <f t="shared" si="507"/>
        <v>0.07</v>
      </c>
      <c r="AH498" s="162">
        <f t="shared" si="507"/>
        <v>0.07</v>
      </c>
      <c r="AI498" s="162">
        <f t="shared" si="507"/>
        <v>0.07</v>
      </c>
      <c r="AJ498" s="162">
        <f t="shared" si="507"/>
        <v>0.07</v>
      </c>
      <c r="AK498" s="162">
        <f t="shared" si="507"/>
        <v>0.066</v>
      </c>
      <c r="AL498" s="162">
        <f t="shared" si="507"/>
        <v>0.062</v>
      </c>
      <c r="AM498" s="162">
        <f t="shared" si="507"/>
        <v>0.058</v>
      </c>
      <c r="AN498" s="162">
        <f t="shared" si="507"/>
        <v>0.054</v>
      </c>
      <c r="AO498" s="162">
        <f t="shared" si="507"/>
        <v>0.05</v>
      </c>
      <c r="AP498" s="163">
        <f t="shared" si="15"/>
        <v>0.07</v>
      </c>
    </row>
    <row r="499">
      <c r="A499" s="169">
        <v>42415.0</v>
      </c>
      <c r="B499" s="166">
        <v>9.97</v>
      </c>
      <c r="C499" s="157">
        <v>10.25</v>
      </c>
      <c r="D499" s="159">
        <v>10.3</v>
      </c>
      <c r="E499" s="159">
        <f t="shared" si="2"/>
        <v>10.305</v>
      </c>
      <c r="F499" s="159">
        <v>10.31</v>
      </c>
      <c r="G499" s="159">
        <f t="shared" si="3"/>
        <v>10.28</v>
      </c>
      <c r="H499" s="157">
        <v>10.25</v>
      </c>
      <c r="I499" s="160">
        <f t="shared" si="4"/>
        <v>10.20333333</v>
      </c>
      <c r="J499" s="160">
        <f t="shared" si="5"/>
        <v>10.15666667</v>
      </c>
      <c r="K499" s="159">
        <v>10.11</v>
      </c>
      <c r="L499" s="159">
        <f t="shared" si="6"/>
        <v>10.094</v>
      </c>
      <c r="M499" s="159">
        <f t="shared" si="7"/>
        <v>10.078</v>
      </c>
      <c r="N499" s="159">
        <f t="shared" si="8"/>
        <v>10.062</v>
      </c>
      <c r="O499" s="159">
        <f t="shared" si="9"/>
        <v>10.046</v>
      </c>
      <c r="P499" s="157">
        <v>10.03</v>
      </c>
      <c r="Q499" s="160">
        <f t="shared" si="10"/>
        <v>10.032</v>
      </c>
      <c r="R499" s="160">
        <f t="shared" si="11"/>
        <v>10.034</v>
      </c>
      <c r="S499" s="160">
        <f t="shared" si="12"/>
        <v>10.036</v>
      </c>
      <c r="T499" s="160">
        <f t="shared" si="13"/>
        <v>10.038</v>
      </c>
      <c r="U499" s="167">
        <v>10.04</v>
      </c>
      <c r="V499" s="162">
        <f t="shared" ref="V499:AO499" si="508">B499-B500</f>
        <v>-0.07</v>
      </c>
      <c r="W499" s="162">
        <f t="shared" si="508"/>
        <v>0</v>
      </c>
      <c r="X499" s="162">
        <f t="shared" si="508"/>
        <v>-0.02</v>
      </c>
      <c r="Y499" s="162">
        <f t="shared" si="508"/>
        <v>-0.04</v>
      </c>
      <c r="Z499" s="162">
        <f t="shared" si="508"/>
        <v>-0.06</v>
      </c>
      <c r="AA499" s="162">
        <f t="shared" si="508"/>
        <v>-0.075</v>
      </c>
      <c r="AB499" s="162">
        <f t="shared" si="508"/>
        <v>-0.09</v>
      </c>
      <c r="AC499" s="162">
        <f t="shared" si="508"/>
        <v>-0.1033333333</v>
      </c>
      <c r="AD499" s="162">
        <f t="shared" si="508"/>
        <v>-0.1166666667</v>
      </c>
      <c r="AE499" s="162">
        <f t="shared" si="508"/>
        <v>-0.13</v>
      </c>
      <c r="AF499" s="162">
        <f t="shared" si="508"/>
        <v>-0.132</v>
      </c>
      <c r="AG499" s="162">
        <f t="shared" si="508"/>
        <v>-0.134</v>
      </c>
      <c r="AH499" s="162">
        <f t="shared" si="508"/>
        <v>-0.136</v>
      </c>
      <c r="AI499" s="162">
        <f t="shared" si="508"/>
        <v>-0.138</v>
      </c>
      <c r="AJ499" s="162">
        <f t="shared" si="508"/>
        <v>-0.14</v>
      </c>
      <c r="AK499" s="162">
        <f t="shared" si="508"/>
        <v>-0.138</v>
      </c>
      <c r="AL499" s="162">
        <f t="shared" si="508"/>
        <v>-0.136</v>
      </c>
      <c r="AM499" s="162">
        <f t="shared" si="508"/>
        <v>-0.134</v>
      </c>
      <c r="AN499" s="162">
        <f t="shared" si="508"/>
        <v>-0.132</v>
      </c>
      <c r="AO499" s="162">
        <f t="shared" si="508"/>
        <v>-0.13</v>
      </c>
      <c r="AP499" s="163">
        <f t="shared" si="15"/>
        <v>0</v>
      </c>
    </row>
    <row r="500">
      <c r="A500" s="169">
        <v>42412.0</v>
      </c>
      <c r="B500" s="166">
        <v>10.04</v>
      </c>
      <c r="C500" s="157">
        <v>10.25</v>
      </c>
      <c r="D500" s="159">
        <v>10.32</v>
      </c>
      <c r="E500" s="159">
        <f t="shared" si="2"/>
        <v>10.345</v>
      </c>
      <c r="F500" s="159">
        <v>10.37</v>
      </c>
      <c r="G500" s="159">
        <f t="shared" si="3"/>
        <v>10.355</v>
      </c>
      <c r="H500" s="157">
        <v>10.34</v>
      </c>
      <c r="I500" s="160">
        <f t="shared" si="4"/>
        <v>10.30666667</v>
      </c>
      <c r="J500" s="160">
        <f t="shared" si="5"/>
        <v>10.27333333</v>
      </c>
      <c r="K500" s="159">
        <v>10.24</v>
      </c>
      <c r="L500" s="159">
        <f t="shared" si="6"/>
        <v>10.226</v>
      </c>
      <c r="M500" s="159">
        <f t="shared" si="7"/>
        <v>10.212</v>
      </c>
      <c r="N500" s="159">
        <f t="shared" si="8"/>
        <v>10.198</v>
      </c>
      <c r="O500" s="159">
        <f t="shared" si="9"/>
        <v>10.184</v>
      </c>
      <c r="P500" s="157">
        <v>10.17</v>
      </c>
      <c r="Q500" s="160">
        <f t="shared" si="10"/>
        <v>10.17</v>
      </c>
      <c r="R500" s="160">
        <f t="shared" si="11"/>
        <v>10.17</v>
      </c>
      <c r="S500" s="160">
        <f t="shared" si="12"/>
        <v>10.17</v>
      </c>
      <c r="T500" s="160">
        <f t="shared" si="13"/>
        <v>10.17</v>
      </c>
      <c r="U500" s="167">
        <v>10.17</v>
      </c>
      <c r="V500" s="162">
        <f t="shared" ref="V500:AO500" si="509">B500-B501</f>
        <v>0.05</v>
      </c>
      <c r="W500" s="162">
        <f t="shared" si="509"/>
        <v>-0.05</v>
      </c>
      <c r="X500" s="162">
        <f t="shared" si="509"/>
        <v>-0.08</v>
      </c>
      <c r="Y500" s="162">
        <f t="shared" si="509"/>
        <v>-0.08</v>
      </c>
      <c r="Z500" s="162">
        <f t="shared" si="509"/>
        <v>-0.08</v>
      </c>
      <c r="AA500" s="162">
        <f t="shared" si="509"/>
        <v>-0.07</v>
      </c>
      <c r="AB500" s="162">
        <f t="shared" si="509"/>
        <v>-0.06</v>
      </c>
      <c r="AC500" s="162">
        <f t="shared" si="509"/>
        <v>-0.05</v>
      </c>
      <c r="AD500" s="162">
        <f t="shared" si="509"/>
        <v>-0.04</v>
      </c>
      <c r="AE500" s="162">
        <f t="shared" si="509"/>
        <v>-0.03</v>
      </c>
      <c r="AF500" s="162">
        <f t="shared" si="509"/>
        <v>-0.028</v>
      </c>
      <c r="AG500" s="162">
        <f t="shared" si="509"/>
        <v>-0.026</v>
      </c>
      <c r="AH500" s="162">
        <f t="shared" si="509"/>
        <v>-0.024</v>
      </c>
      <c r="AI500" s="162">
        <f t="shared" si="509"/>
        <v>-0.022</v>
      </c>
      <c r="AJ500" s="162">
        <f t="shared" si="509"/>
        <v>-0.02</v>
      </c>
      <c r="AK500" s="162">
        <f t="shared" si="509"/>
        <v>-0.02</v>
      </c>
      <c r="AL500" s="162">
        <f t="shared" si="509"/>
        <v>-0.02</v>
      </c>
      <c r="AM500" s="162">
        <f t="shared" si="509"/>
        <v>-0.02</v>
      </c>
      <c r="AN500" s="162">
        <f t="shared" si="509"/>
        <v>-0.02</v>
      </c>
      <c r="AO500" s="162">
        <f t="shared" si="509"/>
        <v>-0.02</v>
      </c>
      <c r="AP500" s="163">
        <f t="shared" si="15"/>
        <v>0.05</v>
      </c>
    </row>
    <row r="501">
      <c r="A501" s="169">
        <v>42411.0</v>
      </c>
      <c r="B501" s="166">
        <v>9.99</v>
      </c>
      <c r="C501" s="157">
        <v>10.3</v>
      </c>
      <c r="D501" s="159">
        <v>10.4</v>
      </c>
      <c r="E501" s="159">
        <f t="shared" si="2"/>
        <v>10.425</v>
      </c>
      <c r="F501" s="159">
        <v>10.45</v>
      </c>
      <c r="G501" s="159">
        <f t="shared" si="3"/>
        <v>10.425</v>
      </c>
      <c r="H501" s="157">
        <v>10.4</v>
      </c>
      <c r="I501" s="160">
        <f t="shared" si="4"/>
        <v>10.35666667</v>
      </c>
      <c r="J501" s="160">
        <f t="shared" si="5"/>
        <v>10.31333333</v>
      </c>
      <c r="K501" s="159">
        <v>10.27</v>
      </c>
      <c r="L501" s="159">
        <f t="shared" si="6"/>
        <v>10.254</v>
      </c>
      <c r="M501" s="159">
        <f t="shared" si="7"/>
        <v>10.238</v>
      </c>
      <c r="N501" s="159">
        <f t="shared" si="8"/>
        <v>10.222</v>
      </c>
      <c r="O501" s="159">
        <f t="shared" si="9"/>
        <v>10.206</v>
      </c>
      <c r="P501" s="157">
        <v>10.19</v>
      </c>
      <c r="Q501" s="160">
        <f t="shared" si="10"/>
        <v>10.19</v>
      </c>
      <c r="R501" s="160">
        <f t="shared" si="11"/>
        <v>10.19</v>
      </c>
      <c r="S501" s="160">
        <f t="shared" si="12"/>
        <v>10.19</v>
      </c>
      <c r="T501" s="160">
        <f t="shared" si="13"/>
        <v>10.19</v>
      </c>
      <c r="U501" s="167">
        <v>10.19</v>
      </c>
      <c r="V501" s="162">
        <f t="shared" ref="V501:AO501" si="510">B501-B502</f>
        <v>-0.03</v>
      </c>
      <c r="W501" s="162">
        <f t="shared" si="510"/>
        <v>0.05</v>
      </c>
      <c r="X501" s="162">
        <f t="shared" si="510"/>
        <v>0.11</v>
      </c>
      <c r="Y501" s="162">
        <f t="shared" si="510"/>
        <v>0.115</v>
      </c>
      <c r="Z501" s="162">
        <f t="shared" si="510"/>
        <v>0.12</v>
      </c>
      <c r="AA501" s="162">
        <f t="shared" si="510"/>
        <v>0.11</v>
      </c>
      <c r="AB501" s="162">
        <f t="shared" si="510"/>
        <v>0.1</v>
      </c>
      <c r="AC501" s="162">
        <f t="shared" si="510"/>
        <v>0.09666666667</v>
      </c>
      <c r="AD501" s="162">
        <f t="shared" si="510"/>
        <v>0.09333333333</v>
      </c>
      <c r="AE501" s="162">
        <f t="shared" si="510"/>
        <v>0.09</v>
      </c>
      <c r="AF501" s="162">
        <f t="shared" si="510"/>
        <v>0.086</v>
      </c>
      <c r="AG501" s="162">
        <f t="shared" si="510"/>
        <v>0.082</v>
      </c>
      <c r="AH501" s="162">
        <f t="shared" si="510"/>
        <v>0.078</v>
      </c>
      <c r="AI501" s="162">
        <f t="shared" si="510"/>
        <v>0.074</v>
      </c>
      <c r="AJ501" s="162">
        <f t="shared" si="510"/>
        <v>0.07</v>
      </c>
      <c r="AK501" s="162">
        <f t="shared" si="510"/>
        <v>0.07</v>
      </c>
      <c r="AL501" s="162">
        <f t="shared" si="510"/>
        <v>0.07</v>
      </c>
      <c r="AM501" s="162">
        <f t="shared" si="510"/>
        <v>0.07</v>
      </c>
      <c r="AN501" s="162">
        <f t="shared" si="510"/>
        <v>0.07</v>
      </c>
      <c r="AO501" s="162">
        <f t="shared" si="510"/>
        <v>0.07</v>
      </c>
      <c r="AP501" s="163">
        <f t="shared" si="15"/>
        <v>0.12</v>
      </c>
    </row>
    <row r="502">
      <c r="A502" s="169">
        <v>42410.0</v>
      </c>
      <c r="B502" s="166">
        <v>10.02</v>
      </c>
      <c r="C502" s="157">
        <v>10.25</v>
      </c>
      <c r="D502" s="159">
        <v>10.29</v>
      </c>
      <c r="E502" s="159">
        <f t="shared" si="2"/>
        <v>10.31</v>
      </c>
      <c r="F502" s="159">
        <v>10.33</v>
      </c>
      <c r="G502" s="159">
        <f t="shared" si="3"/>
        <v>10.315</v>
      </c>
      <c r="H502" s="157">
        <v>10.3</v>
      </c>
      <c r="I502" s="160">
        <f t="shared" si="4"/>
        <v>10.26</v>
      </c>
      <c r="J502" s="160">
        <f t="shared" si="5"/>
        <v>10.22</v>
      </c>
      <c r="K502" s="159">
        <v>10.18</v>
      </c>
      <c r="L502" s="159">
        <f t="shared" si="6"/>
        <v>10.168</v>
      </c>
      <c r="M502" s="159">
        <f t="shared" si="7"/>
        <v>10.156</v>
      </c>
      <c r="N502" s="159">
        <f t="shared" si="8"/>
        <v>10.144</v>
      </c>
      <c r="O502" s="159">
        <f t="shared" si="9"/>
        <v>10.132</v>
      </c>
      <c r="P502" s="157">
        <v>10.12</v>
      </c>
      <c r="Q502" s="160">
        <f t="shared" si="10"/>
        <v>10.12</v>
      </c>
      <c r="R502" s="160">
        <f t="shared" si="11"/>
        <v>10.12</v>
      </c>
      <c r="S502" s="160">
        <f t="shared" si="12"/>
        <v>10.12</v>
      </c>
      <c r="T502" s="160">
        <f t="shared" si="13"/>
        <v>10.12</v>
      </c>
      <c r="U502" s="167">
        <v>10.12</v>
      </c>
      <c r="V502" s="162">
        <f t="shared" ref="V502:AO502" si="511">B502-B503</f>
        <v>0.01</v>
      </c>
      <c r="W502" s="162">
        <f t="shared" si="511"/>
        <v>-0.04</v>
      </c>
      <c r="X502" s="162">
        <f t="shared" si="511"/>
        <v>-0.08</v>
      </c>
      <c r="Y502" s="162">
        <f t="shared" si="511"/>
        <v>-0.1</v>
      </c>
      <c r="Z502" s="162">
        <f t="shared" si="511"/>
        <v>-0.12</v>
      </c>
      <c r="AA502" s="162">
        <f t="shared" si="511"/>
        <v>-0.13</v>
      </c>
      <c r="AB502" s="162">
        <f t="shared" si="511"/>
        <v>-0.14</v>
      </c>
      <c r="AC502" s="162">
        <f t="shared" si="511"/>
        <v>-0.1466666667</v>
      </c>
      <c r="AD502" s="162">
        <f t="shared" si="511"/>
        <v>-0.1533333333</v>
      </c>
      <c r="AE502" s="162">
        <f t="shared" si="511"/>
        <v>-0.16</v>
      </c>
      <c r="AF502" s="162">
        <f t="shared" si="511"/>
        <v>-0.158</v>
      </c>
      <c r="AG502" s="162">
        <f t="shared" si="511"/>
        <v>-0.156</v>
      </c>
      <c r="AH502" s="162">
        <f t="shared" si="511"/>
        <v>-0.154</v>
      </c>
      <c r="AI502" s="162">
        <f t="shared" si="511"/>
        <v>-0.152</v>
      </c>
      <c r="AJ502" s="162">
        <f t="shared" si="511"/>
        <v>-0.15</v>
      </c>
      <c r="AK502" s="162">
        <f t="shared" si="511"/>
        <v>-0.15</v>
      </c>
      <c r="AL502" s="162">
        <f t="shared" si="511"/>
        <v>-0.15</v>
      </c>
      <c r="AM502" s="162">
        <f t="shared" si="511"/>
        <v>-0.15</v>
      </c>
      <c r="AN502" s="162">
        <f t="shared" si="511"/>
        <v>-0.15</v>
      </c>
      <c r="AO502" s="162">
        <f t="shared" si="511"/>
        <v>-0.15</v>
      </c>
      <c r="AP502" s="163">
        <f t="shared" si="15"/>
        <v>0.01</v>
      </c>
    </row>
    <row r="503">
      <c r="A503" s="169">
        <v>42409.0</v>
      </c>
      <c r="B503" s="166">
        <v>10.01</v>
      </c>
      <c r="C503" s="157">
        <v>10.29</v>
      </c>
      <c r="D503" s="159">
        <v>10.37</v>
      </c>
      <c r="E503" s="159">
        <f t="shared" si="2"/>
        <v>10.41</v>
      </c>
      <c r="F503" s="159">
        <v>10.45</v>
      </c>
      <c r="G503" s="159">
        <f t="shared" si="3"/>
        <v>10.445</v>
      </c>
      <c r="H503" s="157">
        <v>10.44</v>
      </c>
      <c r="I503" s="160">
        <f t="shared" si="4"/>
        <v>10.40666667</v>
      </c>
      <c r="J503" s="160">
        <f t="shared" si="5"/>
        <v>10.37333333</v>
      </c>
      <c r="K503" s="159">
        <v>10.34</v>
      </c>
      <c r="L503" s="159">
        <f t="shared" si="6"/>
        <v>10.326</v>
      </c>
      <c r="M503" s="159">
        <f t="shared" si="7"/>
        <v>10.312</v>
      </c>
      <c r="N503" s="159">
        <f t="shared" si="8"/>
        <v>10.298</v>
      </c>
      <c r="O503" s="159">
        <f t="shared" si="9"/>
        <v>10.284</v>
      </c>
      <c r="P503" s="157">
        <v>10.27</v>
      </c>
      <c r="Q503" s="160">
        <f t="shared" si="10"/>
        <v>10.27</v>
      </c>
      <c r="R503" s="160">
        <f t="shared" si="11"/>
        <v>10.27</v>
      </c>
      <c r="S503" s="160">
        <f t="shared" si="12"/>
        <v>10.27</v>
      </c>
      <c r="T503" s="160">
        <f t="shared" si="13"/>
        <v>10.27</v>
      </c>
      <c r="U503" s="167">
        <v>10.27</v>
      </c>
      <c r="V503" s="162">
        <f t="shared" ref="V503:AO503" si="512">B503-B504</f>
        <v>0.02</v>
      </c>
      <c r="W503" s="162">
        <f t="shared" si="512"/>
        <v>0</v>
      </c>
      <c r="X503" s="162">
        <f t="shared" si="512"/>
        <v>0.02</v>
      </c>
      <c r="Y503" s="162">
        <f t="shared" si="512"/>
        <v>0.04</v>
      </c>
      <c r="Z503" s="162">
        <f t="shared" si="512"/>
        <v>0.06</v>
      </c>
      <c r="AA503" s="162">
        <f t="shared" si="512"/>
        <v>0.07</v>
      </c>
      <c r="AB503" s="162">
        <f t="shared" si="512"/>
        <v>0.08</v>
      </c>
      <c r="AC503" s="162">
        <f t="shared" si="512"/>
        <v>0.08333333333</v>
      </c>
      <c r="AD503" s="162">
        <f t="shared" si="512"/>
        <v>0.08666666667</v>
      </c>
      <c r="AE503" s="162">
        <f t="shared" si="512"/>
        <v>0.09</v>
      </c>
      <c r="AF503" s="162">
        <f t="shared" si="512"/>
        <v>0.09</v>
      </c>
      <c r="AG503" s="162">
        <f t="shared" si="512"/>
        <v>0.09</v>
      </c>
      <c r="AH503" s="162">
        <f t="shared" si="512"/>
        <v>0.09</v>
      </c>
      <c r="AI503" s="162">
        <f t="shared" si="512"/>
        <v>0.09</v>
      </c>
      <c r="AJ503" s="162">
        <f t="shared" si="512"/>
        <v>0.09</v>
      </c>
      <c r="AK503" s="162">
        <f t="shared" si="512"/>
        <v>0.092</v>
      </c>
      <c r="AL503" s="162">
        <f t="shared" si="512"/>
        <v>0.094</v>
      </c>
      <c r="AM503" s="162">
        <f t="shared" si="512"/>
        <v>0.096</v>
      </c>
      <c r="AN503" s="162">
        <f t="shared" si="512"/>
        <v>0.098</v>
      </c>
      <c r="AO503" s="162">
        <f t="shared" si="512"/>
        <v>0.1</v>
      </c>
      <c r="AP503" s="163">
        <f t="shared" si="15"/>
        <v>0.1</v>
      </c>
    </row>
    <row r="504">
      <c r="A504" s="169">
        <v>42408.0</v>
      </c>
      <c r="B504" s="166">
        <v>9.99</v>
      </c>
      <c r="C504" s="157">
        <v>10.29</v>
      </c>
      <c r="D504" s="159">
        <v>10.35</v>
      </c>
      <c r="E504" s="159">
        <f t="shared" si="2"/>
        <v>10.37</v>
      </c>
      <c r="F504" s="159">
        <v>10.39</v>
      </c>
      <c r="G504" s="159">
        <f t="shared" si="3"/>
        <v>10.375</v>
      </c>
      <c r="H504" s="157">
        <v>10.36</v>
      </c>
      <c r="I504" s="160">
        <f t="shared" si="4"/>
        <v>10.32333333</v>
      </c>
      <c r="J504" s="160">
        <f t="shared" si="5"/>
        <v>10.28666667</v>
      </c>
      <c r="K504" s="159">
        <v>10.25</v>
      </c>
      <c r="L504" s="159">
        <f t="shared" si="6"/>
        <v>10.236</v>
      </c>
      <c r="M504" s="159">
        <f t="shared" si="7"/>
        <v>10.222</v>
      </c>
      <c r="N504" s="159">
        <f t="shared" si="8"/>
        <v>10.208</v>
      </c>
      <c r="O504" s="159">
        <f t="shared" si="9"/>
        <v>10.194</v>
      </c>
      <c r="P504" s="157">
        <v>10.18</v>
      </c>
      <c r="Q504" s="160">
        <f t="shared" si="10"/>
        <v>10.178</v>
      </c>
      <c r="R504" s="160">
        <f t="shared" si="11"/>
        <v>10.176</v>
      </c>
      <c r="S504" s="160">
        <f t="shared" si="12"/>
        <v>10.174</v>
      </c>
      <c r="T504" s="160">
        <f t="shared" si="13"/>
        <v>10.172</v>
      </c>
      <c r="U504" s="167">
        <v>10.17</v>
      </c>
      <c r="V504" s="162">
        <f t="shared" ref="V504:AO504" si="513">B504-B505</f>
        <v>0</v>
      </c>
      <c r="W504" s="162">
        <f t="shared" si="513"/>
        <v>0.07</v>
      </c>
      <c r="X504" s="162">
        <f t="shared" si="513"/>
        <v>0.08</v>
      </c>
      <c r="Y504" s="162">
        <f t="shared" si="513"/>
        <v>0.085</v>
      </c>
      <c r="Z504" s="162">
        <f t="shared" si="513"/>
        <v>0.09</v>
      </c>
      <c r="AA504" s="162">
        <f t="shared" si="513"/>
        <v>0.09</v>
      </c>
      <c r="AB504" s="162">
        <f t="shared" si="513"/>
        <v>0.09</v>
      </c>
      <c r="AC504" s="162">
        <f t="shared" si="513"/>
        <v>0.09</v>
      </c>
      <c r="AD504" s="162">
        <f t="shared" si="513"/>
        <v>0.09</v>
      </c>
      <c r="AE504" s="162">
        <f t="shared" si="513"/>
        <v>0.09</v>
      </c>
      <c r="AF504" s="162">
        <f t="shared" si="513"/>
        <v>0.09</v>
      </c>
      <c r="AG504" s="162">
        <f t="shared" si="513"/>
        <v>0.09</v>
      </c>
      <c r="AH504" s="162">
        <f t="shared" si="513"/>
        <v>0.09</v>
      </c>
      <c r="AI504" s="162">
        <f t="shared" si="513"/>
        <v>0.09</v>
      </c>
      <c r="AJ504" s="162">
        <f t="shared" si="513"/>
        <v>0.09</v>
      </c>
      <c r="AK504" s="162">
        <f t="shared" si="513"/>
        <v>0.09</v>
      </c>
      <c r="AL504" s="162">
        <f t="shared" si="513"/>
        <v>0.09</v>
      </c>
      <c r="AM504" s="162">
        <f t="shared" si="513"/>
        <v>0.09</v>
      </c>
      <c r="AN504" s="162">
        <f t="shared" si="513"/>
        <v>0.09</v>
      </c>
      <c r="AO504" s="162">
        <f t="shared" si="513"/>
        <v>0.09</v>
      </c>
      <c r="AP504" s="163">
        <f t="shared" si="15"/>
        <v>0.09</v>
      </c>
    </row>
    <row r="505">
      <c r="A505" s="169">
        <v>42405.0</v>
      </c>
      <c r="B505" s="166">
        <v>9.99</v>
      </c>
      <c r="C505" s="157">
        <v>10.22</v>
      </c>
      <c r="D505" s="159">
        <v>10.27</v>
      </c>
      <c r="E505" s="159">
        <f t="shared" si="2"/>
        <v>10.285</v>
      </c>
      <c r="F505" s="159">
        <v>10.3</v>
      </c>
      <c r="G505" s="159">
        <f t="shared" si="3"/>
        <v>10.285</v>
      </c>
      <c r="H505" s="157">
        <v>10.27</v>
      </c>
      <c r="I505" s="160">
        <f t="shared" si="4"/>
        <v>10.23333333</v>
      </c>
      <c r="J505" s="160">
        <f t="shared" si="5"/>
        <v>10.19666667</v>
      </c>
      <c r="K505" s="159">
        <v>10.16</v>
      </c>
      <c r="L505" s="159">
        <f t="shared" si="6"/>
        <v>10.146</v>
      </c>
      <c r="M505" s="159">
        <f t="shared" si="7"/>
        <v>10.132</v>
      </c>
      <c r="N505" s="159">
        <f t="shared" si="8"/>
        <v>10.118</v>
      </c>
      <c r="O505" s="159">
        <f t="shared" si="9"/>
        <v>10.104</v>
      </c>
      <c r="P505" s="157">
        <v>10.09</v>
      </c>
      <c r="Q505" s="160">
        <f t="shared" si="10"/>
        <v>10.088</v>
      </c>
      <c r="R505" s="160">
        <f t="shared" si="11"/>
        <v>10.086</v>
      </c>
      <c r="S505" s="160">
        <f t="shared" si="12"/>
        <v>10.084</v>
      </c>
      <c r="T505" s="160">
        <f t="shared" si="13"/>
        <v>10.082</v>
      </c>
      <c r="U505" s="167">
        <v>10.08</v>
      </c>
      <c r="V505" s="162">
        <f t="shared" ref="V505:AO505" si="514">B505-B506</f>
        <v>-0.01</v>
      </c>
      <c r="W505" s="162">
        <f t="shared" si="514"/>
        <v>0.03</v>
      </c>
      <c r="X505" s="162">
        <f t="shared" si="514"/>
        <v>0.03</v>
      </c>
      <c r="Y505" s="162">
        <f t="shared" si="514"/>
        <v>0.035</v>
      </c>
      <c r="Z505" s="162">
        <f t="shared" si="514"/>
        <v>0.04</v>
      </c>
      <c r="AA505" s="162">
        <f t="shared" si="514"/>
        <v>0.045</v>
      </c>
      <c r="AB505" s="162">
        <f t="shared" si="514"/>
        <v>0.05</v>
      </c>
      <c r="AC505" s="162">
        <f t="shared" si="514"/>
        <v>0.04333333333</v>
      </c>
      <c r="AD505" s="162">
        <f t="shared" si="514"/>
        <v>0.03666666667</v>
      </c>
      <c r="AE505" s="162">
        <f t="shared" si="514"/>
        <v>0.03</v>
      </c>
      <c r="AF505" s="162">
        <f t="shared" si="514"/>
        <v>0.024</v>
      </c>
      <c r="AG505" s="162">
        <f t="shared" si="514"/>
        <v>0.018</v>
      </c>
      <c r="AH505" s="162">
        <f t="shared" si="514"/>
        <v>0.012</v>
      </c>
      <c r="AI505" s="162">
        <f t="shared" si="514"/>
        <v>0.006</v>
      </c>
      <c r="AJ505" s="162">
        <f t="shared" si="514"/>
        <v>0</v>
      </c>
      <c r="AK505" s="162">
        <f t="shared" si="514"/>
        <v>-0.002</v>
      </c>
      <c r="AL505" s="162">
        <f t="shared" si="514"/>
        <v>-0.004</v>
      </c>
      <c r="AM505" s="162">
        <f t="shared" si="514"/>
        <v>-0.006</v>
      </c>
      <c r="AN505" s="162">
        <f t="shared" si="514"/>
        <v>-0.008</v>
      </c>
      <c r="AO505" s="162">
        <f t="shared" si="514"/>
        <v>-0.01</v>
      </c>
      <c r="AP505" s="163">
        <f t="shared" si="15"/>
        <v>0.05</v>
      </c>
    </row>
    <row r="506">
      <c r="A506" s="169">
        <v>42404.0</v>
      </c>
      <c r="B506" s="166">
        <v>10.0</v>
      </c>
      <c r="C506" s="157">
        <v>10.19</v>
      </c>
      <c r="D506" s="159">
        <v>10.24</v>
      </c>
      <c r="E506" s="159">
        <f t="shared" si="2"/>
        <v>10.25</v>
      </c>
      <c r="F506" s="159">
        <v>10.26</v>
      </c>
      <c r="G506" s="159">
        <f t="shared" si="3"/>
        <v>10.24</v>
      </c>
      <c r="H506" s="157">
        <v>10.22</v>
      </c>
      <c r="I506" s="160">
        <f t="shared" si="4"/>
        <v>10.19</v>
      </c>
      <c r="J506" s="160">
        <f t="shared" si="5"/>
        <v>10.16</v>
      </c>
      <c r="K506" s="159">
        <v>10.13</v>
      </c>
      <c r="L506" s="159">
        <f t="shared" si="6"/>
        <v>10.122</v>
      </c>
      <c r="M506" s="159">
        <f t="shared" si="7"/>
        <v>10.114</v>
      </c>
      <c r="N506" s="159">
        <f t="shared" si="8"/>
        <v>10.106</v>
      </c>
      <c r="O506" s="159">
        <f t="shared" si="9"/>
        <v>10.098</v>
      </c>
      <c r="P506" s="157">
        <v>10.09</v>
      </c>
      <c r="Q506" s="160">
        <f t="shared" si="10"/>
        <v>10.09</v>
      </c>
      <c r="R506" s="160">
        <f t="shared" si="11"/>
        <v>10.09</v>
      </c>
      <c r="S506" s="160">
        <f t="shared" si="12"/>
        <v>10.09</v>
      </c>
      <c r="T506" s="160">
        <f t="shared" si="13"/>
        <v>10.09</v>
      </c>
      <c r="U506" s="167">
        <v>10.09</v>
      </c>
      <c r="V506" s="162">
        <f t="shared" ref="V506:AO506" si="515">B506-B507</f>
        <v>0.05</v>
      </c>
      <c r="W506" s="162">
        <f t="shared" si="515"/>
        <v>-0.14</v>
      </c>
      <c r="X506" s="162">
        <f t="shared" si="515"/>
        <v>-0.18</v>
      </c>
      <c r="Y506" s="162">
        <f t="shared" si="515"/>
        <v>-0.17</v>
      </c>
      <c r="Z506" s="162">
        <f t="shared" si="515"/>
        <v>-0.16</v>
      </c>
      <c r="AA506" s="162">
        <f t="shared" si="515"/>
        <v>-0.16</v>
      </c>
      <c r="AB506" s="162">
        <f t="shared" si="515"/>
        <v>-0.16</v>
      </c>
      <c r="AC506" s="162">
        <f t="shared" si="515"/>
        <v>-0.1666666667</v>
      </c>
      <c r="AD506" s="162">
        <f t="shared" si="515"/>
        <v>-0.1733333333</v>
      </c>
      <c r="AE506" s="162">
        <f t="shared" si="515"/>
        <v>-0.18</v>
      </c>
      <c r="AF506" s="162">
        <f t="shared" si="515"/>
        <v>-0.18</v>
      </c>
      <c r="AG506" s="162">
        <f t="shared" si="515"/>
        <v>-0.18</v>
      </c>
      <c r="AH506" s="162">
        <f t="shared" si="515"/>
        <v>-0.18</v>
      </c>
      <c r="AI506" s="162">
        <f t="shared" si="515"/>
        <v>-0.18</v>
      </c>
      <c r="AJ506" s="162">
        <f t="shared" si="515"/>
        <v>-0.18</v>
      </c>
      <c r="AK506" s="162">
        <f t="shared" si="515"/>
        <v>-0.178</v>
      </c>
      <c r="AL506" s="162">
        <f t="shared" si="515"/>
        <v>-0.176</v>
      </c>
      <c r="AM506" s="162">
        <f t="shared" si="515"/>
        <v>-0.174</v>
      </c>
      <c r="AN506" s="162">
        <f t="shared" si="515"/>
        <v>-0.172</v>
      </c>
      <c r="AO506" s="162">
        <f t="shared" si="515"/>
        <v>-0.17</v>
      </c>
      <c r="AP506" s="163">
        <f t="shared" si="15"/>
        <v>0.05</v>
      </c>
    </row>
    <row r="507">
      <c r="A507" s="169">
        <v>42403.0</v>
      </c>
      <c r="B507" s="166">
        <v>9.95</v>
      </c>
      <c r="C507" s="157">
        <v>10.33</v>
      </c>
      <c r="D507" s="159">
        <v>10.42</v>
      </c>
      <c r="E507" s="159">
        <f t="shared" si="2"/>
        <v>10.42</v>
      </c>
      <c r="F507" s="159">
        <v>10.42</v>
      </c>
      <c r="G507" s="159">
        <f t="shared" si="3"/>
        <v>10.4</v>
      </c>
      <c r="H507" s="157">
        <v>10.38</v>
      </c>
      <c r="I507" s="160">
        <f t="shared" si="4"/>
        <v>10.35666667</v>
      </c>
      <c r="J507" s="160">
        <f t="shared" si="5"/>
        <v>10.33333333</v>
      </c>
      <c r="K507" s="159">
        <v>10.31</v>
      </c>
      <c r="L507" s="159">
        <f t="shared" si="6"/>
        <v>10.302</v>
      </c>
      <c r="M507" s="159">
        <f t="shared" si="7"/>
        <v>10.294</v>
      </c>
      <c r="N507" s="159">
        <f t="shared" si="8"/>
        <v>10.286</v>
      </c>
      <c r="O507" s="159">
        <f t="shared" si="9"/>
        <v>10.278</v>
      </c>
      <c r="P507" s="157">
        <v>10.27</v>
      </c>
      <c r="Q507" s="160">
        <f t="shared" si="10"/>
        <v>10.268</v>
      </c>
      <c r="R507" s="160">
        <f t="shared" si="11"/>
        <v>10.266</v>
      </c>
      <c r="S507" s="160">
        <f t="shared" si="12"/>
        <v>10.264</v>
      </c>
      <c r="T507" s="160">
        <f t="shared" si="13"/>
        <v>10.262</v>
      </c>
      <c r="U507" s="167">
        <v>10.26</v>
      </c>
      <c r="V507" s="162">
        <f t="shared" ref="V507:AO507" si="516">B507-B508</f>
        <v>-0.1</v>
      </c>
      <c r="W507" s="162">
        <f t="shared" si="516"/>
        <v>-0.04</v>
      </c>
      <c r="X507" s="162">
        <f t="shared" si="516"/>
        <v>-0.04</v>
      </c>
      <c r="Y507" s="162">
        <f t="shared" si="516"/>
        <v>-0.06</v>
      </c>
      <c r="Z507" s="162">
        <f t="shared" si="516"/>
        <v>-0.08</v>
      </c>
      <c r="AA507" s="162">
        <f t="shared" si="516"/>
        <v>-0.075</v>
      </c>
      <c r="AB507" s="162">
        <f t="shared" si="516"/>
        <v>-0.07</v>
      </c>
      <c r="AC507" s="162">
        <f t="shared" si="516"/>
        <v>-0.06333333333</v>
      </c>
      <c r="AD507" s="162">
        <f t="shared" si="516"/>
        <v>-0.05666666667</v>
      </c>
      <c r="AE507" s="162">
        <f t="shared" si="516"/>
        <v>-0.05</v>
      </c>
      <c r="AF507" s="162">
        <f t="shared" si="516"/>
        <v>-0.048</v>
      </c>
      <c r="AG507" s="162">
        <f t="shared" si="516"/>
        <v>-0.046</v>
      </c>
      <c r="AH507" s="162">
        <f t="shared" si="516"/>
        <v>-0.044</v>
      </c>
      <c r="AI507" s="162">
        <f t="shared" si="516"/>
        <v>-0.042</v>
      </c>
      <c r="AJ507" s="162">
        <f t="shared" si="516"/>
        <v>-0.04</v>
      </c>
      <c r="AK507" s="162">
        <f t="shared" si="516"/>
        <v>-0.042</v>
      </c>
      <c r="AL507" s="162">
        <f t="shared" si="516"/>
        <v>-0.044</v>
      </c>
      <c r="AM507" s="162">
        <f t="shared" si="516"/>
        <v>-0.046</v>
      </c>
      <c r="AN507" s="162">
        <f t="shared" si="516"/>
        <v>-0.048</v>
      </c>
      <c r="AO507" s="162">
        <f t="shared" si="516"/>
        <v>-0.05</v>
      </c>
      <c r="AP507" s="163">
        <f t="shared" si="15"/>
        <v>-0.04</v>
      </c>
    </row>
    <row r="508">
      <c r="A508" s="169">
        <v>42402.0</v>
      </c>
      <c r="B508" s="166">
        <v>10.05</v>
      </c>
      <c r="C508" s="157">
        <v>10.37</v>
      </c>
      <c r="D508" s="159">
        <v>10.46</v>
      </c>
      <c r="E508" s="159">
        <f t="shared" si="2"/>
        <v>10.48</v>
      </c>
      <c r="F508" s="159">
        <v>10.5</v>
      </c>
      <c r="G508" s="159">
        <f t="shared" si="3"/>
        <v>10.475</v>
      </c>
      <c r="H508" s="157">
        <v>10.45</v>
      </c>
      <c r="I508" s="160">
        <f t="shared" si="4"/>
        <v>10.42</v>
      </c>
      <c r="J508" s="160">
        <f t="shared" si="5"/>
        <v>10.39</v>
      </c>
      <c r="K508" s="159">
        <v>10.36</v>
      </c>
      <c r="L508" s="159">
        <f t="shared" si="6"/>
        <v>10.35</v>
      </c>
      <c r="M508" s="159">
        <f t="shared" si="7"/>
        <v>10.34</v>
      </c>
      <c r="N508" s="159">
        <f t="shared" si="8"/>
        <v>10.33</v>
      </c>
      <c r="O508" s="159">
        <f t="shared" si="9"/>
        <v>10.32</v>
      </c>
      <c r="P508" s="157">
        <v>10.31</v>
      </c>
      <c r="Q508" s="160">
        <f t="shared" si="10"/>
        <v>10.31</v>
      </c>
      <c r="R508" s="160">
        <f t="shared" si="11"/>
        <v>10.31</v>
      </c>
      <c r="S508" s="160">
        <f t="shared" si="12"/>
        <v>10.31</v>
      </c>
      <c r="T508" s="160">
        <f t="shared" si="13"/>
        <v>10.31</v>
      </c>
      <c r="U508" s="167">
        <v>10.31</v>
      </c>
      <c r="V508" s="162">
        <f t="shared" ref="V508:AO508" si="517">B508-B509</f>
        <v>-0.05</v>
      </c>
      <c r="W508" s="162">
        <f t="shared" si="517"/>
        <v>0.08</v>
      </c>
      <c r="X508" s="162">
        <f t="shared" si="517"/>
        <v>0.11</v>
      </c>
      <c r="Y508" s="162">
        <f t="shared" si="517"/>
        <v>0.115</v>
      </c>
      <c r="Z508" s="162">
        <f t="shared" si="517"/>
        <v>0.12</v>
      </c>
      <c r="AA508" s="162">
        <f t="shared" si="517"/>
        <v>0.11</v>
      </c>
      <c r="AB508" s="162">
        <f t="shared" si="517"/>
        <v>0.1</v>
      </c>
      <c r="AC508" s="162">
        <f t="shared" si="517"/>
        <v>0.09333333333</v>
      </c>
      <c r="AD508" s="162">
        <f t="shared" si="517"/>
        <v>0.08666666667</v>
      </c>
      <c r="AE508" s="162">
        <f t="shared" si="517"/>
        <v>0.08</v>
      </c>
      <c r="AF508" s="162">
        <f t="shared" si="517"/>
        <v>0.078</v>
      </c>
      <c r="AG508" s="162">
        <f t="shared" si="517"/>
        <v>0.076</v>
      </c>
      <c r="AH508" s="162">
        <f t="shared" si="517"/>
        <v>0.074</v>
      </c>
      <c r="AI508" s="162">
        <f t="shared" si="517"/>
        <v>0.072</v>
      </c>
      <c r="AJ508" s="162">
        <f t="shared" si="517"/>
        <v>0.07</v>
      </c>
      <c r="AK508" s="162">
        <f t="shared" si="517"/>
        <v>0.07</v>
      </c>
      <c r="AL508" s="162">
        <f t="shared" si="517"/>
        <v>0.07</v>
      </c>
      <c r="AM508" s="162">
        <f t="shared" si="517"/>
        <v>0.07</v>
      </c>
      <c r="AN508" s="162">
        <f t="shared" si="517"/>
        <v>0.07</v>
      </c>
      <c r="AO508" s="162">
        <f t="shared" si="517"/>
        <v>0.07</v>
      </c>
      <c r="AP508" s="163">
        <f t="shared" si="15"/>
        <v>0.12</v>
      </c>
    </row>
    <row r="509">
      <c r="A509" s="220">
        <v>42401.0</v>
      </c>
      <c r="B509" s="221">
        <v>10.1</v>
      </c>
      <c r="C509" s="222">
        <v>10.29</v>
      </c>
      <c r="D509" s="223">
        <v>10.35</v>
      </c>
      <c r="E509" s="223">
        <f t="shared" si="2"/>
        <v>10.365</v>
      </c>
      <c r="F509" s="223">
        <v>10.38</v>
      </c>
      <c r="G509" s="223">
        <f t="shared" si="3"/>
        <v>10.365</v>
      </c>
      <c r="H509" s="222">
        <v>10.35</v>
      </c>
      <c r="I509" s="224">
        <f t="shared" si="4"/>
        <v>10.32666667</v>
      </c>
      <c r="J509" s="224">
        <f t="shared" si="5"/>
        <v>10.30333333</v>
      </c>
      <c r="K509" s="223">
        <v>10.28</v>
      </c>
      <c r="L509" s="223">
        <f t="shared" si="6"/>
        <v>10.272</v>
      </c>
      <c r="M509" s="223">
        <f t="shared" si="7"/>
        <v>10.264</v>
      </c>
      <c r="N509" s="223">
        <f t="shared" si="8"/>
        <v>10.256</v>
      </c>
      <c r="O509" s="223">
        <f t="shared" si="9"/>
        <v>10.248</v>
      </c>
      <c r="P509" s="222">
        <v>10.24</v>
      </c>
      <c r="Q509" s="224">
        <f t="shared" si="10"/>
        <v>10.24</v>
      </c>
      <c r="R509" s="224">
        <f t="shared" si="11"/>
        <v>10.24</v>
      </c>
      <c r="S509" s="224">
        <f t="shared" si="12"/>
        <v>10.24</v>
      </c>
      <c r="T509" s="224">
        <f t="shared" si="13"/>
        <v>10.24</v>
      </c>
      <c r="U509" s="225">
        <v>10.24</v>
      </c>
      <c r="V509" s="162"/>
      <c r="W509" s="162"/>
      <c r="X509" s="162"/>
      <c r="Y509" s="162"/>
      <c r="Z509" s="162"/>
      <c r="AA509" s="162"/>
      <c r="AB509" s="162"/>
      <c r="AC509" s="162"/>
      <c r="AD509" s="162"/>
      <c r="AE509" s="162"/>
      <c r="AF509" s="162"/>
      <c r="AG509" s="162"/>
      <c r="AH509" s="162"/>
      <c r="AI509" s="162"/>
      <c r="AJ509" s="162"/>
      <c r="AK509" s="162"/>
      <c r="AL509" s="162"/>
      <c r="AM509" s="162"/>
      <c r="AN509" s="162"/>
      <c r="AO509" s="162"/>
      <c r="AP509" s="77"/>
    </row>
    <row r="510">
      <c r="A510" s="219"/>
      <c r="B510" s="219"/>
      <c r="C510" s="219"/>
      <c r="D510" s="219"/>
      <c r="E510" s="219"/>
      <c r="F510" s="219"/>
      <c r="G510" s="219"/>
      <c r="H510" s="219"/>
      <c r="I510" s="219"/>
      <c r="J510" s="219"/>
      <c r="K510" s="219"/>
      <c r="L510" s="219"/>
      <c r="M510" s="219"/>
      <c r="N510" s="219"/>
      <c r="O510" s="219"/>
      <c r="P510" s="219"/>
      <c r="Q510" s="219"/>
      <c r="R510" s="219"/>
      <c r="S510" s="219"/>
      <c r="T510" s="219"/>
      <c r="U510" s="219"/>
    </row>
    <row r="511">
      <c r="A511" s="219"/>
      <c r="B511" s="219"/>
      <c r="C511" s="219"/>
      <c r="D511" s="219"/>
      <c r="E511" s="219"/>
      <c r="F511" s="219"/>
      <c r="G511" s="219"/>
      <c r="H511" s="219"/>
      <c r="I511" s="219"/>
      <c r="J511" s="219"/>
      <c r="K511" s="219"/>
      <c r="L511" s="219"/>
      <c r="M511" s="219"/>
      <c r="N511" s="219"/>
      <c r="O511" s="219"/>
      <c r="P511" s="219"/>
      <c r="Q511" s="219"/>
      <c r="R511" s="219"/>
      <c r="S511" s="219"/>
      <c r="T511" s="219"/>
      <c r="U511" s="219"/>
    </row>
    <row r="512">
      <c r="A512" s="219"/>
      <c r="B512" s="219"/>
      <c r="C512" s="219"/>
      <c r="D512" s="219"/>
      <c r="E512" s="219"/>
      <c r="F512" s="219"/>
      <c r="G512" s="219"/>
      <c r="H512" s="219"/>
      <c r="I512" s="219"/>
      <c r="J512" s="219"/>
      <c r="K512" s="219"/>
      <c r="L512" s="219"/>
      <c r="M512" s="219"/>
      <c r="N512" s="219"/>
      <c r="O512" s="219"/>
      <c r="P512" s="219"/>
      <c r="Q512" s="219"/>
      <c r="R512" s="219"/>
      <c r="S512" s="219"/>
      <c r="T512" s="219"/>
      <c r="U512" s="219"/>
    </row>
    <row r="513">
      <c r="A513" s="219"/>
      <c r="B513" s="219"/>
      <c r="C513" s="219"/>
      <c r="D513" s="219"/>
      <c r="E513" s="219"/>
      <c r="F513" s="219"/>
      <c r="G513" s="219"/>
      <c r="H513" s="219"/>
      <c r="I513" s="219"/>
      <c r="J513" s="219"/>
      <c r="K513" s="219"/>
      <c r="L513" s="219"/>
      <c r="M513" s="219"/>
      <c r="N513" s="219"/>
      <c r="O513" s="219"/>
      <c r="P513" s="219"/>
      <c r="Q513" s="219"/>
      <c r="R513" s="219"/>
      <c r="S513" s="219"/>
      <c r="T513" s="219"/>
      <c r="U513" s="219"/>
    </row>
    <row r="514">
      <c r="A514" s="219"/>
      <c r="B514" s="219"/>
      <c r="C514" s="219"/>
      <c r="D514" s="219"/>
      <c r="E514" s="219"/>
      <c r="F514" s="219"/>
      <c r="G514" s="219"/>
      <c r="H514" s="219"/>
      <c r="I514" s="219"/>
      <c r="J514" s="219"/>
      <c r="K514" s="219"/>
      <c r="L514" s="219"/>
      <c r="M514" s="219"/>
      <c r="N514" s="219"/>
      <c r="O514" s="219"/>
      <c r="P514" s="219"/>
      <c r="Q514" s="219"/>
      <c r="R514" s="219"/>
      <c r="S514" s="219"/>
      <c r="T514" s="219"/>
      <c r="U514" s="219"/>
    </row>
    <row r="515">
      <c r="A515" s="219"/>
      <c r="B515" s="219"/>
      <c r="C515" s="219"/>
      <c r="D515" s="219"/>
      <c r="E515" s="219"/>
      <c r="F515" s="219"/>
      <c r="G515" s="219"/>
      <c r="H515" s="219"/>
      <c r="I515" s="219"/>
      <c r="J515" s="219"/>
      <c r="K515" s="219"/>
      <c r="L515" s="219"/>
      <c r="M515" s="219"/>
      <c r="N515" s="219"/>
      <c r="O515" s="219"/>
      <c r="P515" s="219"/>
      <c r="Q515" s="219"/>
      <c r="R515" s="219"/>
      <c r="S515" s="219"/>
      <c r="T515" s="219"/>
      <c r="U515" s="219"/>
    </row>
    <row r="516">
      <c r="A516" s="219"/>
      <c r="B516" s="219"/>
      <c r="C516" s="219"/>
      <c r="D516" s="219"/>
      <c r="E516" s="219"/>
      <c r="F516" s="219"/>
      <c r="G516" s="219"/>
      <c r="H516" s="219"/>
      <c r="I516" s="219"/>
      <c r="J516" s="219"/>
      <c r="K516" s="219"/>
      <c r="L516" s="219"/>
      <c r="M516" s="219"/>
      <c r="N516" s="219"/>
      <c r="O516" s="219"/>
      <c r="P516" s="219"/>
      <c r="Q516" s="219"/>
      <c r="R516" s="219"/>
      <c r="S516" s="219"/>
      <c r="T516" s="219"/>
      <c r="U516" s="219"/>
    </row>
    <row r="517">
      <c r="A517" s="219"/>
      <c r="B517" s="219"/>
      <c r="C517" s="219"/>
      <c r="D517" s="219"/>
      <c r="E517" s="219"/>
      <c r="F517" s="219"/>
      <c r="G517" s="219"/>
      <c r="H517" s="219"/>
      <c r="I517" s="219"/>
      <c r="J517" s="219"/>
      <c r="K517" s="219"/>
      <c r="L517" s="219"/>
      <c r="M517" s="219"/>
      <c r="N517" s="219"/>
      <c r="O517" s="219"/>
      <c r="P517" s="219"/>
      <c r="Q517" s="219"/>
      <c r="R517" s="219"/>
      <c r="S517" s="219"/>
      <c r="T517" s="219"/>
      <c r="U517" s="219"/>
    </row>
    <row r="518">
      <c r="A518" s="219"/>
      <c r="B518" s="219"/>
      <c r="C518" s="219"/>
      <c r="D518" s="219"/>
      <c r="E518" s="219"/>
      <c r="F518" s="219"/>
      <c r="G518" s="219"/>
      <c r="H518" s="219"/>
      <c r="I518" s="219"/>
      <c r="J518" s="219"/>
      <c r="K518" s="219"/>
      <c r="L518" s="219"/>
      <c r="M518" s="219"/>
      <c r="N518" s="219"/>
      <c r="O518" s="219"/>
      <c r="P518" s="219"/>
      <c r="Q518" s="219"/>
      <c r="R518" s="219"/>
      <c r="S518" s="219"/>
      <c r="T518" s="219"/>
      <c r="U518" s="219"/>
    </row>
    <row r="519">
      <c r="A519" s="219"/>
      <c r="B519" s="219"/>
      <c r="C519" s="219"/>
      <c r="D519" s="219"/>
      <c r="E519" s="219"/>
      <c r="F519" s="219"/>
      <c r="G519" s="219"/>
      <c r="H519" s="219"/>
      <c r="I519" s="219"/>
      <c r="J519" s="219"/>
      <c r="K519" s="219"/>
      <c r="L519" s="219"/>
      <c r="M519" s="219"/>
      <c r="N519" s="219"/>
      <c r="O519" s="219"/>
      <c r="P519" s="219"/>
      <c r="Q519" s="219"/>
      <c r="R519" s="219"/>
      <c r="S519" s="219"/>
      <c r="T519" s="219"/>
      <c r="U519" s="219"/>
    </row>
    <row r="520">
      <c r="A520" s="219"/>
      <c r="B520" s="219"/>
      <c r="C520" s="219"/>
      <c r="D520" s="219"/>
      <c r="E520" s="219"/>
      <c r="F520" s="219"/>
      <c r="G520" s="219"/>
      <c r="H520" s="219"/>
      <c r="I520" s="219"/>
      <c r="J520" s="219"/>
      <c r="K520" s="219"/>
      <c r="L520" s="219"/>
      <c r="M520" s="219"/>
      <c r="N520" s="219"/>
      <c r="O520" s="219"/>
      <c r="P520" s="219"/>
      <c r="Q520" s="219"/>
      <c r="R520" s="219"/>
      <c r="S520" s="219"/>
      <c r="T520" s="219"/>
      <c r="U520" s="219"/>
    </row>
    <row r="521">
      <c r="A521" s="219"/>
      <c r="B521" s="219"/>
      <c r="C521" s="219"/>
      <c r="D521" s="219"/>
      <c r="E521" s="219"/>
      <c r="F521" s="219"/>
      <c r="G521" s="219"/>
      <c r="H521" s="219"/>
      <c r="I521" s="219"/>
      <c r="J521" s="219"/>
      <c r="K521" s="219"/>
      <c r="L521" s="219"/>
      <c r="M521" s="219"/>
      <c r="N521" s="219"/>
      <c r="O521" s="219"/>
      <c r="P521" s="219"/>
      <c r="Q521" s="219"/>
      <c r="R521" s="219"/>
      <c r="S521" s="219"/>
      <c r="T521" s="219"/>
      <c r="U521" s="219"/>
    </row>
    <row r="522">
      <c r="A522" s="219"/>
      <c r="B522" s="219"/>
      <c r="C522" s="219"/>
      <c r="D522" s="219"/>
      <c r="E522" s="219"/>
      <c r="F522" s="219"/>
      <c r="G522" s="219"/>
      <c r="H522" s="219"/>
      <c r="I522" s="219"/>
      <c r="J522" s="219"/>
      <c r="K522" s="219"/>
      <c r="L522" s="219"/>
      <c r="M522" s="219"/>
      <c r="N522" s="219"/>
      <c r="O522" s="219"/>
      <c r="P522" s="219"/>
      <c r="Q522" s="219"/>
      <c r="R522" s="219"/>
      <c r="S522" s="219"/>
      <c r="T522" s="219"/>
      <c r="U522" s="219"/>
    </row>
    <row r="523">
      <c r="A523" s="219"/>
      <c r="B523" s="219"/>
      <c r="C523" s="219"/>
      <c r="D523" s="219"/>
      <c r="E523" s="219"/>
      <c r="F523" s="219"/>
      <c r="G523" s="219"/>
      <c r="H523" s="219"/>
      <c r="I523" s="219"/>
      <c r="J523" s="219"/>
      <c r="K523" s="219"/>
      <c r="L523" s="219"/>
      <c r="M523" s="219"/>
      <c r="N523" s="219"/>
      <c r="O523" s="219"/>
      <c r="P523" s="219"/>
      <c r="Q523" s="219"/>
      <c r="R523" s="219"/>
      <c r="S523" s="219"/>
      <c r="T523" s="219"/>
      <c r="U523" s="219"/>
    </row>
    <row r="524">
      <c r="A524" s="219"/>
      <c r="B524" s="219"/>
      <c r="C524" s="219"/>
      <c r="D524" s="219"/>
      <c r="E524" s="219"/>
      <c r="F524" s="219"/>
      <c r="G524" s="219"/>
      <c r="H524" s="219"/>
      <c r="I524" s="219"/>
      <c r="J524" s="219"/>
      <c r="K524" s="219"/>
      <c r="L524" s="219"/>
      <c r="M524" s="219"/>
      <c r="N524" s="219"/>
      <c r="O524" s="219"/>
      <c r="P524" s="219"/>
      <c r="Q524" s="219"/>
      <c r="R524" s="219"/>
      <c r="S524" s="219"/>
      <c r="T524" s="219"/>
      <c r="U524" s="219"/>
    </row>
    <row r="525">
      <c r="A525" s="219"/>
      <c r="B525" s="219"/>
      <c r="C525" s="219"/>
      <c r="D525" s="219"/>
      <c r="E525" s="219"/>
      <c r="F525" s="219"/>
      <c r="G525" s="219"/>
      <c r="H525" s="219"/>
      <c r="I525" s="219"/>
      <c r="J525" s="219"/>
      <c r="K525" s="219"/>
      <c r="L525" s="219"/>
      <c r="M525" s="219"/>
      <c r="N525" s="219"/>
      <c r="O525" s="219"/>
      <c r="P525" s="219"/>
      <c r="Q525" s="219"/>
      <c r="R525" s="219"/>
      <c r="S525" s="219"/>
      <c r="T525" s="219"/>
      <c r="U525" s="219"/>
    </row>
    <row r="526">
      <c r="A526" s="219"/>
      <c r="B526" s="219"/>
      <c r="C526" s="219"/>
      <c r="D526" s="219"/>
      <c r="E526" s="219"/>
      <c r="F526" s="219"/>
      <c r="G526" s="219"/>
      <c r="H526" s="219"/>
      <c r="I526" s="219"/>
      <c r="J526" s="219"/>
      <c r="K526" s="219"/>
      <c r="L526" s="219"/>
      <c r="M526" s="219"/>
      <c r="N526" s="219"/>
      <c r="O526" s="219"/>
      <c r="P526" s="219"/>
      <c r="Q526" s="219"/>
      <c r="R526" s="219"/>
      <c r="S526" s="219"/>
      <c r="T526" s="219"/>
      <c r="U526" s="219"/>
    </row>
    <row r="527">
      <c r="A527" s="219"/>
      <c r="B527" s="219"/>
      <c r="C527" s="219"/>
      <c r="D527" s="219"/>
      <c r="E527" s="219"/>
      <c r="F527" s="219"/>
      <c r="G527" s="219"/>
      <c r="H527" s="219"/>
      <c r="I527" s="219"/>
      <c r="J527" s="219"/>
      <c r="K527" s="219"/>
      <c r="L527" s="219"/>
      <c r="M527" s="219"/>
      <c r="N527" s="219"/>
      <c r="O527" s="219"/>
      <c r="P527" s="219"/>
      <c r="Q527" s="219"/>
      <c r="R527" s="219"/>
      <c r="S527" s="219"/>
      <c r="T527" s="219"/>
      <c r="U527" s="219"/>
    </row>
    <row r="528">
      <c r="A528" s="219"/>
      <c r="B528" s="219"/>
      <c r="C528" s="219"/>
      <c r="D528" s="219"/>
      <c r="E528" s="219"/>
      <c r="F528" s="219"/>
      <c r="G528" s="219"/>
      <c r="H528" s="219"/>
      <c r="I528" s="219"/>
      <c r="J528" s="219"/>
      <c r="K528" s="219"/>
      <c r="L528" s="219"/>
      <c r="M528" s="219"/>
      <c r="N528" s="219"/>
      <c r="O528" s="219"/>
      <c r="P528" s="219"/>
      <c r="Q528" s="219"/>
      <c r="R528" s="219"/>
      <c r="S528" s="219"/>
      <c r="T528" s="219"/>
      <c r="U528" s="219"/>
    </row>
    <row r="529">
      <c r="A529" s="219"/>
      <c r="B529" s="219"/>
      <c r="C529" s="219"/>
      <c r="D529" s="219"/>
      <c r="E529" s="219"/>
      <c r="F529" s="219"/>
      <c r="G529" s="219"/>
      <c r="H529" s="219"/>
      <c r="I529" s="219"/>
      <c r="J529" s="219"/>
      <c r="K529" s="219"/>
      <c r="L529" s="219"/>
      <c r="M529" s="219"/>
      <c r="N529" s="219"/>
      <c r="O529" s="219"/>
      <c r="P529" s="219"/>
      <c r="Q529" s="219"/>
      <c r="R529" s="219"/>
      <c r="S529" s="219"/>
      <c r="T529" s="219"/>
      <c r="U529" s="219"/>
    </row>
    <row r="530">
      <c r="A530" s="219"/>
      <c r="B530" s="219"/>
      <c r="C530" s="219"/>
      <c r="D530" s="219"/>
      <c r="E530" s="219"/>
      <c r="F530" s="219"/>
      <c r="G530" s="219"/>
      <c r="H530" s="219"/>
      <c r="I530" s="219"/>
      <c r="J530" s="219"/>
      <c r="K530" s="219"/>
      <c r="L530" s="219"/>
      <c r="M530" s="219"/>
      <c r="N530" s="219"/>
      <c r="O530" s="219"/>
      <c r="P530" s="219"/>
      <c r="Q530" s="219"/>
      <c r="R530" s="219"/>
      <c r="S530" s="219"/>
      <c r="T530" s="219"/>
      <c r="U530" s="219"/>
    </row>
    <row r="531">
      <c r="A531" s="219"/>
      <c r="B531" s="219"/>
      <c r="C531" s="219"/>
      <c r="D531" s="219"/>
      <c r="E531" s="219"/>
      <c r="F531" s="219"/>
      <c r="G531" s="219"/>
      <c r="H531" s="219"/>
      <c r="I531" s="219"/>
      <c r="J531" s="219"/>
      <c r="K531" s="219"/>
      <c r="L531" s="219"/>
      <c r="M531" s="219"/>
      <c r="N531" s="219"/>
      <c r="O531" s="219"/>
      <c r="P531" s="219"/>
      <c r="Q531" s="219"/>
      <c r="R531" s="219"/>
      <c r="S531" s="219"/>
      <c r="T531" s="219"/>
      <c r="U531" s="219"/>
    </row>
    <row r="532">
      <c r="A532" s="219"/>
      <c r="B532" s="219"/>
      <c r="C532" s="219"/>
      <c r="D532" s="219"/>
      <c r="E532" s="219"/>
      <c r="F532" s="219"/>
      <c r="G532" s="219"/>
      <c r="H532" s="219"/>
      <c r="I532" s="219"/>
      <c r="J532" s="219"/>
      <c r="K532" s="219"/>
      <c r="L532" s="219"/>
      <c r="M532" s="219"/>
      <c r="N532" s="219"/>
      <c r="O532" s="219"/>
      <c r="P532" s="219"/>
      <c r="Q532" s="219"/>
      <c r="R532" s="219"/>
      <c r="S532" s="219"/>
      <c r="T532" s="219"/>
      <c r="U532" s="219"/>
    </row>
    <row r="533">
      <c r="A533" s="219"/>
      <c r="B533" s="219"/>
      <c r="C533" s="219"/>
      <c r="D533" s="219"/>
      <c r="E533" s="219"/>
      <c r="F533" s="219"/>
      <c r="G533" s="219"/>
      <c r="H533" s="219"/>
      <c r="I533" s="219"/>
      <c r="J533" s="219"/>
      <c r="K533" s="219"/>
      <c r="L533" s="219"/>
      <c r="M533" s="219"/>
      <c r="N533" s="219"/>
      <c r="O533" s="219"/>
      <c r="P533" s="219"/>
      <c r="Q533" s="219"/>
      <c r="R533" s="219"/>
      <c r="S533" s="219"/>
      <c r="T533" s="219"/>
      <c r="U533" s="219"/>
    </row>
    <row r="534">
      <c r="A534" s="219"/>
      <c r="B534" s="219"/>
      <c r="C534" s="219"/>
      <c r="D534" s="219"/>
      <c r="E534" s="219"/>
      <c r="F534" s="219"/>
      <c r="G534" s="219"/>
      <c r="H534" s="219"/>
      <c r="I534" s="219"/>
      <c r="J534" s="219"/>
      <c r="K534" s="219"/>
      <c r="L534" s="219"/>
      <c r="M534" s="219"/>
      <c r="N534" s="219"/>
      <c r="O534" s="219"/>
      <c r="P534" s="219"/>
      <c r="Q534" s="219"/>
      <c r="R534" s="219"/>
      <c r="S534" s="219"/>
      <c r="T534" s="219"/>
      <c r="U534" s="219"/>
    </row>
    <row r="535">
      <c r="A535" s="219"/>
      <c r="B535" s="219"/>
      <c r="C535" s="219"/>
      <c r="D535" s="219"/>
      <c r="E535" s="219"/>
      <c r="F535" s="219"/>
      <c r="G535" s="219"/>
      <c r="H535" s="219"/>
      <c r="I535" s="219"/>
      <c r="J535" s="219"/>
      <c r="K535" s="219"/>
      <c r="L535" s="219"/>
      <c r="M535" s="219"/>
      <c r="N535" s="219"/>
      <c r="O535" s="219"/>
      <c r="P535" s="219"/>
      <c r="Q535" s="219"/>
      <c r="R535" s="219"/>
      <c r="S535" s="219"/>
      <c r="T535" s="219"/>
      <c r="U535" s="219"/>
    </row>
    <row r="536">
      <c r="A536" s="219"/>
      <c r="B536" s="219"/>
      <c r="C536" s="219"/>
      <c r="D536" s="219"/>
      <c r="E536" s="219"/>
      <c r="F536" s="219"/>
      <c r="G536" s="219"/>
      <c r="H536" s="219"/>
      <c r="I536" s="219"/>
      <c r="J536" s="219"/>
      <c r="K536" s="219"/>
      <c r="L536" s="219"/>
      <c r="M536" s="219"/>
      <c r="N536" s="219"/>
      <c r="O536" s="219"/>
      <c r="P536" s="219"/>
      <c r="Q536" s="219"/>
      <c r="R536" s="219"/>
      <c r="S536" s="219"/>
      <c r="T536" s="219"/>
      <c r="U536" s="219"/>
    </row>
    <row r="537">
      <c r="A537" s="219"/>
      <c r="B537" s="219"/>
      <c r="C537" s="219"/>
      <c r="D537" s="219"/>
      <c r="E537" s="219"/>
      <c r="F537" s="219"/>
      <c r="G537" s="219"/>
      <c r="H537" s="219"/>
      <c r="I537" s="219"/>
      <c r="J537" s="219"/>
      <c r="K537" s="219"/>
      <c r="L537" s="219"/>
      <c r="M537" s="219"/>
      <c r="N537" s="219"/>
      <c r="O537" s="219"/>
      <c r="P537" s="219"/>
      <c r="Q537" s="219"/>
      <c r="R537" s="219"/>
      <c r="S537" s="219"/>
      <c r="T537" s="219"/>
      <c r="U537" s="219"/>
    </row>
    <row r="538">
      <c r="A538" s="219"/>
      <c r="B538" s="219"/>
      <c r="C538" s="219"/>
      <c r="D538" s="219"/>
      <c r="E538" s="219"/>
      <c r="F538" s="219"/>
      <c r="G538" s="219"/>
      <c r="H538" s="219"/>
      <c r="I538" s="219"/>
      <c r="J538" s="219"/>
      <c r="K538" s="219"/>
      <c r="L538" s="219"/>
      <c r="M538" s="219"/>
      <c r="N538" s="219"/>
      <c r="O538" s="219"/>
      <c r="P538" s="219"/>
      <c r="Q538" s="219"/>
      <c r="R538" s="219"/>
      <c r="S538" s="219"/>
      <c r="T538" s="219"/>
      <c r="U538" s="219"/>
    </row>
    <row r="539">
      <c r="A539" s="219"/>
      <c r="B539" s="219"/>
      <c r="C539" s="219"/>
      <c r="D539" s="219"/>
      <c r="E539" s="219"/>
      <c r="F539" s="219"/>
      <c r="G539" s="219"/>
      <c r="H539" s="219"/>
      <c r="I539" s="219"/>
      <c r="J539" s="219"/>
      <c r="K539" s="219"/>
      <c r="L539" s="219"/>
      <c r="M539" s="219"/>
      <c r="N539" s="219"/>
      <c r="O539" s="219"/>
      <c r="P539" s="219"/>
      <c r="Q539" s="219"/>
      <c r="R539" s="219"/>
      <c r="S539" s="219"/>
      <c r="T539" s="219"/>
      <c r="U539" s="219"/>
    </row>
    <row r="540">
      <c r="A540" s="219"/>
      <c r="B540" s="219"/>
      <c r="C540" s="219"/>
      <c r="D540" s="219"/>
      <c r="E540" s="219"/>
      <c r="F540" s="219"/>
      <c r="G540" s="219"/>
      <c r="H540" s="219"/>
      <c r="I540" s="219"/>
      <c r="J540" s="219"/>
      <c r="K540" s="219"/>
      <c r="L540" s="219"/>
      <c r="M540" s="219"/>
      <c r="N540" s="219"/>
      <c r="O540" s="219"/>
      <c r="P540" s="219"/>
      <c r="Q540" s="219"/>
      <c r="R540" s="219"/>
      <c r="S540" s="219"/>
      <c r="T540" s="219"/>
      <c r="U540" s="219"/>
    </row>
    <row r="541">
      <c r="A541" s="219"/>
      <c r="B541" s="219"/>
      <c r="C541" s="219"/>
      <c r="D541" s="219"/>
      <c r="E541" s="219"/>
      <c r="F541" s="219"/>
      <c r="G541" s="219"/>
      <c r="H541" s="219"/>
      <c r="I541" s="219"/>
      <c r="J541" s="219"/>
      <c r="K541" s="219"/>
      <c r="L541" s="219"/>
      <c r="M541" s="219"/>
      <c r="N541" s="219"/>
      <c r="O541" s="219"/>
      <c r="P541" s="219"/>
      <c r="Q541" s="219"/>
      <c r="R541" s="219"/>
      <c r="S541" s="219"/>
      <c r="T541" s="219"/>
      <c r="U541" s="219"/>
    </row>
    <row r="542">
      <c r="A542" s="219"/>
      <c r="B542" s="219"/>
      <c r="C542" s="219"/>
      <c r="D542" s="219"/>
      <c r="E542" s="219"/>
      <c r="F542" s="219"/>
      <c r="G542" s="219"/>
      <c r="H542" s="219"/>
      <c r="I542" s="219"/>
      <c r="J542" s="219"/>
      <c r="K542" s="219"/>
      <c r="L542" s="219"/>
      <c r="M542" s="219"/>
      <c r="N542" s="219"/>
      <c r="O542" s="219"/>
      <c r="P542" s="219"/>
      <c r="Q542" s="219"/>
      <c r="R542" s="219"/>
      <c r="S542" s="219"/>
      <c r="T542" s="219"/>
      <c r="U542" s="219"/>
    </row>
    <row r="543">
      <c r="A543" s="219"/>
      <c r="B543" s="219"/>
      <c r="C543" s="219"/>
      <c r="D543" s="219"/>
      <c r="E543" s="219"/>
      <c r="F543" s="219"/>
      <c r="G543" s="219"/>
      <c r="H543" s="219"/>
      <c r="I543" s="219"/>
      <c r="J543" s="219"/>
      <c r="K543" s="219"/>
      <c r="L543" s="219"/>
      <c r="M543" s="219"/>
      <c r="N543" s="219"/>
      <c r="O543" s="219"/>
      <c r="P543" s="219"/>
      <c r="Q543" s="219"/>
      <c r="R543" s="219"/>
      <c r="S543" s="219"/>
      <c r="T543" s="219"/>
      <c r="U543" s="219"/>
    </row>
    <row r="544">
      <c r="A544" s="219"/>
      <c r="B544" s="219"/>
      <c r="C544" s="219"/>
      <c r="D544" s="219"/>
      <c r="E544" s="219"/>
      <c r="F544" s="219"/>
      <c r="G544" s="219"/>
      <c r="H544" s="219"/>
      <c r="I544" s="219"/>
      <c r="J544" s="219"/>
      <c r="K544" s="219"/>
      <c r="L544" s="219"/>
      <c r="M544" s="219"/>
      <c r="N544" s="219"/>
      <c r="O544" s="219"/>
      <c r="P544" s="219"/>
      <c r="Q544" s="219"/>
      <c r="R544" s="219"/>
      <c r="S544" s="219"/>
      <c r="T544" s="219"/>
      <c r="U544" s="219"/>
    </row>
    <row r="545">
      <c r="A545" s="219"/>
      <c r="B545" s="219"/>
      <c r="C545" s="219"/>
      <c r="D545" s="219"/>
      <c r="E545" s="219"/>
      <c r="F545" s="219"/>
      <c r="G545" s="219"/>
      <c r="H545" s="219"/>
      <c r="I545" s="219"/>
      <c r="J545" s="219"/>
      <c r="K545" s="219"/>
      <c r="L545" s="219"/>
      <c r="M545" s="219"/>
      <c r="N545" s="219"/>
      <c r="O545" s="219"/>
      <c r="P545" s="219"/>
      <c r="Q545" s="219"/>
      <c r="R545" s="219"/>
      <c r="S545" s="219"/>
      <c r="T545" s="219"/>
      <c r="U545" s="219"/>
    </row>
    <row r="546">
      <c r="A546" s="219"/>
      <c r="B546" s="219"/>
      <c r="C546" s="219"/>
      <c r="D546" s="219"/>
      <c r="E546" s="219"/>
      <c r="F546" s="219"/>
      <c r="G546" s="219"/>
      <c r="H546" s="219"/>
      <c r="I546" s="219"/>
      <c r="J546" s="219"/>
      <c r="K546" s="219"/>
      <c r="L546" s="219"/>
      <c r="M546" s="219"/>
      <c r="N546" s="219"/>
      <c r="O546" s="219"/>
      <c r="P546" s="219"/>
      <c r="Q546" s="219"/>
      <c r="R546" s="219"/>
      <c r="S546" s="219"/>
      <c r="T546" s="219"/>
      <c r="U546" s="219"/>
    </row>
    <row r="547">
      <c r="A547" s="219"/>
      <c r="B547" s="219"/>
      <c r="C547" s="219"/>
      <c r="D547" s="219"/>
      <c r="E547" s="219"/>
      <c r="F547" s="219"/>
      <c r="G547" s="219"/>
      <c r="H547" s="219"/>
      <c r="I547" s="219"/>
      <c r="J547" s="219"/>
      <c r="K547" s="219"/>
      <c r="L547" s="219"/>
      <c r="M547" s="219"/>
      <c r="N547" s="219"/>
      <c r="O547" s="219"/>
      <c r="P547" s="219"/>
      <c r="Q547" s="219"/>
      <c r="R547" s="219"/>
      <c r="S547" s="219"/>
      <c r="T547" s="219"/>
      <c r="U547" s="219"/>
    </row>
    <row r="548">
      <c r="A548" s="219"/>
      <c r="B548" s="219"/>
      <c r="C548" s="219"/>
      <c r="D548" s="219"/>
      <c r="E548" s="219"/>
      <c r="F548" s="219"/>
      <c r="G548" s="219"/>
      <c r="H548" s="219"/>
      <c r="I548" s="219"/>
      <c r="J548" s="219"/>
      <c r="K548" s="219"/>
      <c r="L548" s="219"/>
      <c r="M548" s="219"/>
      <c r="N548" s="219"/>
      <c r="O548" s="219"/>
      <c r="P548" s="219"/>
      <c r="Q548" s="219"/>
      <c r="R548" s="219"/>
      <c r="S548" s="219"/>
      <c r="T548" s="219"/>
      <c r="U548" s="219"/>
    </row>
    <row r="549">
      <c r="A549" s="219"/>
      <c r="B549" s="219"/>
      <c r="C549" s="219"/>
      <c r="D549" s="219"/>
      <c r="E549" s="219"/>
      <c r="F549" s="219"/>
      <c r="G549" s="219"/>
      <c r="H549" s="219"/>
      <c r="I549" s="219"/>
      <c r="J549" s="219"/>
      <c r="K549" s="219"/>
      <c r="L549" s="219"/>
      <c r="M549" s="219"/>
      <c r="N549" s="219"/>
      <c r="O549" s="219"/>
      <c r="P549" s="219"/>
      <c r="Q549" s="219"/>
      <c r="R549" s="219"/>
      <c r="S549" s="219"/>
      <c r="T549" s="219"/>
      <c r="U549" s="219"/>
    </row>
    <row r="550">
      <c r="A550" s="219"/>
      <c r="B550" s="219"/>
      <c r="C550" s="219"/>
      <c r="D550" s="219"/>
      <c r="E550" s="219"/>
      <c r="F550" s="219"/>
      <c r="G550" s="219"/>
      <c r="H550" s="219"/>
      <c r="I550" s="219"/>
      <c r="J550" s="219"/>
      <c r="K550" s="219"/>
      <c r="L550" s="219"/>
      <c r="M550" s="219"/>
      <c r="N550" s="219"/>
      <c r="O550" s="219"/>
      <c r="P550" s="219"/>
      <c r="Q550" s="219"/>
      <c r="R550" s="219"/>
      <c r="S550" s="219"/>
      <c r="T550" s="219"/>
      <c r="U550" s="219"/>
    </row>
    <row r="551">
      <c r="A551" s="219"/>
      <c r="B551" s="219"/>
      <c r="C551" s="219"/>
      <c r="D551" s="219"/>
      <c r="E551" s="219"/>
      <c r="F551" s="219"/>
      <c r="G551" s="219"/>
      <c r="H551" s="219"/>
      <c r="I551" s="219"/>
      <c r="J551" s="219"/>
      <c r="K551" s="219"/>
      <c r="L551" s="219"/>
      <c r="M551" s="219"/>
      <c r="N551" s="219"/>
      <c r="O551" s="219"/>
      <c r="P551" s="219"/>
      <c r="Q551" s="219"/>
      <c r="R551" s="219"/>
      <c r="S551" s="219"/>
      <c r="T551" s="219"/>
      <c r="U551" s="219"/>
    </row>
    <row r="552">
      <c r="A552" s="219"/>
      <c r="B552" s="219"/>
      <c r="C552" s="219"/>
      <c r="D552" s="219"/>
      <c r="E552" s="219"/>
      <c r="F552" s="219"/>
      <c r="G552" s="219"/>
      <c r="H552" s="219"/>
      <c r="I552" s="219"/>
      <c r="J552" s="219"/>
      <c r="K552" s="219"/>
      <c r="L552" s="219"/>
      <c r="M552" s="219"/>
      <c r="N552" s="219"/>
      <c r="O552" s="219"/>
      <c r="P552" s="219"/>
      <c r="Q552" s="219"/>
      <c r="R552" s="219"/>
      <c r="S552" s="219"/>
      <c r="T552" s="219"/>
      <c r="U552" s="219"/>
    </row>
    <row r="553">
      <c r="A553" s="219"/>
      <c r="B553" s="219"/>
      <c r="C553" s="219"/>
      <c r="D553" s="219"/>
      <c r="E553" s="219"/>
      <c r="F553" s="219"/>
      <c r="G553" s="219"/>
      <c r="H553" s="219"/>
      <c r="I553" s="219"/>
      <c r="J553" s="219"/>
      <c r="K553" s="219"/>
      <c r="L553" s="219"/>
      <c r="M553" s="219"/>
      <c r="N553" s="219"/>
      <c r="O553" s="219"/>
      <c r="P553" s="219"/>
      <c r="Q553" s="219"/>
      <c r="R553" s="219"/>
      <c r="S553" s="219"/>
      <c r="T553" s="219"/>
      <c r="U553" s="219"/>
    </row>
    <row r="554">
      <c r="A554" s="219"/>
      <c r="B554" s="219"/>
      <c r="C554" s="219"/>
      <c r="D554" s="219"/>
      <c r="E554" s="219"/>
      <c r="F554" s="219"/>
      <c r="G554" s="219"/>
      <c r="H554" s="219"/>
      <c r="I554" s="219"/>
      <c r="J554" s="219"/>
      <c r="K554" s="219"/>
      <c r="L554" s="219"/>
      <c r="M554" s="219"/>
      <c r="N554" s="219"/>
      <c r="O554" s="219"/>
      <c r="P554" s="219"/>
      <c r="Q554" s="219"/>
      <c r="R554" s="219"/>
      <c r="S554" s="219"/>
      <c r="T554" s="219"/>
      <c r="U554" s="219"/>
    </row>
    <row r="555">
      <c r="A555" s="219"/>
      <c r="B555" s="219"/>
      <c r="C555" s="219"/>
      <c r="D555" s="219"/>
      <c r="E555" s="219"/>
      <c r="F555" s="219"/>
      <c r="G555" s="219"/>
      <c r="H555" s="219"/>
      <c r="I555" s="219"/>
      <c r="J555" s="219"/>
      <c r="K555" s="219"/>
      <c r="L555" s="219"/>
      <c r="M555" s="219"/>
      <c r="N555" s="219"/>
      <c r="O555" s="219"/>
      <c r="P555" s="219"/>
      <c r="Q555" s="219"/>
      <c r="R555" s="219"/>
      <c r="S555" s="219"/>
      <c r="T555" s="219"/>
      <c r="U555" s="219"/>
    </row>
    <row r="556">
      <c r="A556" s="219"/>
      <c r="B556" s="219"/>
      <c r="C556" s="219"/>
      <c r="D556" s="219"/>
      <c r="E556" s="219"/>
      <c r="F556" s="219"/>
      <c r="G556" s="219"/>
      <c r="H556" s="219"/>
      <c r="I556" s="219"/>
      <c r="J556" s="219"/>
      <c r="K556" s="219"/>
      <c r="L556" s="219"/>
      <c r="M556" s="219"/>
      <c r="N556" s="219"/>
      <c r="O556" s="219"/>
      <c r="P556" s="219"/>
      <c r="Q556" s="219"/>
      <c r="R556" s="219"/>
      <c r="S556" s="219"/>
      <c r="T556" s="219"/>
      <c r="U556" s="219"/>
    </row>
    <row r="557">
      <c r="A557" s="219"/>
      <c r="B557" s="219"/>
      <c r="C557" s="219"/>
      <c r="D557" s="219"/>
      <c r="E557" s="219"/>
      <c r="F557" s="219"/>
      <c r="G557" s="219"/>
      <c r="H557" s="219"/>
      <c r="I557" s="219"/>
      <c r="J557" s="219"/>
      <c r="K557" s="219"/>
      <c r="L557" s="219"/>
      <c r="M557" s="219"/>
      <c r="N557" s="219"/>
      <c r="O557" s="219"/>
      <c r="P557" s="219"/>
      <c r="Q557" s="219"/>
      <c r="R557" s="219"/>
      <c r="S557" s="219"/>
      <c r="T557" s="219"/>
      <c r="U557" s="219"/>
    </row>
    <row r="558">
      <c r="A558" s="219"/>
      <c r="B558" s="219"/>
      <c r="C558" s="219"/>
      <c r="D558" s="219"/>
      <c r="E558" s="219"/>
      <c r="F558" s="219"/>
      <c r="G558" s="219"/>
      <c r="H558" s="219"/>
      <c r="I558" s="219"/>
      <c r="J558" s="219"/>
      <c r="K558" s="219"/>
      <c r="L558" s="219"/>
      <c r="M558" s="219"/>
      <c r="N558" s="219"/>
      <c r="O558" s="219"/>
      <c r="P558" s="219"/>
      <c r="Q558" s="219"/>
      <c r="R558" s="219"/>
      <c r="S558" s="219"/>
      <c r="T558" s="219"/>
      <c r="U558" s="219"/>
    </row>
    <row r="559">
      <c r="A559" s="219"/>
      <c r="B559" s="219"/>
      <c r="C559" s="219"/>
      <c r="D559" s="219"/>
      <c r="E559" s="219"/>
      <c r="F559" s="219"/>
      <c r="G559" s="219"/>
      <c r="H559" s="219"/>
      <c r="I559" s="219"/>
      <c r="J559" s="219"/>
      <c r="K559" s="219"/>
      <c r="L559" s="219"/>
      <c r="M559" s="219"/>
      <c r="N559" s="219"/>
      <c r="O559" s="219"/>
      <c r="P559" s="219"/>
      <c r="Q559" s="219"/>
      <c r="R559" s="219"/>
      <c r="S559" s="219"/>
      <c r="T559" s="219"/>
      <c r="U559" s="219"/>
    </row>
    <row r="560">
      <c r="A560" s="219"/>
      <c r="B560" s="219"/>
      <c r="C560" s="219"/>
      <c r="D560" s="219"/>
      <c r="E560" s="219"/>
      <c r="F560" s="219"/>
      <c r="G560" s="219"/>
      <c r="H560" s="219"/>
      <c r="I560" s="219"/>
      <c r="J560" s="219"/>
      <c r="K560" s="219"/>
      <c r="L560" s="219"/>
      <c r="M560" s="219"/>
      <c r="N560" s="219"/>
      <c r="O560" s="219"/>
      <c r="P560" s="219"/>
      <c r="Q560" s="219"/>
      <c r="R560" s="219"/>
      <c r="S560" s="219"/>
      <c r="T560" s="219"/>
      <c r="U560" s="219"/>
    </row>
    <row r="561">
      <c r="A561" s="219"/>
      <c r="B561" s="219"/>
      <c r="C561" s="219"/>
      <c r="D561" s="219"/>
      <c r="E561" s="219"/>
      <c r="F561" s="219"/>
      <c r="G561" s="219"/>
      <c r="H561" s="219"/>
      <c r="I561" s="219"/>
      <c r="J561" s="219"/>
      <c r="K561" s="219"/>
      <c r="L561" s="219"/>
      <c r="M561" s="219"/>
      <c r="N561" s="219"/>
      <c r="O561" s="219"/>
      <c r="P561" s="219"/>
      <c r="Q561" s="219"/>
      <c r="R561" s="219"/>
      <c r="S561" s="219"/>
      <c r="T561" s="219"/>
      <c r="U561" s="219"/>
    </row>
    <row r="562">
      <c r="A562" s="219"/>
      <c r="B562" s="219"/>
      <c r="C562" s="219"/>
      <c r="D562" s="219"/>
      <c r="E562" s="219"/>
      <c r="F562" s="219"/>
      <c r="G562" s="219"/>
      <c r="H562" s="219"/>
      <c r="I562" s="219"/>
      <c r="J562" s="219"/>
      <c r="K562" s="219"/>
      <c r="L562" s="219"/>
      <c r="M562" s="219"/>
      <c r="N562" s="219"/>
      <c r="O562" s="219"/>
      <c r="P562" s="219"/>
      <c r="Q562" s="219"/>
      <c r="R562" s="219"/>
      <c r="S562" s="219"/>
      <c r="T562" s="219"/>
      <c r="U562" s="219"/>
    </row>
    <row r="563">
      <c r="A563" s="219"/>
      <c r="B563" s="219"/>
      <c r="C563" s="219"/>
      <c r="D563" s="219"/>
      <c r="E563" s="219"/>
      <c r="F563" s="219"/>
      <c r="G563" s="219"/>
      <c r="H563" s="219"/>
      <c r="I563" s="219"/>
      <c r="J563" s="219"/>
      <c r="K563" s="219"/>
      <c r="L563" s="219"/>
      <c r="M563" s="219"/>
      <c r="N563" s="219"/>
      <c r="O563" s="219"/>
      <c r="P563" s="219"/>
      <c r="Q563" s="219"/>
      <c r="R563" s="219"/>
      <c r="S563" s="219"/>
      <c r="T563" s="219"/>
      <c r="U563" s="219"/>
    </row>
    <row r="564">
      <c r="A564" s="219"/>
      <c r="B564" s="219"/>
      <c r="C564" s="219"/>
      <c r="D564" s="219"/>
      <c r="E564" s="219"/>
      <c r="F564" s="219"/>
      <c r="G564" s="219"/>
      <c r="H564" s="219"/>
      <c r="I564" s="219"/>
      <c r="J564" s="219"/>
      <c r="K564" s="219"/>
      <c r="L564" s="219"/>
      <c r="M564" s="219"/>
      <c r="N564" s="219"/>
      <c r="O564" s="219"/>
      <c r="P564" s="219"/>
      <c r="Q564" s="219"/>
      <c r="R564" s="219"/>
      <c r="S564" s="219"/>
      <c r="T564" s="219"/>
      <c r="U564" s="219"/>
    </row>
    <row r="565">
      <c r="A565" s="219"/>
      <c r="B565" s="219"/>
      <c r="C565" s="219"/>
      <c r="D565" s="219"/>
      <c r="E565" s="219"/>
      <c r="F565" s="219"/>
      <c r="G565" s="219"/>
      <c r="H565" s="219"/>
      <c r="I565" s="219"/>
      <c r="J565" s="219"/>
      <c r="K565" s="219"/>
      <c r="L565" s="219"/>
      <c r="M565" s="219"/>
      <c r="N565" s="219"/>
      <c r="O565" s="219"/>
      <c r="P565" s="219"/>
      <c r="Q565" s="219"/>
      <c r="R565" s="219"/>
      <c r="S565" s="219"/>
      <c r="T565" s="219"/>
      <c r="U565" s="219"/>
    </row>
    <row r="566">
      <c r="A566" s="219"/>
      <c r="B566" s="219"/>
      <c r="C566" s="219"/>
      <c r="D566" s="219"/>
      <c r="E566" s="219"/>
      <c r="F566" s="219"/>
      <c r="G566" s="219"/>
      <c r="H566" s="219"/>
      <c r="I566" s="219"/>
      <c r="J566" s="219"/>
      <c r="K566" s="219"/>
      <c r="L566" s="219"/>
      <c r="M566" s="219"/>
      <c r="N566" s="219"/>
      <c r="O566" s="219"/>
      <c r="P566" s="219"/>
      <c r="Q566" s="219"/>
      <c r="R566" s="219"/>
      <c r="S566" s="219"/>
      <c r="T566" s="219"/>
      <c r="U566" s="219"/>
    </row>
    <row r="567">
      <c r="A567" s="219"/>
      <c r="B567" s="219"/>
      <c r="C567" s="219"/>
      <c r="D567" s="219"/>
      <c r="E567" s="219"/>
      <c r="F567" s="219"/>
      <c r="G567" s="219"/>
      <c r="H567" s="219"/>
      <c r="I567" s="219"/>
      <c r="J567" s="219"/>
      <c r="K567" s="219"/>
      <c r="L567" s="219"/>
      <c r="M567" s="219"/>
      <c r="N567" s="219"/>
      <c r="O567" s="219"/>
      <c r="P567" s="219"/>
      <c r="Q567" s="219"/>
      <c r="R567" s="219"/>
      <c r="S567" s="219"/>
      <c r="T567" s="219"/>
      <c r="U567" s="219"/>
    </row>
    <row r="568">
      <c r="A568" s="219"/>
      <c r="B568" s="219"/>
      <c r="C568" s="219"/>
      <c r="D568" s="219"/>
      <c r="E568" s="219"/>
      <c r="F568" s="219"/>
      <c r="G568" s="219"/>
      <c r="H568" s="219"/>
      <c r="I568" s="219"/>
      <c r="J568" s="219"/>
      <c r="K568" s="219"/>
      <c r="L568" s="219"/>
      <c r="M568" s="219"/>
      <c r="N568" s="219"/>
      <c r="O568" s="219"/>
      <c r="P568" s="219"/>
      <c r="Q568" s="219"/>
      <c r="R568" s="219"/>
      <c r="S568" s="219"/>
      <c r="T568" s="219"/>
      <c r="U568" s="219"/>
    </row>
    <row r="569">
      <c r="A569" s="219"/>
      <c r="B569" s="219"/>
      <c r="C569" s="219"/>
      <c r="D569" s="219"/>
      <c r="E569" s="219"/>
      <c r="F569" s="219"/>
      <c r="G569" s="219"/>
      <c r="H569" s="219"/>
      <c r="I569" s="219"/>
      <c r="J569" s="219"/>
      <c r="K569" s="219"/>
      <c r="L569" s="219"/>
      <c r="M569" s="219"/>
      <c r="N569" s="219"/>
      <c r="O569" s="219"/>
      <c r="P569" s="219"/>
      <c r="Q569" s="219"/>
      <c r="R569" s="219"/>
      <c r="S569" s="219"/>
      <c r="T569" s="219"/>
      <c r="U569" s="219"/>
    </row>
    <row r="570">
      <c r="A570" s="219"/>
      <c r="B570" s="219"/>
      <c r="C570" s="219"/>
      <c r="D570" s="219"/>
      <c r="E570" s="219"/>
      <c r="F570" s="219"/>
      <c r="G570" s="219"/>
      <c r="H570" s="219"/>
      <c r="I570" s="219"/>
      <c r="J570" s="219"/>
      <c r="K570" s="219"/>
      <c r="L570" s="219"/>
      <c r="M570" s="219"/>
      <c r="N570" s="219"/>
      <c r="O570" s="219"/>
      <c r="P570" s="219"/>
      <c r="Q570" s="219"/>
      <c r="R570" s="219"/>
      <c r="S570" s="219"/>
      <c r="T570" s="219"/>
      <c r="U570" s="219"/>
    </row>
    <row r="571">
      <c r="A571" s="219"/>
      <c r="B571" s="219"/>
      <c r="C571" s="219"/>
      <c r="D571" s="219"/>
      <c r="E571" s="219"/>
      <c r="F571" s="219"/>
      <c r="G571" s="219"/>
      <c r="H571" s="219"/>
      <c r="I571" s="219"/>
      <c r="J571" s="219"/>
      <c r="K571" s="219"/>
      <c r="L571" s="219"/>
      <c r="M571" s="219"/>
      <c r="N571" s="219"/>
      <c r="O571" s="219"/>
      <c r="P571" s="219"/>
      <c r="Q571" s="219"/>
      <c r="R571" s="219"/>
      <c r="S571" s="219"/>
      <c r="T571" s="219"/>
      <c r="U571" s="219"/>
    </row>
    <row r="572">
      <c r="A572" s="219"/>
      <c r="B572" s="219"/>
      <c r="C572" s="219"/>
      <c r="D572" s="219"/>
      <c r="E572" s="219"/>
      <c r="F572" s="219"/>
      <c r="G572" s="219"/>
      <c r="H572" s="219"/>
      <c r="I572" s="219"/>
      <c r="J572" s="219"/>
      <c r="K572" s="219"/>
      <c r="L572" s="219"/>
      <c r="M572" s="219"/>
      <c r="N572" s="219"/>
      <c r="O572" s="219"/>
      <c r="P572" s="219"/>
      <c r="Q572" s="219"/>
      <c r="R572" s="219"/>
      <c r="S572" s="219"/>
      <c r="T572" s="219"/>
      <c r="U572" s="219"/>
    </row>
    <row r="573">
      <c r="A573" s="219"/>
      <c r="B573" s="219"/>
      <c r="C573" s="219"/>
      <c r="D573" s="219"/>
      <c r="E573" s="219"/>
      <c r="F573" s="219"/>
      <c r="G573" s="219"/>
      <c r="H573" s="219"/>
      <c r="I573" s="219"/>
      <c r="J573" s="219"/>
      <c r="K573" s="219"/>
      <c r="L573" s="219"/>
      <c r="M573" s="219"/>
      <c r="N573" s="219"/>
      <c r="O573" s="219"/>
      <c r="P573" s="219"/>
      <c r="Q573" s="219"/>
      <c r="R573" s="219"/>
      <c r="S573" s="219"/>
      <c r="T573" s="219"/>
      <c r="U573" s="219"/>
    </row>
    <row r="574">
      <c r="A574" s="219"/>
      <c r="B574" s="219"/>
      <c r="C574" s="219"/>
      <c r="D574" s="219"/>
      <c r="E574" s="219"/>
      <c r="F574" s="219"/>
      <c r="G574" s="219"/>
      <c r="H574" s="219"/>
      <c r="I574" s="219"/>
      <c r="J574" s="219"/>
      <c r="K574" s="219"/>
      <c r="L574" s="219"/>
      <c r="M574" s="219"/>
      <c r="N574" s="219"/>
      <c r="O574" s="219"/>
      <c r="P574" s="219"/>
      <c r="Q574" s="219"/>
      <c r="R574" s="219"/>
      <c r="S574" s="219"/>
      <c r="T574" s="219"/>
      <c r="U574" s="219"/>
    </row>
    <row r="575">
      <c r="A575" s="219"/>
      <c r="B575" s="219"/>
      <c r="C575" s="219"/>
      <c r="D575" s="219"/>
      <c r="E575" s="219"/>
      <c r="F575" s="219"/>
      <c r="G575" s="219"/>
      <c r="H575" s="219"/>
      <c r="I575" s="219"/>
      <c r="J575" s="219"/>
      <c r="K575" s="219"/>
      <c r="L575" s="219"/>
      <c r="M575" s="219"/>
      <c r="N575" s="219"/>
      <c r="O575" s="219"/>
      <c r="P575" s="219"/>
      <c r="Q575" s="219"/>
      <c r="R575" s="219"/>
      <c r="S575" s="219"/>
      <c r="T575" s="219"/>
      <c r="U575" s="219"/>
    </row>
    <row r="576">
      <c r="A576" s="219"/>
      <c r="B576" s="219"/>
      <c r="C576" s="219"/>
      <c r="D576" s="219"/>
      <c r="E576" s="219"/>
      <c r="F576" s="219"/>
      <c r="G576" s="219"/>
      <c r="H576" s="219"/>
      <c r="I576" s="219"/>
      <c r="J576" s="219"/>
      <c r="K576" s="219"/>
      <c r="L576" s="219"/>
      <c r="M576" s="219"/>
      <c r="N576" s="219"/>
      <c r="O576" s="219"/>
      <c r="P576" s="219"/>
      <c r="Q576" s="219"/>
      <c r="R576" s="219"/>
      <c r="S576" s="219"/>
      <c r="T576" s="219"/>
      <c r="U576" s="219"/>
    </row>
    <row r="577">
      <c r="A577" s="219"/>
      <c r="B577" s="219"/>
      <c r="C577" s="219"/>
      <c r="D577" s="219"/>
      <c r="E577" s="219"/>
      <c r="F577" s="219"/>
      <c r="G577" s="219"/>
      <c r="H577" s="219"/>
      <c r="I577" s="219"/>
      <c r="J577" s="219"/>
      <c r="K577" s="219"/>
      <c r="L577" s="219"/>
      <c r="M577" s="219"/>
      <c r="N577" s="219"/>
      <c r="O577" s="219"/>
      <c r="P577" s="219"/>
      <c r="Q577" s="219"/>
      <c r="R577" s="219"/>
      <c r="S577" s="219"/>
      <c r="T577" s="219"/>
      <c r="U577" s="219"/>
    </row>
    <row r="578">
      <c r="A578" s="219"/>
      <c r="B578" s="219"/>
      <c r="C578" s="219"/>
      <c r="D578" s="219"/>
      <c r="E578" s="219"/>
      <c r="F578" s="219"/>
      <c r="G578" s="219"/>
      <c r="H578" s="219"/>
      <c r="I578" s="219"/>
      <c r="J578" s="219"/>
      <c r="K578" s="219"/>
      <c r="L578" s="219"/>
      <c r="M578" s="219"/>
      <c r="N578" s="219"/>
      <c r="O578" s="219"/>
      <c r="P578" s="219"/>
      <c r="Q578" s="219"/>
      <c r="R578" s="219"/>
      <c r="S578" s="219"/>
      <c r="T578" s="219"/>
      <c r="U578" s="219"/>
    </row>
    <row r="579">
      <c r="A579" s="219"/>
      <c r="B579" s="219"/>
      <c r="C579" s="219"/>
      <c r="D579" s="219"/>
      <c r="E579" s="219"/>
      <c r="F579" s="219"/>
      <c r="G579" s="219"/>
      <c r="H579" s="219"/>
      <c r="I579" s="219"/>
      <c r="J579" s="219"/>
      <c r="K579" s="219"/>
      <c r="L579" s="219"/>
      <c r="M579" s="219"/>
      <c r="N579" s="219"/>
      <c r="O579" s="219"/>
      <c r="P579" s="219"/>
      <c r="Q579" s="219"/>
      <c r="R579" s="219"/>
      <c r="S579" s="219"/>
      <c r="T579" s="219"/>
      <c r="U579" s="219"/>
    </row>
    <row r="580">
      <c r="A580" s="219"/>
      <c r="B580" s="219"/>
      <c r="C580" s="219"/>
      <c r="D580" s="219"/>
      <c r="E580" s="219"/>
      <c r="F580" s="219"/>
      <c r="G580" s="219"/>
      <c r="H580" s="219"/>
      <c r="I580" s="219"/>
      <c r="J580" s="219"/>
      <c r="K580" s="219"/>
      <c r="L580" s="219"/>
      <c r="M580" s="219"/>
      <c r="N580" s="219"/>
      <c r="O580" s="219"/>
      <c r="P580" s="219"/>
      <c r="Q580" s="219"/>
      <c r="R580" s="219"/>
      <c r="S580" s="219"/>
      <c r="T580" s="219"/>
      <c r="U580" s="219"/>
    </row>
    <row r="581">
      <c r="A581" s="219"/>
      <c r="B581" s="219"/>
      <c r="C581" s="219"/>
      <c r="D581" s="219"/>
      <c r="E581" s="219"/>
      <c r="F581" s="219"/>
      <c r="G581" s="219"/>
      <c r="H581" s="219"/>
      <c r="I581" s="219"/>
      <c r="J581" s="219"/>
      <c r="K581" s="219"/>
      <c r="L581" s="219"/>
      <c r="M581" s="219"/>
      <c r="N581" s="219"/>
      <c r="O581" s="219"/>
      <c r="P581" s="219"/>
      <c r="Q581" s="219"/>
      <c r="R581" s="219"/>
      <c r="S581" s="219"/>
      <c r="T581" s="219"/>
      <c r="U581" s="219"/>
    </row>
    <row r="582">
      <c r="A582" s="219"/>
      <c r="B582" s="219"/>
      <c r="C582" s="219"/>
      <c r="D582" s="219"/>
      <c r="E582" s="219"/>
      <c r="F582" s="219"/>
      <c r="G582" s="219"/>
      <c r="H582" s="219"/>
      <c r="I582" s="219"/>
      <c r="J582" s="219"/>
      <c r="K582" s="219"/>
      <c r="L582" s="219"/>
      <c r="M582" s="219"/>
      <c r="N582" s="219"/>
      <c r="O582" s="219"/>
      <c r="P582" s="219"/>
      <c r="Q582" s="219"/>
      <c r="R582" s="219"/>
      <c r="S582" s="219"/>
      <c r="T582" s="219"/>
      <c r="U582" s="219"/>
    </row>
    <row r="583">
      <c r="A583" s="219"/>
      <c r="B583" s="219"/>
      <c r="C583" s="219"/>
      <c r="D583" s="219"/>
      <c r="E583" s="219"/>
      <c r="F583" s="219"/>
      <c r="G583" s="219"/>
      <c r="H583" s="219"/>
      <c r="I583" s="219"/>
      <c r="J583" s="219"/>
      <c r="K583" s="219"/>
      <c r="L583" s="219"/>
      <c r="M583" s="219"/>
      <c r="N583" s="219"/>
      <c r="O583" s="219"/>
      <c r="P583" s="219"/>
      <c r="Q583" s="219"/>
      <c r="R583" s="219"/>
      <c r="S583" s="219"/>
      <c r="T583" s="219"/>
      <c r="U583" s="219"/>
    </row>
    <row r="584">
      <c r="A584" s="219"/>
      <c r="B584" s="219"/>
      <c r="C584" s="219"/>
      <c r="D584" s="219"/>
      <c r="E584" s="219"/>
      <c r="F584" s="219"/>
      <c r="G584" s="219"/>
      <c r="H584" s="219"/>
      <c r="I584" s="219"/>
      <c r="J584" s="219"/>
      <c r="K584" s="219"/>
      <c r="L584" s="219"/>
      <c r="M584" s="219"/>
      <c r="N584" s="219"/>
      <c r="O584" s="219"/>
      <c r="P584" s="219"/>
      <c r="Q584" s="219"/>
      <c r="R584" s="219"/>
      <c r="S584" s="219"/>
      <c r="T584" s="219"/>
      <c r="U584" s="219"/>
    </row>
    <row r="585">
      <c r="A585" s="219"/>
      <c r="B585" s="219"/>
      <c r="C585" s="219"/>
      <c r="D585" s="219"/>
      <c r="E585" s="219"/>
      <c r="F585" s="219"/>
      <c r="G585" s="219"/>
      <c r="H585" s="219"/>
      <c r="I585" s="219"/>
      <c r="J585" s="219"/>
      <c r="K585" s="219"/>
      <c r="L585" s="219"/>
      <c r="M585" s="219"/>
      <c r="N585" s="219"/>
      <c r="O585" s="219"/>
      <c r="P585" s="219"/>
      <c r="Q585" s="219"/>
      <c r="R585" s="219"/>
      <c r="S585" s="219"/>
      <c r="T585" s="219"/>
      <c r="U585" s="219"/>
    </row>
    <row r="586">
      <c r="A586" s="219"/>
      <c r="B586" s="219"/>
      <c r="C586" s="219"/>
      <c r="D586" s="219"/>
      <c r="E586" s="219"/>
      <c r="F586" s="219"/>
      <c r="G586" s="219"/>
      <c r="H586" s="219"/>
      <c r="I586" s="219"/>
      <c r="J586" s="219"/>
      <c r="K586" s="219"/>
      <c r="L586" s="219"/>
      <c r="M586" s="219"/>
      <c r="N586" s="219"/>
      <c r="O586" s="219"/>
      <c r="P586" s="219"/>
      <c r="Q586" s="219"/>
      <c r="R586" s="219"/>
      <c r="S586" s="219"/>
      <c r="T586" s="219"/>
      <c r="U586" s="219"/>
    </row>
    <row r="587">
      <c r="A587" s="219"/>
      <c r="B587" s="219"/>
      <c r="C587" s="219"/>
      <c r="D587" s="219"/>
      <c r="E587" s="219"/>
      <c r="F587" s="219"/>
      <c r="G587" s="219"/>
      <c r="H587" s="219"/>
      <c r="I587" s="219"/>
      <c r="J587" s="219"/>
      <c r="K587" s="219"/>
      <c r="L587" s="219"/>
      <c r="M587" s="219"/>
      <c r="N587" s="219"/>
      <c r="O587" s="219"/>
      <c r="P587" s="219"/>
      <c r="Q587" s="219"/>
      <c r="R587" s="219"/>
      <c r="S587" s="219"/>
      <c r="T587" s="219"/>
      <c r="U587" s="219"/>
    </row>
    <row r="588">
      <c r="A588" s="219"/>
      <c r="B588" s="219"/>
      <c r="C588" s="219"/>
      <c r="D588" s="219"/>
      <c r="E588" s="219"/>
      <c r="F588" s="219"/>
      <c r="G588" s="219"/>
      <c r="H588" s="219"/>
      <c r="I588" s="219"/>
      <c r="J588" s="219"/>
      <c r="K588" s="219"/>
      <c r="L588" s="219"/>
      <c r="M588" s="219"/>
      <c r="N588" s="219"/>
      <c r="O588" s="219"/>
      <c r="P588" s="219"/>
      <c r="Q588" s="219"/>
      <c r="R588" s="219"/>
      <c r="S588" s="219"/>
      <c r="T588" s="219"/>
      <c r="U588" s="219"/>
    </row>
    <row r="589">
      <c r="A589" s="219"/>
      <c r="B589" s="219"/>
      <c r="C589" s="219"/>
      <c r="D589" s="219"/>
      <c r="E589" s="219"/>
      <c r="F589" s="219"/>
      <c r="G589" s="219"/>
      <c r="H589" s="219"/>
      <c r="I589" s="219"/>
      <c r="J589" s="219"/>
      <c r="K589" s="219"/>
      <c r="L589" s="219"/>
      <c r="M589" s="219"/>
      <c r="N589" s="219"/>
      <c r="O589" s="219"/>
      <c r="P589" s="219"/>
      <c r="Q589" s="219"/>
      <c r="R589" s="219"/>
      <c r="S589" s="219"/>
      <c r="T589" s="219"/>
      <c r="U589" s="219"/>
    </row>
    <row r="590">
      <c r="A590" s="219"/>
      <c r="B590" s="219"/>
      <c r="C590" s="219"/>
      <c r="D590" s="219"/>
      <c r="E590" s="219"/>
      <c r="F590" s="219"/>
      <c r="G590" s="219"/>
      <c r="H590" s="219"/>
      <c r="I590" s="219"/>
      <c r="J590" s="219"/>
      <c r="K590" s="219"/>
      <c r="L590" s="219"/>
      <c r="M590" s="219"/>
      <c r="N590" s="219"/>
      <c r="O590" s="219"/>
      <c r="P590" s="219"/>
      <c r="Q590" s="219"/>
      <c r="R590" s="219"/>
      <c r="S590" s="219"/>
      <c r="T590" s="219"/>
      <c r="U590" s="219"/>
    </row>
    <row r="591">
      <c r="A591" s="219"/>
      <c r="B591" s="219"/>
      <c r="C591" s="219"/>
      <c r="D591" s="219"/>
      <c r="E591" s="219"/>
      <c r="F591" s="219"/>
      <c r="G591" s="219"/>
      <c r="H591" s="219"/>
      <c r="I591" s="219"/>
      <c r="J591" s="219"/>
      <c r="K591" s="219"/>
      <c r="L591" s="219"/>
      <c r="M591" s="219"/>
      <c r="N591" s="219"/>
      <c r="O591" s="219"/>
      <c r="P591" s="219"/>
      <c r="Q591" s="219"/>
      <c r="R591" s="219"/>
      <c r="S591" s="219"/>
      <c r="T591" s="219"/>
      <c r="U591" s="219"/>
    </row>
    <row r="592">
      <c r="A592" s="219"/>
      <c r="B592" s="219"/>
      <c r="C592" s="219"/>
      <c r="D592" s="219"/>
      <c r="E592" s="219"/>
      <c r="F592" s="219"/>
      <c r="G592" s="219"/>
      <c r="H592" s="219"/>
      <c r="I592" s="219"/>
      <c r="J592" s="219"/>
      <c r="K592" s="219"/>
      <c r="L592" s="219"/>
      <c r="M592" s="219"/>
      <c r="N592" s="219"/>
      <c r="O592" s="219"/>
      <c r="P592" s="219"/>
      <c r="Q592" s="219"/>
      <c r="R592" s="219"/>
      <c r="S592" s="219"/>
      <c r="T592" s="219"/>
      <c r="U592" s="219"/>
    </row>
    <row r="593">
      <c r="A593" s="219"/>
      <c r="B593" s="219"/>
      <c r="C593" s="219"/>
      <c r="D593" s="219"/>
      <c r="E593" s="219"/>
      <c r="F593" s="219"/>
      <c r="G593" s="219"/>
      <c r="H593" s="219"/>
      <c r="I593" s="219"/>
      <c r="J593" s="219"/>
      <c r="K593" s="219"/>
      <c r="L593" s="219"/>
      <c r="M593" s="219"/>
      <c r="N593" s="219"/>
      <c r="O593" s="219"/>
      <c r="P593" s="219"/>
      <c r="Q593" s="219"/>
      <c r="R593" s="219"/>
      <c r="S593" s="219"/>
      <c r="T593" s="219"/>
      <c r="U593" s="219"/>
    </row>
    <row r="594">
      <c r="A594" s="219"/>
      <c r="B594" s="219"/>
      <c r="C594" s="219"/>
      <c r="D594" s="219"/>
      <c r="E594" s="219"/>
      <c r="F594" s="219"/>
      <c r="G594" s="219"/>
      <c r="H594" s="219"/>
      <c r="I594" s="219"/>
      <c r="J594" s="219"/>
      <c r="K594" s="219"/>
      <c r="L594" s="219"/>
      <c r="M594" s="219"/>
      <c r="N594" s="219"/>
      <c r="O594" s="219"/>
      <c r="P594" s="219"/>
      <c r="Q594" s="219"/>
      <c r="R594" s="219"/>
      <c r="S594" s="219"/>
      <c r="T594" s="219"/>
      <c r="U594" s="219"/>
    </row>
    <row r="595">
      <c r="A595" s="219"/>
      <c r="B595" s="219"/>
      <c r="C595" s="219"/>
      <c r="D595" s="219"/>
      <c r="E595" s="219"/>
      <c r="F595" s="219"/>
      <c r="G595" s="219"/>
      <c r="H595" s="219"/>
      <c r="I595" s="219"/>
      <c r="J595" s="219"/>
      <c r="K595" s="219"/>
      <c r="L595" s="219"/>
      <c r="M595" s="219"/>
      <c r="N595" s="219"/>
      <c r="O595" s="219"/>
      <c r="P595" s="219"/>
      <c r="Q595" s="219"/>
      <c r="R595" s="219"/>
      <c r="S595" s="219"/>
      <c r="T595" s="219"/>
      <c r="U595" s="219"/>
    </row>
    <row r="596">
      <c r="A596" s="219"/>
      <c r="B596" s="219"/>
      <c r="C596" s="219"/>
      <c r="D596" s="219"/>
      <c r="E596" s="219"/>
      <c r="F596" s="219"/>
      <c r="G596" s="219"/>
      <c r="H596" s="219"/>
      <c r="I596" s="219"/>
      <c r="J596" s="219"/>
      <c r="K596" s="219"/>
      <c r="L596" s="219"/>
      <c r="M596" s="219"/>
      <c r="N596" s="219"/>
      <c r="O596" s="219"/>
      <c r="P596" s="219"/>
      <c r="Q596" s="219"/>
      <c r="R596" s="219"/>
      <c r="S596" s="219"/>
      <c r="T596" s="219"/>
      <c r="U596" s="219"/>
    </row>
    <row r="597">
      <c r="A597" s="219"/>
      <c r="B597" s="219"/>
      <c r="C597" s="219"/>
      <c r="D597" s="219"/>
      <c r="E597" s="219"/>
      <c r="F597" s="219"/>
      <c r="G597" s="219"/>
      <c r="H597" s="219"/>
      <c r="I597" s="219"/>
      <c r="J597" s="219"/>
      <c r="K597" s="219"/>
      <c r="L597" s="219"/>
      <c r="M597" s="219"/>
      <c r="N597" s="219"/>
      <c r="O597" s="219"/>
      <c r="P597" s="219"/>
      <c r="Q597" s="219"/>
      <c r="R597" s="219"/>
      <c r="S597" s="219"/>
      <c r="T597" s="219"/>
      <c r="U597" s="219"/>
    </row>
    <row r="598">
      <c r="A598" s="219"/>
      <c r="B598" s="219"/>
      <c r="C598" s="219"/>
      <c r="D598" s="219"/>
      <c r="E598" s="219"/>
      <c r="F598" s="219"/>
      <c r="G598" s="219"/>
      <c r="H598" s="219"/>
      <c r="I598" s="219"/>
      <c r="J598" s="219"/>
      <c r="K598" s="219"/>
      <c r="L598" s="219"/>
      <c r="M598" s="219"/>
      <c r="N598" s="219"/>
      <c r="O598" s="219"/>
      <c r="P598" s="219"/>
      <c r="Q598" s="219"/>
      <c r="R598" s="219"/>
      <c r="S598" s="219"/>
      <c r="T598" s="219"/>
      <c r="U598" s="219"/>
    </row>
    <row r="599">
      <c r="A599" s="219"/>
      <c r="B599" s="219"/>
      <c r="C599" s="219"/>
      <c r="D599" s="219"/>
      <c r="E599" s="219"/>
      <c r="F599" s="219"/>
      <c r="G599" s="219"/>
      <c r="H599" s="219"/>
      <c r="I599" s="219"/>
      <c r="J599" s="219"/>
      <c r="K599" s="219"/>
      <c r="L599" s="219"/>
      <c r="M599" s="219"/>
      <c r="N599" s="219"/>
      <c r="O599" s="219"/>
      <c r="P599" s="219"/>
      <c r="Q599" s="219"/>
      <c r="R599" s="219"/>
      <c r="S599" s="219"/>
      <c r="T599" s="219"/>
      <c r="U599" s="219"/>
    </row>
    <row r="600">
      <c r="A600" s="219"/>
      <c r="B600" s="219"/>
      <c r="C600" s="219"/>
      <c r="D600" s="219"/>
      <c r="E600" s="219"/>
      <c r="F600" s="219"/>
      <c r="G600" s="219"/>
      <c r="H600" s="219"/>
      <c r="I600" s="219"/>
      <c r="J600" s="219"/>
      <c r="K600" s="219"/>
      <c r="L600" s="219"/>
      <c r="M600" s="219"/>
      <c r="N600" s="219"/>
      <c r="O600" s="219"/>
      <c r="P600" s="219"/>
      <c r="Q600" s="219"/>
      <c r="R600" s="219"/>
      <c r="S600" s="219"/>
      <c r="T600" s="219"/>
      <c r="U600" s="219"/>
    </row>
    <row r="601">
      <c r="A601" s="219"/>
      <c r="B601" s="219"/>
      <c r="C601" s="219"/>
      <c r="D601" s="219"/>
      <c r="E601" s="219"/>
      <c r="F601" s="219"/>
      <c r="G601" s="219"/>
      <c r="H601" s="219"/>
      <c r="I601" s="219"/>
      <c r="J601" s="219"/>
      <c r="K601" s="219"/>
      <c r="L601" s="219"/>
      <c r="M601" s="219"/>
      <c r="N601" s="219"/>
      <c r="O601" s="219"/>
      <c r="P601" s="219"/>
      <c r="Q601" s="219"/>
      <c r="R601" s="219"/>
      <c r="S601" s="219"/>
      <c r="T601" s="219"/>
      <c r="U601" s="219"/>
    </row>
    <row r="602">
      <c r="A602" s="219"/>
      <c r="B602" s="219"/>
      <c r="C602" s="219"/>
      <c r="D602" s="219"/>
      <c r="E602" s="219"/>
      <c r="F602" s="219"/>
      <c r="G602" s="219"/>
      <c r="H602" s="219"/>
      <c r="I602" s="219"/>
      <c r="J602" s="219"/>
      <c r="K602" s="219"/>
      <c r="L602" s="219"/>
      <c r="M602" s="219"/>
      <c r="N602" s="219"/>
      <c r="O602" s="219"/>
      <c r="P602" s="219"/>
      <c r="Q602" s="219"/>
      <c r="R602" s="219"/>
      <c r="S602" s="219"/>
      <c r="T602" s="219"/>
      <c r="U602" s="219"/>
    </row>
    <row r="603">
      <c r="A603" s="219"/>
      <c r="B603" s="219"/>
      <c r="C603" s="219"/>
      <c r="D603" s="219"/>
      <c r="E603" s="219"/>
      <c r="F603" s="219"/>
      <c r="G603" s="219"/>
      <c r="H603" s="219"/>
      <c r="I603" s="219"/>
      <c r="J603" s="219"/>
      <c r="K603" s="219"/>
      <c r="L603" s="219"/>
      <c r="M603" s="219"/>
      <c r="N603" s="219"/>
      <c r="O603" s="219"/>
      <c r="P603" s="219"/>
      <c r="Q603" s="219"/>
      <c r="R603" s="219"/>
      <c r="S603" s="219"/>
      <c r="T603" s="219"/>
      <c r="U603" s="219"/>
    </row>
    <row r="604">
      <c r="A604" s="219"/>
      <c r="B604" s="219"/>
      <c r="C604" s="219"/>
      <c r="D604" s="219"/>
      <c r="E604" s="219"/>
      <c r="F604" s="219"/>
      <c r="G604" s="219"/>
      <c r="H604" s="219"/>
      <c r="I604" s="219"/>
      <c r="J604" s="219"/>
      <c r="K604" s="219"/>
      <c r="L604" s="219"/>
      <c r="M604" s="219"/>
      <c r="N604" s="219"/>
      <c r="O604" s="219"/>
      <c r="P604" s="219"/>
      <c r="Q604" s="219"/>
      <c r="R604" s="219"/>
      <c r="S604" s="219"/>
      <c r="T604" s="219"/>
      <c r="U604" s="219"/>
    </row>
    <row r="605">
      <c r="A605" s="219"/>
      <c r="B605" s="219"/>
      <c r="C605" s="219"/>
      <c r="D605" s="219"/>
      <c r="E605" s="219"/>
      <c r="F605" s="219"/>
      <c r="G605" s="219"/>
      <c r="H605" s="219"/>
      <c r="I605" s="219"/>
      <c r="J605" s="219"/>
      <c r="K605" s="219"/>
      <c r="L605" s="219"/>
      <c r="M605" s="219"/>
      <c r="N605" s="219"/>
      <c r="O605" s="219"/>
      <c r="P605" s="219"/>
      <c r="Q605" s="219"/>
      <c r="R605" s="219"/>
      <c r="S605" s="219"/>
      <c r="T605" s="219"/>
      <c r="U605" s="219"/>
    </row>
    <row r="606">
      <c r="A606" s="219"/>
      <c r="B606" s="219"/>
      <c r="C606" s="219"/>
      <c r="D606" s="219"/>
      <c r="E606" s="219"/>
      <c r="F606" s="219"/>
      <c r="G606" s="219"/>
      <c r="H606" s="219"/>
      <c r="I606" s="219"/>
      <c r="J606" s="219"/>
      <c r="K606" s="219"/>
      <c r="L606" s="219"/>
      <c r="M606" s="219"/>
      <c r="N606" s="219"/>
      <c r="O606" s="219"/>
      <c r="P606" s="219"/>
      <c r="Q606" s="219"/>
      <c r="R606" s="219"/>
      <c r="S606" s="219"/>
      <c r="T606" s="219"/>
      <c r="U606" s="219"/>
    </row>
    <row r="607">
      <c r="A607" s="219"/>
      <c r="B607" s="219"/>
      <c r="C607" s="219"/>
      <c r="D607" s="219"/>
      <c r="E607" s="219"/>
      <c r="F607" s="219"/>
      <c r="G607" s="219"/>
      <c r="H607" s="219"/>
      <c r="I607" s="219"/>
      <c r="J607" s="219"/>
      <c r="K607" s="219"/>
      <c r="L607" s="219"/>
      <c r="M607" s="219"/>
      <c r="N607" s="219"/>
      <c r="O607" s="219"/>
      <c r="P607" s="219"/>
      <c r="Q607" s="219"/>
      <c r="R607" s="219"/>
      <c r="S607" s="219"/>
      <c r="T607" s="219"/>
      <c r="U607" s="219"/>
    </row>
    <row r="608">
      <c r="A608" s="219"/>
      <c r="B608" s="219"/>
      <c r="C608" s="219"/>
      <c r="D608" s="219"/>
      <c r="E608" s="219"/>
      <c r="F608" s="219"/>
      <c r="G608" s="219"/>
      <c r="H608" s="219"/>
      <c r="I608" s="219"/>
      <c r="J608" s="219"/>
      <c r="K608" s="219"/>
      <c r="L608" s="219"/>
      <c r="M608" s="219"/>
      <c r="N608" s="219"/>
      <c r="O608" s="219"/>
      <c r="P608" s="219"/>
      <c r="Q608" s="219"/>
      <c r="R608" s="219"/>
      <c r="S608" s="219"/>
      <c r="T608" s="219"/>
      <c r="U608" s="219"/>
    </row>
    <row r="609">
      <c r="A609" s="219"/>
      <c r="B609" s="219"/>
      <c r="C609" s="219"/>
      <c r="D609" s="219"/>
      <c r="E609" s="219"/>
      <c r="F609" s="219"/>
      <c r="G609" s="219"/>
      <c r="H609" s="219"/>
      <c r="I609" s="219"/>
      <c r="J609" s="219"/>
      <c r="K609" s="219"/>
      <c r="L609" s="219"/>
      <c r="M609" s="219"/>
      <c r="N609" s="219"/>
      <c r="O609" s="219"/>
      <c r="P609" s="219"/>
      <c r="Q609" s="219"/>
      <c r="R609" s="219"/>
      <c r="S609" s="219"/>
      <c r="T609" s="219"/>
      <c r="U609" s="219"/>
    </row>
    <row r="610">
      <c r="A610" s="219"/>
      <c r="B610" s="219"/>
      <c r="C610" s="219"/>
      <c r="D610" s="219"/>
      <c r="E610" s="219"/>
      <c r="F610" s="219"/>
      <c r="G610" s="219"/>
      <c r="H610" s="219"/>
      <c r="I610" s="219"/>
      <c r="J610" s="219"/>
      <c r="K610" s="219"/>
      <c r="L610" s="219"/>
      <c r="M610" s="219"/>
      <c r="N610" s="219"/>
      <c r="O610" s="219"/>
      <c r="P610" s="219"/>
      <c r="Q610" s="219"/>
      <c r="R610" s="219"/>
      <c r="S610" s="219"/>
      <c r="T610" s="219"/>
      <c r="U610" s="219"/>
    </row>
    <row r="611">
      <c r="A611" s="219"/>
      <c r="B611" s="219"/>
      <c r="C611" s="219"/>
      <c r="D611" s="219"/>
      <c r="E611" s="219"/>
      <c r="F611" s="219"/>
      <c r="G611" s="219"/>
      <c r="H611" s="219"/>
      <c r="I611" s="219"/>
      <c r="J611" s="219"/>
      <c r="K611" s="219"/>
      <c r="L611" s="219"/>
      <c r="M611" s="219"/>
      <c r="N611" s="219"/>
      <c r="O611" s="219"/>
      <c r="P611" s="219"/>
      <c r="Q611" s="219"/>
      <c r="R611" s="219"/>
      <c r="S611" s="219"/>
      <c r="T611" s="219"/>
      <c r="U611" s="219"/>
    </row>
    <row r="612">
      <c r="A612" s="219"/>
      <c r="B612" s="219"/>
      <c r="C612" s="219"/>
      <c r="D612" s="219"/>
      <c r="E612" s="219"/>
      <c r="F612" s="219"/>
      <c r="G612" s="219"/>
      <c r="H612" s="219"/>
      <c r="I612" s="219"/>
      <c r="J612" s="219"/>
      <c r="K612" s="219"/>
      <c r="L612" s="219"/>
      <c r="M612" s="219"/>
      <c r="N612" s="219"/>
      <c r="O612" s="219"/>
      <c r="P612" s="219"/>
      <c r="Q612" s="219"/>
      <c r="R612" s="219"/>
      <c r="S612" s="219"/>
      <c r="T612" s="219"/>
      <c r="U612" s="219"/>
    </row>
    <row r="613">
      <c r="A613" s="219"/>
      <c r="B613" s="219"/>
      <c r="C613" s="219"/>
      <c r="D613" s="219"/>
      <c r="E613" s="219"/>
      <c r="F613" s="219"/>
      <c r="G613" s="219"/>
      <c r="H613" s="219"/>
      <c r="I613" s="219"/>
      <c r="J613" s="219"/>
      <c r="K613" s="219"/>
      <c r="L613" s="219"/>
      <c r="M613" s="219"/>
      <c r="N613" s="219"/>
      <c r="O613" s="219"/>
      <c r="P613" s="219"/>
      <c r="Q613" s="219"/>
      <c r="R613" s="219"/>
      <c r="S613" s="219"/>
      <c r="T613" s="219"/>
      <c r="U613" s="219"/>
    </row>
    <row r="614">
      <c r="A614" s="219"/>
      <c r="B614" s="219"/>
      <c r="C614" s="219"/>
      <c r="D614" s="219"/>
      <c r="E614" s="219"/>
      <c r="F614" s="219"/>
      <c r="G614" s="219"/>
      <c r="H614" s="219"/>
      <c r="I614" s="219"/>
      <c r="J614" s="219"/>
      <c r="K614" s="219"/>
      <c r="L614" s="219"/>
      <c r="M614" s="219"/>
      <c r="N614" s="219"/>
      <c r="O614" s="219"/>
      <c r="P614" s="219"/>
      <c r="Q614" s="219"/>
      <c r="R614" s="219"/>
      <c r="S614" s="219"/>
      <c r="T614" s="219"/>
      <c r="U614" s="219"/>
    </row>
    <row r="615">
      <c r="A615" s="219"/>
      <c r="B615" s="219"/>
      <c r="C615" s="219"/>
      <c r="D615" s="219"/>
      <c r="E615" s="219"/>
      <c r="F615" s="219"/>
      <c r="G615" s="219"/>
      <c r="H615" s="219"/>
      <c r="I615" s="219"/>
      <c r="J615" s="219"/>
      <c r="K615" s="219"/>
      <c r="L615" s="219"/>
      <c r="M615" s="219"/>
      <c r="N615" s="219"/>
      <c r="O615" s="219"/>
      <c r="P615" s="219"/>
      <c r="Q615" s="219"/>
      <c r="R615" s="219"/>
      <c r="S615" s="219"/>
      <c r="T615" s="219"/>
      <c r="U615" s="219"/>
    </row>
    <row r="616">
      <c r="A616" s="219"/>
      <c r="B616" s="219"/>
      <c r="C616" s="219"/>
      <c r="D616" s="219"/>
      <c r="E616" s="219"/>
      <c r="F616" s="219"/>
      <c r="G616" s="219"/>
      <c r="H616" s="219"/>
      <c r="I616" s="219"/>
      <c r="J616" s="219"/>
      <c r="K616" s="219"/>
      <c r="L616" s="219"/>
      <c r="M616" s="219"/>
      <c r="N616" s="219"/>
      <c r="O616" s="219"/>
      <c r="P616" s="219"/>
      <c r="Q616" s="219"/>
      <c r="R616" s="219"/>
      <c r="S616" s="219"/>
      <c r="T616" s="219"/>
      <c r="U616" s="219"/>
    </row>
    <row r="617">
      <c r="A617" s="219"/>
      <c r="B617" s="219"/>
      <c r="C617" s="219"/>
      <c r="D617" s="219"/>
      <c r="E617" s="219"/>
      <c r="F617" s="219"/>
      <c r="G617" s="219"/>
      <c r="H617" s="219"/>
      <c r="I617" s="219"/>
      <c r="J617" s="219"/>
      <c r="K617" s="219"/>
      <c r="L617" s="219"/>
      <c r="M617" s="219"/>
      <c r="N617" s="219"/>
      <c r="O617" s="219"/>
      <c r="P617" s="219"/>
      <c r="Q617" s="219"/>
      <c r="R617" s="219"/>
      <c r="S617" s="219"/>
      <c r="T617" s="219"/>
      <c r="U617" s="219"/>
    </row>
    <row r="618">
      <c r="A618" s="219"/>
      <c r="B618" s="219"/>
      <c r="C618" s="219"/>
      <c r="D618" s="219"/>
      <c r="E618" s="219"/>
      <c r="F618" s="219"/>
      <c r="G618" s="219"/>
      <c r="H618" s="219"/>
      <c r="I618" s="219"/>
      <c r="J618" s="219"/>
      <c r="K618" s="219"/>
      <c r="L618" s="219"/>
      <c r="M618" s="219"/>
      <c r="N618" s="219"/>
      <c r="O618" s="219"/>
      <c r="P618" s="219"/>
      <c r="Q618" s="219"/>
      <c r="R618" s="219"/>
      <c r="S618" s="219"/>
      <c r="T618" s="219"/>
      <c r="U618" s="219"/>
    </row>
    <row r="619">
      <c r="A619" s="219"/>
      <c r="B619" s="219"/>
      <c r="C619" s="219"/>
      <c r="D619" s="219"/>
      <c r="E619" s="219"/>
      <c r="F619" s="219"/>
      <c r="G619" s="219"/>
      <c r="H619" s="219"/>
      <c r="I619" s="219"/>
      <c r="J619" s="219"/>
      <c r="K619" s="219"/>
      <c r="L619" s="219"/>
      <c r="M619" s="219"/>
      <c r="N619" s="219"/>
      <c r="O619" s="219"/>
      <c r="P619" s="219"/>
      <c r="Q619" s="219"/>
      <c r="R619" s="219"/>
      <c r="S619" s="219"/>
      <c r="T619" s="219"/>
      <c r="U619" s="219"/>
    </row>
    <row r="620">
      <c r="A620" s="219"/>
      <c r="B620" s="219"/>
      <c r="C620" s="219"/>
      <c r="D620" s="219"/>
      <c r="E620" s="219"/>
      <c r="F620" s="219"/>
      <c r="G620" s="219"/>
      <c r="H620" s="219"/>
      <c r="I620" s="219"/>
      <c r="J620" s="219"/>
      <c r="K620" s="219"/>
      <c r="L620" s="219"/>
      <c r="M620" s="219"/>
      <c r="N620" s="219"/>
      <c r="O620" s="219"/>
      <c r="P620" s="219"/>
      <c r="Q620" s="219"/>
      <c r="R620" s="219"/>
      <c r="S620" s="219"/>
      <c r="T620" s="219"/>
      <c r="U620" s="219"/>
    </row>
    <row r="621">
      <c r="A621" s="219"/>
      <c r="B621" s="219"/>
      <c r="C621" s="219"/>
      <c r="D621" s="219"/>
      <c r="E621" s="219"/>
      <c r="F621" s="219"/>
      <c r="G621" s="219"/>
      <c r="H621" s="219"/>
      <c r="I621" s="219"/>
      <c r="J621" s="219"/>
      <c r="K621" s="219"/>
      <c r="L621" s="219"/>
      <c r="M621" s="219"/>
      <c r="N621" s="219"/>
      <c r="O621" s="219"/>
      <c r="P621" s="219"/>
      <c r="Q621" s="219"/>
      <c r="R621" s="219"/>
      <c r="S621" s="219"/>
      <c r="T621" s="219"/>
      <c r="U621" s="219"/>
    </row>
    <row r="622">
      <c r="A622" s="219"/>
      <c r="B622" s="219"/>
      <c r="C622" s="219"/>
      <c r="D622" s="219"/>
      <c r="E622" s="219"/>
      <c r="F622" s="219"/>
      <c r="G622" s="219"/>
      <c r="H622" s="219"/>
      <c r="I622" s="219"/>
      <c r="J622" s="219"/>
      <c r="K622" s="219"/>
      <c r="L622" s="219"/>
      <c r="M622" s="219"/>
      <c r="N622" s="219"/>
      <c r="O622" s="219"/>
      <c r="P622" s="219"/>
      <c r="Q622" s="219"/>
      <c r="R622" s="219"/>
      <c r="S622" s="219"/>
      <c r="T622" s="219"/>
      <c r="U622" s="219"/>
    </row>
    <row r="623">
      <c r="A623" s="219"/>
      <c r="B623" s="219"/>
      <c r="C623" s="219"/>
      <c r="D623" s="219"/>
      <c r="E623" s="219"/>
      <c r="F623" s="219"/>
      <c r="G623" s="219"/>
      <c r="H623" s="219"/>
      <c r="I623" s="219"/>
      <c r="J623" s="219"/>
      <c r="K623" s="219"/>
      <c r="L623" s="219"/>
      <c r="M623" s="219"/>
      <c r="N623" s="219"/>
      <c r="O623" s="219"/>
      <c r="P623" s="219"/>
      <c r="Q623" s="219"/>
      <c r="R623" s="219"/>
      <c r="S623" s="219"/>
      <c r="T623" s="219"/>
      <c r="U623" s="219"/>
    </row>
    <row r="624">
      <c r="A624" s="219"/>
      <c r="B624" s="219"/>
      <c r="C624" s="219"/>
      <c r="D624" s="219"/>
      <c r="E624" s="219"/>
      <c r="F624" s="219"/>
      <c r="G624" s="219"/>
      <c r="H624" s="219"/>
      <c r="I624" s="219"/>
      <c r="J624" s="219"/>
      <c r="K624" s="219"/>
      <c r="L624" s="219"/>
      <c r="M624" s="219"/>
      <c r="N624" s="219"/>
      <c r="O624" s="219"/>
      <c r="P624" s="219"/>
      <c r="Q624" s="219"/>
      <c r="R624" s="219"/>
      <c r="S624" s="219"/>
      <c r="T624" s="219"/>
      <c r="U624" s="219"/>
    </row>
    <row r="625">
      <c r="A625" s="219"/>
      <c r="B625" s="219"/>
      <c r="C625" s="219"/>
      <c r="D625" s="219"/>
      <c r="E625" s="219"/>
      <c r="F625" s="219"/>
      <c r="G625" s="219"/>
      <c r="H625" s="219"/>
      <c r="I625" s="219"/>
      <c r="J625" s="219"/>
      <c r="K625" s="219"/>
      <c r="L625" s="219"/>
      <c r="M625" s="219"/>
      <c r="N625" s="219"/>
      <c r="O625" s="219"/>
      <c r="P625" s="219"/>
      <c r="Q625" s="219"/>
      <c r="R625" s="219"/>
      <c r="S625" s="219"/>
      <c r="T625" s="219"/>
      <c r="U625" s="219"/>
    </row>
    <row r="626">
      <c r="A626" s="219"/>
      <c r="B626" s="219"/>
      <c r="C626" s="219"/>
      <c r="D626" s="219"/>
      <c r="E626" s="219"/>
      <c r="F626" s="219"/>
      <c r="G626" s="219"/>
      <c r="H626" s="219"/>
      <c r="I626" s="219"/>
      <c r="J626" s="219"/>
      <c r="K626" s="219"/>
      <c r="L626" s="219"/>
      <c r="M626" s="219"/>
      <c r="N626" s="219"/>
      <c r="O626" s="219"/>
      <c r="P626" s="219"/>
      <c r="Q626" s="219"/>
      <c r="R626" s="219"/>
      <c r="S626" s="219"/>
      <c r="T626" s="219"/>
      <c r="U626" s="219"/>
    </row>
    <row r="627">
      <c r="A627" s="219"/>
      <c r="B627" s="219"/>
      <c r="C627" s="219"/>
      <c r="D627" s="219"/>
      <c r="E627" s="219"/>
      <c r="F627" s="219"/>
      <c r="G627" s="219"/>
      <c r="H627" s="219"/>
      <c r="I627" s="219"/>
      <c r="J627" s="219"/>
      <c r="K627" s="219"/>
      <c r="L627" s="219"/>
      <c r="M627" s="219"/>
      <c r="N627" s="219"/>
      <c r="O627" s="219"/>
      <c r="P627" s="219"/>
      <c r="Q627" s="219"/>
      <c r="R627" s="219"/>
      <c r="S627" s="219"/>
      <c r="T627" s="219"/>
      <c r="U627" s="219"/>
    </row>
    <row r="628">
      <c r="A628" s="219"/>
      <c r="B628" s="219"/>
      <c r="C628" s="219"/>
      <c r="D628" s="219"/>
      <c r="E628" s="219"/>
      <c r="F628" s="219"/>
      <c r="G628" s="219"/>
      <c r="H628" s="219"/>
      <c r="I628" s="219"/>
      <c r="J628" s="219"/>
      <c r="K628" s="219"/>
      <c r="L628" s="219"/>
      <c r="M628" s="219"/>
      <c r="N628" s="219"/>
      <c r="O628" s="219"/>
      <c r="P628" s="219"/>
      <c r="Q628" s="219"/>
      <c r="R628" s="219"/>
      <c r="S628" s="219"/>
      <c r="T628" s="219"/>
      <c r="U628" s="219"/>
    </row>
    <row r="629">
      <c r="A629" s="219"/>
      <c r="B629" s="219"/>
      <c r="C629" s="219"/>
      <c r="D629" s="219"/>
      <c r="E629" s="219"/>
      <c r="F629" s="219"/>
      <c r="G629" s="219"/>
      <c r="H629" s="219"/>
      <c r="I629" s="219"/>
      <c r="J629" s="219"/>
      <c r="K629" s="219"/>
      <c r="L629" s="219"/>
      <c r="M629" s="219"/>
      <c r="N629" s="219"/>
      <c r="O629" s="219"/>
      <c r="P629" s="219"/>
      <c r="Q629" s="219"/>
      <c r="R629" s="219"/>
      <c r="S629" s="219"/>
      <c r="T629" s="219"/>
      <c r="U629" s="219"/>
    </row>
    <row r="630">
      <c r="A630" s="219"/>
      <c r="B630" s="219"/>
      <c r="C630" s="219"/>
      <c r="D630" s="219"/>
      <c r="E630" s="219"/>
      <c r="F630" s="219"/>
      <c r="G630" s="219"/>
      <c r="H630" s="219"/>
      <c r="I630" s="219"/>
      <c r="J630" s="219"/>
      <c r="K630" s="219"/>
      <c r="L630" s="219"/>
      <c r="M630" s="219"/>
      <c r="N630" s="219"/>
      <c r="O630" s="219"/>
      <c r="P630" s="219"/>
      <c r="Q630" s="219"/>
      <c r="R630" s="219"/>
      <c r="S630" s="219"/>
      <c r="T630" s="219"/>
      <c r="U630" s="219"/>
    </row>
    <row r="631">
      <c r="A631" s="219"/>
      <c r="B631" s="219"/>
      <c r="C631" s="219"/>
      <c r="D631" s="219"/>
      <c r="E631" s="219"/>
      <c r="F631" s="219"/>
      <c r="G631" s="219"/>
      <c r="H631" s="219"/>
      <c r="I631" s="219"/>
      <c r="J631" s="219"/>
      <c r="K631" s="219"/>
      <c r="L631" s="219"/>
      <c r="M631" s="219"/>
      <c r="N631" s="219"/>
      <c r="O631" s="219"/>
      <c r="P631" s="219"/>
      <c r="Q631" s="219"/>
      <c r="R631" s="219"/>
      <c r="S631" s="219"/>
      <c r="T631" s="219"/>
      <c r="U631" s="219"/>
    </row>
    <row r="632">
      <c r="A632" s="219"/>
      <c r="B632" s="219"/>
      <c r="C632" s="219"/>
      <c r="D632" s="219"/>
      <c r="E632" s="219"/>
      <c r="F632" s="219"/>
      <c r="G632" s="219"/>
      <c r="H632" s="219"/>
      <c r="I632" s="219"/>
      <c r="J632" s="219"/>
      <c r="K632" s="219"/>
      <c r="L632" s="219"/>
      <c r="M632" s="219"/>
      <c r="N632" s="219"/>
      <c r="O632" s="219"/>
      <c r="P632" s="219"/>
      <c r="Q632" s="219"/>
      <c r="R632" s="219"/>
      <c r="S632" s="219"/>
      <c r="T632" s="219"/>
      <c r="U632" s="219"/>
    </row>
    <row r="633">
      <c r="A633" s="219"/>
      <c r="B633" s="219"/>
      <c r="C633" s="219"/>
      <c r="D633" s="219"/>
      <c r="E633" s="219"/>
      <c r="F633" s="219"/>
      <c r="G633" s="219"/>
      <c r="H633" s="219"/>
      <c r="I633" s="219"/>
      <c r="J633" s="219"/>
      <c r="K633" s="219"/>
      <c r="L633" s="219"/>
      <c r="M633" s="219"/>
      <c r="N633" s="219"/>
      <c r="O633" s="219"/>
      <c r="P633" s="219"/>
      <c r="Q633" s="219"/>
      <c r="R633" s="219"/>
      <c r="S633" s="219"/>
      <c r="T633" s="219"/>
      <c r="U633" s="219"/>
    </row>
    <row r="634">
      <c r="A634" s="219"/>
      <c r="B634" s="219"/>
      <c r="C634" s="219"/>
      <c r="D634" s="219"/>
      <c r="E634" s="219"/>
      <c r="F634" s="219"/>
      <c r="G634" s="219"/>
      <c r="H634" s="219"/>
      <c r="I634" s="219"/>
      <c r="J634" s="219"/>
      <c r="K634" s="219"/>
      <c r="L634" s="219"/>
      <c r="M634" s="219"/>
      <c r="N634" s="219"/>
      <c r="O634" s="219"/>
      <c r="P634" s="219"/>
      <c r="Q634" s="219"/>
      <c r="R634" s="219"/>
      <c r="S634" s="219"/>
      <c r="T634" s="219"/>
      <c r="U634" s="219"/>
    </row>
    <row r="635">
      <c r="A635" s="219"/>
      <c r="B635" s="219"/>
      <c r="C635" s="219"/>
      <c r="D635" s="219"/>
      <c r="E635" s="219"/>
      <c r="F635" s="219"/>
      <c r="G635" s="219"/>
      <c r="H635" s="219"/>
      <c r="I635" s="219"/>
      <c r="J635" s="219"/>
      <c r="K635" s="219"/>
      <c r="L635" s="219"/>
      <c r="M635" s="219"/>
      <c r="N635" s="219"/>
      <c r="O635" s="219"/>
      <c r="P635" s="219"/>
      <c r="Q635" s="219"/>
      <c r="R635" s="219"/>
      <c r="S635" s="219"/>
      <c r="T635" s="219"/>
      <c r="U635" s="219"/>
    </row>
    <row r="636">
      <c r="A636" s="219"/>
      <c r="B636" s="219"/>
      <c r="C636" s="219"/>
      <c r="D636" s="219"/>
      <c r="E636" s="219"/>
      <c r="F636" s="219"/>
      <c r="G636" s="219"/>
      <c r="H636" s="219"/>
      <c r="I636" s="219"/>
      <c r="J636" s="219"/>
      <c r="K636" s="219"/>
      <c r="L636" s="219"/>
      <c r="M636" s="219"/>
      <c r="N636" s="219"/>
      <c r="O636" s="219"/>
      <c r="P636" s="219"/>
      <c r="Q636" s="219"/>
      <c r="R636" s="219"/>
      <c r="S636" s="219"/>
      <c r="T636" s="219"/>
      <c r="U636" s="219"/>
    </row>
    <row r="637">
      <c r="A637" s="219"/>
      <c r="B637" s="219"/>
      <c r="C637" s="219"/>
      <c r="D637" s="219"/>
      <c r="E637" s="219"/>
      <c r="F637" s="219"/>
      <c r="G637" s="219"/>
      <c r="H637" s="219"/>
      <c r="I637" s="219"/>
      <c r="J637" s="219"/>
      <c r="K637" s="219"/>
      <c r="L637" s="219"/>
      <c r="M637" s="219"/>
      <c r="N637" s="219"/>
      <c r="O637" s="219"/>
      <c r="P637" s="219"/>
      <c r="Q637" s="219"/>
      <c r="R637" s="219"/>
      <c r="S637" s="219"/>
      <c r="T637" s="219"/>
      <c r="U637" s="219"/>
    </row>
    <row r="638">
      <c r="A638" s="219"/>
      <c r="B638" s="219"/>
      <c r="C638" s="219"/>
      <c r="D638" s="219"/>
      <c r="E638" s="219"/>
      <c r="F638" s="219"/>
      <c r="G638" s="219"/>
      <c r="H638" s="219"/>
      <c r="I638" s="219"/>
      <c r="J638" s="219"/>
      <c r="K638" s="219"/>
      <c r="L638" s="219"/>
      <c r="M638" s="219"/>
      <c r="N638" s="219"/>
      <c r="O638" s="219"/>
      <c r="P638" s="219"/>
      <c r="Q638" s="219"/>
      <c r="R638" s="219"/>
      <c r="S638" s="219"/>
      <c r="T638" s="219"/>
      <c r="U638" s="219"/>
    </row>
    <row r="639">
      <c r="A639" s="219"/>
      <c r="B639" s="219"/>
      <c r="C639" s="219"/>
      <c r="D639" s="219"/>
      <c r="E639" s="219"/>
      <c r="F639" s="219"/>
      <c r="G639" s="219"/>
      <c r="H639" s="219"/>
      <c r="I639" s="219"/>
      <c r="J639" s="219"/>
      <c r="K639" s="219"/>
      <c r="L639" s="219"/>
      <c r="M639" s="219"/>
      <c r="N639" s="219"/>
      <c r="O639" s="219"/>
      <c r="P639" s="219"/>
      <c r="Q639" s="219"/>
      <c r="R639" s="219"/>
      <c r="S639" s="219"/>
      <c r="T639" s="219"/>
      <c r="U639" s="219"/>
    </row>
    <row r="640">
      <c r="A640" s="219"/>
      <c r="B640" s="219"/>
      <c r="C640" s="219"/>
      <c r="D640" s="219"/>
      <c r="E640" s="219"/>
      <c r="F640" s="219"/>
      <c r="G640" s="219"/>
      <c r="H640" s="219"/>
      <c r="I640" s="219"/>
      <c r="J640" s="219"/>
      <c r="K640" s="219"/>
      <c r="L640" s="219"/>
      <c r="M640" s="219"/>
      <c r="N640" s="219"/>
      <c r="O640" s="219"/>
      <c r="P640" s="219"/>
      <c r="Q640" s="219"/>
      <c r="R640" s="219"/>
      <c r="S640" s="219"/>
      <c r="T640" s="219"/>
      <c r="U640" s="219"/>
    </row>
    <row r="641">
      <c r="A641" s="219"/>
      <c r="B641" s="219"/>
      <c r="C641" s="219"/>
      <c r="D641" s="219"/>
      <c r="E641" s="219"/>
      <c r="F641" s="219"/>
      <c r="G641" s="219"/>
      <c r="H641" s="219"/>
      <c r="I641" s="219"/>
      <c r="J641" s="219"/>
      <c r="K641" s="219"/>
      <c r="L641" s="219"/>
      <c r="M641" s="219"/>
      <c r="N641" s="219"/>
      <c r="O641" s="219"/>
      <c r="P641" s="219"/>
      <c r="Q641" s="219"/>
      <c r="R641" s="219"/>
      <c r="S641" s="219"/>
      <c r="T641" s="219"/>
      <c r="U641" s="219"/>
    </row>
    <row r="642">
      <c r="A642" s="219"/>
      <c r="B642" s="219"/>
      <c r="C642" s="219"/>
      <c r="D642" s="219"/>
      <c r="E642" s="219"/>
      <c r="F642" s="219"/>
      <c r="G642" s="219"/>
      <c r="H642" s="219"/>
      <c r="I642" s="219"/>
      <c r="J642" s="219"/>
      <c r="K642" s="219"/>
      <c r="L642" s="219"/>
      <c r="M642" s="219"/>
      <c r="N642" s="219"/>
      <c r="O642" s="219"/>
      <c r="P642" s="219"/>
      <c r="Q642" s="219"/>
      <c r="R642" s="219"/>
      <c r="S642" s="219"/>
      <c r="T642" s="219"/>
      <c r="U642" s="219"/>
    </row>
    <row r="643">
      <c r="A643" s="219"/>
      <c r="B643" s="219"/>
      <c r="C643" s="219"/>
      <c r="D643" s="219"/>
      <c r="E643" s="219"/>
      <c r="F643" s="219"/>
      <c r="G643" s="219"/>
      <c r="H643" s="219"/>
      <c r="I643" s="219"/>
      <c r="J643" s="219"/>
      <c r="K643" s="219"/>
      <c r="L643" s="219"/>
      <c r="M643" s="219"/>
      <c r="N643" s="219"/>
      <c r="O643" s="219"/>
      <c r="P643" s="219"/>
      <c r="Q643" s="219"/>
      <c r="R643" s="219"/>
      <c r="S643" s="219"/>
      <c r="T643" s="219"/>
      <c r="U643" s="219"/>
    </row>
    <row r="644">
      <c r="A644" s="219"/>
      <c r="B644" s="219"/>
      <c r="C644" s="219"/>
      <c r="D644" s="219"/>
      <c r="E644" s="219"/>
      <c r="F644" s="219"/>
      <c r="G644" s="219"/>
      <c r="H644" s="219"/>
      <c r="I644" s="219"/>
      <c r="J644" s="219"/>
      <c r="K644" s="219"/>
      <c r="L644" s="219"/>
      <c r="M644" s="219"/>
      <c r="N644" s="219"/>
      <c r="O644" s="219"/>
      <c r="P644" s="219"/>
      <c r="Q644" s="219"/>
      <c r="R644" s="219"/>
      <c r="S644" s="219"/>
      <c r="T644" s="219"/>
      <c r="U644" s="219"/>
    </row>
    <row r="645">
      <c r="A645" s="219"/>
      <c r="B645" s="219"/>
      <c r="C645" s="219"/>
      <c r="D645" s="219"/>
      <c r="E645" s="219"/>
      <c r="F645" s="219"/>
      <c r="G645" s="219"/>
      <c r="H645" s="219"/>
      <c r="I645" s="219"/>
      <c r="J645" s="219"/>
      <c r="K645" s="219"/>
      <c r="L645" s="219"/>
      <c r="M645" s="219"/>
      <c r="N645" s="219"/>
      <c r="O645" s="219"/>
      <c r="P645" s="219"/>
      <c r="Q645" s="219"/>
      <c r="R645" s="219"/>
      <c r="S645" s="219"/>
      <c r="T645" s="219"/>
      <c r="U645" s="219"/>
    </row>
    <row r="646">
      <c r="A646" s="219"/>
      <c r="B646" s="219"/>
      <c r="C646" s="219"/>
      <c r="D646" s="219"/>
      <c r="E646" s="219"/>
      <c r="F646" s="219"/>
      <c r="G646" s="219"/>
      <c r="H646" s="219"/>
      <c r="I646" s="219"/>
      <c r="J646" s="219"/>
      <c r="K646" s="219"/>
      <c r="L646" s="219"/>
      <c r="M646" s="219"/>
      <c r="N646" s="219"/>
      <c r="O646" s="219"/>
      <c r="P646" s="219"/>
      <c r="Q646" s="219"/>
      <c r="R646" s="219"/>
      <c r="S646" s="219"/>
      <c r="T646" s="219"/>
      <c r="U646" s="219"/>
    </row>
    <row r="647">
      <c r="A647" s="219"/>
      <c r="B647" s="219"/>
      <c r="C647" s="219"/>
      <c r="D647" s="219"/>
      <c r="E647" s="219"/>
      <c r="F647" s="219"/>
      <c r="G647" s="219"/>
      <c r="H647" s="219"/>
      <c r="I647" s="219"/>
      <c r="J647" s="219"/>
      <c r="K647" s="219"/>
      <c r="L647" s="219"/>
      <c r="M647" s="219"/>
      <c r="N647" s="219"/>
      <c r="O647" s="219"/>
      <c r="P647" s="219"/>
      <c r="Q647" s="219"/>
      <c r="R647" s="219"/>
      <c r="S647" s="219"/>
      <c r="T647" s="219"/>
      <c r="U647" s="219"/>
    </row>
    <row r="648">
      <c r="A648" s="219"/>
      <c r="B648" s="219"/>
      <c r="C648" s="219"/>
      <c r="D648" s="219"/>
      <c r="E648" s="219"/>
      <c r="F648" s="219"/>
      <c r="G648" s="219"/>
      <c r="H648" s="219"/>
      <c r="I648" s="219"/>
      <c r="J648" s="219"/>
      <c r="K648" s="219"/>
      <c r="L648" s="219"/>
      <c r="M648" s="219"/>
      <c r="N648" s="219"/>
      <c r="O648" s="219"/>
      <c r="P648" s="219"/>
      <c r="Q648" s="219"/>
      <c r="R648" s="219"/>
      <c r="S648" s="219"/>
      <c r="T648" s="219"/>
      <c r="U648" s="219"/>
    </row>
    <row r="649">
      <c r="A649" s="219"/>
      <c r="B649" s="219"/>
      <c r="C649" s="219"/>
      <c r="D649" s="219"/>
      <c r="E649" s="219"/>
      <c r="F649" s="219"/>
      <c r="G649" s="219"/>
      <c r="H649" s="219"/>
      <c r="I649" s="219"/>
      <c r="J649" s="219"/>
      <c r="K649" s="219"/>
      <c r="L649" s="219"/>
      <c r="M649" s="219"/>
      <c r="N649" s="219"/>
      <c r="O649" s="219"/>
      <c r="P649" s="219"/>
      <c r="Q649" s="219"/>
      <c r="R649" s="219"/>
      <c r="S649" s="219"/>
      <c r="T649" s="219"/>
      <c r="U649" s="219"/>
    </row>
    <row r="650">
      <c r="A650" s="219"/>
      <c r="B650" s="219"/>
      <c r="C650" s="219"/>
      <c r="D650" s="219"/>
      <c r="E650" s="219"/>
      <c r="F650" s="219"/>
      <c r="G650" s="219"/>
      <c r="H650" s="219"/>
      <c r="I650" s="219"/>
      <c r="J650" s="219"/>
      <c r="K650" s="219"/>
      <c r="L650" s="219"/>
      <c r="M650" s="219"/>
      <c r="N650" s="219"/>
      <c r="O650" s="219"/>
      <c r="P650" s="219"/>
      <c r="Q650" s="219"/>
      <c r="R650" s="219"/>
      <c r="S650" s="219"/>
      <c r="T650" s="219"/>
      <c r="U650" s="219"/>
    </row>
    <row r="651">
      <c r="A651" s="219"/>
      <c r="B651" s="219"/>
      <c r="C651" s="219"/>
      <c r="D651" s="219"/>
      <c r="E651" s="219"/>
      <c r="F651" s="219"/>
      <c r="G651" s="219"/>
      <c r="H651" s="219"/>
      <c r="I651" s="219"/>
      <c r="J651" s="219"/>
      <c r="K651" s="219"/>
      <c r="L651" s="219"/>
      <c r="M651" s="219"/>
      <c r="N651" s="219"/>
      <c r="O651" s="219"/>
      <c r="P651" s="219"/>
      <c r="Q651" s="219"/>
      <c r="R651" s="219"/>
      <c r="S651" s="219"/>
      <c r="T651" s="219"/>
      <c r="U651" s="219"/>
    </row>
    <row r="652">
      <c r="A652" s="219"/>
      <c r="B652" s="219"/>
      <c r="C652" s="219"/>
      <c r="D652" s="219"/>
      <c r="E652" s="219"/>
      <c r="F652" s="219"/>
      <c r="G652" s="219"/>
      <c r="H652" s="219"/>
      <c r="I652" s="219"/>
      <c r="J652" s="219"/>
      <c r="K652" s="219"/>
      <c r="L652" s="219"/>
      <c r="M652" s="219"/>
      <c r="N652" s="219"/>
      <c r="O652" s="219"/>
      <c r="P652" s="219"/>
      <c r="Q652" s="219"/>
      <c r="R652" s="219"/>
      <c r="S652" s="219"/>
      <c r="T652" s="219"/>
      <c r="U652" s="219"/>
    </row>
    <row r="653">
      <c r="A653" s="219"/>
      <c r="B653" s="219"/>
      <c r="C653" s="219"/>
      <c r="D653" s="219"/>
      <c r="E653" s="219"/>
      <c r="F653" s="219"/>
      <c r="G653" s="219"/>
      <c r="H653" s="219"/>
      <c r="I653" s="219"/>
      <c r="J653" s="219"/>
      <c r="K653" s="219"/>
      <c r="L653" s="219"/>
      <c r="M653" s="219"/>
      <c r="N653" s="219"/>
      <c r="O653" s="219"/>
      <c r="P653" s="219"/>
      <c r="Q653" s="219"/>
      <c r="R653" s="219"/>
      <c r="S653" s="219"/>
      <c r="T653" s="219"/>
      <c r="U653" s="219"/>
    </row>
    <row r="654">
      <c r="A654" s="219"/>
      <c r="B654" s="219"/>
      <c r="C654" s="219"/>
      <c r="D654" s="219"/>
      <c r="E654" s="219"/>
      <c r="F654" s="219"/>
      <c r="G654" s="219"/>
      <c r="H654" s="219"/>
      <c r="I654" s="219"/>
      <c r="J654" s="219"/>
      <c r="K654" s="219"/>
      <c r="L654" s="219"/>
      <c r="M654" s="219"/>
      <c r="N654" s="219"/>
      <c r="O654" s="219"/>
      <c r="P654" s="219"/>
      <c r="Q654" s="219"/>
      <c r="R654" s="219"/>
      <c r="S654" s="219"/>
      <c r="T654" s="219"/>
      <c r="U654" s="219"/>
    </row>
    <row r="655">
      <c r="A655" s="219"/>
      <c r="B655" s="219"/>
      <c r="C655" s="219"/>
      <c r="D655" s="219"/>
      <c r="E655" s="219"/>
      <c r="F655" s="219"/>
      <c r="G655" s="219"/>
      <c r="H655" s="219"/>
      <c r="I655" s="219"/>
      <c r="J655" s="219"/>
      <c r="K655" s="219"/>
      <c r="L655" s="219"/>
      <c r="M655" s="219"/>
      <c r="N655" s="219"/>
      <c r="O655" s="219"/>
      <c r="P655" s="219"/>
      <c r="Q655" s="219"/>
      <c r="R655" s="219"/>
      <c r="S655" s="219"/>
      <c r="T655" s="219"/>
      <c r="U655" s="219"/>
    </row>
    <row r="656">
      <c r="A656" s="219"/>
      <c r="B656" s="219"/>
      <c r="C656" s="219"/>
      <c r="D656" s="219"/>
      <c r="E656" s="219"/>
      <c r="F656" s="219"/>
      <c r="G656" s="219"/>
      <c r="H656" s="219"/>
      <c r="I656" s="219"/>
      <c r="J656" s="219"/>
      <c r="K656" s="219"/>
      <c r="L656" s="219"/>
      <c r="M656" s="219"/>
      <c r="N656" s="219"/>
      <c r="O656" s="219"/>
      <c r="P656" s="219"/>
      <c r="Q656" s="219"/>
      <c r="R656" s="219"/>
      <c r="S656" s="219"/>
      <c r="T656" s="219"/>
      <c r="U656" s="219"/>
    </row>
    <row r="657">
      <c r="A657" s="219"/>
      <c r="B657" s="219"/>
      <c r="C657" s="219"/>
      <c r="D657" s="219"/>
      <c r="E657" s="219"/>
      <c r="F657" s="219"/>
      <c r="G657" s="219"/>
      <c r="H657" s="219"/>
      <c r="I657" s="219"/>
      <c r="J657" s="219"/>
      <c r="K657" s="219"/>
      <c r="L657" s="219"/>
      <c r="M657" s="219"/>
      <c r="N657" s="219"/>
      <c r="O657" s="219"/>
      <c r="P657" s="219"/>
      <c r="Q657" s="219"/>
      <c r="R657" s="219"/>
      <c r="S657" s="219"/>
      <c r="T657" s="219"/>
      <c r="U657" s="219"/>
    </row>
    <row r="658">
      <c r="A658" s="219"/>
      <c r="B658" s="219"/>
      <c r="C658" s="219"/>
      <c r="D658" s="219"/>
      <c r="E658" s="219"/>
      <c r="F658" s="219"/>
      <c r="G658" s="219"/>
      <c r="H658" s="219"/>
      <c r="I658" s="219"/>
      <c r="J658" s="219"/>
      <c r="K658" s="219"/>
      <c r="L658" s="219"/>
      <c r="M658" s="219"/>
      <c r="N658" s="219"/>
      <c r="O658" s="219"/>
      <c r="P658" s="219"/>
      <c r="Q658" s="219"/>
      <c r="R658" s="219"/>
      <c r="S658" s="219"/>
      <c r="T658" s="219"/>
      <c r="U658" s="219"/>
    </row>
    <row r="659">
      <c r="A659" s="219"/>
      <c r="B659" s="219"/>
      <c r="C659" s="219"/>
      <c r="D659" s="219"/>
      <c r="E659" s="219"/>
      <c r="F659" s="219"/>
      <c r="G659" s="219"/>
      <c r="H659" s="219"/>
      <c r="I659" s="219"/>
      <c r="J659" s="219"/>
      <c r="K659" s="219"/>
      <c r="L659" s="219"/>
      <c r="M659" s="219"/>
      <c r="N659" s="219"/>
      <c r="O659" s="219"/>
      <c r="P659" s="219"/>
      <c r="Q659" s="219"/>
      <c r="R659" s="219"/>
      <c r="S659" s="219"/>
      <c r="T659" s="219"/>
      <c r="U659" s="219"/>
    </row>
    <row r="660">
      <c r="A660" s="219"/>
      <c r="B660" s="219"/>
      <c r="C660" s="219"/>
      <c r="D660" s="219"/>
      <c r="E660" s="219"/>
      <c r="F660" s="219"/>
      <c r="G660" s="219"/>
      <c r="H660" s="219"/>
      <c r="I660" s="219"/>
      <c r="J660" s="219"/>
      <c r="K660" s="219"/>
      <c r="L660" s="219"/>
      <c r="M660" s="219"/>
      <c r="N660" s="219"/>
      <c r="O660" s="219"/>
      <c r="P660" s="219"/>
      <c r="Q660" s="219"/>
      <c r="R660" s="219"/>
      <c r="S660" s="219"/>
      <c r="T660" s="219"/>
      <c r="U660" s="219"/>
    </row>
    <row r="661">
      <c r="A661" s="219"/>
      <c r="B661" s="219"/>
      <c r="C661" s="219"/>
      <c r="D661" s="219"/>
      <c r="E661" s="219"/>
      <c r="F661" s="219"/>
      <c r="G661" s="219"/>
      <c r="H661" s="219"/>
      <c r="I661" s="219"/>
      <c r="J661" s="219"/>
      <c r="K661" s="219"/>
      <c r="L661" s="219"/>
      <c r="M661" s="219"/>
      <c r="N661" s="219"/>
      <c r="O661" s="219"/>
      <c r="P661" s="219"/>
      <c r="Q661" s="219"/>
      <c r="R661" s="219"/>
      <c r="S661" s="219"/>
      <c r="T661" s="219"/>
      <c r="U661" s="219"/>
    </row>
    <row r="662">
      <c r="A662" s="219"/>
      <c r="B662" s="219"/>
      <c r="C662" s="219"/>
      <c r="D662" s="219"/>
      <c r="E662" s="219"/>
      <c r="F662" s="219"/>
      <c r="G662" s="219"/>
      <c r="H662" s="219"/>
      <c r="I662" s="219"/>
      <c r="J662" s="219"/>
      <c r="K662" s="219"/>
      <c r="L662" s="219"/>
      <c r="M662" s="219"/>
      <c r="N662" s="219"/>
      <c r="O662" s="219"/>
      <c r="P662" s="219"/>
      <c r="Q662" s="219"/>
      <c r="R662" s="219"/>
      <c r="S662" s="219"/>
      <c r="T662" s="219"/>
      <c r="U662" s="219"/>
    </row>
    <row r="663">
      <c r="A663" s="219"/>
      <c r="B663" s="219"/>
      <c r="C663" s="219"/>
      <c r="D663" s="219"/>
      <c r="E663" s="219"/>
      <c r="F663" s="219"/>
      <c r="G663" s="219"/>
      <c r="H663" s="219"/>
      <c r="I663" s="219"/>
      <c r="J663" s="219"/>
      <c r="K663" s="219"/>
      <c r="L663" s="219"/>
      <c r="M663" s="219"/>
      <c r="N663" s="219"/>
      <c r="O663" s="219"/>
      <c r="P663" s="219"/>
      <c r="Q663" s="219"/>
      <c r="R663" s="219"/>
      <c r="S663" s="219"/>
      <c r="T663" s="219"/>
      <c r="U663" s="219"/>
    </row>
    <row r="664">
      <c r="A664" s="219"/>
      <c r="B664" s="219"/>
      <c r="C664" s="219"/>
      <c r="D664" s="219"/>
      <c r="E664" s="219"/>
      <c r="F664" s="219"/>
      <c r="G664" s="219"/>
      <c r="H664" s="219"/>
      <c r="I664" s="219"/>
      <c r="J664" s="219"/>
      <c r="K664" s="219"/>
      <c r="L664" s="219"/>
      <c r="M664" s="219"/>
      <c r="N664" s="219"/>
      <c r="O664" s="219"/>
      <c r="P664" s="219"/>
      <c r="Q664" s="219"/>
      <c r="R664" s="219"/>
      <c r="S664" s="219"/>
      <c r="T664" s="219"/>
      <c r="U664" s="219"/>
    </row>
    <row r="665">
      <c r="A665" s="219"/>
      <c r="B665" s="219"/>
      <c r="C665" s="219"/>
      <c r="D665" s="219"/>
      <c r="E665" s="219"/>
      <c r="F665" s="219"/>
      <c r="G665" s="219"/>
      <c r="H665" s="219"/>
      <c r="I665" s="219"/>
      <c r="J665" s="219"/>
      <c r="K665" s="219"/>
      <c r="L665" s="219"/>
      <c r="M665" s="219"/>
      <c r="N665" s="219"/>
      <c r="O665" s="219"/>
      <c r="P665" s="219"/>
      <c r="Q665" s="219"/>
      <c r="R665" s="219"/>
      <c r="S665" s="219"/>
      <c r="T665" s="219"/>
      <c r="U665" s="219"/>
    </row>
    <row r="666">
      <c r="A666" s="219"/>
      <c r="B666" s="219"/>
      <c r="C666" s="219"/>
      <c r="D666" s="219"/>
      <c r="E666" s="219"/>
      <c r="F666" s="219"/>
      <c r="G666" s="219"/>
      <c r="H666" s="219"/>
      <c r="I666" s="219"/>
      <c r="J666" s="219"/>
      <c r="K666" s="219"/>
      <c r="L666" s="219"/>
      <c r="M666" s="219"/>
      <c r="N666" s="219"/>
      <c r="O666" s="219"/>
      <c r="P666" s="219"/>
      <c r="Q666" s="219"/>
      <c r="R666" s="219"/>
      <c r="S666" s="219"/>
      <c r="T666" s="219"/>
      <c r="U666" s="219"/>
    </row>
    <row r="667">
      <c r="A667" s="219"/>
      <c r="B667" s="219"/>
      <c r="C667" s="219"/>
      <c r="D667" s="219"/>
      <c r="E667" s="219"/>
      <c r="F667" s="219"/>
      <c r="G667" s="219"/>
      <c r="H667" s="219"/>
      <c r="I667" s="219"/>
      <c r="J667" s="219"/>
      <c r="K667" s="219"/>
      <c r="L667" s="219"/>
      <c r="M667" s="219"/>
      <c r="N667" s="219"/>
      <c r="O667" s="219"/>
      <c r="P667" s="219"/>
      <c r="Q667" s="219"/>
      <c r="R667" s="219"/>
      <c r="S667" s="219"/>
      <c r="T667" s="219"/>
      <c r="U667" s="219"/>
    </row>
    <row r="668">
      <c r="A668" s="219"/>
      <c r="B668" s="219"/>
      <c r="C668" s="219"/>
      <c r="D668" s="219"/>
      <c r="E668" s="219"/>
      <c r="F668" s="219"/>
      <c r="G668" s="219"/>
      <c r="H668" s="219"/>
      <c r="I668" s="219"/>
      <c r="J668" s="219"/>
      <c r="K668" s="219"/>
      <c r="L668" s="219"/>
      <c r="M668" s="219"/>
      <c r="N668" s="219"/>
      <c r="O668" s="219"/>
      <c r="P668" s="219"/>
      <c r="Q668" s="219"/>
      <c r="R668" s="219"/>
      <c r="S668" s="219"/>
      <c r="T668" s="219"/>
      <c r="U668" s="219"/>
    </row>
    <row r="669">
      <c r="A669" s="219"/>
      <c r="B669" s="219"/>
      <c r="C669" s="219"/>
      <c r="D669" s="219"/>
      <c r="E669" s="219"/>
      <c r="F669" s="219"/>
      <c r="G669" s="219"/>
      <c r="H669" s="219"/>
      <c r="I669" s="219"/>
      <c r="J669" s="219"/>
      <c r="K669" s="219"/>
      <c r="L669" s="219"/>
      <c r="M669" s="219"/>
      <c r="N669" s="219"/>
      <c r="O669" s="219"/>
      <c r="P669" s="219"/>
      <c r="Q669" s="219"/>
      <c r="R669" s="219"/>
      <c r="S669" s="219"/>
      <c r="T669" s="219"/>
      <c r="U669" s="219"/>
    </row>
    <row r="670">
      <c r="A670" s="219"/>
      <c r="B670" s="219"/>
      <c r="C670" s="219"/>
      <c r="D670" s="219"/>
      <c r="E670" s="219"/>
      <c r="F670" s="219"/>
      <c r="G670" s="219"/>
      <c r="H670" s="219"/>
      <c r="I670" s="219"/>
      <c r="J670" s="219"/>
      <c r="K670" s="219"/>
      <c r="L670" s="219"/>
      <c r="M670" s="219"/>
      <c r="N670" s="219"/>
      <c r="O670" s="219"/>
      <c r="P670" s="219"/>
      <c r="Q670" s="219"/>
      <c r="R670" s="219"/>
      <c r="S670" s="219"/>
      <c r="T670" s="219"/>
      <c r="U670" s="219"/>
    </row>
    <row r="671">
      <c r="A671" s="219"/>
      <c r="B671" s="219"/>
      <c r="C671" s="219"/>
      <c r="D671" s="219"/>
      <c r="E671" s="219"/>
      <c r="F671" s="219"/>
      <c r="G671" s="219"/>
      <c r="H671" s="219"/>
      <c r="I671" s="219"/>
      <c r="J671" s="219"/>
      <c r="K671" s="219"/>
      <c r="L671" s="219"/>
      <c r="M671" s="219"/>
      <c r="N671" s="219"/>
      <c r="O671" s="219"/>
      <c r="P671" s="219"/>
      <c r="Q671" s="219"/>
      <c r="R671" s="219"/>
      <c r="S671" s="219"/>
      <c r="T671" s="219"/>
      <c r="U671" s="219"/>
    </row>
    <row r="672">
      <c r="A672" s="219"/>
      <c r="B672" s="219"/>
      <c r="C672" s="219"/>
      <c r="D672" s="219"/>
      <c r="E672" s="219"/>
      <c r="F672" s="219"/>
      <c r="G672" s="219"/>
      <c r="H672" s="219"/>
      <c r="I672" s="219"/>
      <c r="J672" s="219"/>
      <c r="K672" s="219"/>
      <c r="L672" s="219"/>
      <c r="M672" s="219"/>
      <c r="N672" s="219"/>
      <c r="O672" s="219"/>
      <c r="P672" s="219"/>
      <c r="Q672" s="219"/>
      <c r="R672" s="219"/>
      <c r="S672" s="219"/>
      <c r="T672" s="219"/>
      <c r="U672" s="219"/>
    </row>
    <row r="673">
      <c r="A673" s="219"/>
      <c r="B673" s="219"/>
      <c r="C673" s="219"/>
      <c r="D673" s="219"/>
      <c r="E673" s="219"/>
      <c r="F673" s="219"/>
      <c r="G673" s="219"/>
      <c r="H673" s="219"/>
      <c r="I673" s="219"/>
      <c r="J673" s="219"/>
      <c r="K673" s="219"/>
      <c r="L673" s="219"/>
      <c r="M673" s="219"/>
      <c r="N673" s="219"/>
      <c r="O673" s="219"/>
      <c r="P673" s="219"/>
      <c r="Q673" s="219"/>
      <c r="R673" s="219"/>
      <c r="S673" s="219"/>
      <c r="T673" s="219"/>
      <c r="U673" s="219"/>
    </row>
    <row r="674">
      <c r="A674" s="219"/>
      <c r="B674" s="219"/>
      <c r="C674" s="219"/>
      <c r="D674" s="219"/>
      <c r="E674" s="219"/>
      <c r="F674" s="219"/>
      <c r="G674" s="219"/>
      <c r="H674" s="219"/>
      <c r="I674" s="219"/>
      <c r="J674" s="219"/>
      <c r="K674" s="219"/>
      <c r="L674" s="219"/>
      <c r="M674" s="219"/>
      <c r="N674" s="219"/>
      <c r="O674" s="219"/>
      <c r="P674" s="219"/>
      <c r="Q674" s="219"/>
      <c r="R674" s="219"/>
      <c r="S674" s="219"/>
      <c r="T674" s="219"/>
      <c r="U674" s="219"/>
    </row>
    <row r="675">
      <c r="A675" s="219"/>
      <c r="B675" s="219"/>
      <c r="C675" s="219"/>
      <c r="D675" s="219"/>
      <c r="E675" s="219"/>
      <c r="F675" s="219"/>
      <c r="G675" s="219"/>
      <c r="H675" s="219"/>
      <c r="I675" s="219"/>
      <c r="J675" s="219"/>
      <c r="K675" s="219"/>
      <c r="L675" s="219"/>
      <c r="M675" s="219"/>
      <c r="N675" s="219"/>
      <c r="O675" s="219"/>
      <c r="P675" s="219"/>
      <c r="Q675" s="219"/>
      <c r="R675" s="219"/>
      <c r="S675" s="219"/>
      <c r="T675" s="219"/>
      <c r="U675" s="219"/>
    </row>
    <row r="676">
      <c r="A676" s="219"/>
      <c r="B676" s="219"/>
      <c r="C676" s="219"/>
      <c r="D676" s="219"/>
      <c r="E676" s="219"/>
      <c r="F676" s="219"/>
      <c r="G676" s="219"/>
      <c r="H676" s="219"/>
      <c r="I676" s="219"/>
      <c r="J676" s="219"/>
      <c r="K676" s="219"/>
      <c r="L676" s="219"/>
      <c r="M676" s="219"/>
      <c r="N676" s="219"/>
      <c r="O676" s="219"/>
      <c r="P676" s="219"/>
      <c r="Q676" s="219"/>
      <c r="R676" s="219"/>
      <c r="S676" s="219"/>
      <c r="T676" s="219"/>
      <c r="U676" s="219"/>
    </row>
    <row r="677">
      <c r="A677" s="219"/>
      <c r="B677" s="219"/>
      <c r="C677" s="219"/>
      <c r="D677" s="219"/>
      <c r="E677" s="219"/>
      <c r="F677" s="219"/>
      <c r="G677" s="219"/>
      <c r="H677" s="219"/>
      <c r="I677" s="219"/>
      <c r="J677" s="219"/>
      <c r="K677" s="219"/>
      <c r="L677" s="219"/>
      <c r="M677" s="219"/>
      <c r="N677" s="219"/>
      <c r="O677" s="219"/>
      <c r="P677" s="219"/>
      <c r="Q677" s="219"/>
      <c r="R677" s="219"/>
      <c r="S677" s="219"/>
      <c r="T677" s="219"/>
      <c r="U677" s="219"/>
    </row>
    <row r="678">
      <c r="A678" s="219"/>
      <c r="B678" s="219"/>
      <c r="C678" s="219"/>
      <c r="D678" s="219"/>
      <c r="E678" s="219"/>
      <c r="F678" s="219"/>
      <c r="G678" s="219"/>
      <c r="H678" s="219"/>
      <c r="I678" s="219"/>
      <c r="J678" s="219"/>
      <c r="K678" s="219"/>
      <c r="L678" s="219"/>
      <c r="M678" s="219"/>
      <c r="N678" s="219"/>
      <c r="O678" s="219"/>
      <c r="P678" s="219"/>
      <c r="Q678" s="219"/>
      <c r="R678" s="219"/>
      <c r="S678" s="219"/>
      <c r="T678" s="219"/>
      <c r="U678" s="219"/>
    </row>
    <row r="679">
      <c r="A679" s="219"/>
      <c r="B679" s="219"/>
      <c r="C679" s="219"/>
      <c r="D679" s="219"/>
      <c r="E679" s="219"/>
      <c r="F679" s="219"/>
      <c r="G679" s="219"/>
      <c r="H679" s="219"/>
      <c r="I679" s="219"/>
      <c r="J679" s="219"/>
      <c r="K679" s="219"/>
      <c r="L679" s="219"/>
      <c r="M679" s="219"/>
      <c r="N679" s="219"/>
      <c r="O679" s="219"/>
      <c r="P679" s="219"/>
      <c r="Q679" s="219"/>
      <c r="R679" s="219"/>
      <c r="S679" s="219"/>
      <c r="T679" s="219"/>
      <c r="U679" s="219"/>
    </row>
    <row r="680">
      <c r="A680" s="219"/>
      <c r="B680" s="219"/>
      <c r="C680" s="219"/>
      <c r="D680" s="219"/>
      <c r="E680" s="219"/>
      <c r="F680" s="219"/>
      <c r="G680" s="219"/>
      <c r="H680" s="219"/>
      <c r="I680" s="219"/>
      <c r="J680" s="219"/>
      <c r="K680" s="219"/>
      <c r="L680" s="219"/>
      <c r="M680" s="219"/>
      <c r="N680" s="219"/>
      <c r="O680" s="219"/>
      <c r="P680" s="219"/>
      <c r="Q680" s="219"/>
      <c r="R680" s="219"/>
      <c r="S680" s="219"/>
      <c r="T680" s="219"/>
      <c r="U680" s="219"/>
    </row>
    <row r="681">
      <c r="A681" s="219"/>
      <c r="B681" s="219"/>
      <c r="C681" s="219"/>
      <c r="D681" s="219"/>
      <c r="E681" s="219"/>
      <c r="F681" s="219"/>
      <c r="G681" s="219"/>
      <c r="H681" s="219"/>
      <c r="I681" s="219"/>
      <c r="J681" s="219"/>
      <c r="K681" s="219"/>
      <c r="L681" s="219"/>
      <c r="M681" s="219"/>
      <c r="N681" s="219"/>
      <c r="O681" s="219"/>
      <c r="P681" s="219"/>
      <c r="Q681" s="219"/>
      <c r="R681" s="219"/>
      <c r="S681" s="219"/>
      <c r="T681" s="219"/>
      <c r="U681" s="219"/>
    </row>
    <row r="682">
      <c r="A682" s="219"/>
      <c r="B682" s="219"/>
      <c r="C682" s="219"/>
      <c r="D682" s="219"/>
      <c r="E682" s="219"/>
      <c r="F682" s="219"/>
      <c r="G682" s="219"/>
      <c r="H682" s="219"/>
      <c r="I682" s="219"/>
      <c r="J682" s="219"/>
      <c r="K682" s="219"/>
      <c r="L682" s="219"/>
      <c r="M682" s="219"/>
      <c r="N682" s="219"/>
      <c r="O682" s="219"/>
      <c r="P682" s="219"/>
      <c r="Q682" s="219"/>
      <c r="R682" s="219"/>
      <c r="S682" s="219"/>
      <c r="T682" s="219"/>
      <c r="U682" s="219"/>
    </row>
    <row r="683">
      <c r="A683" s="219"/>
      <c r="B683" s="219"/>
      <c r="C683" s="219"/>
      <c r="D683" s="219"/>
      <c r="E683" s="219"/>
      <c r="F683" s="219"/>
      <c r="G683" s="219"/>
      <c r="H683" s="219"/>
      <c r="I683" s="219"/>
      <c r="J683" s="219"/>
      <c r="K683" s="219"/>
      <c r="L683" s="219"/>
      <c r="M683" s="219"/>
      <c r="N683" s="219"/>
      <c r="O683" s="219"/>
      <c r="P683" s="219"/>
      <c r="Q683" s="219"/>
      <c r="R683" s="219"/>
      <c r="S683" s="219"/>
      <c r="T683" s="219"/>
      <c r="U683" s="219"/>
    </row>
    <row r="684">
      <c r="A684" s="219"/>
      <c r="B684" s="219"/>
      <c r="C684" s="219"/>
      <c r="D684" s="219"/>
      <c r="E684" s="219"/>
      <c r="F684" s="219"/>
      <c r="G684" s="219"/>
      <c r="H684" s="219"/>
      <c r="I684" s="219"/>
      <c r="J684" s="219"/>
      <c r="K684" s="219"/>
      <c r="L684" s="219"/>
      <c r="M684" s="219"/>
      <c r="N684" s="219"/>
      <c r="O684" s="219"/>
      <c r="P684" s="219"/>
      <c r="Q684" s="219"/>
      <c r="R684" s="219"/>
      <c r="S684" s="219"/>
      <c r="T684" s="219"/>
      <c r="U684" s="219"/>
    </row>
    <row r="685">
      <c r="A685" s="219"/>
      <c r="B685" s="219"/>
      <c r="C685" s="219"/>
      <c r="D685" s="219"/>
      <c r="E685" s="219"/>
      <c r="F685" s="219"/>
      <c r="G685" s="219"/>
      <c r="H685" s="219"/>
      <c r="I685" s="219"/>
      <c r="J685" s="219"/>
      <c r="K685" s="219"/>
      <c r="L685" s="219"/>
      <c r="M685" s="219"/>
      <c r="N685" s="219"/>
      <c r="O685" s="219"/>
      <c r="P685" s="219"/>
      <c r="Q685" s="219"/>
      <c r="R685" s="219"/>
      <c r="S685" s="219"/>
      <c r="T685" s="219"/>
      <c r="U685" s="219"/>
    </row>
    <row r="686">
      <c r="A686" s="219"/>
      <c r="B686" s="219"/>
      <c r="C686" s="219"/>
      <c r="D686" s="219"/>
      <c r="E686" s="219"/>
      <c r="F686" s="219"/>
      <c r="G686" s="219"/>
      <c r="H686" s="219"/>
      <c r="I686" s="219"/>
      <c r="J686" s="219"/>
      <c r="K686" s="219"/>
      <c r="L686" s="219"/>
      <c r="M686" s="219"/>
      <c r="N686" s="219"/>
      <c r="O686" s="219"/>
      <c r="P686" s="219"/>
      <c r="Q686" s="219"/>
      <c r="R686" s="219"/>
      <c r="S686" s="219"/>
      <c r="T686" s="219"/>
      <c r="U686" s="219"/>
    </row>
    <row r="687">
      <c r="A687" s="219"/>
      <c r="B687" s="219"/>
      <c r="C687" s="219"/>
      <c r="D687" s="219"/>
      <c r="E687" s="219"/>
      <c r="F687" s="219"/>
      <c r="G687" s="219"/>
      <c r="H687" s="219"/>
      <c r="I687" s="219"/>
      <c r="J687" s="219"/>
      <c r="K687" s="219"/>
      <c r="L687" s="219"/>
      <c r="M687" s="219"/>
      <c r="N687" s="219"/>
      <c r="O687" s="219"/>
      <c r="P687" s="219"/>
      <c r="Q687" s="219"/>
      <c r="R687" s="219"/>
      <c r="S687" s="219"/>
      <c r="T687" s="219"/>
      <c r="U687" s="219"/>
    </row>
    <row r="688">
      <c r="A688" s="219"/>
      <c r="B688" s="219"/>
      <c r="C688" s="219"/>
      <c r="D688" s="219"/>
      <c r="E688" s="219"/>
      <c r="F688" s="219"/>
      <c r="G688" s="219"/>
      <c r="H688" s="219"/>
      <c r="I688" s="219"/>
      <c r="J688" s="219"/>
      <c r="K688" s="219"/>
      <c r="L688" s="219"/>
      <c r="M688" s="219"/>
      <c r="N688" s="219"/>
      <c r="O688" s="219"/>
      <c r="P688" s="219"/>
      <c r="Q688" s="219"/>
      <c r="R688" s="219"/>
      <c r="S688" s="219"/>
      <c r="T688" s="219"/>
      <c r="U688" s="219"/>
    </row>
    <row r="689">
      <c r="A689" s="219"/>
      <c r="B689" s="219"/>
      <c r="C689" s="219"/>
      <c r="D689" s="219"/>
      <c r="E689" s="219"/>
      <c r="F689" s="219"/>
      <c r="G689" s="219"/>
      <c r="H689" s="219"/>
      <c r="I689" s="219"/>
      <c r="J689" s="219"/>
      <c r="K689" s="219"/>
      <c r="L689" s="219"/>
      <c r="M689" s="219"/>
      <c r="N689" s="219"/>
      <c r="O689" s="219"/>
      <c r="P689" s="219"/>
      <c r="Q689" s="219"/>
      <c r="R689" s="219"/>
      <c r="S689" s="219"/>
      <c r="T689" s="219"/>
      <c r="U689" s="219"/>
    </row>
    <row r="690">
      <c r="A690" s="219"/>
      <c r="B690" s="219"/>
      <c r="C690" s="219"/>
      <c r="D690" s="219"/>
      <c r="E690" s="219"/>
      <c r="F690" s="219"/>
      <c r="G690" s="219"/>
      <c r="H690" s="219"/>
      <c r="I690" s="219"/>
      <c r="J690" s="219"/>
      <c r="K690" s="219"/>
      <c r="L690" s="219"/>
      <c r="M690" s="219"/>
      <c r="N690" s="219"/>
      <c r="O690" s="219"/>
      <c r="P690" s="219"/>
      <c r="Q690" s="219"/>
      <c r="R690" s="219"/>
      <c r="S690" s="219"/>
      <c r="T690" s="219"/>
      <c r="U690" s="219"/>
    </row>
    <row r="691">
      <c r="A691" s="219"/>
      <c r="B691" s="219"/>
      <c r="C691" s="219"/>
      <c r="D691" s="219"/>
      <c r="E691" s="219"/>
      <c r="F691" s="219"/>
      <c r="G691" s="219"/>
      <c r="H691" s="219"/>
      <c r="I691" s="219"/>
      <c r="J691" s="219"/>
      <c r="K691" s="219"/>
      <c r="L691" s="219"/>
      <c r="M691" s="219"/>
      <c r="N691" s="219"/>
      <c r="O691" s="219"/>
      <c r="P691" s="219"/>
      <c r="Q691" s="219"/>
      <c r="R691" s="219"/>
      <c r="S691" s="219"/>
      <c r="T691" s="219"/>
      <c r="U691" s="219"/>
    </row>
    <row r="692">
      <c r="A692" s="219"/>
      <c r="B692" s="219"/>
      <c r="C692" s="219"/>
      <c r="D692" s="219"/>
      <c r="E692" s="219"/>
      <c r="F692" s="219"/>
      <c r="G692" s="219"/>
      <c r="H692" s="219"/>
      <c r="I692" s="219"/>
      <c r="J692" s="219"/>
      <c r="K692" s="219"/>
      <c r="L692" s="219"/>
      <c r="M692" s="219"/>
      <c r="N692" s="219"/>
      <c r="O692" s="219"/>
      <c r="P692" s="219"/>
      <c r="Q692" s="219"/>
      <c r="R692" s="219"/>
      <c r="S692" s="219"/>
      <c r="T692" s="219"/>
      <c r="U692" s="219"/>
    </row>
    <row r="693">
      <c r="A693" s="219"/>
      <c r="B693" s="219"/>
      <c r="C693" s="219"/>
      <c r="D693" s="219"/>
      <c r="E693" s="219"/>
      <c r="F693" s="219"/>
      <c r="G693" s="219"/>
      <c r="H693" s="219"/>
      <c r="I693" s="219"/>
      <c r="J693" s="219"/>
      <c r="K693" s="219"/>
      <c r="L693" s="219"/>
      <c r="M693" s="219"/>
      <c r="N693" s="219"/>
      <c r="O693" s="219"/>
      <c r="P693" s="219"/>
      <c r="Q693" s="219"/>
      <c r="R693" s="219"/>
      <c r="S693" s="219"/>
      <c r="T693" s="219"/>
      <c r="U693" s="219"/>
    </row>
    <row r="694">
      <c r="A694" s="219"/>
      <c r="B694" s="219"/>
      <c r="C694" s="219"/>
      <c r="D694" s="219"/>
      <c r="E694" s="219"/>
      <c r="F694" s="219"/>
      <c r="G694" s="219"/>
      <c r="H694" s="219"/>
      <c r="I694" s="219"/>
      <c r="J694" s="219"/>
      <c r="K694" s="219"/>
      <c r="L694" s="219"/>
      <c r="M694" s="219"/>
      <c r="N694" s="219"/>
      <c r="O694" s="219"/>
      <c r="P694" s="219"/>
      <c r="Q694" s="219"/>
      <c r="R694" s="219"/>
      <c r="S694" s="219"/>
      <c r="T694" s="219"/>
      <c r="U694" s="219"/>
    </row>
    <row r="695">
      <c r="A695" s="219"/>
      <c r="B695" s="219"/>
      <c r="C695" s="219"/>
      <c r="D695" s="219"/>
      <c r="E695" s="219"/>
      <c r="F695" s="219"/>
      <c r="G695" s="219"/>
      <c r="H695" s="219"/>
      <c r="I695" s="219"/>
      <c r="J695" s="219"/>
      <c r="K695" s="219"/>
      <c r="L695" s="219"/>
      <c r="M695" s="219"/>
      <c r="N695" s="219"/>
      <c r="O695" s="219"/>
      <c r="P695" s="219"/>
      <c r="Q695" s="219"/>
      <c r="R695" s="219"/>
      <c r="S695" s="219"/>
      <c r="T695" s="219"/>
      <c r="U695" s="219"/>
    </row>
    <row r="696">
      <c r="A696" s="219"/>
      <c r="B696" s="219"/>
      <c r="C696" s="219"/>
      <c r="D696" s="219"/>
      <c r="E696" s="219"/>
      <c r="F696" s="219"/>
      <c r="G696" s="219"/>
      <c r="H696" s="219"/>
      <c r="I696" s="219"/>
      <c r="J696" s="219"/>
      <c r="K696" s="219"/>
      <c r="L696" s="219"/>
      <c r="M696" s="219"/>
      <c r="N696" s="219"/>
      <c r="O696" s="219"/>
      <c r="P696" s="219"/>
      <c r="Q696" s="219"/>
      <c r="R696" s="219"/>
      <c r="S696" s="219"/>
      <c r="T696" s="219"/>
      <c r="U696" s="219"/>
    </row>
    <row r="697">
      <c r="A697" s="219"/>
      <c r="B697" s="219"/>
      <c r="C697" s="219"/>
      <c r="D697" s="219"/>
      <c r="E697" s="219"/>
      <c r="F697" s="219"/>
      <c r="G697" s="219"/>
      <c r="H697" s="219"/>
      <c r="I697" s="219"/>
      <c r="J697" s="219"/>
      <c r="K697" s="219"/>
      <c r="L697" s="219"/>
      <c r="M697" s="219"/>
      <c r="N697" s="219"/>
      <c r="O697" s="219"/>
      <c r="P697" s="219"/>
      <c r="Q697" s="219"/>
      <c r="R697" s="219"/>
      <c r="S697" s="219"/>
      <c r="T697" s="219"/>
      <c r="U697" s="219"/>
    </row>
    <row r="698">
      <c r="A698" s="219"/>
      <c r="B698" s="219"/>
      <c r="C698" s="219"/>
      <c r="D698" s="219"/>
      <c r="E698" s="219"/>
      <c r="F698" s="219"/>
      <c r="G698" s="219"/>
      <c r="H698" s="219"/>
      <c r="I698" s="219"/>
      <c r="J698" s="219"/>
      <c r="K698" s="219"/>
      <c r="L698" s="219"/>
      <c r="M698" s="219"/>
      <c r="N698" s="219"/>
      <c r="O698" s="219"/>
      <c r="P698" s="219"/>
      <c r="Q698" s="219"/>
      <c r="R698" s="219"/>
      <c r="S698" s="219"/>
      <c r="T698" s="219"/>
      <c r="U698" s="219"/>
    </row>
    <row r="699">
      <c r="A699" s="219"/>
      <c r="B699" s="219"/>
      <c r="C699" s="219"/>
      <c r="D699" s="219"/>
      <c r="E699" s="219"/>
      <c r="F699" s="219"/>
      <c r="G699" s="219"/>
      <c r="H699" s="219"/>
      <c r="I699" s="219"/>
      <c r="J699" s="219"/>
      <c r="K699" s="219"/>
      <c r="L699" s="219"/>
      <c r="M699" s="219"/>
      <c r="N699" s="219"/>
      <c r="O699" s="219"/>
      <c r="P699" s="219"/>
      <c r="Q699" s="219"/>
      <c r="R699" s="219"/>
      <c r="S699" s="219"/>
      <c r="T699" s="219"/>
      <c r="U699" s="219"/>
    </row>
    <row r="700">
      <c r="A700" s="219"/>
      <c r="B700" s="219"/>
      <c r="C700" s="219"/>
      <c r="D700" s="219"/>
      <c r="E700" s="219"/>
      <c r="F700" s="219"/>
      <c r="G700" s="219"/>
      <c r="H700" s="219"/>
      <c r="I700" s="219"/>
      <c r="J700" s="219"/>
      <c r="K700" s="219"/>
      <c r="L700" s="219"/>
      <c r="M700" s="219"/>
      <c r="N700" s="219"/>
      <c r="O700" s="219"/>
      <c r="P700" s="219"/>
      <c r="Q700" s="219"/>
      <c r="R700" s="219"/>
      <c r="S700" s="219"/>
      <c r="T700" s="219"/>
      <c r="U700" s="219"/>
    </row>
    <row r="701">
      <c r="A701" s="219"/>
      <c r="B701" s="219"/>
      <c r="C701" s="219"/>
      <c r="D701" s="219"/>
      <c r="E701" s="219"/>
      <c r="F701" s="219"/>
      <c r="G701" s="219"/>
      <c r="H701" s="219"/>
      <c r="I701" s="219"/>
      <c r="J701" s="219"/>
      <c r="K701" s="219"/>
      <c r="L701" s="219"/>
      <c r="M701" s="219"/>
      <c r="N701" s="219"/>
      <c r="O701" s="219"/>
      <c r="P701" s="219"/>
      <c r="Q701" s="219"/>
      <c r="R701" s="219"/>
      <c r="S701" s="219"/>
      <c r="T701" s="219"/>
      <c r="U701" s="219"/>
    </row>
    <row r="702">
      <c r="A702" s="219"/>
      <c r="B702" s="219"/>
      <c r="C702" s="219"/>
      <c r="D702" s="219"/>
      <c r="E702" s="219"/>
      <c r="F702" s="219"/>
      <c r="G702" s="219"/>
      <c r="H702" s="219"/>
      <c r="I702" s="219"/>
      <c r="J702" s="219"/>
      <c r="K702" s="219"/>
      <c r="L702" s="219"/>
      <c r="M702" s="219"/>
      <c r="N702" s="219"/>
      <c r="O702" s="219"/>
      <c r="P702" s="219"/>
      <c r="Q702" s="219"/>
      <c r="R702" s="219"/>
      <c r="S702" s="219"/>
      <c r="T702" s="219"/>
      <c r="U702" s="219"/>
    </row>
    <row r="703">
      <c r="A703" s="219"/>
      <c r="B703" s="219"/>
      <c r="C703" s="219"/>
      <c r="D703" s="219"/>
      <c r="E703" s="219"/>
      <c r="F703" s="219"/>
      <c r="G703" s="219"/>
      <c r="H703" s="219"/>
      <c r="I703" s="219"/>
      <c r="J703" s="219"/>
      <c r="K703" s="219"/>
      <c r="L703" s="219"/>
      <c r="M703" s="219"/>
      <c r="N703" s="219"/>
      <c r="O703" s="219"/>
      <c r="P703" s="219"/>
      <c r="Q703" s="219"/>
      <c r="R703" s="219"/>
      <c r="S703" s="219"/>
      <c r="T703" s="219"/>
      <c r="U703" s="219"/>
    </row>
    <row r="704">
      <c r="A704" s="219"/>
      <c r="B704" s="219"/>
      <c r="C704" s="219"/>
      <c r="D704" s="219"/>
      <c r="E704" s="219"/>
      <c r="F704" s="219"/>
      <c r="G704" s="219"/>
      <c r="H704" s="219"/>
      <c r="I704" s="219"/>
      <c r="J704" s="219"/>
      <c r="K704" s="219"/>
      <c r="L704" s="219"/>
      <c r="M704" s="219"/>
      <c r="N704" s="219"/>
      <c r="O704" s="219"/>
      <c r="P704" s="219"/>
      <c r="Q704" s="219"/>
      <c r="R704" s="219"/>
      <c r="S704" s="219"/>
      <c r="T704" s="219"/>
      <c r="U704" s="219"/>
    </row>
    <row r="705">
      <c r="A705" s="219"/>
      <c r="B705" s="219"/>
      <c r="C705" s="219"/>
      <c r="D705" s="219"/>
      <c r="E705" s="219"/>
      <c r="F705" s="219"/>
      <c r="G705" s="219"/>
      <c r="H705" s="219"/>
      <c r="I705" s="219"/>
      <c r="J705" s="219"/>
      <c r="K705" s="219"/>
      <c r="L705" s="219"/>
      <c r="M705" s="219"/>
      <c r="N705" s="219"/>
      <c r="O705" s="219"/>
      <c r="P705" s="219"/>
      <c r="Q705" s="219"/>
      <c r="R705" s="219"/>
      <c r="S705" s="219"/>
      <c r="T705" s="219"/>
      <c r="U705" s="219"/>
    </row>
    <row r="706">
      <c r="A706" s="219"/>
      <c r="B706" s="219"/>
      <c r="C706" s="219"/>
      <c r="D706" s="219"/>
      <c r="E706" s="219"/>
      <c r="F706" s="219"/>
      <c r="G706" s="219"/>
      <c r="H706" s="219"/>
      <c r="I706" s="219"/>
      <c r="J706" s="219"/>
      <c r="K706" s="219"/>
      <c r="L706" s="219"/>
      <c r="M706" s="219"/>
      <c r="N706" s="219"/>
      <c r="O706" s="219"/>
      <c r="P706" s="219"/>
      <c r="Q706" s="219"/>
      <c r="R706" s="219"/>
      <c r="S706" s="219"/>
      <c r="T706" s="219"/>
      <c r="U706" s="219"/>
    </row>
    <row r="707">
      <c r="A707" s="219"/>
      <c r="B707" s="219"/>
      <c r="C707" s="219"/>
      <c r="D707" s="219"/>
      <c r="E707" s="219"/>
      <c r="F707" s="219"/>
      <c r="G707" s="219"/>
      <c r="H707" s="219"/>
      <c r="I707" s="219"/>
      <c r="J707" s="219"/>
      <c r="K707" s="219"/>
      <c r="L707" s="219"/>
      <c r="M707" s="219"/>
      <c r="N707" s="219"/>
      <c r="O707" s="219"/>
      <c r="P707" s="219"/>
      <c r="Q707" s="219"/>
      <c r="R707" s="219"/>
      <c r="S707" s="219"/>
      <c r="T707" s="219"/>
      <c r="U707" s="219"/>
    </row>
    <row r="708">
      <c r="A708" s="219"/>
      <c r="B708" s="219"/>
      <c r="C708" s="219"/>
      <c r="D708" s="219"/>
      <c r="E708" s="219"/>
      <c r="F708" s="219"/>
      <c r="G708" s="219"/>
      <c r="H708" s="219"/>
      <c r="I708" s="219"/>
      <c r="J708" s="219"/>
      <c r="K708" s="219"/>
      <c r="L708" s="219"/>
      <c r="M708" s="219"/>
      <c r="N708" s="219"/>
      <c r="O708" s="219"/>
      <c r="P708" s="219"/>
      <c r="Q708" s="219"/>
      <c r="R708" s="219"/>
      <c r="S708" s="219"/>
      <c r="T708" s="219"/>
      <c r="U708" s="219"/>
    </row>
    <row r="709">
      <c r="A709" s="219"/>
      <c r="B709" s="219"/>
      <c r="C709" s="219"/>
      <c r="D709" s="219"/>
      <c r="E709" s="219"/>
      <c r="F709" s="219"/>
      <c r="G709" s="219"/>
      <c r="H709" s="219"/>
      <c r="I709" s="219"/>
      <c r="J709" s="219"/>
      <c r="K709" s="219"/>
      <c r="L709" s="219"/>
      <c r="M709" s="219"/>
      <c r="N709" s="219"/>
      <c r="O709" s="219"/>
      <c r="P709" s="219"/>
      <c r="Q709" s="219"/>
      <c r="R709" s="219"/>
      <c r="S709" s="219"/>
      <c r="T709" s="219"/>
      <c r="U709" s="219"/>
    </row>
    <row r="710">
      <c r="A710" s="219"/>
      <c r="B710" s="219"/>
      <c r="C710" s="219"/>
      <c r="D710" s="219"/>
      <c r="E710" s="219"/>
      <c r="F710" s="219"/>
      <c r="G710" s="219"/>
      <c r="H710" s="219"/>
      <c r="I710" s="219"/>
      <c r="J710" s="219"/>
      <c r="K710" s="219"/>
      <c r="L710" s="219"/>
      <c r="M710" s="219"/>
      <c r="N710" s="219"/>
      <c r="O710" s="219"/>
      <c r="P710" s="219"/>
      <c r="Q710" s="219"/>
      <c r="R710" s="219"/>
      <c r="S710" s="219"/>
      <c r="T710" s="219"/>
      <c r="U710" s="219"/>
    </row>
    <row r="711">
      <c r="A711" s="219"/>
      <c r="B711" s="219"/>
      <c r="C711" s="219"/>
      <c r="D711" s="219"/>
      <c r="E711" s="219"/>
      <c r="F711" s="219"/>
      <c r="G711" s="219"/>
      <c r="H711" s="219"/>
      <c r="I711" s="219"/>
      <c r="J711" s="219"/>
      <c r="K711" s="219"/>
      <c r="L711" s="219"/>
      <c r="M711" s="219"/>
      <c r="N711" s="219"/>
      <c r="O711" s="219"/>
      <c r="P711" s="219"/>
      <c r="Q711" s="219"/>
      <c r="R711" s="219"/>
      <c r="S711" s="219"/>
      <c r="T711" s="219"/>
      <c r="U711" s="219"/>
    </row>
    <row r="712">
      <c r="A712" s="219"/>
      <c r="B712" s="219"/>
      <c r="C712" s="219"/>
      <c r="D712" s="219"/>
      <c r="E712" s="219"/>
      <c r="F712" s="219"/>
      <c r="G712" s="219"/>
      <c r="H712" s="219"/>
      <c r="I712" s="219"/>
      <c r="J712" s="219"/>
      <c r="K712" s="219"/>
      <c r="L712" s="219"/>
      <c r="M712" s="219"/>
      <c r="N712" s="219"/>
      <c r="O712" s="219"/>
      <c r="P712" s="219"/>
      <c r="Q712" s="219"/>
      <c r="R712" s="219"/>
      <c r="S712" s="219"/>
      <c r="T712" s="219"/>
      <c r="U712" s="219"/>
    </row>
    <row r="713">
      <c r="A713" s="219"/>
      <c r="B713" s="219"/>
      <c r="C713" s="219"/>
      <c r="D713" s="219"/>
      <c r="E713" s="219"/>
      <c r="F713" s="219"/>
      <c r="G713" s="219"/>
      <c r="H713" s="219"/>
      <c r="I713" s="219"/>
      <c r="J713" s="219"/>
      <c r="K713" s="219"/>
      <c r="L713" s="219"/>
      <c r="M713" s="219"/>
      <c r="N713" s="219"/>
      <c r="O713" s="219"/>
      <c r="P713" s="219"/>
      <c r="Q713" s="219"/>
      <c r="R713" s="219"/>
      <c r="S713" s="219"/>
      <c r="T713" s="219"/>
      <c r="U713" s="219"/>
    </row>
    <row r="714">
      <c r="A714" s="219"/>
      <c r="B714" s="219"/>
      <c r="C714" s="219"/>
      <c r="D714" s="219"/>
      <c r="E714" s="219"/>
      <c r="F714" s="219"/>
      <c r="G714" s="219"/>
      <c r="H714" s="219"/>
      <c r="I714" s="219"/>
      <c r="J714" s="219"/>
      <c r="K714" s="219"/>
      <c r="L714" s="219"/>
      <c r="M714" s="219"/>
      <c r="N714" s="219"/>
      <c r="O714" s="219"/>
      <c r="P714" s="219"/>
      <c r="Q714" s="219"/>
      <c r="R714" s="219"/>
      <c r="S714" s="219"/>
      <c r="T714" s="219"/>
      <c r="U714" s="219"/>
    </row>
    <row r="715">
      <c r="A715" s="219"/>
      <c r="B715" s="219"/>
      <c r="C715" s="219"/>
      <c r="D715" s="219"/>
      <c r="E715" s="219"/>
      <c r="F715" s="219"/>
      <c r="G715" s="219"/>
      <c r="H715" s="219"/>
      <c r="I715" s="219"/>
      <c r="J715" s="219"/>
      <c r="K715" s="219"/>
      <c r="L715" s="219"/>
      <c r="M715" s="219"/>
      <c r="N715" s="219"/>
      <c r="O715" s="219"/>
      <c r="P715" s="219"/>
      <c r="Q715" s="219"/>
      <c r="R715" s="219"/>
      <c r="S715" s="219"/>
      <c r="T715" s="219"/>
      <c r="U715" s="219"/>
    </row>
    <row r="716">
      <c r="A716" s="219"/>
      <c r="B716" s="219"/>
      <c r="C716" s="219"/>
      <c r="D716" s="219"/>
      <c r="E716" s="219"/>
      <c r="F716" s="219"/>
      <c r="G716" s="219"/>
      <c r="H716" s="219"/>
      <c r="I716" s="219"/>
      <c r="J716" s="219"/>
      <c r="K716" s="219"/>
      <c r="L716" s="219"/>
      <c r="M716" s="219"/>
      <c r="N716" s="219"/>
      <c r="O716" s="219"/>
      <c r="P716" s="219"/>
      <c r="Q716" s="219"/>
      <c r="R716" s="219"/>
      <c r="S716" s="219"/>
      <c r="T716" s="219"/>
      <c r="U716" s="219"/>
    </row>
    <row r="717">
      <c r="A717" s="219"/>
      <c r="B717" s="219"/>
      <c r="C717" s="219"/>
      <c r="D717" s="219"/>
      <c r="E717" s="219"/>
      <c r="F717" s="219"/>
      <c r="G717" s="219"/>
      <c r="H717" s="219"/>
      <c r="I717" s="219"/>
      <c r="J717" s="219"/>
      <c r="K717" s="219"/>
      <c r="L717" s="219"/>
      <c r="M717" s="219"/>
      <c r="N717" s="219"/>
      <c r="O717" s="219"/>
      <c r="P717" s="219"/>
      <c r="Q717" s="219"/>
      <c r="R717" s="219"/>
      <c r="S717" s="219"/>
      <c r="T717" s="219"/>
      <c r="U717" s="219"/>
    </row>
    <row r="718">
      <c r="A718" s="219"/>
      <c r="B718" s="219"/>
      <c r="C718" s="219"/>
      <c r="D718" s="219"/>
      <c r="E718" s="219"/>
      <c r="F718" s="219"/>
      <c r="G718" s="219"/>
      <c r="H718" s="219"/>
      <c r="I718" s="219"/>
      <c r="J718" s="219"/>
      <c r="K718" s="219"/>
      <c r="L718" s="219"/>
      <c r="M718" s="219"/>
      <c r="N718" s="219"/>
      <c r="O718" s="219"/>
      <c r="P718" s="219"/>
      <c r="Q718" s="219"/>
      <c r="R718" s="219"/>
      <c r="S718" s="219"/>
      <c r="T718" s="219"/>
      <c r="U718" s="219"/>
    </row>
    <row r="719">
      <c r="A719" s="219"/>
      <c r="B719" s="219"/>
      <c r="C719" s="219"/>
      <c r="D719" s="219"/>
      <c r="E719" s="219"/>
      <c r="F719" s="219"/>
      <c r="G719" s="219"/>
      <c r="H719" s="219"/>
      <c r="I719" s="219"/>
      <c r="J719" s="219"/>
      <c r="K719" s="219"/>
      <c r="L719" s="219"/>
      <c r="M719" s="219"/>
      <c r="N719" s="219"/>
      <c r="O719" s="219"/>
      <c r="P719" s="219"/>
      <c r="Q719" s="219"/>
      <c r="R719" s="219"/>
      <c r="S719" s="219"/>
      <c r="T719" s="219"/>
      <c r="U719" s="219"/>
    </row>
    <row r="720">
      <c r="A720" s="219"/>
      <c r="B720" s="219"/>
      <c r="C720" s="219"/>
      <c r="D720" s="219"/>
      <c r="E720" s="219"/>
      <c r="F720" s="219"/>
      <c r="G720" s="219"/>
      <c r="H720" s="219"/>
      <c r="I720" s="219"/>
      <c r="J720" s="219"/>
      <c r="K720" s="219"/>
      <c r="L720" s="219"/>
      <c r="M720" s="219"/>
      <c r="N720" s="219"/>
      <c r="O720" s="219"/>
      <c r="P720" s="219"/>
      <c r="Q720" s="219"/>
      <c r="R720" s="219"/>
      <c r="S720" s="219"/>
      <c r="T720" s="219"/>
      <c r="U720" s="219"/>
    </row>
    <row r="721">
      <c r="A721" s="219"/>
      <c r="B721" s="219"/>
      <c r="C721" s="219"/>
      <c r="D721" s="219"/>
      <c r="E721" s="219"/>
      <c r="F721" s="219"/>
      <c r="G721" s="219"/>
      <c r="H721" s="219"/>
      <c r="I721" s="219"/>
      <c r="J721" s="219"/>
      <c r="K721" s="219"/>
      <c r="L721" s="219"/>
      <c r="M721" s="219"/>
      <c r="N721" s="219"/>
      <c r="O721" s="219"/>
      <c r="P721" s="219"/>
      <c r="Q721" s="219"/>
      <c r="R721" s="219"/>
      <c r="S721" s="219"/>
      <c r="T721" s="219"/>
      <c r="U721" s="219"/>
    </row>
    <row r="722">
      <c r="A722" s="219"/>
      <c r="B722" s="219"/>
      <c r="C722" s="219"/>
      <c r="D722" s="219"/>
      <c r="E722" s="219"/>
      <c r="F722" s="219"/>
      <c r="G722" s="219"/>
      <c r="H722" s="219"/>
      <c r="I722" s="219"/>
      <c r="J722" s="219"/>
      <c r="K722" s="219"/>
      <c r="L722" s="219"/>
      <c r="M722" s="219"/>
      <c r="N722" s="219"/>
      <c r="O722" s="219"/>
      <c r="P722" s="219"/>
      <c r="Q722" s="219"/>
      <c r="R722" s="219"/>
      <c r="S722" s="219"/>
      <c r="T722" s="219"/>
      <c r="U722" s="219"/>
    </row>
    <row r="723">
      <c r="A723" s="219"/>
      <c r="B723" s="219"/>
      <c r="C723" s="219"/>
      <c r="D723" s="219"/>
      <c r="E723" s="219"/>
      <c r="F723" s="219"/>
      <c r="G723" s="219"/>
      <c r="H723" s="219"/>
      <c r="I723" s="219"/>
      <c r="J723" s="219"/>
      <c r="K723" s="219"/>
      <c r="L723" s="219"/>
      <c r="M723" s="219"/>
      <c r="N723" s="219"/>
      <c r="O723" s="219"/>
      <c r="P723" s="219"/>
      <c r="Q723" s="219"/>
      <c r="R723" s="219"/>
      <c r="S723" s="219"/>
      <c r="T723" s="219"/>
      <c r="U723" s="219"/>
    </row>
    <row r="724">
      <c r="A724" s="219"/>
      <c r="B724" s="219"/>
      <c r="C724" s="219"/>
      <c r="D724" s="219"/>
      <c r="E724" s="219"/>
      <c r="F724" s="219"/>
      <c r="G724" s="219"/>
      <c r="H724" s="219"/>
      <c r="I724" s="219"/>
      <c r="J724" s="219"/>
      <c r="K724" s="219"/>
      <c r="L724" s="219"/>
      <c r="M724" s="219"/>
      <c r="N724" s="219"/>
      <c r="O724" s="219"/>
      <c r="P724" s="219"/>
      <c r="Q724" s="219"/>
      <c r="R724" s="219"/>
      <c r="S724" s="219"/>
      <c r="T724" s="219"/>
      <c r="U724" s="219"/>
    </row>
    <row r="725">
      <c r="A725" s="219"/>
      <c r="B725" s="219"/>
      <c r="C725" s="219"/>
      <c r="D725" s="219"/>
      <c r="E725" s="219"/>
      <c r="F725" s="219"/>
      <c r="G725" s="219"/>
      <c r="H725" s="219"/>
      <c r="I725" s="219"/>
      <c r="J725" s="219"/>
      <c r="K725" s="219"/>
      <c r="L725" s="219"/>
      <c r="M725" s="219"/>
      <c r="N725" s="219"/>
      <c r="O725" s="219"/>
      <c r="P725" s="219"/>
      <c r="Q725" s="219"/>
      <c r="R725" s="219"/>
      <c r="S725" s="219"/>
      <c r="T725" s="219"/>
      <c r="U725" s="219"/>
    </row>
    <row r="726">
      <c r="A726" s="219"/>
      <c r="B726" s="219"/>
      <c r="C726" s="219"/>
      <c r="D726" s="219"/>
      <c r="E726" s="219"/>
      <c r="F726" s="219"/>
      <c r="G726" s="219"/>
      <c r="H726" s="219"/>
      <c r="I726" s="219"/>
      <c r="J726" s="219"/>
      <c r="K726" s="219"/>
      <c r="L726" s="219"/>
      <c r="M726" s="219"/>
      <c r="N726" s="219"/>
      <c r="O726" s="219"/>
      <c r="P726" s="219"/>
      <c r="Q726" s="219"/>
      <c r="R726" s="219"/>
      <c r="S726" s="219"/>
      <c r="T726" s="219"/>
      <c r="U726" s="219"/>
    </row>
    <row r="727">
      <c r="A727" s="219"/>
      <c r="B727" s="219"/>
      <c r="C727" s="219"/>
      <c r="D727" s="219"/>
      <c r="E727" s="219"/>
      <c r="F727" s="219"/>
      <c r="G727" s="219"/>
      <c r="H727" s="219"/>
      <c r="I727" s="219"/>
      <c r="J727" s="219"/>
      <c r="K727" s="219"/>
      <c r="L727" s="219"/>
      <c r="M727" s="219"/>
      <c r="N727" s="219"/>
      <c r="O727" s="219"/>
      <c r="P727" s="219"/>
      <c r="Q727" s="219"/>
      <c r="R727" s="219"/>
      <c r="S727" s="219"/>
      <c r="T727" s="219"/>
      <c r="U727" s="219"/>
    </row>
    <row r="728">
      <c r="A728" s="219"/>
      <c r="B728" s="219"/>
      <c r="C728" s="219"/>
      <c r="D728" s="219"/>
      <c r="E728" s="219"/>
      <c r="F728" s="219"/>
      <c r="G728" s="219"/>
      <c r="H728" s="219"/>
      <c r="I728" s="219"/>
      <c r="J728" s="219"/>
      <c r="K728" s="219"/>
      <c r="L728" s="219"/>
      <c r="M728" s="219"/>
      <c r="N728" s="219"/>
      <c r="O728" s="219"/>
      <c r="P728" s="219"/>
      <c r="Q728" s="219"/>
      <c r="R728" s="219"/>
      <c r="S728" s="219"/>
      <c r="T728" s="219"/>
      <c r="U728" s="219"/>
    </row>
    <row r="729">
      <c r="A729" s="219"/>
      <c r="B729" s="219"/>
      <c r="C729" s="219"/>
      <c r="D729" s="219"/>
      <c r="E729" s="219"/>
      <c r="F729" s="219"/>
      <c r="G729" s="219"/>
      <c r="H729" s="219"/>
      <c r="I729" s="219"/>
      <c r="J729" s="219"/>
      <c r="K729" s="219"/>
      <c r="L729" s="219"/>
      <c r="M729" s="219"/>
      <c r="N729" s="219"/>
      <c r="O729" s="219"/>
      <c r="P729" s="219"/>
      <c r="Q729" s="219"/>
      <c r="R729" s="219"/>
      <c r="S729" s="219"/>
      <c r="T729" s="219"/>
      <c r="U729" s="219"/>
    </row>
    <row r="730">
      <c r="A730" s="219"/>
      <c r="B730" s="219"/>
      <c r="C730" s="219"/>
      <c r="D730" s="219"/>
      <c r="E730" s="219"/>
      <c r="F730" s="219"/>
      <c r="G730" s="219"/>
      <c r="H730" s="219"/>
      <c r="I730" s="219"/>
      <c r="J730" s="219"/>
      <c r="K730" s="219"/>
      <c r="L730" s="219"/>
      <c r="M730" s="219"/>
      <c r="N730" s="219"/>
      <c r="O730" s="219"/>
      <c r="P730" s="219"/>
      <c r="Q730" s="219"/>
      <c r="R730" s="219"/>
      <c r="S730" s="219"/>
      <c r="T730" s="219"/>
      <c r="U730" s="219"/>
    </row>
    <row r="731">
      <c r="A731" s="219"/>
      <c r="B731" s="219"/>
      <c r="C731" s="219"/>
      <c r="D731" s="219"/>
      <c r="E731" s="219"/>
      <c r="F731" s="219"/>
      <c r="G731" s="219"/>
      <c r="H731" s="219"/>
      <c r="I731" s="219"/>
      <c r="J731" s="219"/>
      <c r="K731" s="219"/>
      <c r="L731" s="219"/>
      <c r="M731" s="219"/>
      <c r="N731" s="219"/>
      <c r="O731" s="219"/>
      <c r="P731" s="219"/>
      <c r="Q731" s="219"/>
      <c r="R731" s="219"/>
      <c r="S731" s="219"/>
      <c r="T731" s="219"/>
      <c r="U731" s="219"/>
    </row>
    <row r="732">
      <c r="A732" s="219"/>
      <c r="B732" s="219"/>
      <c r="C732" s="219"/>
      <c r="D732" s="219"/>
      <c r="E732" s="219"/>
      <c r="F732" s="219"/>
      <c r="G732" s="219"/>
      <c r="H732" s="219"/>
      <c r="I732" s="219"/>
      <c r="J732" s="219"/>
      <c r="K732" s="219"/>
      <c r="L732" s="219"/>
      <c r="M732" s="219"/>
      <c r="N732" s="219"/>
      <c r="O732" s="219"/>
      <c r="P732" s="219"/>
      <c r="Q732" s="219"/>
      <c r="R732" s="219"/>
      <c r="S732" s="219"/>
      <c r="T732" s="219"/>
      <c r="U732" s="219"/>
    </row>
    <row r="733">
      <c r="A733" s="219"/>
      <c r="B733" s="219"/>
      <c r="C733" s="219"/>
      <c r="D733" s="219"/>
      <c r="E733" s="219"/>
      <c r="F733" s="219"/>
      <c r="G733" s="219"/>
      <c r="H733" s="219"/>
      <c r="I733" s="219"/>
      <c r="J733" s="219"/>
      <c r="K733" s="219"/>
      <c r="L733" s="219"/>
      <c r="M733" s="219"/>
      <c r="N733" s="219"/>
      <c r="O733" s="219"/>
      <c r="P733" s="219"/>
      <c r="Q733" s="219"/>
      <c r="R733" s="219"/>
      <c r="S733" s="219"/>
      <c r="T733" s="219"/>
      <c r="U733" s="219"/>
    </row>
    <row r="734">
      <c r="A734" s="219"/>
      <c r="B734" s="219"/>
      <c r="C734" s="219"/>
      <c r="D734" s="219"/>
      <c r="E734" s="219"/>
      <c r="F734" s="219"/>
      <c r="G734" s="219"/>
      <c r="H734" s="219"/>
      <c r="I734" s="219"/>
      <c r="J734" s="219"/>
      <c r="K734" s="219"/>
      <c r="L734" s="219"/>
      <c r="M734" s="219"/>
      <c r="N734" s="219"/>
      <c r="O734" s="219"/>
      <c r="P734" s="219"/>
      <c r="Q734" s="219"/>
      <c r="R734" s="219"/>
      <c r="S734" s="219"/>
      <c r="T734" s="219"/>
      <c r="U734" s="219"/>
    </row>
    <row r="735">
      <c r="A735" s="219"/>
      <c r="B735" s="219"/>
      <c r="C735" s="219"/>
      <c r="D735" s="219"/>
      <c r="E735" s="219"/>
      <c r="F735" s="219"/>
      <c r="G735" s="219"/>
      <c r="H735" s="219"/>
      <c r="I735" s="219"/>
      <c r="J735" s="219"/>
      <c r="K735" s="219"/>
      <c r="L735" s="219"/>
      <c r="M735" s="219"/>
      <c r="N735" s="219"/>
      <c r="O735" s="219"/>
      <c r="P735" s="219"/>
      <c r="Q735" s="219"/>
      <c r="R735" s="219"/>
      <c r="S735" s="219"/>
      <c r="T735" s="219"/>
      <c r="U735" s="219"/>
    </row>
    <row r="736">
      <c r="A736" s="219"/>
      <c r="B736" s="219"/>
      <c r="C736" s="219"/>
      <c r="D736" s="219"/>
      <c r="E736" s="219"/>
      <c r="F736" s="219"/>
      <c r="G736" s="219"/>
      <c r="H736" s="219"/>
      <c r="I736" s="219"/>
      <c r="J736" s="219"/>
      <c r="K736" s="219"/>
      <c r="L736" s="219"/>
      <c r="M736" s="219"/>
      <c r="N736" s="219"/>
      <c r="O736" s="219"/>
      <c r="P736" s="219"/>
      <c r="Q736" s="219"/>
      <c r="R736" s="219"/>
      <c r="S736" s="219"/>
      <c r="T736" s="219"/>
      <c r="U736" s="219"/>
    </row>
    <row r="737">
      <c r="A737" s="219"/>
      <c r="B737" s="219"/>
      <c r="C737" s="219"/>
      <c r="D737" s="219"/>
      <c r="E737" s="219"/>
      <c r="F737" s="219"/>
      <c r="G737" s="219"/>
      <c r="H737" s="219"/>
      <c r="I737" s="219"/>
      <c r="J737" s="219"/>
      <c r="K737" s="219"/>
      <c r="L737" s="219"/>
      <c r="M737" s="219"/>
      <c r="N737" s="219"/>
      <c r="O737" s="219"/>
      <c r="P737" s="219"/>
      <c r="Q737" s="219"/>
      <c r="R737" s="219"/>
      <c r="S737" s="219"/>
      <c r="T737" s="219"/>
      <c r="U737" s="219"/>
    </row>
    <row r="738">
      <c r="A738" s="219"/>
      <c r="B738" s="219"/>
      <c r="C738" s="219"/>
      <c r="D738" s="219"/>
      <c r="E738" s="219"/>
      <c r="F738" s="219"/>
      <c r="G738" s="219"/>
      <c r="H738" s="219"/>
      <c r="I738" s="219"/>
      <c r="J738" s="219"/>
      <c r="K738" s="219"/>
      <c r="L738" s="219"/>
      <c r="M738" s="219"/>
      <c r="N738" s="219"/>
      <c r="O738" s="219"/>
      <c r="P738" s="219"/>
      <c r="Q738" s="219"/>
      <c r="R738" s="219"/>
      <c r="S738" s="219"/>
      <c r="T738" s="219"/>
      <c r="U738" s="219"/>
    </row>
    <row r="739">
      <c r="A739" s="219"/>
      <c r="B739" s="219"/>
      <c r="C739" s="219"/>
      <c r="D739" s="219"/>
      <c r="E739" s="219"/>
      <c r="F739" s="219"/>
      <c r="G739" s="219"/>
      <c r="H739" s="219"/>
      <c r="I739" s="219"/>
      <c r="J739" s="219"/>
      <c r="K739" s="219"/>
      <c r="L739" s="219"/>
      <c r="M739" s="219"/>
      <c r="N739" s="219"/>
      <c r="O739" s="219"/>
      <c r="P739" s="219"/>
      <c r="Q739" s="219"/>
      <c r="R739" s="219"/>
      <c r="S739" s="219"/>
      <c r="T739" s="219"/>
      <c r="U739" s="219"/>
    </row>
    <row r="740">
      <c r="A740" s="219"/>
      <c r="B740" s="219"/>
      <c r="C740" s="219"/>
      <c r="D740" s="219"/>
      <c r="E740" s="219"/>
      <c r="F740" s="219"/>
      <c r="G740" s="219"/>
      <c r="H740" s="219"/>
      <c r="I740" s="219"/>
      <c r="J740" s="219"/>
      <c r="K740" s="219"/>
      <c r="L740" s="219"/>
      <c r="M740" s="219"/>
      <c r="N740" s="219"/>
      <c r="O740" s="219"/>
      <c r="P740" s="219"/>
      <c r="Q740" s="219"/>
      <c r="R740" s="219"/>
      <c r="S740" s="219"/>
      <c r="T740" s="219"/>
      <c r="U740" s="219"/>
    </row>
    <row r="741">
      <c r="A741" s="219"/>
      <c r="B741" s="219"/>
      <c r="C741" s="219"/>
      <c r="D741" s="219"/>
      <c r="E741" s="219"/>
      <c r="F741" s="219"/>
      <c r="G741" s="219"/>
      <c r="H741" s="219"/>
      <c r="I741" s="219"/>
      <c r="J741" s="219"/>
      <c r="K741" s="219"/>
      <c r="L741" s="219"/>
      <c r="M741" s="219"/>
      <c r="N741" s="219"/>
      <c r="O741" s="219"/>
      <c r="P741" s="219"/>
      <c r="Q741" s="219"/>
      <c r="R741" s="219"/>
      <c r="S741" s="219"/>
      <c r="T741" s="219"/>
      <c r="U741" s="219"/>
    </row>
    <row r="742">
      <c r="A742" s="219"/>
      <c r="B742" s="219"/>
      <c r="C742" s="219"/>
      <c r="D742" s="219"/>
      <c r="E742" s="219"/>
      <c r="F742" s="219"/>
      <c r="G742" s="219"/>
      <c r="H742" s="219"/>
      <c r="I742" s="219"/>
      <c r="J742" s="219"/>
      <c r="K742" s="219"/>
      <c r="L742" s="219"/>
      <c r="M742" s="219"/>
      <c r="N742" s="219"/>
      <c r="O742" s="219"/>
      <c r="P742" s="219"/>
      <c r="Q742" s="219"/>
      <c r="R742" s="219"/>
      <c r="S742" s="219"/>
      <c r="T742" s="219"/>
      <c r="U742" s="219"/>
    </row>
    <row r="743">
      <c r="A743" s="219"/>
      <c r="B743" s="219"/>
      <c r="C743" s="219"/>
      <c r="D743" s="219"/>
      <c r="E743" s="219"/>
      <c r="F743" s="219"/>
      <c r="G743" s="219"/>
      <c r="H743" s="219"/>
      <c r="I743" s="219"/>
      <c r="J743" s="219"/>
      <c r="K743" s="219"/>
      <c r="L743" s="219"/>
      <c r="M743" s="219"/>
      <c r="N743" s="219"/>
      <c r="O743" s="219"/>
      <c r="P743" s="219"/>
      <c r="Q743" s="219"/>
      <c r="R743" s="219"/>
      <c r="S743" s="219"/>
      <c r="T743" s="219"/>
      <c r="U743" s="219"/>
    </row>
    <row r="744">
      <c r="A744" s="219"/>
      <c r="B744" s="219"/>
      <c r="C744" s="219"/>
      <c r="D744" s="219"/>
      <c r="E744" s="219"/>
      <c r="F744" s="219"/>
      <c r="G744" s="219"/>
      <c r="H744" s="219"/>
      <c r="I744" s="219"/>
      <c r="J744" s="219"/>
      <c r="K744" s="219"/>
      <c r="L744" s="219"/>
      <c r="M744" s="219"/>
      <c r="N744" s="219"/>
      <c r="O744" s="219"/>
      <c r="P744" s="219"/>
      <c r="Q744" s="219"/>
      <c r="R744" s="219"/>
      <c r="S744" s="219"/>
      <c r="T744" s="219"/>
      <c r="U744" s="219"/>
    </row>
    <row r="745">
      <c r="A745" s="219"/>
      <c r="B745" s="219"/>
      <c r="C745" s="219"/>
      <c r="D745" s="219"/>
      <c r="E745" s="219"/>
      <c r="F745" s="219"/>
      <c r="G745" s="219"/>
      <c r="H745" s="219"/>
      <c r="I745" s="219"/>
      <c r="J745" s="219"/>
      <c r="K745" s="219"/>
      <c r="L745" s="219"/>
      <c r="M745" s="219"/>
      <c r="N745" s="219"/>
      <c r="O745" s="219"/>
      <c r="P745" s="219"/>
      <c r="Q745" s="219"/>
      <c r="R745" s="219"/>
      <c r="S745" s="219"/>
      <c r="T745" s="219"/>
      <c r="U745" s="219"/>
    </row>
    <row r="746">
      <c r="A746" s="219"/>
      <c r="B746" s="219"/>
      <c r="C746" s="219"/>
      <c r="D746" s="219"/>
      <c r="E746" s="219"/>
      <c r="F746" s="219"/>
      <c r="G746" s="219"/>
      <c r="H746" s="219"/>
      <c r="I746" s="219"/>
      <c r="J746" s="219"/>
      <c r="K746" s="219"/>
      <c r="L746" s="219"/>
      <c r="M746" s="219"/>
      <c r="N746" s="219"/>
      <c r="O746" s="219"/>
      <c r="P746" s="219"/>
      <c r="Q746" s="219"/>
      <c r="R746" s="219"/>
      <c r="S746" s="219"/>
      <c r="T746" s="219"/>
      <c r="U746" s="219"/>
    </row>
    <row r="747">
      <c r="A747" s="219"/>
      <c r="B747" s="219"/>
      <c r="C747" s="219"/>
      <c r="D747" s="219"/>
      <c r="E747" s="219"/>
      <c r="F747" s="219"/>
      <c r="G747" s="219"/>
      <c r="H747" s="219"/>
      <c r="I747" s="219"/>
      <c r="J747" s="219"/>
      <c r="K747" s="219"/>
      <c r="L747" s="219"/>
      <c r="M747" s="219"/>
      <c r="N747" s="219"/>
      <c r="O747" s="219"/>
      <c r="P747" s="219"/>
      <c r="Q747" s="219"/>
      <c r="R747" s="219"/>
      <c r="S747" s="219"/>
      <c r="T747" s="219"/>
      <c r="U747" s="219"/>
    </row>
    <row r="748">
      <c r="A748" s="219"/>
      <c r="B748" s="219"/>
      <c r="C748" s="219"/>
      <c r="D748" s="219"/>
      <c r="E748" s="219"/>
      <c r="F748" s="219"/>
      <c r="G748" s="219"/>
      <c r="H748" s="219"/>
      <c r="I748" s="219"/>
      <c r="J748" s="219"/>
      <c r="K748" s="219"/>
      <c r="L748" s="219"/>
      <c r="M748" s="219"/>
      <c r="N748" s="219"/>
      <c r="O748" s="219"/>
      <c r="P748" s="219"/>
      <c r="Q748" s="219"/>
      <c r="R748" s="219"/>
      <c r="S748" s="219"/>
      <c r="T748" s="219"/>
      <c r="U748" s="219"/>
    </row>
    <row r="749">
      <c r="A749" s="219"/>
      <c r="B749" s="219"/>
      <c r="C749" s="219"/>
      <c r="D749" s="219"/>
      <c r="E749" s="219"/>
      <c r="F749" s="219"/>
      <c r="G749" s="219"/>
      <c r="H749" s="219"/>
      <c r="I749" s="219"/>
      <c r="J749" s="219"/>
      <c r="K749" s="219"/>
      <c r="L749" s="219"/>
      <c r="M749" s="219"/>
      <c r="N749" s="219"/>
      <c r="O749" s="219"/>
      <c r="P749" s="219"/>
      <c r="Q749" s="219"/>
      <c r="R749" s="219"/>
      <c r="S749" s="219"/>
      <c r="T749" s="219"/>
      <c r="U749" s="219"/>
    </row>
    <row r="750">
      <c r="A750" s="219"/>
      <c r="B750" s="219"/>
      <c r="C750" s="219"/>
      <c r="D750" s="219"/>
      <c r="E750" s="219"/>
      <c r="F750" s="219"/>
      <c r="G750" s="219"/>
      <c r="H750" s="219"/>
      <c r="I750" s="219"/>
      <c r="J750" s="219"/>
      <c r="K750" s="219"/>
      <c r="L750" s="219"/>
      <c r="M750" s="219"/>
      <c r="N750" s="219"/>
      <c r="O750" s="219"/>
      <c r="P750" s="219"/>
      <c r="Q750" s="219"/>
      <c r="R750" s="219"/>
      <c r="S750" s="219"/>
      <c r="T750" s="219"/>
      <c r="U750" s="219"/>
    </row>
    <row r="751">
      <c r="A751" s="219"/>
      <c r="B751" s="219"/>
      <c r="C751" s="219"/>
      <c r="D751" s="219"/>
      <c r="E751" s="219"/>
      <c r="F751" s="219"/>
      <c r="G751" s="219"/>
      <c r="H751" s="219"/>
      <c r="I751" s="219"/>
      <c r="J751" s="219"/>
      <c r="K751" s="219"/>
      <c r="L751" s="219"/>
      <c r="M751" s="219"/>
      <c r="N751" s="219"/>
      <c r="O751" s="219"/>
      <c r="P751" s="219"/>
      <c r="Q751" s="219"/>
      <c r="R751" s="219"/>
      <c r="S751" s="219"/>
      <c r="T751" s="219"/>
      <c r="U751" s="219"/>
    </row>
    <row r="752">
      <c r="A752" s="219"/>
      <c r="B752" s="219"/>
      <c r="C752" s="219"/>
      <c r="D752" s="219"/>
      <c r="E752" s="219"/>
      <c r="F752" s="219"/>
      <c r="G752" s="219"/>
      <c r="H752" s="219"/>
      <c r="I752" s="219"/>
      <c r="J752" s="219"/>
      <c r="K752" s="219"/>
      <c r="L752" s="219"/>
      <c r="M752" s="219"/>
      <c r="N752" s="219"/>
      <c r="O752" s="219"/>
      <c r="P752" s="219"/>
      <c r="Q752" s="219"/>
      <c r="R752" s="219"/>
      <c r="S752" s="219"/>
      <c r="T752" s="219"/>
      <c r="U752" s="219"/>
    </row>
    <row r="753">
      <c r="A753" s="219"/>
      <c r="B753" s="219"/>
      <c r="C753" s="219"/>
      <c r="D753" s="219"/>
      <c r="E753" s="219"/>
      <c r="F753" s="219"/>
      <c r="G753" s="219"/>
      <c r="H753" s="219"/>
      <c r="I753" s="219"/>
      <c r="J753" s="219"/>
      <c r="K753" s="219"/>
      <c r="L753" s="219"/>
      <c r="M753" s="219"/>
      <c r="N753" s="219"/>
      <c r="O753" s="219"/>
      <c r="P753" s="219"/>
      <c r="Q753" s="219"/>
      <c r="R753" s="219"/>
      <c r="S753" s="219"/>
      <c r="T753" s="219"/>
      <c r="U753" s="219"/>
    </row>
    <row r="754">
      <c r="A754" s="219"/>
      <c r="B754" s="219"/>
      <c r="C754" s="219"/>
      <c r="D754" s="219"/>
      <c r="E754" s="219"/>
      <c r="F754" s="219"/>
      <c r="G754" s="219"/>
      <c r="H754" s="219"/>
      <c r="I754" s="219"/>
      <c r="J754" s="219"/>
      <c r="K754" s="219"/>
      <c r="L754" s="219"/>
      <c r="M754" s="219"/>
      <c r="N754" s="219"/>
      <c r="O754" s="219"/>
      <c r="P754" s="219"/>
      <c r="Q754" s="219"/>
      <c r="R754" s="219"/>
      <c r="S754" s="219"/>
      <c r="T754" s="219"/>
      <c r="U754" s="219"/>
    </row>
    <row r="755">
      <c r="A755" s="219"/>
      <c r="B755" s="219"/>
      <c r="C755" s="219"/>
      <c r="D755" s="219"/>
      <c r="E755" s="219"/>
      <c r="F755" s="219"/>
      <c r="G755" s="219"/>
      <c r="H755" s="219"/>
      <c r="I755" s="219"/>
      <c r="J755" s="219"/>
      <c r="K755" s="219"/>
      <c r="L755" s="219"/>
      <c r="M755" s="219"/>
      <c r="N755" s="219"/>
      <c r="O755" s="219"/>
      <c r="P755" s="219"/>
      <c r="Q755" s="219"/>
      <c r="R755" s="219"/>
      <c r="S755" s="219"/>
      <c r="T755" s="219"/>
      <c r="U755" s="219"/>
    </row>
    <row r="756">
      <c r="A756" s="219"/>
      <c r="B756" s="219"/>
      <c r="C756" s="219"/>
      <c r="D756" s="219"/>
      <c r="E756" s="219"/>
      <c r="F756" s="219"/>
      <c r="G756" s="219"/>
      <c r="H756" s="219"/>
      <c r="I756" s="219"/>
      <c r="J756" s="219"/>
      <c r="K756" s="219"/>
      <c r="L756" s="219"/>
      <c r="M756" s="219"/>
      <c r="N756" s="219"/>
      <c r="O756" s="219"/>
      <c r="P756" s="219"/>
      <c r="Q756" s="219"/>
      <c r="R756" s="219"/>
      <c r="S756" s="219"/>
      <c r="T756" s="219"/>
      <c r="U756" s="219"/>
    </row>
    <row r="757">
      <c r="A757" s="219"/>
      <c r="B757" s="219"/>
      <c r="C757" s="219"/>
      <c r="D757" s="219"/>
      <c r="E757" s="219"/>
      <c r="F757" s="219"/>
      <c r="G757" s="219"/>
      <c r="H757" s="219"/>
      <c r="I757" s="219"/>
      <c r="J757" s="219"/>
      <c r="K757" s="219"/>
      <c r="L757" s="219"/>
      <c r="M757" s="219"/>
      <c r="N757" s="219"/>
      <c r="O757" s="219"/>
      <c r="P757" s="219"/>
      <c r="Q757" s="219"/>
      <c r="R757" s="219"/>
      <c r="S757" s="219"/>
      <c r="T757" s="219"/>
      <c r="U757" s="219"/>
    </row>
    <row r="758">
      <c r="A758" s="219"/>
      <c r="B758" s="219"/>
      <c r="C758" s="219"/>
      <c r="D758" s="219"/>
      <c r="E758" s="219"/>
      <c r="F758" s="219"/>
      <c r="G758" s="219"/>
      <c r="H758" s="219"/>
      <c r="I758" s="219"/>
      <c r="J758" s="219"/>
      <c r="K758" s="219"/>
      <c r="L758" s="219"/>
      <c r="M758" s="219"/>
      <c r="N758" s="219"/>
      <c r="O758" s="219"/>
      <c r="P758" s="219"/>
      <c r="Q758" s="219"/>
      <c r="R758" s="219"/>
      <c r="S758" s="219"/>
      <c r="T758" s="219"/>
      <c r="U758" s="219"/>
    </row>
    <row r="759">
      <c r="A759" s="219"/>
      <c r="B759" s="219"/>
      <c r="C759" s="219"/>
      <c r="D759" s="219"/>
      <c r="E759" s="219"/>
      <c r="F759" s="219"/>
      <c r="G759" s="219"/>
      <c r="H759" s="219"/>
      <c r="I759" s="219"/>
      <c r="J759" s="219"/>
      <c r="K759" s="219"/>
      <c r="L759" s="219"/>
      <c r="M759" s="219"/>
      <c r="N759" s="219"/>
      <c r="O759" s="219"/>
      <c r="P759" s="219"/>
      <c r="Q759" s="219"/>
      <c r="R759" s="219"/>
      <c r="S759" s="219"/>
      <c r="T759" s="219"/>
      <c r="U759" s="219"/>
    </row>
    <row r="760">
      <c r="A760" s="219"/>
      <c r="B760" s="219"/>
      <c r="C760" s="219"/>
      <c r="D760" s="219"/>
      <c r="E760" s="219"/>
      <c r="F760" s="219"/>
      <c r="G760" s="219"/>
      <c r="H760" s="219"/>
      <c r="I760" s="219"/>
      <c r="J760" s="219"/>
      <c r="K760" s="219"/>
      <c r="L760" s="219"/>
      <c r="M760" s="219"/>
      <c r="N760" s="219"/>
      <c r="O760" s="219"/>
      <c r="P760" s="219"/>
      <c r="Q760" s="219"/>
      <c r="R760" s="219"/>
      <c r="S760" s="219"/>
      <c r="T760" s="219"/>
      <c r="U760" s="219"/>
    </row>
    <row r="761">
      <c r="A761" s="219"/>
      <c r="B761" s="219"/>
      <c r="C761" s="219"/>
      <c r="D761" s="219"/>
      <c r="E761" s="219"/>
      <c r="F761" s="219"/>
      <c r="G761" s="219"/>
      <c r="H761" s="219"/>
      <c r="I761" s="219"/>
      <c r="J761" s="219"/>
      <c r="K761" s="219"/>
      <c r="L761" s="219"/>
      <c r="M761" s="219"/>
      <c r="N761" s="219"/>
      <c r="O761" s="219"/>
      <c r="P761" s="219"/>
      <c r="Q761" s="219"/>
      <c r="R761" s="219"/>
      <c r="S761" s="219"/>
      <c r="T761" s="219"/>
      <c r="U761" s="219"/>
    </row>
    <row r="762">
      <c r="A762" s="219"/>
      <c r="B762" s="219"/>
      <c r="C762" s="219"/>
      <c r="D762" s="219"/>
      <c r="E762" s="219"/>
      <c r="F762" s="219"/>
      <c r="G762" s="219"/>
      <c r="H762" s="219"/>
      <c r="I762" s="219"/>
      <c r="J762" s="219"/>
      <c r="K762" s="219"/>
      <c r="L762" s="219"/>
      <c r="M762" s="219"/>
      <c r="N762" s="219"/>
      <c r="O762" s="219"/>
      <c r="P762" s="219"/>
      <c r="Q762" s="219"/>
      <c r="R762" s="219"/>
      <c r="S762" s="219"/>
      <c r="T762" s="219"/>
      <c r="U762" s="219"/>
    </row>
    <row r="763">
      <c r="A763" s="219"/>
      <c r="B763" s="219"/>
      <c r="C763" s="219"/>
      <c r="D763" s="219"/>
      <c r="E763" s="219"/>
      <c r="F763" s="219"/>
      <c r="G763" s="219"/>
      <c r="H763" s="219"/>
      <c r="I763" s="219"/>
      <c r="J763" s="219"/>
      <c r="K763" s="219"/>
      <c r="L763" s="219"/>
      <c r="M763" s="219"/>
      <c r="N763" s="219"/>
      <c r="O763" s="219"/>
      <c r="P763" s="219"/>
      <c r="Q763" s="219"/>
      <c r="R763" s="219"/>
      <c r="S763" s="219"/>
      <c r="T763" s="219"/>
      <c r="U763" s="219"/>
    </row>
    <row r="764">
      <c r="A764" s="219"/>
      <c r="B764" s="219"/>
      <c r="C764" s="219"/>
      <c r="D764" s="219"/>
      <c r="E764" s="219"/>
      <c r="F764" s="219"/>
      <c r="G764" s="219"/>
      <c r="H764" s="219"/>
      <c r="I764" s="219"/>
      <c r="J764" s="219"/>
      <c r="K764" s="219"/>
      <c r="L764" s="219"/>
      <c r="M764" s="219"/>
      <c r="N764" s="219"/>
      <c r="O764" s="219"/>
      <c r="P764" s="219"/>
      <c r="Q764" s="219"/>
      <c r="R764" s="219"/>
      <c r="S764" s="219"/>
      <c r="T764" s="219"/>
      <c r="U764" s="219"/>
    </row>
    <row r="765">
      <c r="A765" s="219"/>
      <c r="B765" s="219"/>
      <c r="C765" s="219"/>
      <c r="D765" s="219"/>
      <c r="E765" s="219"/>
      <c r="F765" s="219"/>
      <c r="G765" s="219"/>
      <c r="H765" s="219"/>
      <c r="I765" s="219"/>
      <c r="J765" s="219"/>
      <c r="K765" s="219"/>
      <c r="L765" s="219"/>
      <c r="M765" s="219"/>
      <c r="N765" s="219"/>
      <c r="O765" s="219"/>
      <c r="P765" s="219"/>
      <c r="Q765" s="219"/>
      <c r="R765" s="219"/>
      <c r="S765" s="219"/>
      <c r="T765" s="219"/>
      <c r="U765" s="219"/>
    </row>
    <row r="766">
      <c r="A766" s="219"/>
      <c r="B766" s="219"/>
      <c r="C766" s="219"/>
      <c r="D766" s="219"/>
      <c r="E766" s="219"/>
      <c r="F766" s="219"/>
      <c r="G766" s="219"/>
      <c r="H766" s="219"/>
      <c r="I766" s="219"/>
      <c r="J766" s="219"/>
      <c r="K766" s="219"/>
      <c r="L766" s="219"/>
      <c r="M766" s="219"/>
      <c r="N766" s="219"/>
      <c r="O766" s="219"/>
      <c r="P766" s="219"/>
      <c r="Q766" s="219"/>
      <c r="R766" s="219"/>
      <c r="S766" s="219"/>
      <c r="T766" s="219"/>
      <c r="U766" s="219"/>
    </row>
    <row r="767">
      <c r="A767" s="219"/>
      <c r="B767" s="219"/>
      <c r="C767" s="219"/>
      <c r="D767" s="219"/>
      <c r="E767" s="219"/>
      <c r="F767" s="219"/>
      <c r="G767" s="219"/>
      <c r="H767" s="219"/>
      <c r="I767" s="219"/>
      <c r="J767" s="219"/>
      <c r="K767" s="219"/>
      <c r="L767" s="219"/>
      <c r="M767" s="219"/>
      <c r="N767" s="219"/>
      <c r="O767" s="219"/>
      <c r="P767" s="219"/>
      <c r="Q767" s="219"/>
      <c r="R767" s="219"/>
      <c r="S767" s="219"/>
      <c r="T767" s="219"/>
      <c r="U767" s="219"/>
    </row>
    <row r="768">
      <c r="A768" s="219"/>
      <c r="B768" s="219"/>
      <c r="C768" s="219"/>
      <c r="D768" s="219"/>
      <c r="E768" s="219"/>
      <c r="F768" s="219"/>
      <c r="G768" s="219"/>
      <c r="H768" s="219"/>
      <c r="I768" s="219"/>
      <c r="J768" s="219"/>
      <c r="K768" s="219"/>
      <c r="L768" s="219"/>
      <c r="M768" s="219"/>
      <c r="N768" s="219"/>
      <c r="O768" s="219"/>
      <c r="P768" s="219"/>
      <c r="Q768" s="219"/>
      <c r="R768" s="219"/>
      <c r="S768" s="219"/>
      <c r="T768" s="219"/>
      <c r="U768" s="219"/>
    </row>
    <row r="769">
      <c r="A769" s="219"/>
      <c r="B769" s="219"/>
      <c r="C769" s="219"/>
      <c r="D769" s="219"/>
      <c r="E769" s="219"/>
      <c r="F769" s="219"/>
      <c r="G769" s="219"/>
      <c r="H769" s="219"/>
      <c r="I769" s="219"/>
      <c r="J769" s="219"/>
      <c r="K769" s="219"/>
      <c r="L769" s="219"/>
      <c r="M769" s="219"/>
      <c r="N769" s="219"/>
      <c r="O769" s="219"/>
      <c r="P769" s="219"/>
      <c r="Q769" s="219"/>
      <c r="R769" s="219"/>
      <c r="S769" s="219"/>
      <c r="T769" s="219"/>
      <c r="U769" s="219"/>
    </row>
    <row r="770">
      <c r="A770" s="219"/>
      <c r="B770" s="219"/>
      <c r="C770" s="219"/>
      <c r="D770" s="219"/>
      <c r="E770" s="219"/>
      <c r="F770" s="219"/>
      <c r="G770" s="219"/>
      <c r="H770" s="219"/>
      <c r="I770" s="219"/>
      <c r="J770" s="219"/>
      <c r="K770" s="219"/>
      <c r="L770" s="219"/>
      <c r="M770" s="219"/>
      <c r="N770" s="219"/>
      <c r="O770" s="219"/>
      <c r="P770" s="219"/>
      <c r="Q770" s="219"/>
      <c r="R770" s="219"/>
      <c r="S770" s="219"/>
      <c r="T770" s="219"/>
      <c r="U770" s="219"/>
    </row>
    <row r="771">
      <c r="A771" s="219"/>
      <c r="B771" s="219"/>
      <c r="C771" s="219"/>
      <c r="D771" s="219"/>
      <c r="E771" s="219"/>
      <c r="F771" s="219"/>
      <c r="G771" s="219"/>
      <c r="H771" s="219"/>
      <c r="I771" s="219"/>
      <c r="J771" s="219"/>
      <c r="K771" s="219"/>
      <c r="L771" s="219"/>
      <c r="M771" s="219"/>
      <c r="N771" s="219"/>
      <c r="O771" s="219"/>
      <c r="P771" s="219"/>
      <c r="Q771" s="219"/>
      <c r="R771" s="219"/>
      <c r="S771" s="219"/>
      <c r="T771" s="219"/>
      <c r="U771" s="219"/>
    </row>
    <row r="772">
      <c r="A772" s="219"/>
      <c r="B772" s="219"/>
      <c r="C772" s="219"/>
      <c r="D772" s="219"/>
      <c r="E772" s="219"/>
      <c r="F772" s="219"/>
      <c r="G772" s="219"/>
      <c r="H772" s="219"/>
      <c r="I772" s="219"/>
      <c r="J772" s="219"/>
      <c r="K772" s="219"/>
      <c r="L772" s="219"/>
      <c r="M772" s="219"/>
      <c r="N772" s="219"/>
      <c r="O772" s="219"/>
      <c r="P772" s="219"/>
      <c r="Q772" s="219"/>
      <c r="R772" s="219"/>
      <c r="S772" s="219"/>
      <c r="T772" s="219"/>
      <c r="U772" s="219"/>
    </row>
    <row r="773">
      <c r="A773" s="219"/>
      <c r="B773" s="219"/>
      <c r="C773" s="219"/>
      <c r="D773" s="219"/>
      <c r="E773" s="219"/>
      <c r="F773" s="219"/>
      <c r="G773" s="219"/>
      <c r="H773" s="219"/>
      <c r="I773" s="219"/>
      <c r="J773" s="219"/>
      <c r="K773" s="219"/>
      <c r="L773" s="219"/>
      <c r="M773" s="219"/>
      <c r="N773" s="219"/>
      <c r="O773" s="219"/>
      <c r="P773" s="219"/>
      <c r="Q773" s="219"/>
      <c r="R773" s="219"/>
      <c r="S773" s="219"/>
      <c r="T773" s="219"/>
      <c r="U773" s="219"/>
    </row>
    <row r="774">
      <c r="A774" s="219"/>
      <c r="B774" s="219"/>
      <c r="C774" s="219"/>
      <c r="D774" s="219"/>
      <c r="E774" s="219"/>
      <c r="F774" s="219"/>
      <c r="G774" s="219"/>
      <c r="H774" s="219"/>
      <c r="I774" s="219"/>
      <c r="J774" s="219"/>
      <c r="K774" s="219"/>
      <c r="L774" s="219"/>
      <c r="M774" s="219"/>
      <c r="N774" s="219"/>
      <c r="O774" s="219"/>
      <c r="P774" s="219"/>
      <c r="Q774" s="219"/>
      <c r="R774" s="219"/>
      <c r="S774" s="219"/>
      <c r="T774" s="219"/>
      <c r="U774" s="219"/>
    </row>
    <row r="775">
      <c r="A775" s="219"/>
      <c r="B775" s="219"/>
      <c r="C775" s="219"/>
      <c r="D775" s="219"/>
      <c r="E775" s="219"/>
      <c r="F775" s="219"/>
      <c r="G775" s="219"/>
      <c r="H775" s="219"/>
      <c r="I775" s="219"/>
      <c r="J775" s="219"/>
      <c r="K775" s="219"/>
      <c r="L775" s="219"/>
      <c r="M775" s="219"/>
      <c r="N775" s="219"/>
      <c r="O775" s="219"/>
      <c r="P775" s="219"/>
      <c r="Q775" s="219"/>
      <c r="R775" s="219"/>
      <c r="S775" s="219"/>
      <c r="T775" s="219"/>
      <c r="U775" s="219"/>
    </row>
    <row r="776">
      <c r="A776" s="219"/>
      <c r="B776" s="219"/>
      <c r="C776" s="219"/>
      <c r="D776" s="219"/>
      <c r="E776" s="219"/>
      <c r="F776" s="219"/>
      <c r="G776" s="219"/>
      <c r="H776" s="219"/>
      <c r="I776" s="219"/>
      <c r="J776" s="219"/>
      <c r="K776" s="219"/>
      <c r="L776" s="219"/>
      <c r="M776" s="219"/>
      <c r="N776" s="219"/>
      <c r="O776" s="219"/>
      <c r="P776" s="219"/>
      <c r="Q776" s="219"/>
      <c r="R776" s="219"/>
      <c r="S776" s="219"/>
      <c r="T776" s="219"/>
      <c r="U776" s="219"/>
    </row>
    <row r="777">
      <c r="A777" s="219"/>
      <c r="B777" s="219"/>
      <c r="C777" s="219"/>
      <c r="D777" s="219"/>
      <c r="E777" s="219"/>
      <c r="F777" s="219"/>
      <c r="G777" s="219"/>
      <c r="H777" s="219"/>
      <c r="I777" s="219"/>
      <c r="J777" s="219"/>
      <c r="K777" s="219"/>
      <c r="L777" s="219"/>
      <c r="M777" s="219"/>
      <c r="N777" s="219"/>
      <c r="O777" s="219"/>
      <c r="P777" s="219"/>
      <c r="Q777" s="219"/>
      <c r="R777" s="219"/>
      <c r="S777" s="219"/>
      <c r="T777" s="219"/>
      <c r="U777" s="219"/>
    </row>
    <row r="778">
      <c r="A778" s="219"/>
      <c r="B778" s="219"/>
      <c r="C778" s="219"/>
      <c r="D778" s="219"/>
      <c r="E778" s="219"/>
      <c r="F778" s="219"/>
      <c r="G778" s="219"/>
      <c r="H778" s="219"/>
      <c r="I778" s="219"/>
      <c r="J778" s="219"/>
      <c r="K778" s="219"/>
      <c r="L778" s="219"/>
      <c r="M778" s="219"/>
      <c r="N778" s="219"/>
      <c r="O778" s="219"/>
      <c r="P778" s="219"/>
      <c r="Q778" s="219"/>
      <c r="R778" s="219"/>
      <c r="S778" s="219"/>
      <c r="T778" s="219"/>
      <c r="U778" s="219"/>
    </row>
    <row r="779">
      <c r="A779" s="219"/>
      <c r="B779" s="219"/>
      <c r="C779" s="219"/>
      <c r="D779" s="219"/>
      <c r="E779" s="219"/>
      <c r="F779" s="219"/>
      <c r="G779" s="219"/>
      <c r="H779" s="219"/>
      <c r="I779" s="219"/>
      <c r="J779" s="219"/>
      <c r="K779" s="219"/>
      <c r="L779" s="219"/>
      <c r="M779" s="219"/>
      <c r="N779" s="219"/>
      <c r="O779" s="219"/>
      <c r="P779" s="219"/>
      <c r="Q779" s="219"/>
      <c r="R779" s="219"/>
      <c r="S779" s="219"/>
      <c r="T779" s="219"/>
      <c r="U779" s="219"/>
    </row>
    <row r="780">
      <c r="A780" s="219"/>
      <c r="B780" s="219"/>
      <c r="C780" s="219"/>
      <c r="D780" s="219"/>
      <c r="E780" s="219"/>
      <c r="F780" s="219"/>
      <c r="G780" s="219"/>
      <c r="H780" s="219"/>
      <c r="I780" s="219"/>
      <c r="J780" s="219"/>
      <c r="K780" s="219"/>
      <c r="L780" s="219"/>
      <c r="M780" s="219"/>
      <c r="N780" s="219"/>
      <c r="O780" s="219"/>
      <c r="P780" s="219"/>
      <c r="Q780" s="219"/>
      <c r="R780" s="219"/>
      <c r="S780" s="219"/>
      <c r="T780" s="219"/>
      <c r="U780" s="219"/>
    </row>
    <row r="781">
      <c r="A781" s="219"/>
      <c r="B781" s="219"/>
      <c r="C781" s="219"/>
      <c r="D781" s="219"/>
      <c r="E781" s="219"/>
      <c r="F781" s="219"/>
      <c r="G781" s="219"/>
      <c r="H781" s="219"/>
      <c r="I781" s="219"/>
      <c r="J781" s="219"/>
      <c r="K781" s="219"/>
      <c r="L781" s="219"/>
      <c r="M781" s="219"/>
      <c r="N781" s="219"/>
      <c r="O781" s="219"/>
      <c r="P781" s="219"/>
      <c r="Q781" s="219"/>
      <c r="R781" s="219"/>
      <c r="S781" s="219"/>
      <c r="T781" s="219"/>
      <c r="U781" s="219"/>
    </row>
    <row r="782">
      <c r="A782" s="219"/>
      <c r="B782" s="219"/>
      <c r="C782" s="219"/>
      <c r="D782" s="219"/>
      <c r="E782" s="219"/>
      <c r="F782" s="219"/>
      <c r="G782" s="219"/>
      <c r="H782" s="219"/>
      <c r="I782" s="219"/>
      <c r="J782" s="219"/>
      <c r="K782" s="219"/>
      <c r="L782" s="219"/>
      <c r="M782" s="219"/>
      <c r="N782" s="219"/>
      <c r="O782" s="219"/>
      <c r="P782" s="219"/>
      <c r="Q782" s="219"/>
      <c r="R782" s="219"/>
      <c r="S782" s="219"/>
      <c r="T782" s="219"/>
      <c r="U782" s="219"/>
    </row>
    <row r="783">
      <c r="A783" s="219"/>
      <c r="B783" s="219"/>
      <c r="C783" s="219"/>
      <c r="D783" s="219"/>
      <c r="E783" s="219"/>
      <c r="F783" s="219"/>
      <c r="G783" s="219"/>
      <c r="H783" s="219"/>
      <c r="I783" s="219"/>
      <c r="J783" s="219"/>
      <c r="K783" s="219"/>
      <c r="L783" s="219"/>
      <c r="M783" s="219"/>
      <c r="N783" s="219"/>
      <c r="O783" s="219"/>
      <c r="P783" s="219"/>
      <c r="Q783" s="219"/>
      <c r="R783" s="219"/>
      <c r="S783" s="219"/>
      <c r="T783" s="219"/>
      <c r="U783" s="219"/>
    </row>
    <row r="784">
      <c r="A784" s="219"/>
      <c r="B784" s="219"/>
      <c r="C784" s="219"/>
      <c r="D784" s="219"/>
      <c r="E784" s="219"/>
      <c r="F784" s="219"/>
      <c r="G784" s="219"/>
      <c r="H784" s="219"/>
      <c r="I784" s="219"/>
      <c r="J784" s="219"/>
      <c r="K784" s="219"/>
      <c r="L784" s="219"/>
      <c r="M784" s="219"/>
      <c r="N784" s="219"/>
      <c r="O784" s="219"/>
      <c r="P784" s="219"/>
      <c r="Q784" s="219"/>
      <c r="R784" s="219"/>
      <c r="S784" s="219"/>
      <c r="T784" s="219"/>
      <c r="U784" s="219"/>
    </row>
    <row r="785">
      <c r="A785" s="219"/>
      <c r="B785" s="219"/>
      <c r="C785" s="219"/>
      <c r="D785" s="219"/>
      <c r="E785" s="219"/>
      <c r="F785" s="219"/>
      <c r="G785" s="219"/>
      <c r="H785" s="219"/>
      <c r="I785" s="219"/>
      <c r="J785" s="219"/>
      <c r="K785" s="219"/>
      <c r="L785" s="219"/>
      <c r="M785" s="219"/>
      <c r="N785" s="219"/>
      <c r="O785" s="219"/>
      <c r="P785" s="219"/>
      <c r="Q785" s="219"/>
      <c r="R785" s="219"/>
      <c r="S785" s="219"/>
      <c r="T785" s="219"/>
      <c r="U785" s="219"/>
    </row>
    <row r="786">
      <c r="A786" s="219"/>
      <c r="B786" s="219"/>
      <c r="C786" s="219"/>
      <c r="D786" s="219"/>
      <c r="E786" s="219"/>
      <c r="F786" s="219"/>
      <c r="G786" s="219"/>
      <c r="H786" s="219"/>
      <c r="I786" s="219"/>
      <c r="J786" s="219"/>
      <c r="K786" s="219"/>
      <c r="L786" s="219"/>
      <c r="M786" s="219"/>
      <c r="N786" s="219"/>
      <c r="O786" s="219"/>
      <c r="P786" s="219"/>
      <c r="Q786" s="219"/>
      <c r="R786" s="219"/>
      <c r="S786" s="219"/>
      <c r="T786" s="219"/>
      <c r="U786" s="219"/>
    </row>
    <row r="787">
      <c r="A787" s="219"/>
      <c r="B787" s="219"/>
      <c r="C787" s="219"/>
      <c r="D787" s="219"/>
      <c r="E787" s="219"/>
      <c r="F787" s="219"/>
      <c r="G787" s="219"/>
      <c r="H787" s="219"/>
      <c r="I787" s="219"/>
      <c r="J787" s="219"/>
      <c r="K787" s="219"/>
      <c r="L787" s="219"/>
      <c r="M787" s="219"/>
      <c r="N787" s="219"/>
      <c r="O787" s="219"/>
      <c r="P787" s="219"/>
      <c r="Q787" s="219"/>
      <c r="R787" s="219"/>
      <c r="S787" s="219"/>
      <c r="T787" s="219"/>
      <c r="U787" s="219"/>
    </row>
    <row r="788">
      <c r="A788" s="219"/>
      <c r="B788" s="219"/>
      <c r="C788" s="219"/>
      <c r="D788" s="219"/>
      <c r="E788" s="219"/>
      <c r="F788" s="219"/>
      <c r="G788" s="219"/>
      <c r="H788" s="219"/>
      <c r="I788" s="219"/>
      <c r="J788" s="219"/>
      <c r="K788" s="219"/>
      <c r="L788" s="219"/>
      <c r="M788" s="219"/>
      <c r="N788" s="219"/>
      <c r="O788" s="219"/>
      <c r="P788" s="219"/>
      <c r="Q788" s="219"/>
      <c r="R788" s="219"/>
      <c r="S788" s="219"/>
      <c r="T788" s="219"/>
      <c r="U788" s="219"/>
    </row>
    <row r="789">
      <c r="A789" s="219"/>
      <c r="B789" s="219"/>
      <c r="C789" s="219"/>
      <c r="D789" s="219"/>
      <c r="E789" s="219"/>
      <c r="F789" s="219"/>
      <c r="G789" s="219"/>
      <c r="H789" s="219"/>
      <c r="I789" s="219"/>
      <c r="J789" s="219"/>
      <c r="K789" s="219"/>
      <c r="L789" s="219"/>
      <c r="M789" s="219"/>
      <c r="N789" s="219"/>
      <c r="O789" s="219"/>
      <c r="P789" s="219"/>
      <c r="Q789" s="219"/>
      <c r="R789" s="219"/>
      <c r="S789" s="219"/>
      <c r="T789" s="219"/>
      <c r="U789" s="219"/>
    </row>
    <row r="790">
      <c r="A790" s="219"/>
      <c r="B790" s="219"/>
      <c r="C790" s="219"/>
      <c r="D790" s="219"/>
      <c r="E790" s="219"/>
      <c r="F790" s="219"/>
      <c r="G790" s="219"/>
      <c r="H790" s="219"/>
      <c r="I790" s="219"/>
      <c r="J790" s="219"/>
      <c r="K790" s="219"/>
      <c r="L790" s="219"/>
      <c r="M790" s="219"/>
      <c r="N790" s="219"/>
      <c r="O790" s="219"/>
      <c r="P790" s="219"/>
      <c r="Q790" s="219"/>
      <c r="R790" s="219"/>
      <c r="S790" s="219"/>
      <c r="T790" s="219"/>
      <c r="U790" s="219"/>
    </row>
    <row r="791">
      <c r="A791" s="219"/>
      <c r="B791" s="219"/>
      <c r="C791" s="219"/>
      <c r="D791" s="219"/>
      <c r="E791" s="219"/>
      <c r="F791" s="219"/>
      <c r="G791" s="219"/>
      <c r="H791" s="219"/>
      <c r="I791" s="219"/>
      <c r="J791" s="219"/>
      <c r="K791" s="219"/>
      <c r="L791" s="219"/>
      <c r="M791" s="219"/>
      <c r="N791" s="219"/>
      <c r="O791" s="219"/>
      <c r="P791" s="219"/>
      <c r="Q791" s="219"/>
      <c r="R791" s="219"/>
      <c r="S791" s="219"/>
      <c r="T791" s="219"/>
      <c r="U791" s="219"/>
    </row>
    <row r="792">
      <c r="A792" s="219"/>
      <c r="B792" s="219"/>
      <c r="C792" s="219"/>
      <c r="D792" s="219"/>
      <c r="E792" s="219"/>
      <c r="F792" s="219"/>
      <c r="G792" s="219"/>
      <c r="H792" s="219"/>
      <c r="I792" s="219"/>
      <c r="J792" s="219"/>
      <c r="K792" s="219"/>
      <c r="L792" s="219"/>
      <c r="M792" s="219"/>
      <c r="N792" s="219"/>
      <c r="O792" s="219"/>
      <c r="P792" s="219"/>
      <c r="Q792" s="219"/>
      <c r="R792" s="219"/>
      <c r="S792" s="219"/>
      <c r="T792" s="219"/>
      <c r="U792" s="219"/>
    </row>
    <row r="793">
      <c r="A793" s="219"/>
      <c r="B793" s="219"/>
      <c r="C793" s="219"/>
      <c r="D793" s="219"/>
      <c r="E793" s="219"/>
      <c r="F793" s="219"/>
      <c r="G793" s="219"/>
      <c r="H793" s="219"/>
      <c r="I793" s="219"/>
      <c r="J793" s="219"/>
      <c r="K793" s="219"/>
      <c r="L793" s="219"/>
      <c r="M793" s="219"/>
      <c r="N793" s="219"/>
      <c r="O793" s="219"/>
      <c r="P793" s="219"/>
      <c r="Q793" s="219"/>
      <c r="R793" s="219"/>
      <c r="S793" s="219"/>
      <c r="T793" s="219"/>
      <c r="U793" s="219"/>
    </row>
    <row r="794">
      <c r="A794" s="219"/>
      <c r="B794" s="219"/>
      <c r="C794" s="219"/>
      <c r="D794" s="219"/>
      <c r="E794" s="219"/>
      <c r="F794" s="219"/>
      <c r="G794" s="219"/>
      <c r="H794" s="219"/>
      <c r="I794" s="219"/>
      <c r="J794" s="219"/>
      <c r="K794" s="219"/>
      <c r="L794" s="219"/>
      <c r="M794" s="219"/>
      <c r="N794" s="219"/>
      <c r="O794" s="219"/>
      <c r="P794" s="219"/>
      <c r="Q794" s="219"/>
      <c r="R794" s="219"/>
      <c r="S794" s="219"/>
      <c r="T794" s="219"/>
      <c r="U794" s="219"/>
    </row>
    <row r="795">
      <c r="A795" s="219"/>
      <c r="B795" s="219"/>
      <c r="C795" s="219"/>
      <c r="D795" s="219"/>
      <c r="E795" s="219"/>
      <c r="F795" s="219"/>
      <c r="G795" s="219"/>
      <c r="H795" s="219"/>
      <c r="I795" s="219"/>
      <c r="J795" s="219"/>
      <c r="K795" s="219"/>
      <c r="L795" s="219"/>
      <c r="M795" s="219"/>
      <c r="N795" s="219"/>
      <c r="O795" s="219"/>
      <c r="P795" s="219"/>
      <c r="Q795" s="219"/>
      <c r="R795" s="219"/>
      <c r="S795" s="219"/>
      <c r="T795" s="219"/>
      <c r="U795" s="219"/>
    </row>
    <row r="796">
      <c r="A796" s="219"/>
      <c r="B796" s="219"/>
      <c r="C796" s="219"/>
      <c r="D796" s="219"/>
      <c r="E796" s="219"/>
      <c r="F796" s="219"/>
      <c r="G796" s="219"/>
      <c r="H796" s="219"/>
      <c r="I796" s="219"/>
      <c r="J796" s="219"/>
      <c r="K796" s="219"/>
      <c r="L796" s="219"/>
      <c r="M796" s="219"/>
      <c r="N796" s="219"/>
      <c r="O796" s="219"/>
      <c r="P796" s="219"/>
      <c r="Q796" s="219"/>
      <c r="R796" s="219"/>
      <c r="S796" s="219"/>
      <c r="T796" s="219"/>
      <c r="U796" s="219"/>
    </row>
    <row r="797">
      <c r="A797" s="219"/>
      <c r="B797" s="219"/>
      <c r="C797" s="219"/>
      <c r="D797" s="219"/>
      <c r="E797" s="219"/>
      <c r="F797" s="219"/>
      <c r="G797" s="219"/>
      <c r="H797" s="219"/>
      <c r="I797" s="219"/>
      <c r="J797" s="219"/>
      <c r="K797" s="219"/>
      <c r="L797" s="219"/>
      <c r="M797" s="219"/>
      <c r="N797" s="219"/>
      <c r="O797" s="219"/>
      <c r="P797" s="219"/>
      <c r="Q797" s="219"/>
      <c r="R797" s="219"/>
      <c r="S797" s="219"/>
      <c r="T797" s="219"/>
      <c r="U797" s="219"/>
    </row>
    <row r="798">
      <c r="A798" s="219"/>
      <c r="B798" s="219"/>
      <c r="C798" s="219"/>
      <c r="D798" s="219"/>
      <c r="E798" s="219"/>
      <c r="F798" s="219"/>
      <c r="G798" s="219"/>
      <c r="H798" s="219"/>
      <c r="I798" s="219"/>
      <c r="J798" s="219"/>
      <c r="K798" s="219"/>
      <c r="L798" s="219"/>
      <c r="M798" s="219"/>
      <c r="N798" s="219"/>
      <c r="O798" s="219"/>
      <c r="P798" s="219"/>
      <c r="Q798" s="219"/>
      <c r="R798" s="219"/>
      <c r="S798" s="219"/>
      <c r="T798" s="219"/>
      <c r="U798" s="219"/>
    </row>
    <row r="799">
      <c r="A799" s="219"/>
      <c r="B799" s="219"/>
      <c r="C799" s="219"/>
      <c r="D799" s="219"/>
      <c r="E799" s="219"/>
      <c r="F799" s="219"/>
      <c r="G799" s="219"/>
      <c r="H799" s="219"/>
      <c r="I799" s="219"/>
      <c r="J799" s="219"/>
      <c r="K799" s="219"/>
      <c r="L799" s="219"/>
      <c r="M799" s="219"/>
      <c r="N799" s="219"/>
      <c r="O799" s="219"/>
      <c r="P799" s="219"/>
      <c r="Q799" s="219"/>
      <c r="R799" s="219"/>
      <c r="S799" s="219"/>
      <c r="T799" s="219"/>
      <c r="U799" s="219"/>
    </row>
    <row r="800">
      <c r="A800" s="219"/>
      <c r="B800" s="219"/>
      <c r="C800" s="219"/>
      <c r="D800" s="219"/>
      <c r="E800" s="219"/>
      <c r="F800" s="219"/>
      <c r="G800" s="219"/>
      <c r="H800" s="219"/>
      <c r="I800" s="219"/>
      <c r="J800" s="219"/>
      <c r="K800" s="219"/>
      <c r="L800" s="219"/>
      <c r="M800" s="219"/>
      <c r="N800" s="219"/>
      <c r="O800" s="219"/>
      <c r="P800" s="219"/>
      <c r="Q800" s="219"/>
      <c r="R800" s="219"/>
      <c r="S800" s="219"/>
      <c r="T800" s="219"/>
      <c r="U800" s="219"/>
    </row>
    <row r="801">
      <c r="A801" s="219"/>
      <c r="B801" s="219"/>
      <c r="C801" s="219"/>
      <c r="D801" s="219"/>
      <c r="E801" s="219"/>
      <c r="F801" s="219"/>
      <c r="G801" s="219"/>
      <c r="H801" s="219"/>
      <c r="I801" s="219"/>
      <c r="J801" s="219"/>
      <c r="K801" s="219"/>
      <c r="L801" s="219"/>
      <c r="M801" s="219"/>
      <c r="N801" s="219"/>
      <c r="O801" s="219"/>
      <c r="P801" s="219"/>
      <c r="Q801" s="219"/>
      <c r="R801" s="219"/>
      <c r="S801" s="219"/>
      <c r="T801" s="219"/>
      <c r="U801" s="219"/>
    </row>
    <row r="802">
      <c r="A802" s="219"/>
      <c r="B802" s="219"/>
      <c r="C802" s="219"/>
      <c r="D802" s="219"/>
      <c r="E802" s="219"/>
      <c r="F802" s="219"/>
      <c r="G802" s="219"/>
      <c r="H802" s="219"/>
      <c r="I802" s="219"/>
      <c r="J802" s="219"/>
      <c r="K802" s="219"/>
      <c r="L802" s="219"/>
      <c r="M802" s="219"/>
      <c r="N802" s="219"/>
      <c r="O802" s="219"/>
      <c r="P802" s="219"/>
      <c r="Q802" s="219"/>
      <c r="R802" s="219"/>
      <c r="S802" s="219"/>
      <c r="T802" s="219"/>
      <c r="U802" s="219"/>
    </row>
    <row r="803">
      <c r="A803" s="219"/>
      <c r="B803" s="219"/>
      <c r="C803" s="219"/>
      <c r="D803" s="219"/>
      <c r="E803" s="219"/>
      <c r="F803" s="219"/>
      <c r="G803" s="219"/>
      <c r="H803" s="219"/>
      <c r="I803" s="219"/>
      <c r="J803" s="219"/>
      <c r="K803" s="219"/>
      <c r="L803" s="219"/>
      <c r="M803" s="219"/>
      <c r="N803" s="219"/>
      <c r="O803" s="219"/>
      <c r="P803" s="219"/>
      <c r="Q803" s="219"/>
      <c r="R803" s="219"/>
      <c r="S803" s="219"/>
      <c r="T803" s="219"/>
      <c r="U803" s="219"/>
    </row>
    <row r="804">
      <c r="A804" s="219"/>
      <c r="B804" s="219"/>
      <c r="C804" s="219"/>
      <c r="D804" s="219"/>
      <c r="E804" s="219"/>
      <c r="F804" s="219"/>
      <c r="G804" s="219"/>
      <c r="H804" s="219"/>
      <c r="I804" s="219"/>
      <c r="J804" s="219"/>
      <c r="K804" s="219"/>
      <c r="L804" s="219"/>
      <c r="M804" s="219"/>
      <c r="N804" s="219"/>
      <c r="O804" s="219"/>
      <c r="P804" s="219"/>
      <c r="Q804" s="219"/>
      <c r="R804" s="219"/>
      <c r="S804" s="219"/>
      <c r="T804" s="219"/>
      <c r="U804" s="219"/>
    </row>
    <row r="805">
      <c r="A805" s="219"/>
      <c r="B805" s="219"/>
      <c r="C805" s="219"/>
      <c r="D805" s="219"/>
      <c r="E805" s="219"/>
      <c r="F805" s="219"/>
      <c r="G805" s="219"/>
      <c r="H805" s="219"/>
      <c r="I805" s="219"/>
      <c r="J805" s="219"/>
      <c r="K805" s="219"/>
      <c r="L805" s="219"/>
      <c r="M805" s="219"/>
      <c r="N805" s="219"/>
      <c r="O805" s="219"/>
      <c r="P805" s="219"/>
      <c r="Q805" s="219"/>
      <c r="R805" s="219"/>
      <c r="S805" s="219"/>
      <c r="T805" s="219"/>
      <c r="U805" s="219"/>
    </row>
    <row r="806">
      <c r="A806" s="219"/>
      <c r="B806" s="219"/>
      <c r="C806" s="219"/>
      <c r="D806" s="219"/>
      <c r="E806" s="219"/>
      <c r="F806" s="219"/>
      <c r="G806" s="219"/>
      <c r="H806" s="219"/>
      <c r="I806" s="219"/>
      <c r="J806" s="219"/>
      <c r="K806" s="219"/>
      <c r="L806" s="219"/>
      <c r="M806" s="219"/>
      <c r="N806" s="219"/>
      <c r="O806" s="219"/>
      <c r="P806" s="219"/>
      <c r="Q806" s="219"/>
      <c r="R806" s="219"/>
      <c r="S806" s="219"/>
      <c r="T806" s="219"/>
      <c r="U806" s="219"/>
    </row>
    <row r="807">
      <c r="A807" s="219"/>
      <c r="B807" s="219"/>
      <c r="C807" s="219"/>
      <c r="D807" s="219"/>
      <c r="E807" s="219"/>
      <c r="F807" s="219"/>
      <c r="G807" s="219"/>
      <c r="H807" s="219"/>
      <c r="I807" s="219"/>
      <c r="J807" s="219"/>
      <c r="K807" s="219"/>
      <c r="L807" s="219"/>
      <c r="M807" s="219"/>
      <c r="N807" s="219"/>
      <c r="O807" s="219"/>
      <c r="P807" s="219"/>
      <c r="Q807" s="219"/>
      <c r="R807" s="219"/>
      <c r="S807" s="219"/>
      <c r="T807" s="219"/>
      <c r="U807" s="219"/>
    </row>
    <row r="808">
      <c r="A808" s="219"/>
      <c r="B808" s="219"/>
      <c r="C808" s="219"/>
      <c r="D808" s="219"/>
      <c r="E808" s="219"/>
      <c r="F808" s="219"/>
      <c r="G808" s="219"/>
      <c r="H808" s="219"/>
      <c r="I808" s="219"/>
      <c r="J808" s="219"/>
      <c r="K808" s="219"/>
      <c r="L808" s="219"/>
      <c r="M808" s="219"/>
      <c r="N808" s="219"/>
      <c r="O808" s="219"/>
      <c r="P808" s="219"/>
      <c r="Q808" s="219"/>
      <c r="R808" s="219"/>
      <c r="S808" s="219"/>
      <c r="T808" s="219"/>
      <c r="U808" s="219"/>
    </row>
    <row r="809">
      <c r="A809" s="219"/>
      <c r="B809" s="219"/>
      <c r="C809" s="219"/>
      <c r="D809" s="219"/>
      <c r="E809" s="219"/>
      <c r="F809" s="219"/>
      <c r="G809" s="219"/>
      <c r="H809" s="219"/>
      <c r="I809" s="219"/>
      <c r="J809" s="219"/>
      <c r="K809" s="219"/>
      <c r="L809" s="219"/>
      <c r="M809" s="219"/>
      <c r="N809" s="219"/>
      <c r="O809" s="219"/>
      <c r="P809" s="219"/>
      <c r="Q809" s="219"/>
      <c r="R809" s="219"/>
      <c r="S809" s="219"/>
      <c r="T809" s="219"/>
      <c r="U809" s="219"/>
    </row>
    <row r="810">
      <c r="A810" s="219"/>
      <c r="B810" s="219"/>
      <c r="C810" s="219"/>
      <c r="D810" s="219"/>
      <c r="E810" s="219"/>
      <c r="F810" s="219"/>
      <c r="G810" s="219"/>
      <c r="H810" s="219"/>
      <c r="I810" s="219"/>
      <c r="J810" s="219"/>
      <c r="K810" s="219"/>
      <c r="L810" s="219"/>
      <c r="M810" s="219"/>
      <c r="N810" s="219"/>
      <c r="O810" s="219"/>
      <c r="P810" s="219"/>
      <c r="Q810" s="219"/>
      <c r="R810" s="219"/>
      <c r="S810" s="219"/>
      <c r="T810" s="219"/>
      <c r="U810" s="219"/>
    </row>
    <row r="811">
      <c r="A811" s="219"/>
      <c r="B811" s="219"/>
      <c r="C811" s="219"/>
      <c r="D811" s="219"/>
      <c r="E811" s="219"/>
      <c r="F811" s="219"/>
      <c r="G811" s="219"/>
      <c r="H811" s="219"/>
      <c r="I811" s="219"/>
      <c r="J811" s="219"/>
      <c r="K811" s="219"/>
      <c r="L811" s="219"/>
      <c r="M811" s="219"/>
      <c r="N811" s="219"/>
      <c r="O811" s="219"/>
      <c r="P811" s="219"/>
      <c r="Q811" s="219"/>
      <c r="R811" s="219"/>
      <c r="S811" s="219"/>
      <c r="T811" s="219"/>
      <c r="U811" s="219"/>
    </row>
    <row r="812">
      <c r="A812" s="219"/>
      <c r="B812" s="219"/>
      <c r="C812" s="219"/>
      <c r="D812" s="219"/>
      <c r="E812" s="219"/>
      <c r="F812" s="219"/>
      <c r="G812" s="219"/>
      <c r="H812" s="219"/>
      <c r="I812" s="219"/>
      <c r="J812" s="219"/>
      <c r="K812" s="219"/>
      <c r="L812" s="219"/>
      <c r="M812" s="219"/>
      <c r="N812" s="219"/>
      <c r="O812" s="219"/>
      <c r="P812" s="219"/>
      <c r="Q812" s="219"/>
      <c r="R812" s="219"/>
      <c r="S812" s="219"/>
      <c r="T812" s="219"/>
      <c r="U812" s="219"/>
    </row>
    <row r="813">
      <c r="A813" s="219"/>
      <c r="B813" s="219"/>
      <c r="C813" s="219"/>
      <c r="D813" s="219"/>
      <c r="E813" s="219"/>
      <c r="F813" s="219"/>
      <c r="G813" s="219"/>
      <c r="H813" s="219"/>
      <c r="I813" s="219"/>
      <c r="J813" s="219"/>
      <c r="K813" s="219"/>
      <c r="L813" s="219"/>
      <c r="M813" s="219"/>
      <c r="N813" s="219"/>
      <c r="O813" s="219"/>
      <c r="P813" s="219"/>
      <c r="Q813" s="219"/>
      <c r="R813" s="219"/>
      <c r="S813" s="219"/>
      <c r="T813" s="219"/>
      <c r="U813" s="219"/>
    </row>
    <row r="814">
      <c r="A814" s="219"/>
      <c r="B814" s="219"/>
      <c r="C814" s="219"/>
      <c r="D814" s="219"/>
      <c r="E814" s="219"/>
      <c r="F814" s="219"/>
      <c r="G814" s="219"/>
      <c r="H814" s="219"/>
      <c r="I814" s="219"/>
      <c r="J814" s="219"/>
      <c r="K814" s="219"/>
      <c r="L814" s="219"/>
      <c r="M814" s="219"/>
      <c r="N814" s="219"/>
      <c r="O814" s="219"/>
      <c r="P814" s="219"/>
      <c r="Q814" s="219"/>
      <c r="R814" s="219"/>
      <c r="S814" s="219"/>
      <c r="T814" s="219"/>
      <c r="U814" s="219"/>
    </row>
    <row r="815">
      <c r="A815" s="219"/>
      <c r="B815" s="219"/>
      <c r="C815" s="219"/>
      <c r="D815" s="219"/>
      <c r="E815" s="219"/>
      <c r="F815" s="219"/>
      <c r="G815" s="219"/>
      <c r="H815" s="219"/>
      <c r="I815" s="219"/>
      <c r="J815" s="219"/>
      <c r="K815" s="219"/>
      <c r="L815" s="219"/>
      <c r="M815" s="219"/>
      <c r="N815" s="219"/>
      <c r="O815" s="219"/>
      <c r="P815" s="219"/>
      <c r="Q815" s="219"/>
      <c r="R815" s="219"/>
      <c r="S815" s="219"/>
      <c r="T815" s="219"/>
      <c r="U815" s="219"/>
    </row>
    <row r="816">
      <c r="A816" s="219"/>
      <c r="B816" s="219"/>
      <c r="C816" s="219"/>
      <c r="D816" s="219"/>
      <c r="E816" s="219"/>
      <c r="F816" s="219"/>
      <c r="G816" s="219"/>
      <c r="H816" s="219"/>
      <c r="I816" s="219"/>
      <c r="J816" s="219"/>
      <c r="K816" s="219"/>
      <c r="L816" s="219"/>
      <c r="M816" s="219"/>
      <c r="N816" s="219"/>
      <c r="O816" s="219"/>
      <c r="P816" s="219"/>
      <c r="Q816" s="219"/>
      <c r="R816" s="219"/>
      <c r="S816" s="219"/>
      <c r="T816" s="219"/>
      <c r="U816" s="219"/>
    </row>
    <row r="817">
      <c r="A817" s="219"/>
      <c r="B817" s="219"/>
      <c r="C817" s="219"/>
      <c r="D817" s="219"/>
      <c r="E817" s="219"/>
      <c r="F817" s="219"/>
      <c r="G817" s="219"/>
      <c r="H817" s="219"/>
      <c r="I817" s="219"/>
      <c r="J817" s="219"/>
      <c r="K817" s="219"/>
      <c r="L817" s="219"/>
      <c r="M817" s="219"/>
      <c r="N817" s="219"/>
      <c r="O817" s="219"/>
      <c r="P817" s="219"/>
      <c r="Q817" s="219"/>
      <c r="R817" s="219"/>
      <c r="S817" s="219"/>
      <c r="T817" s="219"/>
      <c r="U817" s="219"/>
    </row>
    <row r="818">
      <c r="A818" s="219"/>
      <c r="B818" s="219"/>
      <c r="C818" s="219"/>
      <c r="D818" s="219"/>
      <c r="E818" s="219"/>
      <c r="F818" s="219"/>
      <c r="G818" s="219"/>
      <c r="H818" s="219"/>
      <c r="I818" s="219"/>
      <c r="J818" s="219"/>
      <c r="K818" s="219"/>
      <c r="L818" s="219"/>
      <c r="M818" s="219"/>
      <c r="N818" s="219"/>
      <c r="O818" s="219"/>
      <c r="P818" s="219"/>
      <c r="Q818" s="219"/>
      <c r="R818" s="219"/>
      <c r="S818" s="219"/>
      <c r="T818" s="219"/>
      <c r="U818" s="219"/>
    </row>
    <row r="819">
      <c r="A819" s="219"/>
      <c r="B819" s="219"/>
      <c r="C819" s="219"/>
      <c r="D819" s="219"/>
      <c r="E819" s="219"/>
      <c r="F819" s="219"/>
      <c r="G819" s="219"/>
      <c r="H819" s="219"/>
      <c r="I819" s="219"/>
      <c r="J819" s="219"/>
      <c r="K819" s="219"/>
      <c r="L819" s="219"/>
      <c r="M819" s="219"/>
      <c r="N819" s="219"/>
      <c r="O819" s="219"/>
      <c r="P819" s="219"/>
      <c r="Q819" s="219"/>
      <c r="R819" s="219"/>
      <c r="S819" s="219"/>
      <c r="T819" s="219"/>
      <c r="U819" s="219"/>
    </row>
    <row r="820">
      <c r="A820" s="219"/>
      <c r="B820" s="219"/>
      <c r="C820" s="219"/>
      <c r="D820" s="219"/>
      <c r="E820" s="219"/>
      <c r="F820" s="219"/>
      <c r="G820" s="219"/>
      <c r="H820" s="219"/>
      <c r="I820" s="219"/>
      <c r="J820" s="219"/>
      <c r="K820" s="219"/>
      <c r="L820" s="219"/>
      <c r="M820" s="219"/>
      <c r="N820" s="219"/>
      <c r="O820" s="219"/>
      <c r="P820" s="219"/>
      <c r="Q820" s="219"/>
      <c r="R820" s="219"/>
      <c r="S820" s="219"/>
      <c r="T820" s="219"/>
      <c r="U820" s="219"/>
    </row>
    <row r="821">
      <c r="A821" s="219"/>
      <c r="B821" s="219"/>
      <c r="C821" s="219"/>
      <c r="D821" s="219"/>
      <c r="E821" s="219"/>
      <c r="F821" s="219"/>
      <c r="G821" s="219"/>
      <c r="H821" s="219"/>
      <c r="I821" s="219"/>
      <c r="J821" s="219"/>
      <c r="K821" s="219"/>
      <c r="L821" s="219"/>
      <c r="M821" s="219"/>
      <c r="N821" s="219"/>
      <c r="O821" s="219"/>
      <c r="P821" s="219"/>
      <c r="Q821" s="219"/>
      <c r="R821" s="219"/>
      <c r="S821" s="219"/>
      <c r="T821" s="219"/>
      <c r="U821" s="219"/>
    </row>
    <row r="822">
      <c r="A822" s="219"/>
      <c r="B822" s="219"/>
      <c r="C822" s="219"/>
      <c r="D822" s="219"/>
      <c r="E822" s="219"/>
      <c r="F822" s="219"/>
      <c r="G822" s="219"/>
      <c r="H822" s="219"/>
      <c r="I822" s="219"/>
      <c r="J822" s="219"/>
      <c r="K822" s="219"/>
      <c r="L822" s="219"/>
      <c r="M822" s="219"/>
      <c r="N822" s="219"/>
      <c r="O822" s="219"/>
      <c r="P822" s="219"/>
      <c r="Q822" s="219"/>
      <c r="R822" s="219"/>
      <c r="S822" s="219"/>
      <c r="T822" s="219"/>
      <c r="U822" s="219"/>
    </row>
    <row r="823">
      <c r="A823" s="219"/>
      <c r="B823" s="219"/>
      <c r="C823" s="219"/>
      <c r="D823" s="219"/>
      <c r="E823" s="219"/>
      <c r="F823" s="219"/>
      <c r="G823" s="219"/>
      <c r="H823" s="219"/>
      <c r="I823" s="219"/>
      <c r="J823" s="219"/>
      <c r="K823" s="219"/>
      <c r="L823" s="219"/>
      <c r="M823" s="219"/>
      <c r="N823" s="219"/>
      <c r="O823" s="219"/>
      <c r="P823" s="219"/>
      <c r="Q823" s="219"/>
      <c r="R823" s="219"/>
      <c r="S823" s="219"/>
      <c r="T823" s="219"/>
      <c r="U823" s="219"/>
    </row>
    <row r="824">
      <c r="A824" s="219"/>
      <c r="B824" s="219"/>
      <c r="C824" s="219"/>
      <c r="D824" s="219"/>
      <c r="E824" s="219"/>
      <c r="F824" s="219"/>
      <c r="G824" s="219"/>
      <c r="H824" s="219"/>
      <c r="I824" s="219"/>
      <c r="J824" s="219"/>
      <c r="K824" s="219"/>
      <c r="L824" s="219"/>
      <c r="M824" s="219"/>
      <c r="N824" s="219"/>
      <c r="O824" s="219"/>
      <c r="P824" s="219"/>
      <c r="Q824" s="219"/>
      <c r="R824" s="219"/>
      <c r="S824" s="219"/>
      <c r="T824" s="219"/>
      <c r="U824" s="219"/>
    </row>
    <row r="825">
      <c r="A825" s="219"/>
      <c r="B825" s="219"/>
      <c r="C825" s="219"/>
      <c r="D825" s="219"/>
      <c r="E825" s="219"/>
      <c r="F825" s="219"/>
      <c r="G825" s="219"/>
      <c r="H825" s="219"/>
      <c r="I825" s="219"/>
      <c r="J825" s="219"/>
      <c r="K825" s="219"/>
      <c r="L825" s="219"/>
      <c r="M825" s="219"/>
      <c r="N825" s="219"/>
      <c r="O825" s="219"/>
      <c r="P825" s="219"/>
      <c r="Q825" s="219"/>
      <c r="R825" s="219"/>
      <c r="S825" s="219"/>
      <c r="T825" s="219"/>
      <c r="U825" s="219"/>
    </row>
    <row r="826">
      <c r="A826" s="219"/>
      <c r="B826" s="219"/>
      <c r="C826" s="219"/>
      <c r="D826" s="219"/>
      <c r="E826" s="219"/>
      <c r="F826" s="219"/>
      <c r="G826" s="219"/>
      <c r="H826" s="219"/>
      <c r="I826" s="219"/>
      <c r="J826" s="219"/>
      <c r="K826" s="219"/>
      <c r="L826" s="219"/>
      <c r="M826" s="219"/>
      <c r="N826" s="219"/>
      <c r="O826" s="219"/>
      <c r="P826" s="219"/>
      <c r="Q826" s="219"/>
      <c r="R826" s="219"/>
      <c r="S826" s="219"/>
      <c r="T826" s="219"/>
      <c r="U826" s="219"/>
    </row>
    <row r="827">
      <c r="A827" s="219"/>
      <c r="B827" s="219"/>
      <c r="C827" s="219"/>
      <c r="D827" s="219"/>
      <c r="E827" s="219"/>
      <c r="F827" s="219"/>
      <c r="G827" s="219"/>
      <c r="H827" s="219"/>
      <c r="I827" s="219"/>
      <c r="J827" s="219"/>
      <c r="K827" s="219"/>
      <c r="L827" s="219"/>
      <c r="M827" s="219"/>
      <c r="N827" s="219"/>
      <c r="O827" s="219"/>
      <c r="P827" s="219"/>
      <c r="Q827" s="219"/>
      <c r="R827" s="219"/>
      <c r="S827" s="219"/>
      <c r="T827" s="219"/>
      <c r="U827" s="219"/>
    </row>
    <row r="828">
      <c r="A828" s="219"/>
      <c r="B828" s="219"/>
      <c r="C828" s="219"/>
      <c r="D828" s="219"/>
      <c r="E828" s="219"/>
      <c r="F828" s="219"/>
      <c r="G828" s="219"/>
      <c r="H828" s="219"/>
      <c r="I828" s="219"/>
      <c r="J828" s="219"/>
      <c r="K828" s="219"/>
      <c r="L828" s="219"/>
      <c r="M828" s="219"/>
      <c r="N828" s="219"/>
      <c r="O828" s="219"/>
      <c r="P828" s="219"/>
      <c r="Q828" s="219"/>
      <c r="R828" s="219"/>
      <c r="S828" s="219"/>
      <c r="T828" s="219"/>
      <c r="U828" s="219"/>
    </row>
    <row r="829">
      <c r="A829" s="219"/>
      <c r="B829" s="219"/>
      <c r="C829" s="219"/>
      <c r="D829" s="219"/>
      <c r="E829" s="219"/>
      <c r="F829" s="219"/>
      <c r="G829" s="219"/>
      <c r="H829" s="219"/>
      <c r="I829" s="219"/>
      <c r="J829" s="219"/>
      <c r="K829" s="219"/>
      <c r="L829" s="219"/>
      <c r="M829" s="219"/>
      <c r="N829" s="219"/>
      <c r="O829" s="219"/>
      <c r="P829" s="219"/>
      <c r="Q829" s="219"/>
      <c r="R829" s="219"/>
      <c r="S829" s="219"/>
      <c r="T829" s="219"/>
      <c r="U829" s="219"/>
    </row>
    <row r="830">
      <c r="A830" s="219"/>
      <c r="B830" s="219"/>
      <c r="C830" s="219"/>
      <c r="D830" s="219"/>
      <c r="E830" s="219"/>
      <c r="F830" s="219"/>
      <c r="G830" s="219"/>
      <c r="H830" s="219"/>
      <c r="I830" s="219"/>
      <c r="J830" s="219"/>
      <c r="K830" s="219"/>
      <c r="L830" s="219"/>
      <c r="M830" s="219"/>
      <c r="N830" s="219"/>
      <c r="O830" s="219"/>
      <c r="P830" s="219"/>
      <c r="Q830" s="219"/>
      <c r="R830" s="219"/>
      <c r="S830" s="219"/>
      <c r="T830" s="219"/>
      <c r="U830" s="219"/>
    </row>
    <row r="831">
      <c r="A831" s="219"/>
      <c r="B831" s="219"/>
      <c r="C831" s="219"/>
      <c r="D831" s="219"/>
      <c r="E831" s="219"/>
      <c r="F831" s="219"/>
      <c r="G831" s="219"/>
      <c r="H831" s="219"/>
      <c r="I831" s="219"/>
      <c r="J831" s="219"/>
      <c r="K831" s="219"/>
      <c r="L831" s="219"/>
      <c r="M831" s="219"/>
      <c r="N831" s="219"/>
      <c r="O831" s="219"/>
      <c r="P831" s="219"/>
      <c r="Q831" s="219"/>
      <c r="R831" s="219"/>
      <c r="S831" s="219"/>
      <c r="T831" s="219"/>
      <c r="U831" s="219"/>
    </row>
    <row r="832">
      <c r="A832" s="219"/>
      <c r="B832" s="219"/>
      <c r="C832" s="219"/>
      <c r="D832" s="219"/>
      <c r="E832" s="219"/>
      <c r="F832" s="219"/>
      <c r="G832" s="219"/>
      <c r="H832" s="219"/>
      <c r="I832" s="219"/>
      <c r="J832" s="219"/>
      <c r="K832" s="219"/>
      <c r="L832" s="219"/>
      <c r="M832" s="219"/>
      <c r="N832" s="219"/>
      <c r="O832" s="219"/>
      <c r="P832" s="219"/>
      <c r="Q832" s="219"/>
      <c r="R832" s="219"/>
      <c r="S832" s="219"/>
      <c r="T832" s="219"/>
      <c r="U832" s="219"/>
    </row>
    <row r="833">
      <c r="A833" s="219"/>
      <c r="B833" s="219"/>
      <c r="C833" s="219"/>
      <c r="D833" s="219"/>
      <c r="E833" s="219"/>
      <c r="F833" s="219"/>
      <c r="G833" s="219"/>
      <c r="H833" s="219"/>
      <c r="I833" s="219"/>
      <c r="J833" s="219"/>
      <c r="K833" s="219"/>
      <c r="L833" s="219"/>
      <c r="M833" s="219"/>
      <c r="N833" s="219"/>
      <c r="O833" s="219"/>
      <c r="P833" s="219"/>
      <c r="Q833" s="219"/>
      <c r="R833" s="219"/>
      <c r="S833" s="219"/>
      <c r="T833" s="219"/>
      <c r="U833" s="219"/>
    </row>
    <row r="834">
      <c r="A834" s="219"/>
      <c r="B834" s="219"/>
      <c r="C834" s="219"/>
      <c r="D834" s="219"/>
      <c r="E834" s="219"/>
      <c r="F834" s="219"/>
      <c r="G834" s="219"/>
      <c r="H834" s="219"/>
      <c r="I834" s="219"/>
      <c r="J834" s="219"/>
      <c r="K834" s="219"/>
      <c r="L834" s="219"/>
      <c r="M834" s="219"/>
      <c r="N834" s="219"/>
      <c r="O834" s="219"/>
      <c r="P834" s="219"/>
      <c r="Q834" s="219"/>
      <c r="R834" s="219"/>
      <c r="S834" s="219"/>
      <c r="T834" s="219"/>
      <c r="U834" s="219"/>
    </row>
    <row r="835">
      <c r="A835" s="219"/>
      <c r="B835" s="219"/>
      <c r="C835" s="219"/>
      <c r="D835" s="219"/>
      <c r="E835" s="219"/>
      <c r="F835" s="219"/>
      <c r="G835" s="219"/>
      <c r="H835" s="219"/>
      <c r="I835" s="219"/>
      <c r="J835" s="219"/>
      <c r="K835" s="219"/>
      <c r="L835" s="219"/>
      <c r="M835" s="219"/>
      <c r="N835" s="219"/>
      <c r="O835" s="219"/>
      <c r="P835" s="219"/>
      <c r="Q835" s="219"/>
      <c r="R835" s="219"/>
      <c r="S835" s="219"/>
      <c r="T835" s="219"/>
      <c r="U835" s="219"/>
    </row>
    <row r="836">
      <c r="A836" s="219"/>
      <c r="B836" s="219"/>
      <c r="C836" s="219"/>
      <c r="D836" s="219"/>
      <c r="E836" s="219"/>
      <c r="F836" s="219"/>
      <c r="G836" s="219"/>
      <c r="H836" s="219"/>
      <c r="I836" s="219"/>
      <c r="J836" s="219"/>
      <c r="K836" s="219"/>
      <c r="L836" s="219"/>
      <c r="M836" s="219"/>
      <c r="N836" s="219"/>
      <c r="O836" s="219"/>
      <c r="P836" s="219"/>
      <c r="Q836" s="219"/>
      <c r="R836" s="219"/>
      <c r="S836" s="219"/>
      <c r="T836" s="219"/>
      <c r="U836" s="219"/>
    </row>
    <row r="837">
      <c r="A837" s="219"/>
      <c r="B837" s="219"/>
      <c r="C837" s="219"/>
      <c r="D837" s="219"/>
      <c r="E837" s="219"/>
      <c r="F837" s="219"/>
      <c r="G837" s="219"/>
      <c r="H837" s="219"/>
      <c r="I837" s="219"/>
      <c r="J837" s="219"/>
      <c r="K837" s="219"/>
      <c r="L837" s="219"/>
      <c r="M837" s="219"/>
      <c r="N837" s="219"/>
      <c r="O837" s="219"/>
      <c r="P837" s="219"/>
      <c r="Q837" s="219"/>
      <c r="R837" s="219"/>
      <c r="S837" s="219"/>
      <c r="T837" s="219"/>
      <c r="U837" s="219"/>
    </row>
    <row r="838">
      <c r="A838" s="219"/>
      <c r="B838" s="219"/>
      <c r="C838" s="219"/>
      <c r="D838" s="219"/>
      <c r="E838" s="219"/>
      <c r="F838" s="219"/>
      <c r="G838" s="219"/>
      <c r="H838" s="219"/>
      <c r="I838" s="219"/>
      <c r="J838" s="219"/>
      <c r="K838" s="219"/>
      <c r="L838" s="219"/>
      <c r="M838" s="219"/>
      <c r="N838" s="219"/>
      <c r="O838" s="219"/>
      <c r="P838" s="219"/>
      <c r="Q838" s="219"/>
      <c r="R838" s="219"/>
      <c r="S838" s="219"/>
      <c r="T838" s="219"/>
      <c r="U838" s="219"/>
    </row>
    <row r="839">
      <c r="A839" s="219"/>
      <c r="B839" s="219"/>
      <c r="C839" s="219"/>
      <c r="D839" s="219"/>
      <c r="E839" s="219"/>
      <c r="F839" s="219"/>
      <c r="G839" s="219"/>
      <c r="H839" s="219"/>
      <c r="I839" s="219"/>
      <c r="J839" s="219"/>
      <c r="K839" s="219"/>
      <c r="L839" s="219"/>
      <c r="M839" s="219"/>
      <c r="N839" s="219"/>
      <c r="O839" s="219"/>
      <c r="P839" s="219"/>
      <c r="Q839" s="219"/>
      <c r="R839" s="219"/>
      <c r="S839" s="219"/>
      <c r="T839" s="219"/>
      <c r="U839" s="219"/>
    </row>
    <row r="840">
      <c r="A840" s="219"/>
      <c r="B840" s="219"/>
      <c r="C840" s="219"/>
      <c r="D840" s="219"/>
      <c r="E840" s="219"/>
      <c r="F840" s="219"/>
      <c r="G840" s="219"/>
      <c r="H840" s="219"/>
      <c r="I840" s="219"/>
      <c r="J840" s="219"/>
      <c r="K840" s="219"/>
      <c r="L840" s="219"/>
      <c r="M840" s="219"/>
      <c r="N840" s="219"/>
      <c r="O840" s="219"/>
      <c r="P840" s="219"/>
      <c r="Q840" s="219"/>
      <c r="R840" s="219"/>
      <c r="S840" s="219"/>
      <c r="T840" s="219"/>
      <c r="U840" s="219"/>
    </row>
    <row r="841">
      <c r="A841" s="219"/>
      <c r="B841" s="219"/>
      <c r="C841" s="219"/>
      <c r="D841" s="219"/>
      <c r="E841" s="219"/>
      <c r="F841" s="219"/>
      <c r="G841" s="219"/>
      <c r="H841" s="219"/>
      <c r="I841" s="219"/>
      <c r="J841" s="219"/>
      <c r="K841" s="219"/>
      <c r="L841" s="219"/>
      <c r="M841" s="219"/>
      <c r="N841" s="219"/>
      <c r="O841" s="219"/>
      <c r="P841" s="219"/>
      <c r="Q841" s="219"/>
      <c r="R841" s="219"/>
      <c r="S841" s="219"/>
      <c r="T841" s="219"/>
      <c r="U841" s="219"/>
    </row>
    <row r="842">
      <c r="A842" s="219"/>
      <c r="B842" s="219"/>
      <c r="C842" s="219"/>
      <c r="D842" s="219"/>
      <c r="E842" s="219"/>
      <c r="F842" s="219"/>
      <c r="G842" s="219"/>
      <c r="H842" s="219"/>
      <c r="I842" s="219"/>
      <c r="J842" s="219"/>
      <c r="K842" s="219"/>
      <c r="L842" s="219"/>
      <c r="M842" s="219"/>
      <c r="N842" s="219"/>
      <c r="O842" s="219"/>
      <c r="P842" s="219"/>
      <c r="Q842" s="219"/>
      <c r="R842" s="219"/>
      <c r="S842" s="219"/>
      <c r="T842" s="219"/>
      <c r="U842" s="219"/>
    </row>
    <row r="843">
      <c r="A843" s="219"/>
      <c r="B843" s="219"/>
      <c r="C843" s="219"/>
      <c r="D843" s="219"/>
      <c r="E843" s="219"/>
      <c r="F843" s="219"/>
      <c r="G843" s="219"/>
      <c r="H843" s="219"/>
      <c r="I843" s="219"/>
      <c r="J843" s="219"/>
      <c r="K843" s="219"/>
      <c r="L843" s="219"/>
      <c r="M843" s="219"/>
      <c r="N843" s="219"/>
      <c r="O843" s="219"/>
      <c r="P843" s="219"/>
      <c r="Q843" s="219"/>
      <c r="R843" s="219"/>
      <c r="S843" s="219"/>
      <c r="T843" s="219"/>
      <c r="U843" s="219"/>
    </row>
    <row r="844">
      <c r="A844" s="219"/>
      <c r="B844" s="219"/>
      <c r="C844" s="219"/>
      <c r="D844" s="219"/>
      <c r="E844" s="219"/>
      <c r="F844" s="219"/>
      <c r="G844" s="219"/>
      <c r="H844" s="219"/>
      <c r="I844" s="219"/>
      <c r="J844" s="219"/>
      <c r="K844" s="219"/>
      <c r="L844" s="219"/>
      <c r="M844" s="219"/>
      <c r="N844" s="219"/>
      <c r="O844" s="219"/>
      <c r="P844" s="219"/>
      <c r="Q844" s="219"/>
      <c r="R844" s="219"/>
      <c r="S844" s="219"/>
      <c r="T844" s="219"/>
      <c r="U844" s="219"/>
    </row>
    <row r="845">
      <c r="A845" s="219"/>
      <c r="B845" s="219"/>
      <c r="C845" s="219"/>
      <c r="D845" s="219"/>
      <c r="E845" s="219"/>
      <c r="F845" s="219"/>
      <c r="G845" s="219"/>
      <c r="H845" s="219"/>
      <c r="I845" s="219"/>
      <c r="J845" s="219"/>
      <c r="K845" s="219"/>
      <c r="L845" s="219"/>
      <c r="M845" s="219"/>
      <c r="N845" s="219"/>
      <c r="O845" s="219"/>
      <c r="P845" s="219"/>
      <c r="Q845" s="219"/>
      <c r="R845" s="219"/>
      <c r="S845" s="219"/>
      <c r="T845" s="219"/>
      <c r="U845" s="219"/>
    </row>
    <row r="846">
      <c r="A846" s="219"/>
      <c r="B846" s="219"/>
      <c r="C846" s="219"/>
      <c r="D846" s="219"/>
      <c r="E846" s="219"/>
      <c r="F846" s="219"/>
      <c r="G846" s="219"/>
      <c r="H846" s="219"/>
      <c r="I846" s="219"/>
      <c r="J846" s="219"/>
      <c r="K846" s="219"/>
      <c r="L846" s="219"/>
      <c r="M846" s="219"/>
      <c r="N846" s="219"/>
      <c r="O846" s="219"/>
      <c r="P846" s="219"/>
      <c r="Q846" s="219"/>
      <c r="R846" s="219"/>
      <c r="S846" s="219"/>
      <c r="T846" s="219"/>
      <c r="U846" s="219"/>
    </row>
    <row r="847">
      <c r="A847" s="219"/>
      <c r="B847" s="219"/>
      <c r="C847" s="219"/>
      <c r="D847" s="219"/>
      <c r="E847" s="219"/>
      <c r="F847" s="219"/>
      <c r="G847" s="219"/>
      <c r="H847" s="219"/>
      <c r="I847" s="219"/>
      <c r="J847" s="219"/>
      <c r="K847" s="219"/>
      <c r="L847" s="219"/>
      <c r="M847" s="219"/>
      <c r="N847" s="219"/>
      <c r="O847" s="219"/>
      <c r="P847" s="219"/>
      <c r="Q847" s="219"/>
      <c r="R847" s="219"/>
      <c r="S847" s="219"/>
      <c r="T847" s="219"/>
      <c r="U847" s="219"/>
    </row>
    <row r="848">
      <c r="A848" s="219"/>
      <c r="B848" s="219"/>
      <c r="C848" s="219"/>
      <c r="D848" s="219"/>
      <c r="E848" s="219"/>
      <c r="F848" s="219"/>
      <c r="G848" s="219"/>
      <c r="H848" s="219"/>
      <c r="I848" s="219"/>
      <c r="J848" s="219"/>
      <c r="K848" s="219"/>
      <c r="L848" s="219"/>
      <c r="M848" s="219"/>
      <c r="N848" s="219"/>
      <c r="O848" s="219"/>
      <c r="P848" s="219"/>
      <c r="Q848" s="219"/>
      <c r="R848" s="219"/>
      <c r="S848" s="219"/>
      <c r="T848" s="219"/>
      <c r="U848" s="219"/>
    </row>
    <row r="849">
      <c r="A849" s="219"/>
      <c r="B849" s="219"/>
      <c r="C849" s="219"/>
      <c r="D849" s="219"/>
      <c r="E849" s="219"/>
      <c r="F849" s="219"/>
      <c r="G849" s="219"/>
      <c r="H849" s="219"/>
      <c r="I849" s="219"/>
      <c r="J849" s="219"/>
      <c r="K849" s="219"/>
      <c r="L849" s="219"/>
      <c r="M849" s="219"/>
      <c r="N849" s="219"/>
      <c r="O849" s="219"/>
      <c r="P849" s="219"/>
      <c r="Q849" s="219"/>
      <c r="R849" s="219"/>
      <c r="S849" s="219"/>
      <c r="T849" s="219"/>
      <c r="U849" s="219"/>
    </row>
    <row r="850">
      <c r="A850" s="219"/>
      <c r="B850" s="219"/>
      <c r="C850" s="219"/>
      <c r="D850" s="219"/>
      <c r="E850" s="219"/>
      <c r="F850" s="219"/>
      <c r="G850" s="219"/>
      <c r="H850" s="219"/>
      <c r="I850" s="219"/>
      <c r="J850" s="219"/>
      <c r="K850" s="219"/>
      <c r="L850" s="219"/>
      <c r="M850" s="219"/>
      <c r="N850" s="219"/>
      <c r="O850" s="219"/>
      <c r="P850" s="219"/>
      <c r="Q850" s="219"/>
      <c r="R850" s="219"/>
      <c r="S850" s="219"/>
      <c r="T850" s="219"/>
      <c r="U850" s="219"/>
    </row>
    <row r="851">
      <c r="A851" s="219"/>
      <c r="B851" s="219"/>
      <c r="C851" s="219"/>
      <c r="D851" s="219"/>
      <c r="E851" s="219"/>
      <c r="F851" s="219"/>
      <c r="G851" s="219"/>
      <c r="H851" s="219"/>
      <c r="I851" s="219"/>
      <c r="J851" s="219"/>
      <c r="K851" s="219"/>
      <c r="L851" s="219"/>
      <c r="M851" s="219"/>
      <c r="N851" s="219"/>
      <c r="O851" s="219"/>
      <c r="P851" s="219"/>
      <c r="Q851" s="219"/>
      <c r="R851" s="219"/>
      <c r="S851" s="219"/>
      <c r="T851" s="219"/>
      <c r="U851" s="219"/>
    </row>
    <row r="852">
      <c r="A852" s="219"/>
      <c r="B852" s="219"/>
      <c r="C852" s="219"/>
      <c r="D852" s="219"/>
      <c r="E852" s="219"/>
      <c r="F852" s="219"/>
      <c r="G852" s="219"/>
      <c r="H852" s="219"/>
      <c r="I852" s="219"/>
      <c r="J852" s="219"/>
      <c r="K852" s="219"/>
      <c r="L852" s="219"/>
      <c r="M852" s="219"/>
      <c r="N852" s="219"/>
      <c r="O852" s="219"/>
      <c r="P852" s="219"/>
      <c r="Q852" s="219"/>
      <c r="R852" s="219"/>
      <c r="S852" s="219"/>
      <c r="T852" s="219"/>
      <c r="U852" s="219"/>
    </row>
    <row r="853">
      <c r="A853" s="219"/>
      <c r="B853" s="219"/>
      <c r="C853" s="219"/>
      <c r="D853" s="219"/>
      <c r="E853" s="219"/>
      <c r="F853" s="219"/>
      <c r="G853" s="219"/>
      <c r="H853" s="219"/>
      <c r="I853" s="219"/>
      <c r="J853" s="219"/>
      <c r="K853" s="219"/>
      <c r="L853" s="219"/>
      <c r="M853" s="219"/>
      <c r="N853" s="219"/>
      <c r="O853" s="219"/>
      <c r="P853" s="219"/>
      <c r="Q853" s="219"/>
      <c r="R853" s="219"/>
      <c r="S853" s="219"/>
      <c r="T853" s="219"/>
      <c r="U853" s="219"/>
    </row>
    <row r="854">
      <c r="A854" s="219"/>
      <c r="B854" s="219"/>
      <c r="C854" s="219"/>
      <c r="D854" s="219"/>
      <c r="E854" s="219"/>
      <c r="F854" s="219"/>
      <c r="G854" s="219"/>
      <c r="H854" s="219"/>
      <c r="I854" s="219"/>
      <c r="J854" s="219"/>
      <c r="K854" s="219"/>
      <c r="L854" s="219"/>
      <c r="M854" s="219"/>
      <c r="N854" s="219"/>
      <c r="O854" s="219"/>
      <c r="P854" s="219"/>
      <c r="Q854" s="219"/>
      <c r="R854" s="219"/>
      <c r="S854" s="219"/>
      <c r="T854" s="219"/>
      <c r="U854" s="219"/>
    </row>
    <row r="855">
      <c r="A855" s="219"/>
      <c r="B855" s="219"/>
      <c r="C855" s="219"/>
      <c r="D855" s="219"/>
      <c r="E855" s="219"/>
      <c r="F855" s="219"/>
      <c r="G855" s="219"/>
      <c r="H855" s="219"/>
      <c r="I855" s="219"/>
      <c r="J855" s="219"/>
      <c r="K855" s="219"/>
      <c r="L855" s="219"/>
      <c r="M855" s="219"/>
      <c r="N855" s="219"/>
      <c r="O855" s="219"/>
      <c r="P855" s="219"/>
      <c r="Q855" s="219"/>
      <c r="R855" s="219"/>
      <c r="S855" s="219"/>
      <c r="T855" s="219"/>
      <c r="U855" s="219"/>
    </row>
    <row r="856">
      <c r="A856" s="219"/>
      <c r="B856" s="219"/>
      <c r="C856" s="219"/>
      <c r="D856" s="219"/>
      <c r="E856" s="219"/>
      <c r="F856" s="219"/>
      <c r="G856" s="219"/>
      <c r="H856" s="219"/>
      <c r="I856" s="219"/>
      <c r="J856" s="219"/>
      <c r="K856" s="219"/>
      <c r="L856" s="219"/>
      <c r="M856" s="219"/>
      <c r="N856" s="219"/>
      <c r="O856" s="219"/>
      <c r="P856" s="219"/>
      <c r="Q856" s="219"/>
      <c r="R856" s="219"/>
      <c r="S856" s="219"/>
      <c r="T856" s="219"/>
      <c r="U856" s="219"/>
    </row>
    <row r="857">
      <c r="A857" s="219"/>
      <c r="B857" s="219"/>
      <c r="C857" s="219"/>
      <c r="D857" s="219"/>
      <c r="E857" s="219"/>
      <c r="F857" s="219"/>
      <c r="G857" s="219"/>
      <c r="H857" s="219"/>
      <c r="I857" s="219"/>
      <c r="J857" s="219"/>
      <c r="K857" s="219"/>
      <c r="L857" s="219"/>
      <c r="M857" s="219"/>
      <c r="N857" s="219"/>
      <c r="O857" s="219"/>
      <c r="P857" s="219"/>
      <c r="Q857" s="219"/>
      <c r="R857" s="219"/>
      <c r="S857" s="219"/>
      <c r="T857" s="219"/>
      <c r="U857" s="219"/>
    </row>
    <row r="858">
      <c r="A858" s="219"/>
      <c r="B858" s="219"/>
      <c r="C858" s="219"/>
      <c r="D858" s="219"/>
      <c r="E858" s="219"/>
      <c r="F858" s="219"/>
      <c r="G858" s="219"/>
      <c r="H858" s="219"/>
      <c r="I858" s="219"/>
      <c r="J858" s="219"/>
      <c r="K858" s="219"/>
      <c r="L858" s="219"/>
      <c r="M858" s="219"/>
      <c r="N858" s="219"/>
      <c r="O858" s="219"/>
      <c r="P858" s="219"/>
      <c r="Q858" s="219"/>
      <c r="R858" s="219"/>
      <c r="S858" s="219"/>
      <c r="T858" s="219"/>
      <c r="U858" s="219"/>
    </row>
    <row r="859">
      <c r="A859" s="219"/>
      <c r="B859" s="219"/>
      <c r="C859" s="219"/>
      <c r="D859" s="219"/>
      <c r="E859" s="219"/>
      <c r="F859" s="219"/>
      <c r="G859" s="219"/>
      <c r="H859" s="219"/>
      <c r="I859" s="219"/>
      <c r="J859" s="219"/>
      <c r="K859" s="219"/>
      <c r="L859" s="219"/>
      <c r="M859" s="219"/>
      <c r="N859" s="219"/>
      <c r="O859" s="219"/>
      <c r="P859" s="219"/>
      <c r="Q859" s="219"/>
      <c r="R859" s="219"/>
      <c r="S859" s="219"/>
      <c r="T859" s="219"/>
      <c r="U859" s="219"/>
    </row>
    <row r="860">
      <c r="A860" s="219"/>
      <c r="B860" s="219"/>
      <c r="C860" s="219"/>
      <c r="D860" s="219"/>
      <c r="E860" s="219"/>
      <c r="F860" s="219"/>
      <c r="G860" s="219"/>
      <c r="H860" s="219"/>
      <c r="I860" s="219"/>
      <c r="J860" s="219"/>
      <c r="K860" s="219"/>
      <c r="L860" s="219"/>
      <c r="M860" s="219"/>
      <c r="N860" s="219"/>
      <c r="O860" s="219"/>
      <c r="P860" s="219"/>
      <c r="Q860" s="219"/>
      <c r="R860" s="219"/>
      <c r="S860" s="219"/>
      <c r="T860" s="219"/>
      <c r="U860" s="219"/>
    </row>
    <row r="861">
      <c r="A861" s="219"/>
      <c r="B861" s="219"/>
      <c r="C861" s="219"/>
      <c r="D861" s="219"/>
      <c r="E861" s="219"/>
      <c r="F861" s="219"/>
      <c r="G861" s="219"/>
      <c r="H861" s="219"/>
      <c r="I861" s="219"/>
      <c r="J861" s="219"/>
      <c r="K861" s="219"/>
      <c r="L861" s="219"/>
      <c r="M861" s="219"/>
      <c r="N861" s="219"/>
      <c r="O861" s="219"/>
      <c r="P861" s="219"/>
      <c r="Q861" s="219"/>
      <c r="R861" s="219"/>
      <c r="S861" s="219"/>
      <c r="T861" s="219"/>
      <c r="U861" s="219"/>
    </row>
    <row r="862">
      <c r="A862" s="219"/>
      <c r="B862" s="219"/>
      <c r="C862" s="219"/>
      <c r="D862" s="219"/>
      <c r="E862" s="219"/>
      <c r="F862" s="219"/>
      <c r="G862" s="219"/>
      <c r="H862" s="219"/>
      <c r="I862" s="219"/>
      <c r="J862" s="219"/>
      <c r="K862" s="219"/>
      <c r="L862" s="219"/>
      <c r="M862" s="219"/>
      <c r="N862" s="219"/>
      <c r="O862" s="219"/>
      <c r="P862" s="219"/>
      <c r="Q862" s="219"/>
      <c r="R862" s="219"/>
      <c r="S862" s="219"/>
      <c r="T862" s="219"/>
      <c r="U862" s="219"/>
    </row>
    <row r="863">
      <c r="A863" s="219"/>
      <c r="B863" s="219"/>
      <c r="C863" s="219"/>
      <c r="D863" s="219"/>
      <c r="E863" s="219"/>
      <c r="F863" s="219"/>
      <c r="G863" s="219"/>
      <c r="H863" s="219"/>
      <c r="I863" s="219"/>
      <c r="J863" s="219"/>
      <c r="K863" s="219"/>
      <c r="L863" s="219"/>
      <c r="M863" s="219"/>
      <c r="N863" s="219"/>
      <c r="O863" s="219"/>
      <c r="P863" s="219"/>
      <c r="Q863" s="219"/>
      <c r="R863" s="219"/>
      <c r="S863" s="219"/>
      <c r="T863" s="219"/>
      <c r="U863" s="219"/>
    </row>
    <row r="864">
      <c r="A864" s="219"/>
      <c r="B864" s="219"/>
      <c r="C864" s="219"/>
      <c r="D864" s="219"/>
      <c r="E864" s="219"/>
      <c r="F864" s="219"/>
      <c r="G864" s="219"/>
      <c r="H864" s="219"/>
      <c r="I864" s="219"/>
      <c r="J864" s="219"/>
      <c r="K864" s="219"/>
      <c r="L864" s="219"/>
      <c r="M864" s="219"/>
      <c r="N864" s="219"/>
      <c r="O864" s="219"/>
      <c r="P864" s="219"/>
      <c r="Q864" s="219"/>
      <c r="R864" s="219"/>
      <c r="S864" s="219"/>
      <c r="T864" s="219"/>
      <c r="U864" s="219"/>
    </row>
    <row r="865">
      <c r="A865" s="219"/>
      <c r="B865" s="219"/>
      <c r="C865" s="219"/>
      <c r="D865" s="219"/>
      <c r="E865" s="219"/>
      <c r="F865" s="219"/>
      <c r="G865" s="219"/>
      <c r="H865" s="219"/>
      <c r="I865" s="219"/>
      <c r="J865" s="219"/>
      <c r="K865" s="219"/>
      <c r="L865" s="219"/>
      <c r="M865" s="219"/>
      <c r="N865" s="219"/>
      <c r="O865" s="219"/>
      <c r="P865" s="219"/>
      <c r="Q865" s="219"/>
      <c r="R865" s="219"/>
      <c r="S865" s="219"/>
      <c r="T865" s="219"/>
      <c r="U865" s="219"/>
    </row>
    <row r="866">
      <c r="A866" s="219"/>
      <c r="B866" s="219"/>
      <c r="C866" s="219"/>
      <c r="D866" s="219"/>
      <c r="E866" s="219"/>
      <c r="F866" s="219"/>
      <c r="G866" s="219"/>
      <c r="H866" s="219"/>
      <c r="I866" s="219"/>
      <c r="J866" s="219"/>
      <c r="K866" s="219"/>
      <c r="L866" s="219"/>
      <c r="M866" s="219"/>
      <c r="N866" s="219"/>
      <c r="O866" s="219"/>
      <c r="P866" s="219"/>
      <c r="Q866" s="219"/>
      <c r="R866" s="219"/>
      <c r="S866" s="219"/>
      <c r="T866" s="219"/>
      <c r="U866" s="219"/>
    </row>
    <row r="867">
      <c r="A867" s="219"/>
      <c r="B867" s="219"/>
      <c r="C867" s="219"/>
      <c r="D867" s="219"/>
      <c r="E867" s="219"/>
      <c r="F867" s="219"/>
      <c r="G867" s="219"/>
      <c r="H867" s="219"/>
      <c r="I867" s="219"/>
      <c r="J867" s="219"/>
      <c r="K867" s="219"/>
      <c r="L867" s="219"/>
      <c r="M867" s="219"/>
      <c r="N867" s="219"/>
      <c r="O867" s="219"/>
      <c r="P867" s="219"/>
      <c r="Q867" s="219"/>
      <c r="R867" s="219"/>
      <c r="S867" s="219"/>
      <c r="T867" s="219"/>
      <c r="U867" s="219"/>
    </row>
    <row r="868">
      <c r="A868" s="219"/>
      <c r="B868" s="219"/>
      <c r="C868" s="219"/>
      <c r="D868" s="219"/>
      <c r="E868" s="219"/>
      <c r="F868" s="219"/>
      <c r="G868" s="219"/>
      <c r="H868" s="219"/>
      <c r="I868" s="219"/>
      <c r="J868" s="219"/>
      <c r="K868" s="219"/>
      <c r="L868" s="219"/>
      <c r="M868" s="219"/>
      <c r="N868" s="219"/>
      <c r="O868" s="219"/>
      <c r="P868" s="219"/>
      <c r="Q868" s="219"/>
      <c r="R868" s="219"/>
      <c r="S868" s="219"/>
      <c r="T868" s="219"/>
      <c r="U868" s="219"/>
    </row>
    <row r="869">
      <c r="A869" s="219"/>
      <c r="B869" s="219"/>
      <c r="C869" s="219"/>
      <c r="D869" s="219"/>
      <c r="E869" s="219"/>
      <c r="F869" s="219"/>
      <c r="G869" s="219"/>
      <c r="H869" s="219"/>
      <c r="I869" s="219"/>
      <c r="J869" s="219"/>
      <c r="K869" s="219"/>
      <c r="L869" s="219"/>
      <c r="M869" s="219"/>
      <c r="N869" s="219"/>
      <c r="O869" s="219"/>
      <c r="P869" s="219"/>
      <c r="Q869" s="219"/>
      <c r="R869" s="219"/>
      <c r="S869" s="219"/>
      <c r="T869" s="219"/>
      <c r="U869" s="219"/>
    </row>
    <row r="870">
      <c r="A870" s="219"/>
      <c r="B870" s="219"/>
      <c r="C870" s="219"/>
      <c r="D870" s="219"/>
      <c r="E870" s="219"/>
      <c r="F870" s="219"/>
      <c r="G870" s="219"/>
      <c r="H870" s="219"/>
      <c r="I870" s="219"/>
      <c r="J870" s="219"/>
      <c r="K870" s="219"/>
      <c r="L870" s="219"/>
      <c r="M870" s="219"/>
      <c r="N870" s="219"/>
      <c r="O870" s="219"/>
      <c r="P870" s="219"/>
      <c r="Q870" s="219"/>
      <c r="R870" s="219"/>
      <c r="S870" s="219"/>
      <c r="T870" s="219"/>
      <c r="U870" s="219"/>
    </row>
    <row r="871">
      <c r="A871" s="219"/>
      <c r="B871" s="219"/>
      <c r="C871" s="219"/>
      <c r="D871" s="219"/>
      <c r="E871" s="219"/>
      <c r="F871" s="219"/>
      <c r="G871" s="219"/>
      <c r="H871" s="219"/>
      <c r="I871" s="219"/>
      <c r="J871" s="219"/>
      <c r="K871" s="219"/>
      <c r="L871" s="219"/>
      <c r="M871" s="219"/>
      <c r="N871" s="219"/>
      <c r="O871" s="219"/>
      <c r="P871" s="219"/>
      <c r="Q871" s="219"/>
      <c r="R871" s="219"/>
      <c r="S871" s="219"/>
      <c r="T871" s="219"/>
      <c r="U871" s="219"/>
    </row>
    <row r="872">
      <c r="A872" s="219"/>
      <c r="B872" s="219"/>
      <c r="C872" s="219"/>
      <c r="D872" s="219"/>
      <c r="E872" s="219"/>
      <c r="F872" s="219"/>
      <c r="G872" s="219"/>
      <c r="H872" s="219"/>
      <c r="I872" s="219"/>
      <c r="J872" s="219"/>
      <c r="K872" s="219"/>
      <c r="L872" s="219"/>
      <c r="M872" s="219"/>
      <c r="N872" s="219"/>
      <c r="O872" s="219"/>
      <c r="P872" s="219"/>
      <c r="Q872" s="219"/>
      <c r="R872" s="219"/>
      <c r="S872" s="219"/>
      <c r="T872" s="219"/>
      <c r="U872" s="219"/>
    </row>
    <row r="873">
      <c r="A873" s="219"/>
      <c r="B873" s="219"/>
      <c r="C873" s="219"/>
      <c r="D873" s="219"/>
      <c r="E873" s="219"/>
      <c r="F873" s="219"/>
      <c r="G873" s="219"/>
      <c r="H873" s="219"/>
      <c r="I873" s="219"/>
      <c r="J873" s="219"/>
      <c r="K873" s="219"/>
      <c r="L873" s="219"/>
      <c r="M873" s="219"/>
      <c r="N873" s="219"/>
      <c r="O873" s="219"/>
      <c r="P873" s="219"/>
      <c r="Q873" s="219"/>
      <c r="R873" s="219"/>
      <c r="S873" s="219"/>
      <c r="T873" s="219"/>
      <c r="U873" s="219"/>
    </row>
    <row r="874">
      <c r="A874" s="219"/>
      <c r="B874" s="219"/>
      <c r="C874" s="219"/>
      <c r="D874" s="219"/>
      <c r="E874" s="219"/>
      <c r="F874" s="219"/>
      <c r="G874" s="219"/>
      <c r="H874" s="219"/>
      <c r="I874" s="219"/>
      <c r="J874" s="219"/>
      <c r="K874" s="219"/>
      <c r="L874" s="219"/>
      <c r="M874" s="219"/>
      <c r="N874" s="219"/>
      <c r="O874" s="219"/>
      <c r="P874" s="219"/>
      <c r="Q874" s="219"/>
      <c r="R874" s="219"/>
      <c r="S874" s="219"/>
      <c r="T874" s="219"/>
      <c r="U874" s="219"/>
    </row>
    <row r="875">
      <c r="A875" s="219"/>
      <c r="B875" s="219"/>
      <c r="C875" s="219"/>
      <c r="D875" s="219"/>
      <c r="E875" s="219"/>
      <c r="F875" s="219"/>
      <c r="G875" s="219"/>
      <c r="H875" s="219"/>
      <c r="I875" s="219"/>
      <c r="J875" s="219"/>
      <c r="K875" s="219"/>
      <c r="L875" s="219"/>
      <c r="M875" s="219"/>
      <c r="N875" s="219"/>
      <c r="O875" s="219"/>
      <c r="P875" s="219"/>
      <c r="Q875" s="219"/>
      <c r="R875" s="219"/>
      <c r="S875" s="219"/>
      <c r="T875" s="219"/>
      <c r="U875" s="219"/>
    </row>
    <row r="876">
      <c r="A876" s="219"/>
      <c r="B876" s="219"/>
      <c r="C876" s="219"/>
      <c r="D876" s="219"/>
      <c r="E876" s="219"/>
      <c r="F876" s="219"/>
      <c r="G876" s="219"/>
      <c r="H876" s="219"/>
      <c r="I876" s="219"/>
      <c r="J876" s="219"/>
      <c r="K876" s="219"/>
      <c r="L876" s="219"/>
      <c r="M876" s="219"/>
      <c r="N876" s="219"/>
      <c r="O876" s="219"/>
      <c r="P876" s="219"/>
      <c r="Q876" s="219"/>
      <c r="R876" s="219"/>
      <c r="S876" s="219"/>
      <c r="T876" s="219"/>
      <c r="U876" s="219"/>
    </row>
    <row r="877">
      <c r="A877" s="219"/>
      <c r="B877" s="219"/>
      <c r="C877" s="219"/>
      <c r="D877" s="219"/>
      <c r="E877" s="219"/>
      <c r="F877" s="219"/>
      <c r="G877" s="219"/>
      <c r="H877" s="219"/>
      <c r="I877" s="219"/>
      <c r="J877" s="219"/>
      <c r="K877" s="219"/>
      <c r="L877" s="219"/>
      <c r="M877" s="219"/>
      <c r="N877" s="219"/>
      <c r="O877" s="219"/>
      <c r="P877" s="219"/>
      <c r="Q877" s="219"/>
      <c r="R877" s="219"/>
      <c r="S877" s="219"/>
      <c r="T877" s="219"/>
      <c r="U877" s="219"/>
    </row>
    <row r="878">
      <c r="A878" s="219"/>
      <c r="B878" s="219"/>
      <c r="C878" s="219"/>
      <c r="D878" s="219"/>
      <c r="E878" s="219"/>
      <c r="F878" s="219"/>
      <c r="G878" s="219"/>
      <c r="H878" s="219"/>
      <c r="I878" s="219"/>
      <c r="J878" s="219"/>
      <c r="K878" s="219"/>
      <c r="L878" s="219"/>
      <c r="M878" s="219"/>
      <c r="N878" s="219"/>
      <c r="O878" s="219"/>
      <c r="P878" s="219"/>
      <c r="Q878" s="219"/>
      <c r="R878" s="219"/>
      <c r="S878" s="219"/>
      <c r="T878" s="219"/>
      <c r="U878" s="219"/>
    </row>
    <row r="879">
      <c r="A879" s="219"/>
      <c r="B879" s="219"/>
      <c r="C879" s="219"/>
      <c r="D879" s="219"/>
      <c r="E879" s="219"/>
      <c r="F879" s="219"/>
      <c r="G879" s="219"/>
      <c r="H879" s="219"/>
      <c r="I879" s="219"/>
      <c r="J879" s="219"/>
      <c r="K879" s="219"/>
      <c r="L879" s="219"/>
      <c r="M879" s="219"/>
      <c r="N879" s="219"/>
      <c r="O879" s="219"/>
      <c r="P879" s="219"/>
      <c r="Q879" s="219"/>
      <c r="R879" s="219"/>
      <c r="S879" s="219"/>
      <c r="T879" s="219"/>
      <c r="U879" s="219"/>
    </row>
    <row r="880">
      <c r="A880" s="219"/>
      <c r="B880" s="219"/>
      <c r="C880" s="219"/>
      <c r="D880" s="219"/>
      <c r="E880" s="219"/>
      <c r="F880" s="219"/>
      <c r="G880" s="219"/>
      <c r="H880" s="219"/>
      <c r="I880" s="219"/>
      <c r="J880" s="219"/>
      <c r="K880" s="219"/>
      <c r="L880" s="219"/>
      <c r="M880" s="219"/>
      <c r="N880" s="219"/>
      <c r="O880" s="219"/>
      <c r="P880" s="219"/>
      <c r="Q880" s="219"/>
      <c r="R880" s="219"/>
      <c r="S880" s="219"/>
      <c r="T880" s="219"/>
      <c r="U880" s="219"/>
    </row>
    <row r="881">
      <c r="A881" s="219"/>
      <c r="B881" s="219"/>
      <c r="C881" s="219"/>
      <c r="D881" s="219"/>
      <c r="E881" s="219"/>
      <c r="F881" s="219"/>
      <c r="G881" s="219"/>
      <c r="H881" s="219"/>
      <c r="I881" s="219"/>
      <c r="J881" s="219"/>
      <c r="K881" s="219"/>
      <c r="L881" s="219"/>
      <c r="M881" s="219"/>
      <c r="N881" s="219"/>
      <c r="O881" s="219"/>
      <c r="P881" s="219"/>
      <c r="Q881" s="219"/>
      <c r="R881" s="219"/>
      <c r="S881" s="219"/>
      <c r="T881" s="219"/>
      <c r="U881" s="219"/>
    </row>
    <row r="882">
      <c r="A882" s="219"/>
      <c r="B882" s="219"/>
      <c r="C882" s="219"/>
      <c r="D882" s="219"/>
      <c r="E882" s="219"/>
      <c r="F882" s="219"/>
      <c r="G882" s="219"/>
      <c r="H882" s="219"/>
      <c r="I882" s="219"/>
      <c r="J882" s="219"/>
      <c r="K882" s="219"/>
      <c r="L882" s="219"/>
      <c r="M882" s="219"/>
      <c r="N882" s="219"/>
      <c r="O882" s="219"/>
      <c r="P882" s="219"/>
      <c r="Q882" s="219"/>
      <c r="R882" s="219"/>
      <c r="S882" s="219"/>
      <c r="T882" s="219"/>
      <c r="U882" s="219"/>
    </row>
    <row r="883">
      <c r="A883" s="219"/>
      <c r="B883" s="219"/>
      <c r="C883" s="219"/>
      <c r="D883" s="219"/>
      <c r="E883" s="219"/>
      <c r="F883" s="219"/>
      <c r="G883" s="219"/>
      <c r="H883" s="219"/>
      <c r="I883" s="219"/>
      <c r="J883" s="219"/>
      <c r="K883" s="219"/>
      <c r="L883" s="219"/>
      <c r="M883" s="219"/>
      <c r="N883" s="219"/>
      <c r="O883" s="219"/>
      <c r="P883" s="219"/>
      <c r="Q883" s="219"/>
      <c r="R883" s="219"/>
      <c r="S883" s="219"/>
      <c r="T883" s="219"/>
      <c r="U883" s="219"/>
    </row>
    <row r="884">
      <c r="A884" s="219"/>
      <c r="B884" s="219"/>
      <c r="C884" s="219"/>
      <c r="D884" s="219"/>
      <c r="E884" s="219"/>
      <c r="F884" s="219"/>
      <c r="G884" s="219"/>
      <c r="H884" s="219"/>
      <c r="I884" s="219"/>
      <c r="J884" s="219"/>
      <c r="K884" s="219"/>
      <c r="L884" s="219"/>
      <c r="M884" s="219"/>
      <c r="N884" s="219"/>
      <c r="O884" s="219"/>
      <c r="P884" s="219"/>
      <c r="Q884" s="219"/>
      <c r="R884" s="219"/>
      <c r="S884" s="219"/>
      <c r="T884" s="219"/>
      <c r="U884" s="219"/>
    </row>
    <row r="885">
      <c r="A885" s="219"/>
      <c r="B885" s="219"/>
      <c r="C885" s="219"/>
      <c r="D885" s="219"/>
      <c r="E885" s="219"/>
      <c r="F885" s="219"/>
      <c r="G885" s="219"/>
      <c r="H885" s="219"/>
      <c r="I885" s="219"/>
      <c r="J885" s="219"/>
      <c r="K885" s="219"/>
      <c r="L885" s="219"/>
      <c r="M885" s="219"/>
      <c r="N885" s="219"/>
      <c r="O885" s="219"/>
      <c r="P885" s="219"/>
      <c r="Q885" s="219"/>
      <c r="R885" s="219"/>
      <c r="S885" s="219"/>
      <c r="T885" s="219"/>
      <c r="U885" s="219"/>
    </row>
    <row r="886">
      <c r="A886" s="219"/>
      <c r="B886" s="219"/>
      <c r="C886" s="219"/>
      <c r="D886" s="219"/>
      <c r="E886" s="219"/>
      <c r="F886" s="219"/>
      <c r="G886" s="219"/>
      <c r="H886" s="219"/>
      <c r="I886" s="219"/>
      <c r="J886" s="219"/>
      <c r="K886" s="219"/>
      <c r="L886" s="219"/>
      <c r="M886" s="219"/>
      <c r="N886" s="219"/>
      <c r="O886" s="219"/>
      <c r="P886" s="219"/>
      <c r="Q886" s="219"/>
      <c r="R886" s="219"/>
      <c r="S886" s="219"/>
      <c r="T886" s="219"/>
      <c r="U886" s="219"/>
    </row>
    <row r="887">
      <c r="A887" s="219"/>
      <c r="B887" s="219"/>
      <c r="C887" s="219"/>
      <c r="D887" s="219"/>
      <c r="E887" s="219"/>
      <c r="F887" s="219"/>
      <c r="G887" s="219"/>
      <c r="H887" s="219"/>
      <c r="I887" s="219"/>
      <c r="J887" s="219"/>
      <c r="K887" s="219"/>
      <c r="L887" s="219"/>
      <c r="M887" s="219"/>
      <c r="N887" s="219"/>
      <c r="O887" s="219"/>
      <c r="P887" s="219"/>
      <c r="Q887" s="219"/>
      <c r="R887" s="219"/>
      <c r="S887" s="219"/>
      <c r="T887" s="219"/>
      <c r="U887" s="219"/>
    </row>
    <row r="888">
      <c r="A888" s="219"/>
      <c r="B888" s="219"/>
      <c r="C888" s="219"/>
      <c r="D888" s="219"/>
      <c r="E888" s="219"/>
      <c r="F888" s="219"/>
      <c r="G888" s="219"/>
      <c r="H888" s="219"/>
      <c r="I888" s="219"/>
      <c r="J888" s="219"/>
      <c r="K888" s="219"/>
      <c r="L888" s="219"/>
      <c r="M888" s="219"/>
      <c r="N888" s="219"/>
      <c r="O888" s="219"/>
      <c r="P888" s="219"/>
      <c r="Q888" s="219"/>
      <c r="R888" s="219"/>
      <c r="S888" s="219"/>
      <c r="T888" s="219"/>
      <c r="U888" s="219"/>
    </row>
    <row r="889">
      <c r="A889" s="219"/>
      <c r="B889" s="219"/>
      <c r="C889" s="219"/>
      <c r="D889" s="219"/>
      <c r="E889" s="219"/>
      <c r="F889" s="219"/>
      <c r="G889" s="219"/>
      <c r="H889" s="219"/>
      <c r="I889" s="219"/>
      <c r="J889" s="219"/>
      <c r="K889" s="219"/>
      <c r="L889" s="219"/>
      <c r="M889" s="219"/>
      <c r="N889" s="219"/>
      <c r="O889" s="219"/>
      <c r="P889" s="219"/>
      <c r="Q889" s="219"/>
      <c r="R889" s="219"/>
      <c r="S889" s="219"/>
      <c r="T889" s="219"/>
      <c r="U889" s="219"/>
    </row>
    <row r="890">
      <c r="A890" s="219"/>
      <c r="B890" s="219"/>
      <c r="C890" s="219"/>
      <c r="D890" s="219"/>
      <c r="E890" s="219"/>
      <c r="F890" s="219"/>
      <c r="G890" s="219"/>
      <c r="H890" s="219"/>
      <c r="I890" s="219"/>
      <c r="J890" s="219"/>
      <c r="K890" s="219"/>
      <c r="L890" s="219"/>
      <c r="M890" s="219"/>
      <c r="N890" s="219"/>
      <c r="O890" s="219"/>
      <c r="P890" s="219"/>
      <c r="Q890" s="219"/>
      <c r="R890" s="219"/>
      <c r="S890" s="219"/>
      <c r="T890" s="219"/>
      <c r="U890" s="219"/>
    </row>
    <row r="891">
      <c r="A891" s="219"/>
      <c r="B891" s="219"/>
      <c r="C891" s="219"/>
      <c r="D891" s="219"/>
      <c r="E891" s="219"/>
      <c r="F891" s="219"/>
      <c r="G891" s="219"/>
      <c r="H891" s="219"/>
      <c r="I891" s="219"/>
      <c r="J891" s="219"/>
      <c r="K891" s="219"/>
      <c r="L891" s="219"/>
      <c r="M891" s="219"/>
      <c r="N891" s="219"/>
      <c r="O891" s="219"/>
      <c r="P891" s="219"/>
      <c r="Q891" s="219"/>
      <c r="R891" s="219"/>
      <c r="S891" s="219"/>
      <c r="T891" s="219"/>
      <c r="U891" s="219"/>
    </row>
    <row r="892">
      <c r="A892" s="219"/>
      <c r="B892" s="219"/>
      <c r="C892" s="219"/>
      <c r="D892" s="219"/>
      <c r="E892" s="219"/>
      <c r="F892" s="219"/>
      <c r="G892" s="219"/>
      <c r="H892" s="219"/>
      <c r="I892" s="219"/>
      <c r="J892" s="219"/>
      <c r="K892" s="219"/>
      <c r="L892" s="219"/>
      <c r="M892" s="219"/>
      <c r="N892" s="219"/>
      <c r="O892" s="219"/>
      <c r="P892" s="219"/>
      <c r="Q892" s="219"/>
      <c r="R892" s="219"/>
      <c r="S892" s="219"/>
      <c r="T892" s="219"/>
      <c r="U892" s="219"/>
    </row>
    <row r="893">
      <c r="A893" s="219"/>
      <c r="B893" s="219"/>
      <c r="C893" s="219"/>
      <c r="D893" s="219"/>
      <c r="E893" s="219"/>
      <c r="F893" s="219"/>
      <c r="G893" s="219"/>
      <c r="H893" s="219"/>
      <c r="I893" s="219"/>
      <c r="J893" s="219"/>
      <c r="K893" s="219"/>
      <c r="L893" s="219"/>
      <c r="M893" s="219"/>
      <c r="N893" s="219"/>
      <c r="O893" s="219"/>
      <c r="P893" s="219"/>
      <c r="Q893" s="219"/>
      <c r="R893" s="219"/>
      <c r="S893" s="219"/>
      <c r="T893" s="219"/>
      <c r="U893" s="219"/>
    </row>
    <row r="894">
      <c r="A894" s="219"/>
      <c r="B894" s="219"/>
      <c r="C894" s="219"/>
      <c r="D894" s="219"/>
      <c r="E894" s="219"/>
      <c r="F894" s="219"/>
      <c r="G894" s="219"/>
      <c r="H894" s="219"/>
      <c r="I894" s="219"/>
      <c r="J894" s="219"/>
      <c r="K894" s="219"/>
      <c r="L894" s="219"/>
      <c r="M894" s="219"/>
      <c r="N894" s="219"/>
      <c r="O894" s="219"/>
      <c r="P894" s="219"/>
      <c r="Q894" s="219"/>
      <c r="R894" s="219"/>
      <c r="S894" s="219"/>
      <c r="T894" s="219"/>
      <c r="U894" s="219"/>
    </row>
    <row r="895">
      <c r="A895" s="219"/>
      <c r="B895" s="219"/>
      <c r="C895" s="219"/>
      <c r="D895" s="219"/>
      <c r="E895" s="219"/>
      <c r="F895" s="219"/>
      <c r="G895" s="219"/>
      <c r="H895" s="219"/>
      <c r="I895" s="219"/>
      <c r="J895" s="219"/>
      <c r="K895" s="219"/>
      <c r="L895" s="219"/>
      <c r="M895" s="219"/>
      <c r="N895" s="219"/>
      <c r="O895" s="219"/>
      <c r="P895" s="219"/>
      <c r="Q895" s="219"/>
      <c r="R895" s="219"/>
      <c r="S895" s="219"/>
      <c r="T895" s="219"/>
      <c r="U895" s="219"/>
    </row>
    <row r="896">
      <c r="A896" s="219"/>
      <c r="B896" s="219"/>
      <c r="C896" s="219"/>
      <c r="D896" s="219"/>
      <c r="E896" s="219"/>
      <c r="F896" s="219"/>
      <c r="G896" s="219"/>
      <c r="H896" s="219"/>
      <c r="I896" s="219"/>
      <c r="J896" s="219"/>
      <c r="K896" s="219"/>
      <c r="L896" s="219"/>
      <c r="M896" s="219"/>
      <c r="N896" s="219"/>
      <c r="O896" s="219"/>
      <c r="P896" s="219"/>
      <c r="Q896" s="219"/>
      <c r="R896" s="219"/>
      <c r="S896" s="219"/>
      <c r="T896" s="219"/>
      <c r="U896" s="219"/>
    </row>
    <row r="897">
      <c r="A897" s="219"/>
      <c r="B897" s="219"/>
      <c r="C897" s="219"/>
      <c r="D897" s="219"/>
      <c r="E897" s="219"/>
      <c r="F897" s="219"/>
      <c r="G897" s="219"/>
      <c r="H897" s="219"/>
      <c r="I897" s="219"/>
      <c r="J897" s="219"/>
      <c r="K897" s="219"/>
      <c r="L897" s="219"/>
      <c r="M897" s="219"/>
      <c r="N897" s="219"/>
      <c r="O897" s="219"/>
      <c r="P897" s="219"/>
      <c r="Q897" s="219"/>
      <c r="R897" s="219"/>
      <c r="S897" s="219"/>
      <c r="T897" s="219"/>
      <c r="U897" s="219"/>
    </row>
    <row r="898">
      <c r="A898" s="219"/>
      <c r="B898" s="219"/>
      <c r="C898" s="219"/>
      <c r="D898" s="219"/>
      <c r="E898" s="219"/>
      <c r="F898" s="219"/>
      <c r="G898" s="219"/>
      <c r="H898" s="219"/>
      <c r="I898" s="219"/>
      <c r="J898" s="219"/>
      <c r="K898" s="219"/>
      <c r="L898" s="219"/>
      <c r="M898" s="219"/>
      <c r="N898" s="219"/>
      <c r="O898" s="219"/>
      <c r="P898" s="219"/>
      <c r="Q898" s="219"/>
      <c r="R898" s="219"/>
      <c r="S898" s="219"/>
      <c r="T898" s="219"/>
      <c r="U898" s="219"/>
    </row>
    <row r="899">
      <c r="A899" s="219"/>
      <c r="B899" s="219"/>
      <c r="C899" s="219"/>
      <c r="D899" s="219"/>
      <c r="E899" s="219"/>
      <c r="F899" s="219"/>
      <c r="G899" s="219"/>
      <c r="H899" s="219"/>
      <c r="I899" s="219"/>
      <c r="J899" s="219"/>
      <c r="K899" s="219"/>
      <c r="L899" s="219"/>
      <c r="M899" s="219"/>
      <c r="N899" s="219"/>
      <c r="O899" s="219"/>
      <c r="P899" s="219"/>
      <c r="Q899" s="219"/>
      <c r="R899" s="219"/>
      <c r="S899" s="219"/>
      <c r="T899" s="219"/>
      <c r="U899" s="219"/>
    </row>
    <row r="900">
      <c r="A900" s="219"/>
      <c r="B900" s="219"/>
      <c r="C900" s="219"/>
      <c r="D900" s="219"/>
      <c r="E900" s="219"/>
      <c r="F900" s="219"/>
      <c r="G900" s="219"/>
      <c r="H900" s="219"/>
      <c r="I900" s="219"/>
      <c r="J900" s="219"/>
      <c r="K900" s="219"/>
      <c r="L900" s="219"/>
      <c r="M900" s="219"/>
      <c r="N900" s="219"/>
      <c r="O900" s="219"/>
      <c r="P900" s="219"/>
      <c r="Q900" s="219"/>
      <c r="R900" s="219"/>
      <c r="S900" s="219"/>
      <c r="T900" s="219"/>
      <c r="U900" s="219"/>
    </row>
    <row r="901">
      <c r="A901" s="219"/>
      <c r="B901" s="219"/>
      <c r="C901" s="219"/>
      <c r="D901" s="219"/>
      <c r="E901" s="219"/>
      <c r="F901" s="219"/>
      <c r="G901" s="219"/>
      <c r="H901" s="219"/>
      <c r="I901" s="219"/>
      <c r="J901" s="219"/>
      <c r="K901" s="219"/>
      <c r="L901" s="219"/>
      <c r="M901" s="219"/>
      <c r="N901" s="219"/>
      <c r="O901" s="219"/>
      <c r="P901" s="219"/>
      <c r="Q901" s="219"/>
      <c r="R901" s="219"/>
      <c r="S901" s="219"/>
      <c r="T901" s="219"/>
      <c r="U901" s="219"/>
    </row>
    <row r="902">
      <c r="A902" s="219"/>
      <c r="B902" s="219"/>
      <c r="C902" s="219"/>
      <c r="D902" s="219"/>
      <c r="E902" s="219"/>
      <c r="F902" s="219"/>
      <c r="G902" s="219"/>
      <c r="H902" s="219"/>
      <c r="I902" s="219"/>
      <c r="J902" s="219"/>
      <c r="K902" s="219"/>
      <c r="L902" s="219"/>
      <c r="M902" s="219"/>
      <c r="N902" s="219"/>
      <c r="O902" s="219"/>
      <c r="P902" s="219"/>
      <c r="Q902" s="219"/>
      <c r="R902" s="219"/>
      <c r="S902" s="219"/>
      <c r="T902" s="219"/>
      <c r="U902" s="219"/>
    </row>
    <row r="903">
      <c r="A903" s="219"/>
      <c r="B903" s="219"/>
      <c r="C903" s="219"/>
      <c r="D903" s="219"/>
      <c r="E903" s="219"/>
      <c r="F903" s="219"/>
      <c r="G903" s="219"/>
      <c r="H903" s="219"/>
      <c r="I903" s="219"/>
      <c r="J903" s="219"/>
      <c r="K903" s="219"/>
      <c r="L903" s="219"/>
      <c r="M903" s="219"/>
      <c r="N903" s="219"/>
      <c r="O903" s="219"/>
      <c r="P903" s="219"/>
      <c r="Q903" s="219"/>
      <c r="R903" s="219"/>
      <c r="S903" s="219"/>
      <c r="T903" s="219"/>
      <c r="U903" s="219"/>
    </row>
    <row r="904">
      <c r="A904" s="219"/>
      <c r="B904" s="219"/>
      <c r="C904" s="219"/>
      <c r="D904" s="219"/>
      <c r="E904" s="219"/>
      <c r="F904" s="219"/>
      <c r="G904" s="219"/>
      <c r="H904" s="219"/>
      <c r="I904" s="219"/>
      <c r="J904" s="219"/>
      <c r="K904" s="219"/>
      <c r="L904" s="219"/>
      <c r="M904" s="219"/>
      <c r="N904" s="219"/>
      <c r="O904" s="219"/>
      <c r="P904" s="219"/>
      <c r="Q904" s="219"/>
      <c r="R904" s="219"/>
      <c r="S904" s="219"/>
      <c r="T904" s="219"/>
      <c r="U904" s="219"/>
    </row>
    <row r="905">
      <c r="A905" s="219"/>
      <c r="B905" s="219"/>
      <c r="C905" s="219"/>
      <c r="D905" s="219"/>
      <c r="E905" s="219"/>
      <c r="F905" s="219"/>
      <c r="G905" s="219"/>
      <c r="H905" s="219"/>
      <c r="I905" s="219"/>
      <c r="J905" s="219"/>
      <c r="K905" s="219"/>
      <c r="L905" s="219"/>
      <c r="M905" s="219"/>
      <c r="N905" s="219"/>
      <c r="O905" s="219"/>
      <c r="P905" s="219"/>
      <c r="Q905" s="219"/>
      <c r="R905" s="219"/>
      <c r="S905" s="219"/>
      <c r="T905" s="219"/>
      <c r="U905" s="219"/>
    </row>
    <row r="906">
      <c r="A906" s="219"/>
      <c r="B906" s="219"/>
      <c r="C906" s="219"/>
      <c r="D906" s="219"/>
      <c r="E906" s="219"/>
      <c r="F906" s="219"/>
      <c r="G906" s="219"/>
      <c r="H906" s="219"/>
      <c r="I906" s="219"/>
      <c r="J906" s="219"/>
      <c r="K906" s="219"/>
      <c r="L906" s="219"/>
      <c r="M906" s="219"/>
      <c r="N906" s="219"/>
      <c r="O906" s="219"/>
      <c r="P906" s="219"/>
      <c r="Q906" s="219"/>
      <c r="R906" s="219"/>
      <c r="S906" s="219"/>
      <c r="T906" s="219"/>
      <c r="U906" s="219"/>
    </row>
    <row r="907">
      <c r="A907" s="219"/>
      <c r="B907" s="219"/>
      <c r="C907" s="219"/>
      <c r="D907" s="219"/>
      <c r="E907" s="219"/>
      <c r="F907" s="219"/>
      <c r="G907" s="219"/>
      <c r="H907" s="219"/>
      <c r="I907" s="219"/>
      <c r="J907" s="219"/>
      <c r="K907" s="219"/>
      <c r="L907" s="219"/>
      <c r="M907" s="219"/>
      <c r="N907" s="219"/>
      <c r="O907" s="219"/>
      <c r="P907" s="219"/>
      <c r="Q907" s="219"/>
      <c r="R907" s="219"/>
      <c r="S907" s="219"/>
      <c r="T907" s="219"/>
      <c r="U907" s="219"/>
    </row>
    <row r="908">
      <c r="A908" s="219"/>
      <c r="B908" s="219"/>
      <c r="C908" s="219"/>
      <c r="D908" s="219"/>
      <c r="E908" s="219"/>
      <c r="F908" s="219"/>
      <c r="G908" s="219"/>
      <c r="H908" s="219"/>
      <c r="I908" s="219"/>
      <c r="J908" s="219"/>
      <c r="K908" s="219"/>
      <c r="L908" s="219"/>
      <c r="M908" s="219"/>
      <c r="N908" s="219"/>
      <c r="O908" s="219"/>
      <c r="P908" s="219"/>
      <c r="Q908" s="219"/>
      <c r="R908" s="219"/>
      <c r="S908" s="219"/>
      <c r="T908" s="219"/>
      <c r="U908" s="219"/>
    </row>
    <row r="909">
      <c r="A909" s="219"/>
      <c r="B909" s="219"/>
      <c r="C909" s="219"/>
      <c r="D909" s="219"/>
      <c r="E909" s="219"/>
      <c r="F909" s="219"/>
      <c r="G909" s="219"/>
      <c r="H909" s="219"/>
      <c r="I909" s="219"/>
      <c r="J909" s="219"/>
      <c r="K909" s="219"/>
      <c r="L909" s="219"/>
      <c r="M909" s="219"/>
      <c r="N909" s="219"/>
      <c r="O909" s="219"/>
      <c r="P909" s="219"/>
      <c r="Q909" s="219"/>
      <c r="R909" s="219"/>
      <c r="S909" s="219"/>
      <c r="T909" s="219"/>
      <c r="U909" s="219"/>
    </row>
    <row r="910">
      <c r="A910" s="219"/>
      <c r="B910" s="219"/>
      <c r="C910" s="219"/>
      <c r="D910" s="219"/>
      <c r="E910" s="219"/>
      <c r="F910" s="219"/>
      <c r="G910" s="219"/>
      <c r="H910" s="219"/>
      <c r="I910" s="219"/>
      <c r="J910" s="219"/>
      <c r="K910" s="219"/>
      <c r="L910" s="219"/>
      <c r="M910" s="219"/>
      <c r="N910" s="219"/>
      <c r="O910" s="219"/>
      <c r="P910" s="219"/>
      <c r="Q910" s="219"/>
      <c r="R910" s="219"/>
      <c r="S910" s="219"/>
      <c r="T910" s="219"/>
      <c r="U910" s="219"/>
    </row>
    <row r="911">
      <c r="A911" s="219"/>
      <c r="B911" s="219"/>
      <c r="C911" s="219"/>
      <c r="D911" s="219"/>
      <c r="E911" s="219"/>
      <c r="F911" s="219"/>
      <c r="G911" s="219"/>
      <c r="H911" s="219"/>
      <c r="I911" s="219"/>
      <c r="J911" s="219"/>
      <c r="K911" s="219"/>
      <c r="L911" s="219"/>
      <c r="M911" s="219"/>
      <c r="N911" s="219"/>
      <c r="O911" s="219"/>
      <c r="P911" s="219"/>
      <c r="Q911" s="219"/>
      <c r="R911" s="219"/>
      <c r="S911" s="219"/>
      <c r="T911" s="219"/>
      <c r="U911" s="219"/>
    </row>
    <row r="912">
      <c r="A912" s="219"/>
      <c r="B912" s="219"/>
      <c r="C912" s="219"/>
      <c r="D912" s="219"/>
      <c r="E912" s="219"/>
      <c r="F912" s="219"/>
      <c r="G912" s="219"/>
      <c r="H912" s="219"/>
      <c r="I912" s="219"/>
      <c r="J912" s="219"/>
      <c r="K912" s="219"/>
      <c r="L912" s="219"/>
      <c r="M912" s="219"/>
      <c r="N912" s="219"/>
      <c r="O912" s="219"/>
      <c r="P912" s="219"/>
      <c r="Q912" s="219"/>
      <c r="R912" s="219"/>
      <c r="S912" s="219"/>
      <c r="T912" s="219"/>
      <c r="U912" s="219"/>
    </row>
    <row r="913">
      <c r="A913" s="219"/>
      <c r="B913" s="219"/>
      <c r="C913" s="219"/>
      <c r="D913" s="219"/>
      <c r="E913" s="219"/>
      <c r="F913" s="219"/>
      <c r="G913" s="219"/>
      <c r="H913" s="219"/>
      <c r="I913" s="219"/>
      <c r="J913" s="219"/>
      <c r="K913" s="219"/>
      <c r="L913" s="219"/>
      <c r="M913" s="219"/>
      <c r="N913" s="219"/>
      <c r="O913" s="219"/>
      <c r="P913" s="219"/>
      <c r="Q913" s="219"/>
      <c r="R913" s="219"/>
      <c r="S913" s="219"/>
      <c r="T913" s="219"/>
      <c r="U913" s="219"/>
    </row>
    <row r="914">
      <c r="A914" s="219"/>
      <c r="B914" s="219"/>
      <c r="C914" s="219"/>
      <c r="D914" s="219"/>
      <c r="E914" s="219"/>
      <c r="F914" s="219"/>
      <c r="G914" s="219"/>
      <c r="H914" s="219"/>
      <c r="I914" s="219"/>
      <c r="J914" s="219"/>
      <c r="K914" s="219"/>
      <c r="L914" s="219"/>
      <c r="M914" s="219"/>
      <c r="N914" s="219"/>
      <c r="O914" s="219"/>
      <c r="P914" s="219"/>
      <c r="Q914" s="219"/>
      <c r="R914" s="219"/>
      <c r="S914" s="219"/>
      <c r="T914" s="219"/>
      <c r="U914" s="219"/>
    </row>
    <row r="915">
      <c r="A915" s="219"/>
      <c r="B915" s="219"/>
      <c r="C915" s="219"/>
      <c r="D915" s="219"/>
      <c r="E915" s="219"/>
      <c r="F915" s="219"/>
      <c r="G915" s="219"/>
      <c r="H915" s="219"/>
      <c r="I915" s="219"/>
      <c r="J915" s="219"/>
      <c r="K915" s="219"/>
      <c r="L915" s="219"/>
      <c r="M915" s="219"/>
      <c r="N915" s="219"/>
      <c r="O915" s="219"/>
      <c r="P915" s="219"/>
      <c r="Q915" s="219"/>
      <c r="R915" s="219"/>
      <c r="S915" s="219"/>
      <c r="T915" s="219"/>
      <c r="U915" s="219"/>
    </row>
    <row r="916">
      <c r="A916" s="219"/>
      <c r="B916" s="219"/>
      <c r="C916" s="219"/>
      <c r="D916" s="219"/>
      <c r="E916" s="219"/>
      <c r="F916" s="219"/>
      <c r="G916" s="219"/>
      <c r="H916" s="219"/>
      <c r="I916" s="219"/>
      <c r="J916" s="219"/>
      <c r="K916" s="219"/>
      <c r="L916" s="219"/>
      <c r="M916" s="219"/>
      <c r="N916" s="219"/>
      <c r="O916" s="219"/>
      <c r="P916" s="219"/>
      <c r="Q916" s="219"/>
      <c r="R916" s="219"/>
      <c r="S916" s="219"/>
      <c r="T916" s="219"/>
      <c r="U916" s="219"/>
    </row>
    <row r="917">
      <c r="A917" s="219"/>
      <c r="B917" s="219"/>
      <c r="C917" s="219"/>
      <c r="D917" s="219"/>
      <c r="E917" s="219"/>
      <c r="F917" s="219"/>
      <c r="G917" s="219"/>
      <c r="H917" s="219"/>
      <c r="I917" s="219"/>
      <c r="J917" s="219"/>
      <c r="K917" s="219"/>
      <c r="L917" s="219"/>
      <c r="M917" s="219"/>
      <c r="N917" s="219"/>
      <c r="O917" s="219"/>
      <c r="P917" s="219"/>
      <c r="Q917" s="219"/>
      <c r="R917" s="219"/>
      <c r="S917" s="219"/>
      <c r="T917" s="219"/>
      <c r="U917" s="219"/>
    </row>
    <row r="918">
      <c r="A918" s="219"/>
      <c r="B918" s="219"/>
      <c r="C918" s="219"/>
      <c r="D918" s="219"/>
      <c r="E918" s="219"/>
      <c r="F918" s="219"/>
      <c r="G918" s="219"/>
      <c r="H918" s="219"/>
      <c r="I918" s="219"/>
      <c r="J918" s="219"/>
      <c r="K918" s="219"/>
      <c r="L918" s="219"/>
      <c r="M918" s="219"/>
      <c r="N918" s="219"/>
      <c r="O918" s="219"/>
      <c r="P918" s="219"/>
      <c r="Q918" s="219"/>
      <c r="R918" s="219"/>
      <c r="S918" s="219"/>
      <c r="T918" s="219"/>
      <c r="U918" s="219"/>
    </row>
    <row r="919">
      <c r="A919" s="219"/>
      <c r="B919" s="219"/>
      <c r="C919" s="219"/>
      <c r="D919" s="219"/>
      <c r="E919" s="219"/>
      <c r="F919" s="219"/>
      <c r="G919" s="219"/>
      <c r="H919" s="219"/>
      <c r="I919" s="219"/>
      <c r="J919" s="219"/>
      <c r="K919" s="219"/>
      <c r="L919" s="219"/>
      <c r="M919" s="219"/>
      <c r="N919" s="219"/>
      <c r="O919" s="219"/>
      <c r="P919" s="219"/>
      <c r="Q919" s="219"/>
      <c r="R919" s="219"/>
      <c r="S919" s="219"/>
      <c r="T919" s="219"/>
      <c r="U919" s="219"/>
    </row>
    <row r="920">
      <c r="A920" s="219"/>
      <c r="B920" s="219"/>
      <c r="C920" s="219"/>
      <c r="D920" s="219"/>
      <c r="E920" s="219"/>
      <c r="F920" s="219"/>
      <c r="G920" s="219"/>
      <c r="H920" s="219"/>
      <c r="I920" s="219"/>
      <c r="J920" s="219"/>
      <c r="K920" s="219"/>
      <c r="L920" s="219"/>
      <c r="M920" s="219"/>
      <c r="N920" s="219"/>
      <c r="O920" s="219"/>
      <c r="P920" s="219"/>
      <c r="Q920" s="219"/>
      <c r="R920" s="219"/>
      <c r="S920" s="219"/>
      <c r="T920" s="219"/>
      <c r="U920" s="219"/>
    </row>
    <row r="921">
      <c r="A921" s="219"/>
      <c r="B921" s="219"/>
      <c r="C921" s="219"/>
      <c r="D921" s="219"/>
      <c r="E921" s="219"/>
      <c r="F921" s="219"/>
      <c r="G921" s="219"/>
      <c r="H921" s="219"/>
      <c r="I921" s="219"/>
      <c r="J921" s="219"/>
      <c r="K921" s="219"/>
      <c r="L921" s="219"/>
      <c r="M921" s="219"/>
      <c r="N921" s="219"/>
      <c r="O921" s="219"/>
      <c r="P921" s="219"/>
      <c r="Q921" s="219"/>
      <c r="R921" s="219"/>
      <c r="S921" s="219"/>
      <c r="T921" s="219"/>
      <c r="U921" s="219"/>
    </row>
    <row r="922">
      <c r="A922" s="219"/>
      <c r="B922" s="219"/>
      <c r="C922" s="219"/>
      <c r="D922" s="219"/>
      <c r="E922" s="219"/>
      <c r="F922" s="219"/>
      <c r="G922" s="219"/>
      <c r="H922" s="219"/>
      <c r="I922" s="219"/>
      <c r="J922" s="219"/>
      <c r="K922" s="219"/>
      <c r="L922" s="219"/>
      <c r="M922" s="219"/>
      <c r="N922" s="219"/>
      <c r="O922" s="219"/>
      <c r="P922" s="219"/>
      <c r="Q922" s="219"/>
      <c r="R922" s="219"/>
      <c r="S922" s="219"/>
      <c r="T922" s="219"/>
      <c r="U922" s="219"/>
    </row>
    <row r="923">
      <c r="A923" s="219"/>
      <c r="B923" s="219"/>
      <c r="C923" s="219"/>
      <c r="D923" s="219"/>
      <c r="E923" s="219"/>
      <c r="F923" s="219"/>
      <c r="G923" s="219"/>
      <c r="H923" s="219"/>
      <c r="I923" s="219"/>
      <c r="J923" s="219"/>
      <c r="K923" s="219"/>
      <c r="L923" s="219"/>
      <c r="M923" s="219"/>
      <c r="N923" s="219"/>
      <c r="O923" s="219"/>
      <c r="P923" s="219"/>
      <c r="Q923" s="219"/>
      <c r="R923" s="219"/>
      <c r="S923" s="219"/>
      <c r="T923" s="219"/>
      <c r="U923" s="219"/>
    </row>
    <row r="924">
      <c r="A924" s="219"/>
      <c r="B924" s="219"/>
      <c r="C924" s="219"/>
      <c r="D924" s="219"/>
      <c r="E924" s="219"/>
      <c r="F924" s="219"/>
      <c r="G924" s="219"/>
      <c r="H924" s="219"/>
      <c r="I924" s="219"/>
      <c r="J924" s="219"/>
      <c r="K924" s="219"/>
      <c r="L924" s="219"/>
      <c r="M924" s="219"/>
      <c r="N924" s="219"/>
      <c r="O924" s="219"/>
      <c r="P924" s="219"/>
      <c r="Q924" s="219"/>
      <c r="R924" s="219"/>
      <c r="S924" s="219"/>
      <c r="T924" s="219"/>
      <c r="U924" s="219"/>
    </row>
    <row r="925">
      <c r="A925" s="219"/>
      <c r="B925" s="219"/>
      <c r="C925" s="219"/>
      <c r="D925" s="219"/>
      <c r="E925" s="219"/>
      <c r="F925" s="219"/>
      <c r="G925" s="219"/>
      <c r="H925" s="219"/>
      <c r="I925" s="219"/>
      <c r="J925" s="219"/>
      <c r="K925" s="219"/>
      <c r="L925" s="219"/>
      <c r="M925" s="219"/>
      <c r="N925" s="219"/>
      <c r="O925" s="219"/>
      <c r="P925" s="219"/>
      <c r="Q925" s="219"/>
      <c r="R925" s="219"/>
      <c r="S925" s="219"/>
      <c r="T925" s="219"/>
      <c r="U925" s="219"/>
    </row>
    <row r="926">
      <c r="A926" s="219"/>
      <c r="B926" s="219"/>
      <c r="C926" s="219"/>
      <c r="D926" s="219"/>
      <c r="E926" s="219"/>
      <c r="F926" s="219"/>
      <c r="G926" s="219"/>
      <c r="H926" s="219"/>
      <c r="I926" s="219"/>
      <c r="J926" s="219"/>
      <c r="K926" s="219"/>
      <c r="L926" s="219"/>
      <c r="M926" s="219"/>
      <c r="N926" s="219"/>
      <c r="O926" s="219"/>
      <c r="P926" s="219"/>
      <c r="Q926" s="219"/>
      <c r="R926" s="219"/>
      <c r="S926" s="219"/>
      <c r="T926" s="219"/>
      <c r="U926" s="219"/>
    </row>
    <row r="927">
      <c r="A927" s="219"/>
      <c r="B927" s="219"/>
      <c r="C927" s="219"/>
      <c r="D927" s="219"/>
      <c r="E927" s="219"/>
      <c r="F927" s="219"/>
      <c r="G927" s="219"/>
      <c r="H927" s="219"/>
      <c r="I927" s="219"/>
      <c r="J927" s="219"/>
      <c r="K927" s="219"/>
      <c r="L927" s="219"/>
      <c r="M927" s="219"/>
      <c r="N927" s="219"/>
      <c r="O927" s="219"/>
      <c r="P927" s="219"/>
      <c r="Q927" s="219"/>
      <c r="R927" s="219"/>
      <c r="S927" s="219"/>
      <c r="T927" s="219"/>
      <c r="U927" s="219"/>
    </row>
    <row r="928">
      <c r="A928" s="219"/>
      <c r="B928" s="219"/>
      <c r="C928" s="219"/>
      <c r="D928" s="219"/>
      <c r="E928" s="219"/>
      <c r="F928" s="219"/>
      <c r="G928" s="219"/>
      <c r="H928" s="219"/>
      <c r="I928" s="219"/>
      <c r="J928" s="219"/>
      <c r="K928" s="219"/>
      <c r="L928" s="219"/>
      <c r="M928" s="219"/>
      <c r="N928" s="219"/>
      <c r="O928" s="219"/>
      <c r="P928" s="219"/>
      <c r="Q928" s="219"/>
      <c r="R928" s="219"/>
      <c r="S928" s="219"/>
      <c r="T928" s="219"/>
      <c r="U928" s="219"/>
    </row>
    <row r="929">
      <c r="A929" s="219"/>
      <c r="B929" s="219"/>
      <c r="C929" s="219"/>
      <c r="D929" s="219"/>
      <c r="E929" s="219"/>
      <c r="F929" s="219"/>
      <c r="G929" s="219"/>
      <c r="H929" s="219"/>
      <c r="I929" s="219"/>
      <c r="J929" s="219"/>
      <c r="K929" s="219"/>
      <c r="L929" s="219"/>
      <c r="M929" s="219"/>
      <c r="N929" s="219"/>
      <c r="O929" s="219"/>
      <c r="P929" s="219"/>
      <c r="Q929" s="219"/>
      <c r="R929" s="219"/>
      <c r="S929" s="219"/>
      <c r="T929" s="219"/>
      <c r="U929" s="219"/>
    </row>
    <row r="930">
      <c r="A930" s="219"/>
      <c r="B930" s="219"/>
      <c r="C930" s="219"/>
      <c r="D930" s="219"/>
      <c r="E930" s="219"/>
      <c r="F930" s="219"/>
      <c r="G930" s="219"/>
      <c r="H930" s="219"/>
      <c r="I930" s="219"/>
      <c r="J930" s="219"/>
      <c r="K930" s="219"/>
      <c r="L930" s="219"/>
      <c r="M930" s="219"/>
      <c r="N930" s="219"/>
      <c r="O930" s="219"/>
      <c r="P930" s="219"/>
      <c r="Q930" s="219"/>
      <c r="R930" s="219"/>
      <c r="S930" s="219"/>
      <c r="T930" s="219"/>
      <c r="U930" s="219"/>
    </row>
    <row r="931">
      <c r="A931" s="219"/>
      <c r="B931" s="219"/>
      <c r="C931" s="219"/>
      <c r="D931" s="219"/>
      <c r="E931" s="219"/>
      <c r="F931" s="219"/>
      <c r="G931" s="219"/>
      <c r="H931" s="219"/>
      <c r="I931" s="219"/>
      <c r="J931" s="219"/>
      <c r="K931" s="219"/>
      <c r="L931" s="219"/>
      <c r="M931" s="219"/>
      <c r="N931" s="219"/>
      <c r="O931" s="219"/>
      <c r="P931" s="219"/>
      <c r="Q931" s="219"/>
      <c r="R931" s="219"/>
      <c r="S931" s="219"/>
      <c r="T931" s="219"/>
      <c r="U931" s="219"/>
    </row>
    <row r="932">
      <c r="A932" s="219"/>
      <c r="B932" s="219"/>
      <c r="C932" s="219"/>
      <c r="D932" s="219"/>
      <c r="E932" s="219"/>
      <c r="F932" s="219"/>
      <c r="G932" s="219"/>
      <c r="H932" s="219"/>
      <c r="I932" s="219"/>
      <c r="J932" s="219"/>
      <c r="K932" s="219"/>
      <c r="L932" s="219"/>
      <c r="M932" s="219"/>
      <c r="N932" s="219"/>
      <c r="O932" s="219"/>
      <c r="P932" s="219"/>
      <c r="Q932" s="219"/>
      <c r="R932" s="219"/>
      <c r="S932" s="219"/>
      <c r="T932" s="219"/>
      <c r="U932" s="219"/>
    </row>
    <row r="933">
      <c r="A933" s="219"/>
      <c r="B933" s="219"/>
      <c r="C933" s="219"/>
      <c r="D933" s="219"/>
      <c r="E933" s="219"/>
      <c r="F933" s="219"/>
      <c r="G933" s="219"/>
      <c r="H933" s="219"/>
      <c r="I933" s="219"/>
      <c r="J933" s="219"/>
      <c r="K933" s="219"/>
      <c r="L933" s="219"/>
      <c r="M933" s="219"/>
      <c r="N933" s="219"/>
      <c r="O933" s="219"/>
      <c r="P933" s="219"/>
      <c r="Q933" s="219"/>
      <c r="R933" s="219"/>
      <c r="S933" s="219"/>
      <c r="T933" s="219"/>
      <c r="U933" s="219"/>
    </row>
    <row r="934">
      <c r="A934" s="219"/>
      <c r="B934" s="219"/>
      <c r="C934" s="219"/>
      <c r="D934" s="219"/>
      <c r="E934" s="219"/>
      <c r="F934" s="219"/>
      <c r="G934" s="219"/>
      <c r="H934" s="219"/>
      <c r="I934" s="219"/>
      <c r="J934" s="219"/>
      <c r="K934" s="219"/>
      <c r="L934" s="219"/>
      <c r="M934" s="219"/>
      <c r="N934" s="219"/>
      <c r="O934" s="219"/>
      <c r="P934" s="219"/>
      <c r="Q934" s="219"/>
      <c r="R934" s="219"/>
      <c r="S934" s="219"/>
      <c r="T934" s="219"/>
      <c r="U934" s="219"/>
    </row>
    <row r="935">
      <c r="A935" s="219"/>
      <c r="B935" s="219"/>
      <c r="C935" s="219"/>
      <c r="D935" s="219"/>
      <c r="E935" s="219"/>
      <c r="F935" s="219"/>
      <c r="G935" s="219"/>
      <c r="H935" s="219"/>
      <c r="I935" s="219"/>
      <c r="J935" s="219"/>
      <c r="K935" s="219"/>
      <c r="L935" s="219"/>
      <c r="M935" s="219"/>
      <c r="N935" s="219"/>
      <c r="O935" s="219"/>
      <c r="P935" s="219"/>
      <c r="Q935" s="219"/>
      <c r="R935" s="219"/>
      <c r="S935" s="219"/>
      <c r="T935" s="219"/>
      <c r="U935" s="219"/>
    </row>
    <row r="936">
      <c r="A936" s="219"/>
      <c r="B936" s="219"/>
      <c r="C936" s="219"/>
      <c r="D936" s="219"/>
      <c r="E936" s="219"/>
      <c r="F936" s="219"/>
      <c r="G936" s="219"/>
      <c r="H936" s="219"/>
      <c r="I936" s="219"/>
      <c r="J936" s="219"/>
      <c r="K936" s="219"/>
      <c r="L936" s="219"/>
      <c r="M936" s="219"/>
      <c r="N936" s="219"/>
      <c r="O936" s="219"/>
      <c r="P936" s="219"/>
      <c r="Q936" s="219"/>
      <c r="R936" s="219"/>
      <c r="S936" s="219"/>
      <c r="T936" s="219"/>
      <c r="U936" s="219"/>
    </row>
    <row r="937">
      <c r="A937" s="219"/>
      <c r="B937" s="219"/>
      <c r="C937" s="219"/>
      <c r="D937" s="219"/>
      <c r="E937" s="219"/>
      <c r="F937" s="219"/>
      <c r="G937" s="219"/>
      <c r="H937" s="219"/>
      <c r="I937" s="219"/>
      <c r="J937" s="219"/>
      <c r="K937" s="219"/>
      <c r="L937" s="219"/>
      <c r="M937" s="219"/>
      <c r="N937" s="219"/>
      <c r="O937" s="219"/>
      <c r="P937" s="219"/>
      <c r="Q937" s="219"/>
      <c r="R937" s="219"/>
      <c r="S937" s="219"/>
      <c r="T937" s="219"/>
      <c r="U937" s="219"/>
    </row>
    <row r="938">
      <c r="A938" s="219"/>
      <c r="B938" s="219"/>
      <c r="C938" s="219"/>
      <c r="D938" s="219"/>
      <c r="E938" s="219"/>
      <c r="F938" s="219"/>
      <c r="G938" s="219"/>
      <c r="H938" s="219"/>
      <c r="I938" s="219"/>
      <c r="J938" s="219"/>
      <c r="K938" s="219"/>
      <c r="L938" s="219"/>
      <c r="M938" s="219"/>
      <c r="N938" s="219"/>
      <c r="O938" s="219"/>
      <c r="P938" s="219"/>
      <c r="Q938" s="219"/>
      <c r="R938" s="219"/>
      <c r="S938" s="219"/>
      <c r="T938" s="219"/>
      <c r="U938" s="219"/>
    </row>
    <row r="939">
      <c r="A939" s="219"/>
      <c r="B939" s="219"/>
      <c r="C939" s="219"/>
      <c r="D939" s="219"/>
      <c r="E939" s="219"/>
      <c r="F939" s="219"/>
      <c r="G939" s="219"/>
      <c r="H939" s="219"/>
      <c r="I939" s="219"/>
      <c r="J939" s="219"/>
      <c r="K939" s="219"/>
      <c r="L939" s="219"/>
      <c r="M939" s="219"/>
      <c r="N939" s="219"/>
      <c r="O939" s="219"/>
      <c r="P939" s="219"/>
      <c r="Q939" s="219"/>
      <c r="R939" s="219"/>
      <c r="S939" s="219"/>
      <c r="T939" s="219"/>
      <c r="U939" s="219"/>
    </row>
    <row r="940">
      <c r="A940" s="219"/>
      <c r="B940" s="219"/>
      <c r="C940" s="219"/>
      <c r="D940" s="219"/>
      <c r="E940" s="219"/>
      <c r="F940" s="219"/>
      <c r="G940" s="219"/>
      <c r="H940" s="219"/>
      <c r="I940" s="219"/>
      <c r="J940" s="219"/>
      <c r="K940" s="219"/>
      <c r="L940" s="219"/>
      <c r="M940" s="219"/>
      <c r="N940" s="219"/>
      <c r="O940" s="219"/>
      <c r="P940" s="219"/>
      <c r="Q940" s="219"/>
      <c r="R940" s="219"/>
      <c r="S940" s="219"/>
      <c r="T940" s="219"/>
      <c r="U940" s="219"/>
    </row>
    <row r="941">
      <c r="A941" s="219"/>
      <c r="B941" s="219"/>
      <c r="C941" s="219"/>
      <c r="D941" s="219"/>
      <c r="E941" s="219"/>
      <c r="F941" s="219"/>
      <c r="G941" s="219"/>
      <c r="H941" s="219"/>
      <c r="I941" s="219"/>
      <c r="J941" s="219"/>
      <c r="K941" s="219"/>
      <c r="L941" s="219"/>
      <c r="M941" s="219"/>
      <c r="N941" s="219"/>
      <c r="O941" s="219"/>
      <c r="P941" s="219"/>
      <c r="Q941" s="219"/>
      <c r="R941" s="219"/>
      <c r="S941" s="219"/>
      <c r="T941" s="219"/>
      <c r="U941" s="219"/>
    </row>
    <row r="942">
      <c r="A942" s="219"/>
      <c r="B942" s="219"/>
      <c r="C942" s="219"/>
      <c r="D942" s="219"/>
      <c r="E942" s="219"/>
      <c r="F942" s="219"/>
      <c r="G942" s="219"/>
      <c r="H942" s="219"/>
      <c r="I942" s="219"/>
      <c r="J942" s="219"/>
      <c r="K942" s="219"/>
      <c r="L942" s="219"/>
      <c r="M942" s="219"/>
      <c r="N942" s="219"/>
      <c r="O942" s="219"/>
      <c r="P942" s="219"/>
      <c r="Q942" s="219"/>
      <c r="R942" s="219"/>
      <c r="S942" s="219"/>
      <c r="T942" s="219"/>
      <c r="U942" s="219"/>
    </row>
    <row r="943">
      <c r="A943" s="219"/>
      <c r="B943" s="219"/>
      <c r="C943" s="219"/>
      <c r="D943" s="219"/>
      <c r="E943" s="219"/>
      <c r="F943" s="219"/>
      <c r="G943" s="219"/>
      <c r="H943" s="219"/>
      <c r="I943" s="219"/>
      <c r="J943" s="219"/>
      <c r="K943" s="219"/>
      <c r="L943" s="219"/>
      <c r="M943" s="219"/>
      <c r="N943" s="219"/>
      <c r="O943" s="219"/>
      <c r="P943" s="219"/>
      <c r="Q943" s="219"/>
      <c r="R943" s="219"/>
      <c r="S943" s="219"/>
      <c r="T943" s="219"/>
      <c r="U943" s="219"/>
    </row>
    <row r="944">
      <c r="A944" s="219"/>
      <c r="B944" s="219"/>
      <c r="C944" s="219"/>
      <c r="D944" s="219"/>
      <c r="E944" s="219"/>
      <c r="F944" s="219"/>
      <c r="G944" s="219"/>
      <c r="H944" s="219"/>
      <c r="I944" s="219"/>
      <c r="J944" s="219"/>
      <c r="K944" s="219"/>
      <c r="L944" s="219"/>
      <c r="M944" s="219"/>
      <c r="N944" s="219"/>
      <c r="O944" s="219"/>
      <c r="P944" s="219"/>
      <c r="Q944" s="219"/>
      <c r="R944" s="219"/>
      <c r="S944" s="219"/>
      <c r="T944" s="219"/>
      <c r="U944" s="219"/>
    </row>
    <row r="945">
      <c r="A945" s="219"/>
      <c r="B945" s="219"/>
      <c r="C945" s="219"/>
      <c r="D945" s="219"/>
      <c r="E945" s="219"/>
      <c r="F945" s="219"/>
      <c r="G945" s="219"/>
      <c r="H945" s="219"/>
      <c r="I945" s="219"/>
      <c r="J945" s="219"/>
      <c r="K945" s="219"/>
      <c r="L945" s="219"/>
      <c r="M945" s="219"/>
      <c r="N945" s="219"/>
      <c r="O945" s="219"/>
      <c r="P945" s="219"/>
      <c r="Q945" s="219"/>
      <c r="R945" s="219"/>
      <c r="S945" s="219"/>
      <c r="T945" s="219"/>
      <c r="U945" s="219"/>
    </row>
    <row r="946">
      <c r="A946" s="219"/>
      <c r="B946" s="219"/>
      <c r="C946" s="219"/>
      <c r="D946" s="219"/>
      <c r="E946" s="219"/>
      <c r="F946" s="219"/>
      <c r="G946" s="219"/>
      <c r="H946" s="219"/>
      <c r="I946" s="219"/>
      <c r="J946" s="219"/>
      <c r="K946" s="219"/>
      <c r="L946" s="219"/>
      <c r="M946" s="219"/>
      <c r="N946" s="219"/>
      <c r="O946" s="219"/>
      <c r="P946" s="219"/>
      <c r="Q946" s="219"/>
      <c r="R946" s="219"/>
      <c r="S946" s="219"/>
      <c r="T946" s="219"/>
      <c r="U946" s="219"/>
    </row>
    <row r="947">
      <c r="A947" s="219"/>
      <c r="B947" s="219"/>
      <c r="C947" s="219"/>
      <c r="D947" s="219"/>
      <c r="E947" s="219"/>
      <c r="F947" s="219"/>
      <c r="G947" s="219"/>
      <c r="H947" s="219"/>
      <c r="I947" s="219"/>
      <c r="J947" s="219"/>
      <c r="K947" s="219"/>
      <c r="L947" s="219"/>
      <c r="M947" s="219"/>
      <c r="N947" s="219"/>
      <c r="O947" s="219"/>
      <c r="P947" s="219"/>
      <c r="Q947" s="219"/>
      <c r="R947" s="219"/>
      <c r="S947" s="219"/>
      <c r="T947" s="219"/>
      <c r="U947" s="219"/>
    </row>
    <row r="948">
      <c r="A948" s="219"/>
      <c r="B948" s="219"/>
      <c r="C948" s="219"/>
      <c r="D948" s="219"/>
      <c r="E948" s="219"/>
      <c r="F948" s="219"/>
      <c r="G948" s="219"/>
      <c r="H948" s="219"/>
      <c r="I948" s="219"/>
      <c r="J948" s="219"/>
      <c r="K948" s="219"/>
      <c r="L948" s="219"/>
      <c r="M948" s="219"/>
      <c r="N948" s="219"/>
      <c r="O948" s="219"/>
      <c r="P948" s="219"/>
      <c r="Q948" s="219"/>
      <c r="R948" s="219"/>
      <c r="S948" s="219"/>
      <c r="T948" s="219"/>
      <c r="U948" s="219"/>
    </row>
    <row r="949">
      <c r="A949" s="219"/>
      <c r="B949" s="219"/>
      <c r="C949" s="219"/>
      <c r="D949" s="219"/>
      <c r="E949" s="219"/>
      <c r="F949" s="219"/>
      <c r="G949" s="219"/>
      <c r="H949" s="219"/>
      <c r="I949" s="219"/>
      <c r="J949" s="219"/>
      <c r="K949" s="219"/>
      <c r="L949" s="219"/>
      <c r="M949" s="219"/>
      <c r="N949" s="219"/>
      <c r="O949" s="219"/>
      <c r="P949" s="219"/>
      <c r="Q949" s="219"/>
      <c r="R949" s="219"/>
      <c r="S949" s="219"/>
      <c r="T949" s="219"/>
      <c r="U949" s="219"/>
    </row>
    <row r="950">
      <c r="A950" s="219"/>
      <c r="B950" s="219"/>
      <c r="C950" s="219"/>
      <c r="D950" s="219"/>
      <c r="E950" s="219"/>
      <c r="F950" s="219"/>
      <c r="G950" s="219"/>
      <c r="H950" s="219"/>
      <c r="I950" s="219"/>
      <c r="J950" s="219"/>
      <c r="K950" s="219"/>
      <c r="L950" s="219"/>
      <c r="M950" s="219"/>
      <c r="N950" s="219"/>
      <c r="O950" s="219"/>
      <c r="P950" s="219"/>
      <c r="Q950" s="219"/>
      <c r="R950" s="219"/>
      <c r="S950" s="219"/>
      <c r="T950" s="219"/>
      <c r="U950" s="219"/>
    </row>
    <row r="951">
      <c r="A951" s="219"/>
      <c r="B951" s="219"/>
      <c r="C951" s="219"/>
      <c r="D951" s="219"/>
      <c r="E951" s="219"/>
      <c r="F951" s="219"/>
      <c r="G951" s="219"/>
      <c r="H951" s="219"/>
      <c r="I951" s="219"/>
      <c r="J951" s="219"/>
      <c r="K951" s="219"/>
      <c r="L951" s="219"/>
      <c r="M951" s="219"/>
      <c r="N951" s="219"/>
      <c r="O951" s="219"/>
      <c r="P951" s="219"/>
      <c r="Q951" s="219"/>
      <c r="R951" s="219"/>
      <c r="S951" s="219"/>
      <c r="T951" s="219"/>
      <c r="U951" s="219"/>
    </row>
    <row r="952">
      <c r="A952" s="219"/>
      <c r="B952" s="219"/>
      <c r="C952" s="219"/>
      <c r="D952" s="219"/>
      <c r="E952" s="219"/>
      <c r="F952" s="219"/>
      <c r="G952" s="219"/>
      <c r="H952" s="219"/>
      <c r="I952" s="219"/>
      <c r="J952" s="219"/>
      <c r="K952" s="219"/>
      <c r="L952" s="219"/>
      <c r="M952" s="219"/>
      <c r="N952" s="219"/>
      <c r="O952" s="219"/>
      <c r="P952" s="219"/>
      <c r="Q952" s="219"/>
      <c r="R952" s="219"/>
      <c r="S952" s="219"/>
      <c r="T952" s="219"/>
      <c r="U952" s="219"/>
    </row>
    <row r="953">
      <c r="A953" s="219"/>
      <c r="B953" s="219"/>
      <c r="C953" s="219"/>
      <c r="D953" s="219"/>
      <c r="E953" s="219"/>
      <c r="F953" s="219"/>
      <c r="G953" s="219"/>
      <c r="H953" s="219"/>
      <c r="I953" s="219"/>
      <c r="J953" s="219"/>
      <c r="K953" s="219"/>
      <c r="L953" s="219"/>
      <c r="M953" s="219"/>
      <c r="N953" s="219"/>
      <c r="O953" s="219"/>
      <c r="P953" s="219"/>
      <c r="Q953" s="219"/>
      <c r="R953" s="219"/>
      <c r="S953" s="219"/>
      <c r="T953" s="219"/>
      <c r="U953" s="219"/>
    </row>
    <row r="954">
      <c r="A954" s="219"/>
      <c r="B954" s="219"/>
      <c r="C954" s="219"/>
      <c r="D954" s="219"/>
      <c r="E954" s="219"/>
      <c r="F954" s="219"/>
      <c r="G954" s="219"/>
      <c r="H954" s="219"/>
      <c r="I954" s="219"/>
      <c r="J954" s="219"/>
      <c r="K954" s="219"/>
      <c r="L954" s="219"/>
      <c r="M954" s="219"/>
      <c r="N954" s="219"/>
      <c r="O954" s="219"/>
      <c r="P954" s="219"/>
      <c r="Q954" s="219"/>
      <c r="R954" s="219"/>
      <c r="S954" s="219"/>
      <c r="T954" s="219"/>
      <c r="U954" s="219"/>
    </row>
    <row r="955">
      <c r="A955" s="219"/>
      <c r="B955" s="219"/>
      <c r="C955" s="219"/>
      <c r="D955" s="219"/>
      <c r="E955" s="219"/>
      <c r="F955" s="219"/>
      <c r="G955" s="219"/>
      <c r="H955" s="219"/>
      <c r="I955" s="219"/>
      <c r="J955" s="219"/>
      <c r="K955" s="219"/>
      <c r="L955" s="219"/>
      <c r="M955" s="219"/>
      <c r="N955" s="219"/>
      <c r="O955" s="219"/>
      <c r="P955" s="219"/>
      <c r="Q955" s="219"/>
      <c r="R955" s="219"/>
      <c r="S955" s="219"/>
      <c r="T955" s="219"/>
      <c r="U955" s="219"/>
    </row>
    <row r="956">
      <c r="A956" s="219"/>
      <c r="B956" s="219"/>
      <c r="C956" s="219"/>
      <c r="D956" s="219"/>
      <c r="E956" s="219"/>
      <c r="F956" s="219"/>
      <c r="G956" s="219"/>
      <c r="H956" s="219"/>
      <c r="I956" s="219"/>
      <c r="J956" s="219"/>
      <c r="K956" s="219"/>
      <c r="L956" s="219"/>
      <c r="M956" s="219"/>
      <c r="N956" s="219"/>
      <c r="O956" s="219"/>
      <c r="P956" s="219"/>
      <c r="Q956" s="219"/>
      <c r="R956" s="219"/>
      <c r="S956" s="219"/>
      <c r="T956" s="219"/>
      <c r="U956" s="219"/>
    </row>
    <row r="957">
      <c r="A957" s="219"/>
      <c r="B957" s="219"/>
      <c r="C957" s="219"/>
      <c r="D957" s="219"/>
      <c r="E957" s="219"/>
      <c r="F957" s="219"/>
      <c r="G957" s="219"/>
      <c r="H957" s="219"/>
      <c r="I957" s="219"/>
      <c r="J957" s="219"/>
      <c r="K957" s="219"/>
      <c r="L957" s="219"/>
      <c r="M957" s="219"/>
      <c r="N957" s="219"/>
      <c r="O957" s="219"/>
      <c r="P957" s="219"/>
      <c r="Q957" s="219"/>
      <c r="R957" s="219"/>
      <c r="S957" s="219"/>
      <c r="T957" s="219"/>
      <c r="U957" s="219"/>
    </row>
    <row r="958">
      <c r="A958" s="219"/>
      <c r="B958" s="219"/>
      <c r="C958" s="219"/>
      <c r="D958" s="219"/>
      <c r="E958" s="219"/>
      <c r="F958" s="219"/>
      <c r="G958" s="219"/>
      <c r="H958" s="219"/>
      <c r="I958" s="219"/>
      <c r="J958" s="219"/>
      <c r="K958" s="219"/>
      <c r="L958" s="219"/>
      <c r="M958" s="219"/>
      <c r="N958" s="219"/>
      <c r="O958" s="219"/>
      <c r="P958" s="219"/>
      <c r="Q958" s="219"/>
      <c r="R958" s="219"/>
      <c r="S958" s="219"/>
      <c r="T958" s="219"/>
      <c r="U958" s="219"/>
    </row>
    <row r="959">
      <c r="A959" s="219"/>
      <c r="B959" s="219"/>
      <c r="C959" s="219"/>
      <c r="D959" s="219"/>
      <c r="E959" s="219"/>
      <c r="F959" s="219"/>
      <c r="G959" s="219"/>
      <c r="H959" s="219"/>
      <c r="I959" s="219"/>
      <c r="J959" s="219"/>
      <c r="K959" s="219"/>
      <c r="L959" s="219"/>
      <c r="M959" s="219"/>
      <c r="N959" s="219"/>
      <c r="O959" s="219"/>
      <c r="P959" s="219"/>
      <c r="Q959" s="219"/>
      <c r="R959" s="219"/>
      <c r="S959" s="219"/>
      <c r="T959" s="219"/>
      <c r="U959" s="219"/>
    </row>
    <row r="960">
      <c r="A960" s="219"/>
      <c r="B960" s="219"/>
      <c r="C960" s="219"/>
      <c r="D960" s="219"/>
      <c r="E960" s="219"/>
      <c r="F960" s="219"/>
      <c r="G960" s="219"/>
      <c r="H960" s="219"/>
      <c r="I960" s="219"/>
      <c r="J960" s="219"/>
      <c r="K960" s="219"/>
      <c r="L960" s="219"/>
      <c r="M960" s="219"/>
      <c r="N960" s="219"/>
      <c r="O960" s="219"/>
      <c r="P960" s="219"/>
      <c r="Q960" s="219"/>
      <c r="R960" s="219"/>
      <c r="S960" s="219"/>
      <c r="T960" s="219"/>
      <c r="U960" s="219"/>
    </row>
    <row r="961">
      <c r="A961" s="219"/>
      <c r="B961" s="219"/>
      <c r="C961" s="219"/>
      <c r="D961" s="219"/>
      <c r="E961" s="219"/>
      <c r="F961" s="219"/>
      <c r="G961" s="219"/>
      <c r="H961" s="219"/>
      <c r="I961" s="219"/>
      <c r="J961" s="219"/>
      <c r="K961" s="219"/>
      <c r="L961" s="219"/>
      <c r="M961" s="219"/>
      <c r="N961" s="219"/>
      <c r="O961" s="219"/>
      <c r="P961" s="219"/>
      <c r="Q961" s="219"/>
      <c r="R961" s="219"/>
      <c r="S961" s="219"/>
      <c r="T961" s="219"/>
      <c r="U961" s="219"/>
    </row>
    <row r="962">
      <c r="A962" s="219"/>
      <c r="B962" s="219"/>
      <c r="C962" s="219"/>
      <c r="D962" s="219"/>
      <c r="E962" s="219"/>
      <c r="F962" s="219"/>
      <c r="G962" s="219"/>
      <c r="H962" s="219"/>
      <c r="I962" s="219"/>
      <c r="J962" s="219"/>
      <c r="K962" s="219"/>
      <c r="L962" s="219"/>
      <c r="M962" s="219"/>
      <c r="N962" s="219"/>
      <c r="O962" s="219"/>
      <c r="P962" s="219"/>
      <c r="Q962" s="219"/>
      <c r="R962" s="219"/>
      <c r="S962" s="219"/>
      <c r="T962" s="219"/>
      <c r="U962" s="219"/>
    </row>
    <row r="963">
      <c r="A963" s="219"/>
      <c r="B963" s="219"/>
      <c r="C963" s="219"/>
      <c r="D963" s="219"/>
      <c r="E963" s="219"/>
      <c r="F963" s="219"/>
      <c r="G963" s="219"/>
      <c r="H963" s="219"/>
      <c r="I963" s="219"/>
      <c r="J963" s="219"/>
      <c r="K963" s="219"/>
      <c r="L963" s="219"/>
      <c r="M963" s="219"/>
      <c r="N963" s="219"/>
      <c r="O963" s="219"/>
      <c r="P963" s="219"/>
      <c r="Q963" s="219"/>
      <c r="R963" s="219"/>
      <c r="S963" s="219"/>
      <c r="T963" s="219"/>
      <c r="U963" s="219"/>
    </row>
    <row r="964">
      <c r="A964" s="219"/>
      <c r="B964" s="219"/>
      <c r="C964" s="219"/>
      <c r="D964" s="219"/>
      <c r="E964" s="219"/>
      <c r="F964" s="219"/>
      <c r="G964" s="219"/>
      <c r="H964" s="219"/>
      <c r="I964" s="219"/>
      <c r="J964" s="219"/>
      <c r="K964" s="219"/>
      <c r="L964" s="219"/>
      <c r="M964" s="219"/>
      <c r="N964" s="219"/>
      <c r="O964" s="219"/>
      <c r="P964" s="219"/>
      <c r="Q964" s="219"/>
      <c r="R964" s="219"/>
      <c r="S964" s="219"/>
      <c r="T964" s="219"/>
      <c r="U964" s="219"/>
    </row>
    <row r="965">
      <c r="A965" s="219"/>
      <c r="B965" s="219"/>
      <c r="C965" s="219"/>
      <c r="D965" s="219"/>
      <c r="E965" s="219"/>
      <c r="F965" s="219"/>
      <c r="G965" s="219"/>
      <c r="H965" s="219"/>
      <c r="I965" s="219"/>
      <c r="J965" s="219"/>
      <c r="K965" s="219"/>
      <c r="L965" s="219"/>
      <c r="M965" s="219"/>
      <c r="N965" s="219"/>
      <c r="O965" s="219"/>
      <c r="P965" s="219"/>
      <c r="Q965" s="219"/>
      <c r="R965" s="219"/>
      <c r="S965" s="219"/>
      <c r="T965" s="219"/>
      <c r="U965" s="219"/>
    </row>
    <row r="966">
      <c r="A966" s="219"/>
      <c r="B966" s="219"/>
      <c r="C966" s="219"/>
      <c r="D966" s="219"/>
      <c r="E966" s="219"/>
      <c r="F966" s="219"/>
      <c r="G966" s="219"/>
      <c r="H966" s="219"/>
      <c r="I966" s="219"/>
      <c r="J966" s="219"/>
      <c r="K966" s="219"/>
      <c r="L966" s="219"/>
      <c r="M966" s="219"/>
      <c r="N966" s="219"/>
      <c r="O966" s="219"/>
      <c r="P966" s="219"/>
      <c r="Q966" s="219"/>
      <c r="R966" s="219"/>
      <c r="S966" s="219"/>
      <c r="T966" s="219"/>
      <c r="U966" s="219"/>
    </row>
    <row r="967">
      <c r="A967" s="219"/>
      <c r="B967" s="219"/>
      <c r="C967" s="219"/>
      <c r="D967" s="219"/>
      <c r="E967" s="219"/>
      <c r="F967" s="219"/>
      <c r="G967" s="219"/>
      <c r="H967" s="219"/>
      <c r="I967" s="219"/>
      <c r="J967" s="219"/>
      <c r="K967" s="219"/>
      <c r="L967" s="219"/>
      <c r="M967" s="219"/>
      <c r="N967" s="219"/>
      <c r="O967" s="219"/>
      <c r="P967" s="219"/>
      <c r="Q967" s="219"/>
      <c r="R967" s="219"/>
      <c r="S967" s="219"/>
      <c r="T967" s="219"/>
      <c r="U967" s="219"/>
    </row>
    <row r="968">
      <c r="A968" s="219"/>
      <c r="B968" s="219"/>
      <c r="C968" s="219"/>
      <c r="D968" s="219"/>
      <c r="E968" s="219"/>
      <c r="F968" s="219"/>
      <c r="G968" s="219"/>
      <c r="H968" s="219"/>
      <c r="I968" s="219"/>
      <c r="J968" s="219"/>
      <c r="K968" s="219"/>
      <c r="L968" s="219"/>
      <c r="M968" s="219"/>
      <c r="N968" s="219"/>
      <c r="O968" s="219"/>
      <c r="P968" s="219"/>
      <c r="Q968" s="219"/>
      <c r="R968" s="219"/>
      <c r="S968" s="219"/>
      <c r="T968" s="219"/>
      <c r="U968" s="219"/>
    </row>
    <row r="969">
      <c r="A969" s="219"/>
      <c r="B969" s="219"/>
      <c r="C969" s="219"/>
      <c r="D969" s="219"/>
      <c r="E969" s="219"/>
      <c r="F969" s="219"/>
      <c r="G969" s="219"/>
      <c r="H969" s="219"/>
      <c r="I969" s="219"/>
      <c r="J969" s="219"/>
      <c r="K969" s="219"/>
      <c r="L969" s="219"/>
      <c r="M969" s="219"/>
      <c r="N969" s="219"/>
      <c r="O969" s="219"/>
      <c r="P969" s="219"/>
      <c r="Q969" s="219"/>
      <c r="R969" s="219"/>
      <c r="S969" s="219"/>
      <c r="T969" s="219"/>
      <c r="U969" s="219"/>
    </row>
    <row r="970">
      <c r="A970" s="219"/>
      <c r="B970" s="219"/>
      <c r="C970" s="219"/>
      <c r="D970" s="219"/>
      <c r="E970" s="219"/>
      <c r="F970" s="219"/>
      <c r="G970" s="219"/>
      <c r="H970" s="219"/>
      <c r="I970" s="219"/>
      <c r="J970" s="219"/>
      <c r="K970" s="219"/>
      <c r="L970" s="219"/>
      <c r="M970" s="219"/>
      <c r="N970" s="219"/>
      <c r="O970" s="219"/>
      <c r="P970" s="219"/>
      <c r="Q970" s="219"/>
      <c r="R970" s="219"/>
      <c r="S970" s="219"/>
      <c r="T970" s="219"/>
      <c r="U970" s="219"/>
    </row>
    <row r="971">
      <c r="A971" s="219"/>
      <c r="B971" s="219"/>
      <c r="C971" s="219"/>
      <c r="D971" s="219"/>
      <c r="E971" s="219"/>
      <c r="F971" s="219"/>
      <c r="G971" s="219"/>
      <c r="H971" s="219"/>
      <c r="I971" s="219"/>
      <c r="J971" s="219"/>
      <c r="K971" s="219"/>
      <c r="L971" s="219"/>
      <c r="M971" s="219"/>
      <c r="N971" s="219"/>
      <c r="O971" s="219"/>
      <c r="P971" s="219"/>
      <c r="Q971" s="219"/>
      <c r="R971" s="219"/>
      <c r="S971" s="219"/>
      <c r="T971" s="219"/>
      <c r="U971" s="219"/>
    </row>
    <row r="972">
      <c r="A972" s="219"/>
      <c r="B972" s="219"/>
      <c r="C972" s="219"/>
      <c r="D972" s="219"/>
      <c r="E972" s="219"/>
      <c r="F972" s="219"/>
      <c r="G972" s="219"/>
      <c r="H972" s="219"/>
      <c r="I972" s="219"/>
      <c r="J972" s="219"/>
      <c r="K972" s="219"/>
      <c r="L972" s="219"/>
      <c r="M972" s="219"/>
      <c r="N972" s="219"/>
      <c r="O972" s="219"/>
      <c r="P972" s="219"/>
      <c r="Q972" s="219"/>
      <c r="R972" s="219"/>
      <c r="S972" s="219"/>
      <c r="T972" s="219"/>
      <c r="U972" s="219"/>
    </row>
    <row r="973">
      <c r="A973" s="219"/>
      <c r="B973" s="219"/>
      <c r="C973" s="219"/>
      <c r="D973" s="219"/>
      <c r="E973" s="219"/>
      <c r="F973" s="219"/>
      <c r="G973" s="219"/>
      <c r="H973" s="219"/>
      <c r="I973" s="219"/>
      <c r="J973" s="219"/>
      <c r="K973" s="219"/>
      <c r="L973" s="219"/>
      <c r="M973" s="219"/>
      <c r="N973" s="219"/>
      <c r="O973" s="219"/>
      <c r="P973" s="219"/>
      <c r="Q973" s="219"/>
      <c r="R973" s="219"/>
      <c r="S973" s="219"/>
      <c r="T973" s="219"/>
      <c r="U973" s="219"/>
    </row>
    <row r="974">
      <c r="A974" s="219"/>
      <c r="B974" s="219"/>
      <c r="C974" s="219"/>
      <c r="D974" s="219"/>
      <c r="E974" s="219"/>
      <c r="F974" s="219"/>
      <c r="G974" s="219"/>
      <c r="H974" s="219"/>
      <c r="I974" s="219"/>
      <c r="J974" s="219"/>
      <c r="K974" s="219"/>
      <c r="L974" s="219"/>
      <c r="M974" s="219"/>
      <c r="N974" s="219"/>
      <c r="O974" s="219"/>
      <c r="P974" s="219"/>
      <c r="Q974" s="219"/>
      <c r="R974" s="219"/>
      <c r="S974" s="219"/>
      <c r="T974" s="219"/>
      <c r="U974" s="219"/>
    </row>
    <row r="975">
      <c r="A975" s="219"/>
      <c r="B975" s="219"/>
      <c r="C975" s="219"/>
      <c r="D975" s="219"/>
      <c r="E975" s="219"/>
      <c r="F975" s="219"/>
      <c r="G975" s="219"/>
      <c r="H975" s="219"/>
      <c r="I975" s="219"/>
      <c r="J975" s="219"/>
      <c r="K975" s="219"/>
      <c r="L975" s="219"/>
      <c r="M975" s="219"/>
      <c r="N975" s="219"/>
      <c r="O975" s="219"/>
      <c r="P975" s="219"/>
      <c r="Q975" s="219"/>
      <c r="R975" s="219"/>
      <c r="S975" s="219"/>
      <c r="T975" s="219"/>
      <c r="U975" s="219"/>
    </row>
    <row r="976">
      <c r="A976" s="219"/>
      <c r="B976" s="219"/>
      <c r="C976" s="219"/>
      <c r="D976" s="219"/>
      <c r="E976" s="219"/>
      <c r="F976" s="219"/>
      <c r="G976" s="219"/>
      <c r="H976" s="219"/>
      <c r="I976" s="219"/>
      <c r="J976" s="219"/>
      <c r="K976" s="219"/>
      <c r="L976" s="219"/>
      <c r="M976" s="219"/>
      <c r="N976" s="219"/>
      <c r="O976" s="219"/>
      <c r="P976" s="219"/>
      <c r="Q976" s="219"/>
      <c r="R976" s="219"/>
      <c r="S976" s="219"/>
      <c r="T976" s="219"/>
      <c r="U976" s="219"/>
    </row>
    <row r="977">
      <c r="A977" s="219"/>
      <c r="B977" s="219"/>
      <c r="C977" s="219"/>
      <c r="D977" s="219"/>
      <c r="E977" s="219"/>
      <c r="F977" s="219"/>
      <c r="G977" s="219"/>
      <c r="H977" s="219"/>
      <c r="I977" s="219"/>
      <c r="J977" s="219"/>
      <c r="K977" s="219"/>
      <c r="L977" s="219"/>
      <c r="M977" s="219"/>
      <c r="N977" s="219"/>
      <c r="O977" s="219"/>
      <c r="P977" s="219"/>
      <c r="Q977" s="219"/>
      <c r="R977" s="219"/>
      <c r="S977" s="219"/>
      <c r="T977" s="219"/>
      <c r="U977" s="219"/>
    </row>
    <row r="978">
      <c r="A978" s="219"/>
      <c r="B978" s="219"/>
      <c r="C978" s="219"/>
      <c r="D978" s="219"/>
      <c r="E978" s="219"/>
      <c r="F978" s="219"/>
      <c r="G978" s="219"/>
      <c r="H978" s="219"/>
      <c r="I978" s="219"/>
      <c r="J978" s="219"/>
      <c r="K978" s="219"/>
      <c r="L978" s="219"/>
      <c r="M978" s="219"/>
      <c r="N978" s="219"/>
      <c r="O978" s="219"/>
      <c r="P978" s="219"/>
      <c r="Q978" s="219"/>
      <c r="R978" s="219"/>
      <c r="S978" s="219"/>
      <c r="T978" s="219"/>
      <c r="U978" s="219"/>
    </row>
    <row r="979">
      <c r="A979" s="219"/>
      <c r="B979" s="219"/>
      <c r="C979" s="219"/>
      <c r="D979" s="219"/>
      <c r="E979" s="219"/>
      <c r="F979" s="219"/>
      <c r="G979" s="219"/>
      <c r="H979" s="219"/>
      <c r="I979" s="219"/>
      <c r="J979" s="219"/>
      <c r="K979" s="219"/>
      <c r="L979" s="219"/>
      <c r="M979" s="219"/>
      <c r="N979" s="219"/>
      <c r="O979" s="219"/>
      <c r="P979" s="219"/>
      <c r="Q979" s="219"/>
      <c r="R979" s="219"/>
      <c r="S979" s="219"/>
      <c r="T979" s="219"/>
      <c r="U979" s="219"/>
    </row>
    <row r="980">
      <c r="A980" s="219"/>
      <c r="B980" s="219"/>
      <c r="C980" s="219"/>
      <c r="D980" s="219"/>
      <c r="E980" s="219"/>
      <c r="F980" s="219"/>
      <c r="G980" s="219"/>
      <c r="H980" s="219"/>
      <c r="I980" s="219"/>
      <c r="J980" s="219"/>
      <c r="K980" s="219"/>
      <c r="L980" s="219"/>
      <c r="M980" s="219"/>
      <c r="N980" s="219"/>
      <c r="O980" s="219"/>
      <c r="P980" s="219"/>
      <c r="Q980" s="219"/>
      <c r="R980" s="219"/>
      <c r="S980" s="219"/>
      <c r="T980" s="219"/>
      <c r="U980" s="219"/>
    </row>
    <row r="981">
      <c r="A981" s="219"/>
      <c r="B981" s="219"/>
      <c r="C981" s="219"/>
      <c r="D981" s="219"/>
      <c r="E981" s="219"/>
      <c r="F981" s="219"/>
      <c r="G981" s="219"/>
      <c r="H981" s="219"/>
      <c r="I981" s="219"/>
      <c r="J981" s="219"/>
      <c r="K981" s="219"/>
      <c r="L981" s="219"/>
      <c r="M981" s="219"/>
      <c r="N981" s="219"/>
      <c r="O981" s="219"/>
      <c r="P981" s="219"/>
      <c r="Q981" s="219"/>
      <c r="R981" s="219"/>
      <c r="S981" s="219"/>
      <c r="T981" s="219"/>
      <c r="U981" s="219"/>
    </row>
    <row r="982">
      <c r="A982" s="219"/>
      <c r="B982" s="219"/>
      <c r="C982" s="219"/>
      <c r="D982" s="219"/>
      <c r="E982" s="219"/>
      <c r="F982" s="219"/>
      <c r="G982" s="219"/>
      <c r="H982" s="219"/>
      <c r="I982" s="219"/>
      <c r="J982" s="219"/>
      <c r="K982" s="219"/>
      <c r="L982" s="219"/>
      <c r="M982" s="219"/>
      <c r="N982" s="219"/>
      <c r="O982" s="219"/>
      <c r="P982" s="219"/>
      <c r="Q982" s="219"/>
      <c r="R982" s="219"/>
      <c r="S982" s="219"/>
      <c r="T982" s="219"/>
      <c r="U982" s="219"/>
    </row>
    <row r="983">
      <c r="A983" s="219"/>
      <c r="B983" s="219"/>
      <c r="C983" s="219"/>
      <c r="D983" s="219"/>
      <c r="E983" s="219"/>
      <c r="F983" s="219"/>
      <c r="G983" s="219"/>
      <c r="H983" s="219"/>
      <c r="I983" s="219"/>
      <c r="J983" s="219"/>
      <c r="K983" s="219"/>
      <c r="L983" s="219"/>
      <c r="M983" s="219"/>
      <c r="N983" s="219"/>
      <c r="O983" s="219"/>
      <c r="P983" s="219"/>
      <c r="Q983" s="219"/>
      <c r="R983" s="219"/>
      <c r="S983" s="219"/>
      <c r="T983" s="219"/>
      <c r="U983" s="219"/>
    </row>
    <row r="984">
      <c r="A984" s="219"/>
      <c r="B984" s="219"/>
      <c r="C984" s="219"/>
      <c r="D984" s="219"/>
      <c r="E984" s="219"/>
      <c r="F984" s="219"/>
      <c r="G984" s="219"/>
      <c r="H984" s="219"/>
      <c r="I984" s="219"/>
      <c r="J984" s="219"/>
      <c r="K984" s="219"/>
      <c r="L984" s="219"/>
      <c r="M984" s="219"/>
      <c r="N984" s="219"/>
      <c r="O984" s="219"/>
      <c r="P984" s="219"/>
      <c r="Q984" s="219"/>
      <c r="R984" s="219"/>
      <c r="S984" s="219"/>
      <c r="T984" s="219"/>
      <c r="U984" s="219"/>
    </row>
    <row r="985">
      <c r="A985" s="219"/>
      <c r="B985" s="219"/>
      <c r="C985" s="219"/>
      <c r="D985" s="219"/>
      <c r="E985" s="219"/>
      <c r="F985" s="219"/>
      <c r="G985" s="219"/>
      <c r="H985" s="219"/>
      <c r="I985" s="219"/>
      <c r="J985" s="219"/>
      <c r="K985" s="219"/>
      <c r="L985" s="219"/>
      <c r="M985" s="219"/>
      <c r="N985" s="219"/>
      <c r="O985" s="219"/>
      <c r="P985" s="219"/>
      <c r="Q985" s="219"/>
      <c r="R985" s="219"/>
      <c r="S985" s="219"/>
      <c r="T985" s="219"/>
      <c r="U985" s="219"/>
    </row>
    <row r="986">
      <c r="A986" s="219"/>
      <c r="B986" s="219"/>
      <c r="C986" s="219"/>
      <c r="D986" s="219"/>
      <c r="E986" s="219"/>
      <c r="F986" s="219"/>
      <c r="G986" s="219"/>
      <c r="H986" s="219"/>
      <c r="I986" s="219"/>
      <c r="J986" s="219"/>
      <c r="K986" s="219"/>
      <c r="L986" s="219"/>
      <c r="M986" s="219"/>
      <c r="N986" s="219"/>
      <c r="O986" s="219"/>
      <c r="P986" s="219"/>
      <c r="Q986" s="219"/>
      <c r="R986" s="219"/>
      <c r="S986" s="219"/>
      <c r="T986" s="219"/>
      <c r="U986" s="219"/>
    </row>
    <row r="987">
      <c r="A987" s="219"/>
      <c r="B987" s="219"/>
      <c r="C987" s="219"/>
      <c r="D987" s="219"/>
      <c r="E987" s="219"/>
      <c r="F987" s="219"/>
      <c r="G987" s="219"/>
      <c r="H987" s="219"/>
      <c r="I987" s="219"/>
      <c r="J987" s="219"/>
      <c r="K987" s="219"/>
      <c r="L987" s="219"/>
      <c r="M987" s="219"/>
      <c r="N987" s="219"/>
      <c r="O987" s="219"/>
      <c r="P987" s="219"/>
      <c r="Q987" s="219"/>
      <c r="R987" s="219"/>
      <c r="S987" s="219"/>
      <c r="T987" s="219"/>
      <c r="U987" s="219"/>
    </row>
    <row r="988">
      <c r="A988" s="219"/>
      <c r="B988" s="219"/>
      <c r="C988" s="219"/>
      <c r="D988" s="219"/>
      <c r="E988" s="219"/>
      <c r="F988" s="219"/>
      <c r="G988" s="219"/>
      <c r="H988" s="219"/>
      <c r="I988" s="219"/>
      <c r="J988" s="219"/>
      <c r="K988" s="219"/>
      <c r="L988" s="219"/>
      <c r="M988" s="219"/>
      <c r="N988" s="219"/>
      <c r="O988" s="219"/>
      <c r="P988" s="219"/>
      <c r="Q988" s="219"/>
      <c r="R988" s="219"/>
      <c r="S988" s="219"/>
      <c r="T988" s="219"/>
      <c r="U988" s="219"/>
    </row>
    <row r="989">
      <c r="A989" s="219"/>
      <c r="B989" s="219"/>
      <c r="C989" s="219"/>
      <c r="D989" s="219"/>
      <c r="E989" s="219"/>
      <c r="F989" s="219"/>
      <c r="G989" s="219"/>
      <c r="H989" s="219"/>
      <c r="I989" s="219"/>
      <c r="J989" s="219"/>
      <c r="K989" s="219"/>
      <c r="L989" s="219"/>
      <c r="M989" s="219"/>
      <c r="N989" s="219"/>
      <c r="O989" s="219"/>
      <c r="P989" s="219"/>
      <c r="Q989" s="219"/>
      <c r="R989" s="219"/>
      <c r="S989" s="219"/>
      <c r="T989" s="219"/>
      <c r="U989" s="219"/>
    </row>
    <row r="990">
      <c r="A990" s="219"/>
      <c r="B990" s="219"/>
      <c r="C990" s="219"/>
      <c r="D990" s="219"/>
      <c r="E990" s="219"/>
      <c r="F990" s="219"/>
      <c r="G990" s="219"/>
      <c r="H990" s="219"/>
      <c r="I990" s="219"/>
      <c r="J990" s="219"/>
      <c r="K990" s="219"/>
      <c r="L990" s="219"/>
      <c r="M990" s="219"/>
      <c r="N990" s="219"/>
      <c r="O990" s="219"/>
      <c r="P990" s="219"/>
      <c r="Q990" s="219"/>
      <c r="R990" s="219"/>
      <c r="S990" s="219"/>
      <c r="T990" s="219"/>
      <c r="U990" s="219"/>
    </row>
    <row r="991">
      <c r="A991" s="219"/>
      <c r="B991" s="219"/>
      <c r="C991" s="219"/>
      <c r="D991" s="219"/>
      <c r="E991" s="219"/>
      <c r="F991" s="219"/>
      <c r="G991" s="219"/>
      <c r="H991" s="219"/>
      <c r="I991" s="219"/>
      <c r="J991" s="219"/>
      <c r="K991" s="219"/>
      <c r="L991" s="219"/>
      <c r="M991" s="219"/>
      <c r="N991" s="219"/>
      <c r="O991" s="219"/>
      <c r="P991" s="219"/>
      <c r="Q991" s="219"/>
      <c r="R991" s="219"/>
      <c r="S991" s="219"/>
      <c r="T991" s="219"/>
      <c r="U991" s="219"/>
    </row>
    <row r="992">
      <c r="A992" s="219"/>
      <c r="B992" s="219"/>
      <c r="C992" s="219"/>
      <c r="D992" s="219"/>
      <c r="E992" s="219"/>
      <c r="F992" s="219"/>
      <c r="G992" s="219"/>
      <c r="H992" s="219"/>
      <c r="I992" s="219"/>
      <c r="J992" s="219"/>
      <c r="K992" s="219"/>
      <c r="L992" s="219"/>
      <c r="M992" s="219"/>
      <c r="N992" s="219"/>
      <c r="O992" s="219"/>
      <c r="P992" s="219"/>
      <c r="Q992" s="219"/>
      <c r="R992" s="219"/>
      <c r="S992" s="219"/>
      <c r="T992" s="219"/>
      <c r="U992" s="219"/>
    </row>
    <row r="993">
      <c r="A993" s="219"/>
      <c r="B993" s="219"/>
      <c r="C993" s="219"/>
      <c r="D993" s="219"/>
      <c r="E993" s="219"/>
      <c r="F993" s="219"/>
      <c r="G993" s="219"/>
      <c r="H993" s="219"/>
      <c r="I993" s="219"/>
      <c r="J993" s="219"/>
      <c r="K993" s="219"/>
      <c r="L993" s="219"/>
      <c r="M993" s="219"/>
      <c r="N993" s="219"/>
      <c r="O993" s="219"/>
      <c r="P993" s="219"/>
      <c r="Q993" s="219"/>
      <c r="R993" s="219"/>
      <c r="S993" s="219"/>
      <c r="T993" s="219"/>
      <c r="U993" s="219"/>
    </row>
    <row r="994">
      <c r="A994" s="219"/>
      <c r="B994" s="219"/>
      <c r="C994" s="219"/>
      <c r="D994" s="219"/>
      <c r="E994" s="219"/>
      <c r="F994" s="219"/>
      <c r="G994" s="219"/>
      <c r="H994" s="219"/>
      <c r="I994" s="219"/>
      <c r="J994" s="219"/>
      <c r="K994" s="219"/>
      <c r="L994" s="219"/>
      <c r="M994" s="219"/>
      <c r="N994" s="219"/>
      <c r="O994" s="219"/>
      <c r="P994" s="219"/>
      <c r="Q994" s="219"/>
      <c r="R994" s="219"/>
      <c r="S994" s="219"/>
      <c r="T994" s="219"/>
      <c r="U994" s="219"/>
    </row>
    <row r="995">
      <c r="A995" s="219"/>
      <c r="B995" s="219"/>
      <c r="C995" s="219"/>
      <c r="D995" s="219"/>
      <c r="E995" s="219"/>
      <c r="F995" s="219"/>
      <c r="G995" s="219"/>
      <c r="H995" s="219"/>
      <c r="I995" s="219"/>
      <c r="J995" s="219"/>
      <c r="K995" s="219"/>
      <c r="L995" s="219"/>
      <c r="M995" s="219"/>
      <c r="N995" s="219"/>
      <c r="O995" s="219"/>
      <c r="P995" s="219"/>
      <c r="Q995" s="219"/>
      <c r="R995" s="219"/>
      <c r="S995" s="219"/>
      <c r="T995" s="219"/>
      <c r="U995" s="219"/>
    </row>
    <row r="996">
      <c r="A996" s="219"/>
      <c r="B996" s="219"/>
      <c r="C996" s="219"/>
      <c r="D996" s="219"/>
      <c r="E996" s="219"/>
      <c r="F996" s="219"/>
      <c r="G996" s="219"/>
      <c r="H996" s="219"/>
      <c r="I996" s="219"/>
      <c r="J996" s="219"/>
      <c r="K996" s="219"/>
      <c r="L996" s="219"/>
      <c r="M996" s="219"/>
      <c r="N996" s="219"/>
      <c r="O996" s="219"/>
      <c r="P996" s="219"/>
      <c r="Q996" s="219"/>
      <c r="R996" s="219"/>
      <c r="S996" s="219"/>
      <c r="T996" s="219"/>
      <c r="U996" s="219"/>
    </row>
    <row r="997">
      <c r="A997" s="219"/>
      <c r="B997" s="219"/>
      <c r="C997" s="219"/>
      <c r="D997" s="219"/>
      <c r="E997" s="219"/>
      <c r="F997" s="219"/>
      <c r="G997" s="219"/>
      <c r="H997" s="219"/>
      <c r="I997" s="219"/>
      <c r="J997" s="219"/>
      <c r="K997" s="219"/>
      <c r="L997" s="219"/>
      <c r="M997" s="219"/>
      <c r="N997" s="219"/>
      <c r="O997" s="219"/>
      <c r="P997" s="219"/>
      <c r="Q997" s="219"/>
      <c r="R997" s="219"/>
      <c r="S997" s="219"/>
      <c r="T997" s="219"/>
      <c r="U997" s="219"/>
    </row>
    <row r="998">
      <c r="A998" s="219"/>
      <c r="B998" s="219"/>
      <c r="C998" s="219"/>
      <c r="D998" s="219"/>
      <c r="E998" s="219"/>
      <c r="F998" s="219"/>
      <c r="G998" s="219"/>
      <c r="H998" s="219"/>
      <c r="I998" s="219"/>
      <c r="J998" s="219"/>
      <c r="K998" s="219"/>
      <c r="L998" s="219"/>
      <c r="M998" s="219"/>
      <c r="N998" s="219"/>
      <c r="O998" s="219"/>
      <c r="P998" s="219"/>
      <c r="Q998" s="219"/>
      <c r="R998" s="219"/>
      <c r="S998" s="219"/>
      <c r="T998" s="219"/>
      <c r="U998" s="219"/>
    </row>
    <row r="999">
      <c r="A999" s="219"/>
      <c r="B999" s="219"/>
      <c r="C999" s="219"/>
      <c r="D999" s="219"/>
      <c r="E999" s="219"/>
      <c r="F999" s="219"/>
      <c r="G999" s="219"/>
      <c r="H999" s="219"/>
      <c r="I999" s="219"/>
      <c r="J999" s="219"/>
      <c r="K999" s="219"/>
      <c r="L999" s="219"/>
      <c r="M999" s="219"/>
      <c r="N999" s="219"/>
      <c r="O999" s="219"/>
      <c r="P999" s="219"/>
      <c r="Q999" s="219"/>
      <c r="R999" s="219"/>
      <c r="S999" s="219"/>
      <c r="T999" s="219"/>
      <c r="U999" s="219"/>
    </row>
    <row r="1000">
      <c r="A1000" s="219"/>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row>
    <row r="1001">
      <c r="A1001" s="219"/>
      <c r="B1001" s="219"/>
      <c r="C1001" s="219"/>
      <c r="D1001" s="219"/>
      <c r="E1001" s="219"/>
      <c r="F1001" s="219"/>
      <c r="G1001" s="219"/>
      <c r="H1001" s="219"/>
      <c r="I1001" s="219"/>
      <c r="J1001" s="219"/>
      <c r="K1001" s="219"/>
      <c r="L1001" s="219"/>
      <c r="M1001" s="219"/>
      <c r="N1001" s="219"/>
      <c r="O1001" s="219"/>
      <c r="P1001" s="219"/>
      <c r="Q1001" s="219"/>
      <c r="R1001" s="219"/>
      <c r="S1001" s="219"/>
      <c r="T1001" s="219"/>
      <c r="U1001" s="219"/>
    </row>
    <row r="1002">
      <c r="A1002" s="219"/>
      <c r="B1002" s="219"/>
      <c r="C1002" s="219"/>
      <c r="D1002" s="219"/>
      <c r="E1002" s="219"/>
      <c r="F1002" s="219"/>
      <c r="G1002" s="219"/>
      <c r="H1002" s="219"/>
      <c r="I1002" s="219"/>
      <c r="J1002" s="219"/>
      <c r="K1002" s="219"/>
      <c r="L1002" s="219"/>
      <c r="M1002" s="219"/>
      <c r="N1002" s="219"/>
      <c r="O1002" s="219"/>
      <c r="P1002" s="219"/>
      <c r="Q1002" s="219"/>
      <c r="R1002" s="219"/>
      <c r="S1002" s="219"/>
      <c r="T1002" s="219"/>
      <c r="U1002" s="219"/>
    </row>
  </sheetData>
  <mergeCells count="7">
    <mergeCell ref="A3:A4"/>
    <mergeCell ref="B3:U3"/>
    <mergeCell ref="V3:AO3"/>
    <mergeCell ref="A1:S1"/>
    <mergeCell ref="AP1:AP3"/>
    <mergeCell ref="AR53:AU53"/>
    <mergeCell ref="A2:W2"/>
  </mergeCells>
  <hyperlinks>
    <hyperlink r:id="rId1" ref="A5"/>
    <hyperlink r:id="rId2" ref="A6"/>
    <hyperlink r:id="rId3" ref="A7"/>
    <hyperlink r:id="rId4" ref="A8"/>
    <hyperlink r:id="rId5" ref="A9"/>
    <hyperlink r:id="rId6" ref="A10"/>
    <hyperlink r:id="rId7" ref="A11"/>
    <hyperlink r:id="rId8" ref="A12"/>
    <hyperlink r:id="rId9" ref="A13"/>
    <hyperlink r:id="rId10" ref="A14"/>
    <hyperlink r:id="rId11" ref="A15"/>
    <hyperlink r:id="rId12" ref="A16"/>
    <hyperlink r:id="rId13" ref="A17"/>
    <hyperlink r:id="rId14" ref="A18"/>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2"/>
    <hyperlink r:id="rId29" ref="A33"/>
    <hyperlink r:id="rId30" ref="A34"/>
    <hyperlink r:id="rId31" ref="A35"/>
    <hyperlink r:id="rId32" ref="A36"/>
    <hyperlink r:id="rId33" ref="A37"/>
    <hyperlink r:id="rId34" ref="A38"/>
    <hyperlink r:id="rId35" ref="A39"/>
    <hyperlink r:id="rId36" ref="A40"/>
    <hyperlink r:id="rId37" ref="A41"/>
    <hyperlink r:id="rId38" ref="A42"/>
    <hyperlink r:id="rId39" ref="A43"/>
    <hyperlink r:id="rId40" ref="A44"/>
    <hyperlink r:id="rId41" ref="A45"/>
    <hyperlink r:id="rId42" ref="A46"/>
    <hyperlink r:id="rId43" ref="A47"/>
    <hyperlink r:id="rId44" ref="A48"/>
    <hyperlink r:id="rId45" ref="A49"/>
    <hyperlink r:id="rId46" ref="A50"/>
    <hyperlink r:id="rId47" ref="A51"/>
    <hyperlink r:id="rId48" ref="A52"/>
    <hyperlink r:id="rId49" ref="A53"/>
    <hyperlink r:id="rId50" ref="A54"/>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6"/>
    <hyperlink r:id="rId63" ref="A67"/>
    <hyperlink r:id="rId64" ref="A68"/>
    <hyperlink r:id="rId65" ref="A69"/>
    <hyperlink r:id="rId66" ref="A70"/>
    <hyperlink r:id="rId67" ref="A71"/>
    <hyperlink r:id="rId68" ref="A72"/>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18"/>
    <hyperlink r:id="rId115" ref="A119"/>
    <hyperlink r:id="rId116" ref="A120"/>
    <hyperlink r:id="rId117" ref="A121"/>
    <hyperlink r:id="rId118" ref="A122"/>
    <hyperlink r:id="rId119" ref="A123"/>
    <hyperlink r:id="rId120" ref="A124"/>
    <hyperlink r:id="rId121" ref="A125"/>
    <hyperlink r:id="rId122" ref="A126"/>
    <hyperlink r:id="rId123" ref="A127"/>
    <hyperlink r:id="rId124" ref="A128"/>
    <hyperlink r:id="rId125" ref="A129"/>
    <hyperlink r:id="rId126" ref="A130"/>
    <hyperlink r:id="rId127" ref="A131"/>
    <hyperlink r:id="rId128" ref="A132"/>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4"/>
    <hyperlink r:id="rId161" ref="A165"/>
    <hyperlink r:id="rId162" ref="A166"/>
    <hyperlink r:id="rId163" ref="A167"/>
    <hyperlink r:id="rId164" ref="A168"/>
    <hyperlink r:id="rId165" ref="A169"/>
    <hyperlink r:id="rId166" ref="A170"/>
    <hyperlink r:id="rId167" ref="A171"/>
    <hyperlink r:id="rId168" ref="A172"/>
    <hyperlink r:id="rId169" ref="A173"/>
    <hyperlink r:id="rId170" ref="A174"/>
    <hyperlink r:id="rId171" ref="A175"/>
    <hyperlink r:id="rId172" ref="A176"/>
    <hyperlink r:id="rId173" ref="A177"/>
    <hyperlink r:id="rId174" ref="A178"/>
    <hyperlink r:id="rId175" ref="A179"/>
    <hyperlink r:id="rId176" ref="A180"/>
    <hyperlink r:id="rId177" ref="A181"/>
    <hyperlink r:id="rId178" ref="A182"/>
    <hyperlink r:id="rId179" ref="A183"/>
    <hyperlink r:id="rId180" ref="A184"/>
    <hyperlink r:id="rId181" ref="A185"/>
    <hyperlink r:id="rId182" ref="A186"/>
    <hyperlink r:id="rId183" ref="A187"/>
    <hyperlink r:id="rId184" ref="A188"/>
    <hyperlink r:id="rId185" ref="A189"/>
    <hyperlink r:id="rId186" ref="A190"/>
    <hyperlink r:id="rId187" ref="A191"/>
    <hyperlink r:id="rId188" ref="A192"/>
    <hyperlink r:id="rId189" ref="A193"/>
    <hyperlink r:id="rId190" ref="A194"/>
    <hyperlink r:id="rId191" ref="A195"/>
    <hyperlink r:id="rId192" ref="A196"/>
    <hyperlink r:id="rId193" ref="A197"/>
    <hyperlink r:id="rId194" ref="A198"/>
    <hyperlink r:id="rId195" ref="A199"/>
    <hyperlink r:id="rId196" ref="A200"/>
    <hyperlink r:id="rId197" ref="A201"/>
    <hyperlink r:id="rId198" ref="A202"/>
    <hyperlink r:id="rId199" ref="A203"/>
    <hyperlink r:id="rId200" ref="A204"/>
    <hyperlink r:id="rId201" ref="A205"/>
    <hyperlink r:id="rId202" ref="A206"/>
    <hyperlink r:id="rId203" ref="A207"/>
    <hyperlink r:id="rId204" ref="A208"/>
    <hyperlink r:id="rId205" ref="A209"/>
    <hyperlink r:id="rId206" ref="A210"/>
    <hyperlink r:id="rId207" ref="A211"/>
    <hyperlink r:id="rId208" ref="A212"/>
    <hyperlink r:id="rId209" ref="A213"/>
    <hyperlink r:id="rId210" ref="A214"/>
    <hyperlink r:id="rId211" ref="A215"/>
    <hyperlink r:id="rId212" ref="A216"/>
    <hyperlink r:id="rId213" ref="A217"/>
    <hyperlink r:id="rId214" ref="A218"/>
    <hyperlink r:id="rId215" ref="A219"/>
    <hyperlink r:id="rId216" ref="A220"/>
    <hyperlink r:id="rId217" ref="A221"/>
    <hyperlink r:id="rId218" ref="A222"/>
    <hyperlink r:id="rId219" ref="A223"/>
    <hyperlink r:id="rId220" ref="A224"/>
    <hyperlink r:id="rId221" ref="A225"/>
    <hyperlink r:id="rId222" ref="A226"/>
    <hyperlink r:id="rId223" ref="A227"/>
    <hyperlink r:id="rId224" ref="A228"/>
    <hyperlink r:id="rId225" ref="A229"/>
    <hyperlink r:id="rId226" ref="A230"/>
    <hyperlink r:id="rId227" ref="A231"/>
    <hyperlink r:id="rId228" ref="A232"/>
    <hyperlink r:id="rId229" ref="A233"/>
    <hyperlink r:id="rId230" ref="A234"/>
    <hyperlink r:id="rId231" ref="A235"/>
    <hyperlink r:id="rId232" ref="A236"/>
    <hyperlink r:id="rId233" ref="A237"/>
    <hyperlink r:id="rId234" ref="A238"/>
    <hyperlink r:id="rId235" ref="A239"/>
    <hyperlink r:id="rId236" ref="A240"/>
    <hyperlink r:id="rId237" ref="A241"/>
    <hyperlink r:id="rId238" ref="A242"/>
    <hyperlink r:id="rId239" ref="A243"/>
    <hyperlink r:id="rId240" ref="A244"/>
    <hyperlink r:id="rId241" ref="A245"/>
    <hyperlink r:id="rId242" ref="A246"/>
    <hyperlink r:id="rId243" ref="A247"/>
    <hyperlink r:id="rId244" ref="A248"/>
    <hyperlink r:id="rId245" ref="A249"/>
    <hyperlink r:id="rId246" ref="A250"/>
    <hyperlink r:id="rId247" ref="A251"/>
    <hyperlink r:id="rId248" ref="A252"/>
    <hyperlink r:id="rId249" ref="A253"/>
    <hyperlink r:id="rId250" ref="A254"/>
    <hyperlink r:id="rId251" ref="A255"/>
    <hyperlink r:id="rId252" ref="A256"/>
    <hyperlink r:id="rId253" ref="A257"/>
    <hyperlink r:id="rId254" ref="A258"/>
    <hyperlink r:id="rId255" ref="A259"/>
    <hyperlink r:id="rId256" ref="A260"/>
    <hyperlink r:id="rId257" ref="A261"/>
    <hyperlink r:id="rId258" ref="A262"/>
    <hyperlink r:id="rId259" ref="A263"/>
    <hyperlink r:id="rId260" ref="A264"/>
    <hyperlink r:id="rId261" ref="A265"/>
    <hyperlink r:id="rId262" ref="A266"/>
    <hyperlink r:id="rId263" ref="A267"/>
    <hyperlink r:id="rId264" ref="A268"/>
    <hyperlink r:id="rId265" ref="A269"/>
    <hyperlink r:id="rId266" ref="A270"/>
    <hyperlink r:id="rId267" ref="A271"/>
    <hyperlink r:id="rId268" ref="A272"/>
    <hyperlink r:id="rId269" ref="A273"/>
    <hyperlink r:id="rId270" ref="A274"/>
    <hyperlink r:id="rId271" ref="A275"/>
    <hyperlink r:id="rId272" ref="A276"/>
    <hyperlink r:id="rId273" ref="A277"/>
    <hyperlink r:id="rId274" ref="A278"/>
    <hyperlink r:id="rId275" ref="A279"/>
    <hyperlink r:id="rId276" ref="A280"/>
    <hyperlink r:id="rId277" ref="A281"/>
    <hyperlink r:id="rId278" ref="A282"/>
    <hyperlink r:id="rId279" ref="A283"/>
    <hyperlink r:id="rId280" ref="A284"/>
    <hyperlink r:id="rId281" ref="A285"/>
    <hyperlink r:id="rId282" ref="A286"/>
    <hyperlink r:id="rId283" ref="A287"/>
    <hyperlink r:id="rId284" ref="A288"/>
    <hyperlink r:id="rId285" ref="A289"/>
    <hyperlink r:id="rId286" ref="A290"/>
    <hyperlink r:id="rId287" ref="A291"/>
    <hyperlink r:id="rId288" ref="A292"/>
    <hyperlink r:id="rId289" ref="A293"/>
    <hyperlink r:id="rId290" ref="A294"/>
    <hyperlink r:id="rId291" ref="A295"/>
    <hyperlink r:id="rId292" ref="A296"/>
    <hyperlink r:id="rId293" ref="A297"/>
    <hyperlink r:id="rId294" ref="A298"/>
    <hyperlink r:id="rId295" ref="A299"/>
    <hyperlink r:id="rId296" ref="A300"/>
    <hyperlink r:id="rId297" ref="A301"/>
    <hyperlink r:id="rId298" ref="A302"/>
    <hyperlink r:id="rId299" ref="A303"/>
    <hyperlink r:id="rId300" ref="A304"/>
    <hyperlink r:id="rId301" ref="A305"/>
    <hyperlink r:id="rId302" ref="A306"/>
    <hyperlink r:id="rId303" ref="A307"/>
    <hyperlink r:id="rId304" ref="A308"/>
    <hyperlink r:id="rId305" ref="A309"/>
    <hyperlink r:id="rId306" ref="A310"/>
    <hyperlink r:id="rId307" ref="A311"/>
    <hyperlink r:id="rId308" ref="A312"/>
    <hyperlink r:id="rId309" ref="A313"/>
    <hyperlink r:id="rId310" ref="A314"/>
    <hyperlink r:id="rId311" ref="A315"/>
    <hyperlink r:id="rId312" ref="A316"/>
    <hyperlink r:id="rId313" ref="A317"/>
    <hyperlink r:id="rId314" ref="A318"/>
    <hyperlink r:id="rId315" ref="A319"/>
    <hyperlink r:id="rId316" ref="A320"/>
    <hyperlink r:id="rId317" ref="A321"/>
    <hyperlink r:id="rId318" ref="A322"/>
    <hyperlink r:id="rId319" ref="A323"/>
    <hyperlink r:id="rId320" ref="A324"/>
    <hyperlink r:id="rId321" ref="A325"/>
    <hyperlink r:id="rId322" ref="A326"/>
    <hyperlink r:id="rId323" ref="A327"/>
    <hyperlink r:id="rId324" ref="A328"/>
    <hyperlink r:id="rId325" ref="A329"/>
    <hyperlink r:id="rId326" ref="A330"/>
    <hyperlink r:id="rId327" ref="A331"/>
    <hyperlink r:id="rId328" ref="A332"/>
    <hyperlink r:id="rId329" ref="A333"/>
    <hyperlink r:id="rId330" ref="A334"/>
    <hyperlink r:id="rId331" ref="A335"/>
    <hyperlink r:id="rId332" ref="A336"/>
    <hyperlink r:id="rId333" ref="A337"/>
    <hyperlink r:id="rId334" ref="A338"/>
    <hyperlink r:id="rId335" ref="A339"/>
    <hyperlink r:id="rId336" ref="A340"/>
    <hyperlink r:id="rId337" ref="A341"/>
    <hyperlink r:id="rId338" ref="A342"/>
    <hyperlink r:id="rId339" ref="A343"/>
    <hyperlink r:id="rId340" ref="A344"/>
    <hyperlink r:id="rId341" ref="A345"/>
    <hyperlink r:id="rId342" ref="A346"/>
    <hyperlink r:id="rId343" ref="A347"/>
    <hyperlink r:id="rId344" ref="A348"/>
    <hyperlink r:id="rId345" ref="A349"/>
    <hyperlink r:id="rId346" ref="A350"/>
    <hyperlink r:id="rId347" ref="A351"/>
    <hyperlink r:id="rId348" ref="A352"/>
    <hyperlink r:id="rId349" ref="A353"/>
    <hyperlink r:id="rId350" ref="A354"/>
    <hyperlink r:id="rId351" ref="A355"/>
    <hyperlink r:id="rId352" ref="A356"/>
    <hyperlink r:id="rId353" ref="A357"/>
    <hyperlink r:id="rId354" ref="A358"/>
    <hyperlink r:id="rId355" ref="A359"/>
    <hyperlink r:id="rId356" ref="A360"/>
    <hyperlink r:id="rId357" ref="A361"/>
    <hyperlink r:id="rId358" ref="A362"/>
    <hyperlink r:id="rId359" ref="A363"/>
    <hyperlink r:id="rId360" ref="A364"/>
    <hyperlink r:id="rId361" ref="A365"/>
    <hyperlink r:id="rId362" ref="A366"/>
    <hyperlink r:id="rId363" ref="A367"/>
    <hyperlink r:id="rId364" ref="A368"/>
    <hyperlink r:id="rId365" ref="A369"/>
    <hyperlink r:id="rId366" ref="A370"/>
    <hyperlink r:id="rId367" ref="A371"/>
    <hyperlink r:id="rId368" ref="A372"/>
    <hyperlink r:id="rId369" ref="A373"/>
    <hyperlink r:id="rId370" ref="A374"/>
    <hyperlink r:id="rId371" ref="A375"/>
    <hyperlink r:id="rId372" ref="A376"/>
    <hyperlink r:id="rId373" ref="A377"/>
    <hyperlink r:id="rId374" ref="A378"/>
    <hyperlink r:id="rId375" ref="A379"/>
    <hyperlink r:id="rId376" ref="A380"/>
    <hyperlink r:id="rId377" ref="A381"/>
    <hyperlink r:id="rId378" ref="A382"/>
    <hyperlink r:id="rId379" ref="A383"/>
    <hyperlink r:id="rId380" ref="A384"/>
    <hyperlink r:id="rId381" ref="A385"/>
    <hyperlink r:id="rId382" ref="A386"/>
    <hyperlink r:id="rId383" ref="A387"/>
    <hyperlink r:id="rId384" ref="A388"/>
    <hyperlink r:id="rId385" ref="A389"/>
    <hyperlink r:id="rId386" ref="A390"/>
    <hyperlink r:id="rId387" ref="A391"/>
    <hyperlink r:id="rId388" ref="A392"/>
    <hyperlink r:id="rId389" ref="A393"/>
    <hyperlink r:id="rId390" ref="A394"/>
    <hyperlink r:id="rId391" ref="A395"/>
    <hyperlink r:id="rId392" ref="A396"/>
    <hyperlink r:id="rId393" ref="A397"/>
    <hyperlink r:id="rId394" ref="A398"/>
    <hyperlink r:id="rId395" ref="A399"/>
    <hyperlink r:id="rId396" ref="A400"/>
    <hyperlink r:id="rId397" ref="A401"/>
    <hyperlink r:id="rId398" ref="A402"/>
    <hyperlink r:id="rId399" ref="A403"/>
    <hyperlink r:id="rId400" ref="A404"/>
    <hyperlink r:id="rId401" ref="A405"/>
    <hyperlink r:id="rId402" ref="A406"/>
    <hyperlink r:id="rId403" ref="A407"/>
    <hyperlink r:id="rId404" ref="A408"/>
    <hyperlink r:id="rId405" ref="A409"/>
    <hyperlink r:id="rId406" ref="A410"/>
    <hyperlink r:id="rId407" ref="A411"/>
    <hyperlink r:id="rId408" ref="A412"/>
    <hyperlink r:id="rId409" ref="A413"/>
    <hyperlink r:id="rId410" ref="A414"/>
    <hyperlink r:id="rId411" ref="A415"/>
    <hyperlink r:id="rId412" ref="A416"/>
    <hyperlink r:id="rId413" ref="A417"/>
    <hyperlink r:id="rId414" ref="A418"/>
    <hyperlink r:id="rId415" ref="A419"/>
    <hyperlink r:id="rId416" ref="A420"/>
    <hyperlink r:id="rId417" ref="A421"/>
    <hyperlink r:id="rId418" ref="A422"/>
    <hyperlink r:id="rId419" ref="A423"/>
    <hyperlink r:id="rId420" ref="A424"/>
    <hyperlink r:id="rId421" ref="A425"/>
    <hyperlink r:id="rId422" ref="A426"/>
    <hyperlink r:id="rId423" ref="A427"/>
    <hyperlink r:id="rId424" ref="A428"/>
    <hyperlink r:id="rId425" ref="A429"/>
    <hyperlink r:id="rId426" ref="A430"/>
    <hyperlink r:id="rId427" ref="A431"/>
    <hyperlink r:id="rId428" ref="A432"/>
    <hyperlink r:id="rId429" ref="A433"/>
    <hyperlink r:id="rId430" ref="A434"/>
    <hyperlink r:id="rId431" ref="A435"/>
    <hyperlink r:id="rId432" ref="A436"/>
    <hyperlink r:id="rId433" ref="A437"/>
    <hyperlink r:id="rId434" ref="A438"/>
    <hyperlink r:id="rId435" ref="A439"/>
    <hyperlink r:id="rId436" ref="A440"/>
    <hyperlink r:id="rId437" ref="A441"/>
    <hyperlink r:id="rId438" ref="A442"/>
    <hyperlink r:id="rId439" ref="A443"/>
    <hyperlink r:id="rId440" ref="A444"/>
    <hyperlink r:id="rId441" ref="A445"/>
    <hyperlink r:id="rId442" ref="A446"/>
    <hyperlink r:id="rId443" ref="A447"/>
    <hyperlink r:id="rId444" ref="A448"/>
    <hyperlink r:id="rId445" ref="A449"/>
    <hyperlink r:id="rId446" ref="A450"/>
    <hyperlink r:id="rId447" ref="A451"/>
    <hyperlink r:id="rId448" ref="A452"/>
    <hyperlink r:id="rId449" ref="A453"/>
    <hyperlink r:id="rId450" ref="A454"/>
    <hyperlink r:id="rId451" ref="A455"/>
    <hyperlink r:id="rId452" ref="A456"/>
    <hyperlink r:id="rId453" ref="A457"/>
    <hyperlink r:id="rId454" ref="A458"/>
    <hyperlink r:id="rId455" ref="A459"/>
    <hyperlink r:id="rId456" ref="A460"/>
    <hyperlink r:id="rId457" ref="A461"/>
    <hyperlink r:id="rId458" ref="A462"/>
    <hyperlink r:id="rId459" ref="A463"/>
    <hyperlink r:id="rId460" ref="A464"/>
    <hyperlink r:id="rId461" ref="A465"/>
    <hyperlink r:id="rId462" ref="A466"/>
    <hyperlink r:id="rId463" ref="A467"/>
    <hyperlink r:id="rId464" ref="A468"/>
    <hyperlink r:id="rId465" ref="A469"/>
    <hyperlink r:id="rId466" ref="A470"/>
    <hyperlink r:id="rId467" ref="A471"/>
    <hyperlink r:id="rId468" ref="A472"/>
    <hyperlink r:id="rId469" ref="A473"/>
    <hyperlink r:id="rId470" ref="A474"/>
    <hyperlink r:id="rId471" ref="A475"/>
    <hyperlink r:id="rId472" ref="A476"/>
    <hyperlink r:id="rId473" ref="A477"/>
    <hyperlink r:id="rId474" ref="A478"/>
    <hyperlink r:id="rId475" ref="A479"/>
    <hyperlink r:id="rId476" ref="A480"/>
    <hyperlink r:id="rId477" ref="A481"/>
    <hyperlink r:id="rId478" ref="A482"/>
    <hyperlink r:id="rId479" ref="A483"/>
    <hyperlink r:id="rId480" ref="A484"/>
    <hyperlink r:id="rId481" ref="A485"/>
    <hyperlink r:id="rId482" ref="A486"/>
    <hyperlink r:id="rId483" ref="A487"/>
    <hyperlink r:id="rId484" ref="A488"/>
    <hyperlink r:id="rId485" ref="A489"/>
    <hyperlink r:id="rId486" ref="A490"/>
    <hyperlink r:id="rId487" ref="A491"/>
    <hyperlink r:id="rId488" ref="A492"/>
    <hyperlink r:id="rId489" ref="A493"/>
    <hyperlink r:id="rId490" ref="A494"/>
    <hyperlink r:id="rId491" ref="A495"/>
    <hyperlink r:id="rId492" ref="A496"/>
    <hyperlink r:id="rId493" ref="A497"/>
    <hyperlink r:id="rId494" ref="A498"/>
    <hyperlink r:id="rId495" ref="A499"/>
    <hyperlink r:id="rId496" ref="A500"/>
    <hyperlink r:id="rId497" ref="A501"/>
    <hyperlink r:id="rId498" ref="A502"/>
    <hyperlink r:id="rId499" ref="A503"/>
    <hyperlink r:id="rId500" ref="A504"/>
    <hyperlink r:id="rId501" ref="A505"/>
    <hyperlink r:id="rId502" ref="A506"/>
    <hyperlink r:id="rId503" ref="A507"/>
    <hyperlink r:id="rId504" ref="A508"/>
    <hyperlink r:id="rId505" ref="A509"/>
  </hyperlinks>
  <drawing r:id="rId50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1" width="7.0"/>
  </cols>
  <sheetData>
    <row r="1">
      <c r="A1" s="137" t="s">
        <v>169</v>
      </c>
      <c r="B1" s="142"/>
      <c r="C1" s="142"/>
      <c r="D1" s="142"/>
      <c r="E1" s="142"/>
      <c r="F1" s="142"/>
      <c r="G1" s="142"/>
      <c r="H1" s="142"/>
      <c r="I1" s="142"/>
      <c r="J1" s="142"/>
      <c r="K1" s="142"/>
      <c r="L1" s="142"/>
      <c r="M1" s="142"/>
      <c r="N1" s="142"/>
      <c r="O1" s="142"/>
      <c r="P1" s="142"/>
      <c r="Q1" s="142"/>
      <c r="R1" s="142"/>
      <c r="S1" s="142"/>
      <c r="T1" s="142"/>
      <c r="U1" s="142"/>
    </row>
    <row r="2">
      <c r="A2" s="120" t="s">
        <v>170</v>
      </c>
      <c r="B2" s="142"/>
      <c r="C2" s="142"/>
      <c r="D2" s="142"/>
      <c r="E2" s="142"/>
      <c r="F2" s="142"/>
      <c r="G2" s="142"/>
      <c r="H2" s="142"/>
      <c r="I2" s="142"/>
      <c r="J2" s="198"/>
      <c r="K2" s="142"/>
      <c r="L2" s="142"/>
      <c r="M2" s="142"/>
      <c r="N2" s="142"/>
      <c r="O2" s="142"/>
      <c r="P2" s="142"/>
      <c r="Q2" s="142"/>
      <c r="R2" s="142"/>
      <c r="S2" s="142"/>
      <c r="T2" s="142"/>
      <c r="U2" s="142"/>
    </row>
    <row r="3">
      <c r="A3" s="120" t="s">
        <v>171</v>
      </c>
      <c r="B3" s="142"/>
      <c r="C3" s="142"/>
      <c r="D3" s="142"/>
      <c r="E3" s="142"/>
      <c r="F3" s="142"/>
      <c r="G3" s="142"/>
      <c r="H3" s="142"/>
      <c r="I3" s="142"/>
      <c r="J3" s="142"/>
      <c r="K3" s="142"/>
      <c r="L3" s="142"/>
      <c r="M3" s="142"/>
      <c r="N3" s="142"/>
      <c r="O3" s="142"/>
      <c r="P3" s="142"/>
      <c r="Q3" s="142"/>
      <c r="R3" s="142"/>
      <c r="S3" s="142"/>
      <c r="T3" s="142"/>
      <c r="U3" s="142"/>
    </row>
    <row r="4">
      <c r="A4" s="120" t="s">
        <v>172</v>
      </c>
      <c r="B4" s="142"/>
      <c r="C4" s="142"/>
      <c r="D4" s="142"/>
      <c r="E4" s="142"/>
      <c r="F4" s="142"/>
      <c r="G4" s="142"/>
      <c r="H4" s="142"/>
      <c r="I4" s="142"/>
      <c r="J4" s="142"/>
      <c r="K4" s="142"/>
      <c r="L4" s="142"/>
      <c r="M4" s="142"/>
      <c r="N4" s="142"/>
      <c r="O4" s="142"/>
      <c r="P4" s="142"/>
      <c r="Q4" s="142"/>
      <c r="R4" s="142"/>
      <c r="S4" s="142"/>
      <c r="T4" s="142"/>
      <c r="U4" s="142"/>
    </row>
    <row r="5">
      <c r="A5" s="6"/>
      <c r="B5" s="142"/>
      <c r="C5" s="142"/>
      <c r="D5" s="142"/>
      <c r="E5" s="142"/>
      <c r="F5" s="142"/>
      <c r="G5" s="142"/>
      <c r="H5" s="142"/>
      <c r="I5" s="142"/>
      <c r="J5" s="142"/>
      <c r="K5" s="142"/>
      <c r="L5" s="142"/>
      <c r="M5" s="142"/>
      <c r="N5" s="142"/>
      <c r="O5" s="142"/>
      <c r="P5" s="142"/>
      <c r="Q5" s="142"/>
      <c r="R5" s="142"/>
      <c r="S5" s="142"/>
      <c r="T5" s="142"/>
      <c r="U5" s="142"/>
    </row>
    <row r="6">
      <c r="A6" s="199" t="s">
        <v>12</v>
      </c>
      <c r="B6" s="200" t="s">
        <v>173</v>
      </c>
      <c r="C6" s="11"/>
      <c r="D6" s="11"/>
      <c r="E6" s="11"/>
      <c r="F6" s="11"/>
      <c r="G6" s="11"/>
      <c r="H6" s="11"/>
      <c r="I6" s="11"/>
      <c r="J6" s="11"/>
      <c r="K6" s="11"/>
      <c r="L6" s="11"/>
      <c r="M6" s="11"/>
      <c r="N6" s="11"/>
      <c r="O6" s="11"/>
      <c r="P6" s="11"/>
      <c r="Q6" s="11"/>
      <c r="R6" s="11"/>
      <c r="S6" s="11"/>
      <c r="T6" s="11"/>
      <c r="U6" s="13"/>
      <c r="W6" s="201" t="s">
        <v>174</v>
      </c>
      <c r="X6" s="11"/>
      <c r="Y6" s="11"/>
      <c r="Z6" s="13"/>
    </row>
    <row r="7">
      <c r="A7" s="87"/>
      <c r="B7" s="202">
        <v>1.0</v>
      </c>
      <c r="C7" s="203">
        <v>2.0</v>
      </c>
      <c r="D7" s="202">
        <v>3.0</v>
      </c>
      <c r="E7" s="203">
        <v>4.0</v>
      </c>
      <c r="F7" s="202">
        <v>5.0</v>
      </c>
      <c r="G7" s="203">
        <v>6.0</v>
      </c>
      <c r="H7" s="203">
        <v>7.0</v>
      </c>
      <c r="I7" s="203">
        <v>8.0</v>
      </c>
      <c r="J7" s="203">
        <v>9.0</v>
      </c>
      <c r="K7" s="202">
        <v>10.0</v>
      </c>
      <c r="L7" s="203">
        <v>11.0</v>
      </c>
      <c r="M7" s="203">
        <v>12.0</v>
      </c>
      <c r="N7" s="203">
        <v>13.0</v>
      </c>
      <c r="O7" s="203">
        <v>14.0</v>
      </c>
      <c r="P7" s="203">
        <v>15.0</v>
      </c>
      <c r="Q7" s="203">
        <v>16.0</v>
      </c>
      <c r="R7" s="203">
        <v>17.0</v>
      </c>
      <c r="S7" s="203">
        <v>18.0</v>
      </c>
      <c r="T7" s="203">
        <v>19.0</v>
      </c>
      <c r="U7" s="202">
        <v>20.0</v>
      </c>
    </row>
    <row r="8">
      <c r="A8" s="204">
        <v>43131.0</v>
      </c>
      <c r="B8" s="205">
        <f>6.75</f>
        <v>6.75</v>
      </c>
      <c r="C8" s="206">
        <v>6.78</v>
      </c>
      <c r="D8" s="207">
        <v>6.81</v>
      </c>
      <c r="E8" s="208">
        <f t="shared" ref="E8:E512" si="1">D8+(F8-D8)*0.5</f>
        <v>6.875</v>
      </c>
      <c r="F8" s="207">
        <v>6.94</v>
      </c>
      <c r="G8" s="208">
        <f t="shared" ref="G8:G512" si="2">F8+(H8-F8)*0.5</f>
        <v>7.025</v>
      </c>
      <c r="H8" s="206">
        <v>7.11</v>
      </c>
      <c r="I8" s="209">
        <f t="shared" ref="I8:I512" si="3">H8+(K8-H8)*(1/3)</f>
        <v>7.186666667</v>
      </c>
      <c r="J8" s="209">
        <f t="shared" ref="J8:J512" si="4">H8+(K8-H8)*(2/3)</f>
        <v>7.263333333</v>
      </c>
      <c r="K8" s="207">
        <v>7.34</v>
      </c>
      <c r="L8" s="208">
        <f t="shared" ref="L8:L512" si="5">K8+(P8-K8)*(1/5)</f>
        <v>7.412</v>
      </c>
      <c r="M8" s="208">
        <f t="shared" ref="M8:M512" si="6">K8+(P8-K8)*(2/5)</f>
        <v>7.484</v>
      </c>
      <c r="N8" s="208">
        <f t="shared" ref="N8:N512" si="7">K8+(P8-K8)*(3/5)</f>
        <v>7.556</v>
      </c>
      <c r="O8" s="208">
        <f t="shared" ref="O8:O512" si="8">K8+(P8-K8)*(4/5)</f>
        <v>7.628</v>
      </c>
      <c r="P8" s="206">
        <v>7.7</v>
      </c>
      <c r="Q8" s="209">
        <f t="shared" ref="Q8:Q512" si="9">P8+(U8-P8)*(1/5)</f>
        <v>7.764</v>
      </c>
      <c r="R8" s="209">
        <f t="shared" ref="R8:R512" si="10">P8+(U8-P8)*(2/5)</f>
        <v>7.828</v>
      </c>
      <c r="S8" s="209">
        <f t="shared" ref="S8:S512" si="11">P8+(U8-P8)*(3/5)</f>
        <v>7.892</v>
      </c>
      <c r="T8" s="209">
        <f t="shared" ref="T8:T512" si="12">P8+(U8-P8)*(4/5)</f>
        <v>7.956</v>
      </c>
      <c r="U8" s="210">
        <v>8.02</v>
      </c>
    </row>
    <row r="9">
      <c r="A9" s="204">
        <v>43130.0</v>
      </c>
      <c r="B9" s="211">
        <v>6.74</v>
      </c>
      <c r="C9" s="206">
        <v>6.79</v>
      </c>
      <c r="D9" s="212">
        <v>6.83</v>
      </c>
      <c r="E9" s="208">
        <f t="shared" si="1"/>
        <v>6.91</v>
      </c>
      <c r="F9" s="212">
        <v>6.99</v>
      </c>
      <c r="G9" s="208">
        <f t="shared" si="2"/>
        <v>7.08</v>
      </c>
      <c r="H9" s="206">
        <v>7.17</v>
      </c>
      <c r="I9" s="209">
        <f t="shared" si="3"/>
        <v>7.253333333</v>
      </c>
      <c r="J9" s="209">
        <f t="shared" si="4"/>
        <v>7.336666667</v>
      </c>
      <c r="K9" s="212">
        <v>7.42</v>
      </c>
      <c r="L9" s="208">
        <f t="shared" si="5"/>
        <v>7.492</v>
      </c>
      <c r="M9" s="208">
        <f t="shared" si="6"/>
        <v>7.564</v>
      </c>
      <c r="N9" s="208">
        <f t="shared" si="7"/>
        <v>7.636</v>
      </c>
      <c r="O9" s="208">
        <f t="shared" si="8"/>
        <v>7.708</v>
      </c>
      <c r="P9" s="206">
        <v>7.78</v>
      </c>
      <c r="Q9" s="209">
        <f t="shared" si="9"/>
        <v>7.846</v>
      </c>
      <c r="R9" s="209">
        <f t="shared" si="10"/>
        <v>7.912</v>
      </c>
      <c r="S9" s="209">
        <f t="shared" si="11"/>
        <v>7.978</v>
      </c>
      <c r="T9" s="209">
        <f t="shared" si="12"/>
        <v>8.044</v>
      </c>
      <c r="U9" s="213">
        <v>8.11</v>
      </c>
    </row>
    <row r="10">
      <c r="A10" s="204">
        <v>43129.0</v>
      </c>
      <c r="B10" s="211">
        <v>6.8</v>
      </c>
      <c r="C10" s="206">
        <v>6.87</v>
      </c>
      <c r="D10" s="212">
        <v>6.9</v>
      </c>
      <c r="E10" s="208">
        <f t="shared" si="1"/>
        <v>6.975</v>
      </c>
      <c r="F10" s="206">
        <v>7.05</v>
      </c>
      <c r="G10" s="208">
        <f t="shared" si="2"/>
        <v>7.145</v>
      </c>
      <c r="H10" s="206">
        <v>7.24</v>
      </c>
      <c r="I10" s="209">
        <f t="shared" si="3"/>
        <v>7.32</v>
      </c>
      <c r="J10" s="209">
        <f t="shared" si="4"/>
        <v>7.4</v>
      </c>
      <c r="K10" s="212">
        <v>7.48</v>
      </c>
      <c r="L10" s="208">
        <f t="shared" si="5"/>
        <v>7.552</v>
      </c>
      <c r="M10" s="208">
        <f t="shared" si="6"/>
        <v>7.624</v>
      </c>
      <c r="N10" s="208">
        <f t="shared" si="7"/>
        <v>7.696</v>
      </c>
      <c r="O10" s="208">
        <f t="shared" si="8"/>
        <v>7.768</v>
      </c>
      <c r="P10" s="206">
        <v>7.84</v>
      </c>
      <c r="Q10" s="209">
        <f t="shared" si="9"/>
        <v>7.906</v>
      </c>
      <c r="R10" s="209">
        <f t="shared" si="10"/>
        <v>7.972</v>
      </c>
      <c r="S10" s="209">
        <f t="shared" si="11"/>
        <v>8.038</v>
      </c>
      <c r="T10" s="209">
        <f t="shared" si="12"/>
        <v>8.104</v>
      </c>
      <c r="U10" s="213">
        <v>8.17</v>
      </c>
    </row>
    <row r="11">
      <c r="A11" s="204">
        <v>43126.0</v>
      </c>
      <c r="B11" s="211">
        <v>6.74</v>
      </c>
      <c r="C11" s="206">
        <v>6.84</v>
      </c>
      <c r="D11" s="212">
        <v>6.9</v>
      </c>
      <c r="E11" s="208">
        <f t="shared" si="1"/>
        <v>6.98</v>
      </c>
      <c r="F11" s="212">
        <v>7.06</v>
      </c>
      <c r="G11" s="208">
        <f t="shared" si="2"/>
        <v>7.14</v>
      </c>
      <c r="H11" s="206">
        <v>7.22</v>
      </c>
      <c r="I11" s="209">
        <f t="shared" si="3"/>
        <v>7.303333333</v>
      </c>
      <c r="J11" s="209">
        <f t="shared" si="4"/>
        <v>7.386666667</v>
      </c>
      <c r="K11" s="212">
        <v>7.47</v>
      </c>
      <c r="L11" s="208">
        <f t="shared" si="5"/>
        <v>7.546</v>
      </c>
      <c r="M11" s="208">
        <f t="shared" si="6"/>
        <v>7.622</v>
      </c>
      <c r="N11" s="208">
        <f t="shared" si="7"/>
        <v>7.698</v>
      </c>
      <c r="O11" s="208">
        <f t="shared" si="8"/>
        <v>7.774</v>
      </c>
      <c r="P11" s="206">
        <v>7.85</v>
      </c>
      <c r="Q11" s="209">
        <f t="shared" si="9"/>
        <v>7.916</v>
      </c>
      <c r="R11" s="209">
        <f t="shared" si="10"/>
        <v>7.982</v>
      </c>
      <c r="S11" s="209">
        <f t="shared" si="11"/>
        <v>8.048</v>
      </c>
      <c r="T11" s="209">
        <f t="shared" si="12"/>
        <v>8.114</v>
      </c>
      <c r="U11" s="213">
        <v>8.18</v>
      </c>
    </row>
    <row r="12">
      <c r="A12" s="204">
        <v>43125.0</v>
      </c>
      <c r="B12" s="211">
        <v>6.71</v>
      </c>
      <c r="C12" s="206">
        <v>6.78</v>
      </c>
      <c r="D12" s="212">
        <v>6.84</v>
      </c>
      <c r="E12" s="208">
        <f t="shared" si="1"/>
        <v>6.93</v>
      </c>
      <c r="F12" s="212">
        <v>7.02</v>
      </c>
      <c r="G12" s="208">
        <f t="shared" si="2"/>
        <v>7.12</v>
      </c>
      <c r="H12" s="206">
        <v>7.22</v>
      </c>
      <c r="I12" s="209">
        <f t="shared" si="3"/>
        <v>7.306666667</v>
      </c>
      <c r="J12" s="209">
        <f t="shared" si="4"/>
        <v>7.393333333</v>
      </c>
      <c r="K12" s="212">
        <v>7.48</v>
      </c>
      <c r="L12" s="208">
        <f t="shared" si="5"/>
        <v>7.556</v>
      </c>
      <c r="M12" s="208">
        <f t="shared" si="6"/>
        <v>7.632</v>
      </c>
      <c r="N12" s="208">
        <f t="shared" si="7"/>
        <v>7.708</v>
      </c>
      <c r="O12" s="208">
        <f t="shared" si="8"/>
        <v>7.784</v>
      </c>
      <c r="P12" s="206">
        <v>7.86</v>
      </c>
      <c r="Q12" s="209">
        <f t="shared" si="9"/>
        <v>7.93</v>
      </c>
      <c r="R12" s="209">
        <f t="shared" si="10"/>
        <v>8</v>
      </c>
      <c r="S12" s="209">
        <f t="shared" si="11"/>
        <v>8.07</v>
      </c>
      <c r="T12" s="209">
        <f t="shared" si="12"/>
        <v>8.14</v>
      </c>
      <c r="U12" s="213">
        <v>8.21</v>
      </c>
    </row>
    <row r="13">
      <c r="A13" s="204">
        <v>43124.0</v>
      </c>
      <c r="B13" s="211">
        <v>6.72</v>
      </c>
      <c r="C13" s="206">
        <v>6.79</v>
      </c>
      <c r="D13" s="212">
        <v>6.84</v>
      </c>
      <c r="E13" s="208">
        <f t="shared" si="1"/>
        <v>6.92</v>
      </c>
      <c r="F13" s="212">
        <v>7.0</v>
      </c>
      <c r="G13" s="208">
        <f t="shared" si="2"/>
        <v>7.09</v>
      </c>
      <c r="H13" s="206">
        <v>7.18</v>
      </c>
      <c r="I13" s="209">
        <f t="shared" si="3"/>
        <v>7.27</v>
      </c>
      <c r="J13" s="209">
        <f t="shared" si="4"/>
        <v>7.36</v>
      </c>
      <c r="K13" s="212">
        <v>7.45</v>
      </c>
      <c r="L13" s="208">
        <f t="shared" si="5"/>
        <v>7.526</v>
      </c>
      <c r="M13" s="208">
        <f t="shared" si="6"/>
        <v>7.602</v>
      </c>
      <c r="N13" s="208">
        <f t="shared" si="7"/>
        <v>7.678</v>
      </c>
      <c r="O13" s="208">
        <f t="shared" si="8"/>
        <v>7.754</v>
      </c>
      <c r="P13" s="206">
        <v>7.83</v>
      </c>
      <c r="Q13" s="209">
        <f t="shared" si="9"/>
        <v>7.898</v>
      </c>
      <c r="R13" s="209">
        <f t="shared" si="10"/>
        <v>7.966</v>
      </c>
      <c r="S13" s="209">
        <f t="shared" si="11"/>
        <v>8.034</v>
      </c>
      <c r="T13" s="209">
        <f t="shared" si="12"/>
        <v>8.102</v>
      </c>
      <c r="U13" s="213">
        <v>8.17</v>
      </c>
    </row>
    <row r="14">
      <c r="A14" s="204">
        <v>43123.0</v>
      </c>
      <c r="B14" s="211">
        <v>6.71</v>
      </c>
      <c r="C14" s="206">
        <v>6.79</v>
      </c>
      <c r="D14" s="212">
        <v>6.85</v>
      </c>
      <c r="E14" s="208">
        <f t="shared" si="1"/>
        <v>6.935</v>
      </c>
      <c r="F14" s="212">
        <v>7.02</v>
      </c>
      <c r="G14" s="208">
        <f t="shared" si="2"/>
        <v>7.11</v>
      </c>
      <c r="H14" s="206">
        <v>7.2</v>
      </c>
      <c r="I14" s="209">
        <f t="shared" si="3"/>
        <v>7.29</v>
      </c>
      <c r="J14" s="209">
        <f t="shared" si="4"/>
        <v>7.38</v>
      </c>
      <c r="K14" s="212">
        <v>7.47</v>
      </c>
      <c r="L14" s="208">
        <f t="shared" si="5"/>
        <v>7.55</v>
      </c>
      <c r="M14" s="208">
        <f t="shared" si="6"/>
        <v>7.63</v>
      </c>
      <c r="N14" s="208">
        <f t="shared" si="7"/>
        <v>7.71</v>
      </c>
      <c r="O14" s="208">
        <f t="shared" si="8"/>
        <v>7.79</v>
      </c>
      <c r="P14" s="206">
        <v>7.87</v>
      </c>
      <c r="Q14" s="209">
        <f t="shared" si="9"/>
        <v>7.94</v>
      </c>
      <c r="R14" s="209">
        <f t="shared" si="10"/>
        <v>8.01</v>
      </c>
      <c r="S14" s="209">
        <f t="shared" si="11"/>
        <v>8.08</v>
      </c>
      <c r="T14" s="209">
        <f t="shared" si="12"/>
        <v>8.15</v>
      </c>
      <c r="U14" s="213">
        <v>8.22</v>
      </c>
    </row>
    <row r="15">
      <c r="A15" s="204">
        <v>43122.0</v>
      </c>
      <c r="B15" s="211">
        <v>6.72</v>
      </c>
      <c r="C15" s="206">
        <v>6.79</v>
      </c>
      <c r="D15" s="212">
        <v>6.85</v>
      </c>
      <c r="E15" s="208">
        <f t="shared" si="1"/>
        <v>6.935</v>
      </c>
      <c r="F15" s="212">
        <v>7.02</v>
      </c>
      <c r="G15" s="208">
        <f t="shared" si="2"/>
        <v>7.12</v>
      </c>
      <c r="H15" s="206">
        <v>7.22</v>
      </c>
      <c r="I15" s="209">
        <f t="shared" si="3"/>
        <v>7.316666667</v>
      </c>
      <c r="J15" s="209">
        <f t="shared" si="4"/>
        <v>7.413333333</v>
      </c>
      <c r="K15" s="212">
        <v>7.51</v>
      </c>
      <c r="L15" s="208">
        <f t="shared" si="5"/>
        <v>7.592</v>
      </c>
      <c r="M15" s="208">
        <f t="shared" si="6"/>
        <v>7.674</v>
      </c>
      <c r="N15" s="208">
        <f t="shared" si="7"/>
        <v>7.756</v>
      </c>
      <c r="O15" s="208">
        <f t="shared" si="8"/>
        <v>7.838</v>
      </c>
      <c r="P15" s="206">
        <v>7.92</v>
      </c>
      <c r="Q15" s="209">
        <f t="shared" si="9"/>
        <v>7.99</v>
      </c>
      <c r="R15" s="209">
        <f t="shared" si="10"/>
        <v>8.06</v>
      </c>
      <c r="S15" s="209">
        <f t="shared" si="11"/>
        <v>8.13</v>
      </c>
      <c r="T15" s="209">
        <f t="shared" si="12"/>
        <v>8.2</v>
      </c>
      <c r="U15" s="213">
        <v>8.27</v>
      </c>
    </row>
    <row r="16">
      <c r="A16" s="204">
        <v>43119.0</v>
      </c>
      <c r="B16" s="211">
        <v>6.72</v>
      </c>
      <c r="C16" s="206">
        <v>6.8</v>
      </c>
      <c r="D16" s="212">
        <v>6.86</v>
      </c>
      <c r="E16" s="208">
        <f t="shared" si="1"/>
        <v>6.94</v>
      </c>
      <c r="F16" s="212">
        <v>7.02</v>
      </c>
      <c r="G16" s="208">
        <f t="shared" si="2"/>
        <v>7.11</v>
      </c>
      <c r="H16" s="206">
        <v>7.2</v>
      </c>
      <c r="I16" s="209">
        <f t="shared" si="3"/>
        <v>7.29</v>
      </c>
      <c r="J16" s="209">
        <f t="shared" si="4"/>
        <v>7.38</v>
      </c>
      <c r="K16" s="212">
        <v>7.47</v>
      </c>
      <c r="L16" s="208">
        <f t="shared" si="5"/>
        <v>7.548</v>
      </c>
      <c r="M16" s="208">
        <f t="shared" si="6"/>
        <v>7.626</v>
      </c>
      <c r="N16" s="208">
        <f t="shared" si="7"/>
        <v>7.704</v>
      </c>
      <c r="O16" s="208">
        <f t="shared" si="8"/>
        <v>7.782</v>
      </c>
      <c r="P16" s="206">
        <v>7.86</v>
      </c>
      <c r="Q16" s="209">
        <f t="shared" si="9"/>
        <v>7.93</v>
      </c>
      <c r="R16" s="209">
        <f t="shared" si="10"/>
        <v>8</v>
      </c>
      <c r="S16" s="209">
        <f t="shared" si="11"/>
        <v>8.07</v>
      </c>
      <c r="T16" s="209">
        <f t="shared" si="12"/>
        <v>8.14</v>
      </c>
      <c r="U16" s="213">
        <v>8.21</v>
      </c>
    </row>
    <row r="17">
      <c r="A17" s="204">
        <v>43118.0</v>
      </c>
      <c r="B17" s="211">
        <v>6.68</v>
      </c>
      <c r="C17" s="206">
        <v>6.75</v>
      </c>
      <c r="D17" s="212">
        <v>6.83</v>
      </c>
      <c r="E17" s="208">
        <f t="shared" si="1"/>
        <v>6.925</v>
      </c>
      <c r="F17" s="212">
        <v>7.02</v>
      </c>
      <c r="G17" s="208">
        <f t="shared" si="2"/>
        <v>7.125</v>
      </c>
      <c r="H17" s="206">
        <v>7.23</v>
      </c>
      <c r="I17" s="209">
        <f t="shared" si="3"/>
        <v>7.323333333</v>
      </c>
      <c r="J17" s="209">
        <f t="shared" si="4"/>
        <v>7.416666667</v>
      </c>
      <c r="K17" s="212">
        <v>7.51</v>
      </c>
      <c r="L17" s="208">
        <f t="shared" si="5"/>
        <v>7.59</v>
      </c>
      <c r="M17" s="208">
        <f t="shared" si="6"/>
        <v>7.67</v>
      </c>
      <c r="N17" s="208">
        <f t="shared" si="7"/>
        <v>7.75</v>
      </c>
      <c r="O17" s="208">
        <f t="shared" si="8"/>
        <v>7.83</v>
      </c>
      <c r="P17" s="206">
        <v>7.91</v>
      </c>
      <c r="Q17" s="209">
        <f t="shared" si="9"/>
        <v>7.98</v>
      </c>
      <c r="R17" s="209">
        <f t="shared" si="10"/>
        <v>8.05</v>
      </c>
      <c r="S17" s="209">
        <f t="shared" si="11"/>
        <v>8.12</v>
      </c>
      <c r="T17" s="209">
        <f t="shared" si="12"/>
        <v>8.19</v>
      </c>
      <c r="U17" s="213">
        <v>8.26</v>
      </c>
    </row>
    <row r="18">
      <c r="A18" s="204">
        <v>43117.0</v>
      </c>
      <c r="B18" s="211">
        <v>6.75</v>
      </c>
      <c r="C18" s="206">
        <v>6.8</v>
      </c>
      <c r="D18" s="212">
        <v>6.85</v>
      </c>
      <c r="E18" s="208">
        <f t="shared" si="1"/>
        <v>6.94</v>
      </c>
      <c r="F18" s="212">
        <v>7.03</v>
      </c>
      <c r="G18" s="208">
        <f t="shared" si="2"/>
        <v>7.135</v>
      </c>
      <c r="H18" s="206">
        <v>7.24</v>
      </c>
      <c r="I18" s="209">
        <f t="shared" si="3"/>
        <v>7.33</v>
      </c>
      <c r="J18" s="209">
        <f t="shared" si="4"/>
        <v>7.42</v>
      </c>
      <c r="K18" s="212">
        <v>7.51</v>
      </c>
      <c r="L18" s="208">
        <f t="shared" si="5"/>
        <v>7.59</v>
      </c>
      <c r="M18" s="208">
        <f t="shared" si="6"/>
        <v>7.67</v>
      </c>
      <c r="N18" s="208">
        <f t="shared" si="7"/>
        <v>7.75</v>
      </c>
      <c r="O18" s="208">
        <f t="shared" si="8"/>
        <v>7.83</v>
      </c>
      <c r="P18" s="206">
        <v>7.91</v>
      </c>
      <c r="Q18" s="209">
        <f t="shared" si="9"/>
        <v>7.978</v>
      </c>
      <c r="R18" s="209">
        <f t="shared" si="10"/>
        <v>8.046</v>
      </c>
      <c r="S18" s="209">
        <f t="shared" si="11"/>
        <v>8.114</v>
      </c>
      <c r="T18" s="209">
        <f t="shared" si="12"/>
        <v>8.182</v>
      </c>
      <c r="U18" s="213">
        <v>8.25</v>
      </c>
    </row>
    <row r="19">
      <c r="A19" s="204">
        <v>43116.0</v>
      </c>
      <c r="B19" s="211">
        <v>6.7</v>
      </c>
      <c r="C19" s="206">
        <v>6.79</v>
      </c>
      <c r="D19" s="212">
        <v>6.85</v>
      </c>
      <c r="E19" s="208">
        <f t="shared" si="1"/>
        <v>6.94</v>
      </c>
      <c r="F19" s="212">
        <v>7.03</v>
      </c>
      <c r="G19" s="208">
        <f t="shared" si="2"/>
        <v>7.13</v>
      </c>
      <c r="H19" s="206">
        <v>7.23</v>
      </c>
      <c r="I19" s="209">
        <f t="shared" si="3"/>
        <v>7.323333333</v>
      </c>
      <c r="J19" s="209">
        <f t="shared" si="4"/>
        <v>7.416666667</v>
      </c>
      <c r="K19" s="212">
        <v>7.51</v>
      </c>
      <c r="L19" s="208">
        <f t="shared" si="5"/>
        <v>7.588</v>
      </c>
      <c r="M19" s="208">
        <f t="shared" si="6"/>
        <v>7.666</v>
      </c>
      <c r="N19" s="208">
        <f t="shared" si="7"/>
        <v>7.744</v>
      </c>
      <c r="O19" s="208">
        <f t="shared" si="8"/>
        <v>7.822</v>
      </c>
      <c r="P19" s="206">
        <v>7.9</v>
      </c>
      <c r="Q19" s="209">
        <f t="shared" si="9"/>
        <v>7.968</v>
      </c>
      <c r="R19" s="209">
        <f t="shared" si="10"/>
        <v>8.036</v>
      </c>
      <c r="S19" s="209">
        <f t="shared" si="11"/>
        <v>8.104</v>
      </c>
      <c r="T19" s="209">
        <f t="shared" si="12"/>
        <v>8.172</v>
      </c>
      <c r="U19" s="213">
        <v>8.24</v>
      </c>
    </row>
    <row r="20">
      <c r="A20" s="204">
        <v>43115.0</v>
      </c>
      <c r="B20" s="211">
        <v>6.71</v>
      </c>
      <c r="C20" s="206">
        <v>6.75</v>
      </c>
      <c r="D20" s="212">
        <v>6.8</v>
      </c>
      <c r="E20" s="208">
        <f t="shared" si="1"/>
        <v>6.895</v>
      </c>
      <c r="F20" s="212">
        <v>6.99</v>
      </c>
      <c r="G20" s="208">
        <f t="shared" si="2"/>
        <v>7.095</v>
      </c>
      <c r="H20" s="206">
        <v>7.2</v>
      </c>
      <c r="I20" s="209">
        <f t="shared" si="3"/>
        <v>7.296666667</v>
      </c>
      <c r="J20" s="209">
        <f t="shared" si="4"/>
        <v>7.393333333</v>
      </c>
      <c r="K20" s="212">
        <v>7.49</v>
      </c>
      <c r="L20" s="208">
        <f t="shared" si="5"/>
        <v>7.568</v>
      </c>
      <c r="M20" s="208">
        <f t="shared" si="6"/>
        <v>7.646</v>
      </c>
      <c r="N20" s="208">
        <f t="shared" si="7"/>
        <v>7.724</v>
      </c>
      <c r="O20" s="208">
        <f t="shared" si="8"/>
        <v>7.802</v>
      </c>
      <c r="P20" s="206">
        <v>7.88</v>
      </c>
      <c r="Q20" s="209">
        <f t="shared" si="9"/>
        <v>7.948</v>
      </c>
      <c r="R20" s="209">
        <f t="shared" si="10"/>
        <v>8.016</v>
      </c>
      <c r="S20" s="209">
        <f t="shared" si="11"/>
        <v>8.084</v>
      </c>
      <c r="T20" s="209">
        <f t="shared" si="12"/>
        <v>8.152</v>
      </c>
      <c r="U20" s="213">
        <v>8.22</v>
      </c>
    </row>
    <row r="21">
      <c r="A21" s="204">
        <v>43112.0</v>
      </c>
      <c r="B21" s="211">
        <v>6.67</v>
      </c>
      <c r="C21" s="206">
        <v>6.75</v>
      </c>
      <c r="D21" s="212">
        <v>6.82</v>
      </c>
      <c r="E21" s="208">
        <f t="shared" si="1"/>
        <v>6.91</v>
      </c>
      <c r="F21" s="212">
        <v>7.0</v>
      </c>
      <c r="G21" s="208">
        <f t="shared" si="2"/>
        <v>7.105</v>
      </c>
      <c r="H21" s="206">
        <v>7.21</v>
      </c>
      <c r="I21" s="209">
        <f t="shared" si="3"/>
        <v>7.313333333</v>
      </c>
      <c r="J21" s="209">
        <f t="shared" si="4"/>
        <v>7.416666667</v>
      </c>
      <c r="K21" s="212">
        <v>7.52</v>
      </c>
      <c r="L21" s="208">
        <f t="shared" si="5"/>
        <v>7.61</v>
      </c>
      <c r="M21" s="208">
        <f t="shared" si="6"/>
        <v>7.7</v>
      </c>
      <c r="N21" s="208">
        <f t="shared" si="7"/>
        <v>7.79</v>
      </c>
      <c r="O21" s="208">
        <f t="shared" si="8"/>
        <v>7.88</v>
      </c>
      <c r="P21" s="206">
        <v>7.97</v>
      </c>
      <c r="Q21" s="209">
        <f t="shared" si="9"/>
        <v>8.048</v>
      </c>
      <c r="R21" s="209">
        <f t="shared" si="10"/>
        <v>8.126</v>
      </c>
      <c r="S21" s="209">
        <f t="shared" si="11"/>
        <v>8.204</v>
      </c>
      <c r="T21" s="209">
        <f t="shared" si="12"/>
        <v>8.282</v>
      </c>
      <c r="U21" s="213">
        <v>8.36</v>
      </c>
    </row>
    <row r="22">
      <c r="A22" s="214">
        <v>43111.0</v>
      </c>
      <c r="B22" s="211">
        <v>6.66</v>
      </c>
      <c r="C22" s="206">
        <v>6.81</v>
      </c>
      <c r="D22" s="212">
        <v>6.88</v>
      </c>
      <c r="E22" s="208">
        <f t="shared" si="1"/>
        <v>6.975</v>
      </c>
      <c r="F22" s="212">
        <v>7.07</v>
      </c>
      <c r="G22" s="208">
        <f t="shared" si="2"/>
        <v>7.175</v>
      </c>
      <c r="H22" s="206">
        <v>7.28</v>
      </c>
      <c r="I22" s="209">
        <f t="shared" si="3"/>
        <v>7.373333333</v>
      </c>
      <c r="J22" s="209">
        <f t="shared" si="4"/>
        <v>7.466666667</v>
      </c>
      <c r="K22" s="212">
        <v>7.56</v>
      </c>
      <c r="L22" s="208">
        <f t="shared" si="5"/>
        <v>7.644</v>
      </c>
      <c r="M22" s="208">
        <f t="shared" si="6"/>
        <v>7.728</v>
      </c>
      <c r="N22" s="208">
        <f t="shared" si="7"/>
        <v>7.812</v>
      </c>
      <c r="O22" s="208">
        <f t="shared" si="8"/>
        <v>7.896</v>
      </c>
      <c r="P22" s="206">
        <v>7.98</v>
      </c>
      <c r="Q22" s="209">
        <f t="shared" si="9"/>
        <v>8.056</v>
      </c>
      <c r="R22" s="209">
        <f t="shared" si="10"/>
        <v>8.132</v>
      </c>
      <c r="S22" s="209">
        <f t="shared" si="11"/>
        <v>8.208</v>
      </c>
      <c r="T22" s="209">
        <f t="shared" si="12"/>
        <v>8.284</v>
      </c>
      <c r="U22" s="213">
        <v>8.36</v>
      </c>
    </row>
    <row r="23">
      <c r="A23" s="214">
        <v>43110.0</v>
      </c>
      <c r="B23" s="211">
        <v>6.58</v>
      </c>
      <c r="C23" s="206">
        <v>6.75</v>
      </c>
      <c r="D23" s="212">
        <v>6.84</v>
      </c>
      <c r="E23" s="208">
        <f t="shared" si="1"/>
        <v>6.94</v>
      </c>
      <c r="F23" s="212">
        <v>7.04</v>
      </c>
      <c r="G23" s="208">
        <f t="shared" si="2"/>
        <v>7.15</v>
      </c>
      <c r="H23" s="206">
        <v>7.26</v>
      </c>
      <c r="I23" s="209">
        <f t="shared" si="3"/>
        <v>7.36</v>
      </c>
      <c r="J23" s="209">
        <f t="shared" si="4"/>
        <v>7.46</v>
      </c>
      <c r="K23" s="212">
        <v>7.56</v>
      </c>
      <c r="L23" s="208">
        <f t="shared" si="5"/>
        <v>7.652</v>
      </c>
      <c r="M23" s="208">
        <f t="shared" si="6"/>
        <v>7.744</v>
      </c>
      <c r="N23" s="208">
        <f t="shared" si="7"/>
        <v>7.836</v>
      </c>
      <c r="O23" s="208">
        <f t="shared" si="8"/>
        <v>7.928</v>
      </c>
      <c r="P23" s="206">
        <v>8.02</v>
      </c>
      <c r="Q23" s="209">
        <f t="shared" si="9"/>
        <v>8.1</v>
      </c>
      <c r="R23" s="209">
        <f t="shared" si="10"/>
        <v>8.18</v>
      </c>
      <c r="S23" s="209">
        <f t="shared" si="11"/>
        <v>8.26</v>
      </c>
      <c r="T23" s="209">
        <f t="shared" si="12"/>
        <v>8.34</v>
      </c>
      <c r="U23" s="213">
        <v>8.42</v>
      </c>
    </row>
    <row r="24">
      <c r="A24" s="214">
        <v>43109.0</v>
      </c>
      <c r="B24" s="211">
        <v>6.5</v>
      </c>
      <c r="C24" s="206">
        <v>6.68</v>
      </c>
      <c r="D24" s="212">
        <v>6.8</v>
      </c>
      <c r="E24" s="208">
        <f t="shared" si="1"/>
        <v>6.915</v>
      </c>
      <c r="F24" s="212">
        <v>7.03</v>
      </c>
      <c r="G24" s="208">
        <f t="shared" si="2"/>
        <v>7.145</v>
      </c>
      <c r="H24" s="206">
        <v>7.26</v>
      </c>
      <c r="I24" s="209">
        <f t="shared" si="3"/>
        <v>7.356666667</v>
      </c>
      <c r="J24" s="209">
        <f t="shared" si="4"/>
        <v>7.453333333</v>
      </c>
      <c r="K24" s="212">
        <v>7.55</v>
      </c>
      <c r="L24" s="208">
        <f t="shared" si="5"/>
        <v>7.636</v>
      </c>
      <c r="M24" s="208">
        <f t="shared" si="6"/>
        <v>7.722</v>
      </c>
      <c r="N24" s="208">
        <f t="shared" si="7"/>
        <v>7.808</v>
      </c>
      <c r="O24" s="208">
        <f t="shared" si="8"/>
        <v>7.894</v>
      </c>
      <c r="P24" s="206">
        <v>7.98</v>
      </c>
      <c r="Q24" s="209">
        <f t="shared" si="9"/>
        <v>8.058</v>
      </c>
      <c r="R24" s="209">
        <f t="shared" si="10"/>
        <v>8.136</v>
      </c>
      <c r="S24" s="209">
        <f t="shared" si="11"/>
        <v>8.214</v>
      </c>
      <c r="T24" s="209">
        <f t="shared" si="12"/>
        <v>8.292</v>
      </c>
      <c r="U24" s="213">
        <v>8.37</v>
      </c>
    </row>
    <row r="25">
      <c r="A25" s="214">
        <v>43105.0</v>
      </c>
      <c r="B25" s="211">
        <v>6.52</v>
      </c>
      <c r="C25" s="206">
        <v>6.73</v>
      </c>
      <c r="D25" s="212">
        <v>6.88</v>
      </c>
      <c r="E25" s="208">
        <f t="shared" si="1"/>
        <v>6.995</v>
      </c>
      <c r="F25" s="212">
        <v>7.11</v>
      </c>
      <c r="G25" s="208">
        <f t="shared" si="2"/>
        <v>7.21</v>
      </c>
      <c r="H25" s="206">
        <v>7.31</v>
      </c>
      <c r="I25" s="209">
        <f t="shared" si="3"/>
        <v>7.406666667</v>
      </c>
      <c r="J25" s="209">
        <f t="shared" si="4"/>
        <v>7.503333333</v>
      </c>
      <c r="K25" s="212">
        <v>7.6</v>
      </c>
      <c r="L25" s="208">
        <f t="shared" si="5"/>
        <v>7.688</v>
      </c>
      <c r="M25" s="208">
        <f t="shared" si="6"/>
        <v>7.776</v>
      </c>
      <c r="N25" s="208">
        <f t="shared" si="7"/>
        <v>7.864</v>
      </c>
      <c r="O25" s="208">
        <f t="shared" si="8"/>
        <v>7.952</v>
      </c>
      <c r="P25" s="206">
        <v>8.04</v>
      </c>
      <c r="Q25" s="209">
        <f t="shared" si="9"/>
        <v>8.122</v>
      </c>
      <c r="R25" s="209">
        <f t="shared" si="10"/>
        <v>8.204</v>
      </c>
      <c r="S25" s="209">
        <f t="shared" si="11"/>
        <v>8.286</v>
      </c>
      <c r="T25" s="209">
        <f t="shared" si="12"/>
        <v>8.368</v>
      </c>
      <c r="U25" s="213">
        <v>8.45</v>
      </c>
    </row>
    <row r="26">
      <c r="A26" s="214">
        <v>43104.0</v>
      </c>
      <c r="B26" s="211">
        <v>6.35</v>
      </c>
      <c r="C26" s="206">
        <v>6.75</v>
      </c>
      <c r="D26" s="212">
        <v>6.89</v>
      </c>
      <c r="E26" s="208">
        <f t="shared" si="1"/>
        <v>6.99</v>
      </c>
      <c r="F26" s="212">
        <v>7.09</v>
      </c>
      <c r="G26" s="208">
        <f t="shared" si="2"/>
        <v>7.19</v>
      </c>
      <c r="H26" s="206">
        <v>7.29</v>
      </c>
      <c r="I26" s="209">
        <f t="shared" si="3"/>
        <v>7.386666667</v>
      </c>
      <c r="J26" s="209">
        <f t="shared" si="4"/>
        <v>7.483333333</v>
      </c>
      <c r="K26" s="212">
        <v>7.58</v>
      </c>
      <c r="L26" s="208">
        <f t="shared" si="5"/>
        <v>7.674</v>
      </c>
      <c r="M26" s="208">
        <f t="shared" si="6"/>
        <v>7.768</v>
      </c>
      <c r="N26" s="208">
        <f t="shared" si="7"/>
        <v>7.862</v>
      </c>
      <c r="O26" s="208">
        <f t="shared" si="8"/>
        <v>7.956</v>
      </c>
      <c r="P26" s="206">
        <v>8.05</v>
      </c>
      <c r="Q26" s="209">
        <f t="shared" si="9"/>
        <v>8.136</v>
      </c>
      <c r="R26" s="209">
        <f t="shared" si="10"/>
        <v>8.222</v>
      </c>
      <c r="S26" s="209">
        <f t="shared" si="11"/>
        <v>8.308</v>
      </c>
      <c r="T26" s="209">
        <f t="shared" si="12"/>
        <v>8.394</v>
      </c>
      <c r="U26" s="213">
        <v>8.48</v>
      </c>
    </row>
    <row r="27">
      <c r="A27" s="214">
        <v>43103.0</v>
      </c>
      <c r="B27" s="211">
        <v>6.49</v>
      </c>
      <c r="C27" s="206">
        <v>6.79</v>
      </c>
      <c r="D27" s="212">
        <v>6.93</v>
      </c>
      <c r="E27" s="208">
        <f t="shared" si="1"/>
        <v>7.04</v>
      </c>
      <c r="F27" s="212">
        <v>7.15</v>
      </c>
      <c r="G27" s="208">
        <f t="shared" si="2"/>
        <v>7.25</v>
      </c>
      <c r="H27" s="206">
        <v>7.35</v>
      </c>
      <c r="I27" s="209">
        <f t="shared" si="3"/>
        <v>7.443333333</v>
      </c>
      <c r="J27" s="209">
        <f t="shared" si="4"/>
        <v>7.536666667</v>
      </c>
      <c r="K27" s="212">
        <v>7.63</v>
      </c>
      <c r="L27" s="208">
        <f t="shared" si="5"/>
        <v>7.716</v>
      </c>
      <c r="M27" s="208">
        <f t="shared" si="6"/>
        <v>7.802</v>
      </c>
      <c r="N27" s="208">
        <f t="shared" si="7"/>
        <v>7.888</v>
      </c>
      <c r="O27" s="208">
        <f t="shared" si="8"/>
        <v>7.974</v>
      </c>
      <c r="P27" s="206">
        <v>8.06</v>
      </c>
      <c r="Q27" s="209">
        <f t="shared" si="9"/>
        <v>8.146</v>
      </c>
      <c r="R27" s="209">
        <f t="shared" si="10"/>
        <v>8.232</v>
      </c>
      <c r="S27" s="209">
        <f t="shared" si="11"/>
        <v>8.318</v>
      </c>
      <c r="T27" s="209">
        <f t="shared" si="12"/>
        <v>8.404</v>
      </c>
      <c r="U27" s="213">
        <v>8.49</v>
      </c>
    </row>
    <row r="28">
      <c r="A28" s="204">
        <v>43098.0</v>
      </c>
      <c r="B28" s="211">
        <v>6.62</v>
      </c>
      <c r="C28" s="206">
        <v>6.84</v>
      </c>
      <c r="D28" s="212">
        <v>6.98</v>
      </c>
      <c r="E28" s="208">
        <f t="shared" si="1"/>
        <v>7.08</v>
      </c>
      <c r="F28" s="212">
        <v>7.18</v>
      </c>
      <c r="G28" s="208">
        <f t="shared" si="2"/>
        <v>7.27</v>
      </c>
      <c r="H28" s="206">
        <v>7.36</v>
      </c>
      <c r="I28" s="209">
        <f t="shared" si="3"/>
        <v>7.453333333</v>
      </c>
      <c r="J28" s="209">
        <f t="shared" si="4"/>
        <v>7.546666667</v>
      </c>
      <c r="K28" s="212">
        <v>7.64</v>
      </c>
      <c r="L28" s="208">
        <f t="shared" si="5"/>
        <v>7.73</v>
      </c>
      <c r="M28" s="208">
        <f t="shared" si="6"/>
        <v>7.82</v>
      </c>
      <c r="N28" s="208">
        <f t="shared" si="7"/>
        <v>7.91</v>
      </c>
      <c r="O28" s="208">
        <f t="shared" si="8"/>
        <v>8</v>
      </c>
      <c r="P28" s="206">
        <v>8.09</v>
      </c>
      <c r="Q28" s="209">
        <f t="shared" si="9"/>
        <v>8.178</v>
      </c>
      <c r="R28" s="209">
        <f t="shared" si="10"/>
        <v>8.266</v>
      </c>
      <c r="S28" s="209">
        <f t="shared" si="11"/>
        <v>8.354</v>
      </c>
      <c r="T28" s="209">
        <f t="shared" si="12"/>
        <v>8.442</v>
      </c>
      <c r="U28" s="213">
        <v>8.53</v>
      </c>
    </row>
    <row r="29">
      <c r="A29" s="204">
        <v>43097.0</v>
      </c>
      <c r="B29" s="211">
        <v>6.53</v>
      </c>
      <c r="C29" s="206">
        <v>6.81</v>
      </c>
      <c r="D29" s="212">
        <v>6.94</v>
      </c>
      <c r="E29" s="208">
        <f t="shared" si="1"/>
        <v>7.04</v>
      </c>
      <c r="F29" s="212">
        <v>7.14</v>
      </c>
      <c r="G29" s="208">
        <f t="shared" si="2"/>
        <v>7.245</v>
      </c>
      <c r="H29" s="206">
        <v>7.35</v>
      </c>
      <c r="I29" s="209">
        <f t="shared" si="3"/>
        <v>7.453333333</v>
      </c>
      <c r="J29" s="209">
        <f t="shared" si="4"/>
        <v>7.556666667</v>
      </c>
      <c r="K29" s="212">
        <v>7.66</v>
      </c>
      <c r="L29" s="208">
        <f t="shared" si="5"/>
        <v>7.768</v>
      </c>
      <c r="M29" s="208">
        <f t="shared" si="6"/>
        <v>7.876</v>
      </c>
      <c r="N29" s="208">
        <f t="shared" si="7"/>
        <v>7.984</v>
      </c>
      <c r="O29" s="208">
        <f t="shared" si="8"/>
        <v>8.092</v>
      </c>
      <c r="P29" s="206">
        <v>8.2</v>
      </c>
      <c r="Q29" s="209">
        <f t="shared" si="9"/>
        <v>8.302</v>
      </c>
      <c r="R29" s="209">
        <f t="shared" si="10"/>
        <v>8.404</v>
      </c>
      <c r="S29" s="209">
        <f t="shared" si="11"/>
        <v>8.506</v>
      </c>
      <c r="T29" s="209">
        <f t="shared" si="12"/>
        <v>8.608</v>
      </c>
      <c r="U29" s="213">
        <v>8.71</v>
      </c>
    </row>
    <row r="30">
      <c r="A30" s="204">
        <v>43096.0</v>
      </c>
      <c r="B30" s="211">
        <v>6.7</v>
      </c>
      <c r="C30" s="206">
        <v>6.88</v>
      </c>
      <c r="D30" s="212">
        <v>6.98</v>
      </c>
      <c r="E30" s="208">
        <f t="shared" si="1"/>
        <v>7.075</v>
      </c>
      <c r="F30" s="212">
        <v>7.17</v>
      </c>
      <c r="G30" s="208">
        <f t="shared" si="2"/>
        <v>7.27</v>
      </c>
      <c r="H30" s="206">
        <v>7.37</v>
      </c>
      <c r="I30" s="209">
        <f t="shared" si="3"/>
        <v>7.463333333</v>
      </c>
      <c r="J30" s="209">
        <f t="shared" si="4"/>
        <v>7.556666667</v>
      </c>
      <c r="K30" s="212">
        <v>7.65</v>
      </c>
      <c r="L30" s="208">
        <f t="shared" si="5"/>
        <v>7.74</v>
      </c>
      <c r="M30" s="208">
        <f t="shared" si="6"/>
        <v>7.83</v>
      </c>
      <c r="N30" s="208">
        <f t="shared" si="7"/>
        <v>7.92</v>
      </c>
      <c r="O30" s="208">
        <f t="shared" si="8"/>
        <v>8.01</v>
      </c>
      <c r="P30" s="206">
        <v>8.1</v>
      </c>
      <c r="Q30" s="209">
        <f t="shared" si="9"/>
        <v>8.188</v>
      </c>
      <c r="R30" s="209">
        <f t="shared" si="10"/>
        <v>8.276</v>
      </c>
      <c r="S30" s="209">
        <f t="shared" si="11"/>
        <v>8.364</v>
      </c>
      <c r="T30" s="209">
        <f t="shared" si="12"/>
        <v>8.452</v>
      </c>
      <c r="U30" s="213">
        <v>8.54</v>
      </c>
    </row>
    <row r="31">
      <c r="A31" s="204">
        <v>43095.0</v>
      </c>
      <c r="B31" s="211">
        <v>6.78</v>
      </c>
      <c r="C31" s="206">
        <v>6.89</v>
      </c>
      <c r="D31" s="212">
        <v>7.0</v>
      </c>
      <c r="E31" s="208">
        <f t="shared" si="1"/>
        <v>7.08</v>
      </c>
      <c r="F31" s="212">
        <v>7.16</v>
      </c>
      <c r="G31" s="208">
        <f t="shared" si="2"/>
        <v>7.25</v>
      </c>
      <c r="H31" s="206">
        <v>7.34</v>
      </c>
      <c r="I31" s="209">
        <f t="shared" si="3"/>
        <v>7.436666667</v>
      </c>
      <c r="J31" s="209">
        <f t="shared" si="4"/>
        <v>7.533333333</v>
      </c>
      <c r="K31" s="212">
        <v>7.63</v>
      </c>
      <c r="L31" s="208">
        <f t="shared" si="5"/>
        <v>7.72</v>
      </c>
      <c r="M31" s="208">
        <f t="shared" si="6"/>
        <v>7.81</v>
      </c>
      <c r="N31" s="208">
        <f t="shared" si="7"/>
        <v>7.9</v>
      </c>
      <c r="O31" s="208">
        <f t="shared" si="8"/>
        <v>7.99</v>
      </c>
      <c r="P31" s="206">
        <v>8.08</v>
      </c>
      <c r="Q31" s="209">
        <f t="shared" si="9"/>
        <v>8.166</v>
      </c>
      <c r="R31" s="209">
        <f t="shared" si="10"/>
        <v>8.252</v>
      </c>
      <c r="S31" s="209">
        <f t="shared" si="11"/>
        <v>8.338</v>
      </c>
      <c r="T31" s="209">
        <f t="shared" si="12"/>
        <v>8.424</v>
      </c>
      <c r="U31" s="213">
        <v>8.51</v>
      </c>
    </row>
    <row r="32">
      <c r="A32" s="204">
        <v>43094.0</v>
      </c>
      <c r="B32" s="211">
        <v>6.76</v>
      </c>
      <c r="C32" s="206">
        <v>6.9</v>
      </c>
      <c r="D32" s="212">
        <v>7.01</v>
      </c>
      <c r="E32" s="208">
        <f t="shared" si="1"/>
        <v>7.09</v>
      </c>
      <c r="F32" s="212">
        <v>7.17</v>
      </c>
      <c r="G32" s="208">
        <f t="shared" si="2"/>
        <v>7.255</v>
      </c>
      <c r="H32" s="206">
        <v>7.34</v>
      </c>
      <c r="I32" s="209">
        <f t="shared" si="3"/>
        <v>7.433333333</v>
      </c>
      <c r="J32" s="209">
        <f t="shared" si="4"/>
        <v>7.526666667</v>
      </c>
      <c r="K32" s="212">
        <v>7.62</v>
      </c>
      <c r="L32" s="208">
        <f t="shared" si="5"/>
        <v>7.708</v>
      </c>
      <c r="M32" s="208">
        <f t="shared" si="6"/>
        <v>7.796</v>
      </c>
      <c r="N32" s="208">
        <f t="shared" si="7"/>
        <v>7.884</v>
      </c>
      <c r="O32" s="208">
        <f t="shared" si="8"/>
        <v>7.972</v>
      </c>
      <c r="P32" s="206">
        <v>8.06</v>
      </c>
      <c r="Q32" s="209">
        <f t="shared" si="9"/>
        <v>8.146</v>
      </c>
      <c r="R32" s="209">
        <f t="shared" si="10"/>
        <v>8.232</v>
      </c>
      <c r="S32" s="209">
        <f t="shared" si="11"/>
        <v>8.318</v>
      </c>
      <c r="T32" s="209">
        <f t="shared" si="12"/>
        <v>8.404</v>
      </c>
      <c r="U32" s="213">
        <v>8.49</v>
      </c>
    </row>
    <row r="33">
      <c r="A33" s="204">
        <v>43091.0</v>
      </c>
      <c r="B33" s="211">
        <v>6.83</v>
      </c>
      <c r="C33" s="206">
        <v>6.91</v>
      </c>
      <c r="D33" s="212">
        <v>6.99</v>
      </c>
      <c r="E33" s="208">
        <f t="shared" si="1"/>
        <v>7.07</v>
      </c>
      <c r="F33" s="212">
        <v>7.15</v>
      </c>
      <c r="G33" s="208">
        <f t="shared" si="2"/>
        <v>7.245</v>
      </c>
      <c r="H33" s="206">
        <v>7.34</v>
      </c>
      <c r="I33" s="209">
        <f t="shared" si="3"/>
        <v>7.436666667</v>
      </c>
      <c r="J33" s="209">
        <f t="shared" si="4"/>
        <v>7.533333333</v>
      </c>
      <c r="K33" s="212">
        <v>7.63</v>
      </c>
      <c r="L33" s="208">
        <f t="shared" si="5"/>
        <v>7.718</v>
      </c>
      <c r="M33" s="208">
        <f t="shared" si="6"/>
        <v>7.806</v>
      </c>
      <c r="N33" s="208">
        <f t="shared" si="7"/>
        <v>7.894</v>
      </c>
      <c r="O33" s="208">
        <f t="shared" si="8"/>
        <v>7.982</v>
      </c>
      <c r="P33" s="206">
        <v>8.07</v>
      </c>
      <c r="Q33" s="209">
        <f t="shared" si="9"/>
        <v>8.154</v>
      </c>
      <c r="R33" s="209">
        <f t="shared" si="10"/>
        <v>8.238</v>
      </c>
      <c r="S33" s="209">
        <f t="shared" si="11"/>
        <v>8.322</v>
      </c>
      <c r="T33" s="209">
        <f t="shared" si="12"/>
        <v>8.406</v>
      </c>
      <c r="U33" s="213">
        <v>8.49</v>
      </c>
    </row>
    <row r="34">
      <c r="A34" s="204">
        <v>43090.0</v>
      </c>
      <c r="B34" s="211">
        <v>6.88</v>
      </c>
      <c r="C34" s="206">
        <v>6.95</v>
      </c>
      <c r="D34" s="212">
        <v>7.01</v>
      </c>
      <c r="E34" s="208">
        <f t="shared" si="1"/>
        <v>7.085</v>
      </c>
      <c r="F34" s="212">
        <v>7.16</v>
      </c>
      <c r="G34" s="208">
        <f t="shared" si="2"/>
        <v>7.245</v>
      </c>
      <c r="H34" s="206">
        <v>7.33</v>
      </c>
      <c r="I34" s="209">
        <f t="shared" si="3"/>
        <v>7.42</v>
      </c>
      <c r="J34" s="209">
        <f t="shared" si="4"/>
        <v>7.51</v>
      </c>
      <c r="K34" s="212">
        <v>7.6</v>
      </c>
      <c r="L34" s="208">
        <f t="shared" si="5"/>
        <v>7.682</v>
      </c>
      <c r="M34" s="208">
        <f t="shared" si="6"/>
        <v>7.764</v>
      </c>
      <c r="N34" s="208">
        <f t="shared" si="7"/>
        <v>7.846</v>
      </c>
      <c r="O34" s="208">
        <f t="shared" si="8"/>
        <v>7.928</v>
      </c>
      <c r="P34" s="206">
        <v>8.01</v>
      </c>
      <c r="Q34" s="209">
        <f t="shared" si="9"/>
        <v>8.088</v>
      </c>
      <c r="R34" s="209">
        <f t="shared" si="10"/>
        <v>8.166</v>
      </c>
      <c r="S34" s="209">
        <f t="shared" si="11"/>
        <v>8.244</v>
      </c>
      <c r="T34" s="209">
        <f t="shared" si="12"/>
        <v>8.322</v>
      </c>
      <c r="U34" s="213">
        <v>8.4</v>
      </c>
    </row>
    <row r="35">
      <c r="A35" s="204">
        <v>43089.0</v>
      </c>
      <c r="B35" s="211">
        <v>6.94</v>
      </c>
      <c r="C35" s="206">
        <v>7.01</v>
      </c>
      <c r="D35" s="212">
        <v>7.06</v>
      </c>
      <c r="E35" s="208">
        <f t="shared" si="1"/>
        <v>7.115</v>
      </c>
      <c r="F35" s="212">
        <v>7.17</v>
      </c>
      <c r="G35" s="208">
        <f t="shared" si="2"/>
        <v>7.245</v>
      </c>
      <c r="H35" s="206">
        <v>7.32</v>
      </c>
      <c r="I35" s="209">
        <f t="shared" si="3"/>
        <v>7.41</v>
      </c>
      <c r="J35" s="209">
        <f t="shared" si="4"/>
        <v>7.5</v>
      </c>
      <c r="K35" s="212">
        <v>7.59</v>
      </c>
      <c r="L35" s="208">
        <f t="shared" si="5"/>
        <v>7.674</v>
      </c>
      <c r="M35" s="208">
        <f t="shared" si="6"/>
        <v>7.758</v>
      </c>
      <c r="N35" s="208">
        <f t="shared" si="7"/>
        <v>7.842</v>
      </c>
      <c r="O35" s="208">
        <f t="shared" si="8"/>
        <v>7.926</v>
      </c>
      <c r="P35" s="206">
        <v>8.01</v>
      </c>
      <c r="Q35" s="209">
        <f t="shared" si="9"/>
        <v>8.088</v>
      </c>
      <c r="R35" s="209">
        <f t="shared" si="10"/>
        <v>8.166</v>
      </c>
      <c r="S35" s="209">
        <f t="shared" si="11"/>
        <v>8.244</v>
      </c>
      <c r="T35" s="209">
        <f t="shared" si="12"/>
        <v>8.322</v>
      </c>
      <c r="U35" s="213">
        <v>8.4</v>
      </c>
    </row>
    <row r="36">
      <c r="A36" s="204">
        <v>43088.0</v>
      </c>
      <c r="B36" s="211">
        <v>6.96</v>
      </c>
      <c r="C36" s="206">
        <v>7.03</v>
      </c>
      <c r="D36" s="212">
        <v>7.09</v>
      </c>
      <c r="E36" s="208">
        <f t="shared" si="1"/>
        <v>7.155</v>
      </c>
      <c r="F36" s="212">
        <v>7.22</v>
      </c>
      <c r="G36" s="208">
        <f t="shared" si="2"/>
        <v>7.295</v>
      </c>
      <c r="H36" s="206">
        <v>7.37</v>
      </c>
      <c r="I36" s="209">
        <f t="shared" si="3"/>
        <v>7.456666667</v>
      </c>
      <c r="J36" s="209">
        <f t="shared" si="4"/>
        <v>7.543333333</v>
      </c>
      <c r="K36" s="212">
        <v>7.63</v>
      </c>
      <c r="L36" s="208">
        <f t="shared" si="5"/>
        <v>7.71</v>
      </c>
      <c r="M36" s="208">
        <f t="shared" si="6"/>
        <v>7.79</v>
      </c>
      <c r="N36" s="208">
        <f t="shared" si="7"/>
        <v>7.87</v>
      </c>
      <c r="O36" s="208">
        <f t="shared" si="8"/>
        <v>7.95</v>
      </c>
      <c r="P36" s="206">
        <v>8.03</v>
      </c>
      <c r="Q36" s="209">
        <f t="shared" si="9"/>
        <v>8.106</v>
      </c>
      <c r="R36" s="209">
        <f t="shared" si="10"/>
        <v>8.182</v>
      </c>
      <c r="S36" s="209">
        <f t="shared" si="11"/>
        <v>8.258</v>
      </c>
      <c r="T36" s="209">
        <f t="shared" si="12"/>
        <v>8.334</v>
      </c>
      <c r="U36" s="213">
        <v>8.41</v>
      </c>
    </row>
    <row r="37">
      <c r="A37" s="204">
        <v>43087.0</v>
      </c>
      <c r="B37" s="211">
        <v>6.98</v>
      </c>
      <c r="C37" s="206">
        <v>7.03</v>
      </c>
      <c r="D37" s="212">
        <v>7.09</v>
      </c>
      <c r="E37" s="208">
        <f t="shared" si="1"/>
        <v>7.16</v>
      </c>
      <c r="F37" s="212">
        <v>7.23</v>
      </c>
      <c r="G37" s="208">
        <f t="shared" si="2"/>
        <v>7.315</v>
      </c>
      <c r="H37" s="206">
        <v>7.4</v>
      </c>
      <c r="I37" s="209">
        <f t="shared" si="3"/>
        <v>7.48</v>
      </c>
      <c r="J37" s="209">
        <f t="shared" si="4"/>
        <v>7.56</v>
      </c>
      <c r="K37" s="212">
        <v>7.64</v>
      </c>
      <c r="L37" s="208">
        <f t="shared" si="5"/>
        <v>7.712</v>
      </c>
      <c r="M37" s="208">
        <f t="shared" si="6"/>
        <v>7.784</v>
      </c>
      <c r="N37" s="208">
        <f t="shared" si="7"/>
        <v>7.856</v>
      </c>
      <c r="O37" s="208">
        <f t="shared" si="8"/>
        <v>7.928</v>
      </c>
      <c r="P37" s="206">
        <v>8.0</v>
      </c>
      <c r="Q37" s="209">
        <f t="shared" si="9"/>
        <v>8.07</v>
      </c>
      <c r="R37" s="209">
        <f t="shared" si="10"/>
        <v>8.14</v>
      </c>
      <c r="S37" s="209">
        <f t="shared" si="11"/>
        <v>8.21</v>
      </c>
      <c r="T37" s="209">
        <f t="shared" si="12"/>
        <v>8.28</v>
      </c>
      <c r="U37" s="213">
        <v>8.35</v>
      </c>
    </row>
    <row r="38">
      <c r="A38" s="204">
        <v>43084.0</v>
      </c>
      <c r="B38" s="211">
        <v>6.97</v>
      </c>
      <c r="C38" s="206">
        <v>7.06</v>
      </c>
      <c r="D38" s="212">
        <v>7.13</v>
      </c>
      <c r="E38" s="208">
        <f t="shared" si="1"/>
        <v>7.2</v>
      </c>
      <c r="F38" s="212">
        <v>7.27</v>
      </c>
      <c r="G38" s="208">
        <f t="shared" si="2"/>
        <v>7.345</v>
      </c>
      <c r="H38" s="206">
        <v>7.42</v>
      </c>
      <c r="I38" s="209">
        <f t="shared" si="3"/>
        <v>7.49</v>
      </c>
      <c r="J38" s="209">
        <f t="shared" si="4"/>
        <v>7.56</v>
      </c>
      <c r="K38" s="212">
        <v>7.63</v>
      </c>
      <c r="L38" s="208">
        <f t="shared" si="5"/>
        <v>7.698</v>
      </c>
      <c r="M38" s="208">
        <f t="shared" si="6"/>
        <v>7.766</v>
      </c>
      <c r="N38" s="208">
        <f t="shared" si="7"/>
        <v>7.834</v>
      </c>
      <c r="O38" s="208">
        <f t="shared" si="8"/>
        <v>7.902</v>
      </c>
      <c r="P38" s="206">
        <v>7.97</v>
      </c>
      <c r="Q38" s="209">
        <f t="shared" si="9"/>
        <v>8.038</v>
      </c>
      <c r="R38" s="209">
        <f t="shared" si="10"/>
        <v>8.106</v>
      </c>
      <c r="S38" s="209">
        <f t="shared" si="11"/>
        <v>8.174</v>
      </c>
      <c r="T38" s="209">
        <f t="shared" si="12"/>
        <v>8.242</v>
      </c>
      <c r="U38" s="213">
        <v>8.31</v>
      </c>
    </row>
    <row r="39">
      <c r="A39" s="204">
        <v>43083.0</v>
      </c>
      <c r="B39" s="211">
        <v>7.13</v>
      </c>
      <c r="C39" s="206">
        <v>7.18</v>
      </c>
      <c r="D39" s="212">
        <v>7.22</v>
      </c>
      <c r="E39" s="208">
        <f t="shared" si="1"/>
        <v>7.28</v>
      </c>
      <c r="F39" s="212">
        <v>7.34</v>
      </c>
      <c r="G39" s="208">
        <f t="shared" si="2"/>
        <v>7.405</v>
      </c>
      <c r="H39" s="206">
        <v>7.47</v>
      </c>
      <c r="I39" s="209">
        <f t="shared" si="3"/>
        <v>7.53</v>
      </c>
      <c r="J39" s="209">
        <f t="shared" si="4"/>
        <v>7.59</v>
      </c>
      <c r="K39" s="212">
        <v>7.65</v>
      </c>
      <c r="L39" s="208">
        <f t="shared" si="5"/>
        <v>7.714</v>
      </c>
      <c r="M39" s="208">
        <f t="shared" si="6"/>
        <v>7.778</v>
      </c>
      <c r="N39" s="208">
        <f t="shared" si="7"/>
        <v>7.842</v>
      </c>
      <c r="O39" s="208">
        <f t="shared" si="8"/>
        <v>7.906</v>
      </c>
      <c r="P39" s="206">
        <v>7.97</v>
      </c>
      <c r="Q39" s="209">
        <f t="shared" si="9"/>
        <v>8.036</v>
      </c>
      <c r="R39" s="209">
        <f t="shared" si="10"/>
        <v>8.102</v>
      </c>
      <c r="S39" s="209">
        <f t="shared" si="11"/>
        <v>8.168</v>
      </c>
      <c r="T39" s="209">
        <f t="shared" si="12"/>
        <v>8.234</v>
      </c>
      <c r="U39" s="213">
        <v>8.3</v>
      </c>
    </row>
    <row r="40">
      <c r="A40" s="204">
        <v>43082.0</v>
      </c>
      <c r="B40" s="211">
        <v>7.12</v>
      </c>
      <c r="C40" s="206">
        <v>7.19</v>
      </c>
      <c r="D40" s="212">
        <v>7.24</v>
      </c>
      <c r="E40" s="208">
        <f t="shared" si="1"/>
        <v>7.295</v>
      </c>
      <c r="F40" s="212">
        <v>7.35</v>
      </c>
      <c r="G40" s="208">
        <f t="shared" si="2"/>
        <v>7.41</v>
      </c>
      <c r="H40" s="206">
        <v>7.47</v>
      </c>
      <c r="I40" s="209">
        <f t="shared" si="3"/>
        <v>7.53</v>
      </c>
      <c r="J40" s="209">
        <f t="shared" si="4"/>
        <v>7.59</v>
      </c>
      <c r="K40" s="212">
        <v>7.65</v>
      </c>
      <c r="L40" s="208">
        <f t="shared" si="5"/>
        <v>7.714</v>
      </c>
      <c r="M40" s="208">
        <f t="shared" si="6"/>
        <v>7.778</v>
      </c>
      <c r="N40" s="208">
        <f t="shared" si="7"/>
        <v>7.842</v>
      </c>
      <c r="O40" s="208">
        <f t="shared" si="8"/>
        <v>7.906</v>
      </c>
      <c r="P40" s="206">
        <v>7.97</v>
      </c>
      <c r="Q40" s="209">
        <f t="shared" si="9"/>
        <v>8.036</v>
      </c>
      <c r="R40" s="209">
        <f t="shared" si="10"/>
        <v>8.102</v>
      </c>
      <c r="S40" s="209">
        <f t="shared" si="11"/>
        <v>8.168</v>
      </c>
      <c r="T40" s="209">
        <f t="shared" si="12"/>
        <v>8.234</v>
      </c>
      <c r="U40" s="213">
        <v>8.3</v>
      </c>
    </row>
    <row r="41">
      <c r="A41" s="204">
        <v>43081.0</v>
      </c>
      <c r="B41" s="211">
        <v>7.14</v>
      </c>
      <c r="C41" s="206">
        <v>7.18</v>
      </c>
      <c r="D41" s="212">
        <v>7.22</v>
      </c>
      <c r="E41" s="208">
        <f t="shared" si="1"/>
        <v>7.28</v>
      </c>
      <c r="F41" s="212">
        <v>7.34</v>
      </c>
      <c r="G41" s="208">
        <f t="shared" si="2"/>
        <v>7.405</v>
      </c>
      <c r="H41" s="206">
        <v>7.47</v>
      </c>
      <c r="I41" s="209">
        <f t="shared" si="3"/>
        <v>7.53</v>
      </c>
      <c r="J41" s="209">
        <f t="shared" si="4"/>
        <v>7.59</v>
      </c>
      <c r="K41" s="212">
        <v>7.65</v>
      </c>
      <c r="L41" s="208">
        <f t="shared" si="5"/>
        <v>7.712</v>
      </c>
      <c r="M41" s="208">
        <f t="shared" si="6"/>
        <v>7.774</v>
      </c>
      <c r="N41" s="208">
        <f t="shared" si="7"/>
        <v>7.836</v>
      </c>
      <c r="O41" s="208">
        <f t="shared" si="8"/>
        <v>7.898</v>
      </c>
      <c r="P41" s="206">
        <v>7.96</v>
      </c>
      <c r="Q41" s="209">
        <f t="shared" si="9"/>
        <v>8.026</v>
      </c>
      <c r="R41" s="209">
        <f t="shared" si="10"/>
        <v>8.092</v>
      </c>
      <c r="S41" s="209">
        <f t="shared" si="11"/>
        <v>8.158</v>
      </c>
      <c r="T41" s="209">
        <f t="shared" si="12"/>
        <v>8.224</v>
      </c>
      <c r="U41" s="213">
        <v>8.29</v>
      </c>
    </row>
    <row r="42">
      <c r="A42" s="204">
        <v>43080.0</v>
      </c>
      <c r="B42" s="211">
        <v>7.16</v>
      </c>
      <c r="C42" s="206">
        <v>7.2</v>
      </c>
      <c r="D42" s="212">
        <v>7.24</v>
      </c>
      <c r="E42" s="208">
        <f t="shared" si="1"/>
        <v>7.3</v>
      </c>
      <c r="F42" s="212">
        <v>7.36</v>
      </c>
      <c r="G42" s="208">
        <f t="shared" si="2"/>
        <v>7.415</v>
      </c>
      <c r="H42" s="206">
        <v>7.47</v>
      </c>
      <c r="I42" s="209">
        <f t="shared" si="3"/>
        <v>7.526666667</v>
      </c>
      <c r="J42" s="209">
        <f t="shared" si="4"/>
        <v>7.583333333</v>
      </c>
      <c r="K42" s="212">
        <v>7.64</v>
      </c>
      <c r="L42" s="208">
        <f t="shared" si="5"/>
        <v>7.704</v>
      </c>
      <c r="M42" s="208">
        <f t="shared" si="6"/>
        <v>7.768</v>
      </c>
      <c r="N42" s="208">
        <f t="shared" si="7"/>
        <v>7.832</v>
      </c>
      <c r="O42" s="208">
        <f t="shared" si="8"/>
        <v>7.896</v>
      </c>
      <c r="P42" s="206">
        <v>7.96</v>
      </c>
      <c r="Q42" s="209">
        <f t="shared" si="9"/>
        <v>8.028</v>
      </c>
      <c r="R42" s="209">
        <f t="shared" si="10"/>
        <v>8.096</v>
      </c>
      <c r="S42" s="209">
        <f t="shared" si="11"/>
        <v>8.164</v>
      </c>
      <c r="T42" s="209">
        <f t="shared" si="12"/>
        <v>8.232</v>
      </c>
      <c r="U42" s="213">
        <v>8.3</v>
      </c>
    </row>
    <row r="43">
      <c r="A43" s="214">
        <v>43077.0</v>
      </c>
      <c r="B43" s="211">
        <v>7.15</v>
      </c>
      <c r="C43" s="206">
        <v>7.19</v>
      </c>
      <c r="D43" s="212">
        <v>7.24</v>
      </c>
      <c r="E43" s="208">
        <f t="shared" si="1"/>
        <v>7.295</v>
      </c>
      <c r="F43" s="212">
        <v>7.35</v>
      </c>
      <c r="G43" s="208">
        <f t="shared" si="2"/>
        <v>7.405</v>
      </c>
      <c r="H43" s="206">
        <v>7.46</v>
      </c>
      <c r="I43" s="209">
        <f t="shared" si="3"/>
        <v>7.52</v>
      </c>
      <c r="J43" s="209">
        <f t="shared" si="4"/>
        <v>7.58</v>
      </c>
      <c r="K43" s="212">
        <v>7.64</v>
      </c>
      <c r="L43" s="208">
        <f t="shared" si="5"/>
        <v>7.706</v>
      </c>
      <c r="M43" s="208">
        <f t="shared" si="6"/>
        <v>7.772</v>
      </c>
      <c r="N43" s="208">
        <f t="shared" si="7"/>
        <v>7.838</v>
      </c>
      <c r="O43" s="208">
        <f t="shared" si="8"/>
        <v>7.904</v>
      </c>
      <c r="P43" s="206">
        <v>7.97</v>
      </c>
      <c r="Q43" s="209">
        <f t="shared" si="9"/>
        <v>8.038</v>
      </c>
      <c r="R43" s="209">
        <f t="shared" si="10"/>
        <v>8.106</v>
      </c>
      <c r="S43" s="209">
        <f t="shared" si="11"/>
        <v>8.174</v>
      </c>
      <c r="T43" s="209">
        <f t="shared" si="12"/>
        <v>8.242</v>
      </c>
      <c r="U43" s="213">
        <v>8.31</v>
      </c>
    </row>
    <row r="44">
      <c r="A44" s="214">
        <v>43076.0</v>
      </c>
      <c r="B44" s="211">
        <v>7.18</v>
      </c>
      <c r="C44" s="206">
        <v>7.21</v>
      </c>
      <c r="D44" s="212">
        <v>7.26</v>
      </c>
      <c r="E44" s="208">
        <f t="shared" si="1"/>
        <v>7.31</v>
      </c>
      <c r="F44" s="212">
        <v>7.36</v>
      </c>
      <c r="G44" s="208">
        <f t="shared" si="2"/>
        <v>7.415</v>
      </c>
      <c r="H44" s="206">
        <v>7.47</v>
      </c>
      <c r="I44" s="209">
        <f t="shared" si="3"/>
        <v>7.53</v>
      </c>
      <c r="J44" s="209">
        <f t="shared" si="4"/>
        <v>7.59</v>
      </c>
      <c r="K44" s="212">
        <v>7.65</v>
      </c>
      <c r="L44" s="208">
        <f t="shared" si="5"/>
        <v>7.714</v>
      </c>
      <c r="M44" s="208">
        <f t="shared" si="6"/>
        <v>7.778</v>
      </c>
      <c r="N44" s="208">
        <f t="shared" si="7"/>
        <v>7.842</v>
      </c>
      <c r="O44" s="208">
        <f t="shared" si="8"/>
        <v>7.906</v>
      </c>
      <c r="P44" s="206">
        <v>7.97</v>
      </c>
      <c r="Q44" s="209">
        <f t="shared" si="9"/>
        <v>8.036</v>
      </c>
      <c r="R44" s="209">
        <f t="shared" si="10"/>
        <v>8.102</v>
      </c>
      <c r="S44" s="209">
        <f t="shared" si="11"/>
        <v>8.168</v>
      </c>
      <c r="T44" s="209">
        <f t="shared" si="12"/>
        <v>8.234</v>
      </c>
      <c r="U44" s="213">
        <v>8.3</v>
      </c>
    </row>
    <row r="45">
      <c r="A45" s="214">
        <v>43075.0</v>
      </c>
      <c r="B45" s="211">
        <v>7.16</v>
      </c>
      <c r="C45" s="206">
        <v>7.2</v>
      </c>
      <c r="D45" s="212">
        <v>7.25</v>
      </c>
      <c r="E45" s="208">
        <f t="shared" si="1"/>
        <v>7.315</v>
      </c>
      <c r="F45" s="212">
        <v>7.38</v>
      </c>
      <c r="G45" s="208">
        <f t="shared" si="2"/>
        <v>7.44</v>
      </c>
      <c r="H45" s="206">
        <v>7.5</v>
      </c>
      <c r="I45" s="209">
        <f t="shared" si="3"/>
        <v>7.55</v>
      </c>
      <c r="J45" s="209">
        <f t="shared" si="4"/>
        <v>7.6</v>
      </c>
      <c r="K45" s="212">
        <v>7.65</v>
      </c>
      <c r="L45" s="208">
        <f t="shared" si="5"/>
        <v>7.712</v>
      </c>
      <c r="M45" s="208">
        <f t="shared" si="6"/>
        <v>7.774</v>
      </c>
      <c r="N45" s="208">
        <f t="shared" si="7"/>
        <v>7.836</v>
      </c>
      <c r="O45" s="208">
        <f t="shared" si="8"/>
        <v>7.898</v>
      </c>
      <c r="P45" s="206">
        <v>7.96</v>
      </c>
      <c r="Q45" s="209">
        <f t="shared" si="9"/>
        <v>8.024</v>
      </c>
      <c r="R45" s="209">
        <f t="shared" si="10"/>
        <v>8.088</v>
      </c>
      <c r="S45" s="209">
        <f t="shared" si="11"/>
        <v>8.152</v>
      </c>
      <c r="T45" s="209">
        <f t="shared" si="12"/>
        <v>8.216</v>
      </c>
      <c r="U45" s="213">
        <v>8.28</v>
      </c>
    </row>
    <row r="46">
      <c r="A46" s="214">
        <v>43074.0</v>
      </c>
      <c r="B46" s="211">
        <v>7.18</v>
      </c>
      <c r="C46" s="206">
        <v>7.22</v>
      </c>
      <c r="D46" s="212">
        <v>7.27</v>
      </c>
      <c r="E46" s="208">
        <f t="shared" si="1"/>
        <v>7.325</v>
      </c>
      <c r="F46" s="212">
        <v>7.38</v>
      </c>
      <c r="G46" s="208">
        <f t="shared" si="2"/>
        <v>7.43</v>
      </c>
      <c r="H46" s="206">
        <v>7.48</v>
      </c>
      <c r="I46" s="209">
        <f t="shared" si="3"/>
        <v>7.533333333</v>
      </c>
      <c r="J46" s="209">
        <f t="shared" si="4"/>
        <v>7.586666667</v>
      </c>
      <c r="K46" s="212">
        <v>7.64</v>
      </c>
      <c r="L46" s="208">
        <f t="shared" si="5"/>
        <v>7.702</v>
      </c>
      <c r="M46" s="208">
        <f t="shared" si="6"/>
        <v>7.764</v>
      </c>
      <c r="N46" s="208">
        <f t="shared" si="7"/>
        <v>7.826</v>
      </c>
      <c r="O46" s="208">
        <f t="shared" si="8"/>
        <v>7.888</v>
      </c>
      <c r="P46" s="206">
        <v>7.95</v>
      </c>
      <c r="Q46" s="209">
        <f t="shared" si="9"/>
        <v>8.014</v>
      </c>
      <c r="R46" s="209">
        <f t="shared" si="10"/>
        <v>8.078</v>
      </c>
      <c r="S46" s="209">
        <f t="shared" si="11"/>
        <v>8.142</v>
      </c>
      <c r="T46" s="209">
        <f t="shared" si="12"/>
        <v>8.206</v>
      </c>
      <c r="U46" s="213">
        <v>8.27</v>
      </c>
    </row>
    <row r="47">
      <c r="A47" s="214">
        <v>43073.0</v>
      </c>
      <c r="B47" s="211">
        <v>7.18</v>
      </c>
      <c r="C47" s="206">
        <v>7.22</v>
      </c>
      <c r="D47" s="212">
        <v>7.28</v>
      </c>
      <c r="E47" s="208">
        <f t="shared" si="1"/>
        <v>7.34</v>
      </c>
      <c r="F47" s="212">
        <v>7.4</v>
      </c>
      <c r="G47" s="208">
        <f t="shared" si="2"/>
        <v>7.46</v>
      </c>
      <c r="H47" s="206">
        <v>7.52</v>
      </c>
      <c r="I47" s="209">
        <f t="shared" si="3"/>
        <v>7.57</v>
      </c>
      <c r="J47" s="209">
        <f t="shared" si="4"/>
        <v>7.62</v>
      </c>
      <c r="K47" s="212">
        <v>7.67</v>
      </c>
      <c r="L47" s="208">
        <f t="shared" si="5"/>
        <v>7.73</v>
      </c>
      <c r="M47" s="208">
        <f t="shared" si="6"/>
        <v>7.79</v>
      </c>
      <c r="N47" s="208">
        <f t="shared" si="7"/>
        <v>7.85</v>
      </c>
      <c r="O47" s="208">
        <f t="shared" si="8"/>
        <v>7.91</v>
      </c>
      <c r="P47" s="206">
        <v>7.97</v>
      </c>
      <c r="Q47" s="209">
        <f t="shared" si="9"/>
        <v>8.036</v>
      </c>
      <c r="R47" s="209">
        <f t="shared" si="10"/>
        <v>8.102</v>
      </c>
      <c r="S47" s="209">
        <f t="shared" si="11"/>
        <v>8.168</v>
      </c>
      <c r="T47" s="209">
        <f t="shared" si="12"/>
        <v>8.234</v>
      </c>
      <c r="U47" s="213">
        <v>8.3</v>
      </c>
    </row>
    <row r="48">
      <c r="A48" s="214">
        <v>43070.0</v>
      </c>
      <c r="B48" s="211">
        <v>7.19</v>
      </c>
      <c r="C48" s="206">
        <v>7.22</v>
      </c>
      <c r="D48" s="212">
        <v>7.27</v>
      </c>
      <c r="E48" s="208">
        <f t="shared" si="1"/>
        <v>7.33</v>
      </c>
      <c r="F48" s="212">
        <v>7.39</v>
      </c>
      <c r="G48" s="208">
        <f t="shared" si="2"/>
        <v>7.445</v>
      </c>
      <c r="H48" s="206">
        <v>7.5</v>
      </c>
      <c r="I48" s="209">
        <f t="shared" si="3"/>
        <v>7.55</v>
      </c>
      <c r="J48" s="209">
        <f t="shared" si="4"/>
        <v>7.6</v>
      </c>
      <c r="K48" s="212">
        <v>7.65</v>
      </c>
      <c r="L48" s="208">
        <f t="shared" si="5"/>
        <v>7.708</v>
      </c>
      <c r="M48" s="208">
        <f t="shared" si="6"/>
        <v>7.766</v>
      </c>
      <c r="N48" s="208">
        <f t="shared" si="7"/>
        <v>7.824</v>
      </c>
      <c r="O48" s="208">
        <f t="shared" si="8"/>
        <v>7.882</v>
      </c>
      <c r="P48" s="206">
        <v>7.94</v>
      </c>
      <c r="Q48" s="209">
        <f t="shared" si="9"/>
        <v>8.004</v>
      </c>
      <c r="R48" s="209">
        <f t="shared" si="10"/>
        <v>8.068</v>
      </c>
      <c r="S48" s="209">
        <f t="shared" si="11"/>
        <v>8.132</v>
      </c>
      <c r="T48" s="209">
        <f t="shared" si="12"/>
        <v>8.196</v>
      </c>
      <c r="U48" s="213">
        <v>8.26</v>
      </c>
    </row>
    <row r="49">
      <c r="A49" s="204">
        <v>43069.0</v>
      </c>
      <c r="B49" s="211">
        <v>7.24</v>
      </c>
      <c r="C49" s="206">
        <v>7.28</v>
      </c>
      <c r="D49" s="212">
        <v>7.33</v>
      </c>
      <c r="E49" s="208">
        <f t="shared" si="1"/>
        <v>7.38</v>
      </c>
      <c r="F49" s="212">
        <v>7.43</v>
      </c>
      <c r="G49" s="208">
        <f t="shared" si="2"/>
        <v>7.475</v>
      </c>
      <c r="H49" s="206">
        <v>7.52</v>
      </c>
      <c r="I49" s="209">
        <f t="shared" si="3"/>
        <v>7.563333333</v>
      </c>
      <c r="J49" s="209">
        <f t="shared" si="4"/>
        <v>7.606666667</v>
      </c>
      <c r="K49" s="212">
        <v>7.65</v>
      </c>
      <c r="L49" s="208">
        <f t="shared" si="5"/>
        <v>7.706</v>
      </c>
      <c r="M49" s="208">
        <f t="shared" si="6"/>
        <v>7.762</v>
      </c>
      <c r="N49" s="208">
        <f t="shared" si="7"/>
        <v>7.818</v>
      </c>
      <c r="O49" s="208">
        <f t="shared" si="8"/>
        <v>7.874</v>
      </c>
      <c r="P49" s="206">
        <v>7.93</v>
      </c>
      <c r="Q49" s="209">
        <f t="shared" si="9"/>
        <v>7.994</v>
      </c>
      <c r="R49" s="209">
        <f t="shared" si="10"/>
        <v>8.058</v>
      </c>
      <c r="S49" s="209">
        <f t="shared" si="11"/>
        <v>8.122</v>
      </c>
      <c r="T49" s="209">
        <f t="shared" si="12"/>
        <v>8.186</v>
      </c>
      <c r="U49" s="213">
        <v>8.25</v>
      </c>
    </row>
    <row r="50">
      <c r="A50" s="204">
        <v>43068.0</v>
      </c>
      <c r="B50" s="211">
        <v>7.24</v>
      </c>
      <c r="C50" s="206">
        <v>7.28</v>
      </c>
      <c r="D50" s="212">
        <v>7.34</v>
      </c>
      <c r="E50" s="208">
        <f t="shared" si="1"/>
        <v>7.385</v>
      </c>
      <c r="F50" s="212">
        <v>7.43</v>
      </c>
      <c r="G50" s="208">
        <f t="shared" si="2"/>
        <v>7.475</v>
      </c>
      <c r="H50" s="206">
        <v>7.52</v>
      </c>
      <c r="I50" s="209">
        <f t="shared" si="3"/>
        <v>7.566666667</v>
      </c>
      <c r="J50" s="209">
        <f t="shared" si="4"/>
        <v>7.613333333</v>
      </c>
      <c r="K50" s="212">
        <v>7.66</v>
      </c>
      <c r="L50" s="208">
        <f t="shared" si="5"/>
        <v>7.718</v>
      </c>
      <c r="M50" s="208">
        <f t="shared" si="6"/>
        <v>7.776</v>
      </c>
      <c r="N50" s="208">
        <f t="shared" si="7"/>
        <v>7.834</v>
      </c>
      <c r="O50" s="208">
        <f t="shared" si="8"/>
        <v>7.892</v>
      </c>
      <c r="P50" s="206">
        <v>7.95</v>
      </c>
      <c r="Q50" s="209">
        <f t="shared" si="9"/>
        <v>8.014</v>
      </c>
      <c r="R50" s="209">
        <f t="shared" si="10"/>
        <v>8.078</v>
      </c>
      <c r="S50" s="209">
        <f t="shared" si="11"/>
        <v>8.142</v>
      </c>
      <c r="T50" s="209">
        <f t="shared" si="12"/>
        <v>8.206</v>
      </c>
      <c r="U50" s="213">
        <v>8.27</v>
      </c>
    </row>
    <row r="51">
      <c r="A51" s="204">
        <v>43067.0</v>
      </c>
      <c r="B51" s="211">
        <v>7.23</v>
      </c>
      <c r="C51" s="206">
        <v>7.28</v>
      </c>
      <c r="D51" s="212">
        <v>7.33</v>
      </c>
      <c r="E51" s="208">
        <f t="shared" si="1"/>
        <v>7.375</v>
      </c>
      <c r="F51" s="212">
        <v>7.42</v>
      </c>
      <c r="G51" s="208">
        <f t="shared" si="2"/>
        <v>7.46</v>
      </c>
      <c r="H51" s="206">
        <v>7.5</v>
      </c>
      <c r="I51" s="209">
        <f t="shared" si="3"/>
        <v>7.55</v>
      </c>
      <c r="J51" s="209">
        <f t="shared" si="4"/>
        <v>7.6</v>
      </c>
      <c r="K51" s="212">
        <v>7.65</v>
      </c>
      <c r="L51" s="208">
        <f t="shared" si="5"/>
        <v>7.708</v>
      </c>
      <c r="M51" s="208">
        <f t="shared" si="6"/>
        <v>7.766</v>
      </c>
      <c r="N51" s="208">
        <f t="shared" si="7"/>
        <v>7.824</v>
      </c>
      <c r="O51" s="208">
        <f t="shared" si="8"/>
        <v>7.882</v>
      </c>
      <c r="P51" s="206">
        <v>7.94</v>
      </c>
      <c r="Q51" s="209">
        <f t="shared" si="9"/>
        <v>8.004</v>
      </c>
      <c r="R51" s="209">
        <f t="shared" si="10"/>
        <v>8.068</v>
      </c>
      <c r="S51" s="209">
        <f t="shared" si="11"/>
        <v>8.132</v>
      </c>
      <c r="T51" s="209">
        <f t="shared" si="12"/>
        <v>8.196</v>
      </c>
      <c r="U51" s="213">
        <v>8.26</v>
      </c>
    </row>
    <row r="52">
      <c r="A52" s="204">
        <v>43066.0</v>
      </c>
      <c r="B52" s="211">
        <v>7.28</v>
      </c>
      <c r="C52" s="206">
        <v>7.32</v>
      </c>
      <c r="D52" s="212">
        <v>7.35</v>
      </c>
      <c r="E52" s="208">
        <f t="shared" si="1"/>
        <v>7.39</v>
      </c>
      <c r="F52" s="212">
        <v>7.43</v>
      </c>
      <c r="G52" s="208">
        <f t="shared" si="2"/>
        <v>7.475</v>
      </c>
      <c r="H52" s="206">
        <v>7.52</v>
      </c>
      <c r="I52" s="209">
        <f t="shared" si="3"/>
        <v>7.566666667</v>
      </c>
      <c r="J52" s="209">
        <f t="shared" si="4"/>
        <v>7.613333333</v>
      </c>
      <c r="K52" s="212">
        <v>7.66</v>
      </c>
      <c r="L52" s="208">
        <f t="shared" si="5"/>
        <v>7.718</v>
      </c>
      <c r="M52" s="208">
        <f t="shared" si="6"/>
        <v>7.776</v>
      </c>
      <c r="N52" s="208">
        <f t="shared" si="7"/>
        <v>7.834</v>
      </c>
      <c r="O52" s="208">
        <f t="shared" si="8"/>
        <v>7.892</v>
      </c>
      <c r="P52" s="206">
        <v>7.95</v>
      </c>
      <c r="Q52" s="209">
        <f t="shared" si="9"/>
        <v>8.012</v>
      </c>
      <c r="R52" s="209">
        <f t="shared" si="10"/>
        <v>8.074</v>
      </c>
      <c r="S52" s="209">
        <f t="shared" si="11"/>
        <v>8.136</v>
      </c>
      <c r="T52" s="209">
        <f t="shared" si="12"/>
        <v>8.198</v>
      </c>
      <c r="U52" s="213">
        <v>8.26</v>
      </c>
    </row>
    <row r="53">
      <c r="A53" s="204">
        <v>43063.0</v>
      </c>
      <c r="B53" s="211">
        <v>7.3</v>
      </c>
      <c r="C53" s="206">
        <v>7.32</v>
      </c>
      <c r="D53" s="212">
        <v>7.36</v>
      </c>
      <c r="E53" s="208">
        <f t="shared" si="1"/>
        <v>7.41</v>
      </c>
      <c r="F53" s="212">
        <v>7.46</v>
      </c>
      <c r="G53" s="208">
        <f t="shared" si="2"/>
        <v>7.505</v>
      </c>
      <c r="H53" s="206">
        <v>7.55</v>
      </c>
      <c r="I53" s="209">
        <f t="shared" si="3"/>
        <v>7.593333333</v>
      </c>
      <c r="J53" s="209">
        <f t="shared" si="4"/>
        <v>7.636666667</v>
      </c>
      <c r="K53" s="212">
        <v>7.68</v>
      </c>
      <c r="L53" s="208">
        <f t="shared" si="5"/>
        <v>7.736</v>
      </c>
      <c r="M53" s="208">
        <f t="shared" si="6"/>
        <v>7.792</v>
      </c>
      <c r="N53" s="208">
        <f t="shared" si="7"/>
        <v>7.848</v>
      </c>
      <c r="O53" s="208">
        <f t="shared" si="8"/>
        <v>7.904</v>
      </c>
      <c r="P53" s="206">
        <v>7.96</v>
      </c>
      <c r="Q53" s="209">
        <f t="shared" si="9"/>
        <v>8.02</v>
      </c>
      <c r="R53" s="209">
        <f t="shared" si="10"/>
        <v>8.08</v>
      </c>
      <c r="S53" s="209">
        <f t="shared" si="11"/>
        <v>8.14</v>
      </c>
      <c r="T53" s="209">
        <f t="shared" si="12"/>
        <v>8.2</v>
      </c>
      <c r="U53" s="213">
        <v>8.26</v>
      </c>
    </row>
    <row r="54">
      <c r="A54" s="204">
        <v>43062.0</v>
      </c>
      <c r="B54" s="211">
        <v>7.3</v>
      </c>
      <c r="C54" s="206">
        <v>7.32</v>
      </c>
      <c r="D54" s="212">
        <v>7.36</v>
      </c>
      <c r="E54" s="208">
        <f t="shared" si="1"/>
        <v>7.405</v>
      </c>
      <c r="F54" s="212">
        <v>7.45</v>
      </c>
      <c r="G54" s="208">
        <f t="shared" si="2"/>
        <v>7.5</v>
      </c>
      <c r="H54" s="206">
        <v>7.55</v>
      </c>
      <c r="I54" s="209">
        <f t="shared" si="3"/>
        <v>7.593333333</v>
      </c>
      <c r="J54" s="209">
        <f t="shared" si="4"/>
        <v>7.636666667</v>
      </c>
      <c r="K54" s="212">
        <v>7.68</v>
      </c>
      <c r="L54" s="208">
        <f t="shared" si="5"/>
        <v>7.736</v>
      </c>
      <c r="M54" s="208">
        <f t="shared" si="6"/>
        <v>7.792</v>
      </c>
      <c r="N54" s="208">
        <f t="shared" si="7"/>
        <v>7.848</v>
      </c>
      <c r="O54" s="208">
        <f t="shared" si="8"/>
        <v>7.904</v>
      </c>
      <c r="P54" s="206">
        <v>7.96</v>
      </c>
      <c r="Q54" s="209">
        <f t="shared" si="9"/>
        <v>8.02</v>
      </c>
      <c r="R54" s="209">
        <f t="shared" si="10"/>
        <v>8.08</v>
      </c>
      <c r="S54" s="209">
        <f t="shared" si="11"/>
        <v>8.14</v>
      </c>
      <c r="T54" s="209">
        <f t="shared" si="12"/>
        <v>8.2</v>
      </c>
      <c r="U54" s="213">
        <v>8.26</v>
      </c>
    </row>
    <row r="55">
      <c r="A55" s="204">
        <v>43061.0</v>
      </c>
      <c r="B55" s="211">
        <v>7.33</v>
      </c>
      <c r="C55" s="206">
        <v>7.36</v>
      </c>
      <c r="D55" s="212">
        <v>7.4</v>
      </c>
      <c r="E55" s="208">
        <f t="shared" si="1"/>
        <v>7.44</v>
      </c>
      <c r="F55" s="212">
        <v>7.48</v>
      </c>
      <c r="G55" s="208">
        <f t="shared" si="2"/>
        <v>7.52</v>
      </c>
      <c r="H55" s="206">
        <v>7.56</v>
      </c>
      <c r="I55" s="209">
        <f t="shared" si="3"/>
        <v>7.6</v>
      </c>
      <c r="J55" s="209">
        <f t="shared" si="4"/>
        <v>7.64</v>
      </c>
      <c r="K55" s="212">
        <v>7.68</v>
      </c>
      <c r="L55" s="208">
        <f t="shared" si="5"/>
        <v>7.732</v>
      </c>
      <c r="M55" s="208">
        <f t="shared" si="6"/>
        <v>7.784</v>
      </c>
      <c r="N55" s="208">
        <f t="shared" si="7"/>
        <v>7.836</v>
      </c>
      <c r="O55" s="208">
        <f t="shared" si="8"/>
        <v>7.888</v>
      </c>
      <c r="P55" s="206">
        <v>7.94</v>
      </c>
      <c r="Q55" s="209">
        <f t="shared" si="9"/>
        <v>8</v>
      </c>
      <c r="R55" s="209">
        <f t="shared" si="10"/>
        <v>8.06</v>
      </c>
      <c r="S55" s="209">
        <f t="shared" si="11"/>
        <v>8.12</v>
      </c>
      <c r="T55" s="209">
        <f t="shared" si="12"/>
        <v>8.18</v>
      </c>
      <c r="U55" s="213">
        <v>8.24</v>
      </c>
    </row>
    <row r="56">
      <c r="A56" s="204">
        <v>43060.0</v>
      </c>
      <c r="B56" s="211">
        <v>7.33</v>
      </c>
      <c r="C56" s="206">
        <v>7.36</v>
      </c>
      <c r="D56" s="212">
        <v>7.4</v>
      </c>
      <c r="E56" s="208">
        <f t="shared" si="1"/>
        <v>7.46</v>
      </c>
      <c r="F56" s="212">
        <v>7.52</v>
      </c>
      <c r="G56" s="208">
        <f t="shared" si="2"/>
        <v>7.565</v>
      </c>
      <c r="H56" s="206">
        <v>7.61</v>
      </c>
      <c r="I56" s="209">
        <f t="shared" si="3"/>
        <v>7.65</v>
      </c>
      <c r="J56" s="209">
        <f t="shared" si="4"/>
        <v>7.69</v>
      </c>
      <c r="K56" s="212">
        <v>7.73</v>
      </c>
      <c r="L56" s="208">
        <f t="shared" si="5"/>
        <v>7.778</v>
      </c>
      <c r="M56" s="208">
        <f t="shared" si="6"/>
        <v>7.826</v>
      </c>
      <c r="N56" s="208">
        <f t="shared" si="7"/>
        <v>7.874</v>
      </c>
      <c r="O56" s="208">
        <f t="shared" si="8"/>
        <v>7.922</v>
      </c>
      <c r="P56" s="206">
        <v>7.97</v>
      </c>
      <c r="Q56" s="209">
        <f t="shared" si="9"/>
        <v>8.028</v>
      </c>
      <c r="R56" s="209">
        <f t="shared" si="10"/>
        <v>8.086</v>
      </c>
      <c r="S56" s="209">
        <f t="shared" si="11"/>
        <v>8.144</v>
      </c>
      <c r="T56" s="209">
        <f t="shared" si="12"/>
        <v>8.202</v>
      </c>
      <c r="U56" s="213">
        <v>8.26</v>
      </c>
    </row>
    <row r="57">
      <c r="A57" s="204">
        <v>43059.0</v>
      </c>
      <c r="B57" s="211">
        <v>7.37</v>
      </c>
      <c r="C57" s="206">
        <v>7.39</v>
      </c>
      <c r="D57" s="212">
        <v>7.43</v>
      </c>
      <c r="E57" s="208">
        <f t="shared" si="1"/>
        <v>7.48</v>
      </c>
      <c r="F57" s="212">
        <v>7.53</v>
      </c>
      <c r="G57" s="208">
        <f t="shared" si="2"/>
        <v>7.575</v>
      </c>
      <c r="H57" s="206">
        <v>7.62</v>
      </c>
      <c r="I57" s="209">
        <f t="shared" si="3"/>
        <v>7.653333333</v>
      </c>
      <c r="J57" s="209">
        <f t="shared" si="4"/>
        <v>7.686666667</v>
      </c>
      <c r="K57" s="212">
        <v>7.72</v>
      </c>
      <c r="L57" s="208">
        <f t="shared" si="5"/>
        <v>7.768</v>
      </c>
      <c r="M57" s="208">
        <f t="shared" si="6"/>
        <v>7.816</v>
      </c>
      <c r="N57" s="208">
        <f t="shared" si="7"/>
        <v>7.864</v>
      </c>
      <c r="O57" s="208">
        <f t="shared" si="8"/>
        <v>7.912</v>
      </c>
      <c r="P57" s="206">
        <v>7.96</v>
      </c>
      <c r="Q57" s="209">
        <f t="shared" si="9"/>
        <v>8.018</v>
      </c>
      <c r="R57" s="209">
        <f t="shared" si="10"/>
        <v>8.076</v>
      </c>
      <c r="S57" s="209">
        <f t="shared" si="11"/>
        <v>8.134</v>
      </c>
      <c r="T57" s="209">
        <f t="shared" si="12"/>
        <v>8.192</v>
      </c>
      <c r="U57" s="213">
        <v>8.25</v>
      </c>
    </row>
    <row r="58">
      <c r="A58" s="204">
        <v>43056.0</v>
      </c>
      <c r="B58" s="211">
        <v>7.4</v>
      </c>
      <c r="C58" s="206">
        <v>7.41</v>
      </c>
      <c r="D58" s="212">
        <v>7.44</v>
      </c>
      <c r="E58" s="208">
        <f t="shared" si="1"/>
        <v>7.485</v>
      </c>
      <c r="F58" s="212">
        <v>7.53</v>
      </c>
      <c r="G58" s="208">
        <f t="shared" si="2"/>
        <v>7.565</v>
      </c>
      <c r="H58" s="206">
        <v>7.6</v>
      </c>
      <c r="I58" s="209">
        <f t="shared" si="3"/>
        <v>7.633333333</v>
      </c>
      <c r="J58" s="209">
        <f t="shared" si="4"/>
        <v>7.666666667</v>
      </c>
      <c r="K58" s="212">
        <v>7.7</v>
      </c>
      <c r="L58" s="208">
        <f t="shared" si="5"/>
        <v>7.746</v>
      </c>
      <c r="M58" s="208">
        <f t="shared" si="6"/>
        <v>7.792</v>
      </c>
      <c r="N58" s="208">
        <f t="shared" si="7"/>
        <v>7.838</v>
      </c>
      <c r="O58" s="208">
        <f t="shared" si="8"/>
        <v>7.884</v>
      </c>
      <c r="P58" s="206">
        <v>7.93</v>
      </c>
      <c r="Q58" s="209">
        <f t="shared" si="9"/>
        <v>7.988</v>
      </c>
      <c r="R58" s="209">
        <f t="shared" si="10"/>
        <v>8.046</v>
      </c>
      <c r="S58" s="209">
        <f t="shared" si="11"/>
        <v>8.104</v>
      </c>
      <c r="T58" s="209">
        <f t="shared" si="12"/>
        <v>8.162</v>
      </c>
      <c r="U58" s="213">
        <v>8.22</v>
      </c>
    </row>
    <row r="59">
      <c r="A59" s="204">
        <v>43055.0</v>
      </c>
      <c r="B59" s="211">
        <v>7.39</v>
      </c>
      <c r="C59" s="206">
        <v>7.43</v>
      </c>
      <c r="D59" s="212">
        <v>7.47</v>
      </c>
      <c r="E59" s="208">
        <f t="shared" si="1"/>
        <v>7.52</v>
      </c>
      <c r="F59" s="212">
        <v>7.57</v>
      </c>
      <c r="G59" s="208">
        <f t="shared" si="2"/>
        <v>7.605</v>
      </c>
      <c r="H59" s="206">
        <v>7.64</v>
      </c>
      <c r="I59" s="209">
        <f t="shared" si="3"/>
        <v>7.663333333</v>
      </c>
      <c r="J59" s="209">
        <f t="shared" si="4"/>
        <v>7.686666667</v>
      </c>
      <c r="K59" s="212">
        <v>7.71</v>
      </c>
      <c r="L59" s="208">
        <f t="shared" si="5"/>
        <v>7.754</v>
      </c>
      <c r="M59" s="208">
        <f t="shared" si="6"/>
        <v>7.798</v>
      </c>
      <c r="N59" s="208">
        <f t="shared" si="7"/>
        <v>7.842</v>
      </c>
      <c r="O59" s="208">
        <f t="shared" si="8"/>
        <v>7.886</v>
      </c>
      <c r="P59" s="206">
        <v>7.93</v>
      </c>
      <c r="Q59" s="209">
        <f t="shared" si="9"/>
        <v>7.988</v>
      </c>
      <c r="R59" s="209">
        <f t="shared" si="10"/>
        <v>8.046</v>
      </c>
      <c r="S59" s="209">
        <f t="shared" si="11"/>
        <v>8.104</v>
      </c>
      <c r="T59" s="209">
        <f t="shared" si="12"/>
        <v>8.162</v>
      </c>
      <c r="U59" s="213">
        <v>8.22</v>
      </c>
    </row>
    <row r="60">
      <c r="A60" s="204">
        <v>43054.0</v>
      </c>
      <c r="B60" s="211">
        <v>7.46</v>
      </c>
      <c r="C60" s="206">
        <v>7.48</v>
      </c>
      <c r="D60" s="212">
        <v>7.51</v>
      </c>
      <c r="E60" s="208">
        <f t="shared" si="1"/>
        <v>7.545</v>
      </c>
      <c r="F60" s="212">
        <v>7.58</v>
      </c>
      <c r="G60" s="208">
        <f t="shared" si="2"/>
        <v>7.61</v>
      </c>
      <c r="H60" s="206">
        <v>7.64</v>
      </c>
      <c r="I60" s="209">
        <f t="shared" si="3"/>
        <v>7.67</v>
      </c>
      <c r="J60" s="209">
        <f t="shared" si="4"/>
        <v>7.7</v>
      </c>
      <c r="K60" s="212">
        <v>7.73</v>
      </c>
      <c r="L60" s="208">
        <f t="shared" si="5"/>
        <v>7.778</v>
      </c>
      <c r="M60" s="208">
        <f t="shared" si="6"/>
        <v>7.826</v>
      </c>
      <c r="N60" s="208">
        <f t="shared" si="7"/>
        <v>7.874</v>
      </c>
      <c r="O60" s="208">
        <f t="shared" si="8"/>
        <v>7.922</v>
      </c>
      <c r="P60" s="206">
        <v>7.97</v>
      </c>
      <c r="Q60" s="209">
        <f t="shared" si="9"/>
        <v>8.03</v>
      </c>
      <c r="R60" s="209">
        <f t="shared" si="10"/>
        <v>8.09</v>
      </c>
      <c r="S60" s="209">
        <f t="shared" si="11"/>
        <v>8.15</v>
      </c>
      <c r="T60" s="209">
        <f t="shared" si="12"/>
        <v>8.21</v>
      </c>
      <c r="U60" s="213">
        <v>8.27</v>
      </c>
    </row>
    <row r="61">
      <c r="A61" s="204">
        <v>43053.0</v>
      </c>
      <c r="B61" s="211">
        <v>7.43</v>
      </c>
      <c r="C61" s="206">
        <v>7.47</v>
      </c>
      <c r="D61" s="212">
        <v>7.51</v>
      </c>
      <c r="E61" s="208">
        <f t="shared" si="1"/>
        <v>7.56</v>
      </c>
      <c r="F61" s="212">
        <v>7.61</v>
      </c>
      <c r="G61" s="208">
        <f t="shared" si="2"/>
        <v>7.645</v>
      </c>
      <c r="H61" s="206">
        <v>7.68</v>
      </c>
      <c r="I61" s="209">
        <f t="shared" si="3"/>
        <v>7.71</v>
      </c>
      <c r="J61" s="209">
        <f t="shared" si="4"/>
        <v>7.74</v>
      </c>
      <c r="K61" s="212">
        <v>7.77</v>
      </c>
      <c r="L61" s="208">
        <f t="shared" si="5"/>
        <v>7.818</v>
      </c>
      <c r="M61" s="208">
        <f t="shared" si="6"/>
        <v>7.866</v>
      </c>
      <c r="N61" s="208">
        <f t="shared" si="7"/>
        <v>7.914</v>
      </c>
      <c r="O61" s="208">
        <f t="shared" si="8"/>
        <v>7.962</v>
      </c>
      <c r="P61" s="206">
        <v>8.01</v>
      </c>
      <c r="Q61" s="209">
        <f t="shared" si="9"/>
        <v>8.07</v>
      </c>
      <c r="R61" s="209">
        <f t="shared" si="10"/>
        <v>8.13</v>
      </c>
      <c r="S61" s="209">
        <f t="shared" si="11"/>
        <v>8.19</v>
      </c>
      <c r="T61" s="209">
        <f t="shared" si="12"/>
        <v>8.25</v>
      </c>
      <c r="U61" s="213">
        <v>8.31</v>
      </c>
    </row>
    <row r="62">
      <c r="A62" s="204">
        <v>43052.0</v>
      </c>
      <c r="B62" s="211">
        <v>7.43</v>
      </c>
      <c r="C62" s="206">
        <v>7.46</v>
      </c>
      <c r="D62" s="212">
        <v>7.5</v>
      </c>
      <c r="E62" s="208">
        <f t="shared" si="1"/>
        <v>7.54</v>
      </c>
      <c r="F62" s="212">
        <v>7.58</v>
      </c>
      <c r="G62" s="208">
        <f t="shared" si="2"/>
        <v>7.61</v>
      </c>
      <c r="H62" s="206">
        <v>7.64</v>
      </c>
      <c r="I62" s="209">
        <f t="shared" si="3"/>
        <v>7.673333333</v>
      </c>
      <c r="J62" s="209">
        <f t="shared" si="4"/>
        <v>7.706666667</v>
      </c>
      <c r="K62" s="212">
        <v>7.74</v>
      </c>
      <c r="L62" s="208">
        <f t="shared" si="5"/>
        <v>7.788</v>
      </c>
      <c r="M62" s="208">
        <f t="shared" si="6"/>
        <v>7.836</v>
      </c>
      <c r="N62" s="208">
        <f t="shared" si="7"/>
        <v>7.884</v>
      </c>
      <c r="O62" s="208">
        <f t="shared" si="8"/>
        <v>7.932</v>
      </c>
      <c r="P62" s="206">
        <v>7.98</v>
      </c>
      <c r="Q62" s="209">
        <f t="shared" si="9"/>
        <v>8.042</v>
      </c>
      <c r="R62" s="209">
        <f t="shared" si="10"/>
        <v>8.104</v>
      </c>
      <c r="S62" s="209">
        <f t="shared" si="11"/>
        <v>8.166</v>
      </c>
      <c r="T62" s="209">
        <f t="shared" si="12"/>
        <v>8.228</v>
      </c>
      <c r="U62" s="213">
        <v>8.29</v>
      </c>
    </row>
    <row r="63">
      <c r="A63" s="204">
        <v>43049.0</v>
      </c>
      <c r="B63" s="211">
        <v>7.47</v>
      </c>
      <c r="C63" s="206">
        <v>7.47</v>
      </c>
      <c r="D63" s="212">
        <v>7.49</v>
      </c>
      <c r="E63" s="208">
        <f t="shared" si="1"/>
        <v>7.52</v>
      </c>
      <c r="F63" s="212">
        <v>7.55</v>
      </c>
      <c r="G63" s="208">
        <f t="shared" si="2"/>
        <v>7.575</v>
      </c>
      <c r="H63" s="206">
        <v>7.6</v>
      </c>
      <c r="I63" s="209">
        <f t="shared" si="3"/>
        <v>7.63</v>
      </c>
      <c r="J63" s="209">
        <f t="shared" si="4"/>
        <v>7.66</v>
      </c>
      <c r="K63" s="212">
        <v>7.69</v>
      </c>
      <c r="L63" s="208">
        <f t="shared" si="5"/>
        <v>7.736</v>
      </c>
      <c r="M63" s="208">
        <f t="shared" si="6"/>
        <v>7.782</v>
      </c>
      <c r="N63" s="208">
        <f t="shared" si="7"/>
        <v>7.828</v>
      </c>
      <c r="O63" s="208">
        <f t="shared" si="8"/>
        <v>7.874</v>
      </c>
      <c r="P63" s="206">
        <v>7.92</v>
      </c>
      <c r="Q63" s="209">
        <f t="shared" si="9"/>
        <v>7.982</v>
      </c>
      <c r="R63" s="209">
        <f t="shared" si="10"/>
        <v>8.044</v>
      </c>
      <c r="S63" s="209">
        <f t="shared" si="11"/>
        <v>8.106</v>
      </c>
      <c r="T63" s="209">
        <f t="shared" si="12"/>
        <v>8.168</v>
      </c>
      <c r="U63" s="213">
        <v>8.23</v>
      </c>
    </row>
    <row r="64">
      <c r="A64" s="204">
        <v>43048.0</v>
      </c>
      <c r="B64" s="211">
        <v>7.44</v>
      </c>
      <c r="C64" s="206">
        <v>7.43</v>
      </c>
      <c r="D64" s="212">
        <v>7.46</v>
      </c>
      <c r="E64" s="208">
        <f t="shared" si="1"/>
        <v>7.5</v>
      </c>
      <c r="F64" s="212">
        <v>7.54</v>
      </c>
      <c r="G64" s="208">
        <f t="shared" si="2"/>
        <v>7.57</v>
      </c>
      <c r="H64" s="206">
        <v>7.6</v>
      </c>
      <c r="I64" s="209">
        <f t="shared" si="3"/>
        <v>7.626666667</v>
      </c>
      <c r="J64" s="209">
        <f t="shared" si="4"/>
        <v>7.653333333</v>
      </c>
      <c r="K64" s="212">
        <v>7.68</v>
      </c>
      <c r="L64" s="208">
        <f t="shared" si="5"/>
        <v>7.728</v>
      </c>
      <c r="M64" s="208">
        <f t="shared" si="6"/>
        <v>7.776</v>
      </c>
      <c r="N64" s="208">
        <f t="shared" si="7"/>
        <v>7.824</v>
      </c>
      <c r="O64" s="208">
        <f t="shared" si="8"/>
        <v>7.872</v>
      </c>
      <c r="P64" s="206">
        <v>7.92</v>
      </c>
      <c r="Q64" s="209">
        <f t="shared" si="9"/>
        <v>7.982</v>
      </c>
      <c r="R64" s="209">
        <f t="shared" si="10"/>
        <v>8.044</v>
      </c>
      <c r="S64" s="209">
        <f t="shared" si="11"/>
        <v>8.106</v>
      </c>
      <c r="T64" s="209">
        <f t="shared" si="12"/>
        <v>8.168</v>
      </c>
      <c r="U64" s="213">
        <v>8.23</v>
      </c>
    </row>
    <row r="65">
      <c r="A65" s="214">
        <v>43047.0</v>
      </c>
      <c r="B65" s="211">
        <v>7.51</v>
      </c>
      <c r="C65" s="206">
        <v>7.47</v>
      </c>
      <c r="D65" s="212">
        <v>7.49</v>
      </c>
      <c r="E65" s="208">
        <f t="shared" si="1"/>
        <v>7.52</v>
      </c>
      <c r="F65" s="212">
        <v>7.55</v>
      </c>
      <c r="G65" s="208">
        <f t="shared" si="2"/>
        <v>7.575</v>
      </c>
      <c r="H65" s="206">
        <v>7.6</v>
      </c>
      <c r="I65" s="209">
        <f t="shared" si="3"/>
        <v>7.623333333</v>
      </c>
      <c r="J65" s="209">
        <f t="shared" si="4"/>
        <v>7.646666667</v>
      </c>
      <c r="K65" s="212">
        <v>7.67</v>
      </c>
      <c r="L65" s="208">
        <f t="shared" si="5"/>
        <v>7.716</v>
      </c>
      <c r="M65" s="208">
        <f t="shared" si="6"/>
        <v>7.762</v>
      </c>
      <c r="N65" s="208">
        <f t="shared" si="7"/>
        <v>7.808</v>
      </c>
      <c r="O65" s="208">
        <f t="shared" si="8"/>
        <v>7.854</v>
      </c>
      <c r="P65" s="206">
        <v>7.9</v>
      </c>
      <c r="Q65" s="209">
        <f t="shared" si="9"/>
        <v>7.966</v>
      </c>
      <c r="R65" s="209">
        <f t="shared" si="10"/>
        <v>8.032</v>
      </c>
      <c r="S65" s="209">
        <f t="shared" si="11"/>
        <v>8.098</v>
      </c>
      <c r="T65" s="209">
        <f t="shared" si="12"/>
        <v>8.164</v>
      </c>
      <c r="U65" s="213">
        <v>8.23</v>
      </c>
    </row>
    <row r="66">
      <c r="A66" s="214">
        <v>43046.0</v>
      </c>
      <c r="B66" s="211">
        <v>7.44</v>
      </c>
      <c r="C66" s="206">
        <v>7.44</v>
      </c>
      <c r="D66" s="212">
        <v>7.46</v>
      </c>
      <c r="E66" s="208">
        <f t="shared" si="1"/>
        <v>7.48</v>
      </c>
      <c r="F66" s="212">
        <v>7.5</v>
      </c>
      <c r="G66" s="208">
        <f t="shared" si="2"/>
        <v>7.525</v>
      </c>
      <c r="H66" s="206">
        <v>7.55</v>
      </c>
      <c r="I66" s="209">
        <f t="shared" si="3"/>
        <v>7.576666667</v>
      </c>
      <c r="J66" s="209">
        <f t="shared" si="4"/>
        <v>7.603333333</v>
      </c>
      <c r="K66" s="212">
        <v>7.63</v>
      </c>
      <c r="L66" s="208">
        <f t="shared" si="5"/>
        <v>7.684</v>
      </c>
      <c r="M66" s="208">
        <f t="shared" si="6"/>
        <v>7.738</v>
      </c>
      <c r="N66" s="208">
        <f t="shared" si="7"/>
        <v>7.792</v>
      </c>
      <c r="O66" s="208">
        <f t="shared" si="8"/>
        <v>7.846</v>
      </c>
      <c r="P66" s="206">
        <v>7.9</v>
      </c>
      <c r="Q66" s="209">
        <f t="shared" si="9"/>
        <v>7.968</v>
      </c>
      <c r="R66" s="209">
        <f t="shared" si="10"/>
        <v>8.036</v>
      </c>
      <c r="S66" s="209">
        <f t="shared" si="11"/>
        <v>8.104</v>
      </c>
      <c r="T66" s="209">
        <f t="shared" si="12"/>
        <v>8.172</v>
      </c>
      <c r="U66" s="213">
        <v>8.24</v>
      </c>
    </row>
    <row r="67">
      <c r="A67" s="214">
        <v>43042.0</v>
      </c>
      <c r="B67" s="211">
        <v>7.45</v>
      </c>
      <c r="C67" s="206">
        <v>7.44</v>
      </c>
      <c r="D67" s="212">
        <v>7.46</v>
      </c>
      <c r="E67" s="208">
        <f t="shared" si="1"/>
        <v>7.48</v>
      </c>
      <c r="F67" s="212">
        <v>7.5</v>
      </c>
      <c r="G67" s="208">
        <f t="shared" si="2"/>
        <v>7.525</v>
      </c>
      <c r="H67" s="206">
        <v>7.55</v>
      </c>
      <c r="I67" s="209">
        <f t="shared" si="3"/>
        <v>7.583333333</v>
      </c>
      <c r="J67" s="209">
        <f t="shared" si="4"/>
        <v>7.616666667</v>
      </c>
      <c r="K67" s="212">
        <v>7.65</v>
      </c>
      <c r="L67" s="208">
        <f t="shared" si="5"/>
        <v>7.708</v>
      </c>
      <c r="M67" s="208">
        <f t="shared" si="6"/>
        <v>7.766</v>
      </c>
      <c r="N67" s="208">
        <f t="shared" si="7"/>
        <v>7.824</v>
      </c>
      <c r="O67" s="208">
        <f t="shared" si="8"/>
        <v>7.882</v>
      </c>
      <c r="P67" s="206">
        <v>7.94</v>
      </c>
      <c r="Q67" s="209">
        <f t="shared" si="9"/>
        <v>8.008</v>
      </c>
      <c r="R67" s="209">
        <f t="shared" si="10"/>
        <v>8.076</v>
      </c>
      <c r="S67" s="209">
        <f t="shared" si="11"/>
        <v>8.144</v>
      </c>
      <c r="T67" s="209">
        <f t="shared" si="12"/>
        <v>8.212</v>
      </c>
      <c r="U67" s="213">
        <v>8.28</v>
      </c>
    </row>
    <row r="68">
      <c r="A68" s="214">
        <v>43041.0</v>
      </c>
      <c r="B68" s="211">
        <v>7.49</v>
      </c>
      <c r="C68" s="206">
        <v>7.45</v>
      </c>
      <c r="D68" s="212">
        <v>7.45</v>
      </c>
      <c r="E68" s="208">
        <f t="shared" si="1"/>
        <v>7.46</v>
      </c>
      <c r="F68" s="212">
        <v>7.47</v>
      </c>
      <c r="G68" s="208">
        <f t="shared" si="2"/>
        <v>7.49</v>
      </c>
      <c r="H68" s="206">
        <v>7.51</v>
      </c>
      <c r="I68" s="209">
        <f t="shared" si="3"/>
        <v>7.543333333</v>
      </c>
      <c r="J68" s="209">
        <f t="shared" si="4"/>
        <v>7.576666667</v>
      </c>
      <c r="K68" s="212">
        <v>7.61</v>
      </c>
      <c r="L68" s="208">
        <f t="shared" si="5"/>
        <v>7.666</v>
      </c>
      <c r="M68" s="208">
        <f t="shared" si="6"/>
        <v>7.722</v>
      </c>
      <c r="N68" s="208">
        <f t="shared" si="7"/>
        <v>7.778</v>
      </c>
      <c r="O68" s="208">
        <f t="shared" si="8"/>
        <v>7.834</v>
      </c>
      <c r="P68" s="206">
        <v>7.89</v>
      </c>
      <c r="Q68" s="209">
        <f t="shared" si="9"/>
        <v>7.958</v>
      </c>
      <c r="R68" s="209">
        <f t="shared" si="10"/>
        <v>8.026</v>
      </c>
      <c r="S68" s="209">
        <f t="shared" si="11"/>
        <v>8.094</v>
      </c>
      <c r="T68" s="209">
        <f t="shared" si="12"/>
        <v>8.162</v>
      </c>
      <c r="U68" s="213">
        <v>8.23</v>
      </c>
    </row>
    <row r="69">
      <c r="A69" s="214">
        <v>43040.0</v>
      </c>
      <c r="B69" s="211">
        <v>7.48</v>
      </c>
      <c r="C69" s="206">
        <v>7.45</v>
      </c>
      <c r="D69" s="212">
        <v>7.45</v>
      </c>
      <c r="E69" s="208">
        <f t="shared" si="1"/>
        <v>7.47</v>
      </c>
      <c r="F69" s="212">
        <v>7.49</v>
      </c>
      <c r="G69" s="208">
        <f t="shared" si="2"/>
        <v>7.51</v>
      </c>
      <c r="H69" s="206">
        <v>7.53</v>
      </c>
      <c r="I69" s="209">
        <f t="shared" si="3"/>
        <v>7.56</v>
      </c>
      <c r="J69" s="209">
        <f t="shared" si="4"/>
        <v>7.59</v>
      </c>
      <c r="K69" s="212">
        <v>7.62</v>
      </c>
      <c r="L69" s="208">
        <f t="shared" si="5"/>
        <v>7.67</v>
      </c>
      <c r="M69" s="208">
        <f t="shared" si="6"/>
        <v>7.72</v>
      </c>
      <c r="N69" s="208">
        <f t="shared" si="7"/>
        <v>7.77</v>
      </c>
      <c r="O69" s="208">
        <f t="shared" si="8"/>
        <v>7.82</v>
      </c>
      <c r="P69" s="206">
        <v>7.87</v>
      </c>
      <c r="Q69" s="209">
        <f t="shared" si="9"/>
        <v>7.936</v>
      </c>
      <c r="R69" s="209">
        <f t="shared" si="10"/>
        <v>8.002</v>
      </c>
      <c r="S69" s="209">
        <f t="shared" si="11"/>
        <v>8.068</v>
      </c>
      <c r="T69" s="209">
        <f t="shared" si="12"/>
        <v>8.134</v>
      </c>
      <c r="U69" s="213">
        <v>8.2</v>
      </c>
    </row>
    <row r="70">
      <c r="A70" s="214">
        <v>43039.0</v>
      </c>
      <c r="B70" s="211">
        <v>7.54</v>
      </c>
      <c r="C70" s="206">
        <v>7.49</v>
      </c>
      <c r="D70" s="212">
        <v>7.48</v>
      </c>
      <c r="E70" s="208">
        <f t="shared" si="1"/>
        <v>7.485</v>
      </c>
      <c r="F70" s="212">
        <v>7.49</v>
      </c>
      <c r="G70" s="208">
        <f t="shared" si="2"/>
        <v>7.505</v>
      </c>
      <c r="H70" s="206">
        <v>7.52</v>
      </c>
      <c r="I70" s="209">
        <f t="shared" si="3"/>
        <v>7.55</v>
      </c>
      <c r="J70" s="209">
        <f t="shared" si="4"/>
        <v>7.58</v>
      </c>
      <c r="K70" s="212">
        <v>7.61</v>
      </c>
      <c r="L70" s="208">
        <f t="shared" si="5"/>
        <v>7.662</v>
      </c>
      <c r="M70" s="208">
        <f t="shared" si="6"/>
        <v>7.714</v>
      </c>
      <c r="N70" s="208">
        <f t="shared" si="7"/>
        <v>7.766</v>
      </c>
      <c r="O70" s="208">
        <f t="shared" si="8"/>
        <v>7.818</v>
      </c>
      <c r="P70" s="206">
        <v>7.87</v>
      </c>
      <c r="Q70" s="209">
        <f t="shared" si="9"/>
        <v>7.936</v>
      </c>
      <c r="R70" s="209">
        <f t="shared" si="10"/>
        <v>8.002</v>
      </c>
      <c r="S70" s="209">
        <f t="shared" si="11"/>
        <v>8.068</v>
      </c>
      <c r="T70" s="209">
        <f t="shared" si="12"/>
        <v>8.134</v>
      </c>
      <c r="U70" s="213">
        <v>8.2</v>
      </c>
    </row>
    <row r="71">
      <c r="A71" s="214">
        <v>43038.0</v>
      </c>
      <c r="B71" s="211">
        <v>7.48</v>
      </c>
      <c r="C71" s="206">
        <v>7.45</v>
      </c>
      <c r="D71" s="212">
        <v>7.45</v>
      </c>
      <c r="E71" s="208">
        <f t="shared" si="1"/>
        <v>7.465</v>
      </c>
      <c r="F71" s="212">
        <v>7.48</v>
      </c>
      <c r="G71" s="208">
        <f t="shared" si="2"/>
        <v>7.505</v>
      </c>
      <c r="H71" s="206">
        <v>7.53</v>
      </c>
      <c r="I71" s="209">
        <f t="shared" si="3"/>
        <v>7.56</v>
      </c>
      <c r="J71" s="209">
        <f t="shared" si="4"/>
        <v>7.59</v>
      </c>
      <c r="K71" s="212">
        <v>7.62</v>
      </c>
      <c r="L71" s="208">
        <f t="shared" si="5"/>
        <v>7.67</v>
      </c>
      <c r="M71" s="208">
        <f t="shared" si="6"/>
        <v>7.72</v>
      </c>
      <c r="N71" s="208">
        <f t="shared" si="7"/>
        <v>7.77</v>
      </c>
      <c r="O71" s="208">
        <f t="shared" si="8"/>
        <v>7.82</v>
      </c>
      <c r="P71" s="206">
        <v>7.87</v>
      </c>
      <c r="Q71" s="209">
        <f t="shared" si="9"/>
        <v>7.934</v>
      </c>
      <c r="R71" s="209">
        <f t="shared" si="10"/>
        <v>7.998</v>
      </c>
      <c r="S71" s="209">
        <f t="shared" si="11"/>
        <v>8.062</v>
      </c>
      <c r="T71" s="209">
        <f t="shared" si="12"/>
        <v>8.126</v>
      </c>
      <c r="U71" s="213">
        <v>8.19</v>
      </c>
    </row>
    <row r="72">
      <c r="A72" s="214">
        <v>43035.0</v>
      </c>
      <c r="B72" s="211">
        <v>7.5</v>
      </c>
      <c r="C72" s="206">
        <v>7.48</v>
      </c>
      <c r="D72" s="212">
        <v>7.48</v>
      </c>
      <c r="E72" s="208">
        <f t="shared" si="1"/>
        <v>7.49</v>
      </c>
      <c r="F72" s="212">
        <v>7.5</v>
      </c>
      <c r="G72" s="208">
        <f t="shared" si="2"/>
        <v>7.52</v>
      </c>
      <c r="H72" s="206">
        <v>7.54</v>
      </c>
      <c r="I72" s="209">
        <f t="shared" si="3"/>
        <v>7.576666667</v>
      </c>
      <c r="J72" s="209">
        <f t="shared" si="4"/>
        <v>7.613333333</v>
      </c>
      <c r="K72" s="212">
        <v>7.65</v>
      </c>
      <c r="L72" s="208">
        <f t="shared" si="5"/>
        <v>7.704</v>
      </c>
      <c r="M72" s="208">
        <f t="shared" si="6"/>
        <v>7.758</v>
      </c>
      <c r="N72" s="208">
        <f t="shared" si="7"/>
        <v>7.812</v>
      </c>
      <c r="O72" s="208">
        <f t="shared" si="8"/>
        <v>7.866</v>
      </c>
      <c r="P72" s="206">
        <v>7.92</v>
      </c>
      <c r="Q72" s="209">
        <f t="shared" si="9"/>
        <v>7.986</v>
      </c>
      <c r="R72" s="209">
        <f t="shared" si="10"/>
        <v>8.052</v>
      </c>
      <c r="S72" s="209">
        <f t="shared" si="11"/>
        <v>8.118</v>
      </c>
      <c r="T72" s="209">
        <f t="shared" si="12"/>
        <v>8.184</v>
      </c>
      <c r="U72" s="213">
        <v>8.25</v>
      </c>
    </row>
    <row r="73">
      <c r="A73" s="214">
        <v>43034.0</v>
      </c>
      <c r="B73" s="211">
        <v>7.47</v>
      </c>
      <c r="C73" s="206">
        <v>7.41</v>
      </c>
      <c r="D73" s="212">
        <v>7.41</v>
      </c>
      <c r="E73" s="208">
        <f t="shared" si="1"/>
        <v>7.435</v>
      </c>
      <c r="F73" s="212">
        <v>7.46</v>
      </c>
      <c r="G73" s="208">
        <f t="shared" si="2"/>
        <v>7.485</v>
      </c>
      <c r="H73" s="206">
        <v>7.51</v>
      </c>
      <c r="I73" s="209">
        <f t="shared" si="3"/>
        <v>7.55</v>
      </c>
      <c r="J73" s="209">
        <f t="shared" si="4"/>
        <v>7.59</v>
      </c>
      <c r="K73" s="212">
        <v>7.63</v>
      </c>
      <c r="L73" s="208">
        <f t="shared" si="5"/>
        <v>7.682</v>
      </c>
      <c r="M73" s="208">
        <f t="shared" si="6"/>
        <v>7.734</v>
      </c>
      <c r="N73" s="208">
        <f t="shared" si="7"/>
        <v>7.786</v>
      </c>
      <c r="O73" s="208">
        <f t="shared" si="8"/>
        <v>7.838</v>
      </c>
      <c r="P73" s="206">
        <v>7.89</v>
      </c>
      <c r="Q73" s="209">
        <f t="shared" si="9"/>
        <v>7.954</v>
      </c>
      <c r="R73" s="209">
        <f t="shared" si="10"/>
        <v>8.018</v>
      </c>
      <c r="S73" s="209">
        <f t="shared" si="11"/>
        <v>8.082</v>
      </c>
      <c r="T73" s="209">
        <f t="shared" si="12"/>
        <v>8.146</v>
      </c>
      <c r="U73" s="213">
        <v>8.21</v>
      </c>
    </row>
    <row r="74">
      <c r="A74" s="214">
        <v>43033.0</v>
      </c>
      <c r="B74" s="211">
        <v>7.46</v>
      </c>
      <c r="C74" s="206">
        <v>7.41</v>
      </c>
      <c r="D74" s="212">
        <v>7.4</v>
      </c>
      <c r="E74" s="208">
        <f t="shared" si="1"/>
        <v>7.425</v>
      </c>
      <c r="F74" s="212">
        <v>7.45</v>
      </c>
      <c r="G74" s="208">
        <f t="shared" si="2"/>
        <v>7.475</v>
      </c>
      <c r="H74" s="206">
        <v>7.5</v>
      </c>
      <c r="I74" s="209">
        <f t="shared" si="3"/>
        <v>7.536666667</v>
      </c>
      <c r="J74" s="209">
        <f t="shared" si="4"/>
        <v>7.573333333</v>
      </c>
      <c r="K74" s="212">
        <v>7.61</v>
      </c>
      <c r="L74" s="208">
        <f t="shared" si="5"/>
        <v>7.664</v>
      </c>
      <c r="M74" s="208">
        <f t="shared" si="6"/>
        <v>7.718</v>
      </c>
      <c r="N74" s="208">
        <f t="shared" si="7"/>
        <v>7.772</v>
      </c>
      <c r="O74" s="208">
        <f t="shared" si="8"/>
        <v>7.826</v>
      </c>
      <c r="P74" s="206">
        <v>7.88</v>
      </c>
      <c r="Q74" s="209">
        <f t="shared" si="9"/>
        <v>7.948</v>
      </c>
      <c r="R74" s="209">
        <f t="shared" si="10"/>
        <v>8.016</v>
      </c>
      <c r="S74" s="209">
        <f t="shared" si="11"/>
        <v>8.084</v>
      </c>
      <c r="T74" s="209">
        <f t="shared" si="12"/>
        <v>8.152</v>
      </c>
      <c r="U74" s="213">
        <v>8.22</v>
      </c>
    </row>
    <row r="75">
      <c r="A75" s="214">
        <v>43032.0</v>
      </c>
      <c r="B75" s="211">
        <v>7.47</v>
      </c>
      <c r="C75" s="206">
        <v>7.42</v>
      </c>
      <c r="D75" s="212">
        <v>7.41</v>
      </c>
      <c r="E75" s="208">
        <f t="shared" si="1"/>
        <v>7.415</v>
      </c>
      <c r="F75" s="212">
        <v>7.42</v>
      </c>
      <c r="G75" s="208">
        <f t="shared" si="2"/>
        <v>7.45</v>
      </c>
      <c r="H75" s="206">
        <v>7.48</v>
      </c>
      <c r="I75" s="209">
        <f t="shared" si="3"/>
        <v>7.523333333</v>
      </c>
      <c r="J75" s="209">
        <f t="shared" si="4"/>
        <v>7.566666667</v>
      </c>
      <c r="K75" s="212">
        <v>7.61</v>
      </c>
      <c r="L75" s="208">
        <f t="shared" si="5"/>
        <v>7.668</v>
      </c>
      <c r="M75" s="208">
        <f t="shared" si="6"/>
        <v>7.726</v>
      </c>
      <c r="N75" s="208">
        <f t="shared" si="7"/>
        <v>7.784</v>
      </c>
      <c r="O75" s="208">
        <f t="shared" si="8"/>
        <v>7.842</v>
      </c>
      <c r="P75" s="206">
        <v>7.9</v>
      </c>
      <c r="Q75" s="209">
        <f t="shared" si="9"/>
        <v>7.966</v>
      </c>
      <c r="R75" s="209">
        <f t="shared" si="10"/>
        <v>8.032</v>
      </c>
      <c r="S75" s="209">
        <f t="shared" si="11"/>
        <v>8.098</v>
      </c>
      <c r="T75" s="209">
        <f t="shared" si="12"/>
        <v>8.164</v>
      </c>
      <c r="U75" s="213">
        <v>8.23</v>
      </c>
    </row>
    <row r="76">
      <c r="A76" s="214">
        <v>43031.0</v>
      </c>
      <c r="B76" s="211">
        <v>7.42</v>
      </c>
      <c r="C76" s="206">
        <v>7.38</v>
      </c>
      <c r="D76" s="212">
        <v>7.38</v>
      </c>
      <c r="E76" s="208">
        <f t="shared" si="1"/>
        <v>7.39</v>
      </c>
      <c r="F76" s="212">
        <v>7.4</v>
      </c>
      <c r="G76" s="208">
        <f t="shared" si="2"/>
        <v>7.43</v>
      </c>
      <c r="H76" s="206">
        <v>7.46</v>
      </c>
      <c r="I76" s="209">
        <f t="shared" si="3"/>
        <v>7.503333333</v>
      </c>
      <c r="J76" s="209">
        <f t="shared" si="4"/>
        <v>7.546666667</v>
      </c>
      <c r="K76" s="212">
        <v>7.59</v>
      </c>
      <c r="L76" s="208">
        <f t="shared" si="5"/>
        <v>7.648</v>
      </c>
      <c r="M76" s="208">
        <f t="shared" si="6"/>
        <v>7.706</v>
      </c>
      <c r="N76" s="208">
        <f t="shared" si="7"/>
        <v>7.764</v>
      </c>
      <c r="O76" s="208">
        <f t="shared" si="8"/>
        <v>7.822</v>
      </c>
      <c r="P76" s="206">
        <v>7.88</v>
      </c>
      <c r="Q76" s="209">
        <f t="shared" si="9"/>
        <v>7.948</v>
      </c>
      <c r="R76" s="209">
        <f t="shared" si="10"/>
        <v>8.016</v>
      </c>
      <c r="S76" s="209">
        <f t="shared" si="11"/>
        <v>8.084</v>
      </c>
      <c r="T76" s="209">
        <f t="shared" si="12"/>
        <v>8.152</v>
      </c>
      <c r="U76" s="213">
        <v>8.22</v>
      </c>
    </row>
    <row r="77">
      <c r="A77" s="214">
        <v>43028.0</v>
      </c>
      <c r="B77" s="211">
        <v>7.44</v>
      </c>
      <c r="C77" s="206">
        <v>7.39</v>
      </c>
      <c r="D77" s="212">
        <v>7.37</v>
      </c>
      <c r="E77" s="208">
        <f t="shared" si="1"/>
        <v>7.39</v>
      </c>
      <c r="F77" s="212">
        <v>7.41</v>
      </c>
      <c r="G77" s="208">
        <f t="shared" si="2"/>
        <v>7.44</v>
      </c>
      <c r="H77" s="206">
        <v>7.47</v>
      </c>
      <c r="I77" s="209">
        <f t="shared" si="3"/>
        <v>7.513333333</v>
      </c>
      <c r="J77" s="209">
        <f t="shared" si="4"/>
        <v>7.556666667</v>
      </c>
      <c r="K77" s="212">
        <v>7.6</v>
      </c>
      <c r="L77" s="208">
        <f t="shared" si="5"/>
        <v>7.658</v>
      </c>
      <c r="M77" s="208">
        <f t="shared" si="6"/>
        <v>7.716</v>
      </c>
      <c r="N77" s="208">
        <f t="shared" si="7"/>
        <v>7.774</v>
      </c>
      <c r="O77" s="208">
        <f t="shared" si="8"/>
        <v>7.832</v>
      </c>
      <c r="P77" s="206">
        <v>7.89</v>
      </c>
      <c r="Q77" s="209">
        <f t="shared" si="9"/>
        <v>7.962</v>
      </c>
      <c r="R77" s="209">
        <f t="shared" si="10"/>
        <v>8.034</v>
      </c>
      <c r="S77" s="209">
        <f t="shared" si="11"/>
        <v>8.106</v>
      </c>
      <c r="T77" s="209">
        <f t="shared" si="12"/>
        <v>8.178</v>
      </c>
      <c r="U77" s="213">
        <v>8.25</v>
      </c>
    </row>
    <row r="78">
      <c r="A78" s="214">
        <v>43027.0</v>
      </c>
      <c r="B78" s="211">
        <v>7.43</v>
      </c>
      <c r="C78" s="206">
        <v>7.38</v>
      </c>
      <c r="D78" s="212">
        <v>7.36</v>
      </c>
      <c r="E78" s="208">
        <f t="shared" si="1"/>
        <v>7.37</v>
      </c>
      <c r="F78" s="212">
        <v>7.38</v>
      </c>
      <c r="G78" s="208">
        <f t="shared" si="2"/>
        <v>7.415</v>
      </c>
      <c r="H78" s="206">
        <v>7.45</v>
      </c>
      <c r="I78" s="209">
        <f t="shared" si="3"/>
        <v>7.49</v>
      </c>
      <c r="J78" s="209">
        <f t="shared" si="4"/>
        <v>7.53</v>
      </c>
      <c r="K78" s="212">
        <v>7.57</v>
      </c>
      <c r="L78" s="208">
        <f t="shared" si="5"/>
        <v>7.628</v>
      </c>
      <c r="M78" s="208">
        <f t="shared" si="6"/>
        <v>7.686</v>
      </c>
      <c r="N78" s="208">
        <f t="shared" si="7"/>
        <v>7.744</v>
      </c>
      <c r="O78" s="208">
        <f t="shared" si="8"/>
        <v>7.802</v>
      </c>
      <c r="P78" s="206">
        <v>7.86</v>
      </c>
      <c r="Q78" s="209">
        <f t="shared" si="9"/>
        <v>7.93</v>
      </c>
      <c r="R78" s="209">
        <f t="shared" si="10"/>
        <v>8</v>
      </c>
      <c r="S78" s="209">
        <f t="shared" si="11"/>
        <v>8.07</v>
      </c>
      <c r="T78" s="209">
        <f t="shared" si="12"/>
        <v>8.14</v>
      </c>
      <c r="U78" s="213">
        <v>8.21</v>
      </c>
    </row>
    <row r="79">
      <c r="A79" s="214">
        <v>43026.0</v>
      </c>
      <c r="B79" s="211">
        <v>7.45</v>
      </c>
      <c r="C79" s="206">
        <v>7.38</v>
      </c>
      <c r="D79" s="212">
        <v>7.36</v>
      </c>
      <c r="E79" s="208">
        <f t="shared" si="1"/>
        <v>7.375</v>
      </c>
      <c r="F79" s="212">
        <v>7.39</v>
      </c>
      <c r="G79" s="208">
        <f t="shared" si="2"/>
        <v>7.42</v>
      </c>
      <c r="H79" s="206">
        <v>7.45</v>
      </c>
      <c r="I79" s="209">
        <f t="shared" si="3"/>
        <v>7.49</v>
      </c>
      <c r="J79" s="209">
        <f t="shared" si="4"/>
        <v>7.53</v>
      </c>
      <c r="K79" s="212">
        <v>7.57</v>
      </c>
      <c r="L79" s="208">
        <f t="shared" si="5"/>
        <v>7.632</v>
      </c>
      <c r="M79" s="208">
        <f t="shared" si="6"/>
        <v>7.694</v>
      </c>
      <c r="N79" s="208">
        <f t="shared" si="7"/>
        <v>7.756</v>
      </c>
      <c r="O79" s="208">
        <f t="shared" si="8"/>
        <v>7.818</v>
      </c>
      <c r="P79" s="206">
        <v>7.88</v>
      </c>
      <c r="Q79" s="209">
        <f t="shared" si="9"/>
        <v>7.956</v>
      </c>
      <c r="R79" s="209">
        <f t="shared" si="10"/>
        <v>8.032</v>
      </c>
      <c r="S79" s="209">
        <f t="shared" si="11"/>
        <v>8.108</v>
      </c>
      <c r="T79" s="209">
        <f t="shared" si="12"/>
        <v>8.184</v>
      </c>
      <c r="U79" s="213">
        <v>8.26</v>
      </c>
    </row>
    <row r="80">
      <c r="A80" s="214">
        <v>43025.0</v>
      </c>
      <c r="B80" s="211">
        <v>7.47</v>
      </c>
      <c r="C80" s="206">
        <v>7.4</v>
      </c>
      <c r="D80" s="212">
        <v>7.39</v>
      </c>
      <c r="E80" s="208">
        <f t="shared" si="1"/>
        <v>7.41</v>
      </c>
      <c r="F80" s="212">
        <v>7.43</v>
      </c>
      <c r="G80" s="208">
        <f t="shared" si="2"/>
        <v>7.455</v>
      </c>
      <c r="H80" s="206">
        <v>7.48</v>
      </c>
      <c r="I80" s="209">
        <f t="shared" si="3"/>
        <v>7.516666667</v>
      </c>
      <c r="J80" s="209">
        <f t="shared" si="4"/>
        <v>7.553333333</v>
      </c>
      <c r="K80" s="212">
        <v>7.59</v>
      </c>
      <c r="L80" s="208">
        <f t="shared" si="5"/>
        <v>7.652</v>
      </c>
      <c r="M80" s="208">
        <f t="shared" si="6"/>
        <v>7.714</v>
      </c>
      <c r="N80" s="208">
        <f t="shared" si="7"/>
        <v>7.776</v>
      </c>
      <c r="O80" s="208">
        <f t="shared" si="8"/>
        <v>7.838</v>
      </c>
      <c r="P80" s="206">
        <v>7.9</v>
      </c>
      <c r="Q80" s="209">
        <f t="shared" si="9"/>
        <v>7.976</v>
      </c>
      <c r="R80" s="209">
        <f t="shared" si="10"/>
        <v>8.052</v>
      </c>
      <c r="S80" s="209">
        <f t="shared" si="11"/>
        <v>8.128</v>
      </c>
      <c r="T80" s="209">
        <f t="shared" si="12"/>
        <v>8.204</v>
      </c>
      <c r="U80" s="213">
        <v>8.28</v>
      </c>
    </row>
    <row r="81">
      <c r="A81" s="214">
        <v>43024.0</v>
      </c>
      <c r="B81" s="211">
        <v>7.45</v>
      </c>
      <c r="C81" s="206">
        <v>7.38</v>
      </c>
      <c r="D81" s="212">
        <v>7.37</v>
      </c>
      <c r="E81" s="208">
        <f t="shared" si="1"/>
        <v>7.385</v>
      </c>
      <c r="F81" s="212">
        <v>7.4</v>
      </c>
      <c r="G81" s="208">
        <f t="shared" si="2"/>
        <v>7.43</v>
      </c>
      <c r="H81" s="206">
        <v>7.46</v>
      </c>
      <c r="I81" s="209">
        <f t="shared" si="3"/>
        <v>7.503333333</v>
      </c>
      <c r="J81" s="209">
        <f t="shared" si="4"/>
        <v>7.546666667</v>
      </c>
      <c r="K81" s="212">
        <v>7.59</v>
      </c>
      <c r="L81" s="208">
        <f t="shared" si="5"/>
        <v>7.656</v>
      </c>
      <c r="M81" s="208">
        <f t="shared" si="6"/>
        <v>7.722</v>
      </c>
      <c r="N81" s="208">
        <f t="shared" si="7"/>
        <v>7.788</v>
      </c>
      <c r="O81" s="208">
        <f t="shared" si="8"/>
        <v>7.854</v>
      </c>
      <c r="P81" s="206">
        <v>7.92</v>
      </c>
      <c r="Q81" s="209">
        <f t="shared" si="9"/>
        <v>8.002</v>
      </c>
      <c r="R81" s="209">
        <f t="shared" si="10"/>
        <v>8.084</v>
      </c>
      <c r="S81" s="209">
        <f t="shared" si="11"/>
        <v>8.166</v>
      </c>
      <c r="T81" s="209">
        <f t="shared" si="12"/>
        <v>8.248</v>
      </c>
      <c r="U81" s="213">
        <v>8.33</v>
      </c>
    </row>
    <row r="82">
      <c r="A82" s="214">
        <v>43021.0</v>
      </c>
      <c r="B82" s="211">
        <v>7.47</v>
      </c>
      <c r="C82" s="206">
        <v>7.37</v>
      </c>
      <c r="D82" s="212">
        <v>7.34</v>
      </c>
      <c r="E82" s="208">
        <f t="shared" si="1"/>
        <v>7.35</v>
      </c>
      <c r="F82" s="212">
        <v>7.36</v>
      </c>
      <c r="G82" s="208">
        <f t="shared" si="2"/>
        <v>7.385</v>
      </c>
      <c r="H82" s="206">
        <v>7.41</v>
      </c>
      <c r="I82" s="209">
        <f t="shared" si="3"/>
        <v>7.456666667</v>
      </c>
      <c r="J82" s="209">
        <f t="shared" si="4"/>
        <v>7.503333333</v>
      </c>
      <c r="K82" s="212">
        <v>7.55</v>
      </c>
      <c r="L82" s="208">
        <f t="shared" si="5"/>
        <v>7.62</v>
      </c>
      <c r="M82" s="208">
        <f t="shared" si="6"/>
        <v>7.69</v>
      </c>
      <c r="N82" s="208">
        <f t="shared" si="7"/>
        <v>7.76</v>
      </c>
      <c r="O82" s="208">
        <f t="shared" si="8"/>
        <v>7.83</v>
      </c>
      <c r="P82" s="206">
        <v>7.9</v>
      </c>
      <c r="Q82" s="209">
        <f t="shared" si="9"/>
        <v>7.984</v>
      </c>
      <c r="R82" s="209">
        <f t="shared" si="10"/>
        <v>8.068</v>
      </c>
      <c r="S82" s="209">
        <f t="shared" si="11"/>
        <v>8.152</v>
      </c>
      <c r="T82" s="209">
        <f t="shared" si="12"/>
        <v>8.236</v>
      </c>
      <c r="U82" s="213">
        <v>8.32</v>
      </c>
    </row>
    <row r="83">
      <c r="A83" s="214">
        <v>43020.0</v>
      </c>
      <c r="B83" s="211">
        <v>7.56</v>
      </c>
      <c r="C83" s="206">
        <v>7.43</v>
      </c>
      <c r="D83" s="212">
        <v>7.39</v>
      </c>
      <c r="E83" s="208">
        <f t="shared" si="1"/>
        <v>7.38</v>
      </c>
      <c r="F83" s="212">
        <v>7.37</v>
      </c>
      <c r="G83" s="208">
        <f t="shared" si="2"/>
        <v>7.395</v>
      </c>
      <c r="H83" s="206">
        <v>7.42</v>
      </c>
      <c r="I83" s="209">
        <f t="shared" si="3"/>
        <v>7.46</v>
      </c>
      <c r="J83" s="209">
        <f t="shared" si="4"/>
        <v>7.5</v>
      </c>
      <c r="K83" s="212">
        <v>7.54</v>
      </c>
      <c r="L83" s="208">
        <f t="shared" si="5"/>
        <v>7.61</v>
      </c>
      <c r="M83" s="208">
        <f t="shared" si="6"/>
        <v>7.68</v>
      </c>
      <c r="N83" s="208">
        <f t="shared" si="7"/>
        <v>7.75</v>
      </c>
      <c r="O83" s="208">
        <f t="shared" si="8"/>
        <v>7.82</v>
      </c>
      <c r="P83" s="206">
        <v>7.89</v>
      </c>
      <c r="Q83" s="209">
        <f t="shared" si="9"/>
        <v>7.972</v>
      </c>
      <c r="R83" s="209">
        <f t="shared" si="10"/>
        <v>8.054</v>
      </c>
      <c r="S83" s="209">
        <f t="shared" si="11"/>
        <v>8.136</v>
      </c>
      <c r="T83" s="209">
        <f t="shared" si="12"/>
        <v>8.218</v>
      </c>
      <c r="U83" s="213">
        <v>8.3</v>
      </c>
    </row>
    <row r="84">
      <c r="A84" s="214">
        <v>43019.0</v>
      </c>
      <c r="B84" s="211">
        <v>7.52</v>
      </c>
      <c r="C84" s="206">
        <v>7.41</v>
      </c>
      <c r="D84" s="212">
        <v>7.4</v>
      </c>
      <c r="E84" s="208">
        <f t="shared" si="1"/>
        <v>7.415</v>
      </c>
      <c r="F84" s="212">
        <v>7.43</v>
      </c>
      <c r="G84" s="208">
        <f t="shared" si="2"/>
        <v>7.455</v>
      </c>
      <c r="H84" s="206">
        <v>7.48</v>
      </c>
      <c r="I84" s="209">
        <f t="shared" si="3"/>
        <v>7.52</v>
      </c>
      <c r="J84" s="209">
        <f t="shared" si="4"/>
        <v>7.56</v>
      </c>
      <c r="K84" s="212">
        <v>7.6</v>
      </c>
      <c r="L84" s="208">
        <f t="shared" si="5"/>
        <v>7.662</v>
      </c>
      <c r="M84" s="208">
        <f t="shared" si="6"/>
        <v>7.724</v>
      </c>
      <c r="N84" s="208">
        <f t="shared" si="7"/>
        <v>7.786</v>
      </c>
      <c r="O84" s="208">
        <f t="shared" si="8"/>
        <v>7.848</v>
      </c>
      <c r="P84" s="206">
        <v>7.91</v>
      </c>
      <c r="Q84" s="209">
        <f t="shared" si="9"/>
        <v>7.986</v>
      </c>
      <c r="R84" s="209">
        <f t="shared" si="10"/>
        <v>8.062</v>
      </c>
      <c r="S84" s="209">
        <f t="shared" si="11"/>
        <v>8.138</v>
      </c>
      <c r="T84" s="209">
        <f t="shared" si="12"/>
        <v>8.214</v>
      </c>
      <c r="U84" s="213">
        <v>8.29</v>
      </c>
    </row>
    <row r="85">
      <c r="A85" s="214">
        <v>43018.0</v>
      </c>
      <c r="B85" s="211">
        <v>7.53</v>
      </c>
      <c r="C85" s="206">
        <v>7.43</v>
      </c>
      <c r="D85" s="212">
        <v>7.43</v>
      </c>
      <c r="E85" s="208">
        <f t="shared" si="1"/>
        <v>7.455</v>
      </c>
      <c r="F85" s="212">
        <v>7.48</v>
      </c>
      <c r="G85" s="208">
        <f t="shared" si="2"/>
        <v>7.505</v>
      </c>
      <c r="H85" s="206">
        <v>7.53</v>
      </c>
      <c r="I85" s="209">
        <f t="shared" si="3"/>
        <v>7.566666667</v>
      </c>
      <c r="J85" s="209">
        <f t="shared" si="4"/>
        <v>7.603333333</v>
      </c>
      <c r="K85" s="212">
        <v>7.64</v>
      </c>
      <c r="L85" s="208">
        <f t="shared" si="5"/>
        <v>7.696</v>
      </c>
      <c r="M85" s="208">
        <f t="shared" si="6"/>
        <v>7.752</v>
      </c>
      <c r="N85" s="208">
        <f t="shared" si="7"/>
        <v>7.808</v>
      </c>
      <c r="O85" s="208">
        <f t="shared" si="8"/>
        <v>7.864</v>
      </c>
      <c r="P85" s="206">
        <v>7.92</v>
      </c>
      <c r="Q85" s="209">
        <f t="shared" si="9"/>
        <v>7.992</v>
      </c>
      <c r="R85" s="209">
        <f t="shared" si="10"/>
        <v>8.064</v>
      </c>
      <c r="S85" s="209">
        <f t="shared" si="11"/>
        <v>8.136</v>
      </c>
      <c r="T85" s="209">
        <f t="shared" si="12"/>
        <v>8.208</v>
      </c>
      <c r="U85" s="213">
        <v>8.28</v>
      </c>
    </row>
    <row r="86">
      <c r="A86" s="214">
        <v>43017.0</v>
      </c>
      <c r="B86" s="211">
        <v>7.55</v>
      </c>
      <c r="C86" s="206">
        <v>7.49</v>
      </c>
      <c r="D86" s="212">
        <v>7.49</v>
      </c>
      <c r="E86" s="208">
        <f t="shared" si="1"/>
        <v>7.51</v>
      </c>
      <c r="F86" s="212">
        <v>7.53</v>
      </c>
      <c r="G86" s="208">
        <f t="shared" si="2"/>
        <v>7.555</v>
      </c>
      <c r="H86" s="206">
        <v>7.58</v>
      </c>
      <c r="I86" s="209">
        <f t="shared" si="3"/>
        <v>7.613333333</v>
      </c>
      <c r="J86" s="209">
        <f t="shared" si="4"/>
        <v>7.646666667</v>
      </c>
      <c r="K86" s="212">
        <v>7.68</v>
      </c>
      <c r="L86" s="208">
        <f t="shared" si="5"/>
        <v>7.734</v>
      </c>
      <c r="M86" s="208">
        <f t="shared" si="6"/>
        <v>7.788</v>
      </c>
      <c r="N86" s="208">
        <f t="shared" si="7"/>
        <v>7.842</v>
      </c>
      <c r="O86" s="208">
        <f t="shared" si="8"/>
        <v>7.896</v>
      </c>
      <c r="P86" s="206">
        <v>7.95</v>
      </c>
      <c r="Q86" s="209">
        <f t="shared" si="9"/>
        <v>8.018</v>
      </c>
      <c r="R86" s="209">
        <f t="shared" si="10"/>
        <v>8.086</v>
      </c>
      <c r="S86" s="209">
        <f t="shared" si="11"/>
        <v>8.154</v>
      </c>
      <c r="T86" s="209">
        <f t="shared" si="12"/>
        <v>8.222</v>
      </c>
      <c r="U86" s="213">
        <v>8.29</v>
      </c>
    </row>
    <row r="87">
      <c r="A87" s="214">
        <v>43014.0</v>
      </c>
      <c r="B87" s="211">
        <v>7.56</v>
      </c>
      <c r="C87" s="206">
        <v>7.48</v>
      </c>
      <c r="D87" s="212">
        <v>7.48</v>
      </c>
      <c r="E87" s="208">
        <f t="shared" si="1"/>
        <v>7.495</v>
      </c>
      <c r="F87" s="212">
        <v>7.51</v>
      </c>
      <c r="G87" s="208">
        <f t="shared" si="2"/>
        <v>7.53</v>
      </c>
      <c r="H87" s="206">
        <v>7.55</v>
      </c>
      <c r="I87" s="209">
        <f t="shared" si="3"/>
        <v>7.583333333</v>
      </c>
      <c r="J87" s="209">
        <f t="shared" si="4"/>
        <v>7.616666667</v>
      </c>
      <c r="K87" s="212">
        <v>7.65</v>
      </c>
      <c r="L87" s="208">
        <f t="shared" si="5"/>
        <v>7.706</v>
      </c>
      <c r="M87" s="208">
        <f t="shared" si="6"/>
        <v>7.762</v>
      </c>
      <c r="N87" s="208">
        <f t="shared" si="7"/>
        <v>7.818</v>
      </c>
      <c r="O87" s="208">
        <f t="shared" si="8"/>
        <v>7.874</v>
      </c>
      <c r="P87" s="206">
        <v>7.93</v>
      </c>
      <c r="Q87" s="209">
        <f t="shared" si="9"/>
        <v>7.996</v>
      </c>
      <c r="R87" s="209">
        <f t="shared" si="10"/>
        <v>8.062</v>
      </c>
      <c r="S87" s="209">
        <f t="shared" si="11"/>
        <v>8.128</v>
      </c>
      <c r="T87" s="209">
        <f t="shared" si="12"/>
        <v>8.194</v>
      </c>
      <c r="U87" s="213">
        <v>8.26</v>
      </c>
    </row>
    <row r="88">
      <c r="A88" s="214">
        <v>43013.0</v>
      </c>
      <c r="B88" s="211">
        <v>7.55</v>
      </c>
      <c r="C88" s="206">
        <v>7.48</v>
      </c>
      <c r="D88" s="212">
        <v>7.48</v>
      </c>
      <c r="E88" s="208">
        <f t="shared" si="1"/>
        <v>7.495</v>
      </c>
      <c r="F88" s="212">
        <v>7.51</v>
      </c>
      <c r="G88" s="208">
        <f t="shared" si="2"/>
        <v>7.53</v>
      </c>
      <c r="H88" s="206">
        <v>7.55</v>
      </c>
      <c r="I88" s="209">
        <f t="shared" si="3"/>
        <v>7.58</v>
      </c>
      <c r="J88" s="209">
        <f t="shared" si="4"/>
        <v>7.61</v>
      </c>
      <c r="K88" s="212">
        <v>7.64</v>
      </c>
      <c r="L88" s="208">
        <f t="shared" si="5"/>
        <v>7.694</v>
      </c>
      <c r="M88" s="208">
        <f t="shared" si="6"/>
        <v>7.748</v>
      </c>
      <c r="N88" s="208">
        <f t="shared" si="7"/>
        <v>7.802</v>
      </c>
      <c r="O88" s="208">
        <f t="shared" si="8"/>
        <v>7.856</v>
      </c>
      <c r="P88" s="206">
        <v>7.91</v>
      </c>
      <c r="Q88" s="209">
        <f t="shared" si="9"/>
        <v>7.976</v>
      </c>
      <c r="R88" s="209">
        <f t="shared" si="10"/>
        <v>8.042</v>
      </c>
      <c r="S88" s="209">
        <f t="shared" si="11"/>
        <v>8.108</v>
      </c>
      <c r="T88" s="209">
        <f t="shared" si="12"/>
        <v>8.174</v>
      </c>
      <c r="U88" s="213">
        <v>8.24</v>
      </c>
    </row>
    <row r="89">
      <c r="A89" s="214">
        <v>43012.0</v>
      </c>
      <c r="B89" s="211">
        <v>7.57</v>
      </c>
      <c r="C89" s="206">
        <v>7.53</v>
      </c>
      <c r="D89" s="212">
        <v>7.53</v>
      </c>
      <c r="E89" s="208">
        <f t="shared" si="1"/>
        <v>7.54</v>
      </c>
      <c r="F89" s="212">
        <v>7.55</v>
      </c>
      <c r="G89" s="208">
        <f t="shared" si="2"/>
        <v>7.565</v>
      </c>
      <c r="H89" s="206">
        <v>7.58</v>
      </c>
      <c r="I89" s="209">
        <f t="shared" si="3"/>
        <v>7.606666667</v>
      </c>
      <c r="J89" s="209">
        <f t="shared" si="4"/>
        <v>7.633333333</v>
      </c>
      <c r="K89" s="212">
        <v>7.66</v>
      </c>
      <c r="L89" s="208">
        <f t="shared" si="5"/>
        <v>7.712</v>
      </c>
      <c r="M89" s="208">
        <f t="shared" si="6"/>
        <v>7.764</v>
      </c>
      <c r="N89" s="208">
        <f t="shared" si="7"/>
        <v>7.816</v>
      </c>
      <c r="O89" s="208">
        <f t="shared" si="8"/>
        <v>7.868</v>
      </c>
      <c r="P89" s="206">
        <v>7.92</v>
      </c>
      <c r="Q89" s="209">
        <f t="shared" si="9"/>
        <v>7.988</v>
      </c>
      <c r="R89" s="209">
        <f t="shared" si="10"/>
        <v>8.056</v>
      </c>
      <c r="S89" s="209">
        <f t="shared" si="11"/>
        <v>8.124</v>
      </c>
      <c r="T89" s="209">
        <f t="shared" si="12"/>
        <v>8.192</v>
      </c>
      <c r="U89" s="213">
        <v>8.26</v>
      </c>
    </row>
    <row r="90">
      <c r="A90" s="214">
        <v>43011.0</v>
      </c>
      <c r="B90" s="211">
        <v>7.61</v>
      </c>
      <c r="C90" s="206">
        <v>7.58</v>
      </c>
      <c r="D90" s="212">
        <v>7.57</v>
      </c>
      <c r="E90" s="208">
        <f t="shared" si="1"/>
        <v>7.58</v>
      </c>
      <c r="F90" s="212">
        <v>7.59</v>
      </c>
      <c r="G90" s="208">
        <f t="shared" si="2"/>
        <v>7.605</v>
      </c>
      <c r="H90" s="206">
        <v>7.62</v>
      </c>
      <c r="I90" s="209">
        <f t="shared" si="3"/>
        <v>7.643333333</v>
      </c>
      <c r="J90" s="209">
        <f t="shared" si="4"/>
        <v>7.666666667</v>
      </c>
      <c r="K90" s="212">
        <v>7.69</v>
      </c>
      <c r="L90" s="208">
        <f t="shared" si="5"/>
        <v>7.74</v>
      </c>
      <c r="M90" s="208">
        <f t="shared" si="6"/>
        <v>7.79</v>
      </c>
      <c r="N90" s="208">
        <f t="shared" si="7"/>
        <v>7.84</v>
      </c>
      <c r="O90" s="208">
        <f t="shared" si="8"/>
        <v>7.89</v>
      </c>
      <c r="P90" s="206">
        <v>7.94</v>
      </c>
      <c r="Q90" s="209">
        <f t="shared" si="9"/>
        <v>8.004</v>
      </c>
      <c r="R90" s="209">
        <f t="shared" si="10"/>
        <v>8.068</v>
      </c>
      <c r="S90" s="209">
        <f t="shared" si="11"/>
        <v>8.132</v>
      </c>
      <c r="T90" s="209">
        <f t="shared" si="12"/>
        <v>8.196</v>
      </c>
      <c r="U90" s="213">
        <v>8.26</v>
      </c>
    </row>
    <row r="91">
      <c r="A91" s="214">
        <v>43010.0</v>
      </c>
      <c r="B91" s="211">
        <v>7.58</v>
      </c>
      <c r="C91" s="206">
        <v>7.58</v>
      </c>
      <c r="D91" s="212">
        <v>7.59</v>
      </c>
      <c r="E91" s="208">
        <f t="shared" si="1"/>
        <v>7.595</v>
      </c>
      <c r="F91" s="212">
        <v>7.6</v>
      </c>
      <c r="G91" s="208">
        <f t="shared" si="2"/>
        <v>7.605</v>
      </c>
      <c r="H91" s="206">
        <v>7.61</v>
      </c>
      <c r="I91" s="209">
        <f t="shared" si="3"/>
        <v>7.636666667</v>
      </c>
      <c r="J91" s="209">
        <f t="shared" si="4"/>
        <v>7.663333333</v>
      </c>
      <c r="K91" s="212">
        <v>7.69</v>
      </c>
      <c r="L91" s="208">
        <f t="shared" si="5"/>
        <v>7.742</v>
      </c>
      <c r="M91" s="208">
        <f t="shared" si="6"/>
        <v>7.794</v>
      </c>
      <c r="N91" s="208">
        <f t="shared" si="7"/>
        <v>7.846</v>
      </c>
      <c r="O91" s="208">
        <f t="shared" si="8"/>
        <v>7.898</v>
      </c>
      <c r="P91" s="206">
        <v>7.95</v>
      </c>
      <c r="Q91" s="209">
        <f t="shared" si="9"/>
        <v>8.018</v>
      </c>
      <c r="R91" s="209">
        <f t="shared" si="10"/>
        <v>8.086</v>
      </c>
      <c r="S91" s="209">
        <f t="shared" si="11"/>
        <v>8.154</v>
      </c>
      <c r="T91" s="209">
        <f t="shared" si="12"/>
        <v>8.222</v>
      </c>
      <c r="U91" s="213">
        <v>8.29</v>
      </c>
    </row>
    <row r="92">
      <c r="A92" s="214">
        <v>43007.0</v>
      </c>
      <c r="B92" s="211">
        <v>7.61</v>
      </c>
      <c r="C92" s="206">
        <v>7.59</v>
      </c>
      <c r="D92" s="212">
        <v>7.59</v>
      </c>
      <c r="E92" s="208">
        <f t="shared" si="1"/>
        <v>7.58</v>
      </c>
      <c r="F92" s="212">
        <v>7.57</v>
      </c>
      <c r="G92" s="208">
        <f t="shared" si="2"/>
        <v>7.575</v>
      </c>
      <c r="H92" s="206">
        <v>7.58</v>
      </c>
      <c r="I92" s="209">
        <f t="shared" si="3"/>
        <v>7.603333333</v>
      </c>
      <c r="J92" s="209">
        <f t="shared" si="4"/>
        <v>7.626666667</v>
      </c>
      <c r="K92" s="212">
        <v>7.65</v>
      </c>
      <c r="L92" s="208">
        <f t="shared" si="5"/>
        <v>7.7</v>
      </c>
      <c r="M92" s="208">
        <f t="shared" si="6"/>
        <v>7.75</v>
      </c>
      <c r="N92" s="208">
        <f t="shared" si="7"/>
        <v>7.8</v>
      </c>
      <c r="O92" s="208">
        <f t="shared" si="8"/>
        <v>7.85</v>
      </c>
      <c r="P92" s="206">
        <v>7.9</v>
      </c>
      <c r="Q92" s="209">
        <f t="shared" si="9"/>
        <v>7.964</v>
      </c>
      <c r="R92" s="209">
        <f t="shared" si="10"/>
        <v>8.028</v>
      </c>
      <c r="S92" s="209">
        <f t="shared" si="11"/>
        <v>8.092</v>
      </c>
      <c r="T92" s="209">
        <f t="shared" si="12"/>
        <v>8.156</v>
      </c>
      <c r="U92" s="213">
        <v>8.22</v>
      </c>
    </row>
    <row r="93">
      <c r="A93" s="214">
        <v>43006.0</v>
      </c>
      <c r="B93" s="211">
        <v>7.63</v>
      </c>
      <c r="C93" s="206">
        <v>7.62</v>
      </c>
      <c r="D93" s="212">
        <v>7.62</v>
      </c>
      <c r="E93" s="208">
        <f t="shared" si="1"/>
        <v>7.62</v>
      </c>
      <c r="F93" s="212">
        <v>7.62</v>
      </c>
      <c r="G93" s="208">
        <f t="shared" si="2"/>
        <v>7.62</v>
      </c>
      <c r="H93" s="206">
        <v>7.62</v>
      </c>
      <c r="I93" s="209">
        <f t="shared" si="3"/>
        <v>7.643333333</v>
      </c>
      <c r="J93" s="209">
        <f t="shared" si="4"/>
        <v>7.666666667</v>
      </c>
      <c r="K93" s="212">
        <v>7.69</v>
      </c>
      <c r="L93" s="208">
        <f t="shared" si="5"/>
        <v>7.734</v>
      </c>
      <c r="M93" s="208">
        <f t="shared" si="6"/>
        <v>7.778</v>
      </c>
      <c r="N93" s="208">
        <f t="shared" si="7"/>
        <v>7.822</v>
      </c>
      <c r="O93" s="208">
        <f t="shared" si="8"/>
        <v>7.866</v>
      </c>
      <c r="P93" s="206">
        <v>7.91</v>
      </c>
      <c r="Q93" s="209">
        <f t="shared" si="9"/>
        <v>7.97</v>
      </c>
      <c r="R93" s="209">
        <f t="shared" si="10"/>
        <v>8.03</v>
      </c>
      <c r="S93" s="209">
        <f t="shared" si="11"/>
        <v>8.09</v>
      </c>
      <c r="T93" s="209">
        <f t="shared" si="12"/>
        <v>8.15</v>
      </c>
      <c r="U93" s="213">
        <v>8.21</v>
      </c>
    </row>
    <row r="94">
      <c r="A94" s="214">
        <v>43005.0</v>
      </c>
      <c r="B94" s="211">
        <v>7.63</v>
      </c>
      <c r="C94" s="206">
        <v>7.63</v>
      </c>
      <c r="D94" s="212">
        <v>7.64</v>
      </c>
      <c r="E94" s="208">
        <f t="shared" si="1"/>
        <v>7.645</v>
      </c>
      <c r="F94" s="212">
        <v>7.65</v>
      </c>
      <c r="G94" s="208">
        <f t="shared" si="2"/>
        <v>7.655</v>
      </c>
      <c r="H94" s="206">
        <v>7.66</v>
      </c>
      <c r="I94" s="209">
        <f t="shared" si="3"/>
        <v>7.686666667</v>
      </c>
      <c r="J94" s="209">
        <f t="shared" si="4"/>
        <v>7.713333333</v>
      </c>
      <c r="K94" s="212">
        <v>7.74</v>
      </c>
      <c r="L94" s="208">
        <f t="shared" si="5"/>
        <v>7.79</v>
      </c>
      <c r="M94" s="208">
        <f t="shared" si="6"/>
        <v>7.84</v>
      </c>
      <c r="N94" s="208">
        <f t="shared" si="7"/>
        <v>7.89</v>
      </c>
      <c r="O94" s="208">
        <f t="shared" si="8"/>
        <v>7.94</v>
      </c>
      <c r="P94" s="206">
        <v>7.99</v>
      </c>
      <c r="Q94" s="209">
        <f t="shared" si="9"/>
        <v>8.058</v>
      </c>
      <c r="R94" s="209">
        <f t="shared" si="10"/>
        <v>8.126</v>
      </c>
      <c r="S94" s="209">
        <f t="shared" si="11"/>
        <v>8.194</v>
      </c>
      <c r="T94" s="209">
        <f t="shared" si="12"/>
        <v>8.262</v>
      </c>
      <c r="U94" s="213">
        <v>8.33</v>
      </c>
    </row>
    <row r="95">
      <c r="A95" s="214">
        <v>43004.0</v>
      </c>
      <c r="B95" s="211">
        <v>7.61</v>
      </c>
      <c r="C95" s="206">
        <v>7.6</v>
      </c>
      <c r="D95" s="212">
        <v>7.6</v>
      </c>
      <c r="E95" s="208">
        <f t="shared" si="1"/>
        <v>7.595</v>
      </c>
      <c r="F95" s="212">
        <v>7.59</v>
      </c>
      <c r="G95" s="208">
        <f t="shared" si="2"/>
        <v>7.6</v>
      </c>
      <c r="H95" s="206">
        <v>7.61</v>
      </c>
      <c r="I95" s="209">
        <f t="shared" si="3"/>
        <v>7.64</v>
      </c>
      <c r="J95" s="209">
        <f t="shared" si="4"/>
        <v>7.67</v>
      </c>
      <c r="K95" s="212">
        <v>7.7</v>
      </c>
      <c r="L95" s="208">
        <f t="shared" si="5"/>
        <v>7.752</v>
      </c>
      <c r="M95" s="208">
        <f t="shared" si="6"/>
        <v>7.804</v>
      </c>
      <c r="N95" s="208">
        <f t="shared" si="7"/>
        <v>7.856</v>
      </c>
      <c r="O95" s="208">
        <f t="shared" si="8"/>
        <v>7.908</v>
      </c>
      <c r="P95" s="206">
        <v>7.96</v>
      </c>
      <c r="Q95" s="209">
        <f t="shared" si="9"/>
        <v>8.03</v>
      </c>
      <c r="R95" s="209">
        <f t="shared" si="10"/>
        <v>8.1</v>
      </c>
      <c r="S95" s="209">
        <f t="shared" si="11"/>
        <v>8.17</v>
      </c>
      <c r="T95" s="209">
        <f t="shared" si="12"/>
        <v>8.24</v>
      </c>
      <c r="U95" s="213">
        <v>8.31</v>
      </c>
    </row>
    <row r="96">
      <c r="A96" s="214">
        <v>43003.0</v>
      </c>
      <c r="B96" s="211">
        <v>7.55</v>
      </c>
      <c r="C96" s="206">
        <v>7.53</v>
      </c>
      <c r="D96" s="212">
        <v>7.53</v>
      </c>
      <c r="E96" s="208">
        <f t="shared" si="1"/>
        <v>7.535</v>
      </c>
      <c r="F96" s="212">
        <v>7.54</v>
      </c>
      <c r="G96" s="208">
        <f t="shared" si="2"/>
        <v>7.55</v>
      </c>
      <c r="H96" s="206">
        <v>7.56</v>
      </c>
      <c r="I96" s="209">
        <f t="shared" si="3"/>
        <v>7.593333333</v>
      </c>
      <c r="J96" s="209">
        <f t="shared" si="4"/>
        <v>7.626666667</v>
      </c>
      <c r="K96" s="212">
        <v>7.66</v>
      </c>
      <c r="L96" s="208">
        <f t="shared" si="5"/>
        <v>7.72</v>
      </c>
      <c r="M96" s="208">
        <f t="shared" si="6"/>
        <v>7.78</v>
      </c>
      <c r="N96" s="208">
        <f t="shared" si="7"/>
        <v>7.84</v>
      </c>
      <c r="O96" s="208">
        <f t="shared" si="8"/>
        <v>7.9</v>
      </c>
      <c r="P96" s="206">
        <v>7.96</v>
      </c>
      <c r="Q96" s="209">
        <f t="shared" si="9"/>
        <v>8.034</v>
      </c>
      <c r="R96" s="209">
        <f t="shared" si="10"/>
        <v>8.108</v>
      </c>
      <c r="S96" s="209">
        <f t="shared" si="11"/>
        <v>8.182</v>
      </c>
      <c r="T96" s="209">
        <f t="shared" si="12"/>
        <v>8.256</v>
      </c>
      <c r="U96" s="213">
        <v>8.33</v>
      </c>
    </row>
    <row r="97">
      <c r="A97" s="214">
        <v>43000.0</v>
      </c>
      <c r="B97" s="211">
        <v>7.53</v>
      </c>
      <c r="C97" s="206">
        <v>7.53</v>
      </c>
      <c r="D97" s="212">
        <v>7.53</v>
      </c>
      <c r="E97" s="208">
        <f t="shared" si="1"/>
        <v>7.53</v>
      </c>
      <c r="F97" s="212">
        <v>7.53</v>
      </c>
      <c r="G97" s="208">
        <f t="shared" si="2"/>
        <v>7.54</v>
      </c>
      <c r="H97" s="206">
        <v>7.55</v>
      </c>
      <c r="I97" s="209">
        <f t="shared" si="3"/>
        <v>7.576666667</v>
      </c>
      <c r="J97" s="209">
        <f t="shared" si="4"/>
        <v>7.603333333</v>
      </c>
      <c r="K97" s="212">
        <v>7.63</v>
      </c>
      <c r="L97" s="208">
        <f t="shared" si="5"/>
        <v>7.686</v>
      </c>
      <c r="M97" s="208">
        <f t="shared" si="6"/>
        <v>7.742</v>
      </c>
      <c r="N97" s="208">
        <f t="shared" si="7"/>
        <v>7.798</v>
      </c>
      <c r="O97" s="208">
        <f t="shared" si="8"/>
        <v>7.854</v>
      </c>
      <c r="P97" s="206">
        <v>7.91</v>
      </c>
      <c r="Q97" s="209">
        <f t="shared" si="9"/>
        <v>7.984</v>
      </c>
      <c r="R97" s="209">
        <f t="shared" si="10"/>
        <v>8.058</v>
      </c>
      <c r="S97" s="209">
        <f t="shared" si="11"/>
        <v>8.132</v>
      </c>
      <c r="T97" s="209">
        <f t="shared" si="12"/>
        <v>8.206</v>
      </c>
      <c r="U97" s="213">
        <v>8.28</v>
      </c>
    </row>
    <row r="98">
      <c r="A98" s="214">
        <v>42999.0</v>
      </c>
      <c r="B98" s="211">
        <v>7.58</v>
      </c>
      <c r="C98" s="206">
        <v>7.58</v>
      </c>
      <c r="D98" s="212">
        <v>7.57</v>
      </c>
      <c r="E98" s="208">
        <f t="shared" si="1"/>
        <v>7.56</v>
      </c>
      <c r="F98" s="212">
        <v>7.55</v>
      </c>
      <c r="G98" s="208">
        <f t="shared" si="2"/>
        <v>7.55</v>
      </c>
      <c r="H98" s="206">
        <v>7.55</v>
      </c>
      <c r="I98" s="209">
        <f t="shared" si="3"/>
        <v>7.576666667</v>
      </c>
      <c r="J98" s="209">
        <f t="shared" si="4"/>
        <v>7.603333333</v>
      </c>
      <c r="K98" s="212">
        <v>7.63</v>
      </c>
      <c r="L98" s="208">
        <f t="shared" si="5"/>
        <v>7.686</v>
      </c>
      <c r="M98" s="208">
        <f t="shared" si="6"/>
        <v>7.742</v>
      </c>
      <c r="N98" s="208">
        <f t="shared" si="7"/>
        <v>7.798</v>
      </c>
      <c r="O98" s="208">
        <f t="shared" si="8"/>
        <v>7.854</v>
      </c>
      <c r="P98" s="206">
        <v>7.91</v>
      </c>
      <c r="Q98" s="209">
        <f t="shared" si="9"/>
        <v>7.986</v>
      </c>
      <c r="R98" s="209">
        <f t="shared" si="10"/>
        <v>8.062</v>
      </c>
      <c r="S98" s="209">
        <f t="shared" si="11"/>
        <v>8.138</v>
      </c>
      <c r="T98" s="209">
        <f t="shared" si="12"/>
        <v>8.214</v>
      </c>
      <c r="U98" s="213">
        <v>8.29</v>
      </c>
    </row>
    <row r="99">
      <c r="A99" s="214">
        <v>42998.0</v>
      </c>
      <c r="B99" s="211">
        <v>7.6</v>
      </c>
      <c r="C99" s="206">
        <v>7.56</v>
      </c>
      <c r="D99" s="212">
        <v>7.53</v>
      </c>
      <c r="E99" s="208">
        <f t="shared" si="1"/>
        <v>7.515</v>
      </c>
      <c r="F99" s="212">
        <v>7.5</v>
      </c>
      <c r="G99" s="208">
        <f t="shared" si="2"/>
        <v>7.505</v>
      </c>
      <c r="H99" s="206">
        <v>7.51</v>
      </c>
      <c r="I99" s="209">
        <f t="shared" si="3"/>
        <v>7.54</v>
      </c>
      <c r="J99" s="209">
        <f t="shared" si="4"/>
        <v>7.57</v>
      </c>
      <c r="K99" s="212">
        <v>7.6</v>
      </c>
      <c r="L99" s="208">
        <f t="shared" si="5"/>
        <v>7.66</v>
      </c>
      <c r="M99" s="208">
        <f t="shared" si="6"/>
        <v>7.72</v>
      </c>
      <c r="N99" s="208">
        <f t="shared" si="7"/>
        <v>7.78</v>
      </c>
      <c r="O99" s="208">
        <f t="shared" si="8"/>
        <v>7.84</v>
      </c>
      <c r="P99" s="206">
        <v>7.9</v>
      </c>
      <c r="Q99" s="209">
        <f t="shared" si="9"/>
        <v>7.976</v>
      </c>
      <c r="R99" s="209">
        <f t="shared" si="10"/>
        <v>8.052</v>
      </c>
      <c r="S99" s="209">
        <f t="shared" si="11"/>
        <v>8.128</v>
      </c>
      <c r="T99" s="209">
        <f t="shared" si="12"/>
        <v>8.204</v>
      </c>
      <c r="U99" s="213">
        <v>8.28</v>
      </c>
    </row>
    <row r="100">
      <c r="A100" s="214">
        <v>42997.0</v>
      </c>
      <c r="B100" s="211">
        <v>7.61</v>
      </c>
      <c r="C100" s="206">
        <v>7.59</v>
      </c>
      <c r="D100" s="212">
        <v>7.56</v>
      </c>
      <c r="E100" s="208">
        <f t="shared" si="1"/>
        <v>7.545</v>
      </c>
      <c r="F100" s="212">
        <v>7.53</v>
      </c>
      <c r="G100" s="208">
        <f t="shared" si="2"/>
        <v>7.535</v>
      </c>
      <c r="H100" s="206">
        <v>7.54</v>
      </c>
      <c r="I100" s="209">
        <f t="shared" si="3"/>
        <v>7.566666667</v>
      </c>
      <c r="J100" s="209">
        <f t="shared" si="4"/>
        <v>7.593333333</v>
      </c>
      <c r="K100" s="212">
        <v>7.62</v>
      </c>
      <c r="L100" s="208">
        <f t="shared" si="5"/>
        <v>7.678</v>
      </c>
      <c r="M100" s="208">
        <f t="shared" si="6"/>
        <v>7.736</v>
      </c>
      <c r="N100" s="208">
        <f t="shared" si="7"/>
        <v>7.794</v>
      </c>
      <c r="O100" s="208">
        <f t="shared" si="8"/>
        <v>7.852</v>
      </c>
      <c r="P100" s="206">
        <v>7.91</v>
      </c>
      <c r="Q100" s="209">
        <f t="shared" si="9"/>
        <v>7.984</v>
      </c>
      <c r="R100" s="209">
        <f t="shared" si="10"/>
        <v>8.058</v>
      </c>
      <c r="S100" s="209">
        <f t="shared" si="11"/>
        <v>8.132</v>
      </c>
      <c r="T100" s="209">
        <f t="shared" si="12"/>
        <v>8.206</v>
      </c>
      <c r="U100" s="213">
        <v>8.28</v>
      </c>
    </row>
    <row r="101">
      <c r="A101" s="214">
        <v>42996.0</v>
      </c>
      <c r="B101" s="211">
        <v>7.61</v>
      </c>
      <c r="C101" s="206">
        <v>7.59</v>
      </c>
      <c r="D101" s="212">
        <v>7.57</v>
      </c>
      <c r="E101" s="208">
        <f t="shared" si="1"/>
        <v>7.555</v>
      </c>
      <c r="F101" s="212">
        <v>7.54</v>
      </c>
      <c r="G101" s="208">
        <f t="shared" si="2"/>
        <v>7.54</v>
      </c>
      <c r="H101" s="206">
        <v>7.54</v>
      </c>
      <c r="I101" s="209">
        <f t="shared" si="3"/>
        <v>7.57</v>
      </c>
      <c r="J101" s="209">
        <f t="shared" si="4"/>
        <v>7.6</v>
      </c>
      <c r="K101" s="212">
        <v>7.63</v>
      </c>
      <c r="L101" s="208">
        <f t="shared" si="5"/>
        <v>7.688</v>
      </c>
      <c r="M101" s="208">
        <f t="shared" si="6"/>
        <v>7.746</v>
      </c>
      <c r="N101" s="208">
        <f t="shared" si="7"/>
        <v>7.804</v>
      </c>
      <c r="O101" s="208">
        <f t="shared" si="8"/>
        <v>7.862</v>
      </c>
      <c r="P101" s="206">
        <v>7.92</v>
      </c>
      <c r="Q101" s="209">
        <f t="shared" si="9"/>
        <v>7.994</v>
      </c>
      <c r="R101" s="209">
        <f t="shared" si="10"/>
        <v>8.068</v>
      </c>
      <c r="S101" s="209">
        <f t="shared" si="11"/>
        <v>8.142</v>
      </c>
      <c r="T101" s="209">
        <f t="shared" si="12"/>
        <v>8.216</v>
      </c>
      <c r="U101" s="213">
        <v>8.29</v>
      </c>
    </row>
    <row r="102">
      <c r="A102" s="214">
        <v>42993.0</v>
      </c>
      <c r="B102" s="211">
        <v>7.6</v>
      </c>
      <c r="C102" s="206">
        <v>7.61</v>
      </c>
      <c r="D102" s="212">
        <v>7.58</v>
      </c>
      <c r="E102" s="208">
        <f t="shared" si="1"/>
        <v>7.55</v>
      </c>
      <c r="F102" s="212">
        <v>7.52</v>
      </c>
      <c r="G102" s="208">
        <f t="shared" si="2"/>
        <v>7.51</v>
      </c>
      <c r="H102" s="206">
        <v>7.5</v>
      </c>
      <c r="I102" s="209">
        <f t="shared" si="3"/>
        <v>7.526666667</v>
      </c>
      <c r="J102" s="209">
        <f t="shared" si="4"/>
        <v>7.553333333</v>
      </c>
      <c r="K102" s="212">
        <v>7.58</v>
      </c>
      <c r="L102" s="208">
        <f t="shared" si="5"/>
        <v>7.638</v>
      </c>
      <c r="M102" s="208">
        <f t="shared" si="6"/>
        <v>7.696</v>
      </c>
      <c r="N102" s="208">
        <f t="shared" si="7"/>
        <v>7.754</v>
      </c>
      <c r="O102" s="208">
        <f t="shared" si="8"/>
        <v>7.812</v>
      </c>
      <c r="P102" s="206">
        <v>7.87</v>
      </c>
      <c r="Q102" s="209">
        <f t="shared" si="9"/>
        <v>7.942</v>
      </c>
      <c r="R102" s="209">
        <f t="shared" si="10"/>
        <v>8.014</v>
      </c>
      <c r="S102" s="209">
        <f t="shared" si="11"/>
        <v>8.086</v>
      </c>
      <c r="T102" s="209">
        <f t="shared" si="12"/>
        <v>8.158</v>
      </c>
      <c r="U102" s="213">
        <v>8.23</v>
      </c>
    </row>
    <row r="103">
      <c r="A103" s="214">
        <v>42992.0</v>
      </c>
      <c r="B103" s="211">
        <v>7.65</v>
      </c>
      <c r="C103" s="206">
        <v>7.62</v>
      </c>
      <c r="D103" s="212">
        <v>7.59</v>
      </c>
      <c r="E103" s="208">
        <f t="shared" si="1"/>
        <v>7.56</v>
      </c>
      <c r="F103" s="212">
        <v>7.53</v>
      </c>
      <c r="G103" s="208">
        <f t="shared" si="2"/>
        <v>7.525</v>
      </c>
      <c r="H103" s="206">
        <v>7.52</v>
      </c>
      <c r="I103" s="209">
        <f t="shared" si="3"/>
        <v>7.546666667</v>
      </c>
      <c r="J103" s="209">
        <f t="shared" si="4"/>
        <v>7.573333333</v>
      </c>
      <c r="K103" s="212">
        <v>7.6</v>
      </c>
      <c r="L103" s="208">
        <f t="shared" si="5"/>
        <v>7.658</v>
      </c>
      <c r="M103" s="208">
        <f t="shared" si="6"/>
        <v>7.716</v>
      </c>
      <c r="N103" s="208">
        <f t="shared" si="7"/>
        <v>7.774</v>
      </c>
      <c r="O103" s="208">
        <f t="shared" si="8"/>
        <v>7.832</v>
      </c>
      <c r="P103" s="206">
        <v>7.89</v>
      </c>
      <c r="Q103" s="209">
        <f t="shared" si="9"/>
        <v>7.96</v>
      </c>
      <c r="R103" s="209">
        <f t="shared" si="10"/>
        <v>8.03</v>
      </c>
      <c r="S103" s="209">
        <f t="shared" si="11"/>
        <v>8.1</v>
      </c>
      <c r="T103" s="209">
        <f t="shared" si="12"/>
        <v>8.17</v>
      </c>
      <c r="U103" s="213">
        <v>8.24</v>
      </c>
    </row>
    <row r="104">
      <c r="A104" s="214">
        <v>42991.0</v>
      </c>
      <c r="B104" s="211">
        <v>7.65</v>
      </c>
      <c r="C104" s="206">
        <v>7.63</v>
      </c>
      <c r="D104" s="212">
        <v>7.59</v>
      </c>
      <c r="E104" s="208">
        <f t="shared" si="1"/>
        <v>7.56</v>
      </c>
      <c r="F104" s="212">
        <v>7.53</v>
      </c>
      <c r="G104" s="208">
        <f t="shared" si="2"/>
        <v>7.52</v>
      </c>
      <c r="H104" s="206">
        <v>7.51</v>
      </c>
      <c r="I104" s="209">
        <f t="shared" si="3"/>
        <v>7.536666667</v>
      </c>
      <c r="J104" s="209">
        <f t="shared" si="4"/>
        <v>7.563333333</v>
      </c>
      <c r="K104" s="212">
        <v>7.59</v>
      </c>
      <c r="L104" s="208">
        <f t="shared" si="5"/>
        <v>7.648</v>
      </c>
      <c r="M104" s="208">
        <f t="shared" si="6"/>
        <v>7.706</v>
      </c>
      <c r="N104" s="208">
        <f t="shared" si="7"/>
        <v>7.764</v>
      </c>
      <c r="O104" s="208">
        <f t="shared" si="8"/>
        <v>7.822</v>
      </c>
      <c r="P104" s="206">
        <v>7.88</v>
      </c>
      <c r="Q104" s="209">
        <f t="shared" si="9"/>
        <v>7.952</v>
      </c>
      <c r="R104" s="209">
        <f t="shared" si="10"/>
        <v>8.024</v>
      </c>
      <c r="S104" s="209">
        <f t="shared" si="11"/>
        <v>8.096</v>
      </c>
      <c r="T104" s="209">
        <f t="shared" si="12"/>
        <v>8.168</v>
      </c>
      <c r="U104" s="213">
        <v>8.24</v>
      </c>
    </row>
    <row r="105">
      <c r="A105" s="214">
        <v>42990.0</v>
      </c>
      <c r="B105" s="211">
        <v>7.66</v>
      </c>
      <c r="C105" s="206">
        <v>7.63</v>
      </c>
      <c r="D105" s="212">
        <v>7.6</v>
      </c>
      <c r="E105" s="208">
        <f t="shared" si="1"/>
        <v>7.57</v>
      </c>
      <c r="F105" s="212">
        <v>7.54</v>
      </c>
      <c r="G105" s="208">
        <f t="shared" si="2"/>
        <v>7.53</v>
      </c>
      <c r="H105" s="206">
        <v>7.52</v>
      </c>
      <c r="I105" s="209">
        <f t="shared" si="3"/>
        <v>7.543333333</v>
      </c>
      <c r="J105" s="209">
        <f t="shared" si="4"/>
        <v>7.566666667</v>
      </c>
      <c r="K105" s="212">
        <v>7.59</v>
      </c>
      <c r="L105" s="208">
        <f t="shared" si="5"/>
        <v>7.648</v>
      </c>
      <c r="M105" s="208">
        <f t="shared" si="6"/>
        <v>7.706</v>
      </c>
      <c r="N105" s="208">
        <f t="shared" si="7"/>
        <v>7.764</v>
      </c>
      <c r="O105" s="208">
        <f t="shared" si="8"/>
        <v>7.822</v>
      </c>
      <c r="P105" s="206">
        <v>7.88</v>
      </c>
      <c r="Q105" s="209">
        <f t="shared" si="9"/>
        <v>7.954</v>
      </c>
      <c r="R105" s="209">
        <f t="shared" si="10"/>
        <v>8.028</v>
      </c>
      <c r="S105" s="209">
        <f t="shared" si="11"/>
        <v>8.102</v>
      </c>
      <c r="T105" s="209">
        <f t="shared" si="12"/>
        <v>8.176</v>
      </c>
      <c r="U105" s="213">
        <v>8.25</v>
      </c>
    </row>
    <row r="106">
      <c r="A106" s="214">
        <v>42989.0</v>
      </c>
      <c r="B106" s="211">
        <v>7.66</v>
      </c>
      <c r="C106" s="206">
        <v>7.63</v>
      </c>
      <c r="D106" s="212">
        <v>7.59</v>
      </c>
      <c r="E106" s="208">
        <f t="shared" si="1"/>
        <v>7.555</v>
      </c>
      <c r="F106" s="212">
        <v>7.52</v>
      </c>
      <c r="G106" s="208">
        <f t="shared" si="2"/>
        <v>7.505</v>
      </c>
      <c r="H106" s="206">
        <v>7.49</v>
      </c>
      <c r="I106" s="209">
        <f t="shared" si="3"/>
        <v>7.513333333</v>
      </c>
      <c r="J106" s="209">
        <f t="shared" si="4"/>
        <v>7.536666667</v>
      </c>
      <c r="K106" s="212">
        <v>7.56</v>
      </c>
      <c r="L106" s="208">
        <f t="shared" si="5"/>
        <v>7.62</v>
      </c>
      <c r="M106" s="208">
        <f t="shared" si="6"/>
        <v>7.68</v>
      </c>
      <c r="N106" s="208">
        <f t="shared" si="7"/>
        <v>7.74</v>
      </c>
      <c r="O106" s="208">
        <f t="shared" si="8"/>
        <v>7.8</v>
      </c>
      <c r="P106" s="206">
        <v>7.86</v>
      </c>
      <c r="Q106" s="209">
        <f t="shared" si="9"/>
        <v>7.934</v>
      </c>
      <c r="R106" s="209">
        <f t="shared" si="10"/>
        <v>8.008</v>
      </c>
      <c r="S106" s="209">
        <f t="shared" si="11"/>
        <v>8.082</v>
      </c>
      <c r="T106" s="209">
        <f t="shared" si="12"/>
        <v>8.156</v>
      </c>
      <c r="U106" s="213">
        <v>8.23</v>
      </c>
    </row>
    <row r="107">
      <c r="A107" s="214">
        <v>42986.0</v>
      </c>
      <c r="B107" s="211">
        <v>7.68</v>
      </c>
      <c r="C107" s="206">
        <v>7.64</v>
      </c>
      <c r="D107" s="212">
        <v>7.59</v>
      </c>
      <c r="E107" s="208">
        <f t="shared" si="1"/>
        <v>7.555</v>
      </c>
      <c r="F107" s="212">
        <v>7.52</v>
      </c>
      <c r="G107" s="208">
        <f t="shared" si="2"/>
        <v>7.51</v>
      </c>
      <c r="H107" s="206">
        <v>7.5</v>
      </c>
      <c r="I107" s="209">
        <f t="shared" si="3"/>
        <v>7.52</v>
      </c>
      <c r="J107" s="209">
        <f t="shared" si="4"/>
        <v>7.54</v>
      </c>
      <c r="K107" s="212">
        <v>7.56</v>
      </c>
      <c r="L107" s="208">
        <f t="shared" si="5"/>
        <v>7.614</v>
      </c>
      <c r="M107" s="208">
        <f t="shared" si="6"/>
        <v>7.668</v>
      </c>
      <c r="N107" s="208">
        <f t="shared" si="7"/>
        <v>7.722</v>
      </c>
      <c r="O107" s="208">
        <f t="shared" si="8"/>
        <v>7.776</v>
      </c>
      <c r="P107" s="206">
        <v>7.83</v>
      </c>
      <c r="Q107" s="209">
        <f t="shared" si="9"/>
        <v>7.902</v>
      </c>
      <c r="R107" s="209">
        <f t="shared" si="10"/>
        <v>7.974</v>
      </c>
      <c r="S107" s="209">
        <f t="shared" si="11"/>
        <v>8.046</v>
      </c>
      <c r="T107" s="209">
        <f t="shared" si="12"/>
        <v>8.118</v>
      </c>
      <c r="U107" s="213">
        <v>8.19</v>
      </c>
    </row>
    <row r="108">
      <c r="A108" s="214">
        <v>42985.0</v>
      </c>
      <c r="B108" s="211">
        <v>7.68</v>
      </c>
      <c r="C108" s="206">
        <v>7.64</v>
      </c>
      <c r="D108" s="212">
        <v>7.6</v>
      </c>
      <c r="E108" s="208">
        <f t="shared" si="1"/>
        <v>7.56</v>
      </c>
      <c r="F108" s="212">
        <v>7.52</v>
      </c>
      <c r="G108" s="208">
        <f t="shared" si="2"/>
        <v>7.51</v>
      </c>
      <c r="H108" s="206">
        <v>7.5</v>
      </c>
      <c r="I108" s="209">
        <f t="shared" si="3"/>
        <v>7.523333333</v>
      </c>
      <c r="J108" s="209">
        <f t="shared" si="4"/>
        <v>7.546666667</v>
      </c>
      <c r="K108" s="212">
        <v>7.57</v>
      </c>
      <c r="L108" s="208">
        <f t="shared" si="5"/>
        <v>7.628</v>
      </c>
      <c r="M108" s="208">
        <f t="shared" si="6"/>
        <v>7.686</v>
      </c>
      <c r="N108" s="208">
        <f t="shared" si="7"/>
        <v>7.744</v>
      </c>
      <c r="O108" s="208">
        <f t="shared" si="8"/>
        <v>7.802</v>
      </c>
      <c r="P108" s="206">
        <v>7.86</v>
      </c>
      <c r="Q108" s="209">
        <f t="shared" si="9"/>
        <v>7.936</v>
      </c>
      <c r="R108" s="209">
        <f t="shared" si="10"/>
        <v>8.012</v>
      </c>
      <c r="S108" s="209">
        <f t="shared" si="11"/>
        <v>8.088</v>
      </c>
      <c r="T108" s="209">
        <f t="shared" si="12"/>
        <v>8.164</v>
      </c>
      <c r="U108" s="213">
        <v>8.24</v>
      </c>
    </row>
    <row r="109">
      <c r="A109" s="214">
        <v>42984.0</v>
      </c>
      <c r="B109" s="211">
        <v>7.71</v>
      </c>
      <c r="C109" s="206">
        <v>7.64</v>
      </c>
      <c r="D109" s="212">
        <v>7.6</v>
      </c>
      <c r="E109" s="208">
        <f t="shared" si="1"/>
        <v>7.56</v>
      </c>
      <c r="F109" s="212">
        <v>7.52</v>
      </c>
      <c r="G109" s="208">
        <f t="shared" si="2"/>
        <v>7.51</v>
      </c>
      <c r="H109" s="206">
        <v>7.5</v>
      </c>
      <c r="I109" s="209">
        <f t="shared" si="3"/>
        <v>7.516666667</v>
      </c>
      <c r="J109" s="209">
        <f t="shared" si="4"/>
        <v>7.533333333</v>
      </c>
      <c r="K109" s="212">
        <v>7.55</v>
      </c>
      <c r="L109" s="208">
        <f t="shared" si="5"/>
        <v>7.602</v>
      </c>
      <c r="M109" s="208">
        <f t="shared" si="6"/>
        <v>7.654</v>
      </c>
      <c r="N109" s="208">
        <f t="shared" si="7"/>
        <v>7.706</v>
      </c>
      <c r="O109" s="208">
        <f t="shared" si="8"/>
        <v>7.758</v>
      </c>
      <c r="P109" s="206">
        <v>7.81</v>
      </c>
      <c r="Q109" s="209">
        <f t="shared" si="9"/>
        <v>7.882</v>
      </c>
      <c r="R109" s="209">
        <f t="shared" si="10"/>
        <v>7.954</v>
      </c>
      <c r="S109" s="209">
        <f t="shared" si="11"/>
        <v>8.026</v>
      </c>
      <c r="T109" s="209">
        <f t="shared" si="12"/>
        <v>8.098</v>
      </c>
      <c r="U109" s="213">
        <v>8.17</v>
      </c>
    </row>
    <row r="110">
      <c r="A110" s="214">
        <v>42983.0</v>
      </c>
      <c r="B110" s="211">
        <v>7.76</v>
      </c>
      <c r="C110" s="206">
        <v>7.68</v>
      </c>
      <c r="D110" s="212">
        <v>7.64</v>
      </c>
      <c r="E110" s="208">
        <f t="shared" si="1"/>
        <v>7.61</v>
      </c>
      <c r="F110" s="212">
        <v>7.58</v>
      </c>
      <c r="G110" s="208">
        <f t="shared" si="2"/>
        <v>7.57</v>
      </c>
      <c r="H110" s="206">
        <v>7.56</v>
      </c>
      <c r="I110" s="209">
        <f t="shared" si="3"/>
        <v>7.583333333</v>
      </c>
      <c r="J110" s="209">
        <f t="shared" si="4"/>
        <v>7.606666667</v>
      </c>
      <c r="K110" s="212">
        <v>7.63</v>
      </c>
      <c r="L110" s="208">
        <f t="shared" si="5"/>
        <v>7.682</v>
      </c>
      <c r="M110" s="208">
        <f t="shared" si="6"/>
        <v>7.734</v>
      </c>
      <c r="N110" s="208">
        <f t="shared" si="7"/>
        <v>7.786</v>
      </c>
      <c r="O110" s="208">
        <f t="shared" si="8"/>
        <v>7.838</v>
      </c>
      <c r="P110" s="206">
        <v>7.89</v>
      </c>
      <c r="Q110" s="209">
        <f t="shared" si="9"/>
        <v>7.958</v>
      </c>
      <c r="R110" s="209">
        <f t="shared" si="10"/>
        <v>8.026</v>
      </c>
      <c r="S110" s="209">
        <f t="shared" si="11"/>
        <v>8.094</v>
      </c>
      <c r="T110" s="209">
        <f t="shared" si="12"/>
        <v>8.162</v>
      </c>
      <c r="U110" s="213">
        <v>8.23</v>
      </c>
    </row>
    <row r="111">
      <c r="A111" s="214">
        <v>42982.0</v>
      </c>
      <c r="B111" s="211">
        <v>7.8</v>
      </c>
      <c r="C111" s="206">
        <v>7.73</v>
      </c>
      <c r="D111" s="212">
        <v>7.69</v>
      </c>
      <c r="E111" s="208">
        <f t="shared" si="1"/>
        <v>7.67</v>
      </c>
      <c r="F111" s="212">
        <v>7.65</v>
      </c>
      <c r="G111" s="208">
        <f t="shared" si="2"/>
        <v>7.65</v>
      </c>
      <c r="H111" s="206">
        <v>7.65</v>
      </c>
      <c r="I111" s="209">
        <f t="shared" si="3"/>
        <v>7.67</v>
      </c>
      <c r="J111" s="209">
        <f t="shared" si="4"/>
        <v>7.69</v>
      </c>
      <c r="K111" s="212">
        <v>7.71</v>
      </c>
      <c r="L111" s="208">
        <f t="shared" si="5"/>
        <v>7.754</v>
      </c>
      <c r="M111" s="208">
        <f t="shared" si="6"/>
        <v>7.798</v>
      </c>
      <c r="N111" s="208">
        <f t="shared" si="7"/>
        <v>7.842</v>
      </c>
      <c r="O111" s="208">
        <f t="shared" si="8"/>
        <v>7.886</v>
      </c>
      <c r="P111" s="206">
        <v>7.93</v>
      </c>
      <c r="Q111" s="209">
        <f t="shared" si="9"/>
        <v>7.99</v>
      </c>
      <c r="R111" s="209">
        <f t="shared" si="10"/>
        <v>8.05</v>
      </c>
      <c r="S111" s="209">
        <f t="shared" si="11"/>
        <v>8.11</v>
      </c>
      <c r="T111" s="209">
        <f t="shared" si="12"/>
        <v>8.17</v>
      </c>
      <c r="U111" s="213">
        <v>8.23</v>
      </c>
    </row>
    <row r="112">
      <c r="A112" s="214">
        <v>42979.0</v>
      </c>
      <c r="B112" s="211">
        <v>7.8</v>
      </c>
      <c r="C112" s="206">
        <v>7.75</v>
      </c>
      <c r="D112" s="212">
        <v>7.71</v>
      </c>
      <c r="E112" s="208">
        <f t="shared" si="1"/>
        <v>7.695</v>
      </c>
      <c r="F112" s="212">
        <v>7.68</v>
      </c>
      <c r="G112" s="208">
        <f t="shared" si="2"/>
        <v>7.675</v>
      </c>
      <c r="H112" s="206">
        <v>7.67</v>
      </c>
      <c r="I112" s="209">
        <f t="shared" si="3"/>
        <v>7.683333333</v>
      </c>
      <c r="J112" s="209">
        <f t="shared" si="4"/>
        <v>7.696666667</v>
      </c>
      <c r="K112" s="212">
        <v>7.71</v>
      </c>
      <c r="L112" s="208">
        <f t="shared" si="5"/>
        <v>7.758</v>
      </c>
      <c r="M112" s="208">
        <f t="shared" si="6"/>
        <v>7.806</v>
      </c>
      <c r="N112" s="208">
        <f t="shared" si="7"/>
        <v>7.854</v>
      </c>
      <c r="O112" s="208">
        <f t="shared" si="8"/>
        <v>7.902</v>
      </c>
      <c r="P112" s="206">
        <v>7.95</v>
      </c>
      <c r="Q112" s="209">
        <f t="shared" si="9"/>
        <v>8.012</v>
      </c>
      <c r="R112" s="209">
        <f t="shared" si="10"/>
        <v>8.074</v>
      </c>
      <c r="S112" s="209">
        <f t="shared" si="11"/>
        <v>8.136</v>
      </c>
      <c r="T112" s="209">
        <f t="shared" si="12"/>
        <v>8.198</v>
      </c>
      <c r="U112" s="213">
        <v>8.26</v>
      </c>
    </row>
    <row r="113">
      <c r="A113" s="214">
        <v>42978.0</v>
      </c>
      <c r="B113" s="211">
        <v>7.82</v>
      </c>
      <c r="C113" s="206">
        <v>7.77</v>
      </c>
      <c r="D113" s="212">
        <v>7.73</v>
      </c>
      <c r="E113" s="208">
        <f t="shared" si="1"/>
        <v>7.715</v>
      </c>
      <c r="F113" s="212">
        <v>7.7</v>
      </c>
      <c r="G113" s="208">
        <f t="shared" si="2"/>
        <v>7.7</v>
      </c>
      <c r="H113" s="206">
        <v>7.7</v>
      </c>
      <c r="I113" s="209">
        <f t="shared" si="3"/>
        <v>7.72</v>
      </c>
      <c r="J113" s="209">
        <f t="shared" si="4"/>
        <v>7.74</v>
      </c>
      <c r="K113" s="212">
        <v>7.76</v>
      </c>
      <c r="L113" s="208">
        <f t="shared" si="5"/>
        <v>7.808</v>
      </c>
      <c r="M113" s="208">
        <f t="shared" si="6"/>
        <v>7.856</v>
      </c>
      <c r="N113" s="208">
        <f t="shared" si="7"/>
        <v>7.904</v>
      </c>
      <c r="O113" s="208">
        <f t="shared" si="8"/>
        <v>7.952</v>
      </c>
      <c r="P113" s="206">
        <v>8.0</v>
      </c>
      <c r="Q113" s="209">
        <f t="shared" si="9"/>
        <v>8.06</v>
      </c>
      <c r="R113" s="209">
        <f t="shared" si="10"/>
        <v>8.12</v>
      </c>
      <c r="S113" s="209">
        <f t="shared" si="11"/>
        <v>8.18</v>
      </c>
      <c r="T113" s="209">
        <f t="shared" si="12"/>
        <v>8.24</v>
      </c>
      <c r="U113" s="213">
        <v>8.3</v>
      </c>
    </row>
    <row r="114">
      <c r="A114" s="214">
        <v>42977.0</v>
      </c>
      <c r="B114" s="211">
        <v>7.83</v>
      </c>
      <c r="C114" s="206">
        <v>7.79</v>
      </c>
      <c r="D114" s="212">
        <v>7.76</v>
      </c>
      <c r="E114" s="208">
        <f t="shared" si="1"/>
        <v>7.755</v>
      </c>
      <c r="F114" s="212">
        <v>7.75</v>
      </c>
      <c r="G114" s="208">
        <f t="shared" si="2"/>
        <v>7.755</v>
      </c>
      <c r="H114" s="206">
        <v>7.76</v>
      </c>
      <c r="I114" s="209">
        <f t="shared" si="3"/>
        <v>7.78</v>
      </c>
      <c r="J114" s="209">
        <f t="shared" si="4"/>
        <v>7.8</v>
      </c>
      <c r="K114" s="212">
        <v>7.82</v>
      </c>
      <c r="L114" s="208">
        <f t="shared" si="5"/>
        <v>7.862</v>
      </c>
      <c r="M114" s="208">
        <f t="shared" si="6"/>
        <v>7.904</v>
      </c>
      <c r="N114" s="208">
        <f t="shared" si="7"/>
        <v>7.946</v>
      </c>
      <c r="O114" s="208">
        <f t="shared" si="8"/>
        <v>7.988</v>
      </c>
      <c r="P114" s="206">
        <v>8.03</v>
      </c>
      <c r="Q114" s="209">
        <f t="shared" si="9"/>
        <v>8.086</v>
      </c>
      <c r="R114" s="209">
        <f t="shared" si="10"/>
        <v>8.142</v>
      </c>
      <c r="S114" s="209">
        <f t="shared" si="11"/>
        <v>8.198</v>
      </c>
      <c r="T114" s="209">
        <f t="shared" si="12"/>
        <v>8.254</v>
      </c>
      <c r="U114" s="213">
        <v>8.31</v>
      </c>
    </row>
    <row r="115">
      <c r="A115" s="214">
        <v>42976.0</v>
      </c>
      <c r="B115" s="211">
        <v>7.84</v>
      </c>
      <c r="C115" s="206">
        <v>7.81</v>
      </c>
      <c r="D115" s="212">
        <v>7.8</v>
      </c>
      <c r="E115" s="208">
        <f t="shared" si="1"/>
        <v>7.8</v>
      </c>
      <c r="F115" s="212">
        <v>7.8</v>
      </c>
      <c r="G115" s="208">
        <f t="shared" si="2"/>
        <v>7.805</v>
      </c>
      <c r="H115" s="206">
        <v>7.81</v>
      </c>
      <c r="I115" s="209">
        <f t="shared" si="3"/>
        <v>7.823333333</v>
      </c>
      <c r="J115" s="209">
        <f t="shared" si="4"/>
        <v>7.836666667</v>
      </c>
      <c r="K115" s="212">
        <v>7.85</v>
      </c>
      <c r="L115" s="208">
        <f t="shared" si="5"/>
        <v>7.89</v>
      </c>
      <c r="M115" s="208">
        <f t="shared" si="6"/>
        <v>7.93</v>
      </c>
      <c r="N115" s="208">
        <f t="shared" si="7"/>
        <v>7.97</v>
      </c>
      <c r="O115" s="208">
        <f t="shared" si="8"/>
        <v>8.01</v>
      </c>
      <c r="P115" s="206">
        <v>8.05</v>
      </c>
      <c r="Q115" s="209">
        <f t="shared" si="9"/>
        <v>8.108</v>
      </c>
      <c r="R115" s="209">
        <f t="shared" si="10"/>
        <v>8.166</v>
      </c>
      <c r="S115" s="209">
        <f t="shared" si="11"/>
        <v>8.224</v>
      </c>
      <c r="T115" s="209">
        <f t="shared" si="12"/>
        <v>8.282</v>
      </c>
      <c r="U115" s="213">
        <v>8.34</v>
      </c>
    </row>
    <row r="116">
      <c r="A116" s="214">
        <v>42975.0</v>
      </c>
      <c r="B116" s="211">
        <v>7.81</v>
      </c>
      <c r="C116" s="206">
        <v>7.78</v>
      </c>
      <c r="D116" s="212">
        <v>7.77</v>
      </c>
      <c r="E116" s="208">
        <f t="shared" si="1"/>
        <v>7.765</v>
      </c>
      <c r="F116" s="212">
        <v>7.76</v>
      </c>
      <c r="G116" s="208">
        <f t="shared" si="2"/>
        <v>7.76</v>
      </c>
      <c r="H116" s="206">
        <v>7.76</v>
      </c>
      <c r="I116" s="209">
        <f t="shared" si="3"/>
        <v>7.776666667</v>
      </c>
      <c r="J116" s="209">
        <f t="shared" si="4"/>
        <v>7.793333333</v>
      </c>
      <c r="K116" s="212">
        <v>7.81</v>
      </c>
      <c r="L116" s="208">
        <f t="shared" si="5"/>
        <v>7.858</v>
      </c>
      <c r="M116" s="208">
        <f t="shared" si="6"/>
        <v>7.906</v>
      </c>
      <c r="N116" s="208">
        <f t="shared" si="7"/>
        <v>7.954</v>
      </c>
      <c r="O116" s="208">
        <f t="shared" si="8"/>
        <v>8.002</v>
      </c>
      <c r="P116" s="206">
        <v>8.05</v>
      </c>
      <c r="Q116" s="209">
        <f t="shared" si="9"/>
        <v>8.114</v>
      </c>
      <c r="R116" s="209">
        <f t="shared" si="10"/>
        <v>8.178</v>
      </c>
      <c r="S116" s="209">
        <f t="shared" si="11"/>
        <v>8.242</v>
      </c>
      <c r="T116" s="209">
        <f t="shared" si="12"/>
        <v>8.306</v>
      </c>
      <c r="U116" s="213">
        <v>8.37</v>
      </c>
    </row>
    <row r="117">
      <c r="A117" s="214">
        <v>42972.0</v>
      </c>
      <c r="B117" s="211">
        <v>7.81</v>
      </c>
      <c r="C117" s="206">
        <v>7.78</v>
      </c>
      <c r="D117" s="212">
        <v>7.77</v>
      </c>
      <c r="E117" s="208">
        <f t="shared" si="1"/>
        <v>7.765</v>
      </c>
      <c r="F117" s="212">
        <v>7.76</v>
      </c>
      <c r="G117" s="208">
        <f t="shared" si="2"/>
        <v>7.765</v>
      </c>
      <c r="H117" s="206">
        <v>7.77</v>
      </c>
      <c r="I117" s="209">
        <f t="shared" si="3"/>
        <v>7.79</v>
      </c>
      <c r="J117" s="209">
        <f t="shared" si="4"/>
        <v>7.81</v>
      </c>
      <c r="K117" s="212">
        <v>7.83</v>
      </c>
      <c r="L117" s="208">
        <f t="shared" si="5"/>
        <v>7.878</v>
      </c>
      <c r="M117" s="208">
        <f t="shared" si="6"/>
        <v>7.926</v>
      </c>
      <c r="N117" s="208">
        <f t="shared" si="7"/>
        <v>7.974</v>
      </c>
      <c r="O117" s="208">
        <f t="shared" si="8"/>
        <v>8.022</v>
      </c>
      <c r="P117" s="206">
        <v>8.07</v>
      </c>
      <c r="Q117" s="209">
        <f t="shared" si="9"/>
        <v>8.132</v>
      </c>
      <c r="R117" s="209">
        <f t="shared" si="10"/>
        <v>8.194</v>
      </c>
      <c r="S117" s="209">
        <f t="shared" si="11"/>
        <v>8.256</v>
      </c>
      <c r="T117" s="209">
        <f t="shared" si="12"/>
        <v>8.318</v>
      </c>
      <c r="U117" s="213">
        <v>8.38</v>
      </c>
    </row>
    <row r="118">
      <c r="A118" s="214">
        <v>42971.0</v>
      </c>
      <c r="B118" s="211">
        <v>7.85</v>
      </c>
      <c r="C118" s="206">
        <v>7.79</v>
      </c>
      <c r="D118" s="212">
        <v>7.78</v>
      </c>
      <c r="E118" s="208">
        <f t="shared" si="1"/>
        <v>7.77</v>
      </c>
      <c r="F118" s="212">
        <v>7.76</v>
      </c>
      <c r="G118" s="208">
        <f t="shared" si="2"/>
        <v>7.765</v>
      </c>
      <c r="H118" s="206">
        <v>7.77</v>
      </c>
      <c r="I118" s="209">
        <f t="shared" si="3"/>
        <v>7.79</v>
      </c>
      <c r="J118" s="209">
        <f t="shared" si="4"/>
        <v>7.81</v>
      </c>
      <c r="K118" s="212">
        <v>7.83</v>
      </c>
      <c r="L118" s="208">
        <f t="shared" si="5"/>
        <v>7.876</v>
      </c>
      <c r="M118" s="208">
        <f t="shared" si="6"/>
        <v>7.922</v>
      </c>
      <c r="N118" s="208">
        <f t="shared" si="7"/>
        <v>7.968</v>
      </c>
      <c r="O118" s="208">
        <f t="shared" si="8"/>
        <v>8.014</v>
      </c>
      <c r="P118" s="206">
        <v>8.06</v>
      </c>
      <c r="Q118" s="209">
        <f t="shared" si="9"/>
        <v>8.118</v>
      </c>
      <c r="R118" s="209">
        <f t="shared" si="10"/>
        <v>8.176</v>
      </c>
      <c r="S118" s="209">
        <f t="shared" si="11"/>
        <v>8.234</v>
      </c>
      <c r="T118" s="209">
        <f t="shared" si="12"/>
        <v>8.292</v>
      </c>
      <c r="U118" s="213">
        <v>8.35</v>
      </c>
    </row>
    <row r="119">
      <c r="A119" s="214">
        <v>42970.0</v>
      </c>
      <c r="B119" s="211">
        <v>7.83</v>
      </c>
      <c r="C119" s="206">
        <v>7.79</v>
      </c>
      <c r="D119" s="212">
        <v>7.77</v>
      </c>
      <c r="E119" s="208">
        <f t="shared" si="1"/>
        <v>7.76</v>
      </c>
      <c r="F119" s="212">
        <v>7.75</v>
      </c>
      <c r="G119" s="208">
        <f t="shared" si="2"/>
        <v>7.755</v>
      </c>
      <c r="H119" s="206">
        <v>7.76</v>
      </c>
      <c r="I119" s="209">
        <f t="shared" si="3"/>
        <v>7.78</v>
      </c>
      <c r="J119" s="209">
        <f t="shared" si="4"/>
        <v>7.8</v>
      </c>
      <c r="K119" s="212">
        <v>7.82</v>
      </c>
      <c r="L119" s="208">
        <f t="shared" si="5"/>
        <v>7.862</v>
      </c>
      <c r="M119" s="208">
        <f t="shared" si="6"/>
        <v>7.904</v>
      </c>
      <c r="N119" s="208">
        <f t="shared" si="7"/>
        <v>7.946</v>
      </c>
      <c r="O119" s="208">
        <f t="shared" si="8"/>
        <v>7.988</v>
      </c>
      <c r="P119" s="206">
        <v>8.03</v>
      </c>
      <c r="Q119" s="209">
        <f t="shared" si="9"/>
        <v>8.088</v>
      </c>
      <c r="R119" s="209">
        <f t="shared" si="10"/>
        <v>8.146</v>
      </c>
      <c r="S119" s="209">
        <f t="shared" si="11"/>
        <v>8.204</v>
      </c>
      <c r="T119" s="209">
        <f t="shared" si="12"/>
        <v>8.262</v>
      </c>
      <c r="U119" s="213">
        <v>8.32</v>
      </c>
    </row>
    <row r="120">
      <c r="A120" s="214">
        <v>42969.0</v>
      </c>
      <c r="B120" s="211">
        <v>7.82</v>
      </c>
      <c r="C120" s="206">
        <v>7.79</v>
      </c>
      <c r="D120" s="212">
        <v>7.78</v>
      </c>
      <c r="E120" s="208">
        <f t="shared" si="1"/>
        <v>7.775</v>
      </c>
      <c r="F120" s="212">
        <v>7.77</v>
      </c>
      <c r="G120" s="208">
        <f t="shared" si="2"/>
        <v>7.77</v>
      </c>
      <c r="H120" s="206">
        <v>7.77</v>
      </c>
      <c r="I120" s="209">
        <f t="shared" si="3"/>
        <v>7.786666667</v>
      </c>
      <c r="J120" s="209">
        <f t="shared" si="4"/>
        <v>7.803333333</v>
      </c>
      <c r="K120" s="212">
        <v>7.82</v>
      </c>
      <c r="L120" s="208">
        <f t="shared" si="5"/>
        <v>7.864</v>
      </c>
      <c r="M120" s="208">
        <f t="shared" si="6"/>
        <v>7.908</v>
      </c>
      <c r="N120" s="208">
        <f t="shared" si="7"/>
        <v>7.952</v>
      </c>
      <c r="O120" s="208">
        <f t="shared" si="8"/>
        <v>7.996</v>
      </c>
      <c r="P120" s="206">
        <v>8.04</v>
      </c>
      <c r="Q120" s="209">
        <f t="shared" si="9"/>
        <v>8.096</v>
      </c>
      <c r="R120" s="209">
        <f t="shared" si="10"/>
        <v>8.152</v>
      </c>
      <c r="S120" s="209">
        <f t="shared" si="11"/>
        <v>8.208</v>
      </c>
      <c r="T120" s="209">
        <f t="shared" si="12"/>
        <v>8.264</v>
      </c>
      <c r="U120" s="213">
        <v>8.32</v>
      </c>
    </row>
    <row r="121">
      <c r="A121" s="214">
        <v>42968.0</v>
      </c>
      <c r="B121" s="211">
        <v>7.83</v>
      </c>
      <c r="C121" s="206">
        <v>7.79</v>
      </c>
      <c r="D121" s="212">
        <v>7.78</v>
      </c>
      <c r="E121" s="208">
        <f t="shared" si="1"/>
        <v>7.775</v>
      </c>
      <c r="F121" s="212">
        <v>7.77</v>
      </c>
      <c r="G121" s="208">
        <f t="shared" si="2"/>
        <v>7.77</v>
      </c>
      <c r="H121" s="206">
        <v>7.77</v>
      </c>
      <c r="I121" s="209">
        <f t="shared" si="3"/>
        <v>7.786666667</v>
      </c>
      <c r="J121" s="209">
        <f t="shared" si="4"/>
        <v>7.803333333</v>
      </c>
      <c r="K121" s="212">
        <v>7.82</v>
      </c>
      <c r="L121" s="208">
        <f t="shared" si="5"/>
        <v>7.86</v>
      </c>
      <c r="M121" s="208">
        <f t="shared" si="6"/>
        <v>7.9</v>
      </c>
      <c r="N121" s="208">
        <f t="shared" si="7"/>
        <v>7.94</v>
      </c>
      <c r="O121" s="208">
        <f t="shared" si="8"/>
        <v>7.98</v>
      </c>
      <c r="P121" s="206">
        <v>8.02</v>
      </c>
      <c r="Q121" s="209">
        <f t="shared" si="9"/>
        <v>8.072</v>
      </c>
      <c r="R121" s="209">
        <f t="shared" si="10"/>
        <v>8.124</v>
      </c>
      <c r="S121" s="209">
        <f t="shared" si="11"/>
        <v>8.176</v>
      </c>
      <c r="T121" s="209">
        <f t="shared" si="12"/>
        <v>8.228</v>
      </c>
      <c r="U121" s="213">
        <v>8.28</v>
      </c>
    </row>
    <row r="122">
      <c r="A122" s="214">
        <v>42965.0</v>
      </c>
      <c r="B122" s="211">
        <v>7.81</v>
      </c>
      <c r="C122" s="206">
        <v>7.8</v>
      </c>
      <c r="D122" s="212">
        <v>7.79</v>
      </c>
      <c r="E122" s="208">
        <f t="shared" si="1"/>
        <v>7.79</v>
      </c>
      <c r="F122" s="212">
        <v>7.79</v>
      </c>
      <c r="G122" s="208">
        <f t="shared" si="2"/>
        <v>7.79</v>
      </c>
      <c r="H122" s="206">
        <v>7.79</v>
      </c>
      <c r="I122" s="209">
        <f t="shared" si="3"/>
        <v>7.796666667</v>
      </c>
      <c r="J122" s="209">
        <f t="shared" si="4"/>
        <v>7.803333333</v>
      </c>
      <c r="K122" s="212">
        <v>7.81</v>
      </c>
      <c r="L122" s="208">
        <f t="shared" si="5"/>
        <v>7.844</v>
      </c>
      <c r="M122" s="208">
        <f t="shared" si="6"/>
        <v>7.878</v>
      </c>
      <c r="N122" s="208">
        <f t="shared" si="7"/>
        <v>7.912</v>
      </c>
      <c r="O122" s="208">
        <f t="shared" si="8"/>
        <v>7.946</v>
      </c>
      <c r="P122" s="206">
        <v>7.98</v>
      </c>
      <c r="Q122" s="209">
        <f t="shared" si="9"/>
        <v>8.032</v>
      </c>
      <c r="R122" s="209">
        <f t="shared" si="10"/>
        <v>8.084</v>
      </c>
      <c r="S122" s="209">
        <f t="shared" si="11"/>
        <v>8.136</v>
      </c>
      <c r="T122" s="209">
        <f t="shared" si="12"/>
        <v>8.188</v>
      </c>
      <c r="U122" s="213">
        <v>8.24</v>
      </c>
    </row>
    <row r="123">
      <c r="A123" s="214">
        <v>42964.0</v>
      </c>
      <c r="B123" s="211">
        <v>7.84</v>
      </c>
      <c r="C123" s="206">
        <v>7.81</v>
      </c>
      <c r="D123" s="212">
        <v>7.8</v>
      </c>
      <c r="E123" s="208">
        <f t="shared" si="1"/>
        <v>7.79</v>
      </c>
      <c r="F123" s="212">
        <v>7.78</v>
      </c>
      <c r="G123" s="208">
        <f t="shared" si="2"/>
        <v>7.775</v>
      </c>
      <c r="H123" s="206">
        <v>7.77</v>
      </c>
      <c r="I123" s="209">
        <f t="shared" si="3"/>
        <v>7.78</v>
      </c>
      <c r="J123" s="209">
        <f t="shared" si="4"/>
        <v>7.79</v>
      </c>
      <c r="K123" s="212">
        <v>7.8</v>
      </c>
      <c r="L123" s="208">
        <f t="shared" si="5"/>
        <v>7.836</v>
      </c>
      <c r="M123" s="208">
        <f t="shared" si="6"/>
        <v>7.872</v>
      </c>
      <c r="N123" s="208">
        <f t="shared" si="7"/>
        <v>7.908</v>
      </c>
      <c r="O123" s="208">
        <f t="shared" si="8"/>
        <v>7.944</v>
      </c>
      <c r="P123" s="206">
        <v>7.98</v>
      </c>
      <c r="Q123" s="209">
        <f t="shared" si="9"/>
        <v>8.03</v>
      </c>
      <c r="R123" s="209">
        <f t="shared" si="10"/>
        <v>8.08</v>
      </c>
      <c r="S123" s="209">
        <f t="shared" si="11"/>
        <v>8.13</v>
      </c>
      <c r="T123" s="209">
        <f t="shared" si="12"/>
        <v>8.18</v>
      </c>
      <c r="U123" s="213">
        <v>8.23</v>
      </c>
    </row>
    <row r="124">
      <c r="A124" s="214">
        <v>42963.0</v>
      </c>
      <c r="B124" s="211">
        <v>7.85</v>
      </c>
      <c r="C124" s="206">
        <v>7.84</v>
      </c>
      <c r="D124" s="212">
        <v>7.83</v>
      </c>
      <c r="E124" s="208">
        <f t="shared" si="1"/>
        <v>7.82</v>
      </c>
      <c r="F124" s="212">
        <v>7.81</v>
      </c>
      <c r="G124" s="208">
        <f t="shared" si="2"/>
        <v>7.8</v>
      </c>
      <c r="H124" s="206">
        <v>7.79</v>
      </c>
      <c r="I124" s="209">
        <f t="shared" si="3"/>
        <v>7.793333333</v>
      </c>
      <c r="J124" s="209">
        <f t="shared" si="4"/>
        <v>7.796666667</v>
      </c>
      <c r="K124" s="212">
        <v>7.8</v>
      </c>
      <c r="L124" s="208">
        <f t="shared" si="5"/>
        <v>7.832</v>
      </c>
      <c r="M124" s="208">
        <f t="shared" si="6"/>
        <v>7.864</v>
      </c>
      <c r="N124" s="208">
        <f t="shared" si="7"/>
        <v>7.896</v>
      </c>
      <c r="O124" s="208">
        <f t="shared" si="8"/>
        <v>7.928</v>
      </c>
      <c r="P124" s="206">
        <v>7.96</v>
      </c>
      <c r="Q124" s="209">
        <f t="shared" si="9"/>
        <v>8.01</v>
      </c>
      <c r="R124" s="209">
        <f t="shared" si="10"/>
        <v>8.06</v>
      </c>
      <c r="S124" s="209">
        <f t="shared" si="11"/>
        <v>8.11</v>
      </c>
      <c r="T124" s="209">
        <f t="shared" si="12"/>
        <v>8.16</v>
      </c>
      <c r="U124" s="213">
        <v>8.21</v>
      </c>
    </row>
    <row r="125">
      <c r="A125" s="214">
        <v>42962.0</v>
      </c>
      <c r="B125" s="211">
        <v>7.83</v>
      </c>
      <c r="C125" s="206">
        <v>7.86</v>
      </c>
      <c r="D125" s="212">
        <v>7.88</v>
      </c>
      <c r="E125" s="208">
        <f t="shared" si="1"/>
        <v>7.865</v>
      </c>
      <c r="F125" s="212">
        <v>7.85</v>
      </c>
      <c r="G125" s="208">
        <f t="shared" si="2"/>
        <v>7.83</v>
      </c>
      <c r="H125" s="206">
        <v>7.81</v>
      </c>
      <c r="I125" s="209">
        <f t="shared" si="3"/>
        <v>7.803333333</v>
      </c>
      <c r="J125" s="209">
        <f t="shared" si="4"/>
        <v>7.796666667</v>
      </c>
      <c r="K125" s="212">
        <v>7.79</v>
      </c>
      <c r="L125" s="208">
        <f t="shared" si="5"/>
        <v>7.822</v>
      </c>
      <c r="M125" s="208">
        <f t="shared" si="6"/>
        <v>7.854</v>
      </c>
      <c r="N125" s="208">
        <f t="shared" si="7"/>
        <v>7.886</v>
      </c>
      <c r="O125" s="208">
        <f t="shared" si="8"/>
        <v>7.918</v>
      </c>
      <c r="P125" s="206">
        <v>7.95</v>
      </c>
      <c r="Q125" s="209">
        <f t="shared" si="9"/>
        <v>8.004</v>
      </c>
      <c r="R125" s="209">
        <f t="shared" si="10"/>
        <v>8.058</v>
      </c>
      <c r="S125" s="209">
        <f t="shared" si="11"/>
        <v>8.112</v>
      </c>
      <c r="T125" s="209">
        <f t="shared" si="12"/>
        <v>8.166</v>
      </c>
      <c r="U125" s="213">
        <v>8.22</v>
      </c>
    </row>
    <row r="126">
      <c r="A126" s="214">
        <v>42961.0</v>
      </c>
      <c r="B126" s="211">
        <v>7.85</v>
      </c>
      <c r="C126" s="206">
        <v>7.86</v>
      </c>
      <c r="D126" s="212">
        <v>7.87</v>
      </c>
      <c r="E126" s="208">
        <f t="shared" si="1"/>
        <v>7.845</v>
      </c>
      <c r="F126" s="212">
        <v>7.82</v>
      </c>
      <c r="G126" s="208">
        <f t="shared" si="2"/>
        <v>7.8</v>
      </c>
      <c r="H126" s="206">
        <v>7.78</v>
      </c>
      <c r="I126" s="209">
        <f t="shared" si="3"/>
        <v>7.78</v>
      </c>
      <c r="J126" s="209">
        <f t="shared" si="4"/>
        <v>7.78</v>
      </c>
      <c r="K126" s="212">
        <v>7.78</v>
      </c>
      <c r="L126" s="208">
        <f t="shared" si="5"/>
        <v>7.814</v>
      </c>
      <c r="M126" s="208">
        <f t="shared" si="6"/>
        <v>7.848</v>
      </c>
      <c r="N126" s="208">
        <f t="shared" si="7"/>
        <v>7.882</v>
      </c>
      <c r="O126" s="208">
        <f t="shared" si="8"/>
        <v>7.916</v>
      </c>
      <c r="P126" s="206">
        <v>7.95</v>
      </c>
      <c r="Q126" s="209">
        <f t="shared" si="9"/>
        <v>8.002</v>
      </c>
      <c r="R126" s="209">
        <f t="shared" si="10"/>
        <v>8.054</v>
      </c>
      <c r="S126" s="209">
        <f t="shared" si="11"/>
        <v>8.106</v>
      </c>
      <c r="T126" s="209">
        <f t="shared" si="12"/>
        <v>8.158</v>
      </c>
      <c r="U126" s="213">
        <v>8.21</v>
      </c>
    </row>
    <row r="127">
      <c r="A127" s="214">
        <v>42958.0</v>
      </c>
      <c r="B127" s="211">
        <v>7.88</v>
      </c>
      <c r="C127" s="206">
        <v>7.91</v>
      </c>
      <c r="D127" s="212">
        <v>7.92</v>
      </c>
      <c r="E127" s="208">
        <f t="shared" si="1"/>
        <v>7.89</v>
      </c>
      <c r="F127" s="212">
        <v>7.86</v>
      </c>
      <c r="G127" s="208">
        <f t="shared" si="2"/>
        <v>7.83</v>
      </c>
      <c r="H127" s="206">
        <v>7.8</v>
      </c>
      <c r="I127" s="209">
        <f t="shared" si="3"/>
        <v>7.8</v>
      </c>
      <c r="J127" s="209">
        <f t="shared" si="4"/>
        <v>7.8</v>
      </c>
      <c r="K127" s="212">
        <v>7.8</v>
      </c>
      <c r="L127" s="208">
        <f t="shared" si="5"/>
        <v>7.834</v>
      </c>
      <c r="M127" s="208">
        <f t="shared" si="6"/>
        <v>7.868</v>
      </c>
      <c r="N127" s="208">
        <f t="shared" si="7"/>
        <v>7.902</v>
      </c>
      <c r="O127" s="208">
        <f t="shared" si="8"/>
        <v>7.936</v>
      </c>
      <c r="P127" s="206">
        <v>7.97</v>
      </c>
      <c r="Q127" s="209">
        <f t="shared" si="9"/>
        <v>8.02</v>
      </c>
      <c r="R127" s="209">
        <f t="shared" si="10"/>
        <v>8.07</v>
      </c>
      <c r="S127" s="209">
        <f t="shared" si="11"/>
        <v>8.12</v>
      </c>
      <c r="T127" s="209">
        <f t="shared" si="12"/>
        <v>8.17</v>
      </c>
      <c r="U127" s="213">
        <v>8.22</v>
      </c>
    </row>
    <row r="128">
      <c r="A128" s="214">
        <v>42957.0</v>
      </c>
      <c r="B128" s="211">
        <v>7.92</v>
      </c>
      <c r="C128" s="206">
        <v>7.94</v>
      </c>
      <c r="D128" s="212">
        <v>7.94</v>
      </c>
      <c r="E128" s="208">
        <f t="shared" si="1"/>
        <v>7.905</v>
      </c>
      <c r="F128" s="212">
        <v>7.87</v>
      </c>
      <c r="G128" s="208">
        <f t="shared" si="2"/>
        <v>7.84</v>
      </c>
      <c r="H128" s="206">
        <v>7.81</v>
      </c>
      <c r="I128" s="209">
        <f t="shared" si="3"/>
        <v>7.806666667</v>
      </c>
      <c r="J128" s="209">
        <f t="shared" si="4"/>
        <v>7.803333333</v>
      </c>
      <c r="K128" s="212">
        <v>7.8</v>
      </c>
      <c r="L128" s="208">
        <f t="shared" si="5"/>
        <v>7.832</v>
      </c>
      <c r="M128" s="208">
        <f t="shared" si="6"/>
        <v>7.864</v>
      </c>
      <c r="N128" s="208">
        <f t="shared" si="7"/>
        <v>7.896</v>
      </c>
      <c r="O128" s="208">
        <f t="shared" si="8"/>
        <v>7.928</v>
      </c>
      <c r="P128" s="206">
        <v>7.96</v>
      </c>
      <c r="Q128" s="209">
        <f t="shared" si="9"/>
        <v>8.012</v>
      </c>
      <c r="R128" s="209">
        <f t="shared" si="10"/>
        <v>8.064</v>
      </c>
      <c r="S128" s="209">
        <f t="shared" si="11"/>
        <v>8.116</v>
      </c>
      <c r="T128" s="209">
        <f t="shared" si="12"/>
        <v>8.168</v>
      </c>
      <c r="U128" s="213">
        <v>8.22</v>
      </c>
    </row>
    <row r="129">
      <c r="A129" s="214">
        <v>42956.0</v>
      </c>
      <c r="B129" s="211">
        <v>7.95</v>
      </c>
      <c r="C129" s="206">
        <v>7.96</v>
      </c>
      <c r="D129" s="212">
        <v>7.96</v>
      </c>
      <c r="E129" s="208">
        <f t="shared" si="1"/>
        <v>7.925</v>
      </c>
      <c r="F129" s="212">
        <v>7.89</v>
      </c>
      <c r="G129" s="208">
        <f t="shared" si="2"/>
        <v>7.855</v>
      </c>
      <c r="H129" s="206">
        <v>7.82</v>
      </c>
      <c r="I129" s="209">
        <f t="shared" si="3"/>
        <v>7.82</v>
      </c>
      <c r="J129" s="209">
        <f t="shared" si="4"/>
        <v>7.82</v>
      </c>
      <c r="K129" s="212">
        <v>7.82</v>
      </c>
      <c r="L129" s="208">
        <f t="shared" si="5"/>
        <v>7.856</v>
      </c>
      <c r="M129" s="208">
        <f t="shared" si="6"/>
        <v>7.892</v>
      </c>
      <c r="N129" s="208">
        <f t="shared" si="7"/>
        <v>7.928</v>
      </c>
      <c r="O129" s="208">
        <f t="shared" si="8"/>
        <v>7.964</v>
      </c>
      <c r="P129" s="206">
        <v>8.0</v>
      </c>
      <c r="Q129" s="209">
        <f t="shared" si="9"/>
        <v>8.054</v>
      </c>
      <c r="R129" s="209">
        <f t="shared" si="10"/>
        <v>8.108</v>
      </c>
      <c r="S129" s="209">
        <f t="shared" si="11"/>
        <v>8.162</v>
      </c>
      <c r="T129" s="209">
        <f t="shared" si="12"/>
        <v>8.216</v>
      </c>
      <c r="U129" s="213">
        <v>8.27</v>
      </c>
    </row>
    <row r="130">
      <c r="A130" s="214">
        <v>42955.0</v>
      </c>
      <c r="B130" s="211">
        <v>7.97</v>
      </c>
      <c r="C130" s="206">
        <v>7.98</v>
      </c>
      <c r="D130" s="212">
        <v>7.96</v>
      </c>
      <c r="E130" s="208">
        <f t="shared" si="1"/>
        <v>7.915</v>
      </c>
      <c r="F130" s="212">
        <v>7.87</v>
      </c>
      <c r="G130" s="208">
        <f t="shared" si="2"/>
        <v>7.83</v>
      </c>
      <c r="H130" s="206">
        <v>7.79</v>
      </c>
      <c r="I130" s="209">
        <f t="shared" si="3"/>
        <v>7.786666667</v>
      </c>
      <c r="J130" s="209">
        <f t="shared" si="4"/>
        <v>7.783333333</v>
      </c>
      <c r="K130" s="212">
        <v>7.78</v>
      </c>
      <c r="L130" s="208">
        <f t="shared" si="5"/>
        <v>7.816</v>
      </c>
      <c r="M130" s="208">
        <f t="shared" si="6"/>
        <v>7.852</v>
      </c>
      <c r="N130" s="208">
        <f t="shared" si="7"/>
        <v>7.888</v>
      </c>
      <c r="O130" s="208">
        <f t="shared" si="8"/>
        <v>7.924</v>
      </c>
      <c r="P130" s="206">
        <v>7.96</v>
      </c>
      <c r="Q130" s="209">
        <f t="shared" si="9"/>
        <v>8.014</v>
      </c>
      <c r="R130" s="209">
        <f t="shared" si="10"/>
        <v>8.068</v>
      </c>
      <c r="S130" s="209">
        <f t="shared" si="11"/>
        <v>8.122</v>
      </c>
      <c r="T130" s="209">
        <f t="shared" si="12"/>
        <v>8.176</v>
      </c>
      <c r="U130" s="213">
        <v>8.23</v>
      </c>
    </row>
    <row r="131">
      <c r="A131" s="214">
        <v>42954.0</v>
      </c>
      <c r="B131" s="211">
        <v>7.94</v>
      </c>
      <c r="C131" s="206">
        <v>7.95</v>
      </c>
      <c r="D131" s="212">
        <v>7.94</v>
      </c>
      <c r="E131" s="208">
        <f t="shared" si="1"/>
        <v>7.9</v>
      </c>
      <c r="F131" s="212">
        <v>7.86</v>
      </c>
      <c r="G131" s="208">
        <f t="shared" si="2"/>
        <v>7.82</v>
      </c>
      <c r="H131" s="206">
        <v>7.78</v>
      </c>
      <c r="I131" s="209">
        <f t="shared" si="3"/>
        <v>7.78</v>
      </c>
      <c r="J131" s="209">
        <f t="shared" si="4"/>
        <v>7.78</v>
      </c>
      <c r="K131" s="212">
        <v>7.78</v>
      </c>
      <c r="L131" s="208">
        <f t="shared" si="5"/>
        <v>7.814</v>
      </c>
      <c r="M131" s="208">
        <f t="shared" si="6"/>
        <v>7.848</v>
      </c>
      <c r="N131" s="208">
        <f t="shared" si="7"/>
        <v>7.882</v>
      </c>
      <c r="O131" s="208">
        <f t="shared" si="8"/>
        <v>7.916</v>
      </c>
      <c r="P131" s="206">
        <v>7.95</v>
      </c>
      <c r="Q131" s="209">
        <f t="shared" si="9"/>
        <v>8</v>
      </c>
      <c r="R131" s="209">
        <f t="shared" si="10"/>
        <v>8.05</v>
      </c>
      <c r="S131" s="209">
        <f t="shared" si="11"/>
        <v>8.1</v>
      </c>
      <c r="T131" s="209">
        <f t="shared" si="12"/>
        <v>8.15</v>
      </c>
      <c r="U131" s="213">
        <v>8.2</v>
      </c>
    </row>
    <row r="132">
      <c r="A132" s="214">
        <v>42951.0</v>
      </c>
      <c r="B132" s="211">
        <v>7.97</v>
      </c>
      <c r="C132" s="206">
        <v>7.98</v>
      </c>
      <c r="D132" s="212">
        <v>7.96</v>
      </c>
      <c r="E132" s="208">
        <f t="shared" si="1"/>
        <v>7.91</v>
      </c>
      <c r="F132" s="212">
        <v>7.86</v>
      </c>
      <c r="G132" s="208">
        <f t="shared" si="2"/>
        <v>7.815</v>
      </c>
      <c r="H132" s="206">
        <v>7.77</v>
      </c>
      <c r="I132" s="209">
        <f t="shared" si="3"/>
        <v>7.763333333</v>
      </c>
      <c r="J132" s="209">
        <f t="shared" si="4"/>
        <v>7.756666667</v>
      </c>
      <c r="K132" s="212">
        <v>7.75</v>
      </c>
      <c r="L132" s="208">
        <f t="shared" si="5"/>
        <v>7.78</v>
      </c>
      <c r="M132" s="208">
        <f t="shared" si="6"/>
        <v>7.81</v>
      </c>
      <c r="N132" s="208">
        <f t="shared" si="7"/>
        <v>7.84</v>
      </c>
      <c r="O132" s="208">
        <f t="shared" si="8"/>
        <v>7.87</v>
      </c>
      <c r="P132" s="206">
        <v>7.9</v>
      </c>
      <c r="Q132" s="209">
        <f t="shared" si="9"/>
        <v>7.948</v>
      </c>
      <c r="R132" s="209">
        <f t="shared" si="10"/>
        <v>7.996</v>
      </c>
      <c r="S132" s="209">
        <f t="shared" si="11"/>
        <v>8.044</v>
      </c>
      <c r="T132" s="209">
        <f t="shared" si="12"/>
        <v>8.092</v>
      </c>
      <c r="U132" s="213">
        <v>8.14</v>
      </c>
    </row>
    <row r="133">
      <c r="A133" s="214">
        <v>42950.0</v>
      </c>
      <c r="B133" s="211">
        <v>8.02</v>
      </c>
      <c r="C133" s="206">
        <v>8.02</v>
      </c>
      <c r="D133" s="212">
        <v>8.01</v>
      </c>
      <c r="E133" s="208">
        <f t="shared" si="1"/>
        <v>7.97</v>
      </c>
      <c r="F133" s="212">
        <v>7.93</v>
      </c>
      <c r="G133" s="208">
        <f t="shared" si="2"/>
        <v>7.885</v>
      </c>
      <c r="H133" s="206">
        <v>7.84</v>
      </c>
      <c r="I133" s="209">
        <f t="shared" si="3"/>
        <v>7.833333333</v>
      </c>
      <c r="J133" s="209">
        <f t="shared" si="4"/>
        <v>7.826666667</v>
      </c>
      <c r="K133" s="212">
        <v>7.82</v>
      </c>
      <c r="L133" s="208">
        <f t="shared" si="5"/>
        <v>7.848</v>
      </c>
      <c r="M133" s="208">
        <f t="shared" si="6"/>
        <v>7.876</v>
      </c>
      <c r="N133" s="208">
        <f t="shared" si="7"/>
        <v>7.904</v>
      </c>
      <c r="O133" s="208">
        <f t="shared" si="8"/>
        <v>7.932</v>
      </c>
      <c r="P133" s="206">
        <v>7.96</v>
      </c>
      <c r="Q133" s="209">
        <f t="shared" si="9"/>
        <v>8.004</v>
      </c>
      <c r="R133" s="209">
        <f t="shared" si="10"/>
        <v>8.048</v>
      </c>
      <c r="S133" s="209">
        <f t="shared" si="11"/>
        <v>8.092</v>
      </c>
      <c r="T133" s="209">
        <f t="shared" si="12"/>
        <v>8.136</v>
      </c>
      <c r="U133" s="213">
        <v>8.18</v>
      </c>
    </row>
    <row r="134">
      <c r="A134" s="214">
        <v>42949.0</v>
      </c>
      <c r="B134" s="211">
        <v>8.0</v>
      </c>
      <c r="C134" s="206">
        <v>8.02</v>
      </c>
      <c r="D134" s="212">
        <v>8.03</v>
      </c>
      <c r="E134" s="208">
        <f t="shared" si="1"/>
        <v>8</v>
      </c>
      <c r="F134" s="212">
        <v>7.97</v>
      </c>
      <c r="G134" s="208">
        <f t="shared" si="2"/>
        <v>7.94</v>
      </c>
      <c r="H134" s="206">
        <v>7.91</v>
      </c>
      <c r="I134" s="209">
        <f t="shared" si="3"/>
        <v>7.903333333</v>
      </c>
      <c r="J134" s="209">
        <f t="shared" si="4"/>
        <v>7.896666667</v>
      </c>
      <c r="K134" s="212">
        <v>7.89</v>
      </c>
      <c r="L134" s="208">
        <f t="shared" si="5"/>
        <v>7.92</v>
      </c>
      <c r="M134" s="208">
        <f t="shared" si="6"/>
        <v>7.95</v>
      </c>
      <c r="N134" s="208">
        <f t="shared" si="7"/>
        <v>7.98</v>
      </c>
      <c r="O134" s="208">
        <f t="shared" si="8"/>
        <v>8.01</v>
      </c>
      <c r="P134" s="206">
        <v>8.04</v>
      </c>
      <c r="Q134" s="209">
        <f t="shared" si="9"/>
        <v>8.086</v>
      </c>
      <c r="R134" s="209">
        <f t="shared" si="10"/>
        <v>8.132</v>
      </c>
      <c r="S134" s="209">
        <f t="shared" si="11"/>
        <v>8.178</v>
      </c>
      <c r="T134" s="209">
        <f t="shared" si="12"/>
        <v>8.224</v>
      </c>
      <c r="U134" s="213">
        <v>8.27</v>
      </c>
    </row>
    <row r="135">
      <c r="A135" s="214">
        <v>42948.0</v>
      </c>
      <c r="B135" s="211">
        <v>8.02</v>
      </c>
      <c r="C135" s="206">
        <v>8.03</v>
      </c>
      <c r="D135" s="212">
        <v>8.03</v>
      </c>
      <c r="E135" s="208">
        <f t="shared" si="1"/>
        <v>8</v>
      </c>
      <c r="F135" s="212">
        <v>7.97</v>
      </c>
      <c r="G135" s="208">
        <f t="shared" si="2"/>
        <v>7.935</v>
      </c>
      <c r="H135" s="206">
        <v>7.9</v>
      </c>
      <c r="I135" s="209">
        <f t="shared" si="3"/>
        <v>7.893333333</v>
      </c>
      <c r="J135" s="209">
        <f t="shared" si="4"/>
        <v>7.886666667</v>
      </c>
      <c r="K135" s="212">
        <v>7.88</v>
      </c>
      <c r="L135" s="208">
        <f t="shared" si="5"/>
        <v>7.906</v>
      </c>
      <c r="M135" s="208">
        <f t="shared" si="6"/>
        <v>7.932</v>
      </c>
      <c r="N135" s="208">
        <f t="shared" si="7"/>
        <v>7.958</v>
      </c>
      <c r="O135" s="208">
        <f t="shared" si="8"/>
        <v>7.984</v>
      </c>
      <c r="P135" s="206">
        <v>8.01</v>
      </c>
      <c r="Q135" s="209">
        <f t="shared" si="9"/>
        <v>8.056</v>
      </c>
      <c r="R135" s="209">
        <f t="shared" si="10"/>
        <v>8.102</v>
      </c>
      <c r="S135" s="209">
        <f t="shared" si="11"/>
        <v>8.148</v>
      </c>
      <c r="T135" s="209">
        <f t="shared" si="12"/>
        <v>8.194</v>
      </c>
      <c r="U135" s="213">
        <v>8.24</v>
      </c>
    </row>
    <row r="136">
      <c r="A136" s="214">
        <v>42947.0</v>
      </c>
      <c r="B136" s="211">
        <v>8.04</v>
      </c>
      <c r="C136" s="206">
        <v>8.04</v>
      </c>
      <c r="D136" s="212">
        <v>8.03</v>
      </c>
      <c r="E136" s="208">
        <f t="shared" si="1"/>
        <v>7.99</v>
      </c>
      <c r="F136" s="212">
        <v>7.95</v>
      </c>
      <c r="G136" s="208">
        <f t="shared" si="2"/>
        <v>7.915</v>
      </c>
      <c r="H136" s="206">
        <v>7.88</v>
      </c>
      <c r="I136" s="209">
        <f t="shared" si="3"/>
        <v>7.87</v>
      </c>
      <c r="J136" s="209">
        <f t="shared" si="4"/>
        <v>7.86</v>
      </c>
      <c r="K136" s="212">
        <v>7.85</v>
      </c>
      <c r="L136" s="208">
        <f t="shared" si="5"/>
        <v>7.878</v>
      </c>
      <c r="M136" s="208">
        <f t="shared" si="6"/>
        <v>7.906</v>
      </c>
      <c r="N136" s="208">
        <f t="shared" si="7"/>
        <v>7.934</v>
      </c>
      <c r="O136" s="208">
        <f t="shared" si="8"/>
        <v>7.962</v>
      </c>
      <c r="P136" s="206">
        <v>7.99</v>
      </c>
      <c r="Q136" s="209">
        <f t="shared" si="9"/>
        <v>8.036</v>
      </c>
      <c r="R136" s="209">
        <f t="shared" si="10"/>
        <v>8.082</v>
      </c>
      <c r="S136" s="209">
        <f t="shared" si="11"/>
        <v>8.128</v>
      </c>
      <c r="T136" s="209">
        <f t="shared" si="12"/>
        <v>8.174</v>
      </c>
      <c r="U136" s="213">
        <v>8.22</v>
      </c>
    </row>
    <row r="137">
      <c r="A137" s="214">
        <v>42944.0</v>
      </c>
      <c r="B137" s="211">
        <v>8.04</v>
      </c>
      <c r="C137" s="206">
        <v>8.04</v>
      </c>
      <c r="D137" s="212">
        <v>8.02</v>
      </c>
      <c r="E137" s="208">
        <f t="shared" si="1"/>
        <v>7.975</v>
      </c>
      <c r="F137" s="212">
        <v>7.93</v>
      </c>
      <c r="G137" s="208">
        <f t="shared" si="2"/>
        <v>7.89</v>
      </c>
      <c r="H137" s="206">
        <v>7.85</v>
      </c>
      <c r="I137" s="209">
        <f t="shared" si="3"/>
        <v>7.843333333</v>
      </c>
      <c r="J137" s="209">
        <f t="shared" si="4"/>
        <v>7.836666667</v>
      </c>
      <c r="K137" s="212">
        <v>7.83</v>
      </c>
      <c r="L137" s="208">
        <f t="shared" si="5"/>
        <v>7.862</v>
      </c>
      <c r="M137" s="208">
        <f t="shared" si="6"/>
        <v>7.894</v>
      </c>
      <c r="N137" s="208">
        <f t="shared" si="7"/>
        <v>7.926</v>
      </c>
      <c r="O137" s="208">
        <f t="shared" si="8"/>
        <v>7.958</v>
      </c>
      <c r="P137" s="206">
        <v>7.99</v>
      </c>
      <c r="Q137" s="209">
        <f t="shared" si="9"/>
        <v>8.042</v>
      </c>
      <c r="R137" s="209">
        <f t="shared" si="10"/>
        <v>8.094</v>
      </c>
      <c r="S137" s="209">
        <f t="shared" si="11"/>
        <v>8.146</v>
      </c>
      <c r="T137" s="209">
        <f t="shared" si="12"/>
        <v>8.198</v>
      </c>
      <c r="U137" s="213">
        <v>8.25</v>
      </c>
    </row>
    <row r="138">
      <c r="A138" s="214">
        <v>42943.0</v>
      </c>
      <c r="B138" s="211">
        <v>8.04</v>
      </c>
      <c r="C138" s="206">
        <v>8.02</v>
      </c>
      <c r="D138" s="212">
        <v>8.0</v>
      </c>
      <c r="E138" s="208">
        <f t="shared" si="1"/>
        <v>7.95</v>
      </c>
      <c r="F138" s="212">
        <v>7.9</v>
      </c>
      <c r="G138" s="208">
        <f t="shared" si="2"/>
        <v>7.86</v>
      </c>
      <c r="H138" s="206">
        <v>7.82</v>
      </c>
      <c r="I138" s="209">
        <f t="shared" si="3"/>
        <v>7.82</v>
      </c>
      <c r="J138" s="209">
        <f t="shared" si="4"/>
        <v>7.82</v>
      </c>
      <c r="K138" s="212">
        <v>7.82</v>
      </c>
      <c r="L138" s="208">
        <f t="shared" si="5"/>
        <v>7.856</v>
      </c>
      <c r="M138" s="208">
        <f t="shared" si="6"/>
        <v>7.892</v>
      </c>
      <c r="N138" s="208">
        <f t="shared" si="7"/>
        <v>7.928</v>
      </c>
      <c r="O138" s="208">
        <f t="shared" si="8"/>
        <v>7.964</v>
      </c>
      <c r="P138" s="206">
        <v>8.0</v>
      </c>
      <c r="Q138" s="209">
        <f t="shared" si="9"/>
        <v>8.054</v>
      </c>
      <c r="R138" s="209">
        <f t="shared" si="10"/>
        <v>8.108</v>
      </c>
      <c r="S138" s="209">
        <f t="shared" si="11"/>
        <v>8.162</v>
      </c>
      <c r="T138" s="209">
        <f t="shared" si="12"/>
        <v>8.216</v>
      </c>
      <c r="U138" s="213">
        <v>8.27</v>
      </c>
    </row>
    <row r="139">
      <c r="A139" s="214">
        <v>42942.0</v>
      </c>
      <c r="B139" s="211">
        <v>8.02</v>
      </c>
      <c r="C139" s="206">
        <v>8.07</v>
      </c>
      <c r="D139" s="212">
        <v>8.06</v>
      </c>
      <c r="E139" s="208">
        <f t="shared" si="1"/>
        <v>8.015</v>
      </c>
      <c r="F139" s="212">
        <v>7.97</v>
      </c>
      <c r="G139" s="208">
        <f t="shared" si="2"/>
        <v>7.93</v>
      </c>
      <c r="H139" s="206">
        <v>7.89</v>
      </c>
      <c r="I139" s="209">
        <f t="shared" si="3"/>
        <v>7.893333333</v>
      </c>
      <c r="J139" s="209">
        <f t="shared" si="4"/>
        <v>7.896666667</v>
      </c>
      <c r="K139" s="212">
        <v>7.9</v>
      </c>
      <c r="L139" s="208">
        <f t="shared" si="5"/>
        <v>7.936</v>
      </c>
      <c r="M139" s="208">
        <f t="shared" si="6"/>
        <v>7.972</v>
      </c>
      <c r="N139" s="208">
        <f t="shared" si="7"/>
        <v>8.008</v>
      </c>
      <c r="O139" s="208">
        <f t="shared" si="8"/>
        <v>8.044</v>
      </c>
      <c r="P139" s="206">
        <v>8.08</v>
      </c>
      <c r="Q139" s="209">
        <f t="shared" si="9"/>
        <v>8.134</v>
      </c>
      <c r="R139" s="209">
        <f t="shared" si="10"/>
        <v>8.188</v>
      </c>
      <c r="S139" s="209">
        <f t="shared" si="11"/>
        <v>8.242</v>
      </c>
      <c r="T139" s="209">
        <f t="shared" si="12"/>
        <v>8.296</v>
      </c>
      <c r="U139" s="213">
        <v>8.35</v>
      </c>
    </row>
    <row r="140">
      <c r="A140" s="214">
        <v>42941.0</v>
      </c>
      <c r="B140" s="211">
        <v>8.05</v>
      </c>
      <c r="C140" s="206">
        <v>8.08</v>
      </c>
      <c r="D140" s="212">
        <v>8.09</v>
      </c>
      <c r="E140" s="208">
        <f t="shared" si="1"/>
        <v>8.05</v>
      </c>
      <c r="F140" s="212">
        <v>8.01</v>
      </c>
      <c r="G140" s="208">
        <f t="shared" si="2"/>
        <v>7.975</v>
      </c>
      <c r="H140" s="206">
        <v>7.94</v>
      </c>
      <c r="I140" s="209">
        <f t="shared" si="3"/>
        <v>7.933333333</v>
      </c>
      <c r="J140" s="209">
        <f t="shared" si="4"/>
        <v>7.926666667</v>
      </c>
      <c r="K140" s="212">
        <v>7.92</v>
      </c>
      <c r="L140" s="208">
        <f t="shared" si="5"/>
        <v>7.952</v>
      </c>
      <c r="M140" s="208">
        <f t="shared" si="6"/>
        <v>7.984</v>
      </c>
      <c r="N140" s="208">
        <f t="shared" si="7"/>
        <v>8.016</v>
      </c>
      <c r="O140" s="208">
        <f t="shared" si="8"/>
        <v>8.048</v>
      </c>
      <c r="P140" s="206">
        <v>8.08</v>
      </c>
      <c r="Q140" s="209">
        <f t="shared" si="9"/>
        <v>8.132</v>
      </c>
      <c r="R140" s="209">
        <f t="shared" si="10"/>
        <v>8.184</v>
      </c>
      <c r="S140" s="209">
        <f t="shared" si="11"/>
        <v>8.236</v>
      </c>
      <c r="T140" s="209">
        <f t="shared" si="12"/>
        <v>8.288</v>
      </c>
      <c r="U140" s="213">
        <v>8.34</v>
      </c>
    </row>
    <row r="141">
      <c r="A141" s="214">
        <v>42940.0</v>
      </c>
      <c r="B141" s="211">
        <v>8.05</v>
      </c>
      <c r="C141" s="206">
        <v>8.09</v>
      </c>
      <c r="D141" s="212">
        <v>8.09</v>
      </c>
      <c r="E141" s="208">
        <f t="shared" si="1"/>
        <v>8.055</v>
      </c>
      <c r="F141" s="212">
        <v>8.02</v>
      </c>
      <c r="G141" s="208">
        <f t="shared" si="2"/>
        <v>7.98</v>
      </c>
      <c r="H141" s="206">
        <v>7.94</v>
      </c>
      <c r="I141" s="209">
        <f t="shared" si="3"/>
        <v>7.933333333</v>
      </c>
      <c r="J141" s="209">
        <f t="shared" si="4"/>
        <v>7.926666667</v>
      </c>
      <c r="K141" s="212">
        <v>7.92</v>
      </c>
      <c r="L141" s="208">
        <f t="shared" si="5"/>
        <v>7.958</v>
      </c>
      <c r="M141" s="208">
        <f t="shared" si="6"/>
        <v>7.996</v>
      </c>
      <c r="N141" s="208">
        <f t="shared" si="7"/>
        <v>8.034</v>
      </c>
      <c r="O141" s="208">
        <f t="shared" si="8"/>
        <v>8.072</v>
      </c>
      <c r="P141" s="206">
        <v>8.11</v>
      </c>
      <c r="Q141" s="209">
        <f t="shared" si="9"/>
        <v>8.166</v>
      </c>
      <c r="R141" s="209">
        <f t="shared" si="10"/>
        <v>8.222</v>
      </c>
      <c r="S141" s="209">
        <f t="shared" si="11"/>
        <v>8.278</v>
      </c>
      <c r="T141" s="209">
        <f t="shared" si="12"/>
        <v>8.334</v>
      </c>
      <c r="U141" s="213">
        <v>8.39</v>
      </c>
    </row>
    <row r="142">
      <c r="A142" s="214">
        <v>42937.0</v>
      </c>
      <c r="B142" s="211">
        <v>8.03</v>
      </c>
      <c r="C142" s="206">
        <v>8.02</v>
      </c>
      <c r="D142" s="212">
        <v>8.01</v>
      </c>
      <c r="E142" s="208">
        <f t="shared" si="1"/>
        <v>7.96</v>
      </c>
      <c r="F142" s="212">
        <v>7.91</v>
      </c>
      <c r="G142" s="208">
        <f t="shared" si="2"/>
        <v>7.87</v>
      </c>
      <c r="H142" s="206">
        <v>7.83</v>
      </c>
      <c r="I142" s="209">
        <f t="shared" si="3"/>
        <v>7.833333333</v>
      </c>
      <c r="J142" s="209">
        <f t="shared" si="4"/>
        <v>7.836666667</v>
      </c>
      <c r="K142" s="212">
        <v>7.84</v>
      </c>
      <c r="L142" s="208">
        <f t="shared" si="5"/>
        <v>7.884</v>
      </c>
      <c r="M142" s="208">
        <f t="shared" si="6"/>
        <v>7.928</v>
      </c>
      <c r="N142" s="208">
        <f t="shared" si="7"/>
        <v>7.972</v>
      </c>
      <c r="O142" s="208">
        <f t="shared" si="8"/>
        <v>8.016</v>
      </c>
      <c r="P142" s="206">
        <v>8.06</v>
      </c>
      <c r="Q142" s="209">
        <f t="shared" si="9"/>
        <v>8.122</v>
      </c>
      <c r="R142" s="209">
        <f t="shared" si="10"/>
        <v>8.184</v>
      </c>
      <c r="S142" s="209">
        <f t="shared" si="11"/>
        <v>8.246</v>
      </c>
      <c r="T142" s="209">
        <f t="shared" si="12"/>
        <v>8.308</v>
      </c>
      <c r="U142" s="213">
        <v>8.37</v>
      </c>
    </row>
    <row r="143">
      <c r="A143" s="214">
        <v>42936.0</v>
      </c>
      <c r="B143" s="211">
        <v>8.07</v>
      </c>
      <c r="C143" s="206">
        <v>8.04</v>
      </c>
      <c r="D143" s="212">
        <v>8.0</v>
      </c>
      <c r="E143" s="208">
        <f t="shared" si="1"/>
        <v>7.945</v>
      </c>
      <c r="F143" s="212">
        <v>7.89</v>
      </c>
      <c r="G143" s="208">
        <f t="shared" si="2"/>
        <v>7.85</v>
      </c>
      <c r="H143" s="206">
        <v>7.81</v>
      </c>
      <c r="I143" s="209">
        <f t="shared" si="3"/>
        <v>7.816666667</v>
      </c>
      <c r="J143" s="209">
        <f t="shared" si="4"/>
        <v>7.823333333</v>
      </c>
      <c r="K143" s="212">
        <v>7.83</v>
      </c>
      <c r="L143" s="208">
        <f t="shared" si="5"/>
        <v>7.874</v>
      </c>
      <c r="M143" s="208">
        <f t="shared" si="6"/>
        <v>7.918</v>
      </c>
      <c r="N143" s="208">
        <f t="shared" si="7"/>
        <v>7.962</v>
      </c>
      <c r="O143" s="208">
        <f t="shared" si="8"/>
        <v>8.006</v>
      </c>
      <c r="P143" s="206">
        <v>8.05</v>
      </c>
      <c r="Q143" s="209">
        <f t="shared" si="9"/>
        <v>8.108</v>
      </c>
      <c r="R143" s="209">
        <f t="shared" si="10"/>
        <v>8.166</v>
      </c>
      <c r="S143" s="209">
        <f t="shared" si="11"/>
        <v>8.224</v>
      </c>
      <c r="T143" s="209">
        <f t="shared" si="12"/>
        <v>8.282</v>
      </c>
      <c r="U143" s="213">
        <v>8.34</v>
      </c>
    </row>
    <row r="144">
      <c r="A144" s="214">
        <v>42935.0</v>
      </c>
      <c r="B144" s="211">
        <v>8.04</v>
      </c>
      <c r="C144" s="206">
        <v>8.03</v>
      </c>
      <c r="D144" s="212">
        <v>8.0</v>
      </c>
      <c r="E144" s="208">
        <f t="shared" si="1"/>
        <v>7.95</v>
      </c>
      <c r="F144" s="212">
        <v>7.9</v>
      </c>
      <c r="G144" s="208">
        <f t="shared" si="2"/>
        <v>7.87</v>
      </c>
      <c r="H144" s="206">
        <v>7.84</v>
      </c>
      <c r="I144" s="209">
        <f t="shared" si="3"/>
        <v>7.84</v>
      </c>
      <c r="J144" s="209">
        <f t="shared" si="4"/>
        <v>7.84</v>
      </c>
      <c r="K144" s="212">
        <v>7.84</v>
      </c>
      <c r="L144" s="208">
        <f t="shared" si="5"/>
        <v>7.882</v>
      </c>
      <c r="M144" s="208">
        <f t="shared" si="6"/>
        <v>7.924</v>
      </c>
      <c r="N144" s="208">
        <f t="shared" si="7"/>
        <v>7.966</v>
      </c>
      <c r="O144" s="208">
        <f t="shared" si="8"/>
        <v>8.008</v>
      </c>
      <c r="P144" s="206">
        <v>8.05</v>
      </c>
      <c r="Q144" s="209">
        <f t="shared" si="9"/>
        <v>8.11</v>
      </c>
      <c r="R144" s="209">
        <f t="shared" si="10"/>
        <v>8.17</v>
      </c>
      <c r="S144" s="209">
        <f t="shared" si="11"/>
        <v>8.23</v>
      </c>
      <c r="T144" s="209">
        <f t="shared" si="12"/>
        <v>8.29</v>
      </c>
      <c r="U144" s="213">
        <v>8.35</v>
      </c>
    </row>
    <row r="145">
      <c r="A145" s="214">
        <v>42934.0</v>
      </c>
      <c r="B145" s="211">
        <v>8.05</v>
      </c>
      <c r="C145" s="206">
        <v>8.02</v>
      </c>
      <c r="D145" s="212">
        <v>7.99</v>
      </c>
      <c r="E145" s="208">
        <f t="shared" si="1"/>
        <v>7.94</v>
      </c>
      <c r="F145" s="212">
        <v>7.89</v>
      </c>
      <c r="G145" s="208">
        <f t="shared" si="2"/>
        <v>7.855</v>
      </c>
      <c r="H145" s="206">
        <v>7.82</v>
      </c>
      <c r="I145" s="209">
        <f t="shared" si="3"/>
        <v>7.826666667</v>
      </c>
      <c r="J145" s="209">
        <f t="shared" si="4"/>
        <v>7.833333333</v>
      </c>
      <c r="K145" s="212">
        <v>7.84</v>
      </c>
      <c r="L145" s="208">
        <f t="shared" si="5"/>
        <v>7.882</v>
      </c>
      <c r="M145" s="208">
        <f t="shared" si="6"/>
        <v>7.924</v>
      </c>
      <c r="N145" s="208">
        <f t="shared" si="7"/>
        <v>7.966</v>
      </c>
      <c r="O145" s="208">
        <f t="shared" si="8"/>
        <v>8.008</v>
      </c>
      <c r="P145" s="206">
        <v>8.05</v>
      </c>
      <c r="Q145" s="209">
        <f t="shared" si="9"/>
        <v>8.108</v>
      </c>
      <c r="R145" s="209">
        <f t="shared" si="10"/>
        <v>8.166</v>
      </c>
      <c r="S145" s="209">
        <f t="shared" si="11"/>
        <v>8.224</v>
      </c>
      <c r="T145" s="209">
        <f t="shared" si="12"/>
        <v>8.282</v>
      </c>
      <c r="U145" s="213">
        <v>8.34</v>
      </c>
    </row>
    <row r="146">
      <c r="A146" s="214">
        <v>42933.0</v>
      </c>
      <c r="B146" s="211">
        <v>8.06</v>
      </c>
      <c r="C146" s="206">
        <v>8.03</v>
      </c>
      <c r="D146" s="212">
        <v>7.99</v>
      </c>
      <c r="E146" s="208">
        <f t="shared" si="1"/>
        <v>7.94</v>
      </c>
      <c r="F146" s="212">
        <v>7.89</v>
      </c>
      <c r="G146" s="208">
        <f t="shared" si="2"/>
        <v>7.86</v>
      </c>
      <c r="H146" s="206">
        <v>7.83</v>
      </c>
      <c r="I146" s="209">
        <f t="shared" si="3"/>
        <v>7.83</v>
      </c>
      <c r="J146" s="209">
        <f t="shared" si="4"/>
        <v>7.83</v>
      </c>
      <c r="K146" s="212">
        <v>7.83</v>
      </c>
      <c r="L146" s="208">
        <f t="shared" si="5"/>
        <v>7.866</v>
      </c>
      <c r="M146" s="208">
        <f t="shared" si="6"/>
        <v>7.902</v>
      </c>
      <c r="N146" s="208">
        <f t="shared" si="7"/>
        <v>7.938</v>
      </c>
      <c r="O146" s="208">
        <f t="shared" si="8"/>
        <v>7.974</v>
      </c>
      <c r="P146" s="206">
        <v>8.01</v>
      </c>
      <c r="Q146" s="209">
        <f t="shared" si="9"/>
        <v>8.064</v>
      </c>
      <c r="R146" s="209">
        <f t="shared" si="10"/>
        <v>8.118</v>
      </c>
      <c r="S146" s="209">
        <f t="shared" si="11"/>
        <v>8.172</v>
      </c>
      <c r="T146" s="209">
        <f t="shared" si="12"/>
        <v>8.226</v>
      </c>
      <c r="U146" s="213">
        <v>8.28</v>
      </c>
    </row>
    <row r="147">
      <c r="A147" s="214">
        <v>42930.0</v>
      </c>
      <c r="B147" s="211">
        <v>8.08</v>
      </c>
      <c r="C147" s="206">
        <v>8.05</v>
      </c>
      <c r="D147" s="212">
        <v>8.0</v>
      </c>
      <c r="E147" s="208">
        <f t="shared" si="1"/>
        <v>7.945</v>
      </c>
      <c r="F147" s="212">
        <v>7.89</v>
      </c>
      <c r="G147" s="208">
        <f t="shared" si="2"/>
        <v>7.85</v>
      </c>
      <c r="H147" s="206">
        <v>7.81</v>
      </c>
      <c r="I147" s="209">
        <f t="shared" si="3"/>
        <v>7.81</v>
      </c>
      <c r="J147" s="209">
        <f t="shared" si="4"/>
        <v>7.81</v>
      </c>
      <c r="K147" s="212">
        <v>7.81</v>
      </c>
      <c r="L147" s="208">
        <f t="shared" si="5"/>
        <v>7.846</v>
      </c>
      <c r="M147" s="208">
        <f t="shared" si="6"/>
        <v>7.882</v>
      </c>
      <c r="N147" s="208">
        <f t="shared" si="7"/>
        <v>7.918</v>
      </c>
      <c r="O147" s="208">
        <f t="shared" si="8"/>
        <v>7.954</v>
      </c>
      <c r="P147" s="206">
        <v>7.99</v>
      </c>
      <c r="Q147" s="209">
        <f t="shared" si="9"/>
        <v>8.044</v>
      </c>
      <c r="R147" s="209">
        <f t="shared" si="10"/>
        <v>8.098</v>
      </c>
      <c r="S147" s="209">
        <f t="shared" si="11"/>
        <v>8.152</v>
      </c>
      <c r="T147" s="209">
        <f t="shared" si="12"/>
        <v>8.206</v>
      </c>
      <c r="U147" s="213">
        <v>8.26</v>
      </c>
    </row>
    <row r="148">
      <c r="A148" s="214">
        <v>42929.0</v>
      </c>
      <c r="B148" s="211">
        <v>8.1</v>
      </c>
      <c r="C148" s="206">
        <v>8.09</v>
      </c>
      <c r="D148" s="212">
        <v>8.06</v>
      </c>
      <c r="E148" s="208">
        <f t="shared" si="1"/>
        <v>8.01</v>
      </c>
      <c r="F148" s="212">
        <v>7.96</v>
      </c>
      <c r="G148" s="208">
        <f t="shared" si="2"/>
        <v>7.92</v>
      </c>
      <c r="H148" s="206">
        <v>7.88</v>
      </c>
      <c r="I148" s="209">
        <f t="shared" si="3"/>
        <v>7.87</v>
      </c>
      <c r="J148" s="209">
        <f t="shared" si="4"/>
        <v>7.86</v>
      </c>
      <c r="K148" s="212">
        <v>7.85</v>
      </c>
      <c r="L148" s="208">
        <f t="shared" si="5"/>
        <v>7.88</v>
      </c>
      <c r="M148" s="208">
        <f t="shared" si="6"/>
        <v>7.91</v>
      </c>
      <c r="N148" s="208">
        <f t="shared" si="7"/>
        <v>7.94</v>
      </c>
      <c r="O148" s="208">
        <f t="shared" si="8"/>
        <v>7.97</v>
      </c>
      <c r="P148" s="206">
        <v>8.0</v>
      </c>
      <c r="Q148" s="209">
        <f t="shared" si="9"/>
        <v>8.048</v>
      </c>
      <c r="R148" s="209">
        <f t="shared" si="10"/>
        <v>8.096</v>
      </c>
      <c r="S148" s="209">
        <f t="shared" si="11"/>
        <v>8.144</v>
      </c>
      <c r="T148" s="209">
        <f t="shared" si="12"/>
        <v>8.192</v>
      </c>
      <c r="U148" s="213">
        <v>8.24</v>
      </c>
    </row>
    <row r="149">
      <c r="A149" s="214">
        <v>42928.0</v>
      </c>
      <c r="B149" s="211">
        <v>8.1</v>
      </c>
      <c r="C149" s="206">
        <v>8.11</v>
      </c>
      <c r="D149" s="212">
        <v>8.09</v>
      </c>
      <c r="E149" s="208">
        <f t="shared" si="1"/>
        <v>8.04</v>
      </c>
      <c r="F149" s="212">
        <v>7.99</v>
      </c>
      <c r="G149" s="208">
        <f t="shared" si="2"/>
        <v>7.95</v>
      </c>
      <c r="H149" s="206">
        <v>7.91</v>
      </c>
      <c r="I149" s="209">
        <f t="shared" si="3"/>
        <v>7.906666667</v>
      </c>
      <c r="J149" s="209">
        <f t="shared" si="4"/>
        <v>7.903333333</v>
      </c>
      <c r="K149" s="212">
        <v>7.9</v>
      </c>
      <c r="L149" s="208">
        <f t="shared" si="5"/>
        <v>7.932</v>
      </c>
      <c r="M149" s="208">
        <f t="shared" si="6"/>
        <v>7.964</v>
      </c>
      <c r="N149" s="208">
        <f t="shared" si="7"/>
        <v>7.996</v>
      </c>
      <c r="O149" s="208">
        <f t="shared" si="8"/>
        <v>8.028</v>
      </c>
      <c r="P149" s="206">
        <v>8.06</v>
      </c>
      <c r="Q149" s="209">
        <f t="shared" si="9"/>
        <v>8.11</v>
      </c>
      <c r="R149" s="209">
        <f t="shared" si="10"/>
        <v>8.16</v>
      </c>
      <c r="S149" s="209">
        <f t="shared" si="11"/>
        <v>8.21</v>
      </c>
      <c r="T149" s="209">
        <f t="shared" si="12"/>
        <v>8.26</v>
      </c>
      <c r="U149" s="213">
        <v>8.31</v>
      </c>
    </row>
    <row r="150">
      <c r="A150" s="214">
        <v>42927.0</v>
      </c>
      <c r="B150" s="211">
        <v>8.12</v>
      </c>
      <c r="C150" s="206">
        <v>8.12</v>
      </c>
      <c r="D150" s="212">
        <v>8.12</v>
      </c>
      <c r="E150" s="208">
        <f t="shared" si="1"/>
        <v>8.085</v>
      </c>
      <c r="F150" s="212">
        <v>8.05</v>
      </c>
      <c r="G150" s="208">
        <f t="shared" si="2"/>
        <v>8.015</v>
      </c>
      <c r="H150" s="206">
        <v>7.98</v>
      </c>
      <c r="I150" s="209">
        <f t="shared" si="3"/>
        <v>7.973333333</v>
      </c>
      <c r="J150" s="209">
        <f t="shared" si="4"/>
        <v>7.966666667</v>
      </c>
      <c r="K150" s="212">
        <v>7.96</v>
      </c>
      <c r="L150" s="208">
        <f t="shared" si="5"/>
        <v>7.988</v>
      </c>
      <c r="M150" s="208">
        <f t="shared" si="6"/>
        <v>8.016</v>
      </c>
      <c r="N150" s="208">
        <f t="shared" si="7"/>
        <v>8.044</v>
      </c>
      <c r="O150" s="208">
        <f t="shared" si="8"/>
        <v>8.072</v>
      </c>
      <c r="P150" s="206">
        <v>8.1</v>
      </c>
      <c r="Q150" s="209">
        <f t="shared" si="9"/>
        <v>8.148</v>
      </c>
      <c r="R150" s="209">
        <f t="shared" si="10"/>
        <v>8.196</v>
      </c>
      <c r="S150" s="209">
        <f t="shared" si="11"/>
        <v>8.244</v>
      </c>
      <c r="T150" s="209">
        <f t="shared" si="12"/>
        <v>8.292</v>
      </c>
      <c r="U150" s="213">
        <v>8.34</v>
      </c>
    </row>
    <row r="151">
      <c r="A151" s="214">
        <v>42926.0</v>
      </c>
      <c r="B151" s="211">
        <v>8.1</v>
      </c>
      <c r="C151" s="206">
        <v>8.08</v>
      </c>
      <c r="D151" s="212">
        <v>8.07</v>
      </c>
      <c r="E151" s="208">
        <f t="shared" si="1"/>
        <v>8.03</v>
      </c>
      <c r="F151" s="212">
        <v>7.99</v>
      </c>
      <c r="G151" s="208">
        <f t="shared" si="2"/>
        <v>7.96</v>
      </c>
      <c r="H151" s="206">
        <v>7.93</v>
      </c>
      <c r="I151" s="209">
        <f t="shared" si="3"/>
        <v>7.926666667</v>
      </c>
      <c r="J151" s="209">
        <f t="shared" si="4"/>
        <v>7.923333333</v>
      </c>
      <c r="K151" s="212">
        <v>7.92</v>
      </c>
      <c r="L151" s="208">
        <f t="shared" si="5"/>
        <v>7.948</v>
      </c>
      <c r="M151" s="208">
        <f t="shared" si="6"/>
        <v>7.976</v>
      </c>
      <c r="N151" s="208">
        <f t="shared" si="7"/>
        <v>8.004</v>
      </c>
      <c r="O151" s="208">
        <f t="shared" si="8"/>
        <v>8.032</v>
      </c>
      <c r="P151" s="206">
        <v>8.06</v>
      </c>
      <c r="Q151" s="209">
        <f t="shared" si="9"/>
        <v>8.11</v>
      </c>
      <c r="R151" s="209">
        <f t="shared" si="10"/>
        <v>8.16</v>
      </c>
      <c r="S151" s="209">
        <f t="shared" si="11"/>
        <v>8.21</v>
      </c>
      <c r="T151" s="209">
        <f t="shared" si="12"/>
        <v>8.26</v>
      </c>
      <c r="U151" s="213">
        <v>8.31</v>
      </c>
    </row>
    <row r="152">
      <c r="A152" s="214">
        <v>42923.0</v>
      </c>
      <c r="B152" s="211">
        <v>8.16</v>
      </c>
      <c r="C152" s="206">
        <v>8.12</v>
      </c>
      <c r="D152" s="212">
        <v>8.09</v>
      </c>
      <c r="E152" s="208">
        <f t="shared" si="1"/>
        <v>8.06</v>
      </c>
      <c r="F152" s="212">
        <v>8.03</v>
      </c>
      <c r="G152" s="208">
        <f t="shared" si="2"/>
        <v>8.01</v>
      </c>
      <c r="H152" s="206">
        <v>7.99</v>
      </c>
      <c r="I152" s="209">
        <f t="shared" si="3"/>
        <v>7.99</v>
      </c>
      <c r="J152" s="209">
        <f t="shared" si="4"/>
        <v>7.99</v>
      </c>
      <c r="K152" s="212">
        <v>7.99</v>
      </c>
      <c r="L152" s="208">
        <f t="shared" si="5"/>
        <v>8.02</v>
      </c>
      <c r="M152" s="208">
        <f t="shared" si="6"/>
        <v>8.05</v>
      </c>
      <c r="N152" s="208">
        <f t="shared" si="7"/>
        <v>8.08</v>
      </c>
      <c r="O152" s="208">
        <f t="shared" si="8"/>
        <v>8.11</v>
      </c>
      <c r="P152" s="206">
        <v>8.14</v>
      </c>
      <c r="Q152" s="209">
        <f t="shared" si="9"/>
        <v>8.188</v>
      </c>
      <c r="R152" s="209">
        <f t="shared" si="10"/>
        <v>8.236</v>
      </c>
      <c r="S152" s="209">
        <f t="shared" si="11"/>
        <v>8.284</v>
      </c>
      <c r="T152" s="209">
        <f t="shared" si="12"/>
        <v>8.332</v>
      </c>
      <c r="U152" s="213">
        <v>8.38</v>
      </c>
    </row>
    <row r="153">
      <c r="A153" s="214">
        <v>42922.0</v>
      </c>
      <c r="B153" s="211">
        <v>8.15</v>
      </c>
      <c r="C153" s="206">
        <v>8.1</v>
      </c>
      <c r="D153" s="212">
        <v>8.06</v>
      </c>
      <c r="E153" s="208">
        <f t="shared" si="1"/>
        <v>8.02</v>
      </c>
      <c r="F153" s="212">
        <v>7.98</v>
      </c>
      <c r="G153" s="208">
        <f t="shared" si="2"/>
        <v>7.955</v>
      </c>
      <c r="H153" s="206">
        <v>7.93</v>
      </c>
      <c r="I153" s="209">
        <f t="shared" si="3"/>
        <v>7.93</v>
      </c>
      <c r="J153" s="209">
        <f t="shared" si="4"/>
        <v>7.93</v>
      </c>
      <c r="K153" s="212">
        <v>7.93</v>
      </c>
      <c r="L153" s="208">
        <f t="shared" si="5"/>
        <v>7.958</v>
      </c>
      <c r="M153" s="208">
        <f t="shared" si="6"/>
        <v>7.986</v>
      </c>
      <c r="N153" s="208">
        <f t="shared" si="7"/>
        <v>8.014</v>
      </c>
      <c r="O153" s="208">
        <f t="shared" si="8"/>
        <v>8.042</v>
      </c>
      <c r="P153" s="206">
        <v>8.07</v>
      </c>
      <c r="Q153" s="209">
        <f t="shared" si="9"/>
        <v>8.12</v>
      </c>
      <c r="R153" s="209">
        <f t="shared" si="10"/>
        <v>8.17</v>
      </c>
      <c r="S153" s="209">
        <f t="shared" si="11"/>
        <v>8.22</v>
      </c>
      <c r="T153" s="209">
        <f t="shared" si="12"/>
        <v>8.27</v>
      </c>
      <c r="U153" s="213">
        <v>8.32</v>
      </c>
    </row>
    <row r="154">
      <c r="A154" s="214">
        <v>42921.0</v>
      </c>
      <c r="B154" s="211">
        <v>8.12</v>
      </c>
      <c r="C154" s="206">
        <v>8.06</v>
      </c>
      <c r="D154" s="212">
        <v>8.01</v>
      </c>
      <c r="E154" s="208">
        <f t="shared" si="1"/>
        <v>7.965</v>
      </c>
      <c r="F154" s="212">
        <v>7.92</v>
      </c>
      <c r="G154" s="208">
        <f t="shared" si="2"/>
        <v>7.9</v>
      </c>
      <c r="H154" s="206">
        <v>7.88</v>
      </c>
      <c r="I154" s="209">
        <f t="shared" si="3"/>
        <v>7.883333333</v>
      </c>
      <c r="J154" s="209">
        <f t="shared" si="4"/>
        <v>7.886666667</v>
      </c>
      <c r="K154" s="212">
        <v>7.89</v>
      </c>
      <c r="L154" s="208">
        <f t="shared" si="5"/>
        <v>7.924</v>
      </c>
      <c r="M154" s="208">
        <f t="shared" si="6"/>
        <v>7.958</v>
      </c>
      <c r="N154" s="208">
        <f t="shared" si="7"/>
        <v>7.992</v>
      </c>
      <c r="O154" s="208">
        <f t="shared" si="8"/>
        <v>8.026</v>
      </c>
      <c r="P154" s="206">
        <v>8.06</v>
      </c>
      <c r="Q154" s="209">
        <f t="shared" si="9"/>
        <v>8.112</v>
      </c>
      <c r="R154" s="209">
        <f t="shared" si="10"/>
        <v>8.164</v>
      </c>
      <c r="S154" s="209">
        <f t="shared" si="11"/>
        <v>8.216</v>
      </c>
      <c r="T154" s="209">
        <f t="shared" si="12"/>
        <v>8.268</v>
      </c>
      <c r="U154" s="213">
        <v>8.32</v>
      </c>
    </row>
    <row r="155">
      <c r="A155" s="214">
        <v>42920.0</v>
      </c>
      <c r="B155" s="211">
        <v>8.07</v>
      </c>
      <c r="C155" s="206">
        <v>8.01</v>
      </c>
      <c r="D155" s="212">
        <v>7.96</v>
      </c>
      <c r="E155" s="208">
        <f t="shared" si="1"/>
        <v>7.905</v>
      </c>
      <c r="F155" s="212">
        <v>7.85</v>
      </c>
      <c r="G155" s="208">
        <f t="shared" si="2"/>
        <v>7.815</v>
      </c>
      <c r="H155" s="206">
        <v>7.78</v>
      </c>
      <c r="I155" s="209">
        <f t="shared" si="3"/>
        <v>7.783333333</v>
      </c>
      <c r="J155" s="209">
        <f t="shared" si="4"/>
        <v>7.786666667</v>
      </c>
      <c r="K155" s="212">
        <v>7.79</v>
      </c>
      <c r="L155" s="208">
        <f t="shared" si="5"/>
        <v>7.828</v>
      </c>
      <c r="M155" s="208">
        <f t="shared" si="6"/>
        <v>7.866</v>
      </c>
      <c r="N155" s="208">
        <f t="shared" si="7"/>
        <v>7.904</v>
      </c>
      <c r="O155" s="208">
        <f t="shared" si="8"/>
        <v>7.942</v>
      </c>
      <c r="P155" s="206">
        <v>7.98</v>
      </c>
      <c r="Q155" s="209">
        <f t="shared" si="9"/>
        <v>8.036</v>
      </c>
      <c r="R155" s="209">
        <f t="shared" si="10"/>
        <v>8.092</v>
      </c>
      <c r="S155" s="209">
        <f t="shared" si="11"/>
        <v>8.148</v>
      </c>
      <c r="T155" s="209">
        <f t="shared" si="12"/>
        <v>8.204</v>
      </c>
      <c r="U155" s="213">
        <v>8.26</v>
      </c>
    </row>
    <row r="156">
      <c r="A156" s="214">
        <v>42919.0</v>
      </c>
      <c r="B156" s="211">
        <v>8.07</v>
      </c>
      <c r="C156" s="206">
        <v>8.01</v>
      </c>
      <c r="D156" s="212">
        <v>7.96</v>
      </c>
      <c r="E156" s="208">
        <f t="shared" si="1"/>
        <v>7.905</v>
      </c>
      <c r="F156" s="212">
        <v>7.85</v>
      </c>
      <c r="G156" s="208">
        <f t="shared" si="2"/>
        <v>7.815</v>
      </c>
      <c r="H156" s="206">
        <v>7.78</v>
      </c>
      <c r="I156" s="209">
        <f t="shared" si="3"/>
        <v>7.783333333</v>
      </c>
      <c r="J156" s="209">
        <f t="shared" si="4"/>
        <v>7.786666667</v>
      </c>
      <c r="K156" s="212">
        <v>7.79</v>
      </c>
      <c r="L156" s="208">
        <f t="shared" si="5"/>
        <v>7.83</v>
      </c>
      <c r="M156" s="208">
        <f t="shared" si="6"/>
        <v>7.87</v>
      </c>
      <c r="N156" s="208">
        <f t="shared" si="7"/>
        <v>7.91</v>
      </c>
      <c r="O156" s="208">
        <f t="shared" si="8"/>
        <v>7.95</v>
      </c>
      <c r="P156" s="206">
        <v>7.99</v>
      </c>
      <c r="Q156" s="209">
        <f t="shared" si="9"/>
        <v>8.044</v>
      </c>
      <c r="R156" s="209">
        <f t="shared" si="10"/>
        <v>8.098</v>
      </c>
      <c r="S156" s="209">
        <f t="shared" si="11"/>
        <v>8.152</v>
      </c>
      <c r="T156" s="209">
        <f t="shared" si="12"/>
        <v>8.206</v>
      </c>
      <c r="U156" s="213">
        <v>8.26</v>
      </c>
    </row>
    <row r="157">
      <c r="A157" s="214">
        <v>42916.0</v>
      </c>
      <c r="B157" s="211">
        <v>8.06</v>
      </c>
      <c r="C157" s="206">
        <v>8.01</v>
      </c>
      <c r="D157" s="212">
        <v>7.96</v>
      </c>
      <c r="E157" s="208">
        <f t="shared" si="1"/>
        <v>7.905</v>
      </c>
      <c r="F157" s="212">
        <v>7.85</v>
      </c>
      <c r="G157" s="208">
        <f t="shared" si="2"/>
        <v>7.815</v>
      </c>
      <c r="H157" s="206">
        <v>7.78</v>
      </c>
      <c r="I157" s="209">
        <f t="shared" si="3"/>
        <v>7.78</v>
      </c>
      <c r="J157" s="209">
        <f t="shared" si="4"/>
        <v>7.78</v>
      </c>
      <c r="K157" s="212">
        <v>7.78</v>
      </c>
      <c r="L157" s="208">
        <f t="shared" si="5"/>
        <v>7.82</v>
      </c>
      <c r="M157" s="208">
        <f t="shared" si="6"/>
        <v>7.86</v>
      </c>
      <c r="N157" s="208">
        <f t="shared" si="7"/>
        <v>7.9</v>
      </c>
      <c r="O157" s="208">
        <f t="shared" si="8"/>
        <v>7.94</v>
      </c>
      <c r="P157" s="206">
        <v>7.98</v>
      </c>
      <c r="Q157" s="209">
        <f t="shared" si="9"/>
        <v>8.034</v>
      </c>
      <c r="R157" s="209">
        <f t="shared" si="10"/>
        <v>8.088</v>
      </c>
      <c r="S157" s="209">
        <f t="shared" si="11"/>
        <v>8.142</v>
      </c>
      <c r="T157" s="209">
        <f t="shared" si="12"/>
        <v>8.196</v>
      </c>
      <c r="U157" s="213">
        <v>8.25</v>
      </c>
    </row>
    <row r="158">
      <c r="A158" s="214">
        <v>42915.0</v>
      </c>
      <c r="B158" s="211">
        <v>7.95</v>
      </c>
      <c r="C158" s="206">
        <v>7.98</v>
      </c>
      <c r="D158" s="212">
        <v>7.98</v>
      </c>
      <c r="E158" s="208">
        <f t="shared" si="1"/>
        <v>7.935</v>
      </c>
      <c r="F158" s="212">
        <v>7.89</v>
      </c>
      <c r="G158" s="208">
        <f t="shared" si="2"/>
        <v>7.845</v>
      </c>
      <c r="H158" s="206">
        <v>7.8</v>
      </c>
      <c r="I158" s="209">
        <f t="shared" si="3"/>
        <v>7.796666667</v>
      </c>
      <c r="J158" s="209">
        <f t="shared" si="4"/>
        <v>7.793333333</v>
      </c>
      <c r="K158" s="212">
        <v>7.79</v>
      </c>
      <c r="L158" s="208">
        <f t="shared" si="5"/>
        <v>7.832</v>
      </c>
      <c r="M158" s="208">
        <f t="shared" si="6"/>
        <v>7.874</v>
      </c>
      <c r="N158" s="208">
        <f t="shared" si="7"/>
        <v>7.916</v>
      </c>
      <c r="O158" s="208">
        <f t="shared" si="8"/>
        <v>7.958</v>
      </c>
      <c r="P158" s="206">
        <v>8.0</v>
      </c>
      <c r="Q158" s="209">
        <f t="shared" si="9"/>
        <v>8.058</v>
      </c>
      <c r="R158" s="209">
        <f t="shared" si="10"/>
        <v>8.116</v>
      </c>
      <c r="S158" s="209">
        <f t="shared" si="11"/>
        <v>8.174</v>
      </c>
      <c r="T158" s="209">
        <f t="shared" si="12"/>
        <v>8.232</v>
      </c>
      <c r="U158" s="213">
        <v>8.29</v>
      </c>
    </row>
    <row r="159">
      <c r="A159" s="214">
        <v>42914.0</v>
      </c>
      <c r="B159" s="211">
        <v>7.89</v>
      </c>
      <c r="C159" s="206">
        <v>7.93</v>
      </c>
      <c r="D159" s="212">
        <v>7.93</v>
      </c>
      <c r="E159" s="208">
        <f t="shared" si="1"/>
        <v>7.89</v>
      </c>
      <c r="F159" s="212">
        <v>7.85</v>
      </c>
      <c r="G159" s="208">
        <f t="shared" si="2"/>
        <v>7.815</v>
      </c>
      <c r="H159" s="206">
        <v>7.78</v>
      </c>
      <c r="I159" s="209">
        <f t="shared" si="3"/>
        <v>7.783333333</v>
      </c>
      <c r="J159" s="209">
        <f t="shared" si="4"/>
        <v>7.786666667</v>
      </c>
      <c r="K159" s="212">
        <v>7.79</v>
      </c>
      <c r="L159" s="208">
        <f t="shared" si="5"/>
        <v>7.836</v>
      </c>
      <c r="M159" s="208">
        <f t="shared" si="6"/>
        <v>7.882</v>
      </c>
      <c r="N159" s="208">
        <f t="shared" si="7"/>
        <v>7.928</v>
      </c>
      <c r="O159" s="208">
        <f t="shared" si="8"/>
        <v>7.974</v>
      </c>
      <c r="P159" s="206">
        <v>8.02</v>
      </c>
      <c r="Q159" s="209">
        <f t="shared" si="9"/>
        <v>8.08</v>
      </c>
      <c r="R159" s="209">
        <f t="shared" si="10"/>
        <v>8.14</v>
      </c>
      <c r="S159" s="209">
        <f t="shared" si="11"/>
        <v>8.2</v>
      </c>
      <c r="T159" s="209">
        <f t="shared" si="12"/>
        <v>8.26</v>
      </c>
      <c r="U159" s="213">
        <v>8.32</v>
      </c>
    </row>
    <row r="160">
      <c r="A160" s="214">
        <v>42913.0</v>
      </c>
      <c r="B160" s="211">
        <v>7.91</v>
      </c>
      <c r="C160" s="206">
        <v>7.93</v>
      </c>
      <c r="D160" s="212">
        <v>7.93</v>
      </c>
      <c r="E160" s="208">
        <f t="shared" si="1"/>
        <v>7.885</v>
      </c>
      <c r="F160" s="212">
        <v>7.84</v>
      </c>
      <c r="G160" s="208">
        <f t="shared" si="2"/>
        <v>7.8</v>
      </c>
      <c r="H160" s="206">
        <v>7.76</v>
      </c>
      <c r="I160" s="209">
        <f t="shared" si="3"/>
        <v>7.76</v>
      </c>
      <c r="J160" s="209">
        <f t="shared" si="4"/>
        <v>7.76</v>
      </c>
      <c r="K160" s="212">
        <v>7.76</v>
      </c>
      <c r="L160" s="208">
        <f t="shared" si="5"/>
        <v>7.8</v>
      </c>
      <c r="M160" s="208">
        <f t="shared" si="6"/>
        <v>7.84</v>
      </c>
      <c r="N160" s="208">
        <f t="shared" si="7"/>
        <v>7.88</v>
      </c>
      <c r="O160" s="208">
        <f t="shared" si="8"/>
        <v>7.92</v>
      </c>
      <c r="P160" s="206">
        <v>7.96</v>
      </c>
      <c r="Q160" s="209">
        <f t="shared" si="9"/>
        <v>8.018</v>
      </c>
      <c r="R160" s="209">
        <f t="shared" si="10"/>
        <v>8.076</v>
      </c>
      <c r="S160" s="209">
        <f t="shared" si="11"/>
        <v>8.134</v>
      </c>
      <c r="T160" s="209">
        <f t="shared" si="12"/>
        <v>8.192</v>
      </c>
      <c r="U160" s="213">
        <v>8.25</v>
      </c>
    </row>
    <row r="161">
      <c r="A161" s="214">
        <v>42912.0</v>
      </c>
      <c r="B161" s="211">
        <v>7.88</v>
      </c>
      <c r="C161" s="206">
        <v>7.92</v>
      </c>
      <c r="D161" s="212">
        <v>7.93</v>
      </c>
      <c r="E161" s="208">
        <f t="shared" si="1"/>
        <v>7.89</v>
      </c>
      <c r="F161" s="212">
        <v>7.85</v>
      </c>
      <c r="G161" s="208">
        <f t="shared" si="2"/>
        <v>7.805</v>
      </c>
      <c r="H161" s="206">
        <v>7.76</v>
      </c>
      <c r="I161" s="209">
        <f t="shared" si="3"/>
        <v>7.756666667</v>
      </c>
      <c r="J161" s="209">
        <f t="shared" si="4"/>
        <v>7.753333333</v>
      </c>
      <c r="K161" s="212">
        <v>7.75</v>
      </c>
      <c r="L161" s="208">
        <f t="shared" si="5"/>
        <v>7.792</v>
      </c>
      <c r="M161" s="208">
        <f t="shared" si="6"/>
        <v>7.834</v>
      </c>
      <c r="N161" s="208">
        <f t="shared" si="7"/>
        <v>7.876</v>
      </c>
      <c r="O161" s="208">
        <f t="shared" si="8"/>
        <v>7.918</v>
      </c>
      <c r="P161" s="206">
        <v>7.96</v>
      </c>
      <c r="Q161" s="209">
        <f t="shared" si="9"/>
        <v>8.016</v>
      </c>
      <c r="R161" s="209">
        <f t="shared" si="10"/>
        <v>8.072</v>
      </c>
      <c r="S161" s="209">
        <f t="shared" si="11"/>
        <v>8.128</v>
      </c>
      <c r="T161" s="209">
        <f t="shared" si="12"/>
        <v>8.184</v>
      </c>
      <c r="U161" s="213">
        <v>8.24</v>
      </c>
    </row>
    <row r="162">
      <c r="A162" s="214">
        <v>42909.0</v>
      </c>
      <c r="B162" s="211">
        <v>7.97</v>
      </c>
      <c r="C162" s="206">
        <v>7.97</v>
      </c>
      <c r="D162" s="212">
        <v>7.96</v>
      </c>
      <c r="E162" s="208">
        <f t="shared" si="1"/>
        <v>7.915</v>
      </c>
      <c r="F162" s="212">
        <v>7.87</v>
      </c>
      <c r="G162" s="208">
        <f t="shared" si="2"/>
        <v>7.83</v>
      </c>
      <c r="H162" s="206">
        <v>7.79</v>
      </c>
      <c r="I162" s="209">
        <f t="shared" si="3"/>
        <v>7.783333333</v>
      </c>
      <c r="J162" s="209">
        <f t="shared" si="4"/>
        <v>7.776666667</v>
      </c>
      <c r="K162" s="212">
        <v>7.77</v>
      </c>
      <c r="L162" s="208">
        <f t="shared" si="5"/>
        <v>7.8</v>
      </c>
      <c r="M162" s="208">
        <f t="shared" si="6"/>
        <v>7.83</v>
      </c>
      <c r="N162" s="208">
        <f t="shared" si="7"/>
        <v>7.86</v>
      </c>
      <c r="O162" s="208">
        <f t="shared" si="8"/>
        <v>7.89</v>
      </c>
      <c r="P162" s="206">
        <v>7.92</v>
      </c>
      <c r="Q162" s="209">
        <f t="shared" si="9"/>
        <v>7.97</v>
      </c>
      <c r="R162" s="209">
        <f t="shared" si="10"/>
        <v>8.02</v>
      </c>
      <c r="S162" s="209">
        <f t="shared" si="11"/>
        <v>8.07</v>
      </c>
      <c r="T162" s="209">
        <f t="shared" si="12"/>
        <v>8.12</v>
      </c>
      <c r="U162" s="213">
        <v>8.17</v>
      </c>
    </row>
    <row r="163">
      <c r="A163" s="214">
        <v>42908.0</v>
      </c>
      <c r="B163" s="211">
        <v>7.96</v>
      </c>
      <c r="C163" s="206">
        <v>7.98</v>
      </c>
      <c r="D163" s="212">
        <v>7.97</v>
      </c>
      <c r="E163" s="208">
        <f t="shared" si="1"/>
        <v>7.945</v>
      </c>
      <c r="F163" s="212">
        <v>7.92</v>
      </c>
      <c r="G163" s="208">
        <f t="shared" si="2"/>
        <v>7.905</v>
      </c>
      <c r="H163" s="206">
        <v>7.89</v>
      </c>
      <c r="I163" s="209">
        <f t="shared" si="3"/>
        <v>7.896666667</v>
      </c>
      <c r="J163" s="209">
        <f t="shared" si="4"/>
        <v>7.903333333</v>
      </c>
      <c r="K163" s="212">
        <v>7.91</v>
      </c>
      <c r="L163" s="208">
        <f t="shared" si="5"/>
        <v>7.944</v>
      </c>
      <c r="M163" s="208">
        <f t="shared" si="6"/>
        <v>7.978</v>
      </c>
      <c r="N163" s="208">
        <f t="shared" si="7"/>
        <v>8.012</v>
      </c>
      <c r="O163" s="208">
        <f t="shared" si="8"/>
        <v>8.046</v>
      </c>
      <c r="P163" s="206">
        <v>8.08</v>
      </c>
      <c r="Q163" s="209">
        <f t="shared" si="9"/>
        <v>8.132</v>
      </c>
      <c r="R163" s="209">
        <f t="shared" si="10"/>
        <v>8.184</v>
      </c>
      <c r="S163" s="209">
        <f t="shared" si="11"/>
        <v>8.236</v>
      </c>
      <c r="T163" s="209">
        <f t="shared" si="12"/>
        <v>8.288</v>
      </c>
      <c r="U163" s="213">
        <v>8.34</v>
      </c>
    </row>
    <row r="164">
      <c r="A164" s="214">
        <v>42907.0</v>
      </c>
      <c r="B164" s="211">
        <v>8.0</v>
      </c>
      <c r="C164" s="206">
        <v>7.99</v>
      </c>
      <c r="D164" s="212">
        <v>7.97</v>
      </c>
      <c r="E164" s="208">
        <f t="shared" si="1"/>
        <v>7.945</v>
      </c>
      <c r="F164" s="212">
        <v>7.92</v>
      </c>
      <c r="G164" s="208">
        <f t="shared" si="2"/>
        <v>7.905</v>
      </c>
      <c r="H164" s="206">
        <v>7.89</v>
      </c>
      <c r="I164" s="209">
        <f t="shared" si="3"/>
        <v>7.896666667</v>
      </c>
      <c r="J164" s="209">
        <f t="shared" si="4"/>
        <v>7.903333333</v>
      </c>
      <c r="K164" s="212">
        <v>7.91</v>
      </c>
      <c r="L164" s="208">
        <f t="shared" si="5"/>
        <v>7.95</v>
      </c>
      <c r="M164" s="208">
        <f t="shared" si="6"/>
        <v>7.99</v>
      </c>
      <c r="N164" s="208">
        <f t="shared" si="7"/>
        <v>8.03</v>
      </c>
      <c r="O164" s="208">
        <f t="shared" si="8"/>
        <v>8.07</v>
      </c>
      <c r="P164" s="206">
        <v>8.11</v>
      </c>
      <c r="Q164" s="209">
        <f t="shared" si="9"/>
        <v>8.166</v>
      </c>
      <c r="R164" s="209">
        <f t="shared" si="10"/>
        <v>8.222</v>
      </c>
      <c r="S164" s="209">
        <f t="shared" si="11"/>
        <v>8.278</v>
      </c>
      <c r="T164" s="209">
        <f t="shared" si="12"/>
        <v>8.334</v>
      </c>
      <c r="U164" s="213">
        <v>8.39</v>
      </c>
    </row>
    <row r="165">
      <c r="A165" s="214">
        <v>42906.0</v>
      </c>
      <c r="B165" s="211">
        <v>8.03</v>
      </c>
      <c r="C165" s="206">
        <v>8.03</v>
      </c>
      <c r="D165" s="212">
        <v>8.01</v>
      </c>
      <c r="E165" s="208">
        <f t="shared" si="1"/>
        <v>7.985</v>
      </c>
      <c r="F165" s="212">
        <v>7.96</v>
      </c>
      <c r="G165" s="208">
        <f t="shared" si="2"/>
        <v>7.945</v>
      </c>
      <c r="H165" s="206">
        <v>7.93</v>
      </c>
      <c r="I165" s="209">
        <f t="shared" si="3"/>
        <v>7.94</v>
      </c>
      <c r="J165" s="209">
        <f t="shared" si="4"/>
        <v>7.95</v>
      </c>
      <c r="K165" s="212">
        <v>7.96</v>
      </c>
      <c r="L165" s="208">
        <f t="shared" si="5"/>
        <v>8.002</v>
      </c>
      <c r="M165" s="208">
        <f t="shared" si="6"/>
        <v>8.044</v>
      </c>
      <c r="N165" s="208">
        <f t="shared" si="7"/>
        <v>8.086</v>
      </c>
      <c r="O165" s="208">
        <f t="shared" si="8"/>
        <v>8.128</v>
      </c>
      <c r="P165" s="206">
        <v>8.17</v>
      </c>
      <c r="Q165" s="209">
        <f t="shared" si="9"/>
        <v>8.232</v>
      </c>
      <c r="R165" s="209">
        <f t="shared" si="10"/>
        <v>8.294</v>
      </c>
      <c r="S165" s="209">
        <f t="shared" si="11"/>
        <v>8.356</v>
      </c>
      <c r="T165" s="209">
        <f t="shared" si="12"/>
        <v>8.418</v>
      </c>
      <c r="U165" s="213">
        <v>8.48</v>
      </c>
    </row>
    <row r="166">
      <c r="A166" s="214">
        <v>42905.0</v>
      </c>
      <c r="B166" s="211">
        <v>8.05</v>
      </c>
      <c r="C166" s="206">
        <v>8.03</v>
      </c>
      <c r="D166" s="212">
        <v>8.0</v>
      </c>
      <c r="E166" s="208">
        <f t="shared" si="1"/>
        <v>7.975</v>
      </c>
      <c r="F166" s="212">
        <v>7.95</v>
      </c>
      <c r="G166" s="208">
        <f t="shared" si="2"/>
        <v>7.94</v>
      </c>
      <c r="H166" s="206">
        <v>7.93</v>
      </c>
      <c r="I166" s="209">
        <f t="shared" si="3"/>
        <v>7.94</v>
      </c>
      <c r="J166" s="209">
        <f t="shared" si="4"/>
        <v>7.95</v>
      </c>
      <c r="K166" s="212">
        <v>7.96</v>
      </c>
      <c r="L166" s="208">
        <f t="shared" si="5"/>
        <v>8.002</v>
      </c>
      <c r="M166" s="208">
        <f t="shared" si="6"/>
        <v>8.044</v>
      </c>
      <c r="N166" s="208">
        <f t="shared" si="7"/>
        <v>8.086</v>
      </c>
      <c r="O166" s="208">
        <f t="shared" si="8"/>
        <v>8.128</v>
      </c>
      <c r="P166" s="206">
        <v>8.17</v>
      </c>
      <c r="Q166" s="209">
        <f t="shared" si="9"/>
        <v>8.232</v>
      </c>
      <c r="R166" s="209">
        <f t="shared" si="10"/>
        <v>8.294</v>
      </c>
      <c r="S166" s="209">
        <f t="shared" si="11"/>
        <v>8.356</v>
      </c>
      <c r="T166" s="209">
        <f t="shared" si="12"/>
        <v>8.418</v>
      </c>
      <c r="U166" s="213">
        <v>8.48</v>
      </c>
    </row>
    <row r="167">
      <c r="A167" s="214">
        <v>42902.0</v>
      </c>
      <c r="B167" s="211">
        <v>8.06</v>
      </c>
      <c r="C167" s="206">
        <v>8.01</v>
      </c>
      <c r="D167" s="212">
        <v>7.97</v>
      </c>
      <c r="E167" s="208">
        <f t="shared" si="1"/>
        <v>7.94</v>
      </c>
      <c r="F167" s="212">
        <v>7.91</v>
      </c>
      <c r="G167" s="208">
        <f t="shared" si="2"/>
        <v>7.895</v>
      </c>
      <c r="H167" s="206">
        <v>7.88</v>
      </c>
      <c r="I167" s="209">
        <f t="shared" si="3"/>
        <v>7.89</v>
      </c>
      <c r="J167" s="209">
        <f t="shared" si="4"/>
        <v>7.9</v>
      </c>
      <c r="K167" s="212">
        <v>7.91</v>
      </c>
      <c r="L167" s="208">
        <f t="shared" si="5"/>
        <v>7.95</v>
      </c>
      <c r="M167" s="208">
        <f t="shared" si="6"/>
        <v>7.99</v>
      </c>
      <c r="N167" s="208">
        <f t="shared" si="7"/>
        <v>8.03</v>
      </c>
      <c r="O167" s="208">
        <f t="shared" si="8"/>
        <v>8.07</v>
      </c>
      <c r="P167" s="206">
        <v>8.11</v>
      </c>
      <c r="Q167" s="209">
        <f t="shared" si="9"/>
        <v>8.172</v>
      </c>
      <c r="R167" s="209">
        <f t="shared" si="10"/>
        <v>8.234</v>
      </c>
      <c r="S167" s="209">
        <f t="shared" si="11"/>
        <v>8.296</v>
      </c>
      <c r="T167" s="209">
        <f t="shared" si="12"/>
        <v>8.358</v>
      </c>
      <c r="U167" s="213">
        <v>8.42</v>
      </c>
    </row>
    <row r="168">
      <c r="A168" s="214">
        <v>42901.0</v>
      </c>
      <c r="B168" s="211">
        <v>8.04</v>
      </c>
      <c r="C168" s="206">
        <v>7.96</v>
      </c>
      <c r="D168" s="212">
        <v>7.89</v>
      </c>
      <c r="E168" s="208">
        <f t="shared" si="1"/>
        <v>7.85</v>
      </c>
      <c r="F168" s="212">
        <v>7.81</v>
      </c>
      <c r="G168" s="208">
        <f t="shared" si="2"/>
        <v>7.795</v>
      </c>
      <c r="H168" s="206">
        <v>7.78</v>
      </c>
      <c r="I168" s="209">
        <f t="shared" si="3"/>
        <v>7.793333333</v>
      </c>
      <c r="J168" s="209">
        <f t="shared" si="4"/>
        <v>7.806666667</v>
      </c>
      <c r="K168" s="212">
        <v>7.82</v>
      </c>
      <c r="L168" s="208">
        <f t="shared" si="5"/>
        <v>7.866</v>
      </c>
      <c r="M168" s="208">
        <f t="shared" si="6"/>
        <v>7.912</v>
      </c>
      <c r="N168" s="208">
        <f t="shared" si="7"/>
        <v>7.958</v>
      </c>
      <c r="O168" s="208">
        <f t="shared" si="8"/>
        <v>8.004</v>
      </c>
      <c r="P168" s="206">
        <v>8.05</v>
      </c>
      <c r="Q168" s="209">
        <f t="shared" si="9"/>
        <v>8.112</v>
      </c>
      <c r="R168" s="209">
        <f t="shared" si="10"/>
        <v>8.174</v>
      </c>
      <c r="S168" s="209">
        <f t="shared" si="11"/>
        <v>8.236</v>
      </c>
      <c r="T168" s="209">
        <f t="shared" si="12"/>
        <v>8.298</v>
      </c>
      <c r="U168" s="213">
        <v>8.36</v>
      </c>
    </row>
    <row r="169">
      <c r="A169" s="214">
        <v>42900.0</v>
      </c>
      <c r="B169" s="211">
        <v>7.96</v>
      </c>
      <c r="C169" s="206">
        <v>7.87</v>
      </c>
      <c r="D169" s="212">
        <v>7.8</v>
      </c>
      <c r="E169" s="208">
        <f t="shared" si="1"/>
        <v>7.75</v>
      </c>
      <c r="F169" s="212">
        <v>7.7</v>
      </c>
      <c r="G169" s="208">
        <f t="shared" si="2"/>
        <v>7.685</v>
      </c>
      <c r="H169" s="206">
        <v>7.67</v>
      </c>
      <c r="I169" s="209">
        <f t="shared" si="3"/>
        <v>7.683333333</v>
      </c>
      <c r="J169" s="209">
        <f t="shared" si="4"/>
        <v>7.696666667</v>
      </c>
      <c r="K169" s="212">
        <v>7.71</v>
      </c>
      <c r="L169" s="208">
        <f t="shared" si="5"/>
        <v>7.754</v>
      </c>
      <c r="M169" s="208">
        <f t="shared" si="6"/>
        <v>7.798</v>
      </c>
      <c r="N169" s="208">
        <f t="shared" si="7"/>
        <v>7.842</v>
      </c>
      <c r="O169" s="208">
        <f t="shared" si="8"/>
        <v>7.886</v>
      </c>
      <c r="P169" s="206">
        <v>7.93</v>
      </c>
      <c r="Q169" s="209">
        <f t="shared" si="9"/>
        <v>7.994</v>
      </c>
      <c r="R169" s="209">
        <f t="shared" si="10"/>
        <v>8.058</v>
      </c>
      <c r="S169" s="209">
        <f t="shared" si="11"/>
        <v>8.122</v>
      </c>
      <c r="T169" s="209">
        <f t="shared" si="12"/>
        <v>8.186</v>
      </c>
      <c r="U169" s="213">
        <v>8.25</v>
      </c>
    </row>
    <row r="170">
      <c r="A170" s="214">
        <v>42899.0</v>
      </c>
      <c r="B170" s="211">
        <v>8.0</v>
      </c>
      <c r="C170" s="206">
        <v>7.91</v>
      </c>
      <c r="D170" s="212">
        <v>7.82</v>
      </c>
      <c r="E170" s="208">
        <f t="shared" si="1"/>
        <v>7.76</v>
      </c>
      <c r="F170" s="212">
        <v>7.7</v>
      </c>
      <c r="G170" s="208">
        <f t="shared" si="2"/>
        <v>7.67</v>
      </c>
      <c r="H170" s="206">
        <v>7.64</v>
      </c>
      <c r="I170" s="209">
        <f t="shared" si="3"/>
        <v>7.646666667</v>
      </c>
      <c r="J170" s="209">
        <f t="shared" si="4"/>
        <v>7.653333333</v>
      </c>
      <c r="K170" s="212">
        <v>7.66</v>
      </c>
      <c r="L170" s="208">
        <f t="shared" si="5"/>
        <v>7.704</v>
      </c>
      <c r="M170" s="208">
        <f t="shared" si="6"/>
        <v>7.748</v>
      </c>
      <c r="N170" s="208">
        <f t="shared" si="7"/>
        <v>7.792</v>
      </c>
      <c r="O170" s="208">
        <f t="shared" si="8"/>
        <v>7.836</v>
      </c>
      <c r="P170" s="206">
        <v>7.88</v>
      </c>
      <c r="Q170" s="209">
        <f t="shared" si="9"/>
        <v>7.946</v>
      </c>
      <c r="R170" s="209">
        <f t="shared" si="10"/>
        <v>8.012</v>
      </c>
      <c r="S170" s="209">
        <f t="shared" si="11"/>
        <v>8.078</v>
      </c>
      <c r="T170" s="209">
        <f t="shared" si="12"/>
        <v>8.144</v>
      </c>
      <c r="U170" s="213">
        <v>8.21</v>
      </c>
    </row>
    <row r="171">
      <c r="A171" s="214">
        <v>42895.0</v>
      </c>
      <c r="B171" s="211">
        <v>8.03</v>
      </c>
      <c r="C171" s="206">
        <v>7.92</v>
      </c>
      <c r="D171" s="212">
        <v>7.83</v>
      </c>
      <c r="E171" s="208">
        <f t="shared" si="1"/>
        <v>7.765</v>
      </c>
      <c r="F171" s="212">
        <v>7.7</v>
      </c>
      <c r="G171" s="208">
        <f t="shared" si="2"/>
        <v>7.675</v>
      </c>
      <c r="H171" s="206">
        <v>7.65</v>
      </c>
      <c r="I171" s="209">
        <f t="shared" si="3"/>
        <v>7.656666667</v>
      </c>
      <c r="J171" s="209">
        <f t="shared" si="4"/>
        <v>7.663333333</v>
      </c>
      <c r="K171" s="212">
        <v>7.67</v>
      </c>
      <c r="L171" s="208">
        <f t="shared" si="5"/>
        <v>7.716</v>
      </c>
      <c r="M171" s="208">
        <f t="shared" si="6"/>
        <v>7.762</v>
      </c>
      <c r="N171" s="208">
        <f t="shared" si="7"/>
        <v>7.808</v>
      </c>
      <c r="O171" s="208">
        <f t="shared" si="8"/>
        <v>7.854</v>
      </c>
      <c r="P171" s="206">
        <v>7.9</v>
      </c>
      <c r="Q171" s="209">
        <f t="shared" si="9"/>
        <v>7.966</v>
      </c>
      <c r="R171" s="209">
        <f t="shared" si="10"/>
        <v>8.032</v>
      </c>
      <c r="S171" s="209">
        <f t="shared" si="11"/>
        <v>8.098</v>
      </c>
      <c r="T171" s="209">
        <f t="shared" si="12"/>
        <v>8.164</v>
      </c>
      <c r="U171" s="213">
        <v>8.23</v>
      </c>
    </row>
    <row r="172">
      <c r="A172" s="214">
        <v>42894.0</v>
      </c>
      <c r="B172" s="211">
        <v>8.02</v>
      </c>
      <c r="C172" s="206">
        <v>7.94</v>
      </c>
      <c r="D172" s="212">
        <v>7.86</v>
      </c>
      <c r="E172" s="208">
        <f t="shared" si="1"/>
        <v>7.79</v>
      </c>
      <c r="F172" s="212">
        <v>7.72</v>
      </c>
      <c r="G172" s="208">
        <f t="shared" si="2"/>
        <v>7.69</v>
      </c>
      <c r="H172" s="206">
        <v>7.66</v>
      </c>
      <c r="I172" s="209">
        <f t="shared" si="3"/>
        <v>7.666666667</v>
      </c>
      <c r="J172" s="209">
        <f t="shared" si="4"/>
        <v>7.673333333</v>
      </c>
      <c r="K172" s="212">
        <v>7.68</v>
      </c>
      <c r="L172" s="208">
        <f t="shared" si="5"/>
        <v>7.73</v>
      </c>
      <c r="M172" s="208">
        <f t="shared" si="6"/>
        <v>7.78</v>
      </c>
      <c r="N172" s="208">
        <f t="shared" si="7"/>
        <v>7.83</v>
      </c>
      <c r="O172" s="208">
        <f t="shared" si="8"/>
        <v>7.88</v>
      </c>
      <c r="P172" s="206">
        <v>7.93</v>
      </c>
      <c r="Q172" s="209">
        <f t="shared" si="9"/>
        <v>7.998</v>
      </c>
      <c r="R172" s="209">
        <f t="shared" si="10"/>
        <v>8.066</v>
      </c>
      <c r="S172" s="209">
        <f t="shared" si="11"/>
        <v>8.134</v>
      </c>
      <c r="T172" s="209">
        <f t="shared" si="12"/>
        <v>8.202</v>
      </c>
      <c r="U172" s="213">
        <v>8.27</v>
      </c>
    </row>
    <row r="173">
      <c r="A173" s="214">
        <v>42893.0</v>
      </c>
      <c r="B173" s="211">
        <v>8.07</v>
      </c>
      <c r="C173" s="206">
        <v>7.96</v>
      </c>
      <c r="D173" s="212">
        <v>7.86</v>
      </c>
      <c r="E173" s="208">
        <f t="shared" si="1"/>
        <v>7.79</v>
      </c>
      <c r="F173" s="212">
        <v>7.72</v>
      </c>
      <c r="G173" s="208">
        <f t="shared" si="2"/>
        <v>7.69</v>
      </c>
      <c r="H173" s="206">
        <v>7.66</v>
      </c>
      <c r="I173" s="209">
        <f t="shared" si="3"/>
        <v>7.67</v>
      </c>
      <c r="J173" s="209">
        <f t="shared" si="4"/>
        <v>7.68</v>
      </c>
      <c r="K173" s="212">
        <v>7.69</v>
      </c>
      <c r="L173" s="208">
        <f t="shared" si="5"/>
        <v>7.74</v>
      </c>
      <c r="M173" s="208">
        <f t="shared" si="6"/>
        <v>7.79</v>
      </c>
      <c r="N173" s="208">
        <f t="shared" si="7"/>
        <v>7.84</v>
      </c>
      <c r="O173" s="208">
        <f t="shared" si="8"/>
        <v>7.89</v>
      </c>
      <c r="P173" s="206">
        <v>7.94</v>
      </c>
      <c r="Q173" s="209">
        <f t="shared" si="9"/>
        <v>8.01</v>
      </c>
      <c r="R173" s="209">
        <f t="shared" si="10"/>
        <v>8.08</v>
      </c>
      <c r="S173" s="209">
        <f t="shared" si="11"/>
        <v>8.15</v>
      </c>
      <c r="T173" s="209">
        <f t="shared" si="12"/>
        <v>8.22</v>
      </c>
      <c r="U173" s="213">
        <v>8.29</v>
      </c>
    </row>
    <row r="174">
      <c r="A174" s="214">
        <v>42892.0</v>
      </c>
      <c r="B174" s="211">
        <v>8.15</v>
      </c>
      <c r="C174" s="206">
        <v>8.01</v>
      </c>
      <c r="D174" s="212">
        <v>7.9</v>
      </c>
      <c r="E174" s="208">
        <f t="shared" si="1"/>
        <v>7.82</v>
      </c>
      <c r="F174" s="212">
        <v>7.74</v>
      </c>
      <c r="G174" s="208">
        <f t="shared" si="2"/>
        <v>7.7</v>
      </c>
      <c r="H174" s="206">
        <v>7.66</v>
      </c>
      <c r="I174" s="209">
        <f t="shared" si="3"/>
        <v>7.67</v>
      </c>
      <c r="J174" s="209">
        <f t="shared" si="4"/>
        <v>7.68</v>
      </c>
      <c r="K174" s="212">
        <v>7.69</v>
      </c>
      <c r="L174" s="208">
        <f t="shared" si="5"/>
        <v>7.74</v>
      </c>
      <c r="M174" s="208">
        <f t="shared" si="6"/>
        <v>7.79</v>
      </c>
      <c r="N174" s="208">
        <f t="shared" si="7"/>
        <v>7.84</v>
      </c>
      <c r="O174" s="208">
        <f t="shared" si="8"/>
        <v>7.89</v>
      </c>
      <c r="P174" s="206">
        <v>7.94</v>
      </c>
      <c r="Q174" s="209">
        <f t="shared" si="9"/>
        <v>8.012</v>
      </c>
      <c r="R174" s="209">
        <f t="shared" si="10"/>
        <v>8.084</v>
      </c>
      <c r="S174" s="209">
        <f t="shared" si="11"/>
        <v>8.156</v>
      </c>
      <c r="T174" s="209">
        <f t="shared" si="12"/>
        <v>8.228</v>
      </c>
      <c r="U174" s="213">
        <v>8.3</v>
      </c>
    </row>
    <row r="175">
      <c r="A175" s="214">
        <v>42891.0</v>
      </c>
      <c r="B175" s="211">
        <v>8.23</v>
      </c>
      <c r="C175" s="206">
        <v>8.05</v>
      </c>
      <c r="D175" s="212">
        <v>7.93</v>
      </c>
      <c r="E175" s="208">
        <f t="shared" si="1"/>
        <v>7.845</v>
      </c>
      <c r="F175" s="212">
        <v>7.76</v>
      </c>
      <c r="G175" s="208">
        <f t="shared" si="2"/>
        <v>7.72</v>
      </c>
      <c r="H175" s="206">
        <v>7.68</v>
      </c>
      <c r="I175" s="209">
        <f t="shared" si="3"/>
        <v>7.683333333</v>
      </c>
      <c r="J175" s="209">
        <f t="shared" si="4"/>
        <v>7.686666667</v>
      </c>
      <c r="K175" s="212">
        <v>7.69</v>
      </c>
      <c r="L175" s="208">
        <f t="shared" si="5"/>
        <v>7.74</v>
      </c>
      <c r="M175" s="208">
        <f t="shared" si="6"/>
        <v>7.79</v>
      </c>
      <c r="N175" s="208">
        <f t="shared" si="7"/>
        <v>7.84</v>
      </c>
      <c r="O175" s="208">
        <f t="shared" si="8"/>
        <v>7.89</v>
      </c>
      <c r="P175" s="206">
        <v>7.94</v>
      </c>
      <c r="Q175" s="209">
        <f t="shared" si="9"/>
        <v>8.008</v>
      </c>
      <c r="R175" s="209">
        <f t="shared" si="10"/>
        <v>8.076</v>
      </c>
      <c r="S175" s="209">
        <f t="shared" si="11"/>
        <v>8.144</v>
      </c>
      <c r="T175" s="209">
        <f t="shared" si="12"/>
        <v>8.212</v>
      </c>
      <c r="U175" s="213">
        <v>8.28</v>
      </c>
    </row>
    <row r="176">
      <c r="A176" s="214">
        <v>42888.0</v>
      </c>
      <c r="B176" s="211">
        <v>8.27</v>
      </c>
      <c r="C176" s="206">
        <v>8.08</v>
      </c>
      <c r="D176" s="212">
        <v>7.93</v>
      </c>
      <c r="E176" s="208">
        <f t="shared" si="1"/>
        <v>7.83</v>
      </c>
      <c r="F176" s="212">
        <v>7.73</v>
      </c>
      <c r="G176" s="208">
        <f t="shared" si="2"/>
        <v>7.68</v>
      </c>
      <c r="H176" s="206">
        <v>7.63</v>
      </c>
      <c r="I176" s="209">
        <f t="shared" si="3"/>
        <v>7.63</v>
      </c>
      <c r="J176" s="209">
        <f t="shared" si="4"/>
        <v>7.63</v>
      </c>
      <c r="K176" s="212">
        <v>7.63</v>
      </c>
      <c r="L176" s="208">
        <f t="shared" si="5"/>
        <v>7.674</v>
      </c>
      <c r="M176" s="208">
        <f t="shared" si="6"/>
        <v>7.718</v>
      </c>
      <c r="N176" s="208">
        <f t="shared" si="7"/>
        <v>7.762</v>
      </c>
      <c r="O176" s="208">
        <f t="shared" si="8"/>
        <v>7.806</v>
      </c>
      <c r="P176" s="206">
        <v>7.85</v>
      </c>
      <c r="Q176" s="209">
        <f t="shared" si="9"/>
        <v>7.918</v>
      </c>
      <c r="R176" s="209">
        <f t="shared" si="10"/>
        <v>7.986</v>
      </c>
      <c r="S176" s="209">
        <f t="shared" si="11"/>
        <v>8.054</v>
      </c>
      <c r="T176" s="209">
        <f t="shared" si="12"/>
        <v>8.122</v>
      </c>
      <c r="U176" s="213">
        <v>8.19</v>
      </c>
    </row>
    <row r="177">
      <c r="A177" s="214">
        <v>42887.0</v>
      </c>
      <c r="B177" s="211">
        <v>8.29</v>
      </c>
      <c r="C177" s="206">
        <v>8.09</v>
      </c>
      <c r="D177" s="212">
        <v>7.93</v>
      </c>
      <c r="E177" s="208">
        <f t="shared" si="1"/>
        <v>7.82</v>
      </c>
      <c r="F177" s="212">
        <v>7.71</v>
      </c>
      <c r="G177" s="208">
        <f t="shared" si="2"/>
        <v>7.66</v>
      </c>
      <c r="H177" s="206">
        <v>7.61</v>
      </c>
      <c r="I177" s="209">
        <f t="shared" si="3"/>
        <v>7.61</v>
      </c>
      <c r="J177" s="209">
        <f t="shared" si="4"/>
        <v>7.61</v>
      </c>
      <c r="K177" s="212">
        <v>7.61</v>
      </c>
      <c r="L177" s="208">
        <f t="shared" si="5"/>
        <v>7.656</v>
      </c>
      <c r="M177" s="208">
        <f t="shared" si="6"/>
        <v>7.702</v>
      </c>
      <c r="N177" s="208">
        <f t="shared" si="7"/>
        <v>7.748</v>
      </c>
      <c r="O177" s="208">
        <f t="shared" si="8"/>
        <v>7.794</v>
      </c>
      <c r="P177" s="206">
        <v>7.84</v>
      </c>
      <c r="Q177" s="209">
        <f t="shared" si="9"/>
        <v>7.91</v>
      </c>
      <c r="R177" s="209">
        <f t="shared" si="10"/>
        <v>7.98</v>
      </c>
      <c r="S177" s="209">
        <f t="shared" si="11"/>
        <v>8.05</v>
      </c>
      <c r="T177" s="209">
        <f t="shared" si="12"/>
        <v>8.12</v>
      </c>
      <c r="U177" s="213">
        <v>8.19</v>
      </c>
    </row>
    <row r="178">
      <c r="A178" s="214">
        <v>42886.0</v>
      </c>
      <c r="B178" s="211">
        <v>8.34</v>
      </c>
      <c r="C178" s="206">
        <v>8.16</v>
      </c>
      <c r="D178" s="212">
        <v>8.02</v>
      </c>
      <c r="E178" s="208">
        <f t="shared" si="1"/>
        <v>7.925</v>
      </c>
      <c r="F178" s="212">
        <v>7.83</v>
      </c>
      <c r="G178" s="208">
        <f t="shared" si="2"/>
        <v>7.775</v>
      </c>
      <c r="H178" s="206">
        <v>7.72</v>
      </c>
      <c r="I178" s="209">
        <f t="shared" si="3"/>
        <v>7.716666667</v>
      </c>
      <c r="J178" s="209">
        <f t="shared" si="4"/>
        <v>7.713333333</v>
      </c>
      <c r="K178" s="212">
        <v>7.71</v>
      </c>
      <c r="L178" s="208">
        <f t="shared" si="5"/>
        <v>7.75</v>
      </c>
      <c r="M178" s="208">
        <f t="shared" si="6"/>
        <v>7.79</v>
      </c>
      <c r="N178" s="208">
        <f t="shared" si="7"/>
        <v>7.83</v>
      </c>
      <c r="O178" s="208">
        <f t="shared" si="8"/>
        <v>7.87</v>
      </c>
      <c r="P178" s="206">
        <v>7.91</v>
      </c>
      <c r="Q178" s="209">
        <f t="shared" si="9"/>
        <v>7.972</v>
      </c>
      <c r="R178" s="209">
        <f t="shared" si="10"/>
        <v>8.034</v>
      </c>
      <c r="S178" s="209">
        <f t="shared" si="11"/>
        <v>8.096</v>
      </c>
      <c r="T178" s="209">
        <f t="shared" si="12"/>
        <v>8.158</v>
      </c>
      <c r="U178" s="213">
        <v>8.22</v>
      </c>
    </row>
    <row r="179">
      <c r="A179" s="214">
        <v>42885.0</v>
      </c>
      <c r="B179" s="211">
        <v>8.34</v>
      </c>
      <c r="C179" s="206">
        <v>8.19</v>
      </c>
      <c r="D179" s="212">
        <v>8.04</v>
      </c>
      <c r="E179" s="208">
        <f t="shared" si="1"/>
        <v>7.93</v>
      </c>
      <c r="F179" s="212">
        <v>7.82</v>
      </c>
      <c r="G179" s="208">
        <f t="shared" si="2"/>
        <v>7.765</v>
      </c>
      <c r="H179" s="206">
        <v>7.71</v>
      </c>
      <c r="I179" s="209">
        <f t="shared" si="3"/>
        <v>7.703333333</v>
      </c>
      <c r="J179" s="209">
        <f t="shared" si="4"/>
        <v>7.696666667</v>
      </c>
      <c r="K179" s="212">
        <v>7.69</v>
      </c>
      <c r="L179" s="208">
        <f t="shared" si="5"/>
        <v>7.732</v>
      </c>
      <c r="M179" s="208">
        <f t="shared" si="6"/>
        <v>7.774</v>
      </c>
      <c r="N179" s="208">
        <f t="shared" si="7"/>
        <v>7.816</v>
      </c>
      <c r="O179" s="208">
        <f t="shared" si="8"/>
        <v>7.858</v>
      </c>
      <c r="P179" s="206">
        <v>7.9</v>
      </c>
      <c r="Q179" s="209">
        <f t="shared" si="9"/>
        <v>7.964</v>
      </c>
      <c r="R179" s="209">
        <f t="shared" si="10"/>
        <v>8.028</v>
      </c>
      <c r="S179" s="209">
        <f t="shared" si="11"/>
        <v>8.092</v>
      </c>
      <c r="T179" s="209">
        <f t="shared" si="12"/>
        <v>8.156</v>
      </c>
      <c r="U179" s="213">
        <v>8.22</v>
      </c>
    </row>
    <row r="180">
      <c r="A180" s="214">
        <v>42884.0</v>
      </c>
      <c r="B180" s="211">
        <v>8.31</v>
      </c>
      <c r="C180" s="206">
        <v>8.14</v>
      </c>
      <c r="D180" s="212">
        <v>7.99</v>
      </c>
      <c r="E180" s="208">
        <f t="shared" si="1"/>
        <v>7.88</v>
      </c>
      <c r="F180" s="212">
        <v>7.77</v>
      </c>
      <c r="G180" s="208">
        <f t="shared" si="2"/>
        <v>7.715</v>
      </c>
      <c r="H180" s="206">
        <v>7.66</v>
      </c>
      <c r="I180" s="209">
        <f t="shared" si="3"/>
        <v>7.656666667</v>
      </c>
      <c r="J180" s="209">
        <f t="shared" si="4"/>
        <v>7.653333333</v>
      </c>
      <c r="K180" s="212">
        <v>7.65</v>
      </c>
      <c r="L180" s="208">
        <f t="shared" si="5"/>
        <v>7.696</v>
      </c>
      <c r="M180" s="208">
        <f t="shared" si="6"/>
        <v>7.742</v>
      </c>
      <c r="N180" s="208">
        <f t="shared" si="7"/>
        <v>7.788</v>
      </c>
      <c r="O180" s="208">
        <f t="shared" si="8"/>
        <v>7.834</v>
      </c>
      <c r="P180" s="206">
        <v>7.88</v>
      </c>
      <c r="Q180" s="209">
        <f t="shared" si="9"/>
        <v>7.946</v>
      </c>
      <c r="R180" s="209">
        <f t="shared" si="10"/>
        <v>8.012</v>
      </c>
      <c r="S180" s="209">
        <f t="shared" si="11"/>
        <v>8.078</v>
      </c>
      <c r="T180" s="209">
        <f t="shared" si="12"/>
        <v>8.144</v>
      </c>
      <c r="U180" s="213">
        <v>8.21</v>
      </c>
    </row>
    <row r="181">
      <c r="A181" s="214">
        <v>42881.0</v>
      </c>
      <c r="B181" s="211">
        <v>8.36</v>
      </c>
      <c r="C181" s="206">
        <v>8.18</v>
      </c>
      <c r="D181" s="212">
        <v>8.04</v>
      </c>
      <c r="E181" s="208">
        <f t="shared" si="1"/>
        <v>7.925</v>
      </c>
      <c r="F181" s="212">
        <v>7.81</v>
      </c>
      <c r="G181" s="208">
        <f t="shared" si="2"/>
        <v>7.75</v>
      </c>
      <c r="H181" s="206">
        <v>7.69</v>
      </c>
      <c r="I181" s="209">
        <f t="shared" si="3"/>
        <v>7.683333333</v>
      </c>
      <c r="J181" s="209">
        <f t="shared" si="4"/>
        <v>7.676666667</v>
      </c>
      <c r="K181" s="212">
        <v>7.67</v>
      </c>
      <c r="L181" s="208">
        <f t="shared" si="5"/>
        <v>7.714</v>
      </c>
      <c r="M181" s="208">
        <f t="shared" si="6"/>
        <v>7.758</v>
      </c>
      <c r="N181" s="208">
        <f t="shared" si="7"/>
        <v>7.802</v>
      </c>
      <c r="O181" s="208">
        <f t="shared" si="8"/>
        <v>7.846</v>
      </c>
      <c r="P181" s="206">
        <v>7.89</v>
      </c>
      <c r="Q181" s="209">
        <f t="shared" si="9"/>
        <v>7.954</v>
      </c>
      <c r="R181" s="209">
        <f t="shared" si="10"/>
        <v>8.018</v>
      </c>
      <c r="S181" s="209">
        <f t="shared" si="11"/>
        <v>8.082</v>
      </c>
      <c r="T181" s="209">
        <f t="shared" si="12"/>
        <v>8.146</v>
      </c>
      <c r="U181" s="213">
        <v>8.21</v>
      </c>
    </row>
    <row r="182">
      <c r="A182" s="214">
        <v>42880.0</v>
      </c>
      <c r="B182" s="211">
        <v>8.34</v>
      </c>
      <c r="C182" s="206">
        <v>8.19</v>
      </c>
      <c r="D182" s="212">
        <v>8.03</v>
      </c>
      <c r="E182" s="208">
        <f t="shared" si="1"/>
        <v>7.9</v>
      </c>
      <c r="F182" s="212">
        <v>7.77</v>
      </c>
      <c r="G182" s="208">
        <f t="shared" si="2"/>
        <v>7.7</v>
      </c>
      <c r="H182" s="206">
        <v>7.63</v>
      </c>
      <c r="I182" s="209">
        <f t="shared" si="3"/>
        <v>7.62</v>
      </c>
      <c r="J182" s="209">
        <f t="shared" si="4"/>
        <v>7.61</v>
      </c>
      <c r="K182" s="212">
        <v>7.6</v>
      </c>
      <c r="L182" s="208">
        <f t="shared" si="5"/>
        <v>7.646</v>
      </c>
      <c r="M182" s="208">
        <f t="shared" si="6"/>
        <v>7.692</v>
      </c>
      <c r="N182" s="208">
        <f t="shared" si="7"/>
        <v>7.738</v>
      </c>
      <c r="O182" s="208">
        <f t="shared" si="8"/>
        <v>7.784</v>
      </c>
      <c r="P182" s="206">
        <v>7.83</v>
      </c>
      <c r="Q182" s="209">
        <f t="shared" si="9"/>
        <v>7.9</v>
      </c>
      <c r="R182" s="209">
        <f t="shared" si="10"/>
        <v>7.97</v>
      </c>
      <c r="S182" s="209">
        <f t="shared" si="11"/>
        <v>8.04</v>
      </c>
      <c r="T182" s="209">
        <f t="shared" si="12"/>
        <v>8.11</v>
      </c>
      <c r="U182" s="213">
        <v>8.18</v>
      </c>
    </row>
    <row r="183">
      <c r="A183" s="214">
        <v>42879.0</v>
      </c>
      <c r="B183" s="211">
        <v>8.31</v>
      </c>
      <c r="C183" s="206">
        <v>8.16</v>
      </c>
      <c r="D183" s="212">
        <v>8.0</v>
      </c>
      <c r="E183" s="208">
        <f t="shared" si="1"/>
        <v>7.88</v>
      </c>
      <c r="F183" s="212">
        <v>7.76</v>
      </c>
      <c r="G183" s="208">
        <f t="shared" si="2"/>
        <v>7.695</v>
      </c>
      <c r="H183" s="206">
        <v>7.63</v>
      </c>
      <c r="I183" s="209">
        <f t="shared" si="3"/>
        <v>7.62</v>
      </c>
      <c r="J183" s="209">
        <f t="shared" si="4"/>
        <v>7.61</v>
      </c>
      <c r="K183" s="212">
        <v>7.6</v>
      </c>
      <c r="L183" s="208">
        <f t="shared" si="5"/>
        <v>7.644</v>
      </c>
      <c r="M183" s="208">
        <f t="shared" si="6"/>
        <v>7.688</v>
      </c>
      <c r="N183" s="208">
        <f t="shared" si="7"/>
        <v>7.732</v>
      </c>
      <c r="O183" s="208">
        <f t="shared" si="8"/>
        <v>7.776</v>
      </c>
      <c r="P183" s="206">
        <v>7.82</v>
      </c>
      <c r="Q183" s="209">
        <f t="shared" si="9"/>
        <v>7.886</v>
      </c>
      <c r="R183" s="209">
        <f t="shared" si="10"/>
        <v>7.952</v>
      </c>
      <c r="S183" s="209">
        <f t="shared" si="11"/>
        <v>8.018</v>
      </c>
      <c r="T183" s="209">
        <f t="shared" si="12"/>
        <v>8.084</v>
      </c>
      <c r="U183" s="213">
        <v>8.15</v>
      </c>
    </row>
    <row r="184">
      <c r="A184" s="214">
        <v>42878.0</v>
      </c>
      <c r="B184" s="211">
        <v>8.32</v>
      </c>
      <c r="C184" s="206">
        <v>8.13</v>
      </c>
      <c r="D184" s="212">
        <v>7.95</v>
      </c>
      <c r="E184" s="208">
        <f t="shared" si="1"/>
        <v>7.815</v>
      </c>
      <c r="F184" s="212">
        <v>7.68</v>
      </c>
      <c r="G184" s="208">
        <f t="shared" si="2"/>
        <v>7.61</v>
      </c>
      <c r="H184" s="206">
        <v>7.54</v>
      </c>
      <c r="I184" s="209">
        <f t="shared" si="3"/>
        <v>7.54</v>
      </c>
      <c r="J184" s="209">
        <f t="shared" si="4"/>
        <v>7.54</v>
      </c>
      <c r="K184" s="212">
        <v>7.54</v>
      </c>
      <c r="L184" s="208">
        <f t="shared" si="5"/>
        <v>7.594</v>
      </c>
      <c r="M184" s="208">
        <f t="shared" si="6"/>
        <v>7.648</v>
      </c>
      <c r="N184" s="208">
        <f t="shared" si="7"/>
        <v>7.702</v>
      </c>
      <c r="O184" s="208">
        <f t="shared" si="8"/>
        <v>7.756</v>
      </c>
      <c r="P184" s="206">
        <v>7.81</v>
      </c>
      <c r="Q184" s="209">
        <f t="shared" si="9"/>
        <v>7.886</v>
      </c>
      <c r="R184" s="209">
        <f t="shared" si="10"/>
        <v>7.962</v>
      </c>
      <c r="S184" s="209">
        <f t="shared" si="11"/>
        <v>8.038</v>
      </c>
      <c r="T184" s="209">
        <f t="shared" si="12"/>
        <v>8.114</v>
      </c>
      <c r="U184" s="213">
        <v>8.19</v>
      </c>
    </row>
    <row r="185">
      <c r="A185" s="214">
        <v>42877.0</v>
      </c>
      <c r="B185" s="211">
        <v>8.26</v>
      </c>
      <c r="C185" s="206">
        <v>8.1</v>
      </c>
      <c r="D185" s="212">
        <v>7.94</v>
      </c>
      <c r="E185" s="208">
        <f t="shared" si="1"/>
        <v>7.81</v>
      </c>
      <c r="F185" s="212">
        <v>7.68</v>
      </c>
      <c r="G185" s="208">
        <f t="shared" si="2"/>
        <v>7.62</v>
      </c>
      <c r="H185" s="206">
        <v>7.56</v>
      </c>
      <c r="I185" s="209">
        <f t="shared" si="3"/>
        <v>7.556666667</v>
      </c>
      <c r="J185" s="209">
        <f t="shared" si="4"/>
        <v>7.553333333</v>
      </c>
      <c r="K185" s="212">
        <v>7.55</v>
      </c>
      <c r="L185" s="208">
        <f t="shared" si="5"/>
        <v>7.6</v>
      </c>
      <c r="M185" s="208">
        <f t="shared" si="6"/>
        <v>7.65</v>
      </c>
      <c r="N185" s="208">
        <f t="shared" si="7"/>
        <v>7.7</v>
      </c>
      <c r="O185" s="208">
        <f t="shared" si="8"/>
        <v>7.75</v>
      </c>
      <c r="P185" s="206">
        <v>7.8</v>
      </c>
      <c r="Q185" s="209">
        <f t="shared" si="9"/>
        <v>7.872</v>
      </c>
      <c r="R185" s="209">
        <f t="shared" si="10"/>
        <v>7.944</v>
      </c>
      <c r="S185" s="209">
        <f t="shared" si="11"/>
        <v>8.016</v>
      </c>
      <c r="T185" s="209">
        <f t="shared" si="12"/>
        <v>8.088</v>
      </c>
      <c r="U185" s="213">
        <v>8.16</v>
      </c>
    </row>
    <row r="186">
      <c r="A186" s="214">
        <v>42874.0</v>
      </c>
      <c r="B186" s="211">
        <v>8.31</v>
      </c>
      <c r="C186" s="206">
        <v>8.15</v>
      </c>
      <c r="D186" s="212">
        <v>7.97</v>
      </c>
      <c r="E186" s="208">
        <f t="shared" si="1"/>
        <v>7.83</v>
      </c>
      <c r="F186" s="212">
        <v>7.69</v>
      </c>
      <c r="G186" s="208">
        <f t="shared" si="2"/>
        <v>7.62</v>
      </c>
      <c r="H186" s="206">
        <v>7.55</v>
      </c>
      <c r="I186" s="209">
        <f t="shared" si="3"/>
        <v>7.553333333</v>
      </c>
      <c r="J186" s="209">
        <f t="shared" si="4"/>
        <v>7.556666667</v>
      </c>
      <c r="K186" s="212">
        <v>7.56</v>
      </c>
      <c r="L186" s="208">
        <f t="shared" si="5"/>
        <v>7.614</v>
      </c>
      <c r="M186" s="208">
        <f t="shared" si="6"/>
        <v>7.668</v>
      </c>
      <c r="N186" s="208">
        <f t="shared" si="7"/>
        <v>7.722</v>
      </c>
      <c r="O186" s="208">
        <f t="shared" si="8"/>
        <v>7.776</v>
      </c>
      <c r="P186" s="206">
        <v>7.83</v>
      </c>
      <c r="Q186" s="209">
        <f t="shared" si="9"/>
        <v>7.902</v>
      </c>
      <c r="R186" s="209">
        <f t="shared" si="10"/>
        <v>7.974</v>
      </c>
      <c r="S186" s="209">
        <f t="shared" si="11"/>
        <v>8.046</v>
      </c>
      <c r="T186" s="209">
        <f t="shared" si="12"/>
        <v>8.118</v>
      </c>
      <c r="U186" s="213">
        <v>8.19</v>
      </c>
    </row>
    <row r="187">
      <c r="A187" s="214">
        <v>42873.0</v>
      </c>
      <c r="B187" s="211">
        <v>8.29</v>
      </c>
      <c r="C187" s="206">
        <v>8.15</v>
      </c>
      <c r="D187" s="212">
        <v>8.01</v>
      </c>
      <c r="E187" s="208">
        <f t="shared" si="1"/>
        <v>7.89</v>
      </c>
      <c r="F187" s="212">
        <v>7.77</v>
      </c>
      <c r="G187" s="208">
        <f t="shared" si="2"/>
        <v>7.71</v>
      </c>
      <c r="H187" s="206">
        <v>7.65</v>
      </c>
      <c r="I187" s="209">
        <f t="shared" si="3"/>
        <v>7.65</v>
      </c>
      <c r="J187" s="209">
        <f t="shared" si="4"/>
        <v>7.65</v>
      </c>
      <c r="K187" s="212">
        <v>7.65</v>
      </c>
      <c r="L187" s="208">
        <f t="shared" si="5"/>
        <v>7.696</v>
      </c>
      <c r="M187" s="208">
        <f t="shared" si="6"/>
        <v>7.742</v>
      </c>
      <c r="N187" s="208">
        <f t="shared" si="7"/>
        <v>7.788</v>
      </c>
      <c r="O187" s="208">
        <f t="shared" si="8"/>
        <v>7.834</v>
      </c>
      <c r="P187" s="206">
        <v>7.88</v>
      </c>
      <c r="Q187" s="209">
        <f t="shared" si="9"/>
        <v>7.946</v>
      </c>
      <c r="R187" s="209">
        <f t="shared" si="10"/>
        <v>8.012</v>
      </c>
      <c r="S187" s="209">
        <f t="shared" si="11"/>
        <v>8.078</v>
      </c>
      <c r="T187" s="209">
        <f t="shared" si="12"/>
        <v>8.144</v>
      </c>
      <c r="U187" s="213">
        <v>8.21</v>
      </c>
    </row>
    <row r="188">
      <c r="A188" s="214">
        <v>42872.0</v>
      </c>
      <c r="B188" s="211">
        <v>8.3</v>
      </c>
      <c r="C188" s="206">
        <v>8.16</v>
      </c>
      <c r="D188" s="212">
        <v>8.0</v>
      </c>
      <c r="E188" s="208">
        <f t="shared" si="1"/>
        <v>7.88</v>
      </c>
      <c r="F188" s="212">
        <v>7.76</v>
      </c>
      <c r="G188" s="208">
        <f t="shared" si="2"/>
        <v>7.705</v>
      </c>
      <c r="H188" s="206">
        <v>7.65</v>
      </c>
      <c r="I188" s="209">
        <f t="shared" si="3"/>
        <v>7.653333333</v>
      </c>
      <c r="J188" s="209">
        <f t="shared" si="4"/>
        <v>7.656666667</v>
      </c>
      <c r="K188" s="212">
        <v>7.66</v>
      </c>
      <c r="L188" s="208">
        <f t="shared" si="5"/>
        <v>7.712</v>
      </c>
      <c r="M188" s="208">
        <f t="shared" si="6"/>
        <v>7.764</v>
      </c>
      <c r="N188" s="208">
        <f t="shared" si="7"/>
        <v>7.816</v>
      </c>
      <c r="O188" s="208">
        <f t="shared" si="8"/>
        <v>7.868</v>
      </c>
      <c r="P188" s="206">
        <v>7.92</v>
      </c>
      <c r="Q188" s="209">
        <f t="shared" si="9"/>
        <v>7.992</v>
      </c>
      <c r="R188" s="209">
        <f t="shared" si="10"/>
        <v>8.064</v>
      </c>
      <c r="S188" s="209">
        <f t="shared" si="11"/>
        <v>8.136</v>
      </c>
      <c r="T188" s="209">
        <f t="shared" si="12"/>
        <v>8.208</v>
      </c>
      <c r="U188" s="213">
        <v>8.28</v>
      </c>
    </row>
    <row r="189">
      <c r="A189" s="214">
        <v>42871.0</v>
      </c>
      <c r="B189" s="211">
        <v>8.29</v>
      </c>
      <c r="C189" s="206">
        <v>8.14</v>
      </c>
      <c r="D189" s="212">
        <v>7.97</v>
      </c>
      <c r="E189" s="208">
        <f t="shared" si="1"/>
        <v>7.835</v>
      </c>
      <c r="F189" s="212">
        <v>7.7</v>
      </c>
      <c r="G189" s="208">
        <f t="shared" si="2"/>
        <v>7.64</v>
      </c>
      <c r="H189" s="206">
        <v>7.58</v>
      </c>
      <c r="I189" s="209">
        <f t="shared" si="3"/>
        <v>7.586666667</v>
      </c>
      <c r="J189" s="209">
        <f t="shared" si="4"/>
        <v>7.593333333</v>
      </c>
      <c r="K189" s="212">
        <v>7.6</v>
      </c>
      <c r="L189" s="208">
        <f t="shared" si="5"/>
        <v>7.656</v>
      </c>
      <c r="M189" s="208">
        <f t="shared" si="6"/>
        <v>7.712</v>
      </c>
      <c r="N189" s="208">
        <f t="shared" si="7"/>
        <v>7.768</v>
      </c>
      <c r="O189" s="208">
        <f t="shared" si="8"/>
        <v>7.824</v>
      </c>
      <c r="P189" s="206">
        <v>7.88</v>
      </c>
      <c r="Q189" s="209">
        <f t="shared" si="9"/>
        <v>7.954</v>
      </c>
      <c r="R189" s="209">
        <f t="shared" si="10"/>
        <v>8.028</v>
      </c>
      <c r="S189" s="209">
        <f t="shared" si="11"/>
        <v>8.102</v>
      </c>
      <c r="T189" s="209">
        <f t="shared" si="12"/>
        <v>8.176</v>
      </c>
      <c r="U189" s="213">
        <v>8.25</v>
      </c>
    </row>
    <row r="190">
      <c r="A190" s="214">
        <v>42870.0</v>
      </c>
      <c r="B190" s="211">
        <v>8.29</v>
      </c>
      <c r="C190" s="206">
        <v>8.12</v>
      </c>
      <c r="D190" s="212">
        <v>7.94</v>
      </c>
      <c r="E190" s="208">
        <f t="shared" si="1"/>
        <v>7.8</v>
      </c>
      <c r="F190" s="212">
        <v>7.66</v>
      </c>
      <c r="G190" s="208">
        <f t="shared" si="2"/>
        <v>7.595</v>
      </c>
      <c r="H190" s="206">
        <v>7.53</v>
      </c>
      <c r="I190" s="209">
        <f t="shared" si="3"/>
        <v>7.54</v>
      </c>
      <c r="J190" s="209">
        <f t="shared" si="4"/>
        <v>7.55</v>
      </c>
      <c r="K190" s="212">
        <v>7.56</v>
      </c>
      <c r="L190" s="208">
        <f t="shared" si="5"/>
        <v>7.622</v>
      </c>
      <c r="M190" s="208">
        <f t="shared" si="6"/>
        <v>7.684</v>
      </c>
      <c r="N190" s="208">
        <f t="shared" si="7"/>
        <v>7.746</v>
      </c>
      <c r="O190" s="208">
        <f t="shared" si="8"/>
        <v>7.808</v>
      </c>
      <c r="P190" s="206">
        <v>7.87</v>
      </c>
      <c r="Q190" s="209">
        <f t="shared" si="9"/>
        <v>7.948</v>
      </c>
      <c r="R190" s="209">
        <f t="shared" si="10"/>
        <v>8.026</v>
      </c>
      <c r="S190" s="209">
        <f t="shared" si="11"/>
        <v>8.104</v>
      </c>
      <c r="T190" s="209">
        <f t="shared" si="12"/>
        <v>8.182</v>
      </c>
      <c r="U190" s="213">
        <v>8.26</v>
      </c>
    </row>
    <row r="191">
      <c r="A191" s="214">
        <v>42867.0</v>
      </c>
      <c r="B191" s="211">
        <v>8.24</v>
      </c>
      <c r="C191" s="206">
        <v>8.08</v>
      </c>
      <c r="D191" s="212">
        <v>7.93</v>
      </c>
      <c r="E191" s="208">
        <f t="shared" si="1"/>
        <v>7.825</v>
      </c>
      <c r="F191" s="212">
        <v>7.72</v>
      </c>
      <c r="G191" s="208">
        <f t="shared" si="2"/>
        <v>7.67</v>
      </c>
      <c r="H191" s="206">
        <v>7.62</v>
      </c>
      <c r="I191" s="209">
        <f t="shared" si="3"/>
        <v>7.626666667</v>
      </c>
      <c r="J191" s="209">
        <f t="shared" si="4"/>
        <v>7.633333333</v>
      </c>
      <c r="K191" s="212">
        <v>7.64</v>
      </c>
      <c r="L191" s="208">
        <f t="shared" si="5"/>
        <v>7.686</v>
      </c>
      <c r="M191" s="208">
        <f t="shared" si="6"/>
        <v>7.732</v>
      </c>
      <c r="N191" s="208">
        <f t="shared" si="7"/>
        <v>7.778</v>
      </c>
      <c r="O191" s="208">
        <f t="shared" si="8"/>
        <v>7.824</v>
      </c>
      <c r="P191" s="206">
        <v>7.87</v>
      </c>
      <c r="Q191" s="209">
        <f t="shared" si="9"/>
        <v>7.938</v>
      </c>
      <c r="R191" s="209">
        <f t="shared" si="10"/>
        <v>8.006</v>
      </c>
      <c r="S191" s="209">
        <f t="shared" si="11"/>
        <v>8.074</v>
      </c>
      <c r="T191" s="209">
        <f t="shared" si="12"/>
        <v>8.142</v>
      </c>
      <c r="U191" s="213">
        <v>8.21</v>
      </c>
    </row>
    <row r="192">
      <c r="A192" s="214">
        <v>42866.0</v>
      </c>
      <c r="B192" s="211">
        <v>8.25</v>
      </c>
      <c r="C192" s="206">
        <v>8.14</v>
      </c>
      <c r="D192" s="212">
        <v>7.97</v>
      </c>
      <c r="E192" s="208">
        <f t="shared" si="1"/>
        <v>7.84</v>
      </c>
      <c r="F192" s="212">
        <v>7.71</v>
      </c>
      <c r="G192" s="208">
        <f t="shared" si="2"/>
        <v>7.65</v>
      </c>
      <c r="H192" s="206">
        <v>7.59</v>
      </c>
      <c r="I192" s="209">
        <f t="shared" si="3"/>
        <v>7.606666667</v>
      </c>
      <c r="J192" s="209">
        <f t="shared" si="4"/>
        <v>7.623333333</v>
      </c>
      <c r="K192" s="212">
        <v>7.64</v>
      </c>
      <c r="L192" s="208">
        <f t="shared" si="5"/>
        <v>7.7</v>
      </c>
      <c r="M192" s="208">
        <f t="shared" si="6"/>
        <v>7.76</v>
      </c>
      <c r="N192" s="208">
        <f t="shared" si="7"/>
        <v>7.82</v>
      </c>
      <c r="O192" s="208">
        <f t="shared" si="8"/>
        <v>7.88</v>
      </c>
      <c r="P192" s="206">
        <v>7.94</v>
      </c>
      <c r="Q192" s="209">
        <f t="shared" si="9"/>
        <v>8.014</v>
      </c>
      <c r="R192" s="209">
        <f t="shared" si="10"/>
        <v>8.088</v>
      </c>
      <c r="S192" s="209">
        <f t="shared" si="11"/>
        <v>8.162</v>
      </c>
      <c r="T192" s="209">
        <f t="shared" si="12"/>
        <v>8.236</v>
      </c>
      <c r="U192" s="213">
        <v>8.31</v>
      </c>
    </row>
    <row r="193">
      <c r="A193" s="214">
        <v>42865.0</v>
      </c>
      <c r="B193" s="211">
        <v>8.37</v>
      </c>
      <c r="C193" s="206">
        <v>8.18</v>
      </c>
      <c r="D193" s="212">
        <v>7.98</v>
      </c>
      <c r="E193" s="208">
        <f t="shared" si="1"/>
        <v>7.845</v>
      </c>
      <c r="F193" s="212">
        <v>7.71</v>
      </c>
      <c r="G193" s="208">
        <f t="shared" si="2"/>
        <v>7.65</v>
      </c>
      <c r="H193" s="206">
        <v>7.59</v>
      </c>
      <c r="I193" s="209">
        <f t="shared" si="3"/>
        <v>7.606666667</v>
      </c>
      <c r="J193" s="209">
        <f t="shared" si="4"/>
        <v>7.623333333</v>
      </c>
      <c r="K193" s="212">
        <v>7.64</v>
      </c>
      <c r="L193" s="208">
        <f t="shared" si="5"/>
        <v>7.7</v>
      </c>
      <c r="M193" s="208">
        <f t="shared" si="6"/>
        <v>7.76</v>
      </c>
      <c r="N193" s="208">
        <f t="shared" si="7"/>
        <v>7.82</v>
      </c>
      <c r="O193" s="208">
        <f t="shared" si="8"/>
        <v>7.88</v>
      </c>
      <c r="P193" s="206">
        <v>7.94</v>
      </c>
      <c r="Q193" s="209">
        <f t="shared" si="9"/>
        <v>8.014</v>
      </c>
      <c r="R193" s="209">
        <f t="shared" si="10"/>
        <v>8.088</v>
      </c>
      <c r="S193" s="209">
        <f t="shared" si="11"/>
        <v>8.162</v>
      </c>
      <c r="T193" s="209">
        <f t="shared" si="12"/>
        <v>8.236</v>
      </c>
      <c r="U193" s="213">
        <v>8.31</v>
      </c>
    </row>
    <row r="194">
      <c r="A194" s="214">
        <v>42860.0</v>
      </c>
      <c r="B194" s="211">
        <v>8.47</v>
      </c>
      <c r="C194" s="206">
        <v>8.26</v>
      </c>
      <c r="D194" s="212">
        <v>8.09</v>
      </c>
      <c r="E194" s="208">
        <f t="shared" si="1"/>
        <v>7.97</v>
      </c>
      <c r="F194" s="212">
        <v>7.85</v>
      </c>
      <c r="G194" s="208">
        <f t="shared" si="2"/>
        <v>7.79</v>
      </c>
      <c r="H194" s="206">
        <v>7.73</v>
      </c>
      <c r="I194" s="209">
        <f t="shared" si="3"/>
        <v>7.733333333</v>
      </c>
      <c r="J194" s="209">
        <f t="shared" si="4"/>
        <v>7.736666667</v>
      </c>
      <c r="K194" s="212">
        <v>7.74</v>
      </c>
      <c r="L194" s="208">
        <f t="shared" si="5"/>
        <v>7.796</v>
      </c>
      <c r="M194" s="208">
        <f t="shared" si="6"/>
        <v>7.852</v>
      </c>
      <c r="N194" s="208">
        <f t="shared" si="7"/>
        <v>7.908</v>
      </c>
      <c r="O194" s="208">
        <f t="shared" si="8"/>
        <v>7.964</v>
      </c>
      <c r="P194" s="206">
        <v>8.02</v>
      </c>
      <c r="Q194" s="209">
        <f t="shared" si="9"/>
        <v>8.09</v>
      </c>
      <c r="R194" s="209">
        <f t="shared" si="10"/>
        <v>8.16</v>
      </c>
      <c r="S194" s="209">
        <f t="shared" si="11"/>
        <v>8.23</v>
      </c>
      <c r="T194" s="209">
        <f t="shared" si="12"/>
        <v>8.3</v>
      </c>
      <c r="U194" s="213">
        <v>8.37</v>
      </c>
    </row>
    <row r="195">
      <c r="A195" s="214">
        <v>42859.0</v>
      </c>
      <c r="B195" s="211">
        <v>8.35</v>
      </c>
      <c r="C195" s="206">
        <v>8.18</v>
      </c>
      <c r="D195" s="212">
        <v>8.02</v>
      </c>
      <c r="E195" s="208">
        <f t="shared" si="1"/>
        <v>7.905</v>
      </c>
      <c r="F195" s="212">
        <v>7.79</v>
      </c>
      <c r="G195" s="208">
        <f t="shared" si="2"/>
        <v>7.735</v>
      </c>
      <c r="H195" s="206">
        <v>7.68</v>
      </c>
      <c r="I195" s="209">
        <f t="shared" si="3"/>
        <v>7.69</v>
      </c>
      <c r="J195" s="209">
        <f t="shared" si="4"/>
        <v>7.7</v>
      </c>
      <c r="K195" s="212">
        <v>7.71</v>
      </c>
      <c r="L195" s="208">
        <f t="shared" si="5"/>
        <v>7.772</v>
      </c>
      <c r="M195" s="208">
        <f t="shared" si="6"/>
        <v>7.834</v>
      </c>
      <c r="N195" s="208">
        <f t="shared" si="7"/>
        <v>7.896</v>
      </c>
      <c r="O195" s="208">
        <f t="shared" si="8"/>
        <v>7.958</v>
      </c>
      <c r="P195" s="206">
        <v>8.02</v>
      </c>
      <c r="Q195" s="209">
        <f t="shared" si="9"/>
        <v>8.092</v>
      </c>
      <c r="R195" s="209">
        <f t="shared" si="10"/>
        <v>8.164</v>
      </c>
      <c r="S195" s="209">
        <f t="shared" si="11"/>
        <v>8.236</v>
      </c>
      <c r="T195" s="209">
        <f t="shared" si="12"/>
        <v>8.308</v>
      </c>
      <c r="U195" s="213">
        <v>8.38</v>
      </c>
    </row>
    <row r="196">
      <c r="A196" s="214">
        <v>42858.0</v>
      </c>
      <c r="B196" s="211">
        <v>8.32</v>
      </c>
      <c r="C196" s="206">
        <v>8.09</v>
      </c>
      <c r="D196" s="212">
        <v>7.93</v>
      </c>
      <c r="E196" s="208">
        <f t="shared" si="1"/>
        <v>7.815</v>
      </c>
      <c r="F196" s="212">
        <v>7.7</v>
      </c>
      <c r="G196" s="208">
        <f t="shared" si="2"/>
        <v>7.655</v>
      </c>
      <c r="H196" s="206">
        <v>7.61</v>
      </c>
      <c r="I196" s="209">
        <f t="shared" si="3"/>
        <v>7.62</v>
      </c>
      <c r="J196" s="209">
        <f t="shared" si="4"/>
        <v>7.63</v>
      </c>
      <c r="K196" s="212">
        <v>7.64</v>
      </c>
      <c r="L196" s="208">
        <f t="shared" si="5"/>
        <v>7.698</v>
      </c>
      <c r="M196" s="208">
        <f t="shared" si="6"/>
        <v>7.756</v>
      </c>
      <c r="N196" s="208">
        <f t="shared" si="7"/>
        <v>7.814</v>
      </c>
      <c r="O196" s="208">
        <f t="shared" si="8"/>
        <v>7.872</v>
      </c>
      <c r="P196" s="206">
        <v>7.93</v>
      </c>
      <c r="Q196" s="209">
        <f t="shared" si="9"/>
        <v>7.998</v>
      </c>
      <c r="R196" s="209">
        <f t="shared" si="10"/>
        <v>8.066</v>
      </c>
      <c r="S196" s="209">
        <f t="shared" si="11"/>
        <v>8.134</v>
      </c>
      <c r="T196" s="209">
        <f t="shared" si="12"/>
        <v>8.202</v>
      </c>
      <c r="U196" s="213">
        <v>8.27</v>
      </c>
    </row>
    <row r="197">
      <c r="A197" s="214">
        <v>42857.0</v>
      </c>
      <c r="B197" s="211">
        <v>8.33</v>
      </c>
      <c r="C197" s="206">
        <v>8.08</v>
      </c>
      <c r="D197" s="212">
        <v>7.89</v>
      </c>
      <c r="E197" s="208">
        <f t="shared" si="1"/>
        <v>7.775</v>
      </c>
      <c r="F197" s="212">
        <v>7.66</v>
      </c>
      <c r="G197" s="208">
        <f t="shared" si="2"/>
        <v>7.615</v>
      </c>
      <c r="H197" s="206">
        <v>7.57</v>
      </c>
      <c r="I197" s="209">
        <f t="shared" si="3"/>
        <v>7.586666667</v>
      </c>
      <c r="J197" s="209">
        <f t="shared" si="4"/>
        <v>7.603333333</v>
      </c>
      <c r="K197" s="212">
        <v>7.62</v>
      </c>
      <c r="L197" s="208">
        <f t="shared" si="5"/>
        <v>7.68</v>
      </c>
      <c r="M197" s="208">
        <f t="shared" si="6"/>
        <v>7.74</v>
      </c>
      <c r="N197" s="208">
        <f t="shared" si="7"/>
        <v>7.8</v>
      </c>
      <c r="O197" s="208">
        <f t="shared" si="8"/>
        <v>7.86</v>
      </c>
      <c r="P197" s="206">
        <v>7.92</v>
      </c>
      <c r="Q197" s="209">
        <f t="shared" si="9"/>
        <v>7.986</v>
      </c>
      <c r="R197" s="209">
        <f t="shared" si="10"/>
        <v>8.052</v>
      </c>
      <c r="S197" s="209">
        <f t="shared" si="11"/>
        <v>8.118</v>
      </c>
      <c r="T197" s="209">
        <f t="shared" si="12"/>
        <v>8.184</v>
      </c>
      <c r="U197" s="213">
        <v>8.25</v>
      </c>
    </row>
    <row r="198">
      <c r="A198" s="214">
        <v>42853.0</v>
      </c>
      <c r="B198" s="211">
        <v>8.3</v>
      </c>
      <c r="C198" s="206">
        <v>8.09</v>
      </c>
      <c r="D198" s="212">
        <v>7.92</v>
      </c>
      <c r="E198" s="208">
        <f t="shared" si="1"/>
        <v>7.805</v>
      </c>
      <c r="F198" s="212">
        <v>7.69</v>
      </c>
      <c r="G198" s="208">
        <f t="shared" si="2"/>
        <v>7.65</v>
      </c>
      <c r="H198" s="206">
        <v>7.61</v>
      </c>
      <c r="I198" s="209">
        <f t="shared" si="3"/>
        <v>7.63</v>
      </c>
      <c r="J198" s="209">
        <f t="shared" si="4"/>
        <v>7.65</v>
      </c>
      <c r="K198" s="212">
        <v>7.67</v>
      </c>
      <c r="L198" s="208">
        <f t="shared" si="5"/>
        <v>7.726</v>
      </c>
      <c r="M198" s="208">
        <f t="shared" si="6"/>
        <v>7.782</v>
      </c>
      <c r="N198" s="208">
        <f t="shared" si="7"/>
        <v>7.838</v>
      </c>
      <c r="O198" s="208">
        <f t="shared" si="8"/>
        <v>7.894</v>
      </c>
      <c r="P198" s="206">
        <v>7.95</v>
      </c>
      <c r="Q198" s="209">
        <f t="shared" si="9"/>
        <v>8.012</v>
      </c>
      <c r="R198" s="209">
        <f t="shared" si="10"/>
        <v>8.074</v>
      </c>
      <c r="S198" s="209">
        <f t="shared" si="11"/>
        <v>8.136</v>
      </c>
      <c r="T198" s="209">
        <f t="shared" si="12"/>
        <v>8.198</v>
      </c>
      <c r="U198" s="213">
        <v>8.26</v>
      </c>
    </row>
    <row r="199">
      <c r="A199" s="214">
        <v>42852.0</v>
      </c>
      <c r="B199" s="211">
        <v>8.28</v>
      </c>
      <c r="C199" s="206">
        <v>8.18</v>
      </c>
      <c r="D199" s="212">
        <v>8.05</v>
      </c>
      <c r="E199" s="208">
        <f t="shared" si="1"/>
        <v>7.94</v>
      </c>
      <c r="F199" s="212">
        <v>7.83</v>
      </c>
      <c r="G199" s="208">
        <f t="shared" si="2"/>
        <v>7.78</v>
      </c>
      <c r="H199" s="206">
        <v>7.73</v>
      </c>
      <c r="I199" s="209">
        <f t="shared" si="3"/>
        <v>7.743333333</v>
      </c>
      <c r="J199" s="209">
        <f t="shared" si="4"/>
        <v>7.756666667</v>
      </c>
      <c r="K199" s="212">
        <v>7.77</v>
      </c>
      <c r="L199" s="208">
        <f t="shared" si="5"/>
        <v>7.82</v>
      </c>
      <c r="M199" s="208">
        <f t="shared" si="6"/>
        <v>7.87</v>
      </c>
      <c r="N199" s="208">
        <f t="shared" si="7"/>
        <v>7.92</v>
      </c>
      <c r="O199" s="208">
        <f t="shared" si="8"/>
        <v>7.97</v>
      </c>
      <c r="P199" s="206">
        <v>8.02</v>
      </c>
      <c r="Q199" s="209">
        <f t="shared" si="9"/>
        <v>8.076</v>
      </c>
      <c r="R199" s="209">
        <f t="shared" si="10"/>
        <v>8.132</v>
      </c>
      <c r="S199" s="209">
        <f t="shared" si="11"/>
        <v>8.188</v>
      </c>
      <c r="T199" s="209">
        <f t="shared" si="12"/>
        <v>8.244</v>
      </c>
      <c r="U199" s="213">
        <v>8.3</v>
      </c>
    </row>
    <row r="200">
      <c r="A200" s="214">
        <v>42851.0</v>
      </c>
      <c r="B200" s="211">
        <v>8.27</v>
      </c>
      <c r="C200" s="206">
        <v>8.11</v>
      </c>
      <c r="D200" s="212">
        <v>7.98</v>
      </c>
      <c r="E200" s="208">
        <f t="shared" si="1"/>
        <v>7.89</v>
      </c>
      <c r="F200" s="212">
        <v>7.8</v>
      </c>
      <c r="G200" s="208">
        <f t="shared" si="2"/>
        <v>7.765</v>
      </c>
      <c r="H200" s="206">
        <v>7.73</v>
      </c>
      <c r="I200" s="209">
        <f t="shared" si="3"/>
        <v>7.75</v>
      </c>
      <c r="J200" s="209">
        <f t="shared" si="4"/>
        <v>7.77</v>
      </c>
      <c r="K200" s="212">
        <v>7.79</v>
      </c>
      <c r="L200" s="208">
        <f t="shared" si="5"/>
        <v>7.844</v>
      </c>
      <c r="M200" s="208">
        <f t="shared" si="6"/>
        <v>7.898</v>
      </c>
      <c r="N200" s="208">
        <f t="shared" si="7"/>
        <v>7.952</v>
      </c>
      <c r="O200" s="208">
        <f t="shared" si="8"/>
        <v>8.006</v>
      </c>
      <c r="P200" s="206">
        <v>8.06</v>
      </c>
      <c r="Q200" s="209">
        <f t="shared" si="9"/>
        <v>8.116</v>
      </c>
      <c r="R200" s="209">
        <f t="shared" si="10"/>
        <v>8.172</v>
      </c>
      <c r="S200" s="209">
        <f t="shared" si="11"/>
        <v>8.228</v>
      </c>
      <c r="T200" s="209">
        <f t="shared" si="12"/>
        <v>8.284</v>
      </c>
      <c r="U200" s="213">
        <v>8.34</v>
      </c>
    </row>
    <row r="201">
      <c r="A201" s="214">
        <v>42850.0</v>
      </c>
      <c r="B201" s="211">
        <v>8.28</v>
      </c>
      <c r="C201" s="206">
        <v>8.11</v>
      </c>
      <c r="D201" s="212">
        <v>7.96</v>
      </c>
      <c r="E201" s="208">
        <f t="shared" si="1"/>
        <v>7.865</v>
      </c>
      <c r="F201" s="212">
        <v>7.77</v>
      </c>
      <c r="G201" s="208">
        <f t="shared" si="2"/>
        <v>7.74</v>
      </c>
      <c r="H201" s="206">
        <v>7.71</v>
      </c>
      <c r="I201" s="209">
        <f t="shared" si="3"/>
        <v>7.736666667</v>
      </c>
      <c r="J201" s="209">
        <f t="shared" si="4"/>
        <v>7.763333333</v>
      </c>
      <c r="K201" s="212">
        <v>7.79</v>
      </c>
      <c r="L201" s="208">
        <f t="shared" si="5"/>
        <v>7.846</v>
      </c>
      <c r="M201" s="208">
        <f t="shared" si="6"/>
        <v>7.902</v>
      </c>
      <c r="N201" s="208">
        <f t="shared" si="7"/>
        <v>7.958</v>
      </c>
      <c r="O201" s="208">
        <f t="shared" si="8"/>
        <v>8.014</v>
      </c>
      <c r="P201" s="206">
        <v>8.07</v>
      </c>
      <c r="Q201" s="209">
        <f t="shared" si="9"/>
        <v>8.124</v>
      </c>
      <c r="R201" s="209">
        <f t="shared" si="10"/>
        <v>8.178</v>
      </c>
      <c r="S201" s="209">
        <f t="shared" si="11"/>
        <v>8.232</v>
      </c>
      <c r="T201" s="209">
        <f t="shared" si="12"/>
        <v>8.286</v>
      </c>
      <c r="U201" s="213">
        <v>8.34</v>
      </c>
    </row>
    <row r="202">
      <c r="A202" s="214">
        <v>42849.0</v>
      </c>
      <c r="B202" s="211">
        <v>8.18</v>
      </c>
      <c r="C202" s="206">
        <v>8.03</v>
      </c>
      <c r="D202" s="212">
        <v>7.93</v>
      </c>
      <c r="E202" s="208">
        <f t="shared" si="1"/>
        <v>7.855</v>
      </c>
      <c r="F202" s="212">
        <v>7.78</v>
      </c>
      <c r="G202" s="208">
        <f t="shared" si="2"/>
        <v>7.745</v>
      </c>
      <c r="H202" s="206">
        <v>7.71</v>
      </c>
      <c r="I202" s="209">
        <f t="shared" si="3"/>
        <v>7.73</v>
      </c>
      <c r="J202" s="209">
        <f t="shared" si="4"/>
        <v>7.75</v>
      </c>
      <c r="K202" s="212">
        <v>7.77</v>
      </c>
      <c r="L202" s="208">
        <f t="shared" si="5"/>
        <v>7.816</v>
      </c>
      <c r="M202" s="208">
        <f t="shared" si="6"/>
        <v>7.862</v>
      </c>
      <c r="N202" s="208">
        <f t="shared" si="7"/>
        <v>7.908</v>
      </c>
      <c r="O202" s="208">
        <f t="shared" si="8"/>
        <v>7.954</v>
      </c>
      <c r="P202" s="206">
        <v>8.0</v>
      </c>
      <c r="Q202" s="209">
        <f t="shared" si="9"/>
        <v>8.048</v>
      </c>
      <c r="R202" s="209">
        <f t="shared" si="10"/>
        <v>8.096</v>
      </c>
      <c r="S202" s="209">
        <f t="shared" si="11"/>
        <v>8.144</v>
      </c>
      <c r="T202" s="209">
        <f t="shared" si="12"/>
        <v>8.192</v>
      </c>
      <c r="U202" s="213">
        <v>8.24</v>
      </c>
    </row>
    <row r="203">
      <c r="A203" s="214">
        <v>42845.0</v>
      </c>
      <c r="B203" s="211">
        <v>8.48</v>
      </c>
      <c r="C203" s="206">
        <v>8.22</v>
      </c>
      <c r="D203" s="212">
        <v>8.05</v>
      </c>
      <c r="E203" s="208">
        <f t="shared" si="1"/>
        <v>7.965</v>
      </c>
      <c r="F203" s="212">
        <v>7.88</v>
      </c>
      <c r="G203" s="208">
        <f t="shared" si="2"/>
        <v>7.86</v>
      </c>
      <c r="H203" s="206">
        <v>7.84</v>
      </c>
      <c r="I203" s="209">
        <f t="shared" si="3"/>
        <v>7.853333333</v>
      </c>
      <c r="J203" s="209">
        <f t="shared" si="4"/>
        <v>7.866666667</v>
      </c>
      <c r="K203" s="212">
        <v>7.88</v>
      </c>
      <c r="L203" s="208">
        <f t="shared" si="5"/>
        <v>7.908</v>
      </c>
      <c r="M203" s="208">
        <f t="shared" si="6"/>
        <v>7.936</v>
      </c>
      <c r="N203" s="208">
        <f t="shared" si="7"/>
        <v>7.964</v>
      </c>
      <c r="O203" s="208">
        <f t="shared" si="8"/>
        <v>7.992</v>
      </c>
      <c r="P203" s="206">
        <v>8.02</v>
      </c>
      <c r="Q203" s="209">
        <f t="shared" si="9"/>
        <v>8.044</v>
      </c>
      <c r="R203" s="209">
        <f t="shared" si="10"/>
        <v>8.068</v>
      </c>
      <c r="S203" s="209">
        <f t="shared" si="11"/>
        <v>8.092</v>
      </c>
      <c r="T203" s="209">
        <f t="shared" si="12"/>
        <v>8.116</v>
      </c>
      <c r="U203" s="213">
        <v>8.14</v>
      </c>
    </row>
    <row r="204">
      <c r="A204" s="214">
        <v>42844.0</v>
      </c>
      <c r="B204" s="211">
        <v>8.64</v>
      </c>
      <c r="C204" s="206">
        <v>8.38</v>
      </c>
      <c r="D204" s="212">
        <v>8.18</v>
      </c>
      <c r="E204" s="208">
        <f t="shared" si="1"/>
        <v>8.085</v>
      </c>
      <c r="F204" s="212">
        <v>7.99</v>
      </c>
      <c r="G204" s="208">
        <f t="shared" si="2"/>
        <v>7.965</v>
      </c>
      <c r="H204" s="206">
        <v>7.94</v>
      </c>
      <c r="I204" s="209">
        <f t="shared" si="3"/>
        <v>7.953333333</v>
      </c>
      <c r="J204" s="209">
        <f t="shared" si="4"/>
        <v>7.966666667</v>
      </c>
      <c r="K204" s="212">
        <v>7.98</v>
      </c>
      <c r="L204" s="208">
        <f t="shared" si="5"/>
        <v>8.006</v>
      </c>
      <c r="M204" s="208">
        <f t="shared" si="6"/>
        <v>8.032</v>
      </c>
      <c r="N204" s="208">
        <f t="shared" si="7"/>
        <v>8.058</v>
      </c>
      <c r="O204" s="208">
        <f t="shared" si="8"/>
        <v>8.084</v>
      </c>
      <c r="P204" s="206">
        <v>8.11</v>
      </c>
      <c r="Q204" s="209">
        <f t="shared" si="9"/>
        <v>8.132</v>
      </c>
      <c r="R204" s="209">
        <f t="shared" si="10"/>
        <v>8.154</v>
      </c>
      <c r="S204" s="209">
        <f t="shared" si="11"/>
        <v>8.176</v>
      </c>
      <c r="T204" s="209">
        <f t="shared" si="12"/>
        <v>8.198</v>
      </c>
      <c r="U204" s="213">
        <v>8.22</v>
      </c>
    </row>
    <row r="205">
      <c r="A205" s="214">
        <v>42843.0</v>
      </c>
      <c r="B205" s="211">
        <v>8.72</v>
      </c>
      <c r="C205" s="206">
        <v>8.44</v>
      </c>
      <c r="D205" s="212">
        <v>8.24</v>
      </c>
      <c r="E205" s="208">
        <f t="shared" si="1"/>
        <v>8.14</v>
      </c>
      <c r="F205" s="212">
        <v>8.04</v>
      </c>
      <c r="G205" s="208">
        <f t="shared" si="2"/>
        <v>8.01</v>
      </c>
      <c r="H205" s="206">
        <v>7.98</v>
      </c>
      <c r="I205" s="209">
        <f t="shared" si="3"/>
        <v>7.986666667</v>
      </c>
      <c r="J205" s="209">
        <f t="shared" si="4"/>
        <v>7.993333333</v>
      </c>
      <c r="K205" s="212">
        <v>8.0</v>
      </c>
      <c r="L205" s="208">
        <f t="shared" si="5"/>
        <v>8.018</v>
      </c>
      <c r="M205" s="208">
        <f t="shared" si="6"/>
        <v>8.036</v>
      </c>
      <c r="N205" s="208">
        <f t="shared" si="7"/>
        <v>8.054</v>
      </c>
      <c r="O205" s="208">
        <f t="shared" si="8"/>
        <v>8.072</v>
      </c>
      <c r="P205" s="206">
        <v>8.09</v>
      </c>
      <c r="Q205" s="209">
        <f t="shared" si="9"/>
        <v>8.108</v>
      </c>
      <c r="R205" s="209">
        <f t="shared" si="10"/>
        <v>8.126</v>
      </c>
      <c r="S205" s="209">
        <f t="shared" si="11"/>
        <v>8.144</v>
      </c>
      <c r="T205" s="209">
        <f t="shared" si="12"/>
        <v>8.162</v>
      </c>
      <c r="U205" s="213">
        <v>8.18</v>
      </c>
    </row>
    <row r="206">
      <c r="A206" s="214">
        <v>42842.0</v>
      </c>
      <c r="B206" s="211">
        <v>8.71</v>
      </c>
      <c r="C206" s="206">
        <v>8.42</v>
      </c>
      <c r="D206" s="212">
        <v>8.22</v>
      </c>
      <c r="E206" s="208">
        <f t="shared" si="1"/>
        <v>8.12</v>
      </c>
      <c r="F206" s="212">
        <v>8.02</v>
      </c>
      <c r="G206" s="208">
        <f t="shared" si="2"/>
        <v>7.99</v>
      </c>
      <c r="H206" s="206">
        <v>7.96</v>
      </c>
      <c r="I206" s="209">
        <f t="shared" si="3"/>
        <v>7.966666667</v>
      </c>
      <c r="J206" s="209">
        <f t="shared" si="4"/>
        <v>7.973333333</v>
      </c>
      <c r="K206" s="212">
        <v>7.98</v>
      </c>
      <c r="L206" s="208">
        <f t="shared" si="5"/>
        <v>8.002</v>
      </c>
      <c r="M206" s="208">
        <f t="shared" si="6"/>
        <v>8.024</v>
      </c>
      <c r="N206" s="208">
        <f t="shared" si="7"/>
        <v>8.046</v>
      </c>
      <c r="O206" s="208">
        <f t="shared" si="8"/>
        <v>8.068</v>
      </c>
      <c r="P206" s="206">
        <v>8.09</v>
      </c>
      <c r="Q206" s="209">
        <f t="shared" si="9"/>
        <v>8.11</v>
      </c>
      <c r="R206" s="209">
        <f t="shared" si="10"/>
        <v>8.13</v>
      </c>
      <c r="S206" s="209">
        <f t="shared" si="11"/>
        <v>8.15</v>
      </c>
      <c r="T206" s="209">
        <f t="shared" si="12"/>
        <v>8.17</v>
      </c>
      <c r="U206" s="213">
        <v>8.19</v>
      </c>
    </row>
    <row r="207">
      <c r="A207" s="214">
        <v>42839.0</v>
      </c>
      <c r="B207" s="211">
        <v>8.78</v>
      </c>
      <c r="C207" s="206">
        <v>8.46</v>
      </c>
      <c r="D207" s="212">
        <v>8.25</v>
      </c>
      <c r="E207" s="208">
        <f t="shared" si="1"/>
        <v>8.14</v>
      </c>
      <c r="F207" s="212">
        <v>8.03</v>
      </c>
      <c r="G207" s="208">
        <f t="shared" si="2"/>
        <v>7.995</v>
      </c>
      <c r="H207" s="206">
        <v>7.96</v>
      </c>
      <c r="I207" s="209">
        <f t="shared" si="3"/>
        <v>7.97</v>
      </c>
      <c r="J207" s="209">
        <f t="shared" si="4"/>
        <v>7.98</v>
      </c>
      <c r="K207" s="212">
        <v>7.99</v>
      </c>
      <c r="L207" s="208">
        <f t="shared" si="5"/>
        <v>8.014</v>
      </c>
      <c r="M207" s="208">
        <f t="shared" si="6"/>
        <v>8.038</v>
      </c>
      <c r="N207" s="208">
        <f t="shared" si="7"/>
        <v>8.062</v>
      </c>
      <c r="O207" s="208">
        <f t="shared" si="8"/>
        <v>8.086</v>
      </c>
      <c r="P207" s="206">
        <v>8.11</v>
      </c>
      <c r="Q207" s="209">
        <f t="shared" si="9"/>
        <v>8.128</v>
      </c>
      <c r="R207" s="209">
        <f t="shared" si="10"/>
        <v>8.146</v>
      </c>
      <c r="S207" s="209">
        <f t="shared" si="11"/>
        <v>8.164</v>
      </c>
      <c r="T207" s="209">
        <f t="shared" si="12"/>
        <v>8.182</v>
      </c>
      <c r="U207" s="213">
        <v>8.2</v>
      </c>
    </row>
    <row r="208">
      <c r="A208" s="214">
        <v>42838.0</v>
      </c>
      <c r="B208" s="211">
        <v>8.79</v>
      </c>
      <c r="C208" s="206">
        <v>8.47</v>
      </c>
      <c r="D208" s="212">
        <v>8.26</v>
      </c>
      <c r="E208" s="208">
        <f t="shared" si="1"/>
        <v>8.15</v>
      </c>
      <c r="F208" s="212">
        <v>8.04</v>
      </c>
      <c r="G208" s="208">
        <f t="shared" si="2"/>
        <v>8.01</v>
      </c>
      <c r="H208" s="206">
        <v>7.98</v>
      </c>
      <c r="I208" s="209">
        <f t="shared" si="3"/>
        <v>7.986666667</v>
      </c>
      <c r="J208" s="209">
        <f t="shared" si="4"/>
        <v>7.993333333</v>
      </c>
      <c r="K208" s="212">
        <v>8.0</v>
      </c>
      <c r="L208" s="208">
        <f t="shared" si="5"/>
        <v>8.022</v>
      </c>
      <c r="M208" s="208">
        <f t="shared" si="6"/>
        <v>8.044</v>
      </c>
      <c r="N208" s="208">
        <f t="shared" si="7"/>
        <v>8.066</v>
      </c>
      <c r="O208" s="208">
        <f t="shared" si="8"/>
        <v>8.088</v>
      </c>
      <c r="P208" s="206">
        <v>8.11</v>
      </c>
      <c r="Q208" s="209">
        <f t="shared" si="9"/>
        <v>8.13</v>
      </c>
      <c r="R208" s="209">
        <f t="shared" si="10"/>
        <v>8.15</v>
      </c>
      <c r="S208" s="209">
        <f t="shared" si="11"/>
        <v>8.17</v>
      </c>
      <c r="T208" s="209">
        <f t="shared" si="12"/>
        <v>8.19</v>
      </c>
      <c r="U208" s="213">
        <v>8.21</v>
      </c>
    </row>
    <row r="209">
      <c r="A209" s="214">
        <v>42837.0</v>
      </c>
      <c r="B209" s="211">
        <v>8.85</v>
      </c>
      <c r="C209" s="206">
        <v>8.51</v>
      </c>
      <c r="D209" s="212">
        <v>8.3</v>
      </c>
      <c r="E209" s="208">
        <f t="shared" si="1"/>
        <v>8.2</v>
      </c>
      <c r="F209" s="212">
        <v>8.1</v>
      </c>
      <c r="G209" s="208">
        <f t="shared" si="2"/>
        <v>8.07</v>
      </c>
      <c r="H209" s="206">
        <v>8.04</v>
      </c>
      <c r="I209" s="209">
        <f t="shared" si="3"/>
        <v>8.053333333</v>
      </c>
      <c r="J209" s="209">
        <f t="shared" si="4"/>
        <v>8.066666667</v>
      </c>
      <c r="K209" s="212">
        <v>8.08</v>
      </c>
      <c r="L209" s="208">
        <f t="shared" si="5"/>
        <v>8.102</v>
      </c>
      <c r="M209" s="208">
        <f t="shared" si="6"/>
        <v>8.124</v>
      </c>
      <c r="N209" s="208">
        <f t="shared" si="7"/>
        <v>8.146</v>
      </c>
      <c r="O209" s="208">
        <f t="shared" si="8"/>
        <v>8.168</v>
      </c>
      <c r="P209" s="206">
        <v>8.19</v>
      </c>
      <c r="Q209" s="209">
        <f t="shared" si="9"/>
        <v>8.208</v>
      </c>
      <c r="R209" s="209">
        <f t="shared" si="10"/>
        <v>8.226</v>
      </c>
      <c r="S209" s="209">
        <f t="shared" si="11"/>
        <v>8.244</v>
      </c>
      <c r="T209" s="209">
        <f t="shared" si="12"/>
        <v>8.262</v>
      </c>
      <c r="U209" s="213">
        <v>8.28</v>
      </c>
    </row>
    <row r="210">
      <c r="A210" s="214">
        <v>42836.0</v>
      </c>
      <c r="B210" s="211">
        <v>8.86</v>
      </c>
      <c r="C210" s="206">
        <v>8.48</v>
      </c>
      <c r="D210" s="212">
        <v>8.25</v>
      </c>
      <c r="E210" s="208">
        <f t="shared" si="1"/>
        <v>8.15</v>
      </c>
      <c r="F210" s="212">
        <v>8.05</v>
      </c>
      <c r="G210" s="208">
        <f t="shared" si="2"/>
        <v>8.03</v>
      </c>
      <c r="H210" s="206">
        <v>8.01</v>
      </c>
      <c r="I210" s="209">
        <f t="shared" si="3"/>
        <v>8.03</v>
      </c>
      <c r="J210" s="209">
        <f t="shared" si="4"/>
        <v>8.05</v>
      </c>
      <c r="K210" s="212">
        <v>8.07</v>
      </c>
      <c r="L210" s="208">
        <f t="shared" si="5"/>
        <v>8.096</v>
      </c>
      <c r="M210" s="208">
        <f t="shared" si="6"/>
        <v>8.122</v>
      </c>
      <c r="N210" s="208">
        <f t="shared" si="7"/>
        <v>8.148</v>
      </c>
      <c r="O210" s="208">
        <f t="shared" si="8"/>
        <v>8.174</v>
      </c>
      <c r="P210" s="206">
        <v>8.2</v>
      </c>
      <c r="Q210" s="209">
        <f t="shared" si="9"/>
        <v>8.22</v>
      </c>
      <c r="R210" s="209">
        <f t="shared" si="10"/>
        <v>8.24</v>
      </c>
      <c r="S210" s="209">
        <f t="shared" si="11"/>
        <v>8.26</v>
      </c>
      <c r="T210" s="209">
        <f t="shared" si="12"/>
        <v>8.28</v>
      </c>
      <c r="U210" s="213">
        <v>8.3</v>
      </c>
    </row>
    <row r="211">
      <c r="A211" s="214">
        <v>42835.0</v>
      </c>
      <c r="B211" s="211">
        <v>8.94</v>
      </c>
      <c r="C211" s="206">
        <v>8.49</v>
      </c>
      <c r="D211" s="212">
        <v>8.23</v>
      </c>
      <c r="E211" s="208">
        <f t="shared" si="1"/>
        <v>8.115</v>
      </c>
      <c r="F211" s="212">
        <v>8.0</v>
      </c>
      <c r="G211" s="208">
        <f t="shared" si="2"/>
        <v>7.98</v>
      </c>
      <c r="H211" s="206">
        <v>7.96</v>
      </c>
      <c r="I211" s="209">
        <f t="shared" si="3"/>
        <v>7.98</v>
      </c>
      <c r="J211" s="209">
        <f t="shared" si="4"/>
        <v>8</v>
      </c>
      <c r="K211" s="212">
        <v>8.02</v>
      </c>
      <c r="L211" s="208">
        <f t="shared" si="5"/>
        <v>8.05</v>
      </c>
      <c r="M211" s="208">
        <f t="shared" si="6"/>
        <v>8.08</v>
      </c>
      <c r="N211" s="208">
        <f t="shared" si="7"/>
        <v>8.11</v>
      </c>
      <c r="O211" s="208">
        <f t="shared" si="8"/>
        <v>8.14</v>
      </c>
      <c r="P211" s="206">
        <v>8.17</v>
      </c>
      <c r="Q211" s="209">
        <f t="shared" si="9"/>
        <v>8.19</v>
      </c>
      <c r="R211" s="209">
        <f t="shared" si="10"/>
        <v>8.21</v>
      </c>
      <c r="S211" s="209">
        <f t="shared" si="11"/>
        <v>8.23</v>
      </c>
      <c r="T211" s="209">
        <f t="shared" si="12"/>
        <v>8.25</v>
      </c>
      <c r="U211" s="213">
        <v>8.27</v>
      </c>
    </row>
    <row r="212">
      <c r="A212" s="214">
        <v>42832.0</v>
      </c>
      <c r="B212" s="211">
        <v>8.86</v>
      </c>
      <c r="C212" s="206">
        <v>8.42</v>
      </c>
      <c r="D212" s="212">
        <v>8.17</v>
      </c>
      <c r="E212" s="208">
        <f t="shared" si="1"/>
        <v>8.06</v>
      </c>
      <c r="F212" s="212">
        <v>7.95</v>
      </c>
      <c r="G212" s="208">
        <f t="shared" si="2"/>
        <v>7.93</v>
      </c>
      <c r="H212" s="206">
        <v>7.91</v>
      </c>
      <c r="I212" s="209">
        <f t="shared" si="3"/>
        <v>7.933333333</v>
      </c>
      <c r="J212" s="209">
        <f t="shared" si="4"/>
        <v>7.956666667</v>
      </c>
      <c r="K212" s="212">
        <v>7.98</v>
      </c>
      <c r="L212" s="208">
        <f t="shared" si="5"/>
        <v>8.01</v>
      </c>
      <c r="M212" s="208">
        <f t="shared" si="6"/>
        <v>8.04</v>
      </c>
      <c r="N212" s="208">
        <f t="shared" si="7"/>
        <v>8.07</v>
      </c>
      <c r="O212" s="208">
        <f t="shared" si="8"/>
        <v>8.1</v>
      </c>
      <c r="P212" s="206">
        <v>8.13</v>
      </c>
      <c r="Q212" s="209">
        <f t="shared" si="9"/>
        <v>8.15</v>
      </c>
      <c r="R212" s="209">
        <f t="shared" si="10"/>
        <v>8.17</v>
      </c>
      <c r="S212" s="209">
        <f t="shared" si="11"/>
        <v>8.19</v>
      </c>
      <c r="T212" s="209">
        <f t="shared" si="12"/>
        <v>8.21</v>
      </c>
      <c r="U212" s="213">
        <v>8.23</v>
      </c>
    </row>
    <row r="213">
      <c r="A213" s="214">
        <v>42831.0</v>
      </c>
      <c r="B213" s="211">
        <v>8.87</v>
      </c>
      <c r="C213" s="206">
        <v>8.36</v>
      </c>
      <c r="D213" s="212">
        <v>8.09</v>
      </c>
      <c r="E213" s="208">
        <f t="shared" si="1"/>
        <v>7.975</v>
      </c>
      <c r="F213" s="212">
        <v>7.86</v>
      </c>
      <c r="G213" s="208">
        <f t="shared" si="2"/>
        <v>7.85</v>
      </c>
      <c r="H213" s="206">
        <v>7.84</v>
      </c>
      <c r="I213" s="209">
        <f t="shared" si="3"/>
        <v>7.866666667</v>
      </c>
      <c r="J213" s="209">
        <f t="shared" si="4"/>
        <v>7.893333333</v>
      </c>
      <c r="K213" s="212">
        <v>7.92</v>
      </c>
      <c r="L213" s="208">
        <f t="shared" si="5"/>
        <v>7.948</v>
      </c>
      <c r="M213" s="208">
        <f t="shared" si="6"/>
        <v>7.976</v>
      </c>
      <c r="N213" s="208">
        <f t="shared" si="7"/>
        <v>8.004</v>
      </c>
      <c r="O213" s="208">
        <f t="shared" si="8"/>
        <v>8.032</v>
      </c>
      <c r="P213" s="206">
        <v>8.06</v>
      </c>
      <c r="Q213" s="209">
        <f t="shared" si="9"/>
        <v>8.08</v>
      </c>
      <c r="R213" s="209">
        <f t="shared" si="10"/>
        <v>8.1</v>
      </c>
      <c r="S213" s="209">
        <f t="shared" si="11"/>
        <v>8.12</v>
      </c>
      <c r="T213" s="209">
        <f t="shared" si="12"/>
        <v>8.14</v>
      </c>
      <c r="U213" s="213">
        <v>8.16</v>
      </c>
    </row>
    <row r="214">
      <c r="A214" s="214">
        <v>42830.0</v>
      </c>
      <c r="B214" s="211">
        <v>8.88</v>
      </c>
      <c r="C214" s="206">
        <v>8.38</v>
      </c>
      <c r="D214" s="212">
        <v>8.09</v>
      </c>
      <c r="E214" s="208">
        <f t="shared" si="1"/>
        <v>7.985</v>
      </c>
      <c r="F214" s="212">
        <v>7.88</v>
      </c>
      <c r="G214" s="208">
        <f t="shared" si="2"/>
        <v>7.88</v>
      </c>
      <c r="H214" s="206">
        <v>7.88</v>
      </c>
      <c r="I214" s="209">
        <f t="shared" si="3"/>
        <v>7.91</v>
      </c>
      <c r="J214" s="209">
        <f t="shared" si="4"/>
        <v>7.94</v>
      </c>
      <c r="K214" s="212">
        <v>7.97</v>
      </c>
      <c r="L214" s="208">
        <f t="shared" si="5"/>
        <v>8</v>
      </c>
      <c r="M214" s="208">
        <f t="shared" si="6"/>
        <v>8.03</v>
      </c>
      <c r="N214" s="208">
        <f t="shared" si="7"/>
        <v>8.06</v>
      </c>
      <c r="O214" s="208">
        <f t="shared" si="8"/>
        <v>8.09</v>
      </c>
      <c r="P214" s="206">
        <v>8.12</v>
      </c>
      <c r="Q214" s="209">
        <f t="shared" si="9"/>
        <v>8.14</v>
      </c>
      <c r="R214" s="209">
        <f t="shared" si="10"/>
        <v>8.16</v>
      </c>
      <c r="S214" s="209">
        <f t="shared" si="11"/>
        <v>8.18</v>
      </c>
      <c r="T214" s="209">
        <f t="shared" si="12"/>
        <v>8.2</v>
      </c>
      <c r="U214" s="213">
        <v>8.22</v>
      </c>
    </row>
    <row r="215">
      <c r="A215" s="214">
        <v>42829.0</v>
      </c>
      <c r="B215" s="211">
        <v>8.9</v>
      </c>
      <c r="C215" s="206">
        <v>8.42</v>
      </c>
      <c r="D215" s="212">
        <v>8.17</v>
      </c>
      <c r="E215" s="208">
        <f t="shared" si="1"/>
        <v>8.06</v>
      </c>
      <c r="F215" s="212">
        <v>7.95</v>
      </c>
      <c r="G215" s="208">
        <f t="shared" si="2"/>
        <v>7.935</v>
      </c>
      <c r="H215" s="206">
        <v>7.92</v>
      </c>
      <c r="I215" s="209">
        <f t="shared" si="3"/>
        <v>7.94</v>
      </c>
      <c r="J215" s="209">
        <f t="shared" si="4"/>
        <v>7.96</v>
      </c>
      <c r="K215" s="212">
        <v>7.98</v>
      </c>
      <c r="L215" s="208">
        <f t="shared" si="5"/>
        <v>8.008</v>
      </c>
      <c r="M215" s="208">
        <f t="shared" si="6"/>
        <v>8.036</v>
      </c>
      <c r="N215" s="208">
        <f t="shared" si="7"/>
        <v>8.064</v>
      </c>
      <c r="O215" s="208">
        <f t="shared" si="8"/>
        <v>8.092</v>
      </c>
      <c r="P215" s="206">
        <v>8.12</v>
      </c>
      <c r="Q215" s="209">
        <f t="shared" si="9"/>
        <v>8.14</v>
      </c>
      <c r="R215" s="209">
        <f t="shared" si="10"/>
        <v>8.16</v>
      </c>
      <c r="S215" s="209">
        <f t="shared" si="11"/>
        <v>8.18</v>
      </c>
      <c r="T215" s="209">
        <f t="shared" si="12"/>
        <v>8.2</v>
      </c>
      <c r="U215" s="213">
        <v>8.22</v>
      </c>
    </row>
    <row r="216">
      <c r="A216" s="214">
        <v>42828.0</v>
      </c>
      <c r="B216" s="211">
        <v>8.86</v>
      </c>
      <c r="C216" s="206">
        <v>8.39</v>
      </c>
      <c r="D216" s="212">
        <v>8.13</v>
      </c>
      <c r="E216" s="208">
        <f t="shared" si="1"/>
        <v>8.035</v>
      </c>
      <c r="F216" s="212">
        <v>7.94</v>
      </c>
      <c r="G216" s="208">
        <f t="shared" si="2"/>
        <v>7.935</v>
      </c>
      <c r="H216" s="206">
        <v>7.93</v>
      </c>
      <c r="I216" s="209">
        <f t="shared" si="3"/>
        <v>7.956666667</v>
      </c>
      <c r="J216" s="209">
        <f t="shared" si="4"/>
        <v>7.983333333</v>
      </c>
      <c r="K216" s="212">
        <v>8.01</v>
      </c>
      <c r="L216" s="208">
        <f t="shared" si="5"/>
        <v>8.042</v>
      </c>
      <c r="M216" s="208">
        <f t="shared" si="6"/>
        <v>8.074</v>
      </c>
      <c r="N216" s="208">
        <f t="shared" si="7"/>
        <v>8.106</v>
      </c>
      <c r="O216" s="208">
        <f t="shared" si="8"/>
        <v>8.138</v>
      </c>
      <c r="P216" s="206">
        <v>8.17</v>
      </c>
      <c r="Q216" s="209">
        <f t="shared" si="9"/>
        <v>8.19</v>
      </c>
      <c r="R216" s="209">
        <f t="shared" si="10"/>
        <v>8.21</v>
      </c>
      <c r="S216" s="209">
        <f t="shared" si="11"/>
        <v>8.23</v>
      </c>
      <c r="T216" s="209">
        <f t="shared" si="12"/>
        <v>8.25</v>
      </c>
      <c r="U216" s="213">
        <v>8.27</v>
      </c>
    </row>
    <row r="217">
      <c r="A217" s="214">
        <v>42825.0</v>
      </c>
      <c r="B217" s="211">
        <v>8.92</v>
      </c>
      <c r="C217" s="206">
        <v>8.4</v>
      </c>
      <c r="D217" s="212">
        <v>8.15</v>
      </c>
      <c r="E217" s="208">
        <f t="shared" si="1"/>
        <v>8.045</v>
      </c>
      <c r="F217" s="212">
        <v>7.94</v>
      </c>
      <c r="G217" s="208">
        <f t="shared" si="2"/>
        <v>7.925</v>
      </c>
      <c r="H217" s="206">
        <v>7.91</v>
      </c>
      <c r="I217" s="209">
        <f t="shared" si="3"/>
        <v>7.933333333</v>
      </c>
      <c r="J217" s="209">
        <f t="shared" si="4"/>
        <v>7.956666667</v>
      </c>
      <c r="K217" s="212">
        <v>7.98</v>
      </c>
      <c r="L217" s="208">
        <f t="shared" si="5"/>
        <v>8.008</v>
      </c>
      <c r="M217" s="208">
        <f t="shared" si="6"/>
        <v>8.036</v>
      </c>
      <c r="N217" s="208">
        <f t="shared" si="7"/>
        <v>8.064</v>
      </c>
      <c r="O217" s="208">
        <f t="shared" si="8"/>
        <v>8.092</v>
      </c>
      <c r="P217" s="206">
        <v>8.12</v>
      </c>
      <c r="Q217" s="209">
        <f t="shared" si="9"/>
        <v>8.14</v>
      </c>
      <c r="R217" s="209">
        <f t="shared" si="10"/>
        <v>8.16</v>
      </c>
      <c r="S217" s="209">
        <f t="shared" si="11"/>
        <v>8.18</v>
      </c>
      <c r="T217" s="209">
        <f t="shared" si="12"/>
        <v>8.2</v>
      </c>
      <c r="U217" s="213">
        <v>8.22</v>
      </c>
    </row>
    <row r="218">
      <c r="A218" s="214">
        <v>42824.0</v>
      </c>
      <c r="B218" s="211">
        <v>8.92</v>
      </c>
      <c r="C218" s="206">
        <v>8.37</v>
      </c>
      <c r="D218" s="212">
        <v>8.09</v>
      </c>
      <c r="E218" s="208">
        <f t="shared" si="1"/>
        <v>7.985</v>
      </c>
      <c r="F218" s="212">
        <v>7.88</v>
      </c>
      <c r="G218" s="208">
        <f t="shared" si="2"/>
        <v>7.875</v>
      </c>
      <c r="H218" s="206">
        <v>7.87</v>
      </c>
      <c r="I218" s="209">
        <f t="shared" si="3"/>
        <v>7.893333333</v>
      </c>
      <c r="J218" s="209">
        <f t="shared" si="4"/>
        <v>7.916666667</v>
      </c>
      <c r="K218" s="212">
        <v>7.94</v>
      </c>
      <c r="L218" s="208">
        <f t="shared" si="5"/>
        <v>7.968</v>
      </c>
      <c r="M218" s="208">
        <f t="shared" si="6"/>
        <v>7.996</v>
      </c>
      <c r="N218" s="208">
        <f t="shared" si="7"/>
        <v>8.024</v>
      </c>
      <c r="O218" s="208">
        <f t="shared" si="8"/>
        <v>8.052</v>
      </c>
      <c r="P218" s="206">
        <v>8.08</v>
      </c>
      <c r="Q218" s="209">
        <f t="shared" si="9"/>
        <v>8.098</v>
      </c>
      <c r="R218" s="209">
        <f t="shared" si="10"/>
        <v>8.116</v>
      </c>
      <c r="S218" s="209">
        <f t="shared" si="11"/>
        <v>8.134</v>
      </c>
      <c r="T218" s="209">
        <f t="shared" si="12"/>
        <v>8.152</v>
      </c>
      <c r="U218" s="213">
        <v>8.17</v>
      </c>
    </row>
    <row r="219">
      <c r="A219" s="214">
        <v>42823.0</v>
      </c>
      <c r="B219" s="211">
        <v>8.99</v>
      </c>
      <c r="C219" s="206">
        <v>8.41</v>
      </c>
      <c r="D219" s="212">
        <v>8.12</v>
      </c>
      <c r="E219" s="208">
        <f t="shared" si="1"/>
        <v>8.03</v>
      </c>
      <c r="F219" s="212">
        <v>7.94</v>
      </c>
      <c r="G219" s="208">
        <f t="shared" si="2"/>
        <v>7.94</v>
      </c>
      <c r="H219" s="206">
        <v>7.94</v>
      </c>
      <c r="I219" s="209">
        <f t="shared" si="3"/>
        <v>7.963333333</v>
      </c>
      <c r="J219" s="209">
        <f t="shared" si="4"/>
        <v>7.986666667</v>
      </c>
      <c r="K219" s="212">
        <v>8.01</v>
      </c>
      <c r="L219" s="208">
        <f t="shared" si="5"/>
        <v>8.03</v>
      </c>
      <c r="M219" s="208">
        <f t="shared" si="6"/>
        <v>8.05</v>
      </c>
      <c r="N219" s="208">
        <f t="shared" si="7"/>
        <v>8.07</v>
      </c>
      <c r="O219" s="208">
        <f t="shared" si="8"/>
        <v>8.09</v>
      </c>
      <c r="P219" s="206">
        <v>8.11</v>
      </c>
      <c r="Q219" s="209">
        <f t="shared" si="9"/>
        <v>8.122</v>
      </c>
      <c r="R219" s="209">
        <f t="shared" si="10"/>
        <v>8.134</v>
      </c>
      <c r="S219" s="209">
        <f t="shared" si="11"/>
        <v>8.146</v>
      </c>
      <c r="T219" s="209">
        <f t="shared" si="12"/>
        <v>8.158</v>
      </c>
      <c r="U219" s="213">
        <v>8.17</v>
      </c>
    </row>
    <row r="220">
      <c r="A220" s="214">
        <v>42822.0</v>
      </c>
      <c r="B220" s="211">
        <v>8.97</v>
      </c>
      <c r="C220" s="206">
        <v>8.38</v>
      </c>
      <c r="D220" s="212">
        <v>8.12</v>
      </c>
      <c r="E220" s="208">
        <f t="shared" si="1"/>
        <v>8.04</v>
      </c>
      <c r="F220" s="212">
        <v>7.96</v>
      </c>
      <c r="G220" s="208">
        <f t="shared" si="2"/>
        <v>7.96</v>
      </c>
      <c r="H220" s="206">
        <v>7.96</v>
      </c>
      <c r="I220" s="209">
        <f t="shared" si="3"/>
        <v>7.98</v>
      </c>
      <c r="J220" s="209">
        <f t="shared" si="4"/>
        <v>8</v>
      </c>
      <c r="K220" s="212">
        <v>8.02</v>
      </c>
      <c r="L220" s="208">
        <f t="shared" si="5"/>
        <v>8.038</v>
      </c>
      <c r="M220" s="208">
        <f t="shared" si="6"/>
        <v>8.056</v>
      </c>
      <c r="N220" s="208">
        <f t="shared" si="7"/>
        <v>8.074</v>
      </c>
      <c r="O220" s="208">
        <f t="shared" si="8"/>
        <v>8.092</v>
      </c>
      <c r="P220" s="206">
        <v>8.11</v>
      </c>
      <c r="Q220" s="209">
        <f t="shared" si="9"/>
        <v>8.12</v>
      </c>
      <c r="R220" s="209">
        <f t="shared" si="10"/>
        <v>8.13</v>
      </c>
      <c r="S220" s="209">
        <f t="shared" si="11"/>
        <v>8.14</v>
      </c>
      <c r="T220" s="209">
        <f t="shared" si="12"/>
        <v>8.15</v>
      </c>
      <c r="U220" s="213">
        <v>8.16</v>
      </c>
    </row>
    <row r="221">
      <c r="A221" s="214">
        <v>42821.0</v>
      </c>
      <c r="B221" s="211">
        <v>8.94</v>
      </c>
      <c r="C221" s="206">
        <v>8.35</v>
      </c>
      <c r="D221" s="212">
        <v>8.11</v>
      </c>
      <c r="E221" s="208">
        <f t="shared" si="1"/>
        <v>8.04</v>
      </c>
      <c r="F221" s="212">
        <v>7.97</v>
      </c>
      <c r="G221" s="208">
        <f t="shared" si="2"/>
        <v>7.97</v>
      </c>
      <c r="H221" s="206">
        <v>7.97</v>
      </c>
      <c r="I221" s="209">
        <f t="shared" si="3"/>
        <v>7.983333333</v>
      </c>
      <c r="J221" s="209">
        <f t="shared" si="4"/>
        <v>7.996666667</v>
      </c>
      <c r="K221" s="212">
        <v>8.01</v>
      </c>
      <c r="L221" s="208">
        <f t="shared" si="5"/>
        <v>8.022</v>
      </c>
      <c r="M221" s="208">
        <f t="shared" si="6"/>
        <v>8.034</v>
      </c>
      <c r="N221" s="208">
        <f t="shared" si="7"/>
        <v>8.046</v>
      </c>
      <c r="O221" s="208">
        <f t="shared" si="8"/>
        <v>8.058</v>
      </c>
      <c r="P221" s="206">
        <v>8.07</v>
      </c>
      <c r="Q221" s="209">
        <f t="shared" si="9"/>
        <v>8.078</v>
      </c>
      <c r="R221" s="209">
        <f t="shared" si="10"/>
        <v>8.086</v>
      </c>
      <c r="S221" s="209">
        <f t="shared" si="11"/>
        <v>8.094</v>
      </c>
      <c r="T221" s="209">
        <f t="shared" si="12"/>
        <v>8.102</v>
      </c>
      <c r="U221" s="213">
        <v>8.11</v>
      </c>
    </row>
    <row r="222">
      <c r="A222" s="214">
        <v>42818.0</v>
      </c>
      <c r="B222" s="211">
        <v>8.92</v>
      </c>
      <c r="C222" s="206">
        <v>8.4</v>
      </c>
      <c r="D222" s="212">
        <v>8.16</v>
      </c>
      <c r="E222" s="208">
        <f t="shared" si="1"/>
        <v>8.08</v>
      </c>
      <c r="F222" s="212">
        <v>8.0</v>
      </c>
      <c r="G222" s="208">
        <f t="shared" si="2"/>
        <v>8</v>
      </c>
      <c r="H222" s="206">
        <v>8.0</v>
      </c>
      <c r="I222" s="209">
        <f t="shared" si="3"/>
        <v>8.016666667</v>
      </c>
      <c r="J222" s="209">
        <f t="shared" si="4"/>
        <v>8.033333333</v>
      </c>
      <c r="K222" s="212">
        <v>8.05</v>
      </c>
      <c r="L222" s="208">
        <f t="shared" si="5"/>
        <v>8.066</v>
      </c>
      <c r="M222" s="208">
        <f t="shared" si="6"/>
        <v>8.082</v>
      </c>
      <c r="N222" s="208">
        <f t="shared" si="7"/>
        <v>8.098</v>
      </c>
      <c r="O222" s="208">
        <f t="shared" si="8"/>
        <v>8.114</v>
      </c>
      <c r="P222" s="206">
        <v>8.13</v>
      </c>
      <c r="Q222" s="209">
        <f t="shared" si="9"/>
        <v>8.136</v>
      </c>
      <c r="R222" s="209">
        <f t="shared" si="10"/>
        <v>8.142</v>
      </c>
      <c r="S222" s="209">
        <f t="shared" si="11"/>
        <v>8.148</v>
      </c>
      <c r="T222" s="209">
        <f t="shared" si="12"/>
        <v>8.154</v>
      </c>
      <c r="U222" s="213">
        <v>8.16</v>
      </c>
    </row>
    <row r="223">
      <c r="A223" s="214">
        <v>42817.0</v>
      </c>
      <c r="B223" s="211">
        <v>9.0</v>
      </c>
      <c r="C223" s="206">
        <v>8.43</v>
      </c>
      <c r="D223" s="212">
        <v>8.17</v>
      </c>
      <c r="E223" s="208">
        <f t="shared" si="1"/>
        <v>8.085</v>
      </c>
      <c r="F223" s="212">
        <v>8.0</v>
      </c>
      <c r="G223" s="208">
        <f t="shared" si="2"/>
        <v>8.005</v>
      </c>
      <c r="H223" s="206">
        <v>8.01</v>
      </c>
      <c r="I223" s="209">
        <f t="shared" si="3"/>
        <v>8.033333333</v>
      </c>
      <c r="J223" s="209">
        <f t="shared" si="4"/>
        <v>8.056666667</v>
      </c>
      <c r="K223" s="212">
        <v>8.08</v>
      </c>
      <c r="L223" s="208">
        <f t="shared" si="5"/>
        <v>8.098</v>
      </c>
      <c r="M223" s="208">
        <f t="shared" si="6"/>
        <v>8.116</v>
      </c>
      <c r="N223" s="208">
        <f t="shared" si="7"/>
        <v>8.134</v>
      </c>
      <c r="O223" s="208">
        <f t="shared" si="8"/>
        <v>8.152</v>
      </c>
      <c r="P223" s="206">
        <v>8.17</v>
      </c>
      <c r="Q223" s="209">
        <f t="shared" si="9"/>
        <v>8.18</v>
      </c>
      <c r="R223" s="209">
        <f t="shared" si="10"/>
        <v>8.19</v>
      </c>
      <c r="S223" s="209">
        <f t="shared" si="11"/>
        <v>8.2</v>
      </c>
      <c r="T223" s="209">
        <f t="shared" si="12"/>
        <v>8.21</v>
      </c>
      <c r="U223" s="213">
        <v>8.22</v>
      </c>
    </row>
    <row r="224">
      <c r="A224" s="214">
        <v>42816.0</v>
      </c>
      <c r="B224" s="211">
        <v>8.99</v>
      </c>
      <c r="C224" s="206">
        <v>8.44</v>
      </c>
      <c r="D224" s="212">
        <v>8.18</v>
      </c>
      <c r="E224" s="208">
        <f t="shared" si="1"/>
        <v>8.1</v>
      </c>
      <c r="F224" s="212">
        <v>8.02</v>
      </c>
      <c r="G224" s="208">
        <f t="shared" si="2"/>
        <v>8.025</v>
      </c>
      <c r="H224" s="206">
        <v>8.03</v>
      </c>
      <c r="I224" s="209">
        <f t="shared" si="3"/>
        <v>8.05</v>
      </c>
      <c r="J224" s="209">
        <f t="shared" si="4"/>
        <v>8.07</v>
      </c>
      <c r="K224" s="212">
        <v>8.09</v>
      </c>
      <c r="L224" s="208">
        <f t="shared" si="5"/>
        <v>8.104</v>
      </c>
      <c r="M224" s="208">
        <f t="shared" si="6"/>
        <v>8.118</v>
      </c>
      <c r="N224" s="208">
        <f t="shared" si="7"/>
        <v>8.132</v>
      </c>
      <c r="O224" s="208">
        <f t="shared" si="8"/>
        <v>8.146</v>
      </c>
      <c r="P224" s="206">
        <v>8.16</v>
      </c>
      <c r="Q224" s="209">
        <f t="shared" si="9"/>
        <v>8.168</v>
      </c>
      <c r="R224" s="209">
        <f t="shared" si="10"/>
        <v>8.176</v>
      </c>
      <c r="S224" s="209">
        <f t="shared" si="11"/>
        <v>8.184</v>
      </c>
      <c r="T224" s="209">
        <f t="shared" si="12"/>
        <v>8.192</v>
      </c>
      <c r="U224" s="213">
        <v>8.2</v>
      </c>
    </row>
    <row r="225">
      <c r="A225" s="214">
        <v>42815.0</v>
      </c>
      <c r="B225" s="211">
        <v>8.98</v>
      </c>
      <c r="C225" s="206">
        <v>8.46</v>
      </c>
      <c r="D225" s="212">
        <v>8.18</v>
      </c>
      <c r="E225" s="208">
        <f t="shared" si="1"/>
        <v>8.075</v>
      </c>
      <c r="F225" s="212">
        <v>7.97</v>
      </c>
      <c r="G225" s="208">
        <f t="shared" si="2"/>
        <v>7.965</v>
      </c>
      <c r="H225" s="206">
        <v>7.96</v>
      </c>
      <c r="I225" s="209">
        <f t="shared" si="3"/>
        <v>7.98</v>
      </c>
      <c r="J225" s="209">
        <f t="shared" si="4"/>
        <v>8</v>
      </c>
      <c r="K225" s="212">
        <v>8.02</v>
      </c>
      <c r="L225" s="208">
        <f t="shared" si="5"/>
        <v>8.04</v>
      </c>
      <c r="M225" s="208">
        <f t="shared" si="6"/>
        <v>8.06</v>
      </c>
      <c r="N225" s="208">
        <f t="shared" si="7"/>
        <v>8.08</v>
      </c>
      <c r="O225" s="208">
        <f t="shared" si="8"/>
        <v>8.1</v>
      </c>
      <c r="P225" s="206">
        <v>8.12</v>
      </c>
      <c r="Q225" s="209">
        <f t="shared" si="9"/>
        <v>8.134</v>
      </c>
      <c r="R225" s="209">
        <f t="shared" si="10"/>
        <v>8.148</v>
      </c>
      <c r="S225" s="209">
        <f t="shared" si="11"/>
        <v>8.162</v>
      </c>
      <c r="T225" s="209">
        <f t="shared" si="12"/>
        <v>8.176</v>
      </c>
      <c r="U225" s="213">
        <v>8.19</v>
      </c>
    </row>
    <row r="226">
      <c r="A226" s="214">
        <v>42814.0</v>
      </c>
      <c r="B226" s="211">
        <v>8.96</v>
      </c>
      <c r="C226" s="206">
        <v>8.4</v>
      </c>
      <c r="D226" s="212">
        <v>8.13</v>
      </c>
      <c r="E226" s="208">
        <f t="shared" si="1"/>
        <v>8.035</v>
      </c>
      <c r="F226" s="212">
        <v>7.94</v>
      </c>
      <c r="G226" s="208">
        <f t="shared" si="2"/>
        <v>7.94</v>
      </c>
      <c r="H226" s="206">
        <v>7.94</v>
      </c>
      <c r="I226" s="209">
        <f t="shared" si="3"/>
        <v>7.963333333</v>
      </c>
      <c r="J226" s="209">
        <f t="shared" si="4"/>
        <v>7.986666667</v>
      </c>
      <c r="K226" s="212">
        <v>8.01</v>
      </c>
      <c r="L226" s="208">
        <f t="shared" si="5"/>
        <v>8.032</v>
      </c>
      <c r="M226" s="208">
        <f t="shared" si="6"/>
        <v>8.054</v>
      </c>
      <c r="N226" s="208">
        <f t="shared" si="7"/>
        <v>8.076</v>
      </c>
      <c r="O226" s="208">
        <f t="shared" si="8"/>
        <v>8.098</v>
      </c>
      <c r="P226" s="206">
        <v>8.12</v>
      </c>
      <c r="Q226" s="209">
        <f t="shared" si="9"/>
        <v>8.134</v>
      </c>
      <c r="R226" s="209">
        <f t="shared" si="10"/>
        <v>8.148</v>
      </c>
      <c r="S226" s="209">
        <f t="shared" si="11"/>
        <v>8.162</v>
      </c>
      <c r="T226" s="209">
        <f t="shared" si="12"/>
        <v>8.176</v>
      </c>
      <c r="U226" s="213">
        <v>8.19</v>
      </c>
    </row>
    <row r="227">
      <c r="A227" s="214">
        <v>42811.0</v>
      </c>
      <c r="B227" s="211">
        <v>8.98</v>
      </c>
      <c r="C227" s="206">
        <v>8.44</v>
      </c>
      <c r="D227" s="212">
        <v>8.15</v>
      </c>
      <c r="E227" s="208">
        <f t="shared" si="1"/>
        <v>8.05</v>
      </c>
      <c r="F227" s="212">
        <v>7.95</v>
      </c>
      <c r="G227" s="208">
        <f t="shared" si="2"/>
        <v>7.945</v>
      </c>
      <c r="H227" s="206">
        <v>7.94</v>
      </c>
      <c r="I227" s="209">
        <f t="shared" si="3"/>
        <v>7.966666667</v>
      </c>
      <c r="J227" s="209">
        <f t="shared" si="4"/>
        <v>7.993333333</v>
      </c>
      <c r="K227" s="212">
        <v>8.02</v>
      </c>
      <c r="L227" s="208">
        <f t="shared" si="5"/>
        <v>8.048</v>
      </c>
      <c r="M227" s="208">
        <f t="shared" si="6"/>
        <v>8.076</v>
      </c>
      <c r="N227" s="208">
        <f t="shared" si="7"/>
        <v>8.104</v>
      </c>
      <c r="O227" s="208">
        <f t="shared" si="8"/>
        <v>8.132</v>
      </c>
      <c r="P227" s="206">
        <v>8.16</v>
      </c>
      <c r="Q227" s="209">
        <f t="shared" si="9"/>
        <v>8.176</v>
      </c>
      <c r="R227" s="209">
        <f t="shared" si="10"/>
        <v>8.192</v>
      </c>
      <c r="S227" s="209">
        <f t="shared" si="11"/>
        <v>8.208</v>
      </c>
      <c r="T227" s="209">
        <f t="shared" si="12"/>
        <v>8.224</v>
      </c>
      <c r="U227" s="213">
        <v>8.24</v>
      </c>
    </row>
    <row r="228">
      <c r="A228" s="214">
        <v>42810.0</v>
      </c>
      <c r="B228" s="211">
        <v>8.97</v>
      </c>
      <c r="C228" s="206">
        <v>8.44</v>
      </c>
      <c r="D228" s="212">
        <v>8.17</v>
      </c>
      <c r="E228" s="208">
        <f t="shared" si="1"/>
        <v>8.075</v>
      </c>
      <c r="F228" s="212">
        <v>7.98</v>
      </c>
      <c r="G228" s="208">
        <f t="shared" si="2"/>
        <v>7.975</v>
      </c>
      <c r="H228" s="206">
        <v>7.97</v>
      </c>
      <c r="I228" s="209">
        <f t="shared" si="3"/>
        <v>7.996666667</v>
      </c>
      <c r="J228" s="209">
        <f t="shared" si="4"/>
        <v>8.023333333</v>
      </c>
      <c r="K228" s="212">
        <v>8.05</v>
      </c>
      <c r="L228" s="208">
        <f t="shared" si="5"/>
        <v>8.074</v>
      </c>
      <c r="M228" s="208">
        <f t="shared" si="6"/>
        <v>8.098</v>
      </c>
      <c r="N228" s="208">
        <f t="shared" si="7"/>
        <v>8.122</v>
      </c>
      <c r="O228" s="208">
        <f t="shared" si="8"/>
        <v>8.146</v>
      </c>
      <c r="P228" s="206">
        <v>8.17</v>
      </c>
      <c r="Q228" s="209">
        <f t="shared" si="9"/>
        <v>8.184</v>
      </c>
      <c r="R228" s="209">
        <f t="shared" si="10"/>
        <v>8.198</v>
      </c>
      <c r="S228" s="209">
        <f t="shared" si="11"/>
        <v>8.212</v>
      </c>
      <c r="T228" s="209">
        <f t="shared" si="12"/>
        <v>8.226</v>
      </c>
      <c r="U228" s="213">
        <v>8.24</v>
      </c>
    </row>
    <row r="229">
      <c r="A229" s="214">
        <v>42809.0</v>
      </c>
      <c r="B229" s="211">
        <v>9.03</v>
      </c>
      <c r="C229" s="206">
        <v>8.5</v>
      </c>
      <c r="D229" s="212">
        <v>8.24</v>
      </c>
      <c r="E229" s="208">
        <f t="shared" si="1"/>
        <v>8.155</v>
      </c>
      <c r="F229" s="212">
        <v>8.07</v>
      </c>
      <c r="G229" s="208">
        <f t="shared" si="2"/>
        <v>8.065</v>
      </c>
      <c r="H229" s="206">
        <v>8.06</v>
      </c>
      <c r="I229" s="209">
        <f t="shared" si="3"/>
        <v>8.083333333</v>
      </c>
      <c r="J229" s="209">
        <f t="shared" si="4"/>
        <v>8.106666667</v>
      </c>
      <c r="K229" s="212">
        <v>8.13</v>
      </c>
      <c r="L229" s="208">
        <f t="shared" si="5"/>
        <v>8.154</v>
      </c>
      <c r="M229" s="208">
        <f t="shared" si="6"/>
        <v>8.178</v>
      </c>
      <c r="N229" s="208">
        <f t="shared" si="7"/>
        <v>8.202</v>
      </c>
      <c r="O229" s="208">
        <f t="shared" si="8"/>
        <v>8.226</v>
      </c>
      <c r="P229" s="206">
        <v>8.25</v>
      </c>
      <c r="Q229" s="209">
        <f t="shared" si="9"/>
        <v>8.262</v>
      </c>
      <c r="R229" s="209">
        <f t="shared" si="10"/>
        <v>8.274</v>
      </c>
      <c r="S229" s="209">
        <f t="shared" si="11"/>
        <v>8.286</v>
      </c>
      <c r="T229" s="209">
        <f t="shared" si="12"/>
        <v>8.298</v>
      </c>
      <c r="U229" s="213">
        <v>8.31</v>
      </c>
    </row>
    <row r="230">
      <c r="A230" s="214">
        <v>42808.0</v>
      </c>
      <c r="B230" s="211">
        <v>8.98</v>
      </c>
      <c r="C230" s="206">
        <v>8.48</v>
      </c>
      <c r="D230" s="212">
        <v>8.29</v>
      </c>
      <c r="E230" s="208">
        <f t="shared" si="1"/>
        <v>8.225</v>
      </c>
      <c r="F230" s="212">
        <v>8.16</v>
      </c>
      <c r="G230" s="208">
        <f t="shared" si="2"/>
        <v>8.155</v>
      </c>
      <c r="H230" s="206">
        <v>8.15</v>
      </c>
      <c r="I230" s="209">
        <f t="shared" si="3"/>
        <v>8.16</v>
      </c>
      <c r="J230" s="209">
        <f t="shared" si="4"/>
        <v>8.17</v>
      </c>
      <c r="K230" s="212">
        <v>8.18</v>
      </c>
      <c r="L230" s="208">
        <f t="shared" si="5"/>
        <v>8.194</v>
      </c>
      <c r="M230" s="208">
        <f t="shared" si="6"/>
        <v>8.208</v>
      </c>
      <c r="N230" s="208">
        <f t="shared" si="7"/>
        <v>8.222</v>
      </c>
      <c r="O230" s="208">
        <f t="shared" si="8"/>
        <v>8.236</v>
      </c>
      <c r="P230" s="206">
        <v>8.25</v>
      </c>
      <c r="Q230" s="209">
        <f t="shared" si="9"/>
        <v>8.256</v>
      </c>
      <c r="R230" s="209">
        <f t="shared" si="10"/>
        <v>8.262</v>
      </c>
      <c r="S230" s="209">
        <f t="shared" si="11"/>
        <v>8.268</v>
      </c>
      <c r="T230" s="209">
        <f t="shared" si="12"/>
        <v>8.274</v>
      </c>
      <c r="U230" s="213">
        <v>8.28</v>
      </c>
    </row>
    <row r="231">
      <c r="A231" s="214">
        <v>42807.0</v>
      </c>
      <c r="B231" s="211">
        <v>8.97</v>
      </c>
      <c r="C231" s="206">
        <v>8.48</v>
      </c>
      <c r="D231" s="212">
        <v>8.28</v>
      </c>
      <c r="E231" s="208">
        <f t="shared" si="1"/>
        <v>8.205</v>
      </c>
      <c r="F231" s="212">
        <v>8.13</v>
      </c>
      <c r="G231" s="208">
        <f t="shared" si="2"/>
        <v>8.12</v>
      </c>
      <c r="H231" s="206">
        <v>8.11</v>
      </c>
      <c r="I231" s="209">
        <f t="shared" si="3"/>
        <v>8.126666667</v>
      </c>
      <c r="J231" s="209">
        <f t="shared" si="4"/>
        <v>8.143333333</v>
      </c>
      <c r="K231" s="212">
        <v>8.16</v>
      </c>
      <c r="L231" s="208">
        <f t="shared" si="5"/>
        <v>8.178</v>
      </c>
      <c r="M231" s="208">
        <f t="shared" si="6"/>
        <v>8.196</v>
      </c>
      <c r="N231" s="208">
        <f t="shared" si="7"/>
        <v>8.214</v>
      </c>
      <c r="O231" s="208">
        <f t="shared" si="8"/>
        <v>8.232</v>
      </c>
      <c r="P231" s="206">
        <v>8.25</v>
      </c>
      <c r="Q231" s="209">
        <f t="shared" si="9"/>
        <v>8.26</v>
      </c>
      <c r="R231" s="209">
        <f t="shared" si="10"/>
        <v>8.27</v>
      </c>
      <c r="S231" s="209">
        <f t="shared" si="11"/>
        <v>8.28</v>
      </c>
      <c r="T231" s="209">
        <f t="shared" si="12"/>
        <v>8.29</v>
      </c>
      <c r="U231" s="213">
        <v>8.3</v>
      </c>
    </row>
    <row r="232">
      <c r="A232" s="214">
        <v>42804.0</v>
      </c>
      <c r="B232" s="211">
        <v>9.03</v>
      </c>
      <c r="C232" s="206">
        <v>8.55</v>
      </c>
      <c r="D232" s="212">
        <v>8.31</v>
      </c>
      <c r="E232" s="208">
        <f t="shared" si="1"/>
        <v>8.22</v>
      </c>
      <c r="F232" s="212">
        <v>8.13</v>
      </c>
      <c r="G232" s="208">
        <f t="shared" si="2"/>
        <v>8.125</v>
      </c>
      <c r="H232" s="206">
        <v>8.12</v>
      </c>
      <c r="I232" s="209">
        <f t="shared" si="3"/>
        <v>8.14</v>
      </c>
      <c r="J232" s="209">
        <f t="shared" si="4"/>
        <v>8.16</v>
      </c>
      <c r="K232" s="212">
        <v>8.18</v>
      </c>
      <c r="L232" s="208">
        <f t="shared" si="5"/>
        <v>8.204</v>
      </c>
      <c r="M232" s="208">
        <f t="shared" si="6"/>
        <v>8.228</v>
      </c>
      <c r="N232" s="208">
        <f t="shared" si="7"/>
        <v>8.252</v>
      </c>
      <c r="O232" s="208">
        <f t="shared" si="8"/>
        <v>8.276</v>
      </c>
      <c r="P232" s="206">
        <v>8.3</v>
      </c>
      <c r="Q232" s="209">
        <f t="shared" si="9"/>
        <v>8.312</v>
      </c>
      <c r="R232" s="209">
        <f t="shared" si="10"/>
        <v>8.324</v>
      </c>
      <c r="S232" s="209">
        <f t="shared" si="11"/>
        <v>8.336</v>
      </c>
      <c r="T232" s="209">
        <f t="shared" si="12"/>
        <v>8.348</v>
      </c>
      <c r="U232" s="213">
        <v>8.36</v>
      </c>
    </row>
    <row r="233">
      <c r="A233" s="214">
        <v>42803.0</v>
      </c>
      <c r="B233" s="211">
        <v>9.06</v>
      </c>
      <c r="C233" s="206">
        <v>8.58</v>
      </c>
      <c r="D233" s="212">
        <v>8.35</v>
      </c>
      <c r="E233" s="208">
        <f t="shared" si="1"/>
        <v>8.275</v>
      </c>
      <c r="F233" s="212">
        <v>8.2</v>
      </c>
      <c r="G233" s="208">
        <f t="shared" si="2"/>
        <v>8.195</v>
      </c>
      <c r="H233" s="206">
        <v>8.19</v>
      </c>
      <c r="I233" s="209">
        <f t="shared" si="3"/>
        <v>8.206666667</v>
      </c>
      <c r="J233" s="209">
        <f t="shared" si="4"/>
        <v>8.223333333</v>
      </c>
      <c r="K233" s="212">
        <v>8.24</v>
      </c>
      <c r="L233" s="208">
        <f t="shared" si="5"/>
        <v>8.258</v>
      </c>
      <c r="M233" s="208">
        <f t="shared" si="6"/>
        <v>8.276</v>
      </c>
      <c r="N233" s="208">
        <f t="shared" si="7"/>
        <v>8.294</v>
      </c>
      <c r="O233" s="208">
        <f t="shared" si="8"/>
        <v>8.312</v>
      </c>
      <c r="P233" s="206">
        <v>8.33</v>
      </c>
      <c r="Q233" s="209">
        <f t="shared" si="9"/>
        <v>8.34</v>
      </c>
      <c r="R233" s="209">
        <f t="shared" si="10"/>
        <v>8.35</v>
      </c>
      <c r="S233" s="209">
        <f t="shared" si="11"/>
        <v>8.36</v>
      </c>
      <c r="T233" s="209">
        <f t="shared" si="12"/>
        <v>8.37</v>
      </c>
      <c r="U233" s="213">
        <v>8.38</v>
      </c>
    </row>
    <row r="234">
      <c r="A234" s="214">
        <v>42801.0</v>
      </c>
      <c r="B234" s="211">
        <v>8.93</v>
      </c>
      <c r="C234" s="206">
        <v>8.55</v>
      </c>
      <c r="D234" s="212">
        <v>8.39</v>
      </c>
      <c r="E234" s="208">
        <f t="shared" si="1"/>
        <v>8.325</v>
      </c>
      <c r="F234" s="212">
        <v>8.26</v>
      </c>
      <c r="G234" s="208">
        <f t="shared" si="2"/>
        <v>8.24</v>
      </c>
      <c r="H234" s="206">
        <v>8.22</v>
      </c>
      <c r="I234" s="209">
        <f t="shared" si="3"/>
        <v>8.223333333</v>
      </c>
      <c r="J234" s="209">
        <f t="shared" si="4"/>
        <v>8.226666667</v>
      </c>
      <c r="K234" s="212">
        <v>8.23</v>
      </c>
      <c r="L234" s="208">
        <f t="shared" si="5"/>
        <v>8.236</v>
      </c>
      <c r="M234" s="208">
        <f t="shared" si="6"/>
        <v>8.242</v>
      </c>
      <c r="N234" s="208">
        <f t="shared" si="7"/>
        <v>8.248</v>
      </c>
      <c r="O234" s="208">
        <f t="shared" si="8"/>
        <v>8.254</v>
      </c>
      <c r="P234" s="206">
        <v>8.26</v>
      </c>
      <c r="Q234" s="209">
        <f t="shared" si="9"/>
        <v>8.26</v>
      </c>
      <c r="R234" s="209">
        <f t="shared" si="10"/>
        <v>8.26</v>
      </c>
      <c r="S234" s="209">
        <f t="shared" si="11"/>
        <v>8.26</v>
      </c>
      <c r="T234" s="209">
        <f t="shared" si="12"/>
        <v>8.26</v>
      </c>
      <c r="U234" s="213">
        <v>8.26</v>
      </c>
    </row>
    <row r="235">
      <c r="A235" s="214">
        <v>42800.0</v>
      </c>
      <c r="B235" s="211">
        <v>8.96</v>
      </c>
      <c r="C235" s="206">
        <v>8.6</v>
      </c>
      <c r="D235" s="212">
        <v>8.44</v>
      </c>
      <c r="E235" s="208">
        <f t="shared" si="1"/>
        <v>8.375</v>
      </c>
      <c r="F235" s="212">
        <v>8.31</v>
      </c>
      <c r="G235" s="208">
        <f t="shared" si="2"/>
        <v>8.295</v>
      </c>
      <c r="H235" s="206">
        <v>8.28</v>
      </c>
      <c r="I235" s="209">
        <f t="shared" si="3"/>
        <v>8.276666667</v>
      </c>
      <c r="J235" s="209">
        <f t="shared" si="4"/>
        <v>8.273333333</v>
      </c>
      <c r="K235" s="212">
        <v>8.27</v>
      </c>
      <c r="L235" s="208">
        <f t="shared" si="5"/>
        <v>8.274</v>
      </c>
      <c r="M235" s="208">
        <f t="shared" si="6"/>
        <v>8.278</v>
      </c>
      <c r="N235" s="208">
        <f t="shared" si="7"/>
        <v>8.282</v>
      </c>
      <c r="O235" s="208">
        <f t="shared" si="8"/>
        <v>8.286</v>
      </c>
      <c r="P235" s="206">
        <v>8.29</v>
      </c>
      <c r="Q235" s="209">
        <f t="shared" si="9"/>
        <v>8.292</v>
      </c>
      <c r="R235" s="209">
        <f t="shared" si="10"/>
        <v>8.294</v>
      </c>
      <c r="S235" s="209">
        <f t="shared" si="11"/>
        <v>8.296</v>
      </c>
      <c r="T235" s="209">
        <f t="shared" si="12"/>
        <v>8.298</v>
      </c>
      <c r="U235" s="213">
        <v>8.3</v>
      </c>
    </row>
    <row r="236">
      <c r="A236" s="214">
        <v>42797.0</v>
      </c>
      <c r="B236" s="211">
        <v>9.08</v>
      </c>
      <c r="C236" s="206">
        <v>8.65</v>
      </c>
      <c r="D236" s="212">
        <v>8.43</v>
      </c>
      <c r="E236" s="208">
        <f t="shared" si="1"/>
        <v>8.345</v>
      </c>
      <c r="F236" s="212">
        <v>8.26</v>
      </c>
      <c r="G236" s="208">
        <f t="shared" si="2"/>
        <v>8.245</v>
      </c>
      <c r="H236" s="206">
        <v>8.23</v>
      </c>
      <c r="I236" s="209">
        <f t="shared" si="3"/>
        <v>8.246666667</v>
      </c>
      <c r="J236" s="209">
        <f t="shared" si="4"/>
        <v>8.263333333</v>
      </c>
      <c r="K236" s="212">
        <v>8.28</v>
      </c>
      <c r="L236" s="208">
        <f t="shared" si="5"/>
        <v>8.302</v>
      </c>
      <c r="M236" s="208">
        <f t="shared" si="6"/>
        <v>8.324</v>
      </c>
      <c r="N236" s="208">
        <f t="shared" si="7"/>
        <v>8.346</v>
      </c>
      <c r="O236" s="208">
        <f t="shared" si="8"/>
        <v>8.368</v>
      </c>
      <c r="P236" s="206">
        <v>8.39</v>
      </c>
      <c r="Q236" s="209">
        <f t="shared" si="9"/>
        <v>8.404</v>
      </c>
      <c r="R236" s="209">
        <f t="shared" si="10"/>
        <v>8.418</v>
      </c>
      <c r="S236" s="209">
        <f t="shared" si="11"/>
        <v>8.432</v>
      </c>
      <c r="T236" s="209">
        <f t="shared" si="12"/>
        <v>8.446</v>
      </c>
      <c r="U236" s="213">
        <v>8.46</v>
      </c>
    </row>
    <row r="237">
      <c r="A237" s="214">
        <v>42796.0</v>
      </c>
      <c r="B237" s="211">
        <v>9.1</v>
      </c>
      <c r="C237" s="206">
        <v>8.68</v>
      </c>
      <c r="D237" s="212">
        <v>8.48</v>
      </c>
      <c r="E237" s="208">
        <f t="shared" si="1"/>
        <v>8.405</v>
      </c>
      <c r="F237" s="212">
        <v>8.33</v>
      </c>
      <c r="G237" s="208">
        <f t="shared" si="2"/>
        <v>8.31</v>
      </c>
      <c r="H237" s="206">
        <v>8.29</v>
      </c>
      <c r="I237" s="209">
        <f t="shared" si="3"/>
        <v>8.296666667</v>
      </c>
      <c r="J237" s="209">
        <f t="shared" si="4"/>
        <v>8.303333333</v>
      </c>
      <c r="K237" s="212">
        <v>8.31</v>
      </c>
      <c r="L237" s="208">
        <f t="shared" si="5"/>
        <v>8.322</v>
      </c>
      <c r="M237" s="208">
        <f t="shared" si="6"/>
        <v>8.334</v>
      </c>
      <c r="N237" s="208">
        <f t="shared" si="7"/>
        <v>8.346</v>
      </c>
      <c r="O237" s="208">
        <f t="shared" si="8"/>
        <v>8.358</v>
      </c>
      <c r="P237" s="206">
        <v>8.37</v>
      </c>
      <c r="Q237" s="209">
        <f t="shared" si="9"/>
        <v>8.376</v>
      </c>
      <c r="R237" s="209">
        <f t="shared" si="10"/>
        <v>8.382</v>
      </c>
      <c r="S237" s="209">
        <f t="shared" si="11"/>
        <v>8.388</v>
      </c>
      <c r="T237" s="209">
        <f t="shared" si="12"/>
        <v>8.394</v>
      </c>
      <c r="U237" s="213">
        <v>8.4</v>
      </c>
    </row>
    <row r="238">
      <c r="A238" s="214">
        <v>42795.0</v>
      </c>
      <c r="B238" s="211">
        <v>9.05</v>
      </c>
      <c r="C238" s="206">
        <v>8.59</v>
      </c>
      <c r="D238" s="212">
        <v>8.42</v>
      </c>
      <c r="E238" s="208">
        <f t="shared" si="1"/>
        <v>8.37</v>
      </c>
      <c r="F238" s="212">
        <v>8.32</v>
      </c>
      <c r="G238" s="208">
        <f t="shared" si="2"/>
        <v>8.31</v>
      </c>
      <c r="H238" s="206">
        <v>8.3</v>
      </c>
      <c r="I238" s="209">
        <f t="shared" si="3"/>
        <v>8.303333333</v>
      </c>
      <c r="J238" s="209">
        <f t="shared" si="4"/>
        <v>8.306666667</v>
      </c>
      <c r="K238" s="212">
        <v>8.31</v>
      </c>
      <c r="L238" s="208">
        <f t="shared" si="5"/>
        <v>8.32</v>
      </c>
      <c r="M238" s="208">
        <f t="shared" si="6"/>
        <v>8.33</v>
      </c>
      <c r="N238" s="208">
        <f t="shared" si="7"/>
        <v>8.34</v>
      </c>
      <c r="O238" s="208">
        <f t="shared" si="8"/>
        <v>8.35</v>
      </c>
      <c r="P238" s="206">
        <v>8.36</v>
      </c>
      <c r="Q238" s="209">
        <f t="shared" si="9"/>
        <v>8.368</v>
      </c>
      <c r="R238" s="209">
        <f t="shared" si="10"/>
        <v>8.376</v>
      </c>
      <c r="S238" s="209">
        <f t="shared" si="11"/>
        <v>8.384</v>
      </c>
      <c r="T238" s="209">
        <f t="shared" si="12"/>
        <v>8.392</v>
      </c>
      <c r="U238" s="213">
        <v>8.4</v>
      </c>
    </row>
    <row r="239">
      <c r="A239" s="214">
        <v>42794.0</v>
      </c>
      <c r="B239" s="211">
        <v>9.08</v>
      </c>
      <c r="C239" s="206">
        <v>8.62</v>
      </c>
      <c r="D239" s="212">
        <v>8.43</v>
      </c>
      <c r="E239" s="208">
        <f t="shared" si="1"/>
        <v>8.375</v>
      </c>
      <c r="F239" s="212">
        <v>8.32</v>
      </c>
      <c r="G239" s="208">
        <f t="shared" si="2"/>
        <v>8.315</v>
      </c>
      <c r="H239" s="206">
        <v>8.31</v>
      </c>
      <c r="I239" s="209">
        <f t="shared" si="3"/>
        <v>8.32</v>
      </c>
      <c r="J239" s="209">
        <f t="shared" si="4"/>
        <v>8.33</v>
      </c>
      <c r="K239" s="212">
        <v>8.34</v>
      </c>
      <c r="L239" s="208">
        <f t="shared" si="5"/>
        <v>8.354</v>
      </c>
      <c r="M239" s="208">
        <f t="shared" si="6"/>
        <v>8.368</v>
      </c>
      <c r="N239" s="208">
        <f t="shared" si="7"/>
        <v>8.382</v>
      </c>
      <c r="O239" s="208">
        <f t="shared" si="8"/>
        <v>8.396</v>
      </c>
      <c r="P239" s="206">
        <v>8.41</v>
      </c>
      <c r="Q239" s="209">
        <f t="shared" si="9"/>
        <v>8.418</v>
      </c>
      <c r="R239" s="209">
        <f t="shared" si="10"/>
        <v>8.426</v>
      </c>
      <c r="S239" s="209">
        <f t="shared" si="11"/>
        <v>8.434</v>
      </c>
      <c r="T239" s="209">
        <f t="shared" si="12"/>
        <v>8.442</v>
      </c>
      <c r="U239" s="213">
        <v>8.45</v>
      </c>
    </row>
    <row r="240">
      <c r="A240" s="214">
        <v>42793.0</v>
      </c>
      <c r="B240" s="211">
        <v>8.98</v>
      </c>
      <c r="C240" s="206">
        <v>8.51</v>
      </c>
      <c r="D240" s="212">
        <v>8.32</v>
      </c>
      <c r="E240" s="208">
        <f t="shared" si="1"/>
        <v>8.27</v>
      </c>
      <c r="F240" s="212">
        <v>8.22</v>
      </c>
      <c r="G240" s="208">
        <f t="shared" si="2"/>
        <v>8.225</v>
      </c>
      <c r="H240" s="206">
        <v>8.23</v>
      </c>
      <c r="I240" s="209">
        <f t="shared" si="3"/>
        <v>8.25</v>
      </c>
      <c r="J240" s="209">
        <f t="shared" si="4"/>
        <v>8.27</v>
      </c>
      <c r="K240" s="212">
        <v>8.29</v>
      </c>
      <c r="L240" s="208">
        <f t="shared" si="5"/>
        <v>8.308</v>
      </c>
      <c r="M240" s="208">
        <f t="shared" si="6"/>
        <v>8.326</v>
      </c>
      <c r="N240" s="208">
        <f t="shared" si="7"/>
        <v>8.344</v>
      </c>
      <c r="O240" s="208">
        <f t="shared" si="8"/>
        <v>8.362</v>
      </c>
      <c r="P240" s="206">
        <v>8.38</v>
      </c>
      <c r="Q240" s="209">
        <f t="shared" si="9"/>
        <v>8.388</v>
      </c>
      <c r="R240" s="209">
        <f t="shared" si="10"/>
        <v>8.396</v>
      </c>
      <c r="S240" s="209">
        <f t="shared" si="11"/>
        <v>8.404</v>
      </c>
      <c r="T240" s="209">
        <f t="shared" si="12"/>
        <v>8.412</v>
      </c>
      <c r="U240" s="213">
        <v>8.42</v>
      </c>
    </row>
    <row r="241">
      <c r="A241" s="214">
        <v>42790.0</v>
      </c>
      <c r="B241" s="211">
        <v>8.88</v>
      </c>
      <c r="C241" s="206">
        <v>8.53</v>
      </c>
      <c r="D241" s="212">
        <v>8.41</v>
      </c>
      <c r="E241" s="208">
        <f t="shared" si="1"/>
        <v>8.36</v>
      </c>
      <c r="F241" s="212">
        <v>8.31</v>
      </c>
      <c r="G241" s="208">
        <f t="shared" si="2"/>
        <v>8.29</v>
      </c>
      <c r="H241" s="206">
        <v>8.27</v>
      </c>
      <c r="I241" s="209">
        <f t="shared" si="3"/>
        <v>8.283333333</v>
      </c>
      <c r="J241" s="209">
        <f t="shared" si="4"/>
        <v>8.296666667</v>
      </c>
      <c r="K241" s="212">
        <v>8.31</v>
      </c>
      <c r="L241" s="208">
        <f t="shared" si="5"/>
        <v>8.332</v>
      </c>
      <c r="M241" s="208">
        <f t="shared" si="6"/>
        <v>8.354</v>
      </c>
      <c r="N241" s="208">
        <f t="shared" si="7"/>
        <v>8.376</v>
      </c>
      <c r="O241" s="208">
        <f t="shared" si="8"/>
        <v>8.398</v>
      </c>
      <c r="P241" s="206">
        <v>8.42</v>
      </c>
      <c r="Q241" s="209">
        <f t="shared" si="9"/>
        <v>8.43</v>
      </c>
      <c r="R241" s="209">
        <f t="shared" si="10"/>
        <v>8.44</v>
      </c>
      <c r="S241" s="209">
        <f t="shared" si="11"/>
        <v>8.45</v>
      </c>
      <c r="T241" s="209">
        <f t="shared" si="12"/>
        <v>8.46</v>
      </c>
      <c r="U241" s="213">
        <v>8.47</v>
      </c>
    </row>
    <row r="242">
      <c r="A242" s="214">
        <v>42788.0</v>
      </c>
      <c r="B242" s="211">
        <v>8.98</v>
      </c>
      <c r="C242" s="206">
        <v>8.55</v>
      </c>
      <c r="D242" s="212">
        <v>8.38</v>
      </c>
      <c r="E242" s="208">
        <f t="shared" si="1"/>
        <v>8.325</v>
      </c>
      <c r="F242" s="212">
        <v>8.27</v>
      </c>
      <c r="G242" s="208">
        <f t="shared" si="2"/>
        <v>8.265</v>
      </c>
      <c r="H242" s="206">
        <v>8.26</v>
      </c>
      <c r="I242" s="209">
        <f t="shared" si="3"/>
        <v>8.27</v>
      </c>
      <c r="J242" s="209">
        <f t="shared" si="4"/>
        <v>8.28</v>
      </c>
      <c r="K242" s="212">
        <v>8.29</v>
      </c>
      <c r="L242" s="208">
        <f t="shared" si="5"/>
        <v>8.308</v>
      </c>
      <c r="M242" s="208">
        <f t="shared" si="6"/>
        <v>8.326</v>
      </c>
      <c r="N242" s="208">
        <f t="shared" si="7"/>
        <v>8.344</v>
      </c>
      <c r="O242" s="208">
        <f t="shared" si="8"/>
        <v>8.362</v>
      </c>
      <c r="P242" s="206">
        <v>8.38</v>
      </c>
      <c r="Q242" s="209">
        <f t="shared" si="9"/>
        <v>8.39</v>
      </c>
      <c r="R242" s="209">
        <f t="shared" si="10"/>
        <v>8.4</v>
      </c>
      <c r="S242" s="209">
        <f t="shared" si="11"/>
        <v>8.41</v>
      </c>
      <c r="T242" s="209">
        <f t="shared" si="12"/>
        <v>8.42</v>
      </c>
      <c r="U242" s="213">
        <v>8.43</v>
      </c>
    </row>
    <row r="243">
      <c r="A243" s="214">
        <v>42787.0</v>
      </c>
      <c r="B243" s="211">
        <v>8.88</v>
      </c>
      <c r="C243" s="206">
        <v>8.49</v>
      </c>
      <c r="D243" s="212">
        <v>8.34</v>
      </c>
      <c r="E243" s="208">
        <f t="shared" si="1"/>
        <v>8.305</v>
      </c>
      <c r="F243" s="212">
        <v>8.27</v>
      </c>
      <c r="G243" s="208">
        <f t="shared" si="2"/>
        <v>8.27</v>
      </c>
      <c r="H243" s="206">
        <v>8.27</v>
      </c>
      <c r="I243" s="209">
        <f t="shared" si="3"/>
        <v>8.28</v>
      </c>
      <c r="J243" s="209">
        <f t="shared" si="4"/>
        <v>8.29</v>
      </c>
      <c r="K243" s="212">
        <v>8.3</v>
      </c>
      <c r="L243" s="208">
        <f t="shared" si="5"/>
        <v>8.312</v>
      </c>
      <c r="M243" s="208">
        <f t="shared" si="6"/>
        <v>8.324</v>
      </c>
      <c r="N243" s="208">
        <f t="shared" si="7"/>
        <v>8.336</v>
      </c>
      <c r="O243" s="208">
        <f t="shared" si="8"/>
        <v>8.348</v>
      </c>
      <c r="P243" s="206">
        <v>8.36</v>
      </c>
      <c r="Q243" s="209">
        <f t="shared" si="9"/>
        <v>8.366</v>
      </c>
      <c r="R243" s="209">
        <f t="shared" si="10"/>
        <v>8.372</v>
      </c>
      <c r="S243" s="209">
        <f t="shared" si="11"/>
        <v>8.378</v>
      </c>
      <c r="T243" s="209">
        <f t="shared" si="12"/>
        <v>8.384</v>
      </c>
      <c r="U243" s="213">
        <v>8.39</v>
      </c>
    </row>
    <row r="244">
      <c r="A244" s="214">
        <v>42786.0</v>
      </c>
      <c r="B244" s="211">
        <v>8.85</v>
      </c>
      <c r="C244" s="206">
        <v>8.45</v>
      </c>
      <c r="D244" s="212">
        <v>8.3</v>
      </c>
      <c r="E244" s="208">
        <f t="shared" si="1"/>
        <v>8.265</v>
      </c>
      <c r="F244" s="212">
        <v>8.23</v>
      </c>
      <c r="G244" s="208">
        <f t="shared" si="2"/>
        <v>8.235</v>
      </c>
      <c r="H244" s="206">
        <v>8.24</v>
      </c>
      <c r="I244" s="209">
        <f t="shared" si="3"/>
        <v>8.256666667</v>
      </c>
      <c r="J244" s="209">
        <f t="shared" si="4"/>
        <v>8.273333333</v>
      </c>
      <c r="K244" s="212">
        <v>8.29</v>
      </c>
      <c r="L244" s="208">
        <f t="shared" si="5"/>
        <v>8.306</v>
      </c>
      <c r="M244" s="208">
        <f t="shared" si="6"/>
        <v>8.322</v>
      </c>
      <c r="N244" s="208">
        <f t="shared" si="7"/>
        <v>8.338</v>
      </c>
      <c r="O244" s="208">
        <f t="shared" si="8"/>
        <v>8.354</v>
      </c>
      <c r="P244" s="206">
        <v>8.37</v>
      </c>
      <c r="Q244" s="209">
        <f t="shared" si="9"/>
        <v>8.378</v>
      </c>
      <c r="R244" s="209">
        <f t="shared" si="10"/>
        <v>8.386</v>
      </c>
      <c r="S244" s="209">
        <f t="shared" si="11"/>
        <v>8.394</v>
      </c>
      <c r="T244" s="209">
        <f t="shared" si="12"/>
        <v>8.402</v>
      </c>
      <c r="U244" s="213">
        <v>8.41</v>
      </c>
    </row>
    <row r="245">
      <c r="A245" s="214">
        <v>42783.0</v>
      </c>
      <c r="B245" s="211">
        <v>9.0</v>
      </c>
      <c r="C245" s="206">
        <v>8.56</v>
      </c>
      <c r="D245" s="212">
        <v>8.37</v>
      </c>
      <c r="E245" s="208">
        <f t="shared" si="1"/>
        <v>8.305</v>
      </c>
      <c r="F245" s="212">
        <v>8.24</v>
      </c>
      <c r="G245" s="208">
        <f t="shared" si="2"/>
        <v>8.23</v>
      </c>
      <c r="H245" s="206">
        <v>8.22</v>
      </c>
      <c r="I245" s="209">
        <f t="shared" si="3"/>
        <v>8.24</v>
      </c>
      <c r="J245" s="209">
        <f t="shared" si="4"/>
        <v>8.26</v>
      </c>
      <c r="K245" s="212">
        <v>8.28</v>
      </c>
      <c r="L245" s="208">
        <f t="shared" si="5"/>
        <v>8.302</v>
      </c>
      <c r="M245" s="208">
        <f t="shared" si="6"/>
        <v>8.324</v>
      </c>
      <c r="N245" s="208">
        <f t="shared" si="7"/>
        <v>8.346</v>
      </c>
      <c r="O245" s="208">
        <f t="shared" si="8"/>
        <v>8.368</v>
      </c>
      <c r="P245" s="206">
        <v>8.39</v>
      </c>
      <c r="Q245" s="209">
        <f t="shared" si="9"/>
        <v>8.406</v>
      </c>
      <c r="R245" s="209">
        <f t="shared" si="10"/>
        <v>8.422</v>
      </c>
      <c r="S245" s="209">
        <f t="shared" si="11"/>
        <v>8.438</v>
      </c>
      <c r="T245" s="209">
        <f t="shared" si="12"/>
        <v>8.454</v>
      </c>
      <c r="U245" s="213">
        <v>8.47</v>
      </c>
    </row>
    <row r="246">
      <c r="A246" s="214">
        <v>42782.0</v>
      </c>
      <c r="B246" s="211">
        <v>8.96</v>
      </c>
      <c r="C246" s="206">
        <v>8.55</v>
      </c>
      <c r="D246" s="212">
        <v>8.36</v>
      </c>
      <c r="E246" s="208">
        <f t="shared" si="1"/>
        <v>8.285</v>
      </c>
      <c r="F246" s="212">
        <v>8.21</v>
      </c>
      <c r="G246" s="208">
        <f t="shared" si="2"/>
        <v>8.195</v>
      </c>
      <c r="H246" s="206">
        <v>8.18</v>
      </c>
      <c r="I246" s="209">
        <f t="shared" si="3"/>
        <v>8.196666667</v>
      </c>
      <c r="J246" s="209">
        <f t="shared" si="4"/>
        <v>8.213333333</v>
      </c>
      <c r="K246" s="212">
        <v>8.23</v>
      </c>
      <c r="L246" s="208">
        <f t="shared" si="5"/>
        <v>8.26</v>
      </c>
      <c r="M246" s="208">
        <f t="shared" si="6"/>
        <v>8.29</v>
      </c>
      <c r="N246" s="208">
        <f t="shared" si="7"/>
        <v>8.32</v>
      </c>
      <c r="O246" s="208">
        <f t="shared" si="8"/>
        <v>8.35</v>
      </c>
      <c r="P246" s="206">
        <v>8.38</v>
      </c>
      <c r="Q246" s="209">
        <f t="shared" si="9"/>
        <v>8.402</v>
      </c>
      <c r="R246" s="209">
        <f t="shared" si="10"/>
        <v>8.424</v>
      </c>
      <c r="S246" s="209">
        <f t="shared" si="11"/>
        <v>8.446</v>
      </c>
      <c r="T246" s="209">
        <f t="shared" si="12"/>
        <v>8.468</v>
      </c>
      <c r="U246" s="213">
        <v>8.49</v>
      </c>
    </row>
    <row r="247">
      <c r="A247" s="214">
        <v>42781.0</v>
      </c>
      <c r="B247" s="211">
        <v>8.87</v>
      </c>
      <c r="C247" s="206">
        <v>8.4</v>
      </c>
      <c r="D247" s="212">
        <v>8.23</v>
      </c>
      <c r="E247" s="208">
        <f t="shared" si="1"/>
        <v>8.175</v>
      </c>
      <c r="F247" s="212">
        <v>8.12</v>
      </c>
      <c r="G247" s="208">
        <f t="shared" si="2"/>
        <v>8.12</v>
      </c>
      <c r="H247" s="206">
        <v>8.12</v>
      </c>
      <c r="I247" s="209">
        <f t="shared" si="3"/>
        <v>8.143333333</v>
      </c>
      <c r="J247" s="209">
        <f t="shared" si="4"/>
        <v>8.166666667</v>
      </c>
      <c r="K247" s="212">
        <v>8.19</v>
      </c>
      <c r="L247" s="208">
        <f t="shared" si="5"/>
        <v>8.22</v>
      </c>
      <c r="M247" s="208">
        <f t="shared" si="6"/>
        <v>8.25</v>
      </c>
      <c r="N247" s="208">
        <f t="shared" si="7"/>
        <v>8.28</v>
      </c>
      <c r="O247" s="208">
        <f t="shared" si="8"/>
        <v>8.31</v>
      </c>
      <c r="P247" s="206">
        <v>8.34</v>
      </c>
      <c r="Q247" s="209">
        <f t="shared" si="9"/>
        <v>8.362</v>
      </c>
      <c r="R247" s="209">
        <f t="shared" si="10"/>
        <v>8.384</v>
      </c>
      <c r="S247" s="209">
        <f t="shared" si="11"/>
        <v>8.406</v>
      </c>
      <c r="T247" s="209">
        <f t="shared" si="12"/>
        <v>8.428</v>
      </c>
      <c r="U247" s="213">
        <v>8.45</v>
      </c>
    </row>
    <row r="248">
      <c r="A248" s="214">
        <v>42780.0</v>
      </c>
      <c r="B248" s="211">
        <v>8.8</v>
      </c>
      <c r="C248" s="206">
        <v>8.34</v>
      </c>
      <c r="D248" s="212">
        <v>8.13</v>
      </c>
      <c r="E248" s="208">
        <f t="shared" si="1"/>
        <v>8.07</v>
      </c>
      <c r="F248" s="212">
        <v>8.01</v>
      </c>
      <c r="G248" s="208">
        <f t="shared" si="2"/>
        <v>8.02</v>
      </c>
      <c r="H248" s="206">
        <v>8.03</v>
      </c>
      <c r="I248" s="209">
        <f t="shared" si="3"/>
        <v>8.07</v>
      </c>
      <c r="J248" s="209">
        <f t="shared" si="4"/>
        <v>8.11</v>
      </c>
      <c r="K248" s="212">
        <v>8.15</v>
      </c>
      <c r="L248" s="208">
        <f t="shared" si="5"/>
        <v>8.192</v>
      </c>
      <c r="M248" s="208">
        <f t="shared" si="6"/>
        <v>8.234</v>
      </c>
      <c r="N248" s="208">
        <f t="shared" si="7"/>
        <v>8.276</v>
      </c>
      <c r="O248" s="208">
        <f t="shared" si="8"/>
        <v>8.318</v>
      </c>
      <c r="P248" s="206">
        <v>8.36</v>
      </c>
      <c r="Q248" s="209">
        <f t="shared" si="9"/>
        <v>8.386</v>
      </c>
      <c r="R248" s="209">
        <f t="shared" si="10"/>
        <v>8.412</v>
      </c>
      <c r="S248" s="209">
        <f t="shared" si="11"/>
        <v>8.438</v>
      </c>
      <c r="T248" s="209">
        <f t="shared" si="12"/>
        <v>8.464</v>
      </c>
      <c r="U248" s="213">
        <v>8.49</v>
      </c>
    </row>
    <row r="249">
      <c r="A249" s="214">
        <v>42779.0</v>
      </c>
      <c r="B249" s="211">
        <v>8.8</v>
      </c>
      <c r="C249" s="206">
        <v>8.33</v>
      </c>
      <c r="D249" s="212">
        <v>8.11</v>
      </c>
      <c r="E249" s="208">
        <f t="shared" si="1"/>
        <v>8.045</v>
      </c>
      <c r="F249" s="212">
        <v>7.98</v>
      </c>
      <c r="G249" s="208">
        <f t="shared" si="2"/>
        <v>7.99</v>
      </c>
      <c r="H249" s="206">
        <v>8.0</v>
      </c>
      <c r="I249" s="209">
        <f t="shared" si="3"/>
        <v>8.04</v>
      </c>
      <c r="J249" s="209">
        <f t="shared" si="4"/>
        <v>8.08</v>
      </c>
      <c r="K249" s="212">
        <v>8.12</v>
      </c>
      <c r="L249" s="208">
        <f t="shared" si="5"/>
        <v>8.16</v>
      </c>
      <c r="M249" s="208">
        <f t="shared" si="6"/>
        <v>8.2</v>
      </c>
      <c r="N249" s="208">
        <f t="shared" si="7"/>
        <v>8.24</v>
      </c>
      <c r="O249" s="208">
        <f t="shared" si="8"/>
        <v>8.28</v>
      </c>
      <c r="P249" s="206">
        <v>8.32</v>
      </c>
      <c r="Q249" s="209">
        <f t="shared" si="9"/>
        <v>8.344</v>
      </c>
      <c r="R249" s="209">
        <f t="shared" si="10"/>
        <v>8.368</v>
      </c>
      <c r="S249" s="209">
        <f t="shared" si="11"/>
        <v>8.392</v>
      </c>
      <c r="T249" s="209">
        <f t="shared" si="12"/>
        <v>8.416</v>
      </c>
      <c r="U249" s="213">
        <v>8.44</v>
      </c>
    </row>
    <row r="250">
      <c r="A250" s="214">
        <v>42776.0</v>
      </c>
      <c r="B250" s="211">
        <v>8.77</v>
      </c>
      <c r="C250" s="206">
        <v>8.33</v>
      </c>
      <c r="D250" s="212">
        <v>8.14</v>
      </c>
      <c r="E250" s="208">
        <f t="shared" si="1"/>
        <v>8.08</v>
      </c>
      <c r="F250" s="212">
        <v>8.02</v>
      </c>
      <c r="G250" s="208">
        <f t="shared" si="2"/>
        <v>8.03</v>
      </c>
      <c r="H250" s="206">
        <v>8.04</v>
      </c>
      <c r="I250" s="209">
        <f t="shared" si="3"/>
        <v>8.08</v>
      </c>
      <c r="J250" s="209">
        <f t="shared" si="4"/>
        <v>8.12</v>
      </c>
      <c r="K250" s="212">
        <v>8.16</v>
      </c>
      <c r="L250" s="208">
        <f t="shared" si="5"/>
        <v>8.2</v>
      </c>
      <c r="M250" s="208">
        <f t="shared" si="6"/>
        <v>8.24</v>
      </c>
      <c r="N250" s="208">
        <f t="shared" si="7"/>
        <v>8.28</v>
      </c>
      <c r="O250" s="208">
        <f t="shared" si="8"/>
        <v>8.32</v>
      </c>
      <c r="P250" s="206">
        <v>8.36</v>
      </c>
      <c r="Q250" s="209">
        <f t="shared" si="9"/>
        <v>8.386</v>
      </c>
      <c r="R250" s="209">
        <f t="shared" si="10"/>
        <v>8.412</v>
      </c>
      <c r="S250" s="209">
        <f t="shared" si="11"/>
        <v>8.438</v>
      </c>
      <c r="T250" s="209">
        <f t="shared" si="12"/>
        <v>8.464</v>
      </c>
      <c r="U250" s="213">
        <v>8.49</v>
      </c>
    </row>
    <row r="251">
      <c r="A251" s="214">
        <v>42775.0</v>
      </c>
      <c r="B251" s="211">
        <v>8.74</v>
      </c>
      <c r="C251" s="206">
        <v>8.29</v>
      </c>
      <c r="D251" s="212">
        <v>8.1</v>
      </c>
      <c r="E251" s="208">
        <f t="shared" si="1"/>
        <v>8.055</v>
      </c>
      <c r="F251" s="212">
        <v>8.01</v>
      </c>
      <c r="G251" s="208">
        <f t="shared" si="2"/>
        <v>8.035</v>
      </c>
      <c r="H251" s="206">
        <v>8.06</v>
      </c>
      <c r="I251" s="209">
        <f t="shared" si="3"/>
        <v>8.106666667</v>
      </c>
      <c r="J251" s="209">
        <f t="shared" si="4"/>
        <v>8.153333333</v>
      </c>
      <c r="K251" s="212">
        <v>8.2</v>
      </c>
      <c r="L251" s="208">
        <f t="shared" si="5"/>
        <v>8.24</v>
      </c>
      <c r="M251" s="208">
        <f t="shared" si="6"/>
        <v>8.28</v>
      </c>
      <c r="N251" s="208">
        <f t="shared" si="7"/>
        <v>8.32</v>
      </c>
      <c r="O251" s="208">
        <f t="shared" si="8"/>
        <v>8.36</v>
      </c>
      <c r="P251" s="206">
        <v>8.4</v>
      </c>
      <c r="Q251" s="209">
        <f t="shared" si="9"/>
        <v>8.424</v>
      </c>
      <c r="R251" s="209">
        <f t="shared" si="10"/>
        <v>8.448</v>
      </c>
      <c r="S251" s="209">
        <f t="shared" si="11"/>
        <v>8.472</v>
      </c>
      <c r="T251" s="209">
        <f t="shared" si="12"/>
        <v>8.496</v>
      </c>
      <c r="U251" s="213">
        <v>8.52</v>
      </c>
    </row>
    <row r="252">
      <c r="A252" s="214">
        <v>42774.0</v>
      </c>
      <c r="B252" s="211">
        <v>8.75</v>
      </c>
      <c r="C252" s="206">
        <v>8.32</v>
      </c>
      <c r="D252" s="212">
        <v>8.14</v>
      </c>
      <c r="E252" s="208">
        <f t="shared" si="1"/>
        <v>8.105</v>
      </c>
      <c r="F252" s="212">
        <v>8.07</v>
      </c>
      <c r="G252" s="208">
        <f t="shared" si="2"/>
        <v>8.1</v>
      </c>
      <c r="H252" s="206">
        <v>8.13</v>
      </c>
      <c r="I252" s="209">
        <f t="shared" si="3"/>
        <v>8.173333333</v>
      </c>
      <c r="J252" s="209">
        <f t="shared" si="4"/>
        <v>8.216666667</v>
      </c>
      <c r="K252" s="212">
        <v>8.26</v>
      </c>
      <c r="L252" s="208">
        <f t="shared" si="5"/>
        <v>8.29</v>
      </c>
      <c r="M252" s="208">
        <f t="shared" si="6"/>
        <v>8.32</v>
      </c>
      <c r="N252" s="208">
        <f t="shared" si="7"/>
        <v>8.35</v>
      </c>
      <c r="O252" s="208">
        <f t="shared" si="8"/>
        <v>8.38</v>
      </c>
      <c r="P252" s="206">
        <v>8.41</v>
      </c>
      <c r="Q252" s="209">
        <f t="shared" si="9"/>
        <v>8.428</v>
      </c>
      <c r="R252" s="209">
        <f t="shared" si="10"/>
        <v>8.446</v>
      </c>
      <c r="S252" s="209">
        <f t="shared" si="11"/>
        <v>8.464</v>
      </c>
      <c r="T252" s="209">
        <f t="shared" si="12"/>
        <v>8.482</v>
      </c>
      <c r="U252" s="213">
        <v>8.5</v>
      </c>
    </row>
    <row r="253">
      <c r="A253" s="214">
        <v>42773.0</v>
      </c>
      <c r="B253" s="211">
        <v>8.73</v>
      </c>
      <c r="C253" s="206">
        <v>8.3</v>
      </c>
      <c r="D253" s="212">
        <v>8.14</v>
      </c>
      <c r="E253" s="208">
        <f t="shared" si="1"/>
        <v>8.105</v>
      </c>
      <c r="F253" s="212">
        <v>8.07</v>
      </c>
      <c r="G253" s="208">
        <f t="shared" si="2"/>
        <v>8.1</v>
      </c>
      <c r="H253" s="206">
        <v>8.13</v>
      </c>
      <c r="I253" s="209">
        <f t="shared" si="3"/>
        <v>8.18</v>
      </c>
      <c r="J253" s="209">
        <f t="shared" si="4"/>
        <v>8.23</v>
      </c>
      <c r="K253" s="212">
        <v>8.28</v>
      </c>
      <c r="L253" s="208">
        <f t="shared" si="5"/>
        <v>8.316</v>
      </c>
      <c r="M253" s="208">
        <f t="shared" si="6"/>
        <v>8.352</v>
      </c>
      <c r="N253" s="208">
        <f t="shared" si="7"/>
        <v>8.388</v>
      </c>
      <c r="O253" s="208">
        <f t="shared" si="8"/>
        <v>8.424</v>
      </c>
      <c r="P253" s="206">
        <v>8.46</v>
      </c>
      <c r="Q253" s="209">
        <f t="shared" si="9"/>
        <v>8.48</v>
      </c>
      <c r="R253" s="209">
        <f t="shared" si="10"/>
        <v>8.5</v>
      </c>
      <c r="S253" s="209">
        <f t="shared" si="11"/>
        <v>8.52</v>
      </c>
      <c r="T253" s="209">
        <f t="shared" si="12"/>
        <v>8.54</v>
      </c>
      <c r="U253" s="213">
        <v>8.56</v>
      </c>
    </row>
    <row r="254">
      <c r="A254" s="214">
        <v>42772.0</v>
      </c>
      <c r="B254" s="211">
        <v>8.72</v>
      </c>
      <c r="C254" s="206">
        <v>8.27</v>
      </c>
      <c r="D254" s="212">
        <v>8.06</v>
      </c>
      <c r="E254" s="208">
        <f t="shared" si="1"/>
        <v>8.01</v>
      </c>
      <c r="F254" s="212">
        <v>7.96</v>
      </c>
      <c r="G254" s="208">
        <f t="shared" si="2"/>
        <v>7.985</v>
      </c>
      <c r="H254" s="206">
        <v>8.01</v>
      </c>
      <c r="I254" s="209">
        <f t="shared" si="3"/>
        <v>8.066666667</v>
      </c>
      <c r="J254" s="209">
        <f t="shared" si="4"/>
        <v>8.123333333</v>
      </c>
      <c r="K254" s="212">
        <v>8.18</v>
      </c>
      <c r="L254" s="208">
        <f t="shared" si="5"/>
        <v>8.228</v>
      </c>
      <c r="M254" s="208">
        <f t="shared" si="6"/>
        <v>8.276</v>
      </c>
      <c r="N254" s="208">
        <f t="shared" si="7"/>
        <v>8.324</v>
      </c>
      <c r="O254" s="208">
        <f t="shared" si="8"/>
        <v>8.372</v>
      </c>
      <c r="P254" s="206">
        <v>8.42</v>
      </c>
      <c r="Q254" s="209">
        <f t="shared" si="9"/>
        <v>8.45</v>
      </c>
      <c r="R254" s="209">
        <f t="shared" si="10"/>
        <v>8.48</v>
      </c>
      <c r="S254" s="209">
        <f t="shared" si="11"/>
        <v>8.51</v>
      </c>
      <c r="T254" s="209">
        <f t="shared" si="12"/>
        <v>8.54</v>
      </c>
      <c r="U254" s="213">
        <v>8.57</v>
      </c>
    </row>
    <row r="255">
      <c r="A255" s="214">
        <v>42769.0</v>
      </c>
      <c r="B255" s="211">
        <v>8.68</v>
      </c>
      <c r="C255" s="206">
        <v>8.23</v>
      </c>
      <c r="D255" s="212">
        <v>8.09</v>
      </c>
      <c r="E255" s="208">
        <f t="shared" si="1"/>
        <v>8.05</v>
      </c>
      <c r="F255" s="212">
        <v>8.01</v>
      </c>
      <c r="G255" s="208">
        <f t="shared" si="2"/>
        <v>8.025</v>
      </c>
      <c r="H255" s="206">
        <v>8.04</v>
      </c>
      <c r="I255" s="209">
        <f t="shared" si="3"/>
        <v>8.09</v>
      </c>
      <c r="J255" s="209">
        <f t="shared" si="4"/>
        <v>8.14</v>
      </c>
      <c r="K255" s="212">
        <v>8.19</v>
      </c>
      <c r="L255" s="208">
        <f t="shared" si="5"/>
        <v>8.242</v>
      </c>
      <c r="M255" s="208">
        <f t="shared" si="6"/>
        <v>8.294</v>
      </c>
      <c r="N255" s="208">
        <f t="shared" si="7"/>
        <v>8.346</v>
      </c>
      <c r="O255" s="208">
        <f t="shared" si="8"/>
        <v>8.398</v>
      </c>
      <c r="P255" s="206">
        <v>8.45</v>
      </c>
      <c r="Q255" s="209">
        <f t="shared" si="9"/>
        <v>8.486</v>
      </c>
      <c r="R255" s="209">
        <f t="shared" si="10"/>
        <v>8.522</v>
      </c>
      <c r="S255" s="209">
        <f t="shared" si="11"/>
        <v>8.558</v>
      </c>
      <c r="T255" s="209">
        <f t="shared" si="12"/>
        <v>8.594</v>
      </c>
      <c r="U255" s="213">
        <v>8.63</v>
      </c>
    </row>
    <row r="256">
      <c r="A256" s="214">
        <v>42768.0</v>
      </c>
      <c r="B256" s="211">
        <v>8.6</v>
      </c>
      <c r="C256" s="206">
        <v>8.16</v>
      </c>
      <c r="D256" s="212">
        <v>8.03</v>
      </c>
      <c r="E256" s="208">
        <f t="shared" si="1"/>
        <v>8.005</v>
      </c>
      <c r="F256" s="212">
        <v>7.98</v>
      </c>
      <c r="G256" s="208">
        <f t="shared" si="2"/>
        <v>8</v>
      </c>
      <c r="H256" s="206">
        <v>8.02</v>
      </c>
      <c r="I256" s="209">
        <f t="shared" si="3"/>
        <v>8.07</v>
      </c>
      <c r="J256" s="209">
        <f t="shared" si="4"/>
        <v>8.12</v>
      </c>
      <c r="K256" s="212">
        <v>8.17</v>
      </c>
      <c r="L256" s="208">
        <f t="shared" si="5"/>
        <v>8.22</v>
      </c>
      <c r="M256" s="208">
        <f t="shared" si="6"/>
        <v>8.27</v>
      </c>
      <c r="N256" s="208">
        <f t="shared" si="7"/>
        <v>8.32</v>
      </c>
      <c r="O256" s="208">
        <f t="shared" si="8"/>
        <v>8.37</v>
      </c>
      <c r="P256" s="206">
        <v>8.42</v>
      </c>
      <c r="Q256" s="209">
        <f t="shared" si="9"/>
        <v>8.454</v>
      </c>
      <c r="R256" s="209">
        <f t="shared" si="10"/>
        <v>8.488</v>
      </c>
      <c r="S256" s="209">
        <f t="shared" si="11"/>
        <v>8.522</v>
      </c>
      <c r="T256" s="209">
        <f t="shared" si="12"/>
        <v>8.556</v>
      </c>
      <c r="U256" s="213">
        <v>8.59</v>
      </c>
    </row>
    <row r="257">
      <c r="A257" s="214">
        <v>42767.0</v>
      </c>
      <c r="B257" s="211">
        <v>8.71</v>
      </c>
      <c r="C257" s="206">
        <v>8.21</v>
      </c>
      <c r="D257" s="212">
        <v>8.03</v>
      </c>
      <c r="E257" s="208">
        <f t="shared" si="1"/>
        <v>8.005</v>
      </c>
      <c r="F257" s="212">
        <v>7.98</v>
      </c>
      <c r="G257" s="208">
        <f t="shared" si="2"/>
        <v>8.025</v>
      </c>
      <c r="H257" s="206">
        <v>8.07</v>
      </c>
      <c r="I257" s="209">
        <f t="shared" si="3"/>
        <v>8.136666667</v>
      </c>
      <c r="J257" s="209">
        <f t="shared" si="4"/>
        <v>8.203333333</v>
      </c>
      <c r="K257" s="212">
        <v>8.27</v>
      </c>
      <c r="L257" s="208">
        <f t="shared" si="5"/>
        <v>8.33</v>
      </c>
      <c r="M257" s="208">
        <f t="shared" si="6"/>
        <v>8.39</v>
      </c>
      <c r="N257" s="208">
        <f t="shared" si="7"/>
        <v>8.45</v>
      </c>
      <c r="O257" s="208">
        <f t="shared" si="8"/>
        <v>8.51</v>
      </c>
      <c r="P257" s="206">
        <v>8.57</v>
      </c>
      <c r="Q257" s="209">
        <f t="shared" si="9"/>
        <v>8.61</v>
      </c>
      <c r="R257" s="209">
        <f t="shared" si="10"/>
        <v>8.65</v>
      </c>
      <c r="S257" s="209">
        <f t="shared" si="11"/>
        <v>8.69</v>
      </c>
      <c r="T257" s="209">
        <f t="shared" si="12"/>
        <v>8.73</v>
      </c>
      <c r="U257" s="213">
        <v>8.77</v>
      </c>
    </row>
    <row r="258">
      <c r="A258" s="204">
        <v>42766.0</v>
      </c>
      <c r="B258" s="211">
        <v>8.71</v>
      </c>
      <c r="C258" s="206">
        <v>8.28</v>
      </c>
      <c r="D258" s="212">
        <v>8.1</v>
      </c>
      <c r="E258" s="208">
        <f t="shared" si="1"/>
        <v>8.055</v>
      </c>
      <c r="F258" s="212">
        <v>8.01</v>
      </c>
      <c r="G258" s="208">
        <f t="shared" si="2"/>
        <v>8.04</v>
      </c>
      <c r="H258" s="206">
        <v>8.07</v>
      </c>
      <c r="I258" s="209">
        <f t="shared" si="3"/>
        <v>8.133333333</v>
      </c>
      <c r="J258" s="209">
        <f t="shared" si="4"/>
        <v>8.196666667</v>
      </c>
      <c r="K258" s="212">
        <v>8.26</v>
      </c>
      <c r="L258" s="208">
        <f t="shared" si="5"/>
        <v>8.316</v>
      </c>
      <c r="M258" s="208">
        <f t="shared" si="6"/>
        <v>8.372</v>
      </c>
      <c r="N258" s="208">
        <f t="shared" si="7"/>
        <v>8.428</v>
      </c>
      <c r="O258" s="208">
        <f t="shared" si="8"/>
        <v>8.484</v>
      </c>
      <c r="P258" s="206">
        <v>8.54</v>
      </c>
      <c r="Q258" s="209">
        <f t="shared" si="9"/>
        <v>8.58</v>
      </c>
      <c r="R258" s="209">
        <f t="shared" si="10"/>
        <v>8.62</v>
      </c>
      <c r="S258" s="209">
        <f t="shared" si="11"/>
        <v>8.66</v>
      </c>
      <c r="T258" s="209">
        <f t="shared" si="12"/>
        <v>8.7</v>
      </c>
      <c r="U258" s="213">
        <v>8.74</v>
      </c>
    </row>
    <row r="259">
      <c r="A259" s="204">
        <v>42765.0</v>
      </c>
      <c r="B259" s="211">
        <v>8.6</v>
      </c>
      <c r="C259" s="206">
        <v>8.2</v>
      </c>
      <c r="D259" s="212">
        <v>8.05</v>
      </c>
      <c r="E259" s="208">
        <f t="shared" si="1"/>
        <v>8.03</v>
      </c>
      <c r="F259" s="212">
        <v>8.01</v>
      </c>
      <c r="G259" s="208">
        <f t="shared" si="2"/>
        <v>8.065</v>
      </c>
      <c r="H259" s="206">
        <v>8.12</v>
      </c>
      <c r="I259" s="209">
        <f t="shared" si="3"/>
        <v>8.193333333</v>
      </c>
      <c r="J259" s="209">
        <f t="shared" si="4"/>
        <v>8.266666667</v>
      </c>
      <c r="K259" s="212">
        <v>8.34</v>
      </c>
      <c r="L259" s="208">
        <f t="shared" si="5"/>
        <v>8.402</v>
      </c>
      <c r="M259" s="208">
        <f t="shared" si="6"/>
        <v>8.464</v>
      </c>
      <c r="N259" s="208">
        <f t="shared" si="7"/>
        <v>8.526</v>
      </c>
      <c r="O259" s="208">
        <f t="shared" si="8"/>
        <v>8.588</v>
      </c>
      <c r="P259" s="206">
        <v>8.65</v>
      </c>
      <c r="Q259" s="209">
        <f t="shared" si="9"/>
        <v>8.688</v>
      </c>
      <c r="R259" s="209">
        <f t="shared" si="10"/>
        <v>8.726</v>
      </c>
      <c r="S259" s="209">
        <f t="shared" si="11"/>
        <v>8.764</v>
      </c>
      <c r="T259" s="209">
        <f t="shared" si="12"/>
        <v>8.802</v>
      </c>
      <c r="U259" s="213">
        <v>8.84</v>
      </c>
    </row>
    <row r="260">
      <c r="A260" s="204">
        <v>42762.0</v>
      </c>
      <c r="B260" s="211">
        <v>8.58</v>
      </c>
      <c r="C260" s="206">
        <v>8.16</v>
      </c>
      <c r="D260" s="212">
        <v>8.02</v>
      </c>
      <c r="E260" s="208">
        <f t="shared" si="1"/>
        <v>7.99</v>
      </c>
      <c r="F260" s="212">
        <v>7.96</v>
      </c>
      <c r="G260" s="208">
        <f t="shared" si="2"/>
        <v>8</v>
      </c>
      <c r="H260" s="206">
        <v>8.04</v>
      </c>
      <c r="I260" s="209">
        <f t="shared" si="3"/>
        <v>8.11</v>
      </c>
      <c r="J260" s="209">
        <f t="shared" si="4"/>
        <v>8.18</v>
      </c>
      <c r="K260" s="212">
        <v>8.25</v>
      </c>
      <c r="L260" s="208">
        <f t="shared" si="5"/>
        <v>8.312</v>
      </c>
      <c r="M260" s="208">
        <f t="shared" si="6"/>
        <v>8.374</v>
      </c>
      <c r="N260" s="208">
        <f t="shared" si="7"/>
        <v>8.436</v>
      </c>
      <c r="O260" s="208">
        <f t="shared" si="8"/>
        <v>8.498</v>
      </c>
      <c r="P260" s="206">
        <v>8.56</v>
      </c>
      <c r="Q260" s="209">
        <f t="shared" si="9"/>
        <v>8.6</v>
      </c>
      <c r="R260" s="209">
        <f t="shared" si="10"/>
        <v>8.64</v>
      </c>
      <c r="S260" s="209">
        <f t="shared" si="11"/>
        <v>8.68</v>
      </c>
      <c r="T260" s="209">
        <f t="shared" si="12"/>
        <v>8.72</v>
      </c>
      <c r="U260" s="213">
        <v>8.76</v>
      </c>
    </row>
    <row r="261">
      <c r="A261" s="204">
        <v>42761.0</v>
      </c>
      <c r="B261" s="211">
        <v>8.66</v>
      </c>
      <c r="C261" s="206">
        <v>8.26</v>
      </c>
      <c r="D261" s="212">
        <v>8.13</v>
      </c>
      <c r="E261" s="208">
        <f t="shared" si="1"/>
        <v>8.115</v>
      </c>
      <c r="F261" s="212">
        <v>8.1</v>
      </c>
      <c r="G261" s="208">
        <f t="shared" si="2"/>
        <v>8.14</v>
      </c>
      <c r="H261" s="206">
        <v>8.18</v>
      </c>
      <c r="I261" s="209">
        <f t="shared" si="3"/>
        <v>8.243333333</v>
      </c>
      <c r="J261" s="209">
        <f t="shared" si="4"/>
        <v>8.306666667</v>
      </c>
      <c r="K261" s="212">
        <v>8.37</v>
      </c>
      <c r="L261" s="208">
        <f t="shared" si="5"/>
        <v>8.432</v>
      </c>
      <c r="M261" s="208">
        <f t="shared" si="6"/>
        <v>8.494</v>
      </c>
      <c r="N261" s="208">
        <f t="shared" si="7"/>
        <v>8.556</v>
      </c>
      <c r="O261" s="208">
        <f t="shared" si="8"/>
        <v>8.618</v>
      </c>
      <c r="P261" s="206">
        <v>8.68</v>
      </c>
      <c r="Q261" s="209">
        <f t="shared" si="9"/>
        <v>8.72</v>
      </c>
      <c r="R261" s="209">
        <f t="shared" si="10"/>
        <v>8.76</v>
      </c>
      <c r="S261" s="209">
        <f t="shared" si="11"/>
        <v>8.8</v>
      </c>
      <c r="T261" s="209">
        <f t="shared" si="12"/>
        <v>8.84</v>
      </c>
      <c r="U261" s="213">
        <v>8.88</v>
      </c>
    </row>
    <row r="262">
      <c r="A262" s="204">
        <v>42760.0</v>
      </c>
      <c r="B262" s="211">
        <v>8.39</v>
      </c>
      <c r="C262" s="206">
        <v>8.1</v>
      </c>
      <c r="D262" s="212">
        <v>8.02</v>
      </c>
      <c r="E262" s="208">
        <f t="shared" si="1"/>
        <v>8.035</v>
      </c>
      <c r="F262" s="212">
        <v>8.05</v>
      </c>
      <c r="G262" s="208">
        <f t="shared" si="2"/>
        <v>8.105</v>
      </c>
      <c r="H262" s="206">
        <v>8.16</v>
      </c>
      <c r="I262" s="209">
        <f t="shared" si="3"/>
        <v>8.233333333</v>
      </c>
      <c r="J262" s="209">
        <f t="shared" si="4"/>
        <v>8.306666667</v>
      </c>
      <c r="K262" s="212">
        <v>8.38</v>
      </c>
      <c r="L262" s="208">
        <f t="shared" si="5"/>
        <v>8.45</v>
      </c>
      <c r="M262" s="208">
        <f t="shared" si="6"/>
        <v>8.52</v>
      </c>
      <c r="N262" s="208">
        <f t="shared" si="7"/>
        <v>8.59</v>
      </c>
      <c r="O262" s="208">
        <f t="shared" si="8"/>
        <v>8.66</v>
      </c>
      <c r="P262" s="206">
        <v>8.73</v>
      </c>
      <c r="Q262" s="209">
        <f t="shared" si="9"/>
        <v>8.778</v>
      </c>
      <c r="R262" s="209">
        <f t="shared" si="10"/>
        <v>8.826</v>
      </c>
      <c r="S262" s="209">
        <f t="shared" si="11"/>
        <v>8.874</v>
      </c>
      <c r="T262" s="209">
        <f t="shared" si="12"/>
        <v>8.922</v>
      </c>
      <c r="U262" s="213">
        <v>8.97</v>
      </c>
    </row>
    <row r="263">
      <c r="A263" s="204">
        <v>42759.0</v>
      </c>
      <c r="B263" s="211">
        <v>8.33</v>
      </c>
      <c r="C263" s="206">
        <v>8.07</v>
      </c>
      <c r="D263" s="212">
        <v>7.99</v>
      </c>
      <c r="E263" s="208">
        <f t="shared" si="1"/>
        <v>7.975</v>
      </c>
      <c r="F263" s="212">
        <v>7.96</v>
      </c>
      <c r="G263" s="208">
        <f t="shared" si="2"/>
        <v>7.995</v>
      </c>
      <c r="H263" s="206">
        <v>8.03</v>
      </c>
      <c r="I263" s="209">
        <f t="shared" si="3"/>
        <v>8.103333333</v>
      </c>
      <c r="J263" s="209">
        <f t="shared" si="4"/>
        <v>8.176666667</v>
      </c>
      <c r="K263" s="212">
        <v>8.25</v>
      </c>
      <c r="L263" s="208">
        <f t="shared" si="5"/>
        <v>8.324</v>
      </c>
      <c r="M263" s="208">
        <f t="shared" si="6"/>
        <v>8.398</v>
      </c>
      <c r="N263" s="208">
        <f t="shared" si="7"/>
        <v>8.472</v>
      </c>
      <c r="O263" s="208">
        <f t="shared" si="8"/>
        <v>8.546</v>
      </c>
      <c r="P263" s="206">
        <v>8.62</v>
      </c>
      <c r="Q263" s="209">
        <f t="shared" si="9"/>
        <v>8.672</v>
      </c>
      <c r="R263" s="209">
        <f t="shared" si="10"/>
        <v>8.724</v>
      </c>
      <c r="S263" s="209">
        <f t="shared" si="11"/>
        <v>8.776</v>
      </c>
      <c r="T263" s="209">
        <f t="shared" si="12"/>
        <v>8.828</v>
      </c>
      <c r="U263" s="213">
        <v>8.88</v>
      </c>
    </row>
    <row r="264">
      <c r="A264" s="204">
        <v>42758.0</v>
      </c>
      <c r="B264" s="211">
        <v>8.32</v>
      </c>
      <c r="C264" s="206">
        <v>8.05</v>
      </c>
      <c r="D264" s="212">
        <v>7.95</v>
      </c>
      <c r="E264" s="208">
        <f t="shared" si="1"/>
        <v>7.93</v>
      </c>
      <c r="F264" s="212">
        <v>7.91</v>
      </c>
      <c r="G264" s="208">
        <f t="shared" si="2"/>
        <v>7.945</v>
      </c>
      <c r="H264" s="206">
        <v>7.98</v>
      </c>
      <c r="I264" s="209">
        <f t="shared" si="3"/>
        <v>8.053333333</v>
      </c>
      <c r="J264" s="209">
        <f t="shared" si="4"/>
        <v>8.126666667</v>
      </c>
      <c r="K264" s="212">
        <v>8.2</v>
      </c>
      <c r="L264" s="208">
        <f t="shared" si="5"/>
        <v>8.276</v>
      </c>
      <c r="M264" s="208">
        <f t="shared" si="6"/>
        <v>8.352</v>
      </c>
      <c r="N264" s="208">
        <f t="shared" si="7"/>
        <v>8.428</v>
      </c>
      <c r="O264" s="208">
        <f t="shared" si="8"/>
        <v>8.504</v>
      </c>
      <c r="P264" s="206">
        <v>8.58</v>
      </c>
      <c r="Q264" s="209">
        <f t="shared" si="9"/>
        <v>8.632</v>
      </c>
      <c r="R264" s="209">
        <f t="shared" si="10"/>
        <v>8.684</v>
      </c>
      <c r="S264" s="209">
        <f t="shared" si="11"/>
        <v>8.736</v>
      </c>
      <c r="T264" s="209">
        <f t="shared" si="12"/>
        <v>8.788</v>
      </c>
      <c r="U264" s="213">
        <v>8.84</v>
      </c>
    </row>
    <row r="265">
      <c r="A265" s="204">
        <v>42755.0</v>
      </c>
      <c r="B265" s="211">
        <v>8.36</v>
      </c>
      <c r="C265" s="206">
        <v>8.04</v>
      </c>
      <c r="D265" s="212">
        <v>7.93</v>
      </c>
      <c r="E265" s="208">
        <f t="shared" si="1"/>
        <v>7.915</v>
      </c>
      <c r="F265" s="212">
        <v>7.9</v>
      </c>
      <c r="G265" s="208">
        <f t="shared" si="2"/>
        <v>7.94</v>
      </c>
      <c r="H265" s="206">
        <v>7.98</v>
      </c>
      <c r="I265" s="209">
        <f t="shared" si="3"/>
        <v>8.05</v>
      </c>
      <c r="J265" s="209">
        <f t="shared" si="4"/>
        <v>8.12</v>
      </c>
      <c r="K265" s="212">
        <v>8.19</v>
      </c>
      <c r="L265" s="208">
        <f t="shared" si="5"/>
        <v>8.256</v>
      </c>
      <c r="M265" s="208">
        <f t="shared" si="6"/>
        <v>8.322</v>
      </c>
      <c r="N265" s="208">
        <f t="shared" si="7"/>
        <v>8.388</v>
      </c>
      <c r="O265" s="208">
        <f t="shared" si="8"/>
        <v>8.454</v>
      </c>
      <c r="P265" s="206">
        <v>8.52</v>
      </c>
      <c r="Q265" s="209">
        <f t="shared" si="9"/>
        <v>8.566</v>
      </c>
      <c r="R265" s="209">
        <f t="shared" si="10"/>
        <v>8.612</v>
      </c>
      <c r="S265" s="209">
        <f t="shared" si="11"/>
        <v>8.658</v>
      </c>
      <c r="T265" s="209">
        <f t="shared" si="12"/>
        <v>8.704</v>
      </c>
      <c r="U265" s="213">
        <v>8.75</v>
      </c>
    </row>
    <row r="266">
      <c r="A266" s="204">
        <v>42754.0</v>
      </c>
      <c r="B266" s="211">
        <v>8.31</v>
      </c>
      <c r="C266" s="206">
        <v>8.05</v>
      </c>
      <c r="D266" s="212">
        <v>7.97</v>
      </c>
      <c r="E266" s="208">
        <f t="shared" si="1"/>
        <v>7.955</v>
      </c>
      <c r="F266" s="212">
        <v>7.94</v>
      </c>
      <c r="G266" s="208">
        <f t="shared" si="2"/>
        <v>7.965</v>
      </c>
      <c r="H266" s="206">
        <v>7.99</v>
      </c>
      <c r="I266" s="209">
        <f t="shared" si="3"/>
        <v>8.04</v>
      </c>
      <c r="J266" s="209">
        <f t="shared" si="4"/>
        <v>8.09</v>
      </c>
      <c r="K266" s="212">
        <v>8.14</v>
      </c>
      <c r="L266" s="208">
        <f t="shared" si="5"/>
        <v>8.186</v>
      </c>
      <c r="M266" s="208">
        <f t="shared" si="6"/>
        <v>8.232</v>
      </c>
      <c r="N266" s="208">
        <f t="shared" si="7"/>
        <v>8.278</v>
      </c>
      <c r="O266" s="208">
        <f t="shared" si="8"/>
        <v>8.324</v>
      </c>
      <c r="P266" s="206">
        <v>8.37</v>
      </c>
      <c r="Q266" s="209">
        <f t="shared" si="9"/>
        <v>8.398</v>
      </c>
      <c r="R266" s="209">
        <f t="shared" si="10"/>
        <v>8.426</v>
      </c>
      <c r="S266" s="209">
        <f t="shared" si="11"/>
        <v>8.454</v>
      </c>
      <c r="T266" s="209">
        <f t="shared" si="12"/>
        <v>8.482</v>
      </c>
      <c r="U266" s="213">
        <v>8.51</v>
      </c>
    </row>
    <row r="267">
      <c r="A267" s="204">
        <v>42753.0</v>
      </c>
      <c r="B267" s="211">
        <v>8.33</v>
      </c>
      <c r="C267" s="206">
        <v>8.09</v>
      </c>
      <c r="D267" s="212">
        <v>7.97</v>
      </c>
      <c r="E267" s="208">
        <f t="shared" si="1"/>
        <v>7.945</v>
      </c>
      <c r="F267" s="212">
        <v>7.92</v>
      </c>
      <c r="G267" s="208">
        <f t="shared" si="2"/>
        <v>7.95</v>
      </c>
      <c r="H267" s="206">
        <v>7.98</v>
      </c>
      <c r="I267" s="209">
        <f t="shared" si="3"/>
        <v>8.03</v>
      </c>
      <c r="J267" s="209">
        <f t="shared" si="4"/>
        <v>8.08</v>
      </c>
      <c r="K267" s="212">
        <v>8.13</v>
      </c>
      <c r="L267" s="208">
        <f t="shared" si="5"/>
        <v>8.184</v>
      </c>
      <c r="M267" s="208">
        <f t="shared" si="6"/>
        <v>8.238</v>
      </c>
      <c r="N267" s="208">
        <f t="shared" si="7"/>
        <v>8.292</v>
      </c>
      <c r="O267" s="208">
        <f t="shared" si="8"/>
        <v>8.346</v>
      </c>
      <c r="P267" s="206">
        <v>8.4</v>
      </c>
      <c r="Q267" s="209">
        <f t="shared" si="9"/>
        <v>8.436</v>
      </c>
      <c r="R267" s="209">
        <f t="shared" si="10"/>
        <v>8.472</v>
      </c>
      <c r="S267" s="209">
        <f t="shared" si="11"/>
        <v>8.508</v>
      </c>
      <c r="T267" s="209">
        <f t="shared" si="12"/>
        <v>8.544</v>
      </c>
      <c r="U267" s="213">
        <v>8.58</v>
      </c>
    </row>
    <row r="268">
      <c r="A268" s="204">
        <v>42752.0</v>
      </c>
      <c r="B268" s="211">
        <v>8.32</v>
      </c>
      <c r="C268" s="206">
        <v>8.09</v>
      </c>
      <c r="D268" s="212">
        <v>7.98</v>
      </c>
      <c r="E268" s="208">
        <f t="shared" si="1"/>
        <v>7.945</v>
      </c>
      <c r="F268" s="212">
        <v>7.91</v>
      </c>
      <c r="G268" s="208">
        <f t="shared" si="2"/>
        <v>7.93</v>
      </c>
      <c r="H268" s="206">
        <v>7.95</v>
      </c>
      <c r="I268" s="209">
        <f t="shared" si="3"/>
        <v>8</v>
      </c>
      <c r="J268" s="209">
        <f t="shared" si="4"/>
        <v>8.05</v>
      </c>
      <c r="K268" s="212">
        <v>8.1</v>
      </c>
      <c r="L268" s="208">
        <f t="shared" si="5"/>
        <v>8.154</v>
      </c>
      <c r="M268" s="208">
        <f t="shared" si="6"/>
        <v>8.208</v>
      </c>
      <c r="N268" s="208">
        <f t="shared" si="7"/>
        <v>8.262</v>
      </c>
      <c r="O268" s="208">
        <f t="shared" si="8"/>
        <v>8.316</v>
      </c>
      <c r="P268" s="206">
        <v>8.37</v>
      </c>
      <c r="Q268" s="209">
        <f t="shared" si="9"/>
        <v>8.41</v>
      </c>
      <c r="R268" s="209">
        <f t="shared" si="10"/>
        <v>8.45</v>
      </c>
      <c r="S268" s="209">
        <f t="shared" si="11"/>
        <v>8.49</v>
      </c>
      <c r="T268" s="209">
        <f t="shared" si="12"/>
        <v>8.53</v>
      </c>
      <c r="U268" s="213">
        <v>8.57</v>
      </c>
    </row>
    <row r="269">
      <c r="A269" s="204">
        <v>42751.0</v>
      </c>
      <c r="B269" s="211">
        <v>8.33</v>
      </c>
      <c r="C269" s="206">
        <v>8.13</v>
      </c>
      <c r="D269" s="212">
        <v>8.03</v>
      </c>
      <c r="E269" s="208">
        <f t="shared" si="1"/>
        <v>7.995</v>
      </c>
      <c r="F269" s="212">
        <v>7.96</v>
      </c>
      <c r="G269" s="208">
        <f t="shared" si="2"/>
        <v>7.975</v>
      </c>
      <c r="H269" s="206">
        <v>7.99</v>
      </c>
      <c r="I269" s="209">
        <f t="shared" si="3"/>
        <v>8.036666667</v>
      </c>
      <c r="J269" s="209">
        <f t="shared" si="4"/>
        <v>8.083333333</v>
      </c>
      <c r="K269" s="212">
        <v>8.13</v>
      </c>
      <c r="L269" s="208">
        <f t="shared" si="5"/>
        <v>8.184</v>
      </c>
      <c r="M269" s="208">
        <f t="shared" si="6"/>
        <v>8.238</v>
      </c>
      <c r="N269" s="208">
        <f t="shared" si="7"/>
        <v>8.292</v>
      </c>
      <c r="O269" s="208">
        <f t="shared" si="8"/>
        <v>8.346</v>
      </c>
      <c r="P269" s="206">
        <v>8.4</v>
      </c>
      <c r="Q269" s="209">
        <f t="shared" si="9"/>
        <v>8.442</v>
      </c>
      <c r="R269" s="209">
        <f t="shared" si="10"/>
        <v>8.484</v>
      </c>
      <c r="S269" s="209">
        <f t="shared" si="11"/>
        <v>8.526</v>
      </c>
      <c r="T269" s="209">
        <f t="shared" si="12"/>
        <v>8.568</v>
      </c>
      <c r="U269" s="213">
        <v>8.61</v>
      </c>
    </row>
    <row r="270">
      <c r="A270" s="204">
        <v>42748.0</v>
      </c>
      <c r="B270" s="211">
        <v>8.36</v>
      </c>
      <c r="C270" s="206">
        <v>8.12</v>
      </c>
      <c r="D270" s="212">
        <v>7.98</v>
      </c>
      <c r="E270" s="208">
        <f t="shared" si="1"/>
        <v>7.935</v>
      </c>
      <c r="F270" s="212">
        <v>7.89</v>
      </c>
      <c r="G270" s="208">
        <f t="shared" si="2"/>
        <v>7.91</v>
      </c>
      <c r="H270" s="206">
        <v>7.93</v>
      </c>
      <c r="I270" s="209">
        <f t="shared" si="3"/>
        <v>7.983333333</v>
      </c>
      <c r="J270" s="209">
        <f t="shared" si="4"/>
        <v>8.036666667</v>
      </c>
      <c r="K270" s="212">
        <v>8.09</v>
      </c>
      <c r="L270" s="208">
        <f t="shared" si="5"/>
        <v>8.146</v>
      </c>
      <c r="M270" s="208">
        <f t="shared" si="6"/>
        <v>8.202</v>
      </c>
      <c r="N270" s="208">
        <f t="shared" si="7"/>
        <v>8.258</v>
      </c>
      <c r="O270" s="208">
        <f t="shared" si="8"/>
        <v>8.314</v>
      </c>
      <c r="P270" s="206">
        <v>8.37</v>
      </c>
      <c r="Q270" s="209">
        <f t="shared" si="9"/>
        <v>8.412</v>
      </c>
      <c r="R270" s="209">
        <f t="shared" si="10"/>
        <v>8.454</v>
      </c>
      <c r="S270" s="209">
        <f t="shared" si="11"/>
        <v>8.496</v>
      </c>
      <c r="T270" s="209">
        <f t="shared" si="12"/>
        <v>8.538</v>
      </c>
      <c r="U270" s="213">
        <v>8.58</v>
      </c>
    </row>
    <row r="271">
      <c r="A271" s="204">
        <v>42747.0</v>
      </c>
      <c r="B271" s="211">
        <v>8.38</v>
      </c>
      <c r="C271" s="206">
        <v>8.13</v>
      </c>
      <c r="D271" s="212">
        <v>8.0</v>
      </c>
      <c r="E271" s="208">
        <f t="shared" si="1"/>
        <v>7.95</v>
      </c>
      <c r="F271" s="212">
        <v>7.9</v>
      </c>
      <c r="G271" s="208">
        <f t="shared" si="2"/>
        <v>7.92</v>
      </c>
      <c r="H271" s="206">
        <v>7.94</v>
      </c>
      <c r="I271" s="209">
        <f t="shared" si="3"/>
        <v>7.986666667</v>
      </c>
      <c r="J271" s="209">
        <f t="shared" si="4"/>
        <v>8.033333333</v>
      </c>
      <c r="K271" s="212">
        <v>8.08</v>
      </c>
      <c r="L271" s="208">
        <f t="shared" si="5"/>
        <v>8.132</v>
      </c>
      <c r="M271" s="208">
        <f t="shared" si="6"/>
        <v>8.184</v>
      </c>
      <c r="N271" s="208">
        <f t="shared" si="7"/>
        <v>8.236</v>
      </c>
      <c r="O271" s="208">
        <f t="shared" si="8"/>
        <v>8.288</v>
      </c>
      <c r="P271" s="206">
        <v>8.34</v>
      </c>
      <c r="Q271" s="209">
        <f t="shared" si="9"/>
        <v>8.38</v>
      </c>
      <c r="R271" s="209">
        <f t="shared" si="10"/>
        <v>8.42</v>
      </c>
      <c r="S271" s="209">
        <f t="shared" si="11"/>
        <v>8.46</v>
      </c>
      <c r="T271" s="209">
        <f t="shared" si="12"/>
        <v>8.5</v>
      </c>
      <c r="U271" s="213">
        <v>8.54</v>
      </c>
    </row>
    <row r="272">
      <c r="A272" s="204">
        <v>42746.0</v>
      </c>
      <c r="B272" s="211">
        <v>8.4</v>
      </c>
      <c r="C272" s="206">
        <v>8.2</v>
      </c>
      <c r="D272" s="212">
        <v>8.1</v>
      </c>
      <c r="E272" s="208">
        <f t="shared" si="1"/>
        <v>8.075</v>
      </c>
      <c r="F272" s="212">
        <v>8.05</v>
      </c>
      <c r="G272" s="208">
        <f t="shared" si="2"/>
        <v>8.065</v>
      </c>
      <c r="H272" s="206">
        <v>8.08</v>
      </c>
      <c r="I272" s="209">
        <f t="shared" si="3"/>
        <v>8.12</v>
      </c>
      <c r="J272" s="209">
        <f t="shared" si="4"/>
        <v>8.16</v>
      </c>
      <c r="K272" s="212">
        <v>8.2</v>
      </c>
      <c r="L272" s="208">
        <f t="shared" si="5"/>
        <v>8.246</v>
      </c>
      <c r="M272" s="208">
        <f t="shared" si="6"/>
        <v>8.292</v>
      </c>
      <c r="N272" s="208">
        <f t="shared" si="7"/>
        <v>8.338</v>
      </c>
      <c r="O272" s="208">
        <f t="shared" si="8"/>
        <v>8.384</v>
      </c>
      <c r="P272" s="206">
        <v>8.43</v>
      </c>
      <c r="Q272" s="209">
        <f t="shared" si="9"/>
        <v>8.468</v>
      </c>
      <c r="R272" s="209">
        <f t="shared" si="10"/>
        <v>8.506</v>
      </c>
      <c r="S272" s="209">
        <f t="shared" si="11"/>
        <v>8.544</v>
      </c>
      <c r="T272" s="209">
        <f t="shared" si="12"/>
        <v>8.582</v>
      </c>
      <c r="U272" s="213">
        <v>8.62</v>
      </c>
    </row>
    <row r="273">
      <c r="A273" s="214">
        <v>42745.0</v>
      </c>
      <c r="B273" s="211">
        <v>8.36</v>
      </c>
      <c r="C273" s="206">
        <v>8.21</v>
      </c>
      <c r="D273" s="212">
        <v>8.09</v>
      </c>
      <c r="E273" s="208">
        <f t="shared" si="1"/>
        <v>8.045</v>
      </c>
      <c r="F273" s="212">
        <v>8.0</v>
      </c>
      <c r="G273" s="208">
        <f t="shared" si="2"/>
        <v>8.015</v>
      </c>
      <c r="H273" s="206">
        <v>8.03</v>
      </c>
      <c r="I273" s="209">
        <f t="shared" si="3"/>
        <v>8.063333333</v>
      </c>
      <c r="J273" s="209">
        <f t="shared" si="4"/>
        <v>8.096666667</v>
      </c>
      <c r="K273" s="212">
        <v>8.13</v>
      </c>
      <c r="L273" s="208">
        <f t="shared" si="5"/>
        <v>8.178</v>
      </c>
      <c r="M273" s="208">
        <f t="shared" si="6"/>
        <v>8.226</v>
      </c>
      <c r="N273" s="208">
        <f t="shared" si="7"/>
        <v>8.274</v>
      </c>
      <c r="O273" s="208">
        <f t="shared" si="8"/>
        <v>8.322</v>
      </c>
      <c r="P273" s="206">
        <v>8.37</v>
      </c>
      <c r="Q273" s="209">
        <f t="shared" si="9"/>
        <v>8.41</v>
      </c>
      <c r="R273" s="209">
        <f t="shared" si="10"/>
        <v>8.45</v>
      </c>
      <c r="S273" s="209">
        <f t="shared" si="11"/>
        <v>8.49</v>
      </c>
      <c r="T273" s="209">
        <f t="shared" si="12"/>
        <v>8.53</v>
      </c>
      <c r="U273" s="213">
        <v>8.57</v>
      </c>
    </row>
    <row r="274">
      <c r="A274" s="214">
        <v>42744.0</v>
      </c>
      <c r="B274" s="211">
        <v>8.49</v>
      </c>
      <c r="C274" s="206">
        <v>8.23</v>
      </c>
      <c r="D274" s="212">
        <v>8.16</v>
      </c>
      <c r="E274" s="208">
        <f t="shared" si="1"/>
        <v>8.135</v>
      </c>
      <c r="F274" s="212">
        <v>8.11</v>
      </c>
      <c r="G274" s="208">
        <f t="shared" si="2"/>
        <v>8.115</v>
      </c>
      <c r="H274" s="206">
        <v>8.12</v>
      </c>
      <c r="I274" s="209">
        <f t="shared" si="3"/>
        <v>8.15</v>
      </c>
      <c r="J274" s="209">
        <f t="shared" si="4"/>
        <v>8.18</v>
      </c>
      <c r="K274" s="212">
        <v>8.21</v>
      </c>
      <c r="L274" s="208">
        <f t="shared" si="5"/>
        <v>8.254</v>
      </c>
      <c r="M274" s="208">
        <f t="shared" si="6"/>
        <v>8.298</v>
      </c>
      <c r="N274" s="208">
        <f t="shared" si="7"/>
        <v>8.342</v>
      </c>
      <c r="O274" s="208">
        <f t="shared" si="8"/>
        <v>8.386</v>
      </c>
      <c r="P274" s="206">
        <v>8.43</v>
      </c>
      <c r="Q274" s="209">
        <f t="shared" si="9"/>
        <v>8.47</v>
      </c>
      <c r="R274" s="209">
        <f t="shared" si="10"/>
        <v>8.51</v>
      </c>
      <c r="S274" s="209">
        <f t="shared" si="11"/>
        <v>8.55</v>
      </c>
      <c r="T274" s="209">
        <f t="shared" si="12"/>
        <v>8.59</v>
      </c>
      <c r="U274" s="213">
        <v>8.63</v>
      </c>
    </row>
    <row r="275">
      <c r="A275" s="214">
        <v>42741.0</v>
      </c>
      <c r="B275" s="211">
        <v>8.35</v>
      </c>
      <c r="C275" s="206">
        <v>8.24</v>
      </c>
      <c r="D275" s="212">
        <v>8.17</v>
      </c>
      <c r="E275" s="208">
        <f t="shared" si="1"/>
        <v>8.16</v>
      </c>
      <c r="F275" s="212">
        <v>8.15</v>
      </c>
      <c r="G275" s="208">
        <f t="shared" si="2"/>
        <v>8.18</v>
      </c>
      <c r="H275" s="206">
        <v>8.21</v>
      </c>
      <c r="I275" s="209">
        <f t="shared" si="3"/>
        <v>8.256666667</v>
      </c>
      <c r="J275" s="209">
        <f t="shared" si="4"/>
        <v>8.303333333</v>
      </c>
      <c r="K275" s="212">
        <v>8.35</v>
      </c>
      <c r="L275" s="208">
        <f t="shared" si="5"/>
        <v>8.4</v>
      </c>
      <c r="M275" s="208">
        <f t="shared" si="6"/>
        <v>8.45</v>
      </c>
      <c r="N275" s="208">
        <f t="shared" si="7"/>
        <v>8.5</v>
      </c>
      <c r="O275" s="208">
        <f t="shared" si="8"/>
        <v>8.55</v>
      </c>
      <c r="P275" s="206">
        <v>8.6</v>
      </c>
      <c r="Q275" s="209">
        <f t="shared" si="9"/>
        <v>8.64</v>
      </c>
      <c r="R275" s="209">
        <f t="shared" si="10"/>
        <v>8.68</v>
      </c>
      <c r="S275" s="209">
        <f t="shared" si="11"/>
        <v>8.72</v>
      </c>
      <c r="T275" s="209">
        <f t="shared" si="12"/>
        <v>8.76</v>
      </c>
      <c r="U275" s="213">
        <v>8.8</v>
      </c>
    </row>
    <row r="276">
      <c r="A276" s="214">
        <v>42740.0</v>
      </c>
      <c r="B276" s="211">
        <v>8.37</v>
      </c>
      <c r="C276" s="206">
        <v>8.17</v>
      </c>
      <c r="D276" s="212">
        <v>8.13</v>
      </c>
      <c r="E276" s="208">
        <f t="shared" si="1"/>
        <v>8.145</v>
      </c>
      <c r="F276" s="212">
        <v>8.16</v>
      </c>
      <c r="G276" s="208">
        <f t="shared" si="2"/>
        <v>8.2</v>
      </c>
      <c r="H276" s="206">
        <v>8.24</v>
      </c>
      <c r="I276" s="209">
        <f t="shared" si="3"/>
        <v>8.283333333</v>
      </c>
      <c r="J276" s="209">
        <f t="shared" si="4"/>
        <v>8.326666667</v>
      </c>
      <c r="K276" s="212">
        <v>8.37</v>
      </c>
      <c r="L276" s="208">
        <f t="shared" si="5"/>
        <v>8.422</v>
      </c>
      <c r="M276" s="208">
        <f t="shared" si="6"/>
        <v>8.474</v>
      </c>
      <c r="N276" s="208">
        <f t="shared" si="7"/>
        <v>8.526</v>
      </c>
      <c r="O276" s="208">
        <f t="shared" si="8"/>
        <v>8.578</v>
      </c>
      <c r="P276" s="206">
        <v>8.63</v>
      </c>
      <c r="Q276" s="209">
        <f t="shared" si="9"/>
        <v>8.672</v>
      </c>
      <c r="R276" s="209">
        <f t="shared" si="10"/>
        <v>8.714</v>
      </c>
      <c r="S276" s="209">
        <f t="shared" si="11"/>
        <v>8.756</v>
      </c>
      <c r="T276" s="209">
        <f t="shared" si="12"/>
        <v>8.798</v>
      </c>
      <c r="U276" s="213">
        <v>8.84</v>
      </c>
    </row>
    <row r="277">
      <c r="A277" s="214">
        <v>42739.0</v>
      </c>
      <c r="B277" s="211">
        <v>8.39</v>
      </c>
      <c r="C277" s="206">
        <v>8.18</v>
      </c>
      <c r="D277" s="212">
        <v>8.14</v>
      </c>
      <c r="E277" s="208">
        <f t="shared" si="1"/>
        <v>8.165</v>
      </c>
      <c r="F277" s="212">
        <v>8.19</v>
      </c>
      <c r="G277" s="208">
        <f t="shared" si="2"/>
        <v>8.24</v>
      </c>
      <c r="H277" s="206">
        <v>8.29</v>
      </c>
      <c r="I277" s="209">
        <f t="shared" si="3"/>
        <v>8.34</v>
      </c>
      <c r="J277" s="209">
        <f t="shared" si="4"/>
        <v>8.39</v>
      </c>
      <c r="K277" s="212">
        <v>8.44</v>
      </c>
      <c r="L277" s="208">
        <f t="shared" si="5"/>
        <v>8.49</v>
      </c>
      <c r="M277" s="208">
        <f t="shared" si="6"/>
        <v>8.54</v>
      </c>
      <c r="N277" s="208">
        <f t="shared" si="7"/>
        <v>8.59</v>
      </c>
      <c r="O277" s="208">
        <f t="shared" si="8"/>
        <v>8.64</v>
      </c>
      <c r="P277" s="206">
        <v>8.69</v>
      </c>
      <c r="Q277" s="209">
        <f t="shared" si="9"/>
        <v>8.728</v>
      </c>
      <c r="R277" s="209">
        <f t="shared" si="10"/>
        <v>8.766</v>
      </c>
      <c r="S277" s="209">
        <f t="shared" si="11"/>
        <v>8.804</v>
      </c>
      <c r="T277" s="209">
        <f t="shared" si="12"/>
        <v>8.842</v>
      </c>
      <c r="U277" s="213">
        <v>8.88</v>
      </c>
    </row>
    <row r="278">
      <c r="A278" s="214">
        <v>42738.0</v>
      </c>
      <c r="B278" s="211">
        <v>8.4</v>
      </c>
      <c r="C278" s="206">
        <v>8.25</v>
      </c>
      <c r="D278" s="212">
        <v>8.21</v>
      </c>
      <c r="E278" s="208">
        <f t="shared" si="1"/>
        <v>8.215</v>
      </c>
      <c r="F278" s="212">
        <v>8.22</v>
      </c>
      <c r="G278" s="208">
        <f t="shared" si="2"/>
        <v>8.25</v>
      </c>
      <c r="H278" s="206">
        <v>8.28</v>
      </c>
      <c r="I278" s="209">
        <f t="shared" si="3"/>
        <v>8.326666667</v>
      </c>
      <c r="J278" s="209">
        <f t="shared" si="4"/>
        <v>8.373333333</v>
      </c>
      <c r="K278" s="212">
        <v>8.42</v>
      </c>
      <c r="L278" s="208">
        <f t="shared" si="5"/>
        <v>8.468</v>
      </c>
      <c r="M278" s="208">
        <f t="shared" si="6"/>
        <v>8.516</v>
      </c>
      <c r="N278" s="208">
        <f t="shared" si="7"/>
        <v>8.564</v>
      </c>
      <c r="O278" s="208">
        <f t="shared" si="8"/>
        <v>8.612</v>
      </c>
      <c r="P278" s="206">
        <v>8.66</v>
      </c>
      <c r="Q278" s="209">
        <f t="shared" si="9"/>
        <v>8.698</v>
      </c>
      <c r="R278" s="209">
        <f t="shared" si="10"/>
        <v>8.736</v>
      </c>
      <c r="S278" s="209">
        <f t="shared" si="11"/>
        <v>8.774</v>
      </c>
      <c r="T278" s="209">
        <f t="shared" si="12"/>
        <v>8.812</v>
      </c>
      <c r="U278" s="213">
        <v>8.85</v>
      </c>
    </row>
    <row r="279">
      <c r="A279" s="214">
        <v>42734.0</v>
      </c>
      <c r="B279" s="211">
        <v>8.45</v>
      </c>
      <c r="C279" s="206">
        <v>8.36</v>
      </c>
      <c r="D279" s="212">
        <v>8.3</v>
      </c>
      <c r="E279" s="208">
        <f t="shared" si="1"/>
        <v>8.3</v>
      </c>
      <c r="F279" s="212">
        <v>8.3</v>
      </c>
      <c r="G279" s="208">
        <f t="shared" si="2"/>
        <v>8.325</v>
      </c>
      <c r="H279" s="206">
        <v>8.35</v>
      </c>
      <c r="I279" s="209">
        <f t="shared" si="3"/>
        <v>8.383333333</v>
      </c>
      <c r="J279" s="209">
        <f t="shared" si="4"/>
        <v>8.416666667</v>
      </c>
      <c r="K279" s="212">
        <v>8.45</v>
      </c>
      <c r="L279" s="208">
        <f t="shared" si="5"/>
        <v>8.482</v>
      </c>
      <c r="M279" s="208">
        <f t="shared" si="6"/>
        <v>8.514</v>
      </c>
      <c r="N279" s="208">
        <f t="shared" si="7"/>
        <v>8.546</v>
      </c>
      <c r="O279" s="208">
        <f t="shared" si="8"/>
        <v>8.578</v>
      </c>
      <c r="P279" s="206">
        <v>8.61</v>
      </c>
      <c r="Q279" s="209">
        <f t="shared" si="9"/>
        <v>8.638</v>
      </c>
      <c r="R279" s="209">
        <f t="shared" si="10"/>
        <v>8.666</v>
      </c>
      <c r="S279" s="209">
        <f t="shared" si="11"/>
        <v>8.694</v>
      </c>
      <c r="T279" s="209">
        <f t="shared" si="12"/>
        <v>8.722</v>
      </c>
      <c r="U279" s="213">
        <v>8.75</v>
      </c>
    </row>
    <row r="280">
      <c r="A280" s="204">
        <v>42733.0</v>
      </c>
      <c r="B280" s="211">
        <v>8.53</v>
      </c>
      <c r="C280" s="206">
        <v>8.38</v>
      </c>
      <c r="D280" s="212">
        <v>8.28</v>
      </c>
      <c r="E280" s="208">
        <f t="shared" si="1"/>
        <v>8.255</v>
      </c>
      <c r="F280" s="212">
        <v>8.23</v>
      </c>
      <c r="G280" s="208">
        <f t="shared" si="2"/>
        <v>8.25</v>
      </c>
      <c r="H280" s="206">
        <v>8.27</v>
      </c>
      <c r="I280" s="209">
        <f t="shared" si="3"/>
        <v>8.303333333</v>
      </c>
      <c r="J280" s="209">
        <f t="shared" si="4"/>
        <v>8.336666667</v>
      </c>
      <c r="K280" s="212">
        <v>8.37</v>
      </c>
      <c r="L280" s="208">
        <f t="shared" si="5"/>
        <v>8.404</v>
      </c>
      <c r="M280" s="208">
        <f t="shared" si="6"/>
        <v>8.438</v>
      </c>
      <c r="N280" s="208">
        <f t="shared" si="7"/>
        <v>8.472</v>
      </c>
      <c r="O280" s="208">
        <f t="shared" si="8"/>
        <v>8.506</v>
      </c>
      <c r="P280" s="206">
        <v>8.54</v>
      </c>
      <c r="Q280" s="209">
        <f t="shared" si="9"/>
        <v>8.566</v>
      </c>
      <c r="R280" s="209">
        <f t="shared" si="10"/>
        <v>8.592</v>
      </c>
      <c r="S280" s="209">
        <f t="shared" si="11"/>
        <v>8.618</v>
      </c>
      <c r="T280" s="209">
        <f t="shared" si="12"/>
        <v>8.644</v>
      </c>
      <c r="U280" s="213">
        <v>8.67</v>
      </c>
    </row>
    <row r="281">
      <c r="A281" s="204">
        <v>42732.0</v>
      </c>
      <c r="B281" s="211">
        <v>8.54</v>
      </c>
      <c r="C281" s="206">
        <v>8.42</v>
      </c>
      <c r="D281" s="212">
        <v>8.35</v>
      </c>
      <c r="E281" s="208">
        <f t="shared" si="1"/>
        <v>8.33</v>
      </c>
      <c r="F281" s="212">
        <v>8.31</v>
      </c>
      <c r="G281" s="208">
        <f t="shared" si="2"/>
        <v>8.33</v>
      </c>
      <c r="H281" s="206">
        <v>8.35</v>
      </c>
      <c r="I281" s="209">
        <f t="shared" si="3"/>
        <v>8.383333333</v>
      </c>
      <c r="J281" s="209">
        <f t="shared" si="4"/>
        <v>8.416666667</v>
      </c>
      <c r="K281" s="212">
        <v>8.45</v>
      </c>
      <c r="L281" s="208">
        <f t="shared" si="5"/>
        <v>8.484</v>
      </c>
      <c r="M281" s="208">
        <f t="shared" si="6"/>
        <v>8.518</v>
      </c>
      <c r="N281" s="208">
        <f t="shared" si="7"/>
        <v>8.552</v>
      </c>
      <c r="O281" s="208">
        <f t="shared" si="8"/>
        <v>8.586</v>
      </c>
      <c r="P281" s="206">
        <v>8.62</v>
      </c>
      <c r="Q281" s="209">
        <f t="shared" si="9"/>
        <v>8.644</v>
      </c>
      <c r="R281" s="209">
        <f t="shared" si="10"/>
        <v>8.668</v>
      </c>
      <c r="S281" s="209">
        <f t="shared" si="11"/>
        <v>8.692</v>
      </c>
      <c r="T281" s="209">
        <f t="shared" si="12"/>
        <v>8.716</v>
      </c>
      <c r="U281" s="213">
        <v>8.74</v>
      </c>
    </row>
    <row r="282">
      <c r="A282" s="204">
        <v>42731.0</v>
      </c>
      <c r="B282" s="211">
        <v>8.59</v>
      </c>
      <c r="C282" s="206">
        <v>8.4</v>
      </c>
      <c r="D282" s="212">
        <v>8.35</v>
      </c>
      <c r="E282" s="208">
        <f t="shared" si="1"/>
        <v>8.355</v>
      </c>
      <c r="F282" s="212">
        <v>8.36</v>
      </c>
      <c r="G282" s="208">
        <f t="shared" si="2"/>
        <v>8.395</v>
      </c>
      <c r="H282" s="206">
        <v>8.43</v>
      </c>
      <c r="I282" s="209">
        <f t="shared" si="3"/>
        <v>8.473333333</v>
      </c>
      <c r="J282" s="209">
        <f t="shared" si="4"/>
        <v>8.516666667</v>
      </c>
      <c r="K282" s="212">
        <v>8.56</v>
      </c>
      <c r="L282" s="208">
        <f t="shared" si="5"/>
        <v>8.592</v>
      </c>
      <c r="M282" s="208">
        <f t="shared" si="6"/>
        <v>8.624</v>
      </c>
      <c r="N282" s="208">
        <f t="shared" si="7"/>
        <v>8.656</v>
      </c>
      <c r="O282" s="208">
        <f t="shared" si="8"/>
        <v>8.688</v>
      </c>
      <c r="P282" s="206">
        <v>8.72</v>
      </c>
      <c r="Q282" s="209">
        <f t="shared" si="9"/>
        <v>8.74</v>
      </c>
      <c r="R282" s="209">
        <f t="shared" si="10"/>
        <v>8.76</v>
      </c>
      <c r="S282" s="209">
        <f t="shared" si="11"/>
        <v>8.78</v>
      </c>
      <c r="T282" s="209">
        <f t="shared" si="12"/>
        <v>8.8</v>
      </c>
      <c r="U282" s="213">
        <v>8.82</v>
      </c>
    </row>
    <row r="283">
      <c r="A283" s="204">
        <v>42730.0</v>
      </c>
      <c r="B283" s="211">
        <v>8.55</v>
      </c>
      <c r="C283" s="206">
        <v>8.35</v>
      </c>
      <c r="D283" s="212">
        <v>8.31</v>
      </c>
      <c r="E283" s="208">
        <f t="shared" si="1"/>
        <v>8.34</v>
      </c>
      <c r="F283" s="212">
        <v>8.37</v>
      </c>
      <c r="G283" s="208">
        <f t="shared" si="2"/>
        <v>8.415</v>
      </c>
      <c r="H283" s="206">
        <v>8.46</v>
      </c>
      <c r="I283" s="209">
        <f t="shared" si="3"/>
        <v>8.496666667</v>
      </c>
      <c r="J283" s="209">
        <f t="shared" si="4"/>
        <v>8.533333333</v>
      </c>
      <c r="K283" s="212">
        <v>8.57</v>
      </c>
      <c r="L283" s="208">
        <f t="shared" si="5"/>
        <v>8.596</v>
      </c>
      <c r="M283" s="208">
        <f t="shared" si="6"/>
        <v>8.622</v>
      </c>
      <c r="N283" s="208">
        <f t="shared" si="7"/>
        <v>8.648</v>
      </c>
      <c r="O283" s="208">
        <f t="shared" si="8"/>
        <v>8.674</v>
      </c>
      <c r="P283" s="206">
        <v>8.7</v>
      </c>
      <c r="Q283" s="209">
        <f t="shared" si="9"/>
        <v>8.714</v>
      </c>
      <c r="R283" s="209">
        <f t="shared" si="10"/>
        <v>8.728</v>
      </c>
      <c r="S283" s="209">
        <f t="shared" si="11"/>
        <v>8.742</v>
      </c>
      <c r="T283" s="209">
        <f t="shared" si="12"/>
        <v>8.756</v>
      </c>
      <c r="U283" s="213">
        <v>8.77</v>
      </c>
    </row>
    <row r="284">
      <c r="A284" s="204">
        <v>42727.0</v>
      </c>
      <c r="B284" s="211">
        <v>8.57</v>
      </c>
      <c r="C284" s="206">
        <v>8.39</v>
      </c>
      <c r="D284" s="212">
        <v>8.35</v>
      </c>
      <c r="E284" s="208">
        <f t="shared" si="1"/>
        <v>8.365</v>
      </c>
      <c r="F284" s="212">
        <v>8.38</v>
      </c>
      <c r="G284" s="208">
        <f t="shared" si="2"/>
        <v>8.415</v>
      </c>
      <c r="H284" s="206">
        <v>8.45</v>
      </c>
      <c r="I284" s="209">
        <f t="shared" si="3"/>
        <v>8.483333333</v>
      </c>
      <c r="J284" s="209">
        <f t="shared" si="4"/>
        <v>8.516666667</v>
      </c>
      <c r="K284" s="212">
        <v>8.55</v>
      </c>
      <c r="L284" s="208">
        <f t="shared" si="5"/>
        <v>8.574</v>
      </c>
      <c r="M284" s="208">
        <f t="shared" si="6"/>
        <v>8.598</v>
      </c>
      <c r="N284" s="208">
        <f t="shared" si="7"/>
        <v>8.622</v>
      </c>
      <c r="O284" s="208">
        <f t="shared" si="8"/>
        <v>8.646</v>
      </c>
      <c r="P284" s="206">
        <v>8.67</v>
      </c>
      <c r="Q284" s="209">
        <f t="shared" si="9"/>
        <v>8.682</v>
      </c>
      <c r="R284" s="209">
        <f t="shared" si="10"/>
        <v>8.694</v>
      </c>
      <c r="S284" s="209">
        <f t="shared" si="11"/>
        <v>8.706</v>
      </c>
      <c r="T284" s="209">
        <f t="shared" si="12"/>
        <v>8.718</v>
      </c>
      <c r="U284" s="213">
        <v>8.73</v>
      </c>
    </row>
    <row r="285">
      <c r="A285" s="204">
        <v>42726.0</v>
      </c>
      <c r="B285" s="211">
        <v>8.55</v>
      </c>
      <c r="C285" s="206">
        <v>8.37</v>
      </c>
      <c r="D285" s="212">
        <v>8.36</v>
      </c>
      <c r="E285" s="208">
        <f t="shared" si="1"/>
        <v>8.385</v>
      </c>
      <c r="F285" s="212">
        <v>8.41</v>
      </c>
      <c r="G285" s="208">
        <f t="shared" si="2"/>
        <v>8.44</v>
      </c>
      <c r="H285" s="206">
        <v>8.47</v>
      </c>
      <c r="I285" s="209">
        <f t="shared" si="3"/>
        <v>8.496666667</v>
      </c>
      <c r="J285" s="209">
        <f t="shared" si="4"/>
        <v>8.523333333</v>
      </c>
      <c r="K285" s="212">
        <v>8.55</v>
      </c>
      <c r="L285" s="208">
        <f t="shared" si="5"/>
        <v>8.57</v>
      </c>
      <c r="M285" s="208">
        <f t="shared" si="6"/>
        <v>8.59</v>
      </c>
      <c r="N285" s="208">
        <f t="shared" si="7"/>
        <v>8.61</v>
      </c>
      <c r="O285" s="208">
        <f t="shared" si="8"/>
        <v>8.63</v>
      </c>
      <c r="P285" s="206">
        <v>8.65</v>
      </c>
      <c r="Q285" s="209">
        <f t="shared" si="9"/>
        <v>8.664</v>
      </c>
      <c r="R285" s="209">
        <f t="shared" si="10"/>
        <v>8.678</v>
      </c>
      <c r="S285" s="209">
        <f t="shared" si="11"/>
        <v>8.692</v>
      </c>
      <c r="T285" s="209">
        <f t="shared" si="12"/>
        <v>8.706</v>
      </c>
      <c r="U285" s="213">
        <v>8.72</v>
      </c>
    </row>
    <row r="286">
      <c r="A286" s="204">
        <v>42725.0</v>
      </c>
      <c r="B286" s="211">
        <v>8.58</v>
      </c>
      <c r="C286" s="206">
        <v>8.41</v>
      </c>
      <c r="D286" s="212">
        <v>8.37</v>
      </c>
      <c r="E286" s="208">
        <f t="shared" si="1"/>
        <v>8.395</v>
      </c>
      <c r="F286" s="212">
        <v>8.42</v>
      </c>
      <c r="G286" s="208">
        <f t="shared" si="2"/>
        <v>8.46</v>
      </c>
      <c r="H286" s="206">
        <v>8.5</v>
      </c>
      <c r="I286" s="209">
        <f t="shared" si="3"/>
        <v>8.53</v>
      </c>
      <c r="J286" s="209">
        <f t="shared" si="4"/>
        <v>8.56</v>
      </c>
      <c r="K286" s="212">
        <v>8.59</v>
      </c>
      <c r="L286" s="208">
        <f t="shared" si="5"/>
        <v>8.61</v>
      </c>
      <c r="M286" s="208">
        <f t="shared" si="6"/>
        <v>8.63</v>
      </c>
      <c r="N286" s="208">
        <f t="shared" si="7"/>
        <v>8.65</v>
      </c>
      <c r="O286" s="208">
        <f t="shared" si="8"/>
        <v>8.67</v>
      </c>
      <c r="P286" s="206">
        <v>8.69</v>
      </c>
      <c r="Q286" s="209">
        <f t="shared" si="9"/>
        <v>8.7</v>
      </c>
      <c r="R286" s="209">
        <f t="shared" si="10"/>
        <v>8.71</v>
      </c>
      <c r="S286" s="209">
        <f t="shared" si="11"/>
        <v>8.72</v>
      </c>
      <c r="T286" s="209">
        <f t="shared" si="12"/>
        <v>8.73</v>
      </c>
      <c r="U286" s="213">
        <v>8.74</v>
      </c>
    </row>
    <row r="287">
      <c r="A287" s="204">
        <v>42724.0</v>
      </c>
      <c r="B287" s="211">
        <v>8.56</v>
      </c>
      <c r="C287" s="206">
        <v>8.39</v>
      </c>
      <c r="D287" s="212">
        <v>8.37</v>
      </c>
      <c r="E287" s="208">
        <f t="shared" si="1"/>
        <v>8.4</v>
      </c>
      <c r="F287" s="212">
        <v>8.43</v>
      </c>
      <c r="G287" s="208">
        <f t="shared" si="2"/>
        <v>8.465</v>
      </c>
      <c r="H287" s="206">
        <v>8.5</v>
      </c>
      <c r="I287" s="209">
        <f t="shared" si="3"/>
        <v>8.533333333</v>
      </c>
      <c r="J287" s="209">
        <f t="shared" si="4"/>
        <v>8.566666667</v>
      </c>
      <c r="K287" s="212">
        <v>8.6</v>
      </c>
      <c r="L287" s="208">
        <f t="shared" si="5"/>
        <v>8.622</v>
      </c>
      <c r="M287" s="208">
        <f t="shared" si="6"/>
        <v>8.644</v>
      </c>
      <c r="N287" s="208">
        <f t="shared" si="7"/>
        <v>8.666</v>
      </c>
      <c r="O287" s="208">
        <f t="shared" si="8"/>
        <v>8.688</v>
      </c>
      <c r="P287" s="206">
        <v>8.71</v>
      </c>
      <c r="Q287" s="209">
        <f t="shared" si="9"/>
        <v>8.722</v>
      </c>
      <c r="R287" s="209">
        <f t="shared" si="10"/>
        <v>8.734</v>
      </c>
      <c r="S287" s="209">
        <f t="shared" si="11"/>
        <v>8.746</v>
      </c>
      <c r="T287" s="209">
        <f t="shared" si="12"/>
        <v>8.758</v>
      </c>
      <c r="U287" s="213">
        <v>8.77</v>
      </c>
    </row>
    <row r="288">
      <c r="A288" s="204">
        <v>42723.0</v>
      </c>
      <c r="B288" s="211">
        <v>8.55</v>
      </c>
      <c r="C288" s="206">
        <v>8.39</v>
      </c>
      <c r="D288" s="212">
        <v>8.38</v>
      </c>
      <c r="E288" s="208">
        <f t="shared" si="1"/>
        <v>8.4</v>
      </c>
      <c r="F288" s="212">
        <v>8.42</v>
      </c>
      <c r="G288" s="208">
        <f t="shared" si="2"/>
        <v>8.45</v>
      </c>
      <c r="H288" s="206">
        <v>8.48</v>
      </c>
      <c r="I288" s="209">
        <f t="shared" si="3"/>
        <v>8.51</v>
      </c>
      <c r="J288" s="209">
        <f t="shared" si="4"/>
        <v>8.54</v>
      </c>
      <c r="K288" s="212">
        <v>8.57</v>
      </c>
      <c r="L288" s="208">
        <f t="shared" si="5"/>
        <v>8.59</v>
      </c>
      <c r="M288" s="208">
        <f t="shared" si="6"/>
        <v>8.61</v>
      </c>
      <c r="N288" s="208">
        <f t="shared" si="7"/>
        <v>8.63</v>
      </c>
      <c r="O288" s="208">
        <f t="shared" si="8"/>
        <v>8.65</v>
      </c>
      <c r="P288" s="206">
        <v>8.67</v>
      </c>
      <c r="Q288" s="209">
        <f t="shared" si="9"/>
        <v>8.68</v>
      </c>
      <c r="R288" s="209">
        <f t="shared" si="10"/>
        <v>8.69</v>
      </c>
      <c r="S288" s="209">
        <f t="shared" si="11"/>
        <v>8.7</v>
      </c>
      <c r="T288" s="209">
        <f t="shared" si="12"/>
        <v>8.71</v>
      </c>
      <c r="U288" s="213">
        <v>8.72</v>
      </c>
    </row>
    <row r="289">
      <c r="A289" s="204">
        <v>42720.0</v>
      </c>
      <c r="B289" s="211">
        <v>8.53</v>
      </c>
      <c r="C289" s="206">
        <v>8.4</v>
      </c>
      <c r="D289" s="212">
        <v>8.37</v>
      </c>
      <c r="E289" s="208">
        <f t="shared" si="1"/>
        <v>8.39</v>
      </c>
      <c r="F289" s="212">
        <v>8.41</v>
      </c>
      <c r="G289" s="208">
        <f t="shared" si="2"/>
        <v>8.445</v>
      </c>
      <c r="H289" s="206">
        <v>8.48</v>
      </c>
      <c r="I289" s="209">
        <f t="shared" si="3"/>
        <v>8.513333333</v>
      </c>
      <c r="J289" s="209">
        <f t="shared" si="4"/>
        <v>8.546666667</v>
      </c>
      <c r="K289" s="212">
        <v>8.58</v>
      </c>
      <c r="L289" s="208">
        <f t="shared" si="5"/>
        <v>8.604</v>
      </c>
      <c r="M289" s="208">
        <f t="shared" si="6"/>
        <v>8.628</v>
      </c>
      <c r="N289" s="208">
        <f t="shared" si="7"/>
        <v>8.652</v>
      </c>
      <c r="O289" s="208">
        <f t="shared" si="8"/>
        <v>8.676</v>
      </c>
      <c r="P289" s="206">
        <v>8.7</v>
      </c>
      <c r="Q289" s="209">
        <f t="shared" si="9"/>
        <v>8.712</v>
      </c>
      <c r="R289" s="209">
        <f t="shared" si="10"/>
        <v>8.724</v>
      </c>
      <c r="S289" s="209">
        <f t="shared" si="11"/>
        <v>8.736</v>
      </c>
      <c r="T289" s="209">
        <f t="shared" si="12"/>
        <v>8.748</v>
      </c>
      <c r="U289" s="213">
        <v>8.76</v>
      </c>
    </row>
    <row r="290">
      <c r="A290" s="204">
        <v>42719.0</v>
      </c>
      <c r="B290" s="211">
        <v>8.6</v>
      </c>
      <c r="C290" s="206">
        <v>8.42</v>
      </c>
      <c r="D290" s="212">
        <v>8.38</v>
      </c>
      <c r="E290" s="208">
        <f t="shared" si="1"/>
        <v>8.4</v>
      </c>
      <c r="F290" s="212">
        <v>8.42</v>
      </c>
      <c r="G290" s="208">
        <f t="shared" si="2"/>
        <v>8.46</v>
      </c>
      <c r="H290" s="206">
        <v>8.5</v>
      </c>
      <c r="I290" s="209">
        <f t="shared" si="3"/>
        <v>8.54</v>
      </c>
      <c r="J290" s="209">
        <f t="shared" si="4"/>
        <v>8.58</v>
      </c>
      <c r="K290" s="212">
        <v>8.62</v>
      </c>
      <c r="L290" s="208">
        <f t="shared" si="5"/>
        <v>8.644</v>
      </c>
      <c r="M290" s="208">
        <f t="shared" si="6"/>
        <v>8.668</v>
      </c>
      <c r="N290" s="208">
        <f t="shared" si="7"/>
        <v>8.692</v>
      </c>
      <c r="O290" s="208">
        <f t="shared" si="8"/>
        <v>8.716</v>
      </c>
      <c r="P290" s="206">
        <v>8.74</v>
      </c>
      <c r="Q290" s="209">
        <f t="shared" si="9"/>
        <v>8.754</v>
      </c>
      <c r="R290" s="209">
        <f t="shared" si="10"/>
        <v>8.768</v>
      </c>
      <c r="S290" s="209">
        <f t="shared" si="11"/>
        <v>8.782</v>
      </c>
      <c r="T290" s="209">
        <f t="shared" si="12"/>
        <v>8.796</v>
      </c>
      <c r="U290" s="213">
        <v>8.81</v>
      </c>
    </row>
    <row r="291">
      <c r="A291" s="204">
        <v>42718.0</v>
      </c>
      <c r="B291" s="211">
        <v>8.6</v>
      </c>
      <c r="C291" s="206">
        <v>8.38</v>
      </c>
      <c r="D291" s="212">
        <v>8.33</v>
      </c>
      <c r="E291" s="208">
        <f t="shared" si="1"/>
        <v>8.34</v>
      </c>
      <c r="F291" s="212">
        <v>8.35</v>
      </c>
      <c r="G291" s="208">
        <f t="shared" si="2"/>
        <v>8.38</v>
      </c>
      <c r="H291" s="206">
        <v>8.41</v>
      </c>
      <c r="I291" s="209">
        <f t="shared" si="3"/>
        <v>8.436666667</v>
      </c>
      <c r="J291" s="209">
        <f t="shared" si="4"/>
        <v>8.463333333</v>
      </c>
      <c r="K291" s="212">
        <v>8.49</v>
      </c>
      <c r="L291" s="208">
        <f t="shared" si="5"/>
        <v>8.508</v>
      </c>
      <c r="M291" s="208">
        <f t="shared" si="6"/>
        <v>8.526</v>
      </c>
      <c r="N291" s="208">
        <f t="shared" si="7"/>
        <v>8.544</v>
      </c>
      <c r="O291" s="208">
        <f t="shared" si="8"/>
        <v>8.562</v>
      </c>
      <c r="P291" s="206">
        <v>8.58</v>
      </c>
      <c r="Q291" s="209">
        <f t="shared" si="9"/>
        <v>8.59</v>
      </c>
      <c r="R291" s="209">
        <f t="shared" si="10"/>
        <v>8.6</v>
      </c>
      <c r="S291" s="209">
        <f t="shared" si="11"/>
        <v>8.61</v>
      </c>
      <c r="T291" s="209">
        <f t="shared" si="12"/>
        <v>8.62</v>
      </c>
      <c r="U291" s="213">
        <v>8.63</v>
      </c>
    </row>
    <row r="292">
      <c r="A292" s="204">
        <v>42717.0</v>
      </c>
      <c r="B292" s="211">
        <v>8.69</v>
      </c>
      <c r="C292" s="206">
        <v>8.48</v>
      </c>
      <c r="D292" s="212">
        <v>8.4</v>
      </c>
      <c r="E292" s="208">
        <f t="shared" si="1"/>
        <v>8.39</v>
      </c>
      <c r="F292" s="212">
        <v>8.38</v>
      </c>
      <c r="G292" s="208">
        <f t="shared" si="2"/>
        <v>8.4</v>
      </c>
      <c r="H292" s="206">
        <v>8.42</v>
      </c>
      <c r="I292" s="209">
        <f t="shared" si="3"/>
        <v>8.45</v>
      </c>
      <c r="J292" s="209">
        <f t="shared" si="4"/>
        <v>8.48</v>
      </c>
      <c r="K292" s="212">
        <v>8.51</v>
      </c>
      <c r="L292" s="208">
        <f t="shared" si="5"/>
        <v>8.528</v>
      </c>
      <c r="M292" s="208">
        <f t="shared" si="6"/>
        <v>8.546</v>
      </c>
      <c r="N292" s="208">
        <f t="shared" si="7"/>
        <v>8.564</v>
      </c>
      <c r="O292" s="208">
        <f t="shared" si="8"/>
        <v>8.582</v>
      </c>
      <c r="P292" s="206">
        <v>8.6</v>
      </c>
      <c r="Q292" s="209">
        <f t="shared" si="9"/>
        <v>8.608</v>
      </c>
      <c r="R292" s="209">
        <f t="shared" si="10"/>
        <v>8.616</v>
      </c>
      <c r="S292" s="209">
        <f t="shared" si="11"/>
        <v>8.624</v>
      </c>
      <c r="T292" s="209">
        <f t="shared" si="12"/>
        <v>8.632</v>
      </c>
      <c r="U292" s="213">
        <v>8.64</v>
      </c>
    </row>
    <row r="293">
      <c r="A293" s="204">
        <v>42716.0</v>
      </c>
      <c r="B293" s="211">
        <v>8.68</v>
      </c>
      <c r="C293" s="206">
        <v>8.46</v>
      </c>
      <c r="D293" s="212">
        <v>8.41</v>
      </c>
      <c r="E293" s="208">
        <f t="shared" si="1"/>
        <v>8.415</v>
      </c>
      <c r="F293" s="212">
        <v>8.42</v>
      </c>
      <c r="G293" s="208">
        <f t="shared" si="2"/>
        <v>8.435</v>
      </c>
      <c r="H293" s="206">
        <v>8.45</v>
      </c>
      <c r="I293" s="209">
        <f t="shared" si="3"/>
        <v>8.463333333</v>
      </c>
      <c r="J293" s="209">
        <f t="shared" si="4"/>
        <v>8.476666667</v>
      </c>
      <c r="K293" s="212">
        <v>8.49</v>
      </c>
      <c r="L293" s="208">
        <f t="shared" si="5"/>
        <v>8.498</v>
      </c>
      <c r="M293" s="208">
        <f t="shared" si="6"/>
        <v>8.506</v>
      </c>
      <c r="N293" s="208">
        <f t="shared" si="7"/>
        <v>8.514</v>
      </c>
      <c r="O293" s="208">
        <f t="shared" si="8"/>
        <v>8.522</v>
      </c>
      <c r="P293" s="206">
        <v>8.53</v>
      </c>
      <c r="Q293" s="209">
        <f t="shared" si="9"/>
        <v>8.532</v>
      </c>
      <c r="R293" s="209">
        <f t="shared" si="10"/>
        <v>8.534</v>
      </c>
      <c r="S293" s="209">
        <f t="shared" si="11"/>
        <v>8.536</v>
      </c>
      <c r="T293" s="209">
        <f t="shared" si="12"/>
        <v>8.538</v>
      </c>
      <c r="U293" s="213">
        <v>8.54</v>
      </c>
    </row>
    <row r="294">
      <c r="A294" s="204">
        <v>42713.0</v>
      </c>
      <c r="B294" s="211">
        <v>8.75</v>
      </c>
      <c r="C294" s="206">
        <v>8.59</v>
      </c>
      <c r="D294" s="212">
        <v>8.55</v>
      </c>
      <c r="E294" s="208">
        <f t="shared" si="1"/>
        <v>8.535</v>
      </c>
      <c r="F294" s="212">
        <v>8.52</v>
      </c>
      <c r="G294" s="208">
        <f t="shared" si="2"/>
        <v>8.515</v>
      </c>
      <c r="H294" s="206">
        <v>8.51</v>
      </c>
      <c r="I294" s="209">
        <f t="shared" si="3"/>
        <v>8.516666667</v>
      </c>
      <c r="J294" s="209">
        <f t="shared" si="4"/>
        <v>8.523333333</v>
      </c>
      <c r="K294" s="212">
        <v>8.53</v>
      </c>
      <c r="L294" s="208">
        <f t="shared" si="5"/>
        <v>8.538</v>
      </c>
      <c r="M294" s="208">
        <f t="shared" si="6"/>
        <v>8.546</v>
      </c>
      <c r="N294" s="208">
        <f t="shared" si="7"/>
        <v>8.554</v>
      </c>
      <c r="O294" s="208">
        <f t="shared" si="8"/>
        <v>8.562</v>
      </c>
      <c r="P294" s="206">
        <v>8.57</v>
      </c>
      <c r="Q294" s="209">
        <f t="shared" si="9"/>
        <v>8.574</v>
      </c>
      <c r="R294" s="209">
        <f t="shared" si="10"/>
        <v>8.578</v>
      </c>
      <c r="S294" s="209">
        <f t="shared" si="11"/>
        <v>8.582</v>
      </c>
      <c r="T294" s="209">
        <f t="shared" si="12"/>
        <v>8.586</v>
      </c>
      <c r="U294" s="213">
        <v>8.59</v>
      </c>
    </row>
    <row r="295">
      <c r="A295" s="214">
        <v>42712.0</v>
      </c>
      <c r="B295" s="211">
        <v>8.8</v>
      </c>
      <c r="C295" s="206">
        <v>8.66</v>
      </c>
      <c r="D295" s="212">
        <v>8.61</v>
      </c>
      <c r="E295" s="208">
        <f t="shared" si="1"/>
        <v>8.58</v>
      </c>
      <c r="F295" s="212">
        <v>8.55</v>
      </c>
      <c r="G295" s="208">
        <f t="shared" si="2"/>
        <v>8.545</v>
      </c>
      <c r="H295" s="206">
        <v>8.54</v>
      </c>
      <c r="I295" s="209">
        <f t="shared" si="3"/>
        <v>8.56</v>
      </c>
      <c r="J295" s="209">
        <f t="shared" si="4"/>
        <v>8.58</v>
      </c>
      <c r="K295" s="212">
        <v>8.6</v>
      </c>
      <c r="L295" s="208">
        <f t="shared" si="5"/>
        <v>8.612</v>
      </c>
      <c r="M295" s="208">
        <f t="shared" si="6"/>
        <v>8.624</v>
      </c>
      <c r="N295" s="208">
        <f t="shared" si="7"/>
        <v>8.636</v>
      </c>
      <c r="O295" s="208">
        <f t="shared" si="8"/>
        <v>8.648</v>
      </c>
      <c r="P295" s="206">
        <v>8.66</v>
      </c>
      <c r="Q295" s="209">
        <f t="shared" si="9"/>
        <v>8.664</v>
      </c>
      <c r="R295" s="209">
        <f t="shared" si="10"/>
        <v>8.668</v>
      </c>
      <c r="S295" s="209">
        <f t="shared" si="11"/>
        <v>8.672</v>
      </c>
      <c r="T295" s="209">
        <f t="shared" si="12"/>
        <v>8.676</v>
      </c>
      <c r="U295" s="213">
        <v>8.68</v>
      </c>
    </row>
    <row r="296">
      <c r="A296" s="214">
        <v>42711.0</v>
      </c>
      <c r="B296" s="211">
        <v>8.81</v>
      </c>
      <c r="C296" s="206">
        <v>8.7</v>
      </c>
      <c r="D296" s="212">
        <v>8.68</v>
      </c>
      <c r="E296" s="208">
        <f t="shared" si="1"/>
        <v>8.66</v>
      </c>
      <c r="F296" s="212">
        <v>8.64</v>
      </c>
      <c r="G296" s="208">
        <f t="shared" si="2"/>
        <v>8.635</v>
      </c>
      <c r="H296" s="206">
        <v>8.63</v>
      </c>
      <c r="I296" s="209">
        <f t="shared" si="3"/>
        <v>8.64</v>
      </c>
      <c r="J296" s="209">
        <f t="shared" si="4"/>
        <v>8.65</v>
      </c>
      <c r="K296" s="212">
        <v>8.66</v>
      </c>
      <c r="L296" s="208">
        <f t="shared" si="5"/>
        <v>8.67</v>
      </c>
      <c r="M296" s="208">
        <f t="shared" si="6"/>
        <v>8.68</v>
      </c>
      <c r="N296" s="208">
        <f t="shared" si="7"/>
        <v>8.69</v>
      </c>
      <c r="O296" s="208">
        <f t="shared" si="8"/>
        <v>8.7</v>
      </c>
      <c r="P296" s="206">
        <v>8.71</v>
      </c>
      <c r="Q296" s="209">
        <f t="shared" si="9"/>
        <v>8.714</v>
      </c>
      <c r="R296" s="209">
        <f t="shared" si="10"/>
        <v>8.718</v>
      </c>
      <c r="S296" s="209">
        <f t="shared" si="11"/>
        <v>8.722</v>
      </c>
      <c r="T296" s="209">
        <f t="shared" si="12"/>
        <v>8.726</v>
      </c>
      <c r="U296" s="213">
        <v>8.73</v>
      </c>
    </row>
    <row r="297">
      <c r="A297" s="214">
        <v>42710.0</v>
      </c>
      <c r="B297" s="211">
        <v>8.86</v>
      </c>
      <c r="C297" s="206">
        <v>8.73</v>
      </c>
      <c r="D297" s="212">
        <v>8.7</v>
      </c>
      <c r="E297" s="208">
        <f t="shared" si="1"/>
        <v>8.705</v>
      </c>
      <c r="F297" s="212">
        <v>8.71</v>
      </c>
      <c r="G297" s="208">
        <f t="shared" si="2"/>
        <v>8.715</v>
      </c>
      <c r="H297" s="206">
        <v>8.72</v>
      </c>
      <c r="I297" s="209">
        <f t="shared" si="3"/>
        <v>8.723333333</v>
      </c>
      <c r="J297" s="209">
        <f t="shared" si="4"/>
        <v>8.726666667</v>
      </c>
      <c r="K297" s="212">
        <v>8.73</v>
      </c>
      <c r="L297" s="208">
        <f t="shared" si="5"/>
        <v>8.736</v>
      </c>
      <c r="M297" s="208">
        <f t="shared" si="6"/>
        <v>8.742</v>
      </c>
      <c r="N297" s="208">
        <f t="shared" si="7"/>
        <v>8.748</v>
      </c>
      <c r="O297" s="208">
        <f t="shared" si="8"/>
        <v>8.754</v>
      </c>
      <c r="P297" s="206">
        <v>8.76</v>
      </c>
      <c r="Q297" s="209">
        <f t="shared" si="9"/>
        <v>8.764</v>
      </c>
      <c r="R297" s="209">
        <f t="shared" si="10"/>
        <v>8.768</v>
      </c>
      <c r="S297" s="209">
        <f t="shared" si="11"/>
        <v>8.772</v>
      </c>
      <c r="T297" s="209">
        <f t="shared" si="12"/>
        <v>8.776</v>
      </c>
      <c r="U297" s="213">
        <v>8.78</v>
      </c>
    </row>
    <row r="298">
      <c r="A298" s="214">
        <v>42709.0</v>
      </c>
      <c r="B298" s="211">
        <v>8.92</v>
      </c>
      <c r="C298" s="206">
        <v>8.8</v>
      </c>
      <c r="D298" s="212">
        <v>8.76</v>
      </c>
      <c r="E298" s="208">
        <f t="shared" si="1"/>
        <v>8.755</v>
      </c>
      <c r="F298" s="212">
        <v>8.75</v>
      </c>
      <c r="G298" s="208">
        <f t="shared" si="2"/>
        <v>8.755</v>
      </c>
      <c r="H298" s="206">
        <v>8.76</v>
      </c>
      <c r="I298" s="209">
        <f t="shared" si="3"/>
        <v>8.766666667</v>
      </c>
      <c r="J298" s="209">
        <f t="shared" si="4"/>
        <v>8.773333333</v>
      </c>
      <c r="K298" s="212">
        <v>8.78</v>
      </c>
      <c r="L298" s="208">
        <f t="shared" si="5"/>
        <v>8.788</v>
      </c>
      <c r="M298" s="208">
        <f t="shared" si="6"/>
        <v>8.796</v>
      </c>
      <c r="N298" s="208">
        <f t="shared" si="7"/>
        <v>8.804</v>
      </c>
      <c r="O298" s="208">
        <f t="shared" si="8"/>
        <v>8.812</v>
      </c>
      <c r="P298" s="206">
        <v>8.82</v>
      </c>
      <c r="Q298" s="209">
        <f t="shared" si="9"/>
        <v>8.826</v>
      </c>
      <c r="R298" s="209">
        <f t="shared" si="10"/>
        <v>8.832</v>
      </c>
      <c r="S298" s="209">
        <f t="shared" si="11"/>
        <v>8.838</v>
      </c>
      <c r="T298" s="209">
        <f t="shared" si="12"/>
        <v>8.844</v>
      </c>
      <c r="U298" s="213">
        <v>8.85</v>
      </c>
    </row>
    <row r="299">
      <c r="A299" s="214">
        <v>42706.0</v>
      </c>
      <c r="B299" s="211">
        <v>8.92</v>
      </c>
      <c r="C299" s="206">
        <v>8.81</v>
      </c>
      <c r="D299" s="212">
        <v>8.79</v>
      </c>
      <c r="E299" s="208">
        <f t="shared" si="1"/>
        <v>8.795</v>
      </c>
      <c r="F299" s="212">
        <v>8.8</v>
      </c>
      <c r="G299" s="208">
        <f t="shared" si="2"/>
        <v>8.805</v>
      </c>
      <c r="H299" s="206">
        <v>8.81</v>
      </c>
      <c r="I299" s="209">
        <f t="shared" si="3"/>
        <v>8.813333333</v>
      </c>
      <c r="J299" s="209">
        <f t="shared" si="4"/>
        <v>8.816666667</v>
      </c>
      <c r="K299" s="212">
        <v>8.82</v>
      </c>
      <c r="L299" s="208">
        <f t="shared" si="5"/>
        <v>8.828</v>
      </c>
      <c r="M299" s="208">
        <f t="shared" si="6"/>
        <v>8.836</v>
      </c>
      <c r="N299" s="208">
        <f t="shared" si="7"/>
        <v>8.844</v>
      </c>
      <c r="O299" s="208">
        <f t="shared" si="8"/>
        <v>8.852</v>
      </c>
      <c r="P299" s="206">
        <v>8.86</v>
      </c>
      <c r="Q299" s="209">
        <f t="shared" si="9"/>
        <v>8.866</v>
      </c>
      <c r="R299" s="209">
        <f t="shared" si="10"/>
        <v>8.872</v>
      </c>
      <c r="S299" s="209">
        <f t="shared" si="11"/>
        <v>8.878</v>
      </c>
      <c r="T299" s="209">
        <f t="shared" si="12"/>
        <v>8.884</v>
      </c>
      <c r="U299" s="213">
        <v>8.89</v>
      </c>
    </row>
    <row r="300">
      <c r="A300" s="214">
        <v>42705.0</v>
      </c>
      <c r="B300" s="211">
        <v>8.88</v>
      </c>
      <c r="C300" s="206">
        <v>8.77</v>
      </c>
      <c r="D300" s="212">
        <v>8.76</v>
      </c>
      <c r="E300" s="208">
        <f t="shared" si="1"/>
        <v>8.77</v>
      </c>
      <c r="F300" s="212">
        <v>8.78</v>
      </c>
      <c r="G300" s="208">
        <f t="shared" si="2"/>
        <v>8.79</v>
      </c>
      <c r="H300" s="206">
        <v>8.8</v>
      </c>
      <c r="I300" s="209">
        <f t="shared" si="3"/>
        <v>8.806666667</v>
      </c>
      <c r="J300" s="209">
        <f t="shared" si="4"/>
        <v>8.813333333</v>
      </c>
      <c r="K300" s="212">
        <v>8.82</v>
      </c>
      <c r="L300" s="208">
        <f t="shared" si="5"/>
        <v>8.828</v>
      </c>
      <c r="M300" s="208">
        <f t="shared" si="6"/>
        <v>8.836</v>
      </c>
      <c r="N300" s="208">
        <f t="shared" si="7"/>
        <v>8.844</v>
      </c>
      <c r="O300" s="208">
        <f t="shared" si="8"/>
        <v>8.852</v>
      </c>
      <c r="P300" s="206">
        <v>8.86</v>
      </c>
      <c r="Q300" s="209">
        <f t="shared" si="9"/>
        <v>8.864</v>
      </c>
      <c r="R300" s="209">
        <f t="shared" si="10"/>
        <v>8.868</v>
      </c>
      <c r="S300" s="209">
        <f t="shared" si="11"/>
        <v>8.872</v>
      </c>
      <c r="T300" s="209">
        <f t="shared" si="12"/>
        <v>8.876</v>
      </c>
      <c r="U300" s="213">
        <v>8.88</v>
      </c>
    </row>
    <row r="301">
      <c r="A301" s="204">
        <v>42704.0</v>
      </c>
      <c r="B301" s="211">
        <v>8.95</v>
      </c>
      <c r="C301" s="206">
        <v>8.85</v>
      </c>
      <c r="D301" s="212">
        <v>8.84</v>
      </c>
      <c r="E301" s="208">
        <f t="shared" si="1"/>
        <v>8.845</v>
      </c>
      <c r="F301" s="212">
        <v>8.85</v>
      </c>
      <c r="G301" s="208">
        <f t="shared" si="2"/>
        <v>8.855</v>
      </c>
      <c r="H301" s="206">
        <v>8.86</v>
      </c>
      <c r="I301" s="209">
        <f t="shared" si="3"/>
        <v>8.863333333</v>
      </c>
      <c r="J301" s="209">
        <f t="shared" si="4"/>
        <v>8.866666667</v>
      </c>
      <c r="K301" s="212">
        <v>8.87</v>
      </c>
      <c r="L301" s="208">
        <f t="shared" si="5"/>
        <v>8.882</v>
      </c>
      <c r="M301" s="208">
        <f t="shared" si="6"/>
        <v>8.894</v>
      </c>
      <c r="N301" s="208">
        <f t="shared" si="7"/>
        <v>8.906</v>
      </c>
      <c r="O301" s="208">
        <f t="shared" si="8"/>
        <v>8.918</v>
      </c>
      <c r="P301" s="206">
        <v>8.93</v>
      </c>
      <c r="Q301" s="209">
        <f t="shared" si="9"/>
        <v>8.94</v>
      </c>
      <c r="R301" s="209">
        <f t="shared" si="10"/>
        <v>8.95</v>
      </c>
      <c r="S301" s="209">
        <f t="shared" si="11"/>
        <v>8.96</v>
      </c>
      <c r="T301" s="209">
        <f t="shared" si="12"/>
        <v>8.97</v>
      </c>
      <c r="U301" s="213">
        <v>8.98</v>
      </c>
    </row>
    <row r="302">
      <c r="A302" s="204">
        <v>42703.0</v>
      </c>
      <c r="B302" s="211">
        <v>8.96</v>
      </c>
      <c r="C302" s="206">
        <v>8.86</v>
      </c>
      <c r="D302" s="212">
        <v>8.85</v>
      </c>
      <c r="E302" s="208">
        <f t="shared" si="1"/>
        <v>8.86</v>
      </c>
      <c r="F302" s="212">
        <v>8.87</v>
      </c>
      <c r="G302" s="208">
        <f t="shared" si="2"/>
        <v>8.885</v>
      </c>
      <c r="H302" s="206">
        <v>8.9</v>
      </c>
      <c r="I302" s="209">
        <f t="shared" si="3"/>
        <v>8.916666667</v>
      </c>
      <c r="J302" s="209">
        <f t="shared" si="4"/>
        <v>8.933333333</v>
      </c>
      <c r="K302" s="212">
        <v>8.95</v>
      </c>
      <c r="L302" s="208">
        <f t="shared" si="5"/>
        <v>8.96</v>
      </c>
      <c r="M302" s="208">
        <f t="shared" si="6"/>
        <v>8.97</v>
      </c>
      <c r="N302" s="208">
        <f t="shared" si="7"/>
        <v>8.98</v>
      </c>
      <c r="O302" s="208">
        <f t="shared" si="8"/>
        <v>8.99</v>
      </c>
      <c r="P302" s="206">
        <v>9.0</v>
      </c>
      <c r="Q302" s="209">
        <f t="shared" si="9"/>
        <v>9.004</v>
      </c>
      <c r="R302" s="209">
        <f t="shared" si="10"/>
        <v>9.008</v>
      </c>
      <c r="S302" s="209">
        <f t="shared" si="11"/>
        <v>9.012</v>
      </c>
      <c r="T302" s="209">
        <f t="shared" si="12"/>
        <v>9.016</v>
      </c>
      <c r="U302" s="213">
        <v>9.02</v>
      </c>
    </row>
    <row r="303">
      <c r="A303" s="204">
        <v>42702.0</v>
      </c>
      <c r="B303" s="211">
        <v>8.93</v>
      </c>
      <c r="C303" s="206">
        <v>8.82</v>
      </c>
      <c r="D303" s="212">
        <v>8.8</v>
      </c>
      <c r="E303" s="208">
        <f t="shared" si="1"/>
        <v>8.815</v>
      </c>
      <c r="F303" s="212">
        <v>8.83</v>
      </c>
      <c r="G303" s="208">
        <f t="shared" si="2"/>
        <v>8.84</v>
      </c>
      <c r="H303" s="206">
        <v>8.85</v>
      </c>
      <c r="I303" s="209">
        <f t="shared" si="3"/>
        <v>8.863333333</v>
      </c>
      <c r="J303" s="209">
        <f t="shared" si="4"/>
        <v>8.876666667</v>
      </c>
      <c r="K303" s="212">
        <v>8.89</v>
      </c>
      <c r="L303" s="208">
        <f t="shared" si="5"/>
        <v>8.902</v>
      </c>
      <c r="M303" s="208">
        <f t="shared" si="6"/>
        <v>8.914</v>
      </c>
      <c r="N303" s="208">
        <f t="shared" si="7"/>
        <v>8.926</v>
      </c>
      <c r="O303" s="208">
        <f t="shared" si="8"/>
        <v>8.938</v>
      </c>
      <c r="P303" s="206">
        <v>8.95</v>
      </c>
      <c r="Q303" s="209">
        <f t="shared" si="9"/>
        <v>8.958</v>
      </c>
      <c r="R303" s="209">
        <f t="shared" si="10"/>
        <v>8.966</v>
      </c>
      <c r="S303" s="209">
        <f t="shared" si="11"/>
        <v>8.974</v>
      </c>
      <c r="T303" s="209">
        <f t="shared" si="12"/>
        <v>8.982</v>
      </c>
      <c r="U303" s="213">
        <v>8.99</v>
      </c>
    </row>
    <row r="304">
      <c r="A304" s="204">
        <v>42699.0</v>
      </c>
      <c r="B304" s="211">
        <v>8.96</v>
      </c>
      <c r="C304" s="206">
        <v>8.82</v>
      </c>
      <c r="D304" s="212">
        <v>8.8</v>
      </c>
      <c r="E304" s="208">
        <f t="shared" si="1"/>
        <v>8.82</v>
      </c>
      <c r="F304" s="212">
        <v>8.84</v>
      </c>
      <c r="G304" s="208">
        <f t="shared" si="2"/>
        <v>8.86</v>
      </c>
      <c r="H304" s="206">
        <v>8.88</v>
      </c>
      <c r="I304" s="209">
        <f t="shared" si="3"/>
        <v>8.893333333</v>
      </c>
      <c r="J304" s="209">
        <f t="shared" si="4"/>
        <v>8.906666667</v>
      </c>
      <c r="K304" s="212">
        <v>8.92</v>
      </c>
      <c r="L304" s="208">
        <f t="shared" si="5"/>
        <v>8.93</v>
      </c>
      <c r="M304" s="208">
        <f t="shared" si="6"/>
        <v>8.94</v>
      </c>
      <c r="N304" s="208">
        <f t="shared" si="7"/>
        <v>8.95</v>
      </c>
      <c r="O304" s="208">
        <f t="shared" si="8"/>
        <v>8.96</v>
      </c>
      <c r="P304" s="206">
        <v>8.97</v>
      </c>
      <c r="Q304" s="209">
        <f t="shared" si="9"/>
        <v>8.978</v>
      </c>
      <c r="R304" s="209">
        <f t="shared" si="10"/>
        <v>8.986</v>
      </c>
      <c r="S304" s="209">
        <f t="shared" si="11"/>
        <v>8.994</v>
      </c>
      <c r="T304" s="209">
        <f t="shared" si="12"/>
        <v>9.002</v>
      </c>
      <c r="U304" s="213">
        <v>9.01</v>
      </c>
    </row>
    <row r="305">
      <c r="A305" s="204">
        <v>42698.0</v>
      </c>
      <c r="B305" s="211">
        <v>8.88</v>
      </c>
      <c r="C305" s="206">
        <v>8.75</v>
      </c>
      <c r="D305" s="212">
        <v>8.77</v>
      </c>
      <c r="E305" s="208">
        <f t="shared" si="1"/>
        <v>8.795</v>
      </c>
      <c r="F305" s="212">
        <v>8.82</v>
      </c>
      <c r="G305" s="208">
        <f t="shared" si="2"/>
        <v>8.83</v>
      </c>
      <c r="H305" s="206">
        <v>8.84</v>
      </c>
      <c r="I305" s="209">
        <f t="shared" si="3"/>
        <v>8.843333333</v>
      </c>
      <c r="J305" s="209">
        <f t="shared" si="4"/>
        <v>8.846666667</v>
      </c>
      <c r="K305" s="212">
        <v>8.85</v>
      </c>
      <c r="L305" s="208">
        <f t="shared" si="5"/>
        <v>8.856</v>
      </c>
      <c r="M305" s="208">
        <f t="shared" si="6"/>
        <v>8.862</v>
      </c>
      <c r="N305" s="208">
        <f t="shared" si="7"/>
        <v>8.868</v>
      </c>
      <c r="O305" s="208">
        <f t="shared" si="8"/>
        <v>8.874</v>
      </c>
      <c r="P305" s="206">
        <v>8.88</v>
      </c>
      <c r="Q305" s="209">
        <f t="shared" si="9"/>
        <v>8.884</v>
      </c>
      <c r="R305" s="209">
        <f t="shared" si="10"/>
        <v>8.888</v>
      </c>
      <c r="S305" s="209">
        <f t="shared" si="11"/>
        <v>8.892</v>
      </c>
      <c r="T305" s="209">
        <f t="shared" si="12"/>
        <v>8.896</v>
      </c>
      <c r="U305" s="213">
        <v>8.9</v>
      </c>
    </row>
    <row r="306">
      <c r="A306" s="204">
        <v>42697.0</v>
      </c>
      <c r="B306" s="211">
        <v>8.86</v>
      </c>
      <c r="C306" s="206">
        <v>8.76</v>
      </c>
      <c r="D306" s="212">
        <v>8.79</v>
      </c>
      <c r="E306" s="208">
        <f t="shared" si="1"/>
        <v>8.805</v>
      </c>
      <c r="F306" s="212">
        <v>8.82</v>
      </c>
      <c r="G306" s="208">
        <f t="shared" si="2"/>
        <v>8.825</v>
      </c>
      <c r="H306" s="206">
        <v>8.83</v>
      </c>
      <c r="I306" s="209">
        <f t="shared" si="3"/>
        <v>8.833333333</v>
      </c>
      <c r="J306" s="209">
        <f t="shared" si="4"/>
        <v>8.836666667</v>
      </c>
      <c r="K306" s="212">
        <v>8.84</v>
      </c>
      <c r="L306" s="208">
        <f t="shared" si="5"/>
        <v>8.85</v>
      </c>
      <c r="M306" s="208">
        <f t="shared" si="6"/>
        <v>8.86</v>
      </c>
      <c r="N306" s="208">
        <f t="shared" si="7"/>
        <v>8.87</v>
      </c>
      <c r="O306" s="208">
        <f t="shared" si="8"/>
        <v>8.88</v>
      </c>
      <c r="P306" s="206">
        <v>8.89</v>
      </c>
      <c r="Q306" s="209">
        <f t="shared" si="9"/>
        <v>8.896</v>
      </c>
      <c r="R306" s="209">
        <f t="shared" si="10"/>
        <v>8.902</v>
      </c>
      <c r="S306" s="209">
        <f t="shared" si="11"/>
        <v>8.908</v>
      </c>
      <c r="T306" s="209">
        <f t="shared" si="12"/>
        <v>8.914</v>
      </c>
      <c r="U306" s="213">
        <v>8.92</v>
      </c>
    </row>
    <row r="307">
      <c r="A307" s="204">
        <v>42696.0</v>
      </c>
      <c r="B307" s="211">
        <v>8.87</v>
      </c>
      <c r="C307" s="206">
        <v>8.72</v>
      </c>
      <c r="D307" s="212">
        <v>8.7</v>
      </c>
      <c r="E307" s="208">
        <f t="shared" si="1"/>
        <v>8.71</v>
      </c>
      <c r="F307" s="212">
        <v>8.72</v>
      </c>
      <c r="G307" s="208">
        <f t="shared" si="2"/>
        <v>8.73</v>
      </c>
      <c r="H307" s="206">
        <v>8.74</v>
      </c>
      <c r="I307" s="209">
        <f t="shared" si="3"/>
        <v>8.746666667</v>
      </c>
      <c r="J307" s="209">
        <f t="shared" si="4"/>
        <v>8.753333333</v>
      </c>
      <c r="K307" s="212">
        <v>8.76</v>
      </c>
      <c r="L307" s="208">
        <f t="shared" si="5"/>
        <v>8.772</v>
      </c>
      <c r="M307" s="208">
        <f t="shared" si="6"/>
        <v>8.784</v>
      </c>
      <c r="N307" s="208">
        <f t="shared" si="7"/>
        <v>8.796</v>
      </c>
      <c r="O307" s="208">
        <f t="shared" si="8"/>
        <v>8.808</v>
      </c>
      <c r="P307" s="206">
        <v>8.82</v>
      </c>
      <c r="Q307" s="209">
        <f t="shared" si="9"/>
        <v>8.828</v>
      </c>
      <c r="R307" s="209">
        <f t="shared" si="10"/>
        <v>8.836</v>
      </c>
      <c r="S307" s="209">
        <f t="shared" si="11"/>
        <v>8.844</v>
      </c>
      <c r="T307" s="209">
        <f t="shared" si="12"/>
        <v>8.852</v>
      </c>
      <c r="U307" s="213">
        <v>8.86</v>
      </c>
    </row>
    <row r="308">
      <c r="A308" s="204">
        <v>42695.0</v>
      </c>
      <c r="B308" s="211">
        <v>8.82</v>
      </c>
      <c r="C308" s="206">
        <v>8.71</v>
      </c>
      <c r="D308" s="212">
        <v>8.72</v>
      </c>
      <c r="E308" s="208">
        <f t="shared" si="1"/>
        <v>8.73</v>
      </c>
      <c r="F308" s="212">
        <v>8.74</v>
      </c>
      <c r="G308" s="208">
        <f t="shared" si="2"/>
        <v>8.74</v>
      </c>
      <c r="H308" s="206">
        <v>8.74</v>
      </c>
      <c r="I308" s="209">
        <f t="shared" si="3"/>
        <v>8.743333333</v>
      </c>
      <c r="J308" s="209">
        <f t="shared" si="4"/>
        <v>8.746666667</v>
      </c>
      <c r="K308" s="212">
        <v>8.75</v>
      </c>
      <c r="L308" s="208">
        <f t="shared" si="5"/>
        <v>8.758</v>
      </c>
      <c r="M308" s="208">
        <f t="shared" si="6"/>
        <v>8.766</v>
      </c>
      <c r="N308" s="208">
        <f t="shared" si="7"/>
        <v>8.774</v>
      </c>
      <c r="O308" s="208">
        <f t="shared" si="8"/>
        <v>8.782</v>
      </c>
      <c r="P308" s="206">
        <v>8.79</v>
      </c>
      <c r="Q308" s="209">
        <f t="shared" si="9"/>
        <v>8.796</v>
      </c>
      <c r="R308" s="209">
        <f t="shared" si="10"/>
        <v>8.802</v>
      </c>
      <c r="S308" s="209">
        <f t="shared" si="11"/>
        <v>8.808</v>
      </c>
      <c r="T308" s="209">
        <f t="shared" si="12"/>
        <v>8.814</v>
      </c>
      <c r="U308" s="213">
        <v>8.82</v>
      </c>
    </row>
    <row r="309">
      <c r="A309" s="204">
        <v>42692.0</v>
      </c>
      <c r="B309" s="211">
        <v>8.87</v>
      </c>
      <c r="C309" s="206">
        <v>8.76</v>
      </c>
      <c r="D309" s="212">
        <v>8.77</v>
      </c>
      <c r="E309" s="208">
        <f t="shared" si="1"/>
        <v>8.775</v>
      </c>
      <c r="F309" s="212">
        <v>8.78</v>
      </c>
      <c r="G309" s="208">
        <f t="shared" si="2"/>
        <v>8.77</v>
      </c>
      <c r="H309" s="206">
        <v>8.76</v>
      </c>
      <c r="I309" s="209">
        <f t="shared" si="3"/>
        <v>8.763333333</v>
      </c>
      <c r="J309" s="209">
        <f t="shared" si="4"/>
        <v>8.766666667</v>
      </c>
      <c r="K309" s="212">
        <v>8.77</v>
      </c>
      <c r="L309" s="208">
        <f t="shared" si="5"/>
        <v>8.782</v>
      </c>
      <c r="M309" s="208">
        <f t="shared" si="6"/>
        <v>8.794</v>
      </c>
      <c r="N309" s="208">
        <f t="shared" si="7"/>
        <v>8.806</v>
      </c>
      <c r="O309" s="208">
        <f t="shared" si="8"/>
        <v>8.818</v>
      </c>
      <c r="P309" s="206">
        <v>8.83</v>
      </c>
      <c r="Q309" s="209">
        <f t="shared" si="9"/>
        <v>8.838</v>
      </c>
      <c r="R309" s="209">
        <f t="shared" si="10"/>
        <v>8.846</v>
      </c>
      <c r="S309" s="209">
        <f t="shared" si="11"/>
        <v>8.854</v>
      </c>
      <c r="T309" s="209">
        <f t="shared" si="12"/>
        <v>8.862</v>
      </c>
      <c r="U309" s="213">
        <v>8.87</v>
      </c>
    </row>
    <row r="310">
      <c r="A310" s="204">
        <v>42691.0</v>
      </c>
      <c r="B310" s="211">
        <v>8.8</v>
      </c>
      <c r="C310" s="206">
        <v>8.75</v>
      </c>
      <c r="D310" s="212">
        <v>8.78</v>
      </c>
      <c r="E310" s="208">
        <f t="shared" si="1"/>
        <v>8.785</v>
      </c>
      <c r="F310" s="212">
        <v>8.79</v>
      </c>
      <c r="G310" s="208">
        <f t="shared" si="2"/>
        <v>8.79</v>
      </c>
      <c r="H310" s="206">
        <v>8.79</v>
      </c>
      <c r="I310" s="209">
        <f t="shared" si="3"/>
        <v>8.786666667</v>
      </c>
      <c r="J310" s="209">
        <f t="shared" si="4"/>
        <v>8.783333333</v>
      </c>
      <c r="K310" s="212">
        <v>8.78</v>
      </c>
      <c r="L310" s="208">
        <f t="shared" si="5"/>
        <v>8.79</v>
      </c>
      <c r="M310" s="208">
        <f t="shared" si="6"/>
        <v>8.8</v>
      </c>
      <c r="N310" s="208">
        <f t="shared" si="7"/>
        <v>8.81</v>
      </c>
      <c r="O310" s="208">
        <f t="shared" si="8"/>
        <v>8.82</v>
      </c>
      <c r="P310" s="206">
        <v>8.83</v>
      </c>
      <c r="Q310" s="209">
        <f t="shared" si="9"/>
        <v>8.836</v>
      </c>
      <c r="R310" s="209">
        <f t="shared" si="10"/>
        <v>8.842</v>
      </c>
      <c r="S310" s="209">
        <f t="shared" si="11"/>
        <v>8.848</v>
      </c>
      <c r="T310" s="209">
        <f t="shared" si="12"/>
        <v>8.854</v>
      </c>
      <c r="U310" s="213">
        <v>8.86</v>
      </c>
    </row>
    <row r="311">
      <c r="A311" s="204">
        <v>42690.0</v>
      </c>
      <c r="B311" s="211">
        <v>8.89</v>
      </c>
      <c r="C311" s="206">
        <v>8.79</v>
      </c>
      <c r="D311" s="212">
        <v>8.83</v>
      </c>
      <c r="E311" s="208">
        <f t="shared" si="1"/>
        <v>8.85</v>
      </c>
      <c r="F311" s="212">
        <v>8.87</v>
      </c>
      <c r="G311" s="208">
        <f t="shared" si="2"/>
        <v>8.865</v>
      </c>
      <c r="H311" s="206">
        <v>8.86</v>
      </c>
      <c r="I311" s="209">
        <f t="shared" si="3"/>
        <v>8.86</v>
      </c>
      <c r="J311" s="209">
        <f t="shared" si="4"/>
        <v>8.86</v>
      </c>
      <c r="K311" s="212">
        <v>8.86</v>
      </c>
      <c r="L311" s="208">
        <f t="shared" si="5"/>
        <v>8.87</v>
      </c>
      <c r="M311" s="208">
        <f t="shared" si="6"/>
        <v>8.88</v>
      </c>
      <c r="N311" s="208">
        <f t="shared" si="7"/>
        <v>8.89</v>
      </c>
      <c r="O311" s="208">
        <f t="shared" si="8"/>
        <v>8.9</v>
      </c>
      <c r="P311" s="206">
        <v>8.91</v>
      </c>
      <c r="Q311" s="209">
        <f t="shared" si="9"/>
        <v>8.916</v>
      </c>
      <c r="R311" s="209">
        <f t="shared" si="10"/>
        <v>8.922</v>
      </c>
      <c r="S311" s="209">
        <f t="shared" si="11"/>
        <v>8.928</v>
      </c>
      <c r="T311" s="209">
        <f t="shared" si="12"/>
        <v>8.934</v>
      </c>
      <c r="U311" s="213">
        <v>8.94</v>
      </c>
    </row>
    <row r="312">
      <c r="A312" s="204">
        <v>42689.0</v>
      </c>
      <c r="B312" s="211">
        <v>8.87</v>
      </c>
      <c r="C312" s="206">
        <v>8.77</v>
      </c>
      <c r="D312" s="212">
        <v>8.79</v>
      </c>
      <c r="E312" s="208">
        <f t="shared" si="1"/>
        <v>8.805</v>
      </c>
      <c r="F312" s="212">
        <v>8.82</v>
      </c>
      <c r="G312" s="208">
        <f t="shared" si="2"/>
        <v>8.815</v>
      </c>
      <c r="H312" s="206">
        <v>8.81</v>
      </c>
      <c r="I312" s="209">
        <f t="shared" si="3"/>
        <v>8.806666667</v>
      </c>
      <c r="J312" s="209">
        <f t="shared" si="4"/>
        <v>8.803333333</v>
      </c>
      <c r="K312" s="212">
        <v>8.8</v>
      </c>
      <c r="L312" s="208">
        <f t="shared" si="5"/>
        <v>8.802</v>
      </c>
      <c r="M312" s="208">
        <f t="shared" si="6"/>
        <v>8.804</v>
      </c>
      <c r="N312" s="208">
        <f t="shared" si="7"/>
        <v>8.806</v>
      </c>
      <c r="O312" s="208">
        <f t="shared" si="8"/>
        <v>8.808</v>
      </c>
      <c r="P312" s="206">
        <v>8.81</v>
      </c>
      <c r="Q312" s="209">
        <f t="shared" si="9"/>
        <v>8.814</v>
      </c>
      <c r="R312" s="209">
        <f t="shared" si="10"/>
        <v>8.818</v>
      </c>
      <c r="S312" s="209">
        <f t="shared" si="11"/>
        <v>8.822</v>
      </c>
      <c r="T312" s="209">
        <f t="shared" si="12"/>
        <v>8.826</v>
      </c>
      <c r="U312" s="213">
        <v>8.83</v>
      </c>
    </row>
    <row r="313">
      <c r="A313" s="204">
        <v>42688.0</v>
      </c>
      <c r="B313" s="211">
        <v>8.98</v>
      </c>
      <c r="C313" s="206">
        <v>8.82</v>
      </c>
      <c r="D313" s="212">
        <v>8.84</v>
      </c>
      <c r="E313" s="208">
        <f t="shared" si="1"/>
        <v>8.865</v>
      </c>
      <c r="F313" s="212">
        <v>8.89</v>
      </c>
      <c r="G313" s="208">
        <f t="shared" si="2"/>
        <v>8.905</v>
      </c>
      <c r="H313" s="206">
        <v>8.92</v>
      </c>
      <c r="I313" s="209">
        <f t="shared" si="3"/>
        <v>8.923333333</v>
      </c>
      <c r="J313" s="209">
        <f t="shared" si="4"/>
        <v>8.926666667</v>
      </c>
      <c r="K313" s="212">
        <v>8.93</v>
      </c>
      <c r="L313" s="208">
        <f t="shared" si="5"/>
        <v>8.934</v>
      </c>
      <c r="M313" s="208">
        <f t="shared" si="6"/>
        <v>8.938</v>
      </c>
      <c r="N313" s="208">
        <f t="shared" si="7"/>
        <v>8.942</v>
      </c>
      <c r="O313" s="208">
        <f t="shared" si="8"/>
        <v>8.946</v>
      </c>
      <c r="P313" s="206">
        <v>8.95</v>
      </c>
      <c r="Q313" s="209">
        <f t="shared" si="9"/>
        <v>8.954</v>
      </c>
      <c r="R313" s="209">
        <f t="shared" si="10"/>
        <v>8.958</v>
      </c>
      <c r="S313" s="209">
        <f t="shared" si="11"/>
        <v>8.962</v>
      </c>
      <c r="T313" s="209">
        <f t="shared" si="12"/>
        <v>8.966</v>
      </c>
      <c r="U313" s="213">
        <v>8.97</v>
      </c>
    </row>
    <row r="314">
      <c r="A314" s="204">
        <v>42685.0</v>
      </c>
      <c r="B314" s="211">
        <v>9.01</v>
      </c>
      <c r="C314" s="206">
        <v>8.82</v>
      </c>
      <c r="D314" s="212">
        <v>8.83</v>
      </c>
      <c r="E314" s="208">
        <f t="shared" si="1"/>
        <v>8.86</v>
      </c>
      <c r="F314" s="212">
        <v>8.89</v>
      </c>
      <c r="G314" s="208">
        <f t="shared" si="2"/>
        <v>8.91</v>
      </c>
      <c r="H314" s="206">
        <v>8.93</v>
      </c>
      <c r="I314" s="209">
        <f t="shared" si="3"/>
        <v>8.94</v>
      </c>
      <c r="J314" s="209">
        <f t="shared" si="4"/>
        <v>8.95</v>
      </c>
      <c r="K314" s="212">
        <v>8.96</v>
      </c>
      <c r="L314" s="208">
        <f t="shared" si="5"/>
        <v>8.968</v>
      </c>
      <c r="M314" s="208">
        <f t="shared" si="6"/>
        <v>8.976</v>
      </c>
      <c r="N314" s="208">
        <f t="shared" si="7"/>
        <v>8.984</v>
      </c>
      <c r="O314" s="208">
        <f t="shared" si="8"/>
        <v>8.992</v>
      </c>
      <c r="P314" s="206">
        <v>9.0</v>
      </c>
      <c r="Q314" s="209">
        <f t="shared" si="9"/>
        <v>9.006</v>
      </c>
      <c r="R314" s="209">
        <f t="shared" si="10"/>
        <v>9.012</v>
      </c>
      <c r="S314" s="209">
        <f t="shared" si="11"/>
        <v>9.018</v>
      </c>
      <c r="T314" s="209">
        <f t="shared" si="12"/>
        <v>9.024</v>
      </c>
      <c r="U314" s="213">
        <v>9.03</v>
      </c>
    </row>
    <row r="315">
      <c r="A315" s="204">
        <v>42684.0</v>
      </c>
      <c r="B315" s="211">
        <v>8.97</v>
      </c>
      <c r="C315" s="206">
        <v>8.76</v>
      </c>
      <c r="D315" s="212">
        <v>8.74</v>
      </c>
      <c r="E315" s="208">
        <f t="shared" si="1"/>
        <v>8.74</v>
      </c>
      <c r="F315" s="212">
        <v>8.74</v>
      </c>
      <c r="G315" s="208">
        <f t="shared" si="2"/>
        <v>8.73</v>
      </c>
      <c r="H315" s="206">
        <v>8.72</v>
      </c>
      <c r="I315" s="209">
        <f t="shared" si="3"/>
        <v>8.72</v>
      </c>
      <c r="J315" s="209">
        <f t="shared" si="4"/>
        <v>8.72</v>
      </c>
      <c r="K315" s="212">
        <v>8.72</v>
      </c>
      <c r="L315" s="208">
        <f t="shared" si="5"/>
        <v>8.724</v>
      </c>
      <c r="M315" s="208">
        <f t="shared" si="6"/>
        <v>8.728</v>
      </c>
      <c r="N315" s="208">
        <f t="shared" si="7"/>
        <v>8.732</v>
      </c>
      <c r="O315" s="208">
        <f t="shared" si="8"/>
        <v>8.736</v>
      </c>
      <c r="P315" s="206">
        <v>8.74</v>
      </c>
      <c r="Q315" s="209">
        <f t="shared" si="9"/>
        <v>8.742</v>
      </c>
      <c r="R315" s="209">
        <f t="shared" si="10"/>
        <v>8.744</v>
      </c>
      <c r="S315" s="209">
        <f t="shared" si="11"/>
        <v>8.746</v>
      </c>
      <c r="T315" s="209">
        <f t="shared" si="12"/>
        <v>8.748</v>
      </c>
      <c r="U315" s="213">
        <v>8.75</v>
      </c>
    </row>
    <row r="316">
      <c r="A316" s="204">
        <v>42683.0</v>
      </c>
      <c r="B316" s="211">
        <v>9.03</v>
      </c>
      <c r="C316" s="206">
        <v>8.73</v>
      </c>
      <c r="D316" s="212">
        <v>8.66</v>
      </c>
      <c r="E316" s="208">
        <f t="shared" si="1"/>
        <v>8.635</v>
      </c>
      <c r="F316" s="212">
        <v>8.61</v>
      </c>
      <c r="G316" s="208">
        <f t="shared" si="2"/>
        <v>8.595</v>
      </c>
      <c r="H316" s="206">
        <v>8.58</v>
      </c>
      <c r="I316" s="209">
        <f t="shared" si="3"/>
        <v>8.57</v>
      </c>
      <c r="J316" s="209">
        <f t="shared" si="4"/>
        <v>8.56</v>
      </c>
      <c r="K316" s="212">
        <v>8.55</v>
      </c>
      <c r="L316" s="208">
        <f t="shared" si="5"/>
        <v>8.55</v>
      </c>
      <c r="M316" s="208">
        <f t="shared" si="6"/>
        <v>8.55</v>
      </c>
      <c r="N316" s="208">
        <f t="shared" si="7"/>
        <v>8.55</v>
      </c>
      <c r="O316" s="208">
        <f t="shared" si="8"/>
        <v>8.55</v>
      </c>
      <c r="P316" s="206">
        <v>8.55</v>
      </c>
      <c r="Q316" s="209">
        <f t="shared" si="9"/>
        <v>8.552</v>
      </c>
      <c r="R316" s="209">
        <f t="shared" si="10"/>
        <v>8.554</v>
      </c>
      <c r="S316" s="209">
        <f t="shared" si="11"/>
        <v>8.556</v>
      </c>
      <c r="T316" s="209">
        <f t="shared" si="12"/>
        <v>8.558</v>
      </c>
      <c r="U316" s="213">
        <v>8.56</v>
      </c>
    </row>
    <row r="317">
      <c r="A317" s="214">
        <v>42682.0</v>
      </c>
      <c r="B317" s="211">
        <v>9.05</v>
      </c>
      <c r="C317" s="206">
        <v>8.67</v>
      </c>
      <c r="D317" s="212">
        <v>8.59</v>
      </c>
      <c r="E317" s="208">
        <f t="shared" si="1"/>
        <v>8.58</v>
      </c>
      <c r="F317" s="212">
        <v>8.57</v>
      </c>
      <c r="G317" s="208">
        <f t="shared" si="2"/>
        <v>8.56</v>
      </c>
      <c r="H317" s="206">
        <v>8.55</v>
      </c>
      <c r="I317" s="209">
        <f t="shared" si="3"/>
        <v>8.543333333</v>
      </c>
      <c r="J317" s="209">
        <f t="shared" si="4"/>
        <v>8.536666667</v>
      </c>
      <c r="K317" s="212">
        <v>8.53</v>
      </c>
      <c r="L317" s="208">
        <f t="shared" si="5"/>
        <v>8.528</v>
      </c>
      <c r="M317" s="208">
        <f t="shared" si="6"/>
        <v>8.526</v>
      </c>
      <c r="N317" s="208">
        <f t="shared" si="7"/>
        <v>8.524</v>
      </c>
      <c r="O317" s="208">
        <f t="shared" si="8"/>
        <v>8.522</v>
      </c>
      <c r="P317" s="206">
        <v>8.52</v>
      </c>
      <c r="Q317" s="209">
        <f t="shared" si="9"/>
        <v>8.522</v>
      </c>
      <c r="R317" s="209">
        <f t="shared" si="10"/>
        <v>8.524</v>
      </c>
      <c r="S317" s="209">
        <f t="shared" si="11"/>
        <v>8.526</v>
      </c>
      <c r="T317" s="209">
        <f t="shared" si="12"/>
        <v>8.528</v>
      </c>
      <c r="U317" s="213">
        <v>8.53</v>
      </c>
    </row>
    <row r="318">
      <c r="A318" s="214">
        <v>42681.0</v>
      </c>
      <c r="B318" s="211">
        <v>9.03</v>
      </c>
      <c r="C318" s="206">
        <v>8.66</v>
      </c>
      <c r="D318" s="212">
        <v>8.6</v>
      </c>
      <c r="E318" s="208">
        <f t="shared" si="1"/>
        <v>8.59</v>
      </c>
      <c r="F318" s="212">
        <v>8.58</v>
      </c>
      <c r="G318" s="208">
        <f t="shared" si="2"/>
        <v>8.57</v>
      </c>
      <c r="H318" s="206">
        <v>8.56</v>
      </c>
      <c r="I318" s="209">
        <f t="shared" si="3"/>
        <v>8.556666667</v>
      </c>
      <c r="J318" s="209">
        <f t="shared" si="4"/>
        <v>8.553333333</v>
      </c>
      <c r="K318" s="212">
        <v>8.55</v>
      </c>
      <c r="L318" s="208">
        <f t="shared" si="5"/>
        <v>8.55</v>
      </c>
      <c r="M318" s="208">
        <f t="shared" si="6"/>
        <v>8.55</v>
      </c>
      <c r="N318" s="208">
        <f t="shared" si="7"/>
        <v>8.55</v>
      </c>
      <c r="O318" s="208">
        <f t="shared" si="8"/>
        <v>8.55</v>
      </c>
      <c r="P318" s="206">
        <v>8.55</v>
      </c>
      <c r="Q318" s="209">
        <f t="shared" si="9"/>
        <v>8.552</v>
      </c>
      <c r="R318" s="209">
        <f t="shared" si="10"/>
        <v>8.554</v>
      </c>
      <c r="S318" s="209">
        <f t="shared" si="11"/>
        <v>8.556</v>
      </c>
      <c r="T318" s="209">
        <f t="shared" si="12"/>
        <v>8.558</v>
      </c>
      <c r="U318" s="213">
        <v>8.56</v>
      </c>
    </row>
    <row r="319">
      <c r="A319" s="214">
        <v>42677.0</v>
      </c>
      <c r="B319" s="211">
        <v>9.01</v>
      </c>
      <c r="C319" s="206">
        <v>8.71</v>
      </c>
      <c r="D319" s="212">
        <v>8.7</v>
      </c>
      <c r="E319" s="208">
        <f t="shared" si="1"/>
        <v>8.705</v>
      </c>
      <c r="F319" s="212">
        <v>8.71</v>
      </c>
      <c r="G319" s="208">
        <f t="shared" si="2"/>
        <v>8.695</v>
      </c>
      <c r="H319" s="206">
        <v>8.68</v>
      </c>
      <c r="I319" s="209">
        <f t="shared" si="3"/>
        <v>8.673333333</v>
      </c>
      <c r="J319" s="209">
        <f t="shared" si="4"/>
        <v>8.666666667</v>
      </c>
      <c r="K319" s="212">
        <v>8.66</v>
      </c>
      <c r="L319" s="208">
        <f t="shared" si="5"/>
        <v>8.662</v>
      </c>
      <c r="M319" s="208">
        <f t="shared" si="6"/>
        <v>8.664</v>
      </c>
      <c r="N319" s="208">
        <f t="shared" si="7"/>
        <v>8.666</v>
      </c>
      <c r="O319" s="208">
        <f t="shared" si="8"/>
        <v>8.668</v>
      </c>
      <c r="P319" s="206">
        <v>8.67</v>
      </c>
      <c r="Q319" s="209">
        <f t="shared" si="9"/>
        <v>8.672</v>
      </c>
      <c r="R319" s="209">
        <f t="shared" si="10"/>
        <v>8.674</v>
      </c>
      <c r="S319" s="209">
        <f t="shared" si="11"/>
        <v>8.676</v>
      </c>
      <c r="T319" s="209">
        <f t="shared" si="12"/>
        <v>8.678</v>
      </c>
      <c r="U319" s="213">
        <v>8.68</v>
      </c>
    </row>
    <row r="320">
      <c r="A320" s="214">
        <v>42676.0</v>
      </c>
      <c r="B320" s="211">
        <v>8.95</v>
      </c>
      <c r="C320" s="206">
        <v>8.69</v>
      </c>
      <c r="D320" s="212">
        <v>8.72</v>
      </c>
      <c r="E320" s="208">
        <f t="shared" si="1"/>
        <v>8.74</v>
      </c>
      <c r="F320" s="212">
        <v>8.76</v>
      </c>
      <c r="G320" s="208">
        <f t="shared" si="2"/>
        <v>8.75</v>
      </c>
      <c r="H320" s="206">
        <v>8.74</v>
      </c>
      <c r="I320" s="209">
        <f t="shared" si="3"/>
        <v>8.733333333</v>
      </c>
      <c r="J320" s="209">
        <f t="shared" si="4"/>
        <v>8.726666667</v>
      </c>
      <c r="K320" s="212">
        <v>8.72</v>
      </c>
      <c r="L320" s="208">
        <f t="shared" si="5"/>
        <v>8.722</v>
      </c>
      <c r="M320" s="208">
        <f t="shared" si="6"/>
        <v>8.724</v>
      </c>
      <c r="N320" s="208">
        <f t="shared" si="7"/>
        <v>8.726</v>
      </c>
      <c r="O320" s="208">
        <f t="shared" si="8"/>
        <v>8.728</v>
      </c>
      <c r="P320" s="206">
        <v>8.73</v>
      </c>
      <c r="Q320" s="209">
        <f t="shared" si="9"/>
        <v>8.732</v>
      </c>
      <c r="R320" s="209">
        <f t="shared" si="10"/>
        <v>8.734</v>
      </c>
      <c r="S320" s="209">
        <f t="shared" si="11"/>
        <v>8.736</v>
      </c>
      <c r="T320" s="209">
        <f t="shared" si="12"/>
        <v>8.738</v>
      </c>
      <c r="U320" s="213">
        <v>8.74</v>
      </c>
    </row>
    <row r="321">
      <c r="A321" s="214">
        <v>42675.0</v>
      </c>
      <c r="B321" s="211">
        <v>8.97</v>
      </c>
      <c r="C321" s="206">
        <v>8.67</v>
      </c>
      <c r="D321" s="212">
        <v>8.68</v>
      </c>
      <c r="E321" s="208">
        <f t="shared" si="1"/>
        <v>8.69</v>
      </c>
      <c r="F321" s="212">
        <v>8.7</v>
      </c>
      <c r="G321" s="208">
        <f t="shared" si="2"/>
        <v>8.685</v>
      </c>
      <c r="H321" s="206">
        <v>8.67</v>
      </c>
      <c r="I321" s="209">
        <f t="shared" si="3"/>
        <v>8.663333333</v>
      </c>
      <c r="J321" s="209">
        <f t="shared" si="4"/>
        <v>8.656666667</v>
      </c>
      <c r="K321" s="212">
        <v>8.65</v>
      </c>
      <c r="L321" s="208">
        <f t="shared" si="5"/>
        <v>8.65</v>
      </c>
      <c r="M321" s="208">
        <f t="shared" si="6"/>
        <v>8.65</v>
      </c>
      <c r="N321" s="208">
        <f t="shared" si="7"/>
        <v>8.65</v>
      </c>
      <c r="O321" s="208">
        <f t="shared" si="8"/>
        <v>8.65</v>
      </c>
      <c r="P321" s="206">
        <v>8.65</v>
      </c>
      <c r="Q321" s="209">
        <f t="shared" si="9"/>
        <v>8.654</v>
      </c>
      <c r="R321" s="209">
        <f t="shared" si="10"/>
        <v>8.658</v>
      </c>
      <c r="S321" s="209">
        <f t="shared" si="11"/>
        <v>8.662</v>
      </c>
      <c r="T321" s="209">
        <f t="shared" si="12"/>
        <v>8.666</v>
      </c>
      <c r="U321" s="213">
        <v>8.67</v>
      </c>
    </row>
    <row r="322">
      <c r="A322" s="214">
        <v>42674.0</v>
      </c>
      <c r="B322" s="211">
        <v>8.99</v>
      </c>
      <c r="C322" s="206">
        <v>8.7</v>
      </c>
      <c r="D322" s="212">
        <v>8.71</v>
      </c>
      <c r="E322" s="208">
        <f t="shared" si="1"/>
        <v>8.72</v>
      </c>
      <c r="F322" s="212">
        <v>8.73</v>
      </c>
      <c r="G322" s="208">
        <f t="shared" si="2"/>
        <v>8.72</v>
      </c>
      <c r="H322" s="206">
        <v>8.71</v>
      </c>
      <c r="I322" s="209">
        <f t="shared" si="3"/>
        <v>8.7</v>
      </c>
      <c r="J322" s="209">
        <f t="shared" si="4"/>
        <v>8.69</v>
      </c>
      <c r="K322" s="212">
        <v>8.68</v>
      </c>
      <c r="L322" s="208">
        <f t="shared" si="5"/>
        <v>8.678</v>
      </c>
      <c r="M322" s="208">
        <f t="shared" si="6"/>
        <v>8.676</v>
      </c>
      <c r="N322" s="208">
        <f t="shared" si="7"/>
        <v>8.674</v>
      </c>
      <c r="O322" s="208">
        <f t="shared" si="8"/>
        <v>8.672</v>
      </c>
      <c r="P322" s="206">
        <v>8.67</v>
      </c>
      <c r="Q322" s="209">
        <f t="shared" si="9"/>
        <v>8.672</v>
      </c>
      <c r="R322" s="209">
        <f t="shared" si="10"/>
        <v>8.674</v>
      </c>
      <c r="S322" s="209">
        <f t="shared" si="11"/>
        <v>8.676</v>
      </c>
      <c r="T322" s="209">
        <f t="shared" si="12"/>
        <v>8.678</v>
      </c>
      <c r="U322" s="213">
        <v>8.68</v>
      </c>
    </row>
    <row r="323">
      <c r="A323" s="214">
        <v>42671.0</v>
      </c>
      <c r="B323" s="211">
        <v>8.91</v>
      </c>
      <c r="C323" s="206">
        <v>8.73</v>
      </c>
      <c r="D323" s="212">
        <v>8.72</v>
      </c>
      <c r="E323" s="208">
        <f t="shared" si="1"/>
        <v>8.71</v>
      </c>
      <c r="F323" s="212">
        <v>8.7</v>
      </c>
      <c r="G323" s="208">
        <f t="shared" si="2"/>
        <v>8.675</v>
      </c>
      <c r="H323" s="206">
        <v>8.65</v>
      </c>
      <c r="I323" s="209">
        <f t="shared" si="3"/>
        <v>8.636666667</v>
      </c>
      <c r="J323" s="209">
        <f t="shared" si="4"/>
        <v>8.623333333</v>
      </c>
      <c r="K323" s="212">
        <v>8.61</v>
      </c>
      <c r="L323" s="208">
        <f t="shared" si="5"/>
        <v>8.608</v>
      </c>
      <c r="M323" s="208">
        <f t="shared" si="6"/>
        <v>8.606</v>
      </c>
      <c r="N323" s="208">
        <f t="shared" si="7"/>
        <v>8.604</v>
      </c>
      <c r="O323" s="208">
        <f t="shared" si="8"/>
        <v>8.602</v>
      </c>
      <c r="P323" s="206">
        <v>8.6</v>
      </c>
      <c r="Q323" s="209">
        <f t="shared" si="9"/>
        <v>8.604</v>
      </c>
      <c r="R323" s="209">
        <f t="shared" si="10"/>
        <v>8.608</v>
      </c>
      <c r="S323" s="209">
        <f t="shared" si="11"/>
        <v>8.612</v>
      </c>
      <c r="T323" s="209">
        <f t="shared" si="12"/>
        <v>8.616</v>
      </c>
      <c r="U323" s="213">
        <v>8.62</v>
      </c>
    </row>
    <row r="324">
      <c r="A324" s="214">
        <v>42670.0</v>
      </c>
      <c r="B324" s="211">
        <v>8.91</v>
      </c>
      <c r="C324" s="206">
        <v>8.68</v>
      </c>
      <c r="D324" s="212">
        <v>8.67</v>
      </c>
      <c r="E324" s="208">
        <f t="shared" si="1"/>
        <v>8.66</v>
      </c>
      <c r="F324" s="212">
        <v>8.65</v>
      </c>
      <c r="G324" s="208">
        <f t="shared" si="2"/>
        <v>8.635</v>
      </c>
      <c r="H324" s="206">
        <v>8.62</v>
      </c>
      <c r="I324" s="209">
        <f t="shared" si="3"/>
        <v>8.606666667</v>
      </c>
      <c r="J324" s="209">
        <f t="shared" si="4"/>
        <v>8.593333333</v>
      </c>
      <c r="K324" s="212">
        <v>8.58</v>
      </c>
      <c r="L324" s="208">
        <f t="shared" si="5"/>
        <v>8.578</v>
      </c>
      <c r="M324" s="208">
        <f t="shared" si="6"/>
        <v>8.576</v>
      </c>
      <c r="N324" s="208">
        <f t="shared" si="7"/>
        <v>8.574</v>
      </c>
      <c r="O324" s="208">
        <f t="shared" si="8"/>
        <v>8.572</v>
      </c>
      <c r="P324" s="206">
        <v>8.57</v>
      </c>
      <c r="Q324" s="209">
        <f t="shared" si="9"/>
        <v>8.572</v>
      </c>
      <c r="R324" s="209">
        <f t="shared" si="10"/>
        <v>8.574</v>
      </c>
      <c r="S324" s="209">
        <f t="shared" si="11"/>
        <v>8.576</v>
      </c>
      <c r="T324" s="209">
        <f t="shared" si="12"/>
        <v>8.578</v>
      </c>
      <c r="U324" s="213">
        <v>8.58</v>
      </c>
    </row>
    <row r="325">
      <c r="A325" s="214">
        <v>42669.0</v>
      </c>
      <c r="B325" s="211">
        <v>8.88</v>
      </c>
      <c r="C325" s="206">
        <v>8.68</v>
      </c>
      <c r="D325" s="212">
        <v>8.66</v>
      </c>
      <c r="E325" s="208">
        <f t="shared" si="1"/>
        <v>8.635</v>
      </c>
      <c r="F325" s="212">
        <v>8.61</v>
      </c>
      <c r="G325" s="208">
        <f t="shared" si="2"/>
        <v>8.58</v>
      </c>
      <c r="H325" s="206">
        <v>8.55</v>
      </c>
      <c r="I325" s="209">
        <f t="shared" si="3"/>
        <v>8.533333333</v>
      </c>
      <c r="J325" s="209">
        <f t="shared" si="4"/>
        <v>8.516666667</v>
      </c>
      <c r="K325" s="212">
        <v>8.5</v>
      </c>
      <c r="L325" s="208">
        <f t="shared" si="5"/>
        <v>8.498</v>
      </c>
      <c r="M325" s="208">
        <f t="shared" si="6"/>
        <v>8.496</v>
      </c>
      <c r="N325" s="208">
        <f t="shared" si="7"/>
        <v>8.494</v>
      </c>
      <c r="O325" s="208">
        <f t="shared" si="8"/>
        <v>8.492</v>
      </c>
      <c r="P325" s="206">
        <v>8.49</v>
      </c>
      <c r="Q325" s="209">
        <f t="shared" si="9"/>
        <v>8.492</v>
      </c>
      <c r="R325" s="209">
        <f t="shared" si="10"/>
        <v>8.494</v>
      </c>
      <c r="S325" s="209">
        <f t="shared" si="11"/>
        <v>8.496</v>
      </c>
      <c r="T325" s="209">
        <f t="shared" si="12"/>
        <v>8.498</v>
      </c>
      <c r="U325" s="213">
        <v>8.5</v>
      </c>
    </row>
    <row r="326">
      <c r="A326" s="214">
        <v>42668.0</v>
      </c>
      <c r="B326" s="211">
        <v>8.95</v>
      </c>
      <c r="C326" s="206">
        <v>8.63</v>
      </c>
      <c r="D326" s="212">
        <v>8.59</v>
      </c>
      <c r="E326" s="208">
        <f t="shared" si="1"/>
        <v>8.57</v>
      </c>
      <c r="F326" s="212">
        <v>8.55</v>
      </c>
      <c r="G326" s="208">
        <f t="shared" si="2"/>
        <v>8.53</v>
      </c>
      <c r="H326" s="206">
        <v>8.51</v>
      </c>
      <c r="I326" s="209">
        <f t="shared" si="3"/>
        <v>8.496666667</v>
      </c>
      <c r="J326" s="209">
        <f t="shared" si="4"/>
        <v>8.483333333</v>
      </c>
      <c r="K326" s="212">
        <v>8.47</v>
      </c>
      <c r="L326" s="208">
        <f t="shared" si="5"/>
        <v>8.466</v>
      </c>
      <c r="M326" s="208">
        <f t="shared" si="6"/>
        <v>8.462</v>
      </c>
      <c r="N326" s="208">
        <f t="shared" si="7"/>
        <v>8.458</v>
      </c>
      <c r="O326" s="208">
        <f t="shared" si="8"/>
        <v>8.454</v>
      </c>
      <c r="P326" s="206">
        <v>8.45</v>
      </c>
      <c r="Q326" s="209">
        <f t="shared" si="9"/>
        <v>8.452</v>
      </c>
      <c r="R326" s="209">
        <f t="shared" si="10"/>
        <v>8.454</v>
      </c>
      <c r="S326" s="209">
        <f t="shared" si="11"/>
        <v>8.456</v>
      </c>
      <c r="T326" s="209">
        <f t="shared" si="12"/>
        <v>8.458</v>
      </c>
      <c r="U326" s="213">
        <v>8.46</v>
      </c>
    </row>
    <row r="327">
      <c r="A327" s="214">
        <v>42667.0</v>
      </c>
      <c r="B327" s="211">
        <v>8.97</v>
      </c>
      <c r="C327" s="206">
        <v>8.64</v>
      </c>
      <c r="D327" s="212">
        <v>8.6</v>
      </c>
      <c r="E327" s="208">
        <f t="shared" si="1"/>
        <v>8.575</v>
      </c>
      <c r="F327" s="212">
        <v>8.55</v>
      </c>
      <c r="G327" s="208">
        <f t="shared" si="2"/>
        <v>8.515</v>
      </c>
      <c r="H327" s="206">
        <v>8.48</v>
      </c>
      <c r="I327" s="209">
        <f t="shared" si="3"/>
        <v>8.46</v>
      </c>
      <c r="J327" s="209">
        <f t="shared" si="4"/>
        <v>8.44</v>
      </c>
      <c r="K327" s="212">
        <v>8.42</v>
      </c>
      <c r="L327" s="208">
        <f t="shared" si="5"/>
        <v>8.416</v>
      </c>
      <c r="M327" s="208">
        <f t="shared" si="6"/>
        <v>8.412</v>
      </c>
      <c r="N327" s="208">
        <f t="shared" si="7"/>
        <v>8.408</v>
      </c>
      <c r="O327" s="208">
        <f t="shared" si="8"/>
        <v>8.404</v>
      </c>
      <c r="P327" s="206">
        <v>8.4</v>
      </c>
      <c r="Q327" s="209">
        <f t="shared" si="9"/>
        <v>8.402</v>
      </c>
      <c r="R327" s="209">
        <f t="shared" si="10"/>
        <v>8.404</v>
      </c>
      <c r="S327" s="209">
        <f t="shared" si="11"/>
        <v>8.406</v>
      </c>
      <c r="T327" s="209">
        <f t="shared" si="12"/>
        <v>8.408</v>
      </c>
      <c r="U327" s="213">
        <v>8.41</v>
      </c>
    </row>
    <row r="328">
      <c r="A328" s="214">
        <v>42664.0</v>
      </c>
      <c r="B328" s="211">
        <v>9.03</v>
      </c>
      <c r="C328" s="206">
        <v>8.7</v>
      </c>
      <c r="D328" s="212">
        <v>8.62</v>
      </c>
      <c r="E328" s="208">
        <f t="shared" si="1"/>
        <v>8.58</v>
      </c>
      <c r="F328" s="212">
        <v>8.54</v>
      </c>
      <c r="G328" s="208">
        <f t="shared" si="2"/>
        <v>8.5</v>
      </c>
      <c r="H328" s="206">
        <v>8.46</v>
      </c>
      <c r="I328" s="209">
        <f t="shared" si="3"/>
        <v>8.44</v>
      </c>
      <c r="J328" s="209">
        <f t="shared" si="4"/>
        <v>8.42</v>
      </c>
      <c r="K328" s="212">
        <v>8.4</v>
      </c>
      <c r="L328" s="208">
        <f t="shared" si="5"/>
        <v>8.396</v>
      </c>
      <c r="M328" s="208">
        <f t="shared" si="6"/>
        <v>8.392</v>
      </c>
      <c r="N328" s="208">
        <f t="shared" si="7"/>
        <v>8.388</v>
      </c>
      <c r="O328" s="208">
        <f t="shared" si="8"/>
        <v>8.384</v>
      </c>
      <c r="P328" s="206">
        <v>8.38</v>
      </c>
      <c r="Q328" s="209">
        <f t="shared" si="9"/>
        <v>8.38</v>
      </c>
      <c r="R328" s="209">
        <f t="shared" si="10"/>
        <v>8.38</v>
      </c>
      <c r="S328" s="209">
        <f t="shared" si="11"/>
        <v>8.38</v>
      </c>
      <c r="T328" s="209">
        <f t="shared" si="12"/>
        <v>8.38</v>
      </c>
      <c r="U328" s="213">
        <v>8.38</v>
      </c>
    </row>
    <row r="329">
      <c r="A329" s="214">
        <v>42663.0</v>
      </c>
      <c r="B329" s="211">
        <v>9.0</v>
      </c>
      <c r="C329" s="206">
        <v>8.68</v>
      </c>
      <c r="D329" s="212">
        <v>8.64</v>
      </c>
      <c r="E329" s="208">
        <f t="shared" si="1"/>
        <v>8.62</v>
      </c>
      <c r="F329" s="212">
        <v>8.6</v>
      </c>
      <c r="G329" s="208">
        <f t="shared" si="2"/>
        <v>8.565</v>
      </c>
      <c r="H329" s="206">
        <v>8.53</v>
      </c>
      <c r="I329" s="209">
        <f t="shared" si="3"/>
        <v>8.51</v>
      </c>
      <c r="J329" s="209">
        <f t="shared" si="4"/>
        <v>8.49</v>
      </c>
      <c r="K329" s="212">
        <v>8.47</v>
      </c>
      <c r="L329" s="208">
        <f t="shared" si="5"/>
        <v>8.466</v>
      </c>
      <c r="M329" s="208">
        <f t="shared" si="6"/>
        <v>8.462</v>
      </c>
      <c r="N329" s="208">
        <f t="shared" si="7"/>
        <v>8.458</v>
      </c>
      <c r="O329" s="208">
        <f t="shared" si="8"/>
        <v>8.454</v>
      </c>
      <c r="P329" s="206">
        <v>8.45</v>
      </c>
      <c r="Q329" s="209">
        <f t="shared" si="9"/>
        <v>8.45</v>
      </c>
      <c r="R329" s="209">
        <f t="shared" si="10"/>
        <v>8.45</v>
      </c>
      <c r="S329" s="209">
        <f t="shared" si="11"/>
        <v>8.45</v>
      </c>
      <c r="T329" s="209">
        <f t="shared" si="12"/>
        <v>8.45</v>
      </c>
      <c r="U329" s="213">
        <v>8.45</v>
      </c>
    </row>
    <row r="330">
      <c r="A330" s="214">
        <v>42662.0</v>
      </c>
      <c r="B330" s="211">
        <v>9.01</v>
      </c>
      <c r="C330" s="206">
        <v>8.69</v>
      </c>
      <c r="D330" s="212">
        <v>8.63</v>
      </c>
      <c r="E330" s="208">
        <f t="shared" si="1"/>
        <v>8.605</v>
      </c>
      <c r="F330" s="212">
        <v>8.58</v>
      </c>
      <c r="G330" s="208">
        <f t="shared" si="2"/>
        <v>8.55</v>
      </c>
      <c r="H330" s="206">
        <v>8.52</v>
      </c>
      <c r="I330" s="209">
        <f t="shared" si="3"/>
        <v>8.506666667</v>
      </c>
      <c r="J330" s="209">
        <f t="shared" si="4"/>
        <v>8.493333333</v>
      </c>
      <c r="K330" s="212">
        <v>8.48</v>
      </c>
      <c r="L330" s="208">
        <f t="shared" si="5"/>
        <v>8.478</v>
      </c>
      <c r="M330" s="208">
        <f t="shared" si="6"/>
        <v>8.476</v>
      </c>
      <c r="N330" s="208">
        <f t="shared" si="7"/>
        <v>8.474</v>
      </c>
      <c r="O330" s="208">
        <f t="shared" si="8"/>
        <v>8.472</v>
      </c>
      <c r="P330" s="206">
        <v>8.47</v>
      </c>
      <c r="Q330" s="209">
        <f t="shared" si="9"/>
        <v>8.47</v>
      </c>
      <c r="R330" s="209">
        <f t="shared" si="10"/>
        <v>8.47</v>
      </c>
      <c r="S330" s="209">
        <f t="shared" si="11"/>
        <v>8.47</v>
      </c>
      <c r="T330" s="209">
        <f t="shared" si="12"/>
        <v>8.47</v>
      </c>
      <c r="U330" s="213">
        <v>8.47</v>
      </c>
    </row>
    <row r="331">
      <c r="A331" s="214">
        <v>42661.0</v>
      </c>
      <c r="B331" s="211">
        <v>9.06</v>
      </c>
      <c r="C331" s="206">
        <v>8.79</v>
      </c>
      <c r="D331" s="212">
        <v>8.75</v>
      </c>
      <c r="E331" s="208">
        <f t="shared" si="1"/>
        <v>8.725</v>
      </c>
      <c r="F331" s="212">
        <v>8.7</v>
      </c>
      <c r="G331" s="208">
        <f t="shared" si="2"/>
        <v>8.67</v>
      </c>
      <c r="H331" s="206">
        <v>8.64</v>
      </c>
      <c r="I331" s="209">
        <f t="shared" si="3"/>
        <v>8.62</v>
      </c>
      <c r="J331" s="209">
        <f t="shared" si="4"/>
        <v>8.6</v>
      </c>
      <c r="K331" s="212">
        <v>8.58</v>
      </c>
      <c r="L331" s="208">
        <f t="shared" si="5"/>
        <v>8.578</v>
      </c>
      <c r="M331" s="208">
        <f t="shared" si="6"/>
        <v>8.576</v>
      </c>
      <c r="N331" s="208">
        <f t="shared" si="7"/>
        <v>8.574</v>
      </c>
      <c r="O331" s="208">
        <f t="shared" si="8"/>
        <v>8.572</v>
      </c>
      <c r="P331" s="206">
        <v>8.57</v>
      </c>
      <c r="Q331" s="209">
        <f t="shared" si="9"/>
        <v>8.572</v>
      </c>
      <c r="R331" s="209">
        <f t="shared" si="10"/>
        <v>8.574</v>
      </c>
      <c r="S331" s="209">
        <f t="shared" si="11"/>
        <v>8.576</v>
      </c>
      <c r="T331" s="209">
        <f t="shared" si="12"/>
        <v>8.578</v>
      </c>
      <c r="U331" s="213">
        <v>8.58</v>
      </c>
    </row>
    <row r="332">
      <c r="A332" s="214">
        <v>42660.0</v>
      </c>
      <c r="B332" s="211">
        <v>9.06</v>
      </c>
      <c r="C332" s="206">
        <v>8.76</v>
      </c>
      <c r="D332" s="212">
        <v>8.73</v>
      </c>
      <c r="E332" s="208">
        <f t="shared" si="1"/>
        <v>8.715</v>
      </c>
      <c r="F332" s="212">
        <v>8.7</v>
      </c>
      <c r="G332" s="208">
        <f t="shared" si="2"/>
        <v>8.675</v>
      </c>
      <c r="H332" s="206">
        <v>8.65</v>
      </c>
      <c r="I332" s="209">
        <f t="shared" si="3"/>
        <v>8.633333333</v>
      </c>
      <c r="J332" s="209">
        <f t="shared" si="4"/>
        <v>8.616666667</v>
      </c>
      <c r="K332" s="212">
        <v>8.6</v>
      </c>
      <c r="L332" s="208">
        <f t="shared" si="5"/>
        <v>8.596</v>
      </c>
      <c r="M332" s="208">
        <f t="shared" si="6"/>
        <v>8.592</v>
      </c>
      <c r="N332" s="208">
        <f t="shared" si="7"/>
        <v>8.588</v>
      </c>
      <c r="O332" s="208">
        <f t="shared" si="8"/>
        <v>8.584</v>
      </c>
      <c r="P332" s="206">
        <v>8.58</v>
      </c>
      <c r="Q332" s="209">
        <f t="shared" si="9"/>
        <v>8.582</v>
      </c>
      <c r="R332" s="209">
        <f t="shared" si="10"/>
        <v>8.584</v>
      </c>
      <c r="S332" s="209">
        <f t="shared" si="11"/>
        <v>8.586</v>
      </c>
      <c r="T332" s="209">
        <f t="shared" si="12"/>
        <v>8.588</v>
      </c>
      <c r="U332" s="213">
        <v>8.59</v>
      </c>
    </row>
    <row r="333">
      <c r="A333" s="214">
        <v>42657.0</v>
      </c>
      <c r="B333" s="211">
        <v>9.04</v>
      </c>
      <c r="C333" s="206">
        <v>8.67</v>
      </c>
      <c r="D333" s="212">
        <v>8.6</v>
      </c>
      <c r="E333" s="208">
        <f t="shared" si="1"/>
        <v>8.575</v>
      </c>
      <c r="F333" s="212">
        <v>8.55</v>
      </c>
      <c r="G333" s="208">
        <f t="shared" si="2"/>
        <v>8.52</v>
      </c>
      <c r="H333" s="206">
        <v>8.49</v>
      </c>
      <c r="I333" s="209">
        <f t="shared" si="3"/>
        <v>8.46</v>
      </c>
      <c r="J333" s="209">
        <f t="shared" si="4"/>
        <v>8.43</v>
      </c>
      <c r="K333" s="212">
        <v>8.4</v>
      </c>
      <c r="L333" s="208">
        <f t="shared" si="5"/>
        <v>8.392</v>
      </c>
      <c r="M333" s="208">
        <f t="shared" si="6"/>
        <v>8.384</v>
      </c>
      <c r="N333" s="208">
        <f t="shared" si="7"/>
        <v>8.376</v>
      </c>
      <c r="O333" s="208">
        <f t="shared" si="8"/>
        <v>8.368</v>
      </c>
      <c r="P333" s="206">
        <v>8.36</v>
      </c>
      <c r="Q333" s="209">
        <f t="shared" si="9"/>
        <v>8.362</v>
      </c>
      <c r="R333" s="209">
        <f t="shared" si="10"/>
        <v>8.364</v>
      </c>
      <c r="S333" s="209">
        <f t="shared" si="11"/>
        <v>8.366</v>
      </c>
      <c r="T333" s="209">
        <f t="shared" si="12"/>
        <v>8.368</v>
      </c>
      <c r="U333" s="213">
        <v>8.37</v>
      </c>
    </row>
    <row r="334">
      <c r="A334" s="214">
        <v>42656.0</v>
      </c>
      <c r="B334" s="211">
        <v>9.04</v>
      </c>
      <c r="C334" s="206">
        <v>8.72</v>
      </c>
      <c r="D334" s="212">
        <v>8.66</v>
      </c>
      <c r="E334" s="208">
        <f t="shared" si="1"/>
        <v>8.63</v>
      </c>
      <c r="F334" s="212">
        <v>8.6</v>
      </c>
      <c r="G334" s="208">
        <f t="shared" si="2"/>
        <v>8.56</v>
      </c>
      <c r="H334" s="206">
        <v>8.52</v>
      </c>
      <c r="I334" s="209">
        <f t="shared" si="3"/>
        <v>8.48</v>
      </c>
      <c r="J334" s="209">
        <f t="shared" si="4"/>
        <v>8.44</v>
      </c>
      <c r="K334" s="212">
        <v>8.4</v>
      </c>
      <c r="L334" s="208">
        <f t="shared" si="5"/>
        <v>8.39</v>
      </c>
      <c r="M334" s="208">
        <f t="shared" si="6"/>
        <v>8.38</v>
      </c>
      <c r="N334" s="208">
        <f t="shared" si="7"/>
        <v>8.37</v>
      </c>
      <c r="O334" s="208">
        <f t="shared" si="8"/>
        <v>8.36</v>
      </c>
      <c r="P334" s="206">
        <v>8.35</v>
      </c>
      <c r="Q334" s="209">
        <f t="shared" si="9"/>
        <v>8.352</v>
      </c>
      <c r="R334" s="209">
        <f t="shared" si="10"/>
        <v>8.354</v>
      </c>
      <c r="S334" s="209">
        <f t="shared" si="11"/>
        <v>8.356</v>
      </c>
      <c r="T334" s="209">
        <f t="shared" si="12"/>
        <v>8.358</v>
      </c>
      <c r="U334" s="213">
        <v>8.36</v>
      </c>
    </row>
    <row r="335">
      <c r="A335" s="214">
        <v>42655.0</v>
      </c>
      <c r="B335" s="211">
        <v>9.05</v>
      </c>
      <c r="C335" s="206">
        <v>8.73</v>
      </c>
      <c r="D335" s="212">
        <v>8.63</v>
      </c>
      <c r="E335" s="208">
        <f t="shared" si="1"/>
        <v>8.58</v>
      </c>
      <c r="F335" s="212">
        <v>8.53</v>
      </c>
      <c r="G335" s="208">
        <f t="shared" si="2"/>
        <v>8.5</v>
      </c>
      <c r="H335" s="206">
        <v>8.47</v>
      </c>
      <c r="I335" s="209">
        <f t="shared" si="3"/>
        <v>8.453333333</v>
      </c>
      <c r="J335" s="209">
        <f t="shared" si="4"/>
        <v>8.436666667</v>
      </c>
      <c r="K335" s="212">
        <v>8.42</v>
      </c>
      <c r="L335" s="208">
        <f t="shared" si="5"/>
        <v>8.414</v>
      </c>
      <c r="M335" s="208">
        <f t="shared" si="6"/>
        <v>8.408</v>
      </c>
      <c r="N335" s="208">
        <f t="shared" si="7"/>
        <v>8.402</v>
      </c>
      <c r="O335" s="208">
        <f t="shared" si="8"/>
        <v>8.396</v>
      </c>
      <c r="P335" s="206">
        <v>8.39</v>
      </c>
      <c r="Q335" s="209">
        <f t="shared" si="9"/>
        <v>8.39</v>
      </c>
      <c r="R335" s="209">
        <f t="shared" si="10"/>
        <v>8.39</v>
      </c>
      <c r="S335" s="209">
        <f t="shared" si="11"/>
        <v>8.39</v>
      </c>
      <c r="T335" s="209">
        <f t="shared" si="12"/>
        <v>8.39</v>
      </c>
      <c r="U335" s="213">
        <v>8.39</v>
      </c>
    </row>
    <row r="336">
      <c r="A336" s="214">
        <v>42654.0</v>
      </c>
      <c r="B336" s="211">
        <v>9.05</v>
      </c>
      <c r="C336" s="206">
        <v>8.72</v>
      </c>
      <c r="D336" s="212">
        <v>8.64</v>
      </c>
      <c r="E336" s="208">
        <f t="shared" si="1"/>
        <v>8.59</v>
      </c>
      <c r="F336" s="212">
        <v>8.54</v>
      </c>
      <c r="G336" s="208">
        <f t="shared" si="2"/>
        <v>8.49</v>
      </c>
      <c r="H336" s="206">
        <v>8.44</v>
      </c>
      <c r="I336" s="209">
        <f t="shared" si="3"/>
        <v>8.403333333</v>
      </c>
      <c r="J336" s="209">
        <f t="shared" si="4"/>
        <v>8.366666667</v>
      </c>
      <c r="K336" s="212">
        <v>8.33</v>
      </c>
      <c r="L336" s="208">
        <f t="shared" si="5"/>
        <v>8.322</v>
      </c>
      <c r="M336" s="208">
        <f t="shared" si="6"/>
        <v>8.314</v>
      </c>
      <c r="N336" s="208">
        <f t="shared" si="7"/>
        <v>8.306</v>
      </c>
      <c r="O336" s="208">
        <f t="shared" si="8"/>
        <v>8.298</v>
      </c>
      <c r="P336" s="206">
        <v>8.29</v>
      </c>
      <c r="Q336" s="209">
        <f t="shared" si="9"/>
        <v>8.292</v>
      </c>
      <c r="R336" s="209">
        <f t="shared" si="10"/>
        <v>8.294</v>
      </c>
      <c r="S336" s="209">
        <f t="shared" si="11"/>
        <v>8.296</v>
      </c>
      <c r="T336" s="209">
        <f t="shared" si="12"/>
        <v>8.298</v>
      </c>
      <c r="U336" s="213">
        <v>8.3</v>
      </c>
    </row>
    <row r="337">
      <c r="A337" s="214">
        <v>42653.0</v>
      </c>
      <c r="B337" s="211">
        <v>9.04</v>
      </c>
      <c r="C337" s="206">
        <v>8.66</v>
      </c>
      <c r="D337" s="212">
        <v>8.57</v>
      </c>
      <c r="E337" s="208">
        <f t="shared" si="1"/>
        <v>8.525</v>
      </c>
      <c r="F337" s="212">
        <v>8.48</v>
      </c>
      <c r="G337" s="208">
        <f t="shared" si="2"/>
        <v>8.435</v>
      </c>
      <c r="H337" s="206">
        <v>8.39</v>
      </c>
      <c r="I337" s="209">
        <f t="shared" si="3"/>
        <v>8.356666667</v>
      </c>
      <c r="J337" s="209">
        <f t="shared" si="4"/>
        <v>8.323333333</v>
      </c>
      <c r="K337" s="212">
        <v>8.29</v>
      </c>
      <c r="L337" s="208">
        <f t="shared" si="5"/>
        <v>8.284</v>
      </c>
      <c r="M337" s="208">
        <f t="shared" si="6"/>
        <v>8.278</v>
      </c>
      <c r="N337" s="208">
        <f t="shared" si="7"/>
        <v>8.272</v>
      </c>
      <c r="O337" s="208">
        <f t="shared" si="8"/>
        <v>8.266</v>
      </c>
      <c r="P337" s="206">
        <v>8.26</v>
      </c>
      <c r="Q337" s="209">
        <f t="shared" si="9"/>
        <v>8.262</v>
      </c>
      <c r="R337" s="209">
        <f t="shared" si="10"/>
        <v>8.264</v>
      </c>
      <c r="S337" s="209">
        <f t="shared" si="11"/>
        <v>8.266</v>
      </c>
      <c r="T337" s="209">
        <f t="shared" si="12"/>
        <v>8.268</v>
      </c>
      <c r="U337" s="213">
        <v>8.27</v>
      </c>
    </row>
    <row r="338">
      <c r="A338" s="214">
        <v>42650.0</v>
      </c>
      <c r="B338" s="211">
        <v>9.04</v>
      </c>
      <c r="C338" s="206">
        <v>8.63</v>
      </c>
      <c r="D338" s="212">
        <v>8.53</v>
      </c>
      <c r="E338" s="208">
        <f t="shared" si="1"/>
        <v>8.485</v>
      </c>
      <c r="F338" s="212">
        <v>8.44</v>
      </c>
      <c r="G338" s="208">
        <f t="shared" si="2"/>
        <v>8.395</v>
      </c>
      <c r="H338" s="206">
        <v>8.35</v>
      </c>
      <c r="I338" s="209">
        <f t="shared" si="3"/>
        <v>8.316666667</v>
      </c>
      <c r="J338" s="209">
        <f t="shared" si="4"/>
        <v>8.283333333</v>
      </c>
      <c r="K338" s="212">
        <v>8.25</v>
      </c>
      <c r="L338" s="208">
        <f t="shared" si="5"/>
        <v>8.242</v>
      </c>
      <c r="M338" s="208">
        <f t="shared" si="6"/>
        <v>8.234</v>
      </c>
      <c r="N338" s="208">
        <f t="shared" si="7"/>
        <v>8.226</v>
      </c>
      <c r="O338" s="208">
        <f t="shared" si="8"/>
        <v>8.218</v>
      </c>
      <c r="P338" s="206">
        <v>8.21</v>
      </c>
      <c r="Q338" s="209">
        <f t="shared" si="9"/>
        <v>8.212</v>
      </c>
      <c r="R338" s="209">
        <f t="shared" si="10"/>
        <v>8.214</v>
      </c>
      <c r="S338" s="209">
        <f t="shared" si="11"/>
        <v>8.216</v>
      </c>
      <c r="T338" s="209">
        <f t="shared" si="12"/>
        <v>8.218</v>
      </c>
      <c r="U338" s="213">
        <v>8.22</v>
      </c>
    </row>
    <row r="339">
      <c r="A339" s="214">
        <v>42649.0</v>
      </c>
      <c r="B339" s="211">
        <v>9.08</v>
      </c>
      <c r="C339" s="206">
        <v>8.67</v>
      </c>
      <c r="D339" s="212">
        <v>8.53</v>
      </c>
      <c r="E339" s="208">
        <f t="shared" si="1"/>
        <v>8.465</v>
      </c>
      <c r="F339" s="212">
        <v>8.4</v>
      </c>
      <c r="G339" s="208">
        <f t="shared" si="2"/>
        <v>8.355</v>
      </c>
      <c r="H339" s="206">
        <v>8.31</v>
      </c>
      <c r="I339" s="209">
        <f t="shared" si="3"/>
        <v>8.283333333</v>
      </c>
      <c r="J339" s="209">
        <f t="shared" si="4"/>
        <v>8.256666667</v>
      </c>
      <c r="K339" s="212">
        <v>8.23</v>
      </c>
      <c r="L339" s="208">
        <f t="shared" si="5"/>
        <v>8.224</v>
      </c>
      <c r="M339" s="208">
        <f t="shared" si="6"/>
        <v>8.218</v>
      </c>
      <c r="N339" s="208">
        <f t="shared" si="7"/>
        <v>8.212</v>
      </c>
      <c r="O339" s="208">
        <f t="shared" si="8"/>
        <v>8.206</v>
      </c>
      <c r="P339" s="206">
        <v>8.2</v>
      </c>
      <c r="Q339" s="209">
        <f t="shared" si="9"/>
        <v>8.2</v>
      </c>
      <c r="R339" s="209">
        <f t="shared" si="10"/>
        <v>8.2</v>
      </c>
      <c r="S339" s="209">
        <f t="shared" si="11"/>
        <v>8.2</v>
      </c>
      <c r="T339" s="209">
        <f t="shared" si="12"/>
        <v>8.2</v>
      </c>
      <c r="U339" s="213">
        <v>8.2</v>
      </c>
    </row>
    <row r="340">
      <c r="A340" s="214">
        <v>42648.0</v>
      </c>
      <c r="B340" s="211">
        <v>9.01</v>
      </c>
      <c r="C340" s="206">
        <v>8.62</v>
      </c>
      <c r="D340" s="212">
        <v>8.48</v>
      </c>
      <c r="E340" s="208">
        <f t="shared" si="1"/>
        <v>8.415</v>
      </c>
      <c r="F340" s="212">
        <v>8.35</v>
      </c>
      <c r="G340" s="208">
        <f t="shared" si="2"/>
        <v>8.305</v>
      </c>
      <c r="H340" s="206">
        <v>8.26</v>
      </c>
      <c r="I340" s="209">
        <f t="shared" si="3"/>
        <v>8.24</v>
      </c>
      <c r="J340" s="209">
        <f t="shared" si="4"/>
        <v>8.22</v>
      </c>
      <c r="K340" s="212">
        <v>8.2</v>
      </c>
      <c r="L340" s="208">
        <f t="shared" si="5"/>
        <v>8.194</v>
      </c>
      <c r="M340" s="208">
        <f t="shared" si="6"/>
        <v>8.188</v>
      </c>
      <c r="N340" s="208">
        <f t="shared" si="7"/>
        <v>8.182</v>
      </c>
      <c r="O340" s="208">
        <f t="shared" si="8"/>
        <v>8.176</v>
      </c>
      <c r="P340" s="206">
        <v>8.17</v>
      </c>
      <c r="Q340" s="209">
        <f t="shared" si="9"/>
        <v>8.17</v>
      </c>
      <c r="R340" s="209">
        <f t="shared" si="10"/>
        <v>8.17</v>
      </c>
      <c r="S340" s="209">
        <f t="shared" si="11"/>
        <v>8.17</v>
      </c>
      <c r="T340" s="209">
        <f t="shared" si="12"/>
        <v>8.17</v>
      </c>
      <c r="U340" s="213">
        <v>8.17</v>
      </c>
    </row>
    <row r="341">
      <c r="A341" s="214">
        <v>42647.0</v>
      </c>
      <c r="B341" s="211">
        <v>8.98</v>
      </c>
      <c r="C341" s="206">
        <v>8.53</v>
      </c>
      <c r="D341" s="212">
        <v>8.38</v>
      </c>
      <c r="E341" s="208">
        <f t="shared" si="1"/>
        <v>8.32</v>
      </c>
      <c r="F341" s="212">
        <v>8.26</v>
      </c>
      <c r="G341" s="208">
        <f t="shared" si="2"/>
        <v>8.225</v>
      </c>
      <c r="H341" s="206">
        <v>8.19</v>
      </c>
      <c r="I341" s="209">
        <f t="shared" si="3"/>
        <v>8.17</v>
      </c>
      <c r="J341" s="209">
        <f t="shared" si="4"/>
        <v>8.15</v>
      </c>
      <c r="K341" s="212">
        <v>8.13</v>
      </c>
      <c r="L341" s="208">
        <f t="shared" si="5"/>
        <v>8.126</v>
      </c>
      <c r="M341" s="208">
        <f t="shared" si="6"/>
        <v>8.122</v>
      </c>
      <c r="N341" s="208">
        <f t="shared" si="7"/>
        <v>8.118</v>
      </c>
      <c r="O341" s="208">
        <f t="shared" si="8"/>
        <v>8.114</v>
      </c>
      <c r="P341" s="206">
        <v>8.11</v>
      </c>
      <c r="Q341" s="209">
        <f t="shared" si="9"/>
        <v>8.11</v>
      </c>
      <c r="R341" s="209">
        <f t="shared" si="10"/>
        <v>8.11</v>
      </c>
      <c r="S341" s="209">
        <f t="shared" si="11"/>
        <v>8.11</v>
      </c>
      <c r="T341" s="209">
        <f t="shared" si="12"/>
        <v>8.11</v>
      </c>
      <c r="U341" s="213">
        <v>8.11</v>
      </c>
    </row>
    <row r="342">
      <c r="A342" s="214">
        <v>42646.0</v>
      </c>
      <c r="B342" s="211">
        <v>8.95</v>
      </c>
      <c r="C342" s="206">
        <v>8.51</v>
      </c>
      <c r="D342" s="212">
        <v>8.36</v>
      </c>
      <c r="E342" s="208">
        <f t="shared" si="1"/>
        <v>8.3</v>
      </c>
      <c r="F342" s="212">
        <v>8.24</v>
      </c>
      <c r="G342" s="208">
        <f t="shared" si="2"/>
        <v>8.205</v>
      </c>
      <c r="H342" s="206">
        <v>8.17</v>
      </c>
      <c r="I342" s="209">
        <f t="shared" si="3"/>
        <v>8.15</v>
      </c>
      <c r="J342" s="209">
        <f t="shared" si="4"/>
        <v>8.13</v>
      </c>
      <c r="K342" s="212">
        <v>8.11</v>
      </c>
      <c r="L342" s="208">
        <f t="shared" si="5"/>
        <v>8.106</v>
      </c>
      <c r="M342" s="208">
        <f t="shared" si="6"/>
        <v>8.102</v>
      </c>
      <c r="N342" s="208">
        <f t="shared" si="7"/>
        <v>8.098</v>
      </c>
      <c r="O342" s="208">
        <f t="shared" si="8"/>
        <v>8.094</v>
      </c>
      <c r="P342" s="206">
        <v>8.09</v>
      </c>
      <c r="Q342" s="209">
        <f t="shared" si="9"/>
        <v>8.092</v>
      </c>
      <c r="R342" s="209">
        <f t="shared" si="10"/>
        <v>8.094</v>
      </c>
      <c r="S342" s="209">
        <f t="shared" si="11"/>
        <v>8.096</v>
      </c>
      <c r="T342" s="209">
        <f t="shared" si="12"/>
        <v>8.098</v>
      </c>
      <c r="U342" s="213">
        <v>8.1</v>
      </c>
    </row>
    <row r="343">
      <c r="A343" s="214">
        <v>42643.0</v>
      </c>
      <c r="B343" s="211">
        <v>8.96</v>
      </c>
      <c r="C343" s="206">
        <v>8.58</v>
      </c>
      <c r="D343" s="212">
        <v>8.46</v>
      </c>
      <c r="E343" s="208">
        <f t="shared" si="1"/>
        <v>8.4</v>
      </c>
      <c r="F343" s="212">
        <v>8.34</v>
      </c>
      <c r="G343" s="208">
        <f t="shared" si="2"/>
        <v>8.295</v>
      </c>
      <c r="H343" s="206">
        <v>8.25</v>
      </c>
      <c r="I343" s="209">
        <f t="shared" si="3"/>
        <v>8.226666667</v>
      </c>
      <c r="J343" s="209">
        <f t="shared" si="4"/>
        <v>8.203333333</v>
      </c>
      <c r="K343" s="212">
        <v>8.18</v>
      </c>
      <c r="L343" s="208">
        <f t="shared" si="5"/>
        <v>8.174</v>
      </c>
      <c r="M343" s="208">
        <f t="shared" si="6"/>
        <v>8.168</v>
      </c>
      <c r="N343" s="208">
        <f t="shared" si="7"/>
        <v>8.162</v>
      </c>
      <c r="O343" s="208">
        <f t="shared" si="8"/>
        <v>8.156</v>
      </c>
      <c r="P343" s="206">
        <v>8.15</v>
      </c>
      <c r="Q343" s="209">
        <f t="shared" si="9"/>
        <v>8.15</v>
      </c>
      <c r="R343" s="209">
        <f t="shared" si="10"/>
        <v>8.15</v>
      </c>
      <c r="S343" s="209">
        <f t="shared" si="11"/>
        <v>8.15</v>
      </c>
      <c r="T343" s="209">
        <f t="shared" si="12"/>
        <v>8.15</v>
      </c>
      <c r="U343" s="213">
        <v>8.15</v>
      </c>
    </row>
    <row r="344">
      <c r="A344" s="214">
        <v>42642.0</v>
      </c>
      <c r="B344" s="211">
        <v>8.99</v>
      </c>
      <c r="C344" s="206">
        <v>8.6</v>
      </c>
      <c r="D344" s="212">
        <v>8.46</v>
      </c>
      <c r="E344" s="208">
        <f t="shared" si="1"/>
        <v>8.395</v>
      </c>
      <c r="F344" s="212">
        <v>8.33</v>
      </c>
      <c r="G344" s="208">
        <f t="shared" si="2"/>
        <v>8.285</v>
      </c>
      <c r="H344" s="206">
        <v>8.24</v>
      </c>
      <c r="I344" s="209">
        <f t="shared" si="3"/>
        <v>8.213333333</v>
      </c>
      <c r="J344" s="209">
        <f t="shared" si="4"/>
        <v>8.186666667</v>
      </c>
      <c r="K344" s="212">
        <v>8.16</v>
      </c>
      <c r="L344" s="208">
        <f t="shared" si="5"/>
        <v>8.156</v>
      </c>
      <c r="M344" s="208">
        <f t="shared" si="6"/>
        <v>8.152</v>
      </c>
      <c r="N344" s="208">
        <f t="shared" si="7"/>
        <v>8.148</v>
      </c>
      <c r="O344" s="208">
        <f t="shared" si="8"/>
        <v>8.144</v>
      </c>
      <c r="P344" s="206">
        <v>8.14</v>
      </c>
      <c r="Q344" s="209">
        <f t="shared" si="9"/>
        <v>8.142</v>
      </c>
      <c r="R344" s="209">
        <f t="shared" si="10"/>
        <v>8.144</v>
      </c>
      <c r="S344" s="209">
        <f t="shared" si="11"/>
        <v>8.146</v>
      </c>
      <c r="T344" s="209">
        <f t="shared" si="12"/>
        <v>8.148</v>
      </c>
      <c r="U344" s="213">
        <v>8.15</v>
      </c>
    </row>
    <row r="345">
      <c r="A345" s="214">
        <v>42641.0</v>
      </c>
      <c r="B345" s="211">
        <v>9.07</v>
      </c>
      <c r="C345" s="206">
        <v>8.67</v>
      </c>
      <c r="D345" s="212">
        <v>8.52</v>
      </c>
      <c r="E345" s="208">
        <f t="shared" si="1"/>
        <v>8.445</v>
      </c>
      <c r="F345" s="212">
        <v>8.37</v>
      </c>
      <c r="G345" s="208">
        <f t="shared" si="2"/>
        <v>8.335</v>
      </c>
      <c r="H345" s="206">
        <v>8.3</v>
      </c>
      <c r="I345" s="209">
        <f t="shared" si="3"/>
        <v>8.28</v>
      </c>
      <c r="J345" s="209">
        <f t="shared" si="4"/>
        <v>8.26</v>
      </c>
      <c r="K345" s="212">
        <v>8.24</v>
      </c>
      <c r="L345" s="208">
        <f t="shared" si="5"/>
        <v>8.234</v>
      </c>
      <c r="M345" s="208">
        <f t="shared" si="6"/>
        <v>8.228</v>
      </c>
      <c r="N345" s="208">
        <f t="shared" si="7"/>
        <v>8.222</v>
      </c>
      <c r="O345" s="208">
        <f t="shared" si="8"/>
        <v>8.216</v>
      </c>
      <c r="P345" s="206">
        <v>8.21</v>
      </c>
      <c r="Q345" s="209">
        <f t="shared" si="9"/>
        <v>8.21</v>
      </c>
      <c r="R345" s="209">
        <f t="shared" si="10"/>
        <v>8.21</v>
      </c>
      <c r="S345" s="209">
        <f t="shared" si="11"/>
        <v>8.21</v>
      </c>
      <c r="T345" s="209">
        <f t="shared" si="12"/>
        <v>8.21</v>
      </c>
      <c r="U345" s="213">
        <v>8.21</v>
      </c>
    </row>
    <row r="346">
      <c r="A346" s="214">
        <v>42640.0</v>
      </c>
      <c r="B346" s="211">
        <v>9.12</v>
      </c>
      <c r="C346" s="206">
        <v>8.71</v>
      </c>
      <c r="D346" s="212">
        <v>8.55</v>
      </c>
      <c r="E346" s="208">
        <f t="shared" si="1"/>
        <v>8.48</v>
      </c>
      <c r="F346" s="212">
        <v>8.41</v>
      </c>
      <c r="G346" s="208">
        <f t="shared" si="2"/>
        <v>8.37</v>
      </c>
      <c r="H346" s="206">
        <v>8.33</v>
      </c>
      <c r="I346" s="209">
        <f t="shared" si="3"/>
        <v>8.31</v>
      </c>
      <c r="J346" s="209">
        <f t="shared" si="4"/>
        <v>8.29</v>
      </c>
      <c r="K346" s="212">
        <v>8.27</v>
      </c>
      <c r="L346" s="208">
        <f t="shared" si="5"/>
        <v>8.266</v>
      </c>
      <c r="M346" s="208">
        <f t="shared" si="6"/>
        <v>8.262</v>
      </c>
      <c r="N346" s="208">
        <f t="shared" si="7"/>
        <v>8.258</v>
      </c>
      <c r="O346" s="208">
        <f t="shared" si="8"/>
        <v>8.254</v>
      </c>
      <c r="P346" s="206">
        <v>8.25</v>
      </c>
      <c r="Q346" s="209">
        <f t="shared" si="9"/>
        <v>8.25</v>
      </c>
      <c r="R346" s="209">
        <f t="shared" si="10"/>
        <v>8.25</v>
      </c>
      <c r="S346" s="209">
        <f t="shared" si="11"/>
        <v>8.25</v>
      </c>
      <c r="T346" s="209">
        <f t="shared" si="12"/>
        <v>8.25</v>
      </c>
      <c r="U346" s="213">
        <v>8.25</v>
      </c>
    </row>
    <row r="347">
      <c r="A347" s="214">
        <v>42639.0</v>
      </c>
      <c r="B347" s="211">
        <v>9.1</v>
      </c>
      <c r="C347" s="206">
        <v>8.69</v>
      </c>
      <c r="D347" s="212">
        <v>8.54</v>
      </c>
      <c r="E347" s="208">
        <f t="shared" si="1"/>
        <v>8.46</v>
      </c>
      <c r="F347" s="212">
        <v>8.38</v>
      </c>
      <c r="G347" s="208">
        <f t="shared" si="2"/>
        <v>8.335</v>
      </c>
      <c r="H347" s="206">
        <v>8.29</v>
      </c>
      <c r="I347" s="209">
        <f t="shared" si="3"/>
        <v>8.27</v>
      </c>
      <c r="J347" s="209">
        <f t="shared" si="4"/>
        <v>8.25</v>
      </c>
      <c r="K347" s="212">
        <v>8.23</v>
      </c>
      <c r="L347" s="208">
        <f t="shared" si="5"/>
        <v>8.228</v>
      </c>
      <c r="M347" s="208">
        <f t="shared" si="6"/>
        <v>8.226</v>
      </c>
      <c r="N347" s="208">
        <f t="shared" si="7"/>
        <v>8.224</v>
      </c>
      <c r="O347" s="208">
        <f t="shared" si="8"/>
        <v>8.222</v>
      </c>
      <c r="P347" s="206">
        <v>8.22</v>
      </c>
      <c r="Q347" s="209">
        <f t="shared" si="9"/>
        <v>8.222</v>
      </c>
      <c r="R347" s="209">
        <f t="shared" si="10"/>
        <v>8.224</v>
      </c>
      <c r="S347" s="209">
        <f t="shared" si="11"/>
        <v>8.226</v>
      </c>
      <c r="T347" s="209">
        <f t="shared" si="12"/>
        <v>8.228</v>
      </c>
      <c r="U347" s="213">
        <v>8.23</v>
      </c>
    </row>
    <row r="348">
      <c r="A348" s="214">
        <v>42636.0</v>
      </c>
      <c r="B348" s="211">
        <v>9.09</v>
      </c>
      <c r="C348" s="206">
        <v>8.64</v>
      </c>
      <c r="D348" s="212">
        <v>8.47</v>
      </c>
      <c r="E348" s="208">
        <f t="shared" si="1"/>
        <v>8.41</v>
      </c>
      <c r="F348" s="212">
        <v>8.35</v>
      </c>
      <c r="G348" s="208">
        <f t="shared" si="2"/>
        <v>8.315</v>
      </c>
      <c r="H348" s="206">
        <v>8.28</v>
      </c>
      <c r="I348" s="209">
        <f t="shared" si="3"/>
        <v>8.26</v>
      </c>
      <c r="J348" s="209">
        <f t="shared" si="4"/>
        <v>8.24</v>
      </c>
      <c r="K348" s="212">
        <v>8.22</v>
      </c>
      <c r="L348" s="208">
        <f t="shared" si="5"/>
        <v>8.222</v>
      </c>
      <c r="M348" s="208">
        <f t="shared" si="6"/>
        <v>8.224</v>
      </c>
      <c r="N348" s="208">
        <f t="shared" si="7"/>
        <v>8.226</v>
      </c>
      <c r="O348" s="208">
        <f t="shared" si="8"/>
        <v>8.228</v>
      </c>
      <c r="P348" s="206">
        <v>8.23</v>
      </c>
      <c r="Q348" s="209">
        <f t="shared" si="9"/>
        <v>8.238</v>
      </c>
      <c r="R348" s="209">
        <f t="shared" si="10"/>
        <v>8.246</v>
      </c>
      <c r="S348" s="209">
        <f t="shared" si="11"/>
        <v>8.254</v>
      </c>
      <c r="T348" s="209">
        <f t="shared" si="12"/>
        <v>8.262</v>
      </c>
      <c r="U348" s="213">
        <v>8.27</v>
      </c>
    </row>
    <row r="349">
      <c r="A349" s="214">
        <v>42635.0</v>
      </c>
      <c r="B349" s="211">
        <v>9.08</v>
      </c>
      <c r="C349" s="206">
        <v>8.63</v>
      </c>
      <c r="D349" s="212">
        <v>8.46</v>
      </c>
      <c r="E349" s="208">
        <f t="shared" si="1"/>
        <v>8.365</v>
      </c>
      <c r="F349" s="212">
        <v>8.27</v>
      </c>
      <c r="G349" s="208">
        <f t="shared" si="2"/>
        <v>8.22</v>
      </c>
      <c r="H349" s="206">
        <v>8.17</v>
      </c>
      <c r="I349" s="209">
        <f t="shared" si="3"/>
        <v>8.166666667</v>
      </c>
      <c r="J349" s="209">
        <f t="shared" si="4"/>
        <v>8.163333333</v>
      </c>
      <c r="K349" s="212">
        <v>8.16</v>
      </c>
      <c r="L349" s="208">
        <f t="shared" si="5"/>
        <v>8.18</v>
      </c>
      <c r="M349" s="208">
        <f t="shared" si="6"/>
        <v>8.2</v>
      </c>
      <c r="N349" s="208">
        <f t="shared" si="7"/>
        <v>8.22</v>
      </c>
      <c r="O349" s="208">
        <f t="shared" si="8"/>
        <v>8.24</v>
      </c>
      <c r="P349" s="206">
        <v>8.26</v>
      </c>
      <c r="Q349" s="209">
        <f t="shared" si="9"/>
        <v>8.28</v>
      </c>
      <c r="R349" s="209">
        <f t="shared" si="10"/>
        <v>8.3</v>
      </c>
      <c r="S349" s="209">
        <f t="shared" si="11"/>
        <v>8.32</v>
      </c>
      <c r="T349" s="209">
        <f t="shared" si="12"/>
        <v>8.34</v>
      </c>
      <c r="U349" s="213">
        <v>8.36</v>
      </c>
    </row>
    <row r="350">
      <c r="A350" s="214">
        <v>42634.0</v>
      </c>
      <c r="B350" s="211">
        <v>9.06</v>
      </c>
      <c r="C350" s="206">
        <v>8.66</v>
      </c>
      <c r="D350" s="212">
        <v>8.52</v>
      </c>
      <c r="E350" s="208">
        <f t="shared" si="1"/>
        <v>8.425</v>
      </c>
      <c r="F350" s="212">
        <v>8.33</v>
      </c>
      <c r="G350" s="208">
        <f t="shared" si="2"/>
        <v>8.275</v>
      </c>
      <c r="H350" s="206">
        <v>8.22</v>
      </c>
      <c r="I350" s="209">
        <f t="shared" si="3"/>
        <v>8.213333333</v>
      </c>
      <c r="J350" s="209">
        <f t="shared" si="4"/>
        <v>8.206666667</v>
      </c>
      <c r="K350" s="212">
        <v>8.2</v>
      </c>
      <c r="L350" s="208">
        <f t="shared" si="5"/>
        <v>8.222</v>
      </c>
      <c r="M350" s="208">
        <f t="shared" si="6"/>
        <v>8.244</v>
      </c>
      <c r="N350" s="208">
        <f t="shared" si="7"/>
        <v>8.266</v>
      </c>
      <c r="O350" s="208">
        <f t="shared" si="8"/>
        <v>8.288</v>
      </c>
      <c r="P350" s="206">
        <v>8.31</v>
      </c>
      <c r="Q350" s="209">
        <f t="shared" si="9"/>
        <v>8.334</v>
      </c>
      <c r="R350" s="209">
        <f t="shared" si="10"/>
        <v>8.358</v>
      </c>
      <c r="S350" s="209">
        <f t="shared" si="11"/>
        <v>8.382</v>
      </c>
      <c r="T350" s="209">
        <f t="shared" si="12"/>
        <v>8.406</v>
      </c>
      <c r="U350" s="213">
        <v>8.43</v>
      </c>
    </row>
    <row r="351">
      <c r="A351" s="214">
        <v>42633.0</v>
      </c>
      <c r="B351" s="211">
        <v>9.17</v>
      </c>
      <c r="C351" s="206">
        <v>8.82</v>
      </c>
      <c r="D351" s="212">
        <v>8.66</v>
      </c>
      <c r="E351" s="208">
        <f t="shared" si="1"/>
        <v>8.55</v>
      </c>
      <c r="F351" s="212">
        <v>8.44</v>
      </c>
      <c r="G351" s="208">
        <f t="shared" si="2"/>
        <v>8.38</v>
      </c>
      <c r="H351" s="206">
        <v>8.32</v>
      </c>
      <c r="I351" s="209">
        <f t="shared" si="3"/>
        <v>8.303333333</v>
      </c>
      <c r="J351" s="209">
        <f t="shared" si="4"/>
        <v>8.286666667</v>
      </c>
      <c r="K351" s="212">
        <v>8.27</v>
      </c>
      <c r="L351" s="208">
        <f t="shared" si="5"/>
        <v>8.288</v>
      </c>
      <c r="M351" s="208">
        <f t="shared" si="6"/>
        <v>8.306</v>
      </c>
      <c r="N351" s="208">
        <f t="shared" si="7"/>
        <v>8.324</v>
      </c>
      <c r="O351" s="208">
        <f t="shared" si="8"/>
        <v>8.342</v>
      </c>
      <c r="P351" s="206">
        <v>8.36</v>
      </c>
      <c r="Q351" s="209">
        <f t="shared" si="9"/>
        <v>8.384</v>
      </c>
      <c r="R351" s="209">
        <f t="shared" si="10"/>
        <v>8.408</v>
      </c>
      <c r="S351" s="209">
        <f t="shared" si="11"/>
        <v>8.432</v>
      </c>
      <c r="T351" s="209">
        <f t="shared" si="12"/>
        <v>8.456</v>
      </c>
      <c r="U351" s="213">
        <v>8.48</v>
      </c>
    </row>
    <row r="352">
      <c r="A352" s="214">
        <v>42632.0</v>
      </c>
      <c r="B352" s="211">
        <v>9.08</v>
      </c>
      <c r="C352" s="206">
        <v>8.76</v>
      </c>
      <c r="D352" s="212">
        <v>8.6</v>
      </c>
      <c r="E352" s="208">
        <f t="shared" si="1"/>
        <v>8.5</v>
      </c>
      <c r="F352" s="212">
        <v>8.4</v>
      </c>
      <c r="G352" s="208">
        <f t="shared" si="2"/>
        <v>8.345</v>
      </c>
      <c r="H352" s="206">
        <v>8.29</v>
      </c>
      <c r="I352" s="209">
        <f t="shared" si="3"/>
        <v>8.276666667</v>
      </c>
      <c r="J352" s="209">
        <f t="shared" si="4"/>
        <v>8.263333333</v>
      </c>
      <c r="K352" s="212">
        <v>8.25</v>
      </c>
      <c r="L352" s="208">
        <f t="shared" si="5"/>
        <v>8.27</v>
      </c>
      <c r="M352" s="208">
        <f t="shared" si="6"/>
        <v>8.29</v>
      </c>
      <c r="N352" s="208">
        <f t="shared" si="7"/>
        <v>8.31</v>
      </c>
      <c r="O352" s="208">
        <f t="shared" si="8"/>
        <v>8.33</v>
      </c>
      <c r="P352" s="206">
        <v>8.35</v>
      </c>
      <c r="Q352" s="209">
        <f t="shared" si="9"/>
        <v>8.378</v>
      </c>
      <c r="R352" s="209">
        <f t="shared" si="10"/>
        <v>8.406</v>
      </c>
      <c r="S352" s="209">
        <f t="shared" si="11"/>
        <v>8.434</v>
      </c>
      <c r="T352" s="209">
        <f t="shared" si="12"/>
        <v>8.462</v>
      </c>
      <c r="U352" s="213">
        <v>8.49</v>
      </c>
    </row>
    <row r="353">
      <c r="A353" s="214">
        <v>42629.0</v>
      </c>
      <c r="B353" s="211">
        <v>9.06</v>
      </c>
      <c r="C353" s="206">
        <v>8.69</v>
      </c>
      <c r="D353" s="212">
        <v>8.52</v>
      </c>
      <c r="E353" s="208">
        <f t="shared" si="1"/>
        <v>8.435</v>
      </c>
      <c r="F353" s="212">
        <v>8.35</v>
      </c>
      <c r="G353" s="208">
        <f t="shared" si="2"/>
        <v>8.31</v>
      </c>
      <c r="H353" s="206">
        <v>8.27</v>
      </c>
      <c r="I353" s="209">
        <f t="shared" si="3"/>
        <v>8.263333333</v>
      </c>
      <c r="J353" s="209">
        <f t="shared" si="4"/>
        <v>8.256666667</v>
      </c>
      <c r="K353" s="212">
        <v>8.25</v>
      </c>
      <c r="L353" s="208">
        <f t="shared" si="5"/>
        <v>8.278</v>
      </c>
      <c r="M353" s="208">
        <f t="shared" si="6"/>
        <v>8.306</v>
      </c>
      <c r="N353" s="208">
        <f t="shared" si="7"/>
        <v>8.334</v>
      </c>
      <c r="O353" s="208">
        <f t="shared" si="8"/>
        <v>8.362</v>
      </c>
      <c r="P353" s="206">
        <v>8.39</v>
      </c>
      <c r="Q353" s="209">
        <f t="shared" si="9"/>
        <v>8.418</v>
      </c>
      <c r="R353" s="209">
        <f t="shared" si="10"/>
        <v>8.446</v>
      </c>
      <c r="S353" s="209">
        <f t="shared" si="11"/>
        <v>8.474</v>
      </c>
      <c r="T353" s="209">
        <f t="shared" si="12"/>
        <v>8.502</v>
      </c>
      <c r="U353" s="213">
        <v>8.53</v>
      </c>
    </row>
    <row r="354">
      <c r="A354" s="214">
        <v>42628.0</v>
      </c>
      <c r="B354" s="211">
        <v>8.88</v>
      </c>
      <c r="C354" s="206">
        <v>8.54</v>
      </c>
      <c r="D354" s="212">
        <v>8.38</v>
      </c>
      <c r="E354" s="208">
        <f t="shared" si="1"/>
        <v>8.29</v>
      </c>
      <c r="F354" s="212">
        <v>8.2</v>
      </c>
      <c r="G354" s="208">
        <f t="shared" si="2"/>
        <v>8.165</v>
      </c>
      <c r="H354" s="206">
        <v>8.13</v>
      </c>
      <c r="I354" s="209">
        <f t="shared" si="3"/>
        <v>8.133333333</v>
      </c>
      <c r="J354" s="209">
        <f t="shared" si="4"/>
        <v>8.136666667</v>
      </c>
      <c r="K354" s="212">
        <v>8.14</v>
      </c>
      <c r="L354" s="208">
        <f t="shared" si="5"/>
        <v>8.17</v>
      </c>
      <c r="M354" s="208">
        <f t="shared" si="6"/>
        <v>8.2</v>
      </c>
      <c r="N354" s="208">
        <f t="shared" si="7"/>
        <v>8.23</v>
      </c>
      <c r="O354" s="208">
        <f t="shared" si="8"/>
        <v>8.26</v>
      </c>
      <c r="P354" s="206">
        <v>8.29</v>
      </c>
      <c r="Q354" s="209">
        <f t="shared" si="9"/>
        <v>8.322</v>
      </c>
      <c r="R354" s="209">
        <f t="shared" si="10"/>
        <v>8.354</v>
      </c>
      <c r="S354" s="209">
        <f t="shared" si="11"/>
        <v>8.386</v>
      </c>
      <c r="T354" s="209">
        <f t="shared" si="12"/>
        <v>8.418</v>
      </c>
      <c r="U354" s="213">
        <v>8.45</v>
      </c>
    </row>
    <row r="355">
      <c r="A355" s="214">
        <v>42627.0</v>
      </c>
      <c r="B355" s="211">
        <v>8.86</v>
      </c>
      <c r="C355" s="206">
        <v>8.52</v>
      </c>
      <c r="D355" s="212">
        <v>8.36</v>
      </c>
      <c r="E355" s="208">
        <f t="shared" si="1"/>
        <v>8.285</v>
      </c>
      <c r="F355" s="212">
        <v>8.21</v>
      </c>
      <c r="G355" s="208">
        <f t="shared" si="2"/>
        <v>8.18</v>
      </c>
      <c r="H355" s="206">
        <v>8.15</v>
      </c>
      <c r="I355" s="209">
        <f t="shared" si="3"/>
        <v>8.146666667</v>
      </c>
      <c r="J355" s="209">
        <f t="shared" si="4"/>
        <v>8.143333333</v>
      </c>
      <c r="K355" s="212">
        <v>8.14</v>
      </c>
      <c r="L355" s="208">
        <f t="shared" si="5"/>
        <v>8.17</v>
      </c>
      <c r="M355" s="208">
        <f t="shared" si="6"/>
        <v>8.2</v>
      </c>
      <c r="N355" s="208">
        <f t="shared" si="7"/>
        <v>8.23</v>
      </c>
      <c r="O355" s="208">
        <f t="shared" si="8"/>
        <v>8.26</v>
      </c>
      <c r="P355" s="206">
        <v>8.29</v>
      </c>
      <c r="Q355" s="209">
        <f t="shared" si="9"/>
        <v>8.324</v>
      </c>
      <c r="R355" s="209">
        <f t="shared" si="10"/>
        <v>8.358</v>
      </c>
      <c r="S355" s="209">
        <f t="shared" si="11"/>
        <v>8.392</v>
      </c>
      <c r="T355" s="209">
        <f t="shared" si="12"/>
        <v>8.426</v>
      </c>
      <c r="U355" s="213">
        <v>8.46</v>
      </c>
    </row>
    <row r="356">
      <c r="A356" s="214">
        <v>42626.0</v>
      </c>
      <c r="B356" s="211">
        <v>8.9</v>
      </c>
      <c r="C356" s="206">
        <v>8.57</v>
      </c>
      <c r="D356" s="212">
        <v>8.42</v>
      </c>
      <c r="E356" s="208">
        <f t="shared" si="1"/>
        <v>8.325</v>
      </c>
      <c r="F356" s="212">
        <v>8.23</v>
      </c>
      <c r="G356" s="208">
        <f t="shared" si="2"/>
        <v>8.18</v>
      </c>
      <c r="H356" s="206">
        <v>8.13</v>
      </c>
      <c r="I356" s="209">
        <f t="shared" si="3"/>
        <v>8.123333333</v>
      </c>
      <c r="J356" s="209">
        <f t="shared" si="4"/>
        <v>8.116666667</v>
      </c>
      <c r="K356" s="212">
        <v>8.11</v>
      </c>
      <c r="L356" s="208">
        <f t="shared" si="5"/>
        <v>8.14</v>
      </c>
      <c r="M356" s="208">
        <f t="shared" si="6"/>
        <v>8.17</v>
      </c>
      <c r="N356" s="208">
        <f t="shared" si="7"/>
        <v>8.2</v>
      </c>
      <c r="O356" s="208">
        <f t="shared" si="8"/>
        <v>8.23</v>
      </c>
      <c r="P356" s="206">
        <v>8.26</v>
      </c>
      <c r="Q356" s="209">
        <f t="shared" si="9"/>
        <v>8.296</v>
      </c>
      <c r="R356" s="209">
        <f t="shared" si="10"/>
        <v>8.332</v>
      </c>
      <c r="S356" s="209">
        <f t="shared" si="11"/>
        <v>8.368</v>
      </c>
      <c r="T356" s="209">
        <f t="shared" si="12"/>
        <v>8.404</v>
      </c>
      <c r="U356" s="213">
        <v>8.44</v>
      </c>
    </row>
    <row r="357">
      <c r="A357" s="214">
        <v>42625.0</v>
      </c>
      <c r="B357" s="211">
        <v>8.97</v>
      </c>
      <c r="C357" s="206">
        <v>8.63</v>
      </c>
      <c r="D357" s="212">
        <v>8.46</v>
      </c>
      <c r="E357" s="208">
        <f t="shared" si="1"/>
        <v>8.345</v>
      </c>
      <c r="F357" s="212">
        <v>8.23</v>
      </c>
      <c r="G357" s="208">
        <f t="shared" si="2"/>
        <v>8.165</v>
      </c>
      <c r="H357" s="206">
        <v>8.1</v>
      </c>
      <c r="I357" s="209">
        <f t="shared" si="3"/>
        <v>8.093333333</v>
      </c>
      <c r="J357" s="209">
        <f t="shared" si="4"/>
        <v>8.086666667</v>
      </c>
      <c r="K357" s="212">
        <v>8.08</v>
      </c>
      <c r="L357" s="208">
        <f t="shared" si="5"/>
        <v>8.112</v>
      </c>
      <c r="M357" s="208">
        <f t="shared" si="6"/>
        <v>8.144</v>
      </c>
      <c r="N357" s="208">
        <f t="shared" si="7"/>
        <v>8.176</v>
      </c>
      <c r="O357" s="208">
        <f t="shared" si="8"/>
        <v>8.208</v>
      </c>
      <c r="P357" s="206">
        <v>8.24</v>
      </c>
      <c r="Q357" s="209">
        <f t="shared" si="9"/>
        <v>8.278</v>
      </c>
      <c r="R357" s="209">
        <f t="shared" si="10"/>
        <v>8.316</v>
      </c>
      <c r="S357" s="209">
        <f t="shared" si="11"/>
        <v>8.354</v>
      </c>
      <c r="T357" s="209">
        <f t="shared" si="12"/>
        <v>8.392</v>
      </c>
      <c r="U357" s="213">
        <v>8.43</v>
      </c>
    </row>
    <row r="358">
      <c r="A358" s="214">
        <v>42622.0</v>
      </c>
      <c r="B358" s="211">
        <v>8.99</v>
      </c>
      <c r="C358" s="206">
        <v>8.65</v>
      </c>
      <c r="D358" s="212">
        <v>8.48</v>
      </c>
      <c r="E358" s="208">
        <f t="shared" si="1"/>
        <v>8.365</v>
      </c>
      <c r="F358" s="212">
        <v>8.25</v>
      </c>
      <c r="G358" s="208">
        <f t="shared" si="2"/>
        <v>8.18</v>
      </c>
      <c r="H358" s="206">
        <v>8.11</v>
      </c>
      <c r="I358" s="209">
        <f t="shared" si="3"/>
        <v>8.103333333</v>
      </c>
      <c r="J358" s="209">
        <f t="shared" si="4"/>
        <v>8.096666667</v>
      </c>
      <c r="K358" s="212">
        <v>8.09</v>
      </c>
      <c r="L358" s="208">
        <f t="shared" si="5"/>
        <v>8.122</v>
      </c>
      <c r="M358" s="208">
        <f t="shared" si="6"/>
        <v>8.154</v>
      </c>
      <c r="N358" s="208">
        <f t="shared" si="7"/>
        <v>8.186</v>
      </c>
      <c r="O358" s="208">
        <f t="shared" si="8"/>
        <v>8.218</v>
      </c>
      <c r="P358" s="206">
        <v>8.25</v>
      </c>
      <c r="Q358" s="209">
        <f t="shared" si="9"/>
        <v>8.29</v>
      </c>
      <c r="R358" s="209">
        <f t="shared" si="10"/>
        <v>8.33</v>
      </c>
      <c r="S358" s="209">
        <f t="shared" si="11"/>
        <v>8.37</v>
      </c>
      <c r="T358" s="209">
        <f t="shared" si="12"/>
        <v>8.41</v>
      </c>
      <c r="U358" s="213">
        <v>8.45</v>
      </c>
    </row>
    <row r="359">
      <c r="A359" s="214">
        <v>42621.0</v>
      </c>
      <c r="B359" s="211">
        <v>8.98</v>
      </c>
      <c r="C359" s="206">
        <v>8.56</v>
      </c>
      <c r="D359" s="212">
        <v>8.36</v>
      </c>
      <c r="E359" s="208">
        <f t="shared" si="1"/>
        <v>8.23</v>
      </c>
      <c r="F359" s="212">
        <v>8.1</v>
      </c>
      <c r="G359" s="208">
        <f t="shared" si="2"/>
        <v>8.035</v>
      </c>
      <c r="H359" s="206">
        <v>7.97</v>
      </c>
      <c r="I359" s="209">
        <f t="shared" si="3"/>
        <v>7.96</v>
      </c>
      <c r="J359" s="209">
        <f t="shared" si="4"/>
        <v>7.95</v>
      </c>
      <c r="K359" s="212">
        <v>7.94</v>
      </c>
      <c r="L359" s="208">
        <f t="shared" si="5"/>
        <v>7.974</v>
      </c>
      <c r="M359" s="208">
        <f t="shared" si="6"/>
        <v>8.008</v>
      </c>
      <c r="N359" s="208">
        <f t="shared" si="7"/>
        <v>8.042</v>
      </c>
      <c r="O359" s="208">
        <f t="shared" si="8"/>
        <v>8.076</v>
      </c>
      <c r="P359" s="206">
        <v>8.11</v>
      </c>
      <c r="Q359" s="209">
        <f t="shared" si="9"/>
        <v>8.152</v>
      </c>
      <c r="R359" s="209">
        <f t="shared" si="10"/>
        <v>8.194</v>
      </c>
      <c r="S359" s="209">
        <f t="shared" si="11"/>
        <v>8.236</v>
      </c>
      <c r="T359" s="209">
        <f t="shared" si="12"/>
        <v>8.278</v>
      </c>
      <c r="U359" s="213">
        <v>8.32</v>
      </c>
    </row>
    <row r="360">
      <c r="A360" s="214">
        <v>42620.0</v>
      </c>
      <c r="B360" s="211">
        <v>8.97</v>
      </c>
      <c r="C360" s="206">
        <v>8.6</v>
      </c>
      <c r="D360" s="212">
        <v>8.42</v>
      </c>
      <c r="E360" s="208">
        <f t="shared" si="1"/>
        <v>8.305</v>
      </c>
      <c r="F360" s="212">
        <v>8.19</v>
      </c>
      <c r="G360" s="208">
        <f t="shared" si="2"/>
        <v>8.125</v>
      </c>
      <c r="H360" s="206">
        <v>8.06</v>
      </c>
      <c r="I360" s="209">
        <f t="shared" si="3"/>
        <v>8.043333333</v>
      </c>
      <c r="J360" s="209">
        <f t="shared" si="4"/>
        <v>8.026666667</v>
      </c>
      <c r="K360" s="212">
        <v>8.01</v>
      </c>
      <c r="L360" s="208">
        <f t="shared" si="5"/>
        <v>8.038</v>
      </c>
      <c r="M360" s="208">
        <f t="shared" si="6"/>
        <v>8.066</v>
      </c>
      <c r="N360" s="208">
        <f t="shared" si="7"/>
        <v>8.094</v>
      </c>
      <c r="O360" s="208">
        <f t="shared" si="8"/>
        <v>8.122</v>
      </c>
      <c r="P360" s="206">
        <v>8.15</v>
      </c>
      <c r="Q360" s="209">
        <f t="shared" si="9"/>
        <v>8.19</v>
      </c>
      <c r="R360" s="209">
        <f t="shared" si="10"/>
        <v>8.23</v>
      </c>
      <c r="S360" s="209">
        <f t="shared" si="11"/>
        <v>8.27</v>
      </c>
      <c r="T360" s="209">
        <f t="shared" si="12"/>
        <v>8.31</v>
      </c>
      <c r="U360" s="213">
        <v>8.35</v>
      </c>
    </row>
    <row r="361">
      <c r="A361" s="214">
        <v>42619.0</v>
      </c>
      <c r="B361" s="211">
        <v>9.01</v>
      </c>
      <c r="C361" s="206">
        <v>8.63</v>
      </c>
      <c r="D361" s="212">
        <v>8.47</v>
      </c>
      <c r="E361" s="208">
        <f t="shared" si="1"/>
        <v>8.355</v>
      </c>
      <c r="F361" s="212">
        <v>8.24</v>
      </c>
      <c r="G361" s="208">
        <f t="shared" si="2"/>
        <v>8.17</v>
      </c>
      <c r="H361" s="206">
        <v>8.1</v>
      </c>
      <c r="I361" s="209">
        <f t="shared" si="3"/>
        <v>8.08</v>
      </c>
      <c r="J361" s="209">
        <f t="shared" si="4"/>
        <v>8.06</v>
      </c>
      <c r="K361" s="212">
        <v>8.04</v>
      </c>
      <c r="L361" s="208">
        <f t="shared" si="5"/>
        <v>8.066</v>
      </c>
      <c r="M361" s="208">
        <f t="shared" si="6"/>
        <v>8.092</v>
      </c>
      <c r="N361" s="208">
        <f t="shared" si="7"/>
        <v>8.118</v>
      </c>
      <c r="O361" s="208">
        <f t="shared" si="8"/>
        <v>8.144</v>
      </c>
      <c r="P361" s="206">
        <v>8.17</v>
      </c>
      <c r="Q361" s="209">
        <f t="shared" si="9"/>
        <v>8.21</v>
      </c>
      <c r="R361" s="209">
        <f t="shared" si="10"/>
        <v>8.25</v>
      </c>
      <c r="S361" s="209">
        <f t="shared" si="11"/>
        <v>8.29</v>
      </c>
      <c r="T361" s="209">
        <f t="shared" si="12"/>
        <v>8.33</v>
      </c>
      <c r="U361" s="213">
        <v>8.37</v>
      </c>
    </row>
    <row r="362">
      <c r="A362" s="214">
        <v>42618.0</v>
      </c>
      <c r="B362" s="211">
        <v>9.02</v>
      </c>
      <c r="C362" s="206">
        <v>8.72</v>
      </c>
      <c r="D362" s="212">
        <v>8.54</v>
      </c>
      <c r="E362" s="208">
        <f t="shared" si="1"/>
        <v>8.425</v>
      </c>
      <c r="F362" s="212">
        <v>8.31</v>
      </c>
      <c r="G362" s="208">
        <f t="shared" si="2"/>
        <v>8.24</v>
      </c>
      <c r="H362" s="206">
        <v>8.17</v>
      </c>
      <c r="I362" s="209">
        <f t="shared" si="3"/>
        <v>8.146666667</v>
      </c>
      <c r="J362" s="209">
        <f t="shared" si="4"/>
        <v>8.123333333</v>
      </c>
      <c r="K362" s="212">
        <v>8.1</v>
      </c>
      <c r="L362" s="208">
        <f t="shared" si="5"/>
        <v>8.12</v>
      </c>
      <c r="M362" s="208">
        <f t="shared" si="6"/>
        <v>8.14</v>
      </c>
      <c r="N362" s="208">
        <f t="shared" si="7"/>
        <v>8.16</v>
      </c>
      <c r="O362" s="208">
        <f t="shared" si="8"/>
        <v>8.18</v>
      </c>
      <c r="P362" s="206">
        <v>8.2</v>
      </c>
      <c r="Q362" s="209">
        <f t="shared" si="9"/>
        <v>8.238</v>
      </c>
      <c r="R362" s="209">
        <f t="shared" si="10"/>
        <v>8.276</v>
      </c>
      <c r="S362" s="209">
        <f t="shared" si="11"/>
        <v>8.314</v>
      </c>
      <c r="T362" s="209">
        <f t="shared" si="12"/>
        <v>8.352</v>
      </c>
      <c r="U362" s="213">
        <v>8.39</v>
      </c>
    </row>
    <row r="363">
      <c r="A363" s="214">
        <v>42615.0</v>
      </c>
      <c r="B363" s="211">
        <v>8.99</v>
      </c>
      <c r="C363" s="206">
        <v>8.77</v>
      </c>
      <c r="D363" s="212">
        <v>8.61</v>
      </c>
      <c r="E363" s="208">
        <f t="shared" si="1"/>
        <v>8.49</v>
      </c>
      <c r="F363" s="212">
        <v>8.37</v>
      </c>
      <c r="G363" s="208">
        <f t="shared" si="2"/>
        <v>8.295</v>
      </c>
      <c r="H363" s="206">
        <v>8.22</v>
      </c>
      <c r="I363" s="209">
        <f t="shared" si="3"/>
        <v>8.186666667</v>
      </c>
      <c r="J363" s="209">
        <f t="shared" si="4"/>
        <v>8.153333333</v>
      </c>
      <c r="K363" s="212">
        <v>8.12</v>
      </c>
      <c r="L363" s="208">
        <f t="shared" si="5"/>
        <v>8.138</v>
      </c>
      <c r="M363" s="208">
        <f t="shared" si="6"/>
        <v>8.156</v>
      </c>
      <c r="N363" s="208">
        <f t="shared" si="7"/>
        <v>8.174</v>
      </c>
      <c r="O363" s="208">
        <f t="shared" si="8"/>
        <v>8.192</v>
      </c>
      <c r="P363" s="206">
        <v>8.21</v>
      </c>
      <c r="Q363" s="209">
        <f t="shared" si="9"/>
        <v>8.244</v>
      </c>
      <c r="R363" s="209">
        <f t="shared" si="10"/>
        <v>8.278</v>
      </c>
      <c r="S363" s="209">
        <f t="shared" si="11"/>
        <v>8.312</v>
      </c>
      <c r="T363" s="209">
        <f t="shared" si="12"/>
        <v>8.346</v>
      </c>
      <c r="U363" s="213">
        <v>8.38</v>
      </c>
    </row>
    <row r="364">
      <c r="A364" s="214">
        <v>42614.0</v>
      </c>
      <c r="B364" s="211">
        <v>8.98</v>
      </c>
      <c r="C364" s="206">
        <v>8.82</v>
      </c>
      <c r="D364" s="212">
        <v>8.67</v>
      </c>
      <c r="E364" s="208">
        <f t="shared" si="1"/>
        <v>8.545</v>
      </c>
      <c r="F364" s="212">
        <v>8.42</v>
      </c>
      <c r="G364" s="208">
        <f t="shared" si="2"/>
        <v>8.34</v>
      </c>
      <c r="H364" s="206">
        <v>8.26</v>
      </c>
      <c r="I364" s="209">
        <f t="shared" si="3"/>
        <v>8.226666667</v>
      </c>
      <c r="J364" s="209">
        <f t="shared" si="4"/>
        <v>8.193333333</v>
      </c>
      <c r="K364" s="212">
        <v>8.16</v>
      </c>
      <c r="L364" s="208">
        <f t="shared" si="5"/>
        <v>8.174</v>
      </c>
      <c r="M364" s="208">
        <f t="shared" si="6"/>
        <v>8.188</v>
      </c>
      <c r="N364" s="208">
        <f t="shared" si="7"/>
        <v>8.202</v>
      </c>
      <c r="O364" s="208">
        <f t="shared" si="8"/>
        <v>8.216</v>
      </c>
      <c r="P364" s="206">
        <v>8.23</v>
      </c>
      <c r="Q364" s="209">
        <f t="shared" si="9"/>
        <v>8.258</v>
      </c>
      <c r="R364" s="209">
        <f t="shared" si="10"/>
        <v>8.286</v>
      </c>
      <c r="S364" s="209">
        <f t="shared" si="11"/>
        <v>8.314</v>
      </c>
      <c r="T364" s="209">
        <f t="shared" si="12"/>
        <v>8.342</v>
      </c>
      <c r="U364" s="213">
        <v>8.37</v>
      </c>
    </row>
    <row r="365">
      <c r="A365" s="214">
        <v>42613.0</v>
      </c>
      <c r="B365" s="211">
        <v>9.01</v>
      </c>
      <c r="C365" s="206">
        <v>8.83</v>
      </c>
      <c r="D365" s="212">
        <v>8.68</v>
      </c>
      <c r="E365" s="208">
        <f t="shared" si="1"/>
        <v>8.555</v>
      </c>
      <c r="F365" s="212">
        <v>8.43</v>
      </c>
      <c r="G365" s="208">
        <f t="shared" si="2"/>
        <v>8.35</v>
      </c>
      <c r="H365" s="206">
        <v>8.27</v>
      </c>
      <c r="I365" s="209">
        <f t="shared" si="3"/>
        <v>8.236666667</v>
      </c>
      <c r="J365" s="209">
        <f t="shared" si="4"/>
        <v>8.203333333</v>
      </c>
      <c r="K365" s="212">
        <v>8.17</v>
      </c>
      <c r="L365" s="208">
        <f t="shared" si="5"/>
        <v>8.18</v>
      </c>
      <c r="M365" s="208">
        <f t="shared" si="6"/>
        <v>8.19</v>
      </c>
      <c r="N365" s="208">
        <f t="shared" si="7"/>
        <v>8.2</v>
      </c>
      <c r="O365" s="208">
        <f t="shared" si="8"/>
        <v>8.21</v>
      </c>
      <c r="P365" s="206">
        <v>8.22</v>
      </c>
      <c r="Q365" s="209">
        <f t="shared" si="9"/>
        <v>8.244</v>
      </c>
      <c r="R365" s="209">
        <f t="shared" si="10"/>
        <v>8.268</v>
      </c>
      <c r="S365" s="209">
        <f t="shared" si="11"/>
        <v>8.292</v>
      </c>
      <c r="T365" s="209">
        <f t="shared" si="12"/>
        <v>8.316</v>
      </c>
      <c r="U365" s="213">
        <v>8.34</v>
      </c>
    </row>
    <row r="366">
      <c r="A366" s="214">
        <v>42612.0</v>
      </c>
      <c r="B366" s="211">
        <v>9.07</v>
      </c>
      <c r="C366" s="206">
        <v>8.91</v>
      </c>
      <c r="D366" s="212">
        <v>8.77</v>
      </c>
      <c r="E366" s="208">
        <f t="shared" si="1"/>
        <v>8.64</v>
      </c>
      <c r="F366" s="212">
        <v>8.51</v>
      </c>
      <c r="G366" s="208">
        <f t="shared" si="2"/>
        <v>8.42</v>
      </c>
      <c r="H366" s="206">
        <v>8.33</v>
      </c>
      <c r="I366" s="209">
        <f t="shared" si="3"/>
        <v>8.293333333</v>
      </c>
      <c r="J366" s="209">
        <f t="shared" si="4"/>
        <v>8.256666667</v>
      </c>
      <c r="K366" s="212">
        <v>8.22</v>
      </c>
      <c r="L366" s="208">
        <f t="shared" si="5"/>
        <v>8.224</v>
      </c>
      <c r="M366" s="208">
        <f t="shared" si="6"/>
        <v>8.228</v>
      </c>
      <c r="N366" s="208">
        <f t="shared" si="7"/>
        <v>8.232</v>
      </c>
      <c r="O366" s="208">
        <f t="shared" si="8"/>
        <v>8.236</v>
      </c>
      <c r="P366" s="206">
        <v>8.24</v>
      </c>
      <c r="Q366" s="209">
        <f t="shared" si="9"/>
        <v>8.264</v>
      </c>
      <c r="R366" s="209">
        <f t="shared" si="10"/>
        <v>8.288</v>
      </c>
      <c r="S366" s="209">
        <f t="shared" si="11"/>
        <v>8.312</v>
      </c>
      <c r="T366" s="209">
        <f t="shared" si="12"/>
        <v>8.336</v>
      </c>
      <c r="U366" s="213">
        <v>8.36</v>
      </c>
    </row>
    <row r="367">
      <c r="A367" s="214">
        <v>42611.0</v>
      </c>
      <c r="B367" s="211">
        <v>9.1</v>
      </c>
      <c r="C367" s="206">
        <v>8.93</v>
      </c>
      <c r="D367" s="212">
        <v>8.79</v>
      </c>
      <c r="E367" s="208">
        <f t="shared" si="1"/>
        <v>8.665</v>
      </c>
      <c r="F367" s="212">
        <v>8.54</v>
      </c>
      <c r="G367" s="208">
        <f t="shared" si="2"/>
        <v>8.455</v>
      </c>
      <c r="H367" s="206">
        <v>8.37</v>
      </c>
      <c r="I367" s="209">
        <f t="shared" si="3"/>
        <v>8.326666667</v>
      </c>
      <c r="J367" s="209">
        <f t="shared" si="4"/>
        <v>8.283333333</v>
      </c>
      <c r="K367" s="212">
        <v>8.24</v>
      </c>
      <c r="L367" s="208">
        <f t="shared" si="5"/>
        <v>8.242</v>
      </c>
      <c r="M367" s="208">
        <f t="shared" si="6"/>
        <v>8.244</v>
      </c>
      <c r="N367" s="208">
        <f t="shared" si="7"/>
        <v>8.246</v>
      </c>
      <c r="O367" s="208">
        <f t="shared" si="8"/>
        <v>8.248</v>
      </c>
      <c r="P367" s="206">
        <v>8.25</v>
      </c>
      <c r="Q367" s="209">
        <f t="shared" si="9"/>
        <v>8.27</v>
      </c>
      <c r="R367" s="209">
        <f t="shared" si="10"/>
        <v>8.29</v>
      </c>
      <c r="S367" s="209">
        <f t="shared" si="11"/>
        <v>8.31</v>
      </c>
      <c r="T367" s="209">
        <f t="shared" si="12"/>
        <v>8.33</v>
      </c>
      <c r="U367" s="213">
        <v>8.35</v>
      </c>
    </row>
    <row r="368">
      <c r="A368" s="214">
        <v>42608.0</v>
      </c>
      <c r="B368" s="211">
        <v>9.11</v>
      </c>
      <c r="C368" s="206">
        <v>8.94</v>
      </c>
      <c r="D368" s="212">
        <v>8.79</v>
      </c>
      <c r="E368" s="208">
        <f t="shared" si="1"/>
        <v>8.66</v>
      </c>
      <c r="F368" s="212">
        <v>8.53</v>
      </c>
      <c r="G368" s="208">
        <f t="shared" si="2"/>
        <v>8.44</v>
      </c>
      <c r="H368" s="206">
        <v>8.35</v>
      </c>
      <c r="I368" s="209">
        <f t="shared" si="3"/>
        <v>8.31</v>
      </c>
      <c r="J368" s="209">
        <f t="shared" si="4"/>
        <v>8.27</v>
      </c>
      <c r="K368" s="212">
        <v>8.23</v>
      </c>
      <c r="L368" s="208">
        <f t="shared" si="5"/>
        <v>8.234</v>
      </c>
      <c r="M368" s="208">
        <f t="shared" si="6"/>
        <v>8.238</v>
      </c>
      <c r="N368" s="208">
        <f t="shared" si="7"/>
        <v>8.242</v>
      </c>
      <c r="O368" s="208">
        <f t="shared" si="8"/>
        <v>8.246</v>
      </c>
      <c r="P368" s="206">
        <v>8.25</v>
      </c>
      <c r="Q368" s="209">
        <f t="shared" si="9"/>
        <v>8.272</v>
      </c>
      <c r="R368" s="209">
        <f t="shared" si="10"/>
        <v>8.294</v>
      </c>
      <c r="S368" s="209">
        <f t="shared" si="11"/>
        <v>8.316</v>
      </c>
      <c r="T368" s="209">
        <f t="shared" si="12"/>
        <v>8.338</v>
      </c>
      <c r="U368" s="213">
        <v>8.36</v>
      </c>
    </row>
    <row r="369">
      <c r="A369" s="214">
        <v>42607.0</v>
      </c>
      <c r="B369" s="211">
        <v>9.19</v>
      </c>
      <c r="C369" s="206">
        <v>8.97</v>
      </c>
      <c r="D369" s="212">
        <v>8.82</v>
      </c>
      <c r="E369" s="208">
        <f t="shared" si="1"/>
        <v>8.695</v>
      </c>
      <c r="F369" s="212">
        <v>8.57</v>
      </c>
      <c r="G369" s="208">
        <f t="shared" si="2"/>
        <v>8.48</v>
      </c>
      <c r="H369" s="206">
        <v>8.39</v>
      </c>
      <c r="I369" s="209">
        <f t="shared" si="3"/>
        <v>8.346666667</v>
      </c>
      <c r="J369" s="209">
        <f t="shared" si="4"/>
        <v>8.303333333</v>
      </c>
      <c r="K369" s="212">
        <v>8.26</v>
      </c>
      <c r="L369" s="208">
        <f t="shared" si="5"/>
        <v>8.258</v>
      </c>
      <c r="M369" s="208">
        <f t="shared" si="6"/>
        <v>8.256</v>
      </c>
      <c r="N369" s="208">
        <f t="shared" si="7"/>
        <v>8.254</v>
      </c>
      <c r="O369" s="208">
        <f t="shared" si="8"/>
        <v>8.252</v>
      </c>
      <c r="P369" s="206">
        <v>8.25</v>
      </c>
      <c r="Q369" s="209">
        <f t="shared" si="9"/>
        <v>8.272</v>
      </c>
      <c r="R369" s="209">
        <f t="shared" si="10"/>
        <v>8.294</v>
      </c>
      <c r="S369" s="209">
        <f t="shared" si="11"/>
        <v>8.316</v>
      </c>
      <c r="T369" s="209">
        <f t="shared" si="12"/>
        <v>8.338</v>
      </c>
      <c r="U369" s="213">
        <v>8.36</v>
      </c>
    </row>
    <row r="370">
      <c r="A370" s="214">
        <v>42606.0</v>
      </c>
      <c r="B370" s="211">
        <v>9.25</v>
      </c>
      <c r="C370" s="206">
        <v>8.99</v>
      </c>
      <c r="D370" s="212">
        <v>8.84</v>
      </c>
      <c r="E370" s="208">
        <f t="shared" si="1"/>
        <v>8.72</v>
      </c>
      <c r="F370" s="212">
        <v>8.6</v>
      </c>
      <c r="G370" s="208">
        <f t="shared" si="2"/>
        <v>8.51</v>
      </c>
      <c r="H370" s="206">
        <v>8.42</v>
      </c>
      <c r="I370" s="209">
        <f t="shared" si="3"/>
        <v>8.38</v>
      </c>
      <c r="J370" s="209">
        <f t="shared" si="4"/>
        <v>8.34</v>
      </c>
      <c r="K370" s="212">
        <v>8.3</v>
      </c>
      <c r="L370" s="208">
        <f t="shared" si="5"/>
        <v>8.304</v>
      </c>
      <c r="M370" s="208">
        <f t="shared" si="6"/>
        <v>8.308</v>
      </c>
      <c r="N370" s="208">
        <f t="shared" si="7"/>
        <v>8.312</v>
      </c>
      <c r="O370" s="208">
        <f t="shared" si="8"/>
        <v>8.316</v>
      </c>
      <c r="P370" s="206">
        <v>8.32</v>
      </c>
      <c r="Q370" s="209">
        <f t="shared" si="9"/>
        <v>8.342</v>
      </c>
      <c r="R370" s="209">
        <f t="shared" si="10"/>
        <v>8.364</v>
      </c>
      <c r="S370" s="209">
        <f t="shared" si="11"/>
        <v>8.386</v>
      </c>
      <c r="T370" s="209">
        <f t="shared" si="12"/>
        <v>8.408</v>
      </c>
      <c r="U370" s="213">
        <v>8.43</v>
      </c>
    </row>
    <row r="371">
      <c r="A371" s="214">
        <v>42605.0</v>
      </c>
      <c r="B371" s="211">
        <v>9.28</v>
      </c>
      <c r="C371" s="206">
        <v>9.03</v>
      </c>
      <c r="D371" s="212">
        <v>8.86</v>
      </c>
      <c r="E371" s="208">
        <f t="shared" si="1"/>
        <v>8.715</v>
      </c>
      <c r="F371" s="212">
        <v>8.57</v>
      </c>
      <c r="G371" s="208">
        <f t="shared" si="2"/>
        <v>8.475</v>
      </c>
      <c r="H371" s="206">
        <v>8.38</v>
      </c>
      <c r="I371" s="209">
        <f t="shared" si="3"/>
        <v>8.336666667</v>
      </c>
      <c r="J371" s="209">
        <f t="shared" si="4"/>
        <v>8.293333333</v>
      </c>
      <c r="K371" s="212">
        <v>8.25</v>
      </c>
      <c r="L371" s="208">
        <f t="shared" si="5"/>
        <v>8.252</v>
      </c>
      <c r="M371" s="208">
        <f t="shared" si="6"/>
        <v>8.254</v>
      </c>
      <c r="N371" s="208">
        <f t="shared" si="7"/>
        <v>8.256</v>
      </c>
      <c r="O371" s="208">
        <f t="shared" si="8"/>
        <v>8.258</v>
      </c>
      <c r="P371" s="206">
        <v>8.26</v>
      </c>
      <c r="Q371" s="209">
        <f t="shared" si="9"/>
        <v>8.282</v>
      </c>
      <c r="R371" s="209">
        <f t="shared" si="10"/>
        <v>8.304</v>
      </c>
      <c r="S371" s="209">
        <f t="shared" si="11"/>
        <v>8.326</v>
      </c>
      <c r="T371" s="209">
        <f t="shared" si="12"/>
        <v>8.348</v>
      </c>
      <c r="U371" s="213">
        <v>8.37</v>
      </c>
    </row>
    <row r="372">
      <c r="A372" s="214">
        <v>42604.0</v>
      </c>
      <c r="B372" s="211">
        <v>9.27</v>
      </c>
      <c r="C372" s="206">
        <v>9.05</v>
      </c>
      <c r="D372" s="212">
        <v>8.88</v>
      </c>
      <c r="E372" s="208">
        <f t="shared" si="1"/>
        <v>8.745</v>
      </c>
      <c r="F372" s="212">
        <v>8.61</v>
      </c>
      <c r="G372" s="208">
        <f t="shared" si="2"/>
        <v>8.515</v>
      </c>
      <c r="H372" s="206">
        <v>8.42</v>
      </c>
      <c r="I372" s="209">
        <f t="shared" si="3"/>
        <v>8.38</v>
      </c>
      <c r="J372" s="209">
        <f t="shared" si="4"/>
        <v>8.34</v>
      </c>
      <c r="K372" s="212">
        <v>8.3</v>
      </c>
      <c r="L372" s="208">
        <f t="shared" si="5"/>
        <v>8.302</v>
      </c>
      <c r="M372" s="208">
        <f t="shared" si="6"/>
        <v>8.304</v>
      </c>
      <c r="N372" s="208">
        <f t="shared" si="7"/>
        <v>8.306</v>
      </c>
      <c r="O372" s="208">
        <f t="shared" si="8"/>
        <v>8.308</v>
      </c>
      <c r="P372" s="206">
        <v>8.31</v>
      </c>
      <c r="Q372" s="209">
        <f t="shared" si="9"/>
        <v>8.334</v>
      </c>
      <c r="R372" s="209">
        <f t="shared" si="10"/>
        <v>8.358</v>
      </c>
      <c r="S372" s="209">
        <f t="shared" si="11"/>
        <v>8.382</v>
      </c>
      <c r="T372" s="209">
        <f t="shared" si="12"/>
        <v>8.406</v>
      </c>
      <c r="U372" s="213">
        <v>8.43</v>
      </c>
    </row>
    <row r="373">
      <c r="A373" s="214">
        <v>42601.0</v>
      </c>
      <c r="B373" s="211">
        <v>9.27</v>
      </c>
      <c r="C373" s="206">
        <v>9.04</v>
      </c>
      <c r="D373" s="212">
        <v>8.87</v>
      </c>
      <c r="E373" s="208">
        <f t="shared" si="1"/>
        <v>8.725</v>
      </c>
      <c r="F373" s="212">
        <v>8.58</v>
      </c>
      <c r="G373" s="208">
        <f t="shared" si="2"/>
        <v>8.485</v>
      </c>
      <c r="H373" s="206">
        <v>8.39</v>
      </c>
      <c r="I373" s="209">
        <f t="shared" si="3"/>
        <v>8.35</v>
      </c>
      <c r="J373" s="209">
        <f t="shared" si="4"/>
        <v>8.31</v>
      </c>
      <c r="K373" s="212">
        <v>8.27</v>
      </c>
      <c r="L373" s="208">
        <f t="shared" si="5"/>
        <v>8.276</v>
      </c>
      <c r="M373" s="208">
        <f t="shared" si="6"/>
        <v>8.282</v>
      </c>
      <c r="N373" s="208">
        <f t="shared" si="7"/>
        <v>8.288</v>
      </c>
      <c r="O373" s="208">
        <f t="shared" si="8"/>
        <v>8.294</v>
      </c>
      <c r="P373" s="206">
        <v>8.3</v>
      </c>
      <c r="Q373" s="209">
        <f t="shared" si="9"/>
        <v>8.324</v>
      </c>
      <c r="R373" s="209">
        <f t="shared" si="10"/>
        <v>8.348</v>
      </c>
      <c r="S373" s="209">
        <f t="shared" si="11"/>
        <v>8.372</v>
      </c>
      <c r="T373" s="209">
        <f t="shared" si="12"/>
        <v>8.396</v>
      </c>
      <c r="U373" s="213">
        <v>8.42</v>
      </c>
    </row>
    <row r="374">
      <c r="A374" s="214">
        <v>42600.0</v>
      </c>
      <c r="B374" s="211">
        <v>9.31</v>
      </c>
      <c r="C374" s="206">
        <v>9.05</v>
      </c>
      <c r="D374" s="212">
        <v>8.89</v>
      </c>
      <c r="E374" s="208">
        <f t="shared" si="1"/>
        <v>8.75</v>
      </c>
      <c r="F374" s="212">
        <v>8.61</v>
      </c>
      <c r="G374" s="208">
        <f t="shared" si="2"/>
        <v>8.505</v>
      </c>
      <c r="H374" s="206">
        <v>8.4</v>
      </c>
      <c r="I374" s="209">
        <f t="shared" si="3"/>
        <v>8.353333333</v>
      </c>
      <c r="J374" s="209">
        <f t="shared" si="4"/>
        <v>8.306666667</v>
      </c>
      <c r="K374" s="212">
        <v>8.26</v>
      </c>
      <c r="L374" s="208">
        <f t="shared" si="5"/>
        <v>8.264</v>
      </c>
      <c r="M374" s="208">
        <f t="shared" si="6"/>
        <v>8.268</v>
      </c>
      <c r="N374" s="208">
        <f t="shared" si="7"/>
        <v>8.272</v>
      </c>
      <c r="O374" s="208">
        <f t="shared" si="8"/>
        <v>8.276</v>
      </c>
      <c r="P374" s="206">
        <v>8.28</v>
      </c>
      <c r="Q374" s="209">
        <f t="shared" si="9"/>
        <v>8.302</v>
      </c>
      <c r="R374" s="209">
        <f t="shared" si="10"/>
        <v>8.324</v>
      </c>
      <c r="S374" s="209">
        <f t="shared" si="11"/>
        <v>8.346</v>
      </c>
      <c r="T374" s="209">
        <f t="shared" si="12"/>
        <v>8.368</v>
      </c>
      <c r="U374" s="213">
        <v>8.39</v>
      </c>
    </row>
    <row r="375">
      <c r="A375" s="214">
        <v>42599.0</v>
      </c>
      <c r="B375" s="211">
        <v>9.3</v>
      </c>
      <c r="C375" s="206">
        <v>9.08</v>
      </c>
      <c r="D375" s="212">
        <v>8.95</v>
      </c>
      <c r="E375" s="208">
        <f t="shared" si="1"/>
        <v>8.81</v>
      </c>
      <c r="F375" s="212">
        <v>8.67</v>
      </c>
      <c r="G375" s="208">
        <f t="shared" si="2"/>
        <v>8.56</v>
      </c>
      <c r="H375" s="206">
        <v>8.45</v>
      </c>
      <c r="I375" s="209">
        <f t="shared" si="3"/>
        <v>8.4</v>
      </c>
      <c r="J375" s="209">
        <f t="shared" si="4"/>
        <v>8.35</v>
      </c>
      <c r="K375" s="212">
        <v>8.3</v>
      </c>
      <c r="L375" s="208">
        <f t="shared" si="5"/>
        <v>8.298</v>
      </c>
      <c r="M375" s="208">
        <f t="shared" si="6"/>
        <v>8.296</v>
      </c>
      <c r="N375" s="208">
        <f t="shared" si="7"/>
        <v>8.294</v>
      </c>
      <c r="O375" s="208">
        <f t="shared" si="8"/>
        <v>8.292</v>
      </c>
      <c r="P375" s="206">
        <v>8.29</v>
      </c>
      <c r="Q375" s="209">
        <f t="shared" si="9"/>
        <v>8.306</v>
      </c>
      <c r="R375" s="209">
        <f t="shared" si="10"/>
        <v>8.322</v>
      </c>
      <c r="S375" s="209">
        <f t="shared" si="11"/>
        <v>8.338</v>
      </c>
      <c r="T375" s="209">
        <f t="shared" si="12"/>
        <v>8.354</v>
      </c>
      <c r="U375" s="213">
        <v>8.37</v>
      </c>
    </row>
    <row r="376">
      <c r="A376" s="214">
        <v>42598.0</v>
      </c>
      <c r="B376" s="211">
        <v>9.3</v>
      </c>
      <c r="C376" s="206">
        <v>9.09</v>
      </c>
      <c r="D376" s="212">
        <v>8.95</v>
      </c>
      <c r="E376" s="208">
        <f t="shared" si="1"/>
        <v>8.785</v>
      </c>
      <c r="F376" s="212">
        <v>8.62</v>
      </c>
      <c r="G376" s="208">
        <f t="shared" si="2"/>
        <v>8.505</v>
      </c>
      <c r="H376" s="206">
        <v>8.39</v>
      </c>
      <c r="I376" s="209">
        <f t="shared" si="3"/>
        <v>8.346666667</v>
      </c>
      <c r="J376" s="209">
        <f t="shared" si="4"/>
        <v>8.303333333</v>
      </c>
      <c r="K376" s="212">
        <v>8.26</v>
      </c>
      <c r="L376" s="208">
        <f t="shared" si="5"/>
        <v>8.262</v>
      </c>
      <c r="M376" s="208">
        <f t="shared" si="6"/>
        <v>8.264</v>
      </c>
      <c r="N376" s="208">
        <f t="shared" si="7"/>
        <v>8.266</v>
      </c>
      <c r="O376" s="208">
        <f t="shared" si="8"/>
        <v>8.268</v>
      </c>
      <c r="P376" s="206">
        <v>8.27</v>
      </c>
      <c r="Q376" s="209">
        <f t="shared" si="9"/>
        <v>8.288</v>
      </c>
      <c r="R376" s="209">
        <f t="shared" si="10"/>
        <v>8.306</v>
      </c>
      <c r="S376" s="209">
        <f t="shared" si="11"/>
        <v>8.324</v>
      </c>
      <c r="T376" s="209">
        <f t="shared" si="12"/>
        <v>8.342</v>
      </c>
      <c r="U376" s="213">
        <v>8.36</v>
      </c>
    </row>
    <row r="377">
      <c r="A377" s="214">
        <v>42597.0</v>
      </c>
      <c r="B377" s="211">
        <v>9.3</v>
      </c>
      <c r="C377" s="206">
        <v>9.06</v>
      </c>
      <c r="D377" s="212">
        <v>8.92</v>
      </c>
      <c r="E377" s="208">
        <f t="shared" si="1"/>
        <v>8.77</v>
      </c>
      <c r="F377" s="212">
        <v>8.62</v>
      </c>
      <c r="G377" s="208">
        <f t="shared" si="2"/>
        <v>8.51</v>
      </c>
      <c r="H377" s="206">
        <v>8.4</v>
      </c>
      <c r="I377" s="209">
        <f t="shared" si="3"/>
        <v>8.356666667</v>
      </c>
      <c r="J377" s="209">
        <f t="shared" si="4"/>
        <v>8.313333333</v>
      </c>
      <c r="K377" s="212">
        <v>8.27</v>
      </c>
      <c r="L377" s="208">
        <f t="shared" si="5"/>
        <v>8.274</v>
      </c>
      <c r="M377" s="208">
        <f t="shared" si="6"/>
        <v>8.278</v>
      </c>
      <c r="N377" s="208">
        <f t="shared" si="7"/>
        <v>8.282</v>
      </c>
      <c r="O377" s="208">
        <f t="shared" si="8"/>
        <v>8.286</v>
      </c>
      <c r="P377" s="206">
        <v>8.29</v>
      </c>
      <c r="Q377" s="209">
        <f t="shared" si="9"/>
        <v>8.308</v>
      </c>
      <c r="R377" s="209">
        <f t="shared" si="10"/>
        <v>8.326</v>
      </c>
      <c r="S377" s="209">
        <f t="shared" si="11"/>
        <v>8.344</v>
      </c>
      <c r="T377" s="209">
        <f t="shared" si="12"/>
        <v>8.362</v>
      </c>
      <c r="U377" s="213">
        <v>8.38</v>
      </c>
    </row>
    <row r="378">
      <c r="A378" s="214">
        <v>42594.0</v>
      </c>
      <c r="B378" s="211">
        <v>9.33</v>
      </c>
      <c r="C378" s="206">
        <v>9.1</v>
      </c>
      <c r="D378" s="212">
        <v>8.93</v>
      </c>
      <c r="E378" s="208">
        <f t="shared" si="1"/>
        <v>8.78</v>
      </c>
      <c r="F378" s="212">
        <v>8.63</v>
      </c>
      <c r="G378" s="208">
        <f t="shared" si="2"/>
        <v>8.525</v>
      </c>
      <c r="H378" s="206">
        <v>8.42</v>
      </c>
      <c r="I378" s="209">
        <f t="shared" si="3"/>
        <v>8.383333333</v>
      </c>
      <c r="J378" s="209">
        <f t="shared" si="4"/>
        <v>8.346666667</v>
      </c>
      <c r="K378" s="212">
        <v>8.31</v>
      </c>
      <c r="L378" s="208">
        <f t="shared" si="5"/>
        <v>8.318</v>
      </c>
      <c r="M378" s="208">
        <f t="shared" si="6"/>
        <v>8.326</v>
      </c>
      <c r="N378" s="208">
        <f t="shared" si="7"/>
        <v>8.334</v>
      </c>
      <c r="O378" s="208">
        <f t="shared" si="8"/>
        <v>8.342</v>
      </c>
      <c r="P378" s="206">
        <v>8.35</v>
      </c>
      <c r="Q378" s="209">
        <f t="shared" si="9"/>
        <v>8.372</v>
      </c>
      <c r="R378" s="209">
        <f t="shared" si="10"/>
        <v>8.394</v>
      </c>
      <c r="S378" s="209">
        <f t="shared" si="11"/>
        <v>8.416</v>
      </c>
      <c r="T378" s="209">
        <f t="shared" si="12"/>
        <v>8.438</v>
      </c>
      <c r="U378" s="213">
        <v>8.46</v>
      </c>
    </row>
    <row r="379">
      <c r="A379" s="214">
        <v>42593.0</v>
      </c>
      <c r="B379" s="211">
        <v>9.32</v>
      </c>
      <c r="C379" s="206">
        <v>9.07</v>
      </c>
      <c r="D379" s="212">
        <v>8.86</v>
      </c>
      <c r="E379" s="208">
        <f t="shared" si="1"/>
        <v>8.7</v>
      </c>
      <c r="F379" s="212">
        <v>8.54</v>
      </c>
      <c r="G379" s="208">
        <f t="shared" si="2"/>
        <v>8.445</v>
      </c>
      <c r="H379" s="206">
        <v>8.35</v>
      </c>
      <c r="I379" s="209">
        <f t="shared" si="3"/>
        <v>8.31</v>
      </c>
      <c r="J379" s="209">
        <f t="shared" si="4"/>
        <v>8.27</v>
      </c>
      <c r="K379" s="212">
        <v>8.23</v>
      </c>
      <c r="L379" s="208">
        <f t="shared" si="5"/>
        <v>8.234</v>
      </c>
      <c r="M379" s="208">
        <f t="shared" si="6"/>
        <v>8.238</v>
      </c>
      <c r="N379" s="208">
        <f t="shared" si="7"/>
        <v>8.242</v>
      </c>
      <c r="O379" s="208">
        <f t="shared" si="8"/>
        <v>8.246</v>
      </c>
      <c r="P379" s="206">
        <v>8.25</v>
      </c>
      <c r="Q379" s="209">
        <f t="shared" si="9"/>
        <v>8.272</v>
      </c>
      <c r="R379" s="209">
        <f t="shared" si="10"/>
        <v>8.294</v>
      </c>
      <c r="S379" s="209">
        <f t="shared" si="11"/>
        <v>8.316</v>
      </c>
      <c r="T379" s="209">
        <f t="shared" si="12"/>
        <v>8.338</v>
      </c>
      <c r="U379" s="213">
        <v>8.36</v>
      </c>
    </row>
    <row r="380">
      <c r="A380" s="214">
        <v>42592.0</v>
      </c>
      <c r="B380" s="211">
        <v>9.3</v>
      </c>
      <c r="C380" s="206">
        <v>9.06</v>
      </c>
      <c r="D380" s="212">
        <v>8.86</v>
      </c>
      <c r="E380" s="208">
        <f t="shared" si="1"/>
        <v>8.7</v>
      </c>
      <c r="F380" s="212">
        <v>8.54</v>
      </c>
      <c r="G380" s="208">
        <f t="shared" si="2"/>
        <v>8.44</v>
      </c>
      <c r="H380" s="206">
        <v>8.34</v>
      </c>
      <c r="I380" s="209">
        <f t="shared" si="3"/>
        <v>8.303333333</v>
      </c>
      <c r="J380" s="209">
        <f t="shared" si="4"/>
        <v>8.266666667</v>
      </c>
      <c r="K380" s="212">
        <v>8.23</v>
      </c>
      <c r="L380" s="208">
        <f t="shared" si="5"/>
        <v>8.236</v>
      </c>
      <c r="M380" s="208">
        <f t="shared" si="6"/>
        <v>8.242</v>
      </c>
      <c r="N380" s="208">
        <f t="shared" si="7"/>
        <v>8.248</v>
      </c>
      <c r="O380" s="208">
        <f t="shared" si="8"/>
        <v>8.254</v>
      </c>
      <c r="P380" s="206">
        <v>8.26</v>
      </c>
      <c r="Q380" s="209">
        <f t="shared" si="9"/>
        <v>8.28</v>
      </c>
      <c r="R380" s="209">
        <f t="shared" si="10"/>
        <v>8.3</v>
      </c>
      <c r="S380" s="209">
        <f t="shared" si="11"/>
        <v>8.32</v>
      </c>
      <c r="T380" s="209">
        <f t="shared" si="12"/>
        <v>8.34</v>
      </c>
      <c r="U380" s="213">
        <v>8.36</v>
      </c>
    </row>
    <row r="381">
      <c r="A381" s="214">
        <v>42591.0</v>
      </c>
      <c r="B381" s="211">
        <v>9.31</v>
      </c>
      <c r="C381" s="206">
        <v>9.09</v>
      </c>
      <c r="D381" s="212">
        <v>8.9</v>
      </c>
      <c r="E381" s="208">
        <f t="shared" si="1"/>
        <v>8.725</v>
      </c>
      <c r="F381" s="212">
        <v>8.55</v>
      </c>
      <c r="G381" s="208">
        <f t="shared" si="2"/>
        <v>8.445</v>
      </c>
      <c r="H381" s="206">
        <v>8.34</v>
      </c>
      <c r="I381" s="209">
        <f t="shared" si="3"/>
        <v>8.303333333</v>
      </c>
      <c r="J381" s="209">
        <f t="shared" si="4"/>
        <v>8.266666667</v>
      </c>
      <c r="K381" s="212">
        <v>8.23</v>
      </c>
      <c r="L381" s="208">
        <f t="shared" si="5"/>
        <v>8.234</v>
      </c>
      <c r="M381" s="208">
        <f t="shared" si="6"/>
        <v>8.238</v>
      </c>
      <c r="N381" s="208">
        <f t="shared" si="7"/>
        <v>8.242</v>
      </c>
      <c r="O381" s="208">
        <f t="shared" si="8"/>
        <v>8.246</v>
      </c>
      <c r="P381" s="206">
        <v>8.25</v>
      </c>
      <c r="Q381" s="209">
        <f t="shared" si="9"/>
        <v>8.266</v>
      </c>
      <c r="R381" s="209">
        <f t="shared" si="10"/>
        <v>8.282</v>
      </c>
      <c r="S381" s="209">
        <f t="shared" si="11"/>
        <v>8.298</v>
      </c>
      <c r="T381" s="209">
        <f t="shared" si="12"/>
        <v>8.314</v>
      </c>
      <c r="U381" s="213">
        <v>8.33</v>
      </c>
    </row>
    <row r="382">
      <c r="A382" s="214">
        <v>42590.0</v>
      </c>
      <c r="B382" s="211">
        <v>9.29</v>
      </c>
      <c r="C382" s="206">
        <v>9.1</v>
      </c>
      <c r="D382" s="212">
        <v>8.93</v>
      </c>
      <c r="E382" s="208">
        <f t="shared" si="1"/>
        <v>8.77</v>
      </c>
      <c r="F382" s="212">
        <v>8.61</v>
      </c>
      <c r="G382" s="208">
        <f t="shared" si="2"/>
        <v>8.505</v>
      </c>
      <c r="H382" s="206">
        <v>8.4</v>
      </c>
      <c r="I382" s="209">
        <f t="shared" si="3"/>
        <v>8.363333333</v>
      </c>
      <c r="J382" s="209">
        <f t="shared" si="4"/>
        <v>8.326666667</v>
      </c>
      <c r="K382" s="212">
        <v>8.29</v>
      </c>
      <c r="L382" s="208">
        <f t="shared" si="5"/>
        <v>8.288</v>
      </c>
      <c r="M382" s="208">
        <f t="shared" si="6"/>
        <v>8.286</v>
      </c>
      <c r="N382" s="208">
        <f t="shared" si="7"/>
        <v>8.284</v>
      </c>
      <c r="O382" s="208">
        <f t="shared" si="8"/>
        <v>8.282</v>
      </c>
      <c r="P382" s="206">
        <v>8.28</v>
      </c>
      <c r="Q382" s="209">
        <f t="shared" si="9"/>
        <v>8.294</v>
      </c>
      <c r="R382" s="209">
        <f t="shared" si="10"/>
        <v>8.308</v>
      </c>
      <c r="S382" s="209">
        <f t="shared" si="11"/>
        <v>8.322</v>
      </c>
      <c r="T382" s="209">
        <f t="shared" si="12"/>
        <v>8.336</v>
      </c>
      <c r="U382" s="213">
        <v>8.35</v>
      </c>
    </row>
    <row r="383">
      <c r="A383" s="214">
        <v>42587.0</v>
      </c>
      <c r="B383" s="211">
        <v>9.28</v>
      </c>
      <c r="C383" s="206">
        <v>9.13</v>
      </c>
      <c r="D383" s="212">
        <v>8.97</v>
      </c>
      <c r="E383" s="208">
        <f t="shared" si="1"/>
        <v>8.815</v>
      </c>
      <c r="F383" s="212">
        <v>8.66</v>
      </c>
      <c r="G383" s="208">
        <f t="shared" si="2"/>
        <v>8.555</v>
      </c>
      <c r="H383" s="206">
        <v>8.45</v>
      </c>
      <c r="I383" s="209">
        <f t="shared" si="3"/>
        <v>8.42</v>
      </c>
      <c r="J383" s="209">
        <f t="shared" si="4"/>
        <v>8.39</v>
      </c>
      <c r="K383" s="212">
        <v>8.36</v>
      </c>
      <c r="L383" s="208">
        <f t="shared" si="5"/>
        <v>8.364</v>
      </c>
      <c r="M383" s="208">
        <f t="shared" si="6"/>
        <v>8.368</v>
      </c>
      <c r="N383" s="208">
        <f t="shared" si="7"/>
        <v>8.372</v>
      </c>
      <c r="O383" s="208">
        <f t="shared" si="8"/>
        <v>8.376</v>
      </c>
      <c r="P383" s="206">
        <v>8.38</v>
      </c>
      <c r="Q383" s="209">
        <f t="shared" si="9"/>
        <v>8.394</v>
      </c>
      <c r="R383" s="209">
        <f t="shared" si="10"/>
        <v>8.408</v>
      </c>
      <c r="S383" s="209">
        <f t="shared" si="11"/>
        <v>8.422</v>
      </c>
      <c r="T383" s="209">
        <f t="shared" si="12"/>
        <v>8.436</v>
      </c>
      <c r="U383" s="213">
        <v>8.45</v>
      </c>
    </row>
    <row r="384">
      <c r="A384" s="214">
        <v>42586.0</v>
      </c>
      <c r="B384" s="211">
        <v>9.34</v>
      </c>
      <c r="C384" s="206">
        <v>9.18</v>
      </c>
      <c r="D384" s="212">
        <v>9.02</v>
      </c>
      <c r="E384" s="208">
        <f t="shared" si="1"/>
        <v>8.865</v>
      </c>
      <c r="F384" s="212">
        <v>8.71</v>
      </c>
      <c r="G384" s="208">
        <f t="shared" si="2"/>
        <v>8.615</v>
      </c>
      <c r="H384" s="206">
        <v>8.52</v>
      </c>
      <c r="I384" s="209">
        <f t="shared" si="3"/>
        <v>8.49</v>
      </c>
      <c r="J384" s="209">
        <f t="shared" si="4"/>
        <v>8.46</v>
      </c>
      <c r="K384" s="212">
        <v>8.43</v>
      </c>
      <c r="L384" s="208">
        <f t="shared" si="5"/>
        <v>8.436</v>
      </c>
      <c r="M384" s="208">
        <f t="shared" si="6"/>
        <v>8.442</v>
      </c>
      <c r="N384" s="208">
        <f t="shared" si="7"/>
        <v>8.448</v>
      </c>
      <c r="O384" s="208">
        <f t="shared" si="8"/>
        <v>8.454</v>
      </c>
      <c r="P384" s="206">
        <v>8.46</v>
      </c>
      <c r="Q384" s="209">
        <f t="shared" si="9"/>
        <v>8.476</v>
      </c>
      <c r="R384" s="209">
        <f t="shared" si="10"/>
        <v>8.492</v>
      </c>
      <c r="S384" s="209">
        <f t="shared" si="11"/>
        <v>8.508</v>
      </c>
      <c r="T384" s="209">
        <f t="shared" si="12"/>
        <v>8.524</v>
      </c>
      <c r="U384" s="213">
        <v>8.54</v>
      </c>
    </row>
    <row r="385">
      <c r="A385" s="214">
        <v>42585.0</v>
      </c>
      <c r="B385" s="211">
        <v>9.41</v>
      </c>
      <c r="C385" s="206">
        <v>9.21</v>
      </c>
      <c r="D385" s="212">
        <v>9.04</v>
      </c>
      <c r="E385" s="208">
        <f t="shared" si="1"/>
        <v>8.9</v>
      </c>
      <c r="F385" s="212">
        <v>8.76</v>
      </c>
      <c r="G385" s="208">
        <f t="shared" si="2"/>
        <v>8.67</v>
      </c>
      <c r="H385" s="206">
        <v>8.58</v>
      </c>
      <c r="I385" s="209">
        <f t="shared" si="3"/>
        <v>8.546666667</v>
      </c>
      <c r="J385" s="209">
        <f t="shared" si="4"/>
        <v>8.513333333</v>
      </c>
      <c r="K385" s="212">
        <v>8.48</v>
      </c>
      <c r="L385" s="208">
        <f t="shared" si="5"/>
        <v>8.482</v>
      </c>
      <c r="M385" s="208">
        <f t="shared" si="6"/>
        <v>8.484</v>
      </c>
      <c r="N385" s="208">
        <f t="shared" si="7"/>
        <v>8.486</v>
      </c>
      <c r="O385" s="208">
        <f t="shared" si="8"/>
        <v>8.488</v>
      </c>
      <c r="P385" s="206">
        <v>8.49</v>
      </c>
      <c r="Q385" s="209">
        <f t="shared" si="9"/>
        <v>8.5</v>
      </c>
      <c r="R385" s="209">
        <f t="shared" si="10"/>
        <v>8.51</v>
      </c>
      <c r="S385" s="209">
        <f t="shared" si="11"/>
        <v>8.52</v>
      </c>
      <c r="T385" s="209">
        <f t="shared" si="12"/>
        <v>8.53</v>
      </c>
      <c r="U385" s="213">
        <v>8.54</v>
      </c>
    </row>
    <row r="386">
      <c r="A386" s="214">
        <v>42584.0</v>
      </c>
      <c r="B386" s="211">
        <v>9.49</v>
      </c>
      <c r="C386" s="206">
        <v>9.17</v>
      </c>
      <c r="D386" s="212">
        <v>8.99</v>
      </c>
      <c r="E386" s="208">
        <f t="shared" si="1"/>
        <v>8.85</v>
      </c>
      <c r="F386" s="212">
        <v>8.71</v>
      </c>
      <c r="G386" s="208">
        <f t="shared" si="2"/>
        <v>8.625</v>
      </c>
      <c r="H386" s="206">
        <v>8.54</v>
      </c>
      <c r="I386" s="209">
        <f t="shared" si="3"/>
        <v>8.51</v>
      </c>
      <c r="J386" s="209">
        <f t="shared" si="4"/>
        <v>8.48</v>
      </c>
      <c r="K386" s="212">
        <v>8.45</v>
      </c>
      <c r="L386" s="208">
        <f t="shared" si="5"/>
        <v>8.454</v>
      </c>
      <c r="M386" s="208">
        <f t="shared" si="6"/>
        <v>8.458</v>
      </c>
      <c r="N386" s="208">
        <f t="shared" si="7"/>
        <v>8.462</v>
      </c>
      <c r="O386" s="208">
        <f t="shared" si="8"/>
        <v>8.466</v>
      </c>
      <c r="P386" s="206">
        <v>8.47</v>
      </c>
      <c r="Q386" s="209">
        <f t="shared" si="9"/>
        <v>8.484</v>
      </c>
      <c r="R386" s="209">
        <f t="shared" si="10"/>
        <v>8.498</v>
      </c>
      <c r="S386" s="209">
        <f t="shared" si="11"/>
        <v>8.512</v>
      </c>
      <c r="T386" s="209">
        <f t="shared" si="12"/>
        <v>8.526</v>
      </c>
      <c r="U386" s="213">
        <v>8.54</v>
      </c>
    </row>
    <row r="387">
      <c r="A387" s="214">
        <v>42583.0</v>
      </c>
      <c r="B387" s="211">
        <v>9.48</v>
      </c>
      <c r="C387" s="206">
        <v>9.17</v>
      </c>
      <c r="D387" s="212">
        <v>8.96</v>
      </c>
      <c r="E387" s="208">
        <f t="shared" si="1"/>
        <v>8.815</v>
      </c>
      <c r="F387" s="212">
        <v>8.67</v>
      </c>
      <c r="G387" s="208">
        <f t="shared" si="2"/>
        <v>8.58</v>
      </c>
      <c r="H387" s="206">
        <v>8.49</v>
      </c>
      <c r="I387" s="209">
        <f t="shared" si="3"/>
        <v>8.463333333</v>
      </c>
      <c r="J387" s="209">
        <f t="shared" si="4"/>
        <v>8.436666667</v>
      </c>
      <c r="K387" s="212">
        <v>8.41</v>
      </c>
      <c r="L387" s="208">
        <f t="shared" si="5"/>
        <v>8.418</v>
      </c>
      <c r="M387" s="208">
        <f t="shared" si="6"/>
        <v>8.426</v>
      </c>
      <c r="N387" s="208">
        <f t="shared" si="7"/>
        <v>8.434</v>
      </c>
      <c r="O387" s="208">
        <f t="shared" si="8"/>
        <v>8.442</v>
      </c>
      <c r="P387" s="206">
        <v>8.45</v>
      </c>
      <c r="Q387" s="209">
        <f t="shared" si="9"/>
        <v>8.468</v>
      </c>
      <c r="R387" s="209">
        <f t="shared" si="10"/>
        <v>8.486</v>
      </c>
      <c r="S387" s="209">
        <f t="shared" si="11"/>
        <v>8.504</v>
      </c>
      <c r="T387" s="209">
        <f t="shared" si="12"/>
        <v>8.522</v>
      </c>
      <c r="U387" s="213">
        <v>8.54</v>
      </c>
    </row>
    <row r="388">
      <c r="A388" s="214">
        <v>42580.0</v>
      </c>
      <c r="B388" s="211">
        <v>9.46</v>
      </c>
      <c r="C388" s="206">
        <v>9.11</v>
      </c>
      <c r="D388" s="212">
        <v>8.91</v>
      </c>
      <c r="E388" s="208">
        <f t="shared" si="1"/>
        <v>8.78</v>
      </c>
      <c r="F388" s="212">
        <v>8.65</v>
      </c>
      <c r="G388" s="208">
        <f t="shared" si="2"/>
        <v>8.58</v>
      </c>
      <c r="H388" s="206">
        <v>8.51</v>
      </c>
      <c r="I388" s="209">
        <f t="shared" si="3"/>
        <v>8.493333333</v>
      </c>
      <c r="J388" s="209">
        <f t="shared" si="4"/>
        <v>8.476666667</v>
      </c>
      <c r="K388" s="212">
        <v>8.46</v>
      </c>
      <c r="L388" s="208">
        <f t="shared" si="5"/>
        <v>8.474</v>
      </c>
      <c r="M388" s="208">
        <f t="shared" si="6"/>
        <v>8.488</v>
      </c>
      <c r="N388" s="208">
        <f t="shared" si="7"/>
        <v>8.502</v>
      </c>
      <c r="O388" s="208">
        <f t="shared" si="8"/>
        <v>8.516</v>
      </c>
      <c r="P388" s="206">
        <v>8.53</v>
      </c>
      <c r="Q388" s="209">
        <f t="shared" si="9"/>
        <v>8.55</v>
      </c>
      <c r="R388" s="209">
        <f t="shared" si="10"/>
        <v>8.57</v>
      </c>
      <c r="S388" s="209">
        <f t="shared" si="11"/>
        <v>8.59</v>
      </c>
      <c r="T388" s="209">
        <f t="shared" si="12"/>
        <v>8.61</v>
      </c>
      <c r="U388" s="213">
        <v>8.63</v>
      </c>
    </row>
    <row r="389">
      <c r="A389" s="214">
        <v>42579.0</v>
      </c>
      <c r="B389" s="211">
        <v>9.53</v>
      </c>
      <c r="C389" s="206">
        <v>9.15</v>
      </c>
      <c r="D389" s="212">
        <v>8.95</v>
      </c>
      <c r="E389" s="208">
        <f t="shared" si="1"/>
        <v>8.825</v>
      </c>
      <c r="F389" s="212">
        <v>8.7</v>
      </c>
      <c r="G389" s="208">
        <f t="shared" si="2"/>
        <v>8.64</v>
      </c>
      <c r="H389" s="206">
        <v>8.58</v>
      </c>
      <c r="I389" s="209">
        <f t="shared" si="3"/>
        <v>8.573333333</v>
      </c>
      <c r="J389" s="209">
        <f t="shared" si="4"/>
        <v>8.566666667</v>
      </c>
      <c r="K389" s="212">
        <v>8.56</v>
      </c>
      <c r="L389" s="208">
        <f t="shared" si="5"/>
        <v>8.578</v>
      </c>
      <c r="M389" s="208">
        <f t="shared" si="6"/>
        <v>8.596</v>
      </c>
      <c r="N389" s="208">
        <f t="shared" si="7"/>
        <v>8.614</v>
      </c>
      <c r="O389" s="208">
        <f t="shared" si="8"/>
        <v>8.632</v>
      </c>
      <c r="P389" s="206">
        <v>8.65</v>
      </c>
      <c r="Q389" s="209">
        <f t="shared" si="9"/>
        <v>8.67</v>
      </c>
      <c r="R389" s="209">
        <f t="shared" si="10"/>
        <v>8.69</v>
      </c>
      <c r="S389" s="209">
        <f t="shared" si="11"/>
        <v>8.71</v>
      </c>
      <c r="T389" s="209">
        <f t="shared" si="12"/>
        <v>8.73</v>
      </c>
      <c r="U389" s="213">
        <v>8.75</v>
      </c>
    </row>
    <row r="390">
      <c r="A390" s="214">
        <v>42578.0</v>
      </c>
      <c r="B390" s="211">
        <v>9.58</v>
      </c>
      <c r="C390" s="206">
        <v>9.23</v>
      </c>
      <c r="D390" s="212">
        <v>9.05</v>
      </c>
      <c r="E390" s="208">
        <f t="shared" si="1"/>
        <v>8.915</v>
      </c>
      <c r="F390" s="212">
        <v>8.78</v>
      </c>
      <c r="G390" s="208">
        <f t="shared" si="2"/>
        <v>8.71</v>
      </c>
      <c r="H390" s="206">
        <v>8.64</v>
      </c>
      <c r="I390" s="209">
        <f t="shared" si="3"/>
        <v>8.623333333</v>
      </c>
      <c r="J390" s="209">
        <f t="shared" si="4"/>
        <v>8.606666667</v>
      </c>
      <c r="K390" s="212">
        <v>8.59</v>
      </c>
      <c r="L390" s="208">
        <f t="shared" si="5"/>
        <v>8.604</v>
      </c>
      <c r="M390" s="208">
        <f t="shared" si="6"/>
        <v>8.618</v>
      </c>
      <c r="N390" s="208">
        <f t="shared" si="7"/>
        <v>8.632</v>
      </c>
      <c r="O390" s="208">
        <f t="shared" si="8"/>
        <v>8.646</v>
      </c>
      <c r="P390" s="206">
        <v>8.66</v>
      </c>
      <c r="Q390" s="209">
        <f t="shared" si="9"/>
        <v>8.68</v>
      </c>
      <c r="R390" s="209">
        <f t="shared" si="10"/>
        <v>8.7</v>
      </c>
      <c r="S390" s="209">
        <f t="shared" si="11"/>
        <v>8.72</v>
      </c>
      <c r="T390" s="209">
        <f t="shared" si="12"/>
        <v>8.74</v>
      </c>
      <c r="U390" s="213">
        <v>8.76</v>
      </c>
    </row>
    <row r="391">
      <c r="A391" s="214">
        <v>42577.0</v>
      </c>
      <c r="B391" s="211">
        <v>9.6</v>
      </c>
      <c r="C391" s="206">
        <v>9.26</v>
      </c>
      <c r="D391" s="212">
        <v>9.07</v>
      </c>
      <c r="E391" s="208">
        <f t="shared" si="1"/>
        <v>8.94</v>
      </c>
      <c r="F391" s="212">
        <v>8.81</v>
      </c>
      <c r="G391" s="208">
        <f t="shared" si="2"/>
        <v>8.745</v>
      </c>
      <c r="H391" s="206">
        <v>8.68</v>
      </c>
      <c r="I391" s="209">
        <f t="shared" si="3"/>
        <v>8.673333333</v>
      </c>
      <c r="J391" s="209">
        <f t="shared" si="4"/>
        <v>8.666666667</v>
      </c>
      <c r="K391" s="212">
        <v>8.66</v>
      </c>
      <c r="L391" s="208">
        <f t="shared" si="5"/>
        <v>8.676</v>
      </c>
      <c r="M391" s="208">
        <f t="shared" si="6"/>
        <v>8.692</v>
      </c>
      <c r="N391" s="208">
        <f t="shared" si="7"/>
        <v>8.708</v>
      </c>
      <c r="O391" s="208">
        <f t="shared" si="8"/>
        <v>8.724</v>
      </c>
      <c r="P391" s="206">
        <v>8.74</v>
      </c>
      <c r="Q391" s="209">
        <f t="shared" si="9"/>
        <v>8.762</v>
      </c>
      <c r="R391" s="209">
        <f t="shared" si="10"/>
        <v>8.784</v>
      </c>
      <c r="S391" s="209">
        <f t="shared" si="11"/>
        <v>8.806</v>
      </c>
      <c r="T391" s="209">
        <f t="shared" si="12"/>
        <v>8.828</v>
      </c>
      <c r="U391" s="213">
        <v>8.85</v>
      </c>
    </row>
    <row r="392">
      <c r="A392" s="214">
        <v>42576.0</v>
      </c>
      <c r="B392" s="211">
        <v>9.62</v>
      </c>
      <c r="C392" s="206">
        <v>9.26</v>
      </c>
      <c r="D392" s="212">
        <v>9.02</v>
      </c>
      <c r="E392" s="208">
        <f t="shared" si="1"/>
        <v>8.89</v>
      </c>
      <c r="F392" s="212">
        <v>8.76</v>
      </c>
      <c r="G392" s="208">
        <f t="shared" si="2"/>
        <v>8.7</v>
      </c>
      <c r="H392" s="206">
        <v>8.64</v>
      </c>
      <c r="I392" s="209">
        <f t="shared" si="3"/>
        <v>8.63</v>
      </c>
      <c r="J392" s="209">
        <f t="shared" si="4"/>
        <v>8.62</v>
      </c>
      <c r="K392" s="212">
        <v>8.61</v>
      </c>
      <c r="L392" s="208">
        <f t="shared" si="5"/>
        <v>8.628</v>
      </c>
      <c r="M392" s="208">
        <f t="shared" si="6"/>
        <v>8.646</v>
      </c>
      <c r="N392" s="208">
        <f t="shared" si="7"/>
        <v>8.664</v>
      </c>
      <c r="O392" s="208">
        <f t="shared" si="8"/>
        <v>8.682</v>
      </c>
      <c r="P392" s="206">
        <v>8.7</v>
      </c>
      <c r="Q392" s="209">
        <f t="shared" si="9"/>
        <v>8.72</v>
      </c>
      <c r="R392" s="209">
        <f t="shared" si="10"/>
        <v>8.74</v>
      </c>
      <c r="S392" s="209">
        <f t="shared" si="11"/>
        <v>8.76</v>
      </c>
      <c r="T392" s="209">
        <f t="shared" si="12"/>
        <v>8.78</v>
      </c>
      <c r="U392" s="213">
        <v>8.8</v>
      </c>
    </row>
    <row r="393">
      <c r="A393" s="214">
        <v>42573.0</v>
      </c>
      <c r="B393" s="211">
        <v>9.62</v>
      </c>
      <c r="C393" s="206">
        <v>9.26</v>
      </c>
      <c r="D393" s="212">
        <v>9.07</v>
      </c>
      <c r="E393" s="208">
        <f t="shared" si="1"/>
        <v>8.935</v>
      </c>
      <c r="F393" s="212">
        <v>8.8</v>
      </c>
      <c r="G393" s="208">
        <f t="shared" si="2"/>
        <v>8.73</v>
      </c>
      <c r="H393" s="206">
        <v>8.66</v>
      </c>
      <c r="I393" s="209">
        <f t="shared" si="3"/>
        <v>8.64</v>
      </c>
      <c r="J393" s="209">
        <f t="shared" si="4"/>
        <v>8.62</v>
      </c>
      <c r="K393" s="212">
        <v>8.6</v>
      </c>
      <c r="L393" s="208">
        <f t="shared" si="5"/>
        <v>8.616</v>
      </c>
      <c r="M393" s="208">
        <f t="shared" si="6"/>
        <v>8.632</v>
      </c>
      <c r="N393" s="208">
        <f t="shared" si="7"/>
        <v>8.648</v>
      </c>
      <c r="O393" s="208">
        <f t="shared" si="8"/>
        <v>8.664</v>
      </c>
      <c r="P393" s="206">
        <v>8.68</v>
      </c>
      <c r="Q393" s="209">
        <f t="shared" si="9"/>
        <v>8.7</v>
      </c>
      <c r="R393" s="209">
        <f t="shared" si="10"/>
        <v>8.72</v>
      </c>
      <c r="S393" s="209">
        <f t="shared" si="11"/>
        <v>8.74</v>
      </c>
      <c r="T393" s="209">
        <f t="shared" si="12"/>
        <v>8.76</v>
      </c>
      <c r="U393" s="213">
        <v>8.78</v>
      </c>
    </row>
    <row r="394">
      <c r="A394" s="214">
        <v>42572.0</v>
      </c>
      <c r="B394" s="211">
        <v>9.59</v>
      </c>
      <c r="C394" s="206">
        <v>9.23</v>
      </c>
      <c r="D394" s="212">
        <v>9.02</v>
      </c>
      <c r="E394" s="208">
        <f t="shared" si="1"/>
        <v>8.885</v>
      </c>
      <c r="F394" s="212">
        <v>8.75</v>
      </c>
      <c r="G394" s="208">
        <f t="shared" si="2"/>
        <v>8.675</v>
      </c>
      <c r="H394" s="206">
        <v>8.6</v>
      </c>
      <c r="I394" s="209">
        <f t="shared" si="3"/>
        <v>8.583333333</v>
      </c>
      <c r="J394" s="209">
        <f t="shared" si="4"/>
        <v>8.566666667</v>
      </c>
      <c r="K394" s="212">
        <v>8.55</v>
      </c>
      <c r="L394" s="208">
        <f t="shared" si="5"/>
        <v>8.566</v>
      </c>
      <c r="M394" s="208">
        <f t="shared" si="6"/>
        <v>8.582</v>
      </c>
      <c r="N394" s="208">
        <f t="shared" si="7"/>
        <v>8.598</v>
      </c>
      <c r="O394" s="208">
        <f t="shared" si="8"/>
        <v>8.614</v>
      </c>
      <c r="P394" s="206">
        <v>8.63</v>
      </c>
      <c r="Q394" s="209">
        <f t="shared" si="9"/>
        <v>8.652</v>
      </c>
      <c r="R394" s="209">
        <f t="shared" si="10"/>
        <v>8.674</v>
      </c>
      <c r="S394" s="209">
        <f t="shared" si="11"/>
        <v>8.696</v>
      </c>
      <c r="T394" s="209">
        <f t="shared" si="12"/>
        <v>8.718</v>
      </c>
      <c r="U394" s="213">
        <v>8.74</v>
      </c>
    </row>
    <row r="395">
      <c r="A395" s="214">
        <v>42571.0</v>
      </c>
      <c r="B395" s="211">
        <v>9.59</v>
      </c>
      <c r="C395" s="206">
        <v>9.2</v>
      </c>
      <c r="D395" s="212">
        <v>8.97</v>
      </c>
      <c r="E395" s="208">
        <f t="shared" si="1"/>
        <v>8.835</v>
      </c>
      <c r="F395" s="212">
        <v>8.7</v>
      </c>
      <c r="G395" s="208">
        <f t="shared" si="2"/>
        <v>8.63</v>
      </c>
      <c r="H395" s="206">
        <v>8.56</v>
      </c>
      <c r="I395" s="209">
        <f t="shared" si="3"/>
        <v>8.546666667</v>
      </c>
      <c r="J395" s="209">
        <f t="shared" si="4"/>
        <v>8.533333333</v>
      </c>
      <c r="K395" s="212">
        <v>8.52</v>
      </c>
      <c r="L395" s="208">
        <f t="shared" si="5"/>
        <v>8.538</v>
      </c>
      <c r="M395" s="208">
        <f t="shared" si="6"/>
        <v>8.556</v>
      </c>
      <c r="N395" s="208">
        <f t="shared" si="7"/>
        <v>8.574</v>
      </c>
      <c r="O395" s="208">
        <f t="shared" si="8"/>
        <v>8.592</v>
      </c>
      <c r="P395" s="206">
        <v>8.61</v>
      </c>
      <c r="Q395" s="209">
        <f t="shared" si="9"/>
        <v>8.632</v>
      </c>
      <c r="R395" s="209">
        <f t="shared" si="10"/>
        <v>8.654</v>
      </c>
      <c r="S395" s="209">
        <f t="shared" si="11"/>
        <v>8.676</v>
      </c>
      <c r="T395" s="209">
        <f t="shared" si="12"/>
        <v>8.698</v>
      </c>
      <c r="U395" s="213">
        <v>8.72</v>
      </c>
    </row>
    <row r="396">
      <c r="A396" s="214">
        <v>42570.0</v>
      </c>
      <c r="B396" s="211">
        <v>9.6</v>
      </c>
      <c r="C396" s="206">
        <v>9.23</v>
      </c>
      <c r="D396" s="212">
        <v>8.99</v>
      </c>
      <c r="E396" s="208">
        <f t="shared" si="1"/>
        <v>8.84</v>
      </c>
      <c r="F396" s="212">
        <v>8.69</v>
      </c>
      <c r="G396" s="208">
        <f t="shared" si="2"/>
        <v>8.615</v>
      </c>
      <c r="H396" s="206">
        <v>8.54</v>
      </c>
      <c r="I396" s="209">
        <f t="shared" si="3"/>
        <v>8.523333333</v>
      </c>
      <c r="J396" s="209">
        <f t="shared" si="4"/>
        <v>8.506666667</v>
      </c>
      <c r="K396" s="212">
        <v>8.49</v>
      </c>
      <c r="L396" s="208">
        <f t="shared" si="5"/>
        <v>8.508</v>
      </c>
      <c r="M396" s="208">
        <f t="shared" si="6"/>
        <v>8.526</v>
      </c>
      <c r="N396" s="208">
        <f t="shared" si="7"/>
        <v>8.544</v>
      </c>
      <c r="O396" s="208">
        <f t="shared" si="8"/>
        <v>8.562</v>
      </c>
      <c r="P396" s="206">
        <v>8.58</v>
      </c>
      <c r="Q396" s="209">
        <f t="shared" si="9"/>
        <v>8.602</v>
      </c>
      <c r="R396" s="209">
        <f t="shared" si="10"/>
        <v>8.624</v>
      </c>
      <c r="S396" s="209">
        <f t="shared" si="11"/>
        <v>8.646</v>
      </c>
      <c r="T396" s="209">
        <f t="shared" si="12"/>
        <v>8.668</v>
      </c>
      <c r="U396" s="213">
        <v>8.69</v>
      </c>
    </row>
    <row r="397">
      <c r="A397" s="214">
        <v>42569.0</v>
      </c>
      <c r="B397" s="211">
        <v>9.61</v>
      </c>
      <c r="C397" s="206">
        <v>9.16</v>
      </c>
      <c r="D397" s="212">
        <v>8.91</v>
      </c>
      <c r="E397" s="208">
        <f t="shared" si="1"/>
        <v>8.78</v>
      </c>
      <c r="F397" s="212">
        <v>8.65</v>
      </c>
      <c r="G397" s="208">
        <f t="shared" si="2"/>
        <v>8.595</v>
      </c>
      <c r="H397" s="206">
        <v>8.54</v>
      </c>
      <c r="I397" s="209">
        <f t="shared" si="3"/>
        <v>8.53</v>
      </c>
      <c r="J397" s="209">
        <f t="shared" si="4"/>
        <v>8.52</v>
      </c>
      <c r="K397" s="212">
        <v>8.51</v>
      </c>
      <c r="L397" s="208">
        <f t="shared" si="5"/>
        <v>8.532</v>
      </c>
      <c r="M397" s="208">
        <f t="shared" si="6"/>
        <v>8.554</v>
      </c>
      <c r="N397" s="208">
        <f t="shared" si="7"/>
        <v>8.576</v>
      </c>
      <c r="O397" s="208">
        <f t="shared" si="8"/>
        <v>8.598</v>
      </c>
      <c r="P397" s="206">
        <v>8.62</v>
      </c>
      <c r="Q397" s="209">
        <f t="shared" si="9"/>
        <v>8.644</v>
      </c>
      <c r="R397" s="209">
        <f t="shared" si="10"/>
        <v>8.668</v>
      </c>
      <c r="S397" s="209">
        <f t="shared" si="11"/>
        <v>8.692</v>
      </c>
      <c r="T397" s="209">
        <f t="shared" si="12"/>
        <v>8.716</v>
      </c>
      <c r="U397" s="213">
        <v>8.74</v>
      </c>
    </row>
    <row r="398">
      <c r="A398" s="214">
        <v>42566.0</v>
      </c>
      <c r="B398" s="211">
        <v>9.61</v>
      </c>
      <c r="C398" s="206">
        <v>9.16</v>
      </c>
      <c r="D398" s="212">
        <v>8.91</v>
      </c>
      <c r="E398" s="208">
        <f t="shared" si="1"/>
        <v>8.77</v>
      </c>
      <c r="F398" s="212">
        <v>8.63</v>
      </c>
      <c r="G398" s="208">
        <f t="shared" si="2"/>
        <v>8.555</v>
      </c>
      <c r="H398" s="206">
        <v>8.48</v>
      </c>
      <c r="I398" s="209">
        <f t="shared" si="3"/>
        <v>8.463333333</v>
      </c>
      <c r="J398" s="209">
        <f t="shared" si="4"/>
        <v>8.446666667</v>
      </c>
      <c r="K398" s="212">
        <v>8.43</v>
      </c>
      <c r="L398" s="208">
        <f t="shared" si="5"/>
        <v>8.448</v>
      </c>
      <c r="M398" s="208">
        <f t="shared" si="6"/>
        <v>8.466</v>
      </c>
      <c r="N398" s="208">
        <f t="shared" si="7"/>
        <v>8.484</v>
      </c>
      <c r="O398" s="208">
        <f t="shared" si="8"/>
        <v>8.502</v>
      </c>
      <c r="P398" s="206">
        <v>8.52</v>
      </c>
      <c r="Q398" s="209">
        <f t="shared" si="9"/>
        <v>8.544</v>
      </c>
      <c r="R398" s="209">
        <f t="shared" si="10"/>
        <v>8.568</v>
      </c>
      <c r="S398" s="209">
        <f t="shared" si="11"/>
        <v>8.592</v>
      </c>
      <c r="T398" s="209">
        <f t="shared" si="12"/>
        <v>8.616</v>
      </c>
      <c r="U398" s="213">
        <v>8.64</v>
      </c>
    </row>
    <row r="399">
      <c r="A399" s="214">
        <v>42565.0</v>
      </c>
      <c r="B399" s="211">
        <v>9.61</v>
      </c>
      <c r="C399" s="206">
        <v>9.15</v>
      </c>
      <c r="D399" s="212">
        <v>8.9</v>
      </c>
      <c r="E399" s="208">
        <f t="shared" si="1"/>
        <v>8.745</v>
      </c>
      <c r="F399" s="212">
        <v>8.59</v>
      </c>
      <c r="G399" s="208">
        <f t="shared" si="2"/>
        <v>8.515</v>
      </c>
      <c r="H399" s="206">
        <v>8.44</v>
      </c>
      <c r="I399" s="209">
        <f t="shared" si="3"/>
        <v>8.423333333</v>
      </c>
      <c r="J399" s="209">
        <f t="shared" si="4"/>
        <v>8.406666667</v>
      </c>
      <c r="K399" s="212">
        <v>8.39</v>
      </c>
      <c r="L399" s="208">
        <f t="shared" si="5"/>
        <v>8.408</v>
      </c>
      <c r="M399" s="208">
        <f t="shared" si="6"/>
        <v>8.426</v>
      </c>
      <c r="N399" s="208">
        <f t="shared" si="7"/>
        <v>8.444</v>
      </c>
      <c r="O399" s="208">
        <f t="shared" si="8"/>
        <v>8.462</v>
      </c>
      <c r="P399" s="206">
        <v>8.48</v>
      </c>
      <c r="Q399" s="209">
        <f t="shared" si="9"/>
        <v>8.506</v>
      </c>
      <c r="R399" s="209">
        <f t="shared" si="10"/>
        <v>8.532</v>
      </c>
      <c r="S399" s="209">
        <f t="shared" si="11"/>
        <v>8.558</v>
      </c>
      <c r="T399" s="209">
        <f t="shared" si="12"/>
        <v>8.584</v>
      </c>
      <c r="U399" s="213">
        <v>8.61</v>
      </c>
    </row>
    <row r="400">
      <c r="A400" s="214">
        <v>42564.0</v>
      </c>
      <c r="B400" s="211">
        <v>9.6</v>
      </c>
      <c r="C400" s="206">
        <v>9.23</v>
      </c>
      <c r="D400" s="212">
        <v>9.0</v>
      </c>
      <c r="E400" s="208">
        <f t="shared" si="1"/>
        <v>8.835</v>
      </c>
      <c r="F400" s="212">
        <v>8.67</v>
      </c>
      <c r="G400" s="208">
        <f t="shared" si="2"/>
        <v>8.575</v>
      </c>
      <c r="H400" s="206">
        <v>8.48</v>
      </c>
      <c r="I400" s="209">
        <f t="shared" si="3"/>
        <v>8.443333333</v>
      </c>
      <c r="J400" s="209">
        <f t="shared" si="4"/>
        <v>8.406666667</v>
      </c>
      <c r="K400" s="212">
        <v>8.37</v>
      </c>
      <c r="L400" s="208">
        <f t="shared" si="5"/>
        <v>8.382</v>
      </c>
      <c r="M400" s="208">
        <f t="shared" si="6"/>
        <v>8.394</v>
      </c>
      <c r="N400" s="208">
        <f t="shared" si="7"/>
        <v>8.406</v>
      </c>
      <c r="O400" s="208">
        <f t="shared" si="8"/>
        <v>8.418</v>
      </c>
      <c r="P400" s="206">
        <v>8.43</v>
      </c>
      <c r="Q400" s="209">
        <f t="shared" si="9"/>
        <v>8.452</v>
      </c>
      <c r="R400" s="209">
        <f t="shared" si="10"/>
        <v>8.474</v>
      </c>
      <c r="S400" s="209">
        <f t="shared" si="11"/>
        <v>8.496</v>
      </c>
      <c r="T400" s="209">
        <f t="shared" si="12"/>
        <v>8.518</v>
      </c>
      <c r="U400" s="213">
        <v>8.54</v>
      </c>
    </row>
    <row r="401">
      <c r="A401" s="214">
        <v>42563.0</v>
      </c>
      <c r="B401" s="211">
        <v>9.59</v>
      </c>
      <c r="C401" s="206">
        <v>9.23</v>
      </c>
      <c r="D401" s="212">
        <v>8.95</v>
      </c>
      <c r="E401" s="208">
        <f t="shared" si="1"/>
        <v>8.775</v>
      </c>
      <c r="F401" s="212">
        <v>8.6</v>
      </c>
      <c r="G401" s="208">
        <f t="shared" si="2"/>
        <v>8.505</v>
      </c>
      <c r="H401" s="206">
        <v>8.41</v>
      </c>
      <c r="I401" s="209">
        <f t="shared" si="3"/>
        <v>8.373333333</v>
      </c>
      <c r="J401" s="209">
        <f t="shared" si="4"/>
        <v>8.336666667</v>
      </c>
      <c r="K401" s="212">
        <v>8.3</v>
      </c>
      <c r="L401" s="208">
        <f t="shared" si="5"/>
        <v>8.312</v>
      </c>
      <c r="M401" s="208">
        <f t="shared" si="6"/>
        <v>8.324</v>
      </c>
      <c r="N401" s="208">
        <f t="shared" si="7"/>
        <v>8.336</v>
      </c>
      <c r="O401" s="208">
        <f t="shared" si="8"/>
        <v>8.348</v>
      </c>
      <c r="P401" s="206">
        <v>8.36</v>
      </c>
      <c r="Q401" s="209">
        <f t="shared" si="9"/>
        <v>8.384</v>
      </c>
      <c r="R401" s="209">
        <f t="shared" si="10"/>
        <v>8.408</v>
      </c>
      <c r="S401" s="209">
        <f t="shared" si="11"/>
        <v>8.432</v>
      </c>
      <c r="T401" s="209">
        <f t="shared" si="12"/>
        <v>8.456</v>
      </c>
      <c r="U401" s="213">
        <v>8.48</v>
      </c>
    </row>
    <row r="402">
      <c r="A402" s="214">
        <v>42562.0</v>
      </c>
      <c r="B402" s="211">
        <v>9.6</v>
      </c>
      <c r="C402" s="206">
        <v>9.29</v>
      </c>
      <c r="D402" s="212">
        <v>9.04</v>
      </c>
      <c r="E402" s="208">
        <f t="shared" si="1"/>
        <v>8.865</v>
      </c>
      <c r="F402" s="212">
        <v>8.69</v>
      </c>
      <c r="G402" s="208">
        <f t="shared" si="2"/>
        <v>8.58</v>
      </c>
      <c r="H402" s="206">
        <v>8.47</v>
      </c>
      <c r="I402" s="209">
        <f t="shared" si="3"/>
        <v>8.42</v>
      </c>
      <c r="J402" s="209">
        <f t="shared" si="4"/>
        <v>8.37</v>
      </c>
      <c r="K402" s="212">
        <v>8.32</v>
      </c>
      <c r="L402" s="208">
        <f t="shared" si="5"/>
        <v>8.322</v>
      </c>
      <c r="M402" s="208">
        <f t="shared" si="6"/>
        <v>8.324</v>
      </c>
      <c r="N402" s="208">
        <f t="shared" si="7"/>
        <v>8.326</v>
      </c>
      <c r="O402" s="208">
        <f t="shared" si="8"/>
        <v>8.328</v>
      </c>
      <c r="P402" s="206">
        <v>8.33</v>
      </c>
      <c r="Q402" s="209">
        <f t="shared" si="9"/>
        <v>8.346</v>
      </c>
      <c r="R402" s="209">
        <f t="shared" si="10"/>
        <v>8.362</v>
      </c>
      <c r="S402" s="209">
        <f t="shared" si="11"/>
        <v>8.378</v>
      </c>
      <c r="T402" s="209">
        <f t="shared" si="12"/>
        <v>8.394</v>
      </c>
      <c r="U402" s="213">
        <v>8.41</v>
      </c>
    </row>
    <row r="403">
      <c r="A403" s="214">
        <v>42559.0</v>
      </c>
      <c r="B403" s="211">
        <v>9.61</v>
      </c>
      <c r="C403" s="206">
        <v>9.33</v>
      </c>
      <c r="D403" s="212">
        <v>9.12</v>
      </c>
      <c r="E403" s="208">
        <f t="shared" si="1"/>
        <v>8.945</v>
      </c>
      <c r="F403" s="212">
        <v>8.77</v>
      </c>
      <c r="G403" s="208">
        <f t="shared" si="2"/>
        <v>8.655</v>
      </c>
      <c r="H403" s="206">
        <v>8.54</v>
      </c>
      <c r="I403" s="209">
        <f t="shared" si="3"/>
        <v>8.48</v>
      </c>
      <c r="J403" s="209">
        <f t="shared" si="4"/>
        <v>8.42</v>
      </c>
      <c r="K403" s="212">
        <v>8.36</v>
      </c>
      <c r="L403" s="208">
        <f t="shared" si="5"/>
        <v>8.356</v>
      </c>
      <c r="M403" s="208">
        <f t="shared" si="6"/>
        <v>8.352</v>
      </c>
      <c r="N403" s="208">
        <f t="shared" si="7"/>
        <v>8.348</v>
      </c>
      <c r="O403" s="208">
        <f t="shared" si="8"/>
        <v>8.344</v>
      </c>
      <c r="P403" s="206">
        <v>8.34</v>
      </c>
      <c r="Q403" s="209">
        <f t="shared" si="9"/>
        <v>8.354</v>
      </c>
      <c r="R403" s="209">
        <f t="shared" si="10"/>
        <v>8.368</v>
      </c>
      <c r="S403" s="209">
        <f t="shared" si="11"/>
        <v>8.382</v>
      </c>
      <c r="T403" s="209">
        <f t="shared" si="12"/>
        <v>8.396</v>
      </c>
      <c r="U403" s="213">
        <v>8.41</v>
      </c>
    </row>
    <row r="404">
      <c r="A404" s="214">
        <v>42558.0</v>
      </c>
      <c r="B404" s="211">
        <v>9.61</v>
      </c>
      <c r="C404" s="206">
        <v>9.3</v>
      </c>
      <c r="D404" s="212">
        <v>9.12</v>
      </c>
      <c r="E404" s="208">
        <f t="shared" si="1"/>
        <v>8.95</v>
      </c>
      <c r="F404" s="212">
        <v>8.78</v>
      </c>
      <c r="G404" s="208">
        <f t="shared" si="2"/>
        <v>8.655</v>
      </c>
      <c r="H404" s="206">
        <v>8.53</v>
      </c>
      <c r="I404" s="209">
        <f t="shared" si="3"/>
        <v>8.463333333</v>
      </c>
      <c r="J404" s="209">
        <f t="shared" si="4"/>
        <v>8.396666667</v>
      </c>
      <c r="K404" s="212">
        <v>8.33</v>
      </c>
      <c r="L404" s="208">
        <f t="shared" si="5"/>
        <v>8.316</v>
      </c>
      <c r="M404" s="208">
        <f t="shared" si="6"/>
        <v>8.302</v>
      </c>
      <c r="N404" s="208">
        <f t="shared" si="7"/>
        <v>8.288</v>
      </c>
      <c r="O404" s="208">
        <f t="shared" si="8"/>
        <v>8.274</v>
      </c>
      <c r="P404" s="206">
        <v>8.26</v>
      </c>
      <c r="Q404" s="209">
        <f t="shared" si="9"/>
        <v>8.266</v>
      </c>
      <c r="R404" s="209">
        <f t="shared" si="10"/>
        <v>8.272</v>
      </c>
      <c r="S404" s="209">
        <f t="shared" si="11"/>
        <v>8.278</v>
      </c>
      <c r="T404" s="209">
        <f t="shared" si="12"/>
        <v>8.284</v>
      </c>
      <c r="U404" s="213">
        <v>8.29</v>
      </c>
    </row>
    <row r="405">
      <c r="A405" s="214">
        <v>42557.0</v>
      </c>
      <c r="B405" s="211">
        <v>9.68</v>
      </c>
      <c r="C405" s="206">
        <v>9.29</v>
      </c>
      <c r="D405" s="212">
        <v>9.05</v>
      </c>
      <c r="E405" s="208">
        <f t="shared" si="1"/>
        <v>8.88</v>
      </c>
      <c r="F405" s="212">
        <v>8.71</v>
      </c>
      <c r="G405" s="208">
        <f t="shared" si="2"/>
        <v>8.605</v>
      </c>
      <c r="H405" s="206">
        <v>8.5</v>
      </c>
      <c r="I405" s="209">
        <f t="shared" si="3"/>
        <v>8.45</v>
      </c>
      <c r="J405" s="209">
        <f t="shared" si="4"/>
        <v>8.4</v>
      </c>
      <c r="K405" s="212">
        <v>8.35</v>
      </c>
      <c r="L405" s="208">
        <f t="shared" si="5"/>
        <v>8.348</v>
      </c>
      <c r="M405" s="208">
        <f t="shared" si="6"/>
        <v>8.346</v>
      </c>
      <c r="N405" s="208">
        <f t="shared" si="7"/>
        <v>8.344</v>
      </c>
      <c r="O405" s="208">
        <f t="shared" si="8"/>
        <v>8.342</v>
      </c>
      <c r="P405" s="206">
        <v>8.34</v>
      </c>
      <c r="Q405" s="209">
        <f t="shared" si="9"/>
        <v>8.352</v>
      </c>
      <c r="R405" s="209">
        <f t="shared" si="10"/>
        <v>8.364</v>
      </c>
      <c r="S405" s="209">
        <f t="shared" si="11"/>
        <v>8.376</v>
      </c>
      <c r="T405" s="209">
        <f t="shared" si="12"/>
        <v>8.388</v>
      </c>
      <c r="U405" s="213">
        <v>8.4</v>
      </c>
    </row>
    <row r="406">
      <c r="A406" s="214">
        <v>42556.0</v>
      </c>
      <c r="B406" s="211">
        <v>9.7</v>
      </c>
      <c r="C406" s="206">
        <v>9.26</v>
      </c>
      <c r="D406" s="212">
        <v>8.98</v>
      </c>
      <c r="E406" s="208">
        <f t="shared" si="1"/>
        <v>8.81</v>
      </c>
      <c r="F406" s="212">
        <v>8.64</v>
      </c>
      <c r="G406" s="208">
        <f t="shared" si="2"/>
        <v>8.55</v>
      </c>
      <c r="H406" s="206">
        <v>8.46</v>
      </c>
      <c r="I406" s="209">
        <f t="shared" si="3"/>
        <v>8.423333333</v>
      </c>
      <c r="J406" s="209">
        <f t="shared" si="4"/>
        <v>8.386666667</v>
      </c>
      <c r="K406" s="212">
        <v>8.35</v>
      </c>
      <c r="L406" s="208">
        <f t="shared" si="5"/>
        <v>8.356</v>
      </c>
      <c r="M406" s="208">
        <f t="shared" si="6"/>
        <v>8.362</v>
      </c>
      <c r="N406" s="208">
        <f t="shared" si="7"/>
        <v>8.368</v>
      </c>
      <c r="O406" s="208">
        <f t="shared" si="8"/>
        <v>8.374</v>
      </c>
      <c r="P406" s="206">
        <v>8.38</v>
      </c>
      <c r="Q406" s="209">
        <f t="shared" si="9"/>
        <v>8.394</v>
      </c>
      <c r="R406" s="209">
        <f t="shared" si="10"/>
        <v>8.408</v>
      </c>
      <c r="S406" s="209">
        <f t="shared" si="11"/>
        <v>8.422</v>
      </c>
      <c r="T406" s="209">
        <f t="shared" si="12"/>
        <v>8.436</v>
      </c>
      <c r="U406" s="213">
        <v>8.45</v>
      </c>
    </row>
    <row r="407">
      <c r="A407" s="214">
        <v>42555.0</v>
      </c>
      <c r="B407" s="211">
        <v>9.67</v>
      </c>
      <c r="C407" s="206">
        <v>9.22</v>
      </c>
      <c r="D407" s="212">
        <v>8.93</v>
      </c>
      <c r="E407" s="208">
        <f t="shared" si="1"/>
        <v>8.735</v>
      </c>
      <c r="F407" s="212">
        <v>8.54</v>
      </c>
      <c r="G407" s="208">
        <f t="shared" si="2"/>
        <v>8.435</v>
      </c>
      <c r="H407" s="206">
        <v>8.33</v>
      </c>
      <c r="I407" s="209">
        <f t="shared" si="3"/>
        <v>8.293333333</v>
      </c>
      <c r="J407" s="209">
        <f t="shared" si="4"/>
        <v>8.256666667</v>
      </c>
      <c r="K407" s="212">
        <v>8.22</v>
      </c>
      <c r="L407" s="208">
        <f t="shared" si="5"/>
        <v>8.224</v>
      </c>
      <c r="M407" s="208">
        <f t="shared" si="6"/>
        <v>8.228</v>
      </c>
      <c r="N407" s="208">
        <f t="shared" si="7"/>
        <v>8.232</v>
      </c>
      <c r="O407" s="208">
        <f t="shared" si="8"/>
        <v>8.236</v>
      </c>
      <c r="P407" s="206">
        <v>8.24</v>
      </c>
      <c r="Q407" s="209">
        <f t="shared" si="9"/>
        <v>8.252</v>
      </c>
      <c r="R407" s="209">
        <f t="shared" si="10"/>
        <v>8.264</v>
      </c>
      <c r="S407" s="209">
        <f t="shared" si="11"/>
        <v>8.276</v>
      </c>
      <c r="T407" s="209">
        <f t="shared" si="12"/>
        <v>8.288</v>
      </c>
      <c r="U407" s="213">
        <v>8.3</v>
      </c>
    </row>
    <row r="408">
      <c r="A408" s="214">
        <v>42552.0</v>
      </c>
      <c r="B408" s="211">
        <v>9.66</v>
      </c>
      <c r="C408" s="206">
        <v>9.21</v>
      </c>
      <c r="D408" s="212">
        <v>8.91</v>
      </c>
      <c r="E408" s="208">
        <f t="shared" si="1"/>
        <v>8.705</v>
      </c>
      <c r="F408" s="212">
        <v>8.5</v>
      </c>
      <c r="G408" s="208">
        <f t="shared" si="2"/>
        <v>8.395</v>
      </c>
      <c r="H408" s="206">
        <v>8.29</v>
      </c>
      <c r="I408" s="209">
        <f t="shared" si="3"/>
        <v>8.26</v>
      </c>
      <c r="J408" s="209">
        <f t="shared" si="4"/>
        <v>8.23</v>
      </c>
      <c r="K408" s="212">
        <v>8.2</v>
      </c>
      <c r="L408" s="208">
        <f t="shared" si="5"/>
        <v>8.208</v>
      </c>
      <c r="M408" s="208">
        <f t="shared" si="6"/>
        <v>8.216</v>
      </c>
      <c r="N408" s="208">
        <f t="shared" si="7"/>
        <v>8.224</v>
      </c>
      <c r="O408" s="208">
        <f t="shared" si="8"/>
        <v>8.232</v>
      </c>
      <c r="P408" s="206">
        <v>8.24</v>
      </c>
      <c r="Q408" s="209">
        <f t="shared" si="9"/>
        <v>8.252</v>
      </c>
      <c r="R408" s="209">
        <f t="shared" si="10"/>
        <v>8.264</v>
      </c>
      <c r="S408" s="209">
        <f t="shared" si="11"/>
        <v>8.276</v>
      </c>
      <c r="T408" s="209">
        <f t="shared" si="12"/>
        <v>8.288</v>
      </c>
      <c r="U408" s="213">
        <v>8.3</v>
      </c>
    </row>
    <row r="409">
      <c r="A409" s="214">
        <v>42551.0</v>
      </c>
      <c r="B409" s="211">
        <v>9.66</v>
      </c>
      <c r="C409" s="206">
        <v>9.26</v>
      </c>
      <c r="D409" s="212">
        <v>8.95</v>
      </c>
      <c r="E409" s="208">
        <f t="shared" si="1"/>
        <v>8.745</v>
      </c>
      <c r="F409" s="212">
        <v>8.54</v>
      </c>
      <c r="G409" s="208">
        <f t="shared" si="2"/>
        <v>8.435</v>
      </c>
      <c r="H409" s="206">
        <v>8.33</v>
      </c>
      <c r="I409" s="209">
        <f t="shared" si="3"/>
        <v>8.303333333</v>
      </c>
      <c r="J409" s="209">
        <f t="shared" si="4"/>
        <v>8.276666667</v>
      </c>
      <c r="K409" s="212">
        <v>8.25</v>
      </c>
      <c r="L409" s="208">
        <f t="shared" si="5"/>
        <v>8.25</v>
      </c>
      <c r="M409" s="208">
        <f t="shared" si="6"/>
        <v>8.25</v>
      </c>
      <c r="N409" s="208">
        <f t="shared" si="7"/>
        <v>8.25</v>
      </c>
      <c r="O409" s="208">
        <f t="shared" si="8"/>
        <v>8.25</v>
      </c>
      <c r="P409" s="206">
        <v>8.25</v>
      </c>
      <c r="Q409" s="209">
        <f t="shared" si="9"/>
        <v>8.254</v>
      </c>
      <c r="R409" s="209">
        <f t="shared" si="10"/>
        <v>8.258</v>
      </c>
      <c r="S409" s="209">
        <f t="shared" si="11"/>
        <v>8.262</v>
      </c>
      <c r="T409" s="209">
        <f t="shared" si="12"/>
        <v>8.266</v>
      </c>
      <c r="U409" s="213">
        <v>8.27</v>
      </c>
    </row>
    <row r="410">
      <c r="A410" s="214">
        <v>42550.0</v>
      </c>
      <c r="B410" s="211">
        <v>9.67</v>
      </c>
      <c r="C410" s="206">
        <v>9.29</v>
      </c>
      <c r="D410" s="212">
        <v>9.0</v>
      </c>
      <c r="E410" s="208">
        <f t="shared" si="1"/>
        <v>8.81</v>
      </c>
      <c r="F410" s="212">
        <v>8.62</v>
      </c>
      <c r="G410" s="208">
        <f t="shared" si="2"/>
        <v>8.535</v>
      </c>
      <c r="H410" s="206">
        <v>8.45</v>
      </c>
      <c r="I410" s="209">
        <f t="shared" si="3"/>
        <v>8.43</v>
      </c>
      <c r="J410" s="209">
        <f t="shared" si="4"/>
        <v>8.41</v>
      </c>
      <c r="K410" s="212">
        <v>8.39</v>
      </c>
      <c r="L410" s="208">
        <f t="shared" si="5"/>
        <v>8.388</v>
      </c>
      <c r="M410" s="208">
        <f t="shared" si="6"/>
        <v>8.386</v>
      </c>
      <c r="N410" s="208">
        <f t="shared" si="7"/>
        <v>8.384</v>
      </c>
      <c r="O410" s="208">
        <f t="shared" si="8"/>
        <v>8.382</v>
      </c>
      <c r="P410" s="206">
        <v>8.38</v>
      </c>
      <c r="Q410" s="209">
        <f t="shared" si="9"/>
        <v>8.382</v>
      </c>
      <c r="R410" s="209">
        <f t="shared" si="10"/>
        <v>8.384</v>
      </c>
      <c r="S410" s="209">
        <f t="shared" si="11"/>
        <v>8.386</v>
      </c>
      <c r="T410" s="209">
        <f t="shared" si="12"/>
        <v>8.388</v>
      </c>
      <c r="U410" s="213">
        <v>8.39</v>
      </c>
    </row>
    <row r="411">
      <c r="A411" s="214">
        <v>42549.0</v>
      </c>
      <c r="B411" s="211">
        <v>9.67</v>
      </c>
      <c r="C411" s="206">
        <v>9.25</v>
      </c>
      <c r="D411" s="212">
        <v>8.96</v>
      </c>
      <c r="E411" s="208">
        <f t="shared" si="1"/>
        <v>8.8</v>
      </c>
      <c r="F411" s="212">
        <v>8.64</v>
      </c>
      <c r="G411" s="208">
        <f t="shared" si="2"/>
        <v>8.565</v>
      </c>
      <c r="H411" s="206">
        <v>8.49</v>
      </c>
      <c r="I411" s="209">
        <f t="shared" si="3"/>
        <v>8.463333333</v>
      </c>
      <c r="J411" s="209">
        <f t="shared" si="4"/>
        <v>8.436666667</v>
      </c>
      <c r="K411" s="212">
        <v>8.41</v>
      </c>
      <c r="L411" s="208">
        <f t="shared" si="5"/>
        <v>8.406</v>
      </c>
      <c r="M411" s="208">
        <f t="shared" si="6"/>
        <v>8.402</v>
      </c>
      <c r="N411" s="208">
        <f t="shared" si="7"/>
        <v>8.398</v>
      </c>
      <c r="O411" s="208">
        <f t="shared" si="8"/>
        <v>8.394</v>
      </c>
      <c r="P411" s="206">
        <v>8.39</v>
      </c>
      <c r="Q411" s="209">
        <f t="shared" si="9"/>
        <v>8.39</v>
      </c>
      <c r="R411" s="209">
        <f t="shared" si="10"/>
        <v>8.39</v>
      </c>
      <c r="S411" s="209">
        <f t="shared" si="11"/>
        <v>8.39</v>
      </c>
      <c r="T411" s="209">
        <f t="shared" si="12"/>
        <v>8.39</v>
      </c>
      <c r="U411" s="213">
        <v>8.39</v>
      </c>
    </row>
    <row r="412">
      <c r="A412" s="214">
        <v>42548.0</v>
      </c>
      <c r="B412" s="211">
        <v>9.73</v>
      </c>
      <c r="C412" s="206">
        <v>9.32</v>
      </c>
      <c r="D412" s="212">
        <v>9.03</v>
      </c>
      <c r="E412" s="208">
        <f t="shared" si="1"/>
        <v>8.875</v>
      </c>
      <c r="F412" s="212">
        <v>8.72</v>
      </c>
      <c r="G412" s="208">
        <f t="shared" si="2"/>
        <v>8.65</v>
      </c>
      <c r="H412" s="206">
        <v>8.58</v>
      </c>
      <c r="I412" s="209">
        <f t="shared" si="3"/>
        <v>8.556666667</v>
      </c>
      <c r="J412" s="209">
        <f t="shared" si="4"/>
        <v>8.533333333</v>
      </c>
      <c r="K412" s="212">
        <v>8.51</v>
      </c>
      <c r="L412" s="208">
        <f t="shared" si="5"/>
        <v>8.506</v>
      </c>
      <c r="M412" s="208">
        <f t="shared" si="6"/>
        <v>8.502</v>
      </c>
      <c r="N412" s="208">
        <f t="shared" si="7"/>
        <v>8.498</v>
      </c>
      <c r="O412" s="208">
        <f t="shared" si="8"/>
        <v>8.494</v>
      </c>
      <c r="P412" s="206">
        <v>8.49</v>
      </c>
      <c r="Q412" s="209">
        <f t="shared" si="9"/>
        <v>8.486</v>
      </c>
      <c r="R412" s="209">
        <f t="shared" si="10"/>
        <v>8.482</v>
      </c>
      <c r="S412" s="209">
        <f t="shared" si="11"/>
        <v>8.478</v>
      </c>
      <c r="T412" s="209">
        <f t="shared" si="12"/>
        <v>8.474</v>
      </c>
      <c r="U412" s="213">
        <v>8.47</v>
      </c>
    </row>
    <row r="413">
      <c r="A413" s="214">
        <v>42545.0</v>
      </c>
      <c r="B413" s="211">
        <v>9.83</v>
      </c>
      <c r="C413" s="206">
        <v>9.32</v>
      </c>
      <c r="D413" s="212">
        <v>9.05</v>
      </c>
      <c r="E413" s="208">
        <f t="shared" si="1"/>
        <v>8.92</v>
      </c>
      <c r="F413" s="212">
        <v>8.79</v>
      </c>
      <c r="G413" s="208">
        <f t="shared" si="2"/>
        <v>8.74</v>
      </c>
      <c r="H413" s="206">
        <v>8.69</v>
      </c>
      <c r="I413" s="209">
        <f t="shared" si="3"/>
        <v>8.666666667</v>
      </c>
      <c r="J413" s="209">
        <f t="shared" si="4"/>
        <v>8.643333333</v>
      </c>
      <c r="K413" s="212">
        <v>8.62</v>
      </c>
      <c r="L413" s="208">
        <f t="shared" si="5"/>
        <v>8.612</v>
      </c>
      <c r="M413" s="208">
        <f t="shared" si="6"/>
        <v>8.604</v>
      </c>
      <c r="N413" s="208">
        <f t="shared" si="7"/>
        <v>8.596</v>
      </c>
      <c r="O413" s="208">
        <f t="shared" si="8"/>
        <v>8.588</v>
      </c>
      <c r="P413" s="206">
        <v>8.58</v>
      </c>
      <c r="Q413" s="209">
        <f t="shared" si="9"/>
        <v>8.574</v>
      </c>
      <c r="R413" s="209">
        <f t="shared" si="10"/>
        <v>8.568</v>
      </c>
      <c r="S413" s="209">
        <f t="shared" si="11"/>
        <v>8.562</v>
      </c>
      <c r="T413" s="209">
        <f t="shared" si="12"/>
        <v>8.556</v>
      </c>
      <c r="U413" s="213">
        <v>8.55</v>
      </c>
    </row>
    <row r="414">
      <c r="A414" s="214">
        <v>42544.0</v>
      </c>
      <c r="B414" s="211">
        <v>9.77</v>
      </c>
      <c r="C414" s="206">
        <v>9.25</v>
      </c>
      <c r="D414" s="212">
        <v>8.98</v>
      </c>
      <c r="E414" s="208">
        <f t="shared" si="1"/>
        <v>8.85</v>
      </c>
      <c r="F414" s="212">
        <v>8.72</v>
      </c>
      <c r="G414" s="208">
        <f t="shared" si="2"/>
        <v>8.665</v>
      </c>
      <c r="H414" s="206">
        <v>8.61</v>
      </c>
      <c r="I414" s="209">
        <f t="shared" si="3"/>
        <v>8.586666667</v>
      </c>
      <c r="J414" s="209">
        <f t="shared" si="4"/>
        <v>8.563333333</v>
      </c>
      <c r="K414" s="212">
        <v>8.54</v>
      </c>
      <c r="L414" s="208">
        <f t="shared" si="5"/>
        <v>8.532</v>
      </c>
      <c r="M414" s="208">
        <f t="shared" si="6"/>
        <v>8.524</v>
      </c>
      <c r="N414" s="208">
        <f t="shared" si="7"/>
        <v>8.516</v>
      </c>
      <c r="O414" s="208">
        <f t="shared" si="8"/>
        <v>8.508</v>
      </c>
      <c r="P414" s="206">
        <v>8.5</v>
      </c>
      <c r="Q414" s="209">
        <f t="shared" si="9"/>
        <v>8.494</v>
      </c>
      <c r="R414" s="209">
        <f t="shared" si="10"/>
        <v>8.488</v>
      </c>
      <c r="S414" s="209">
        <f t="shared" si="11"/>
        <v>8.482</v>
      </c>
      <c r="T414" s="209">
        <f t="shared" si="12"/>
        <v>8.476</v>
      </c>
      <c r="U414" s="213">
        <v>8.47</v>
      </c>
    </row>
    <row r="415">
      <c r="A415" s="214">
        <v>42543.0</v>
      </c>
      <c r="B415" s="211">
        <v>9.74</v>
      </c>
      <c r="C415" s="206">
        <v>9.37</v>
      </c>
      <c r="D415" s="212">
        <v>9.11</v>
      </c>
      <c r="E415" s="208">
        <f t="shared" si="1"/>
        <v>8.955</v>
      </c>
      <c r="F415" s="212">
        <v>8.8</v>
      </c>
      <c r="G415" s="208">
        <f t="shared" si="2"/>
        <v>8.725</v>
      </c>
      <c r="H415" s="206">
        <v>8.65</v>
      </c>
      <c r="I415" s="209">
        <f t="shared" si="3"/>
        <v>8.613333333</v>
      </c>
      <c r="J415" s="209">
        <f t="shared" si="4"/>
        <v>8.576666667</v>
      </c>
      <c r="K415" s="212">
        <v>8.54</v>
      </c>
      <c r="L415" s="208">
        <f t="shared" si="5"/>
        <v>8.522</v>
      </c>
      <c r="M415" s="208">
        <f t="shared" si="6"/>
        <v>8.504</v>
      </c>
      <c r="N415" s="208">
        <f t="shared" si="7"/>
        <v>8.486</v>
      </c>
      <c r="O415" s="208">
        <f t="shared" si="8"/>
        <v>8.468</v>
      </c>
      <c r="P415" s="206">
        <v>8.45</v>
      </c>
      <c r="Q415" s="209">
        <f t="shared" si="9"/>
        <v>8.442</v>
      </c>
      <c r="R415" s="209">
        <f t="shared" si="10"/>
        <v>8.434</v>
      </c>
      <c r="S415" s="209">
        <f t="shared" si="11"/>
        <v>8.426</v>
      </c>
      <c r="T415" s="209">
        <f t="shared" si="12"/>
        <v>8.418</v>
      </c>
      <c r="U415" s="213">
        <v>8.41</v>
      </c>
    </row>
    <row r="416">
      <c r="A416" s="214">
        <v>42542.0</v>
      </c>
      <c r="B416" s="211">
        <v>9.77</v>
      </c>
      <c r="C416" s="206">
        <v>9.37</v>
      </c>
      <c r="D416" s="212">
        <v>9.12</v>
      </c>
      <c r="E416" s="208">
        <f t="shared" si="1"/>
        <v>8.975</v>
      </c>
      <c r="F416" s="212">
        <v>8.83</v>
      </c>
      <c r="G416" s="208">
        <f t="shared" si="2"/>
        <v>8.755</v>
      </c>
      <c r="H416" s="206">
        <v>8.68</v>
      </c>
      <c r="I416" s="209">
        <f t="shared" si="3"/>
        <v>8.64</v>
      </c>
      <c r="J416" s="209">
        <f t="shared" si="4"/>
        <v>8.6</v>
      </c>
      <c r="K416" s="212">
        <v>8.56</v>
      </c>
      <c r="L416" s="208">
        <f t="shared" si="5"/>
        <v>8.544</v>
      </c>
      <c r="M416" s="208">
        <f t="shared" si="6"/>
        <v>8.528</v>
      </c>
      <c r="N416" s="208">
        <f t="shared" si="7"/>
        <v>8.512</v>
      </c>
      <c r="O416" s="208">
        <f t="shared" si="8"/>
        <v>8.496</v>
      </c>
      <c r="P416" s="206">
        <v>8.48</v>
      </c>
      <c r="Q416" s="209">
        <f t="shared" si="9"/>
        <v>8.472</v>
      </c>
      <c r="R416" s="209">
        <f t="shared" si="10"/>
        <v>8.464</v>
      </c>
      <c r="S416" s="209">
        <f t="shared" si="11"/>
        <v>8.456</v>
      </c>
      <c r="T416" s="209">
        <f t="shared" si="12"/>
        <v>8.448</v>
      </c>
      <c r="U416" s="213">
        <v>8.44</v>
      </c>
    </row>
    <row r="417">
      <c r="A417" s="214">
        <v>42541.0</v>
      </c>
      <c r="B417" s="211">
        <v>9.78</v>
      </c>
      <c r="C417" s="206">
        <v>9.33</v>
      </c>
      <c r="D417" s="212">
        <v>9.08</v>
      </c>
      <c r="E417" s="208">
        <f t="shared" si="1"/>
        <v>8.95</v>
      </c>
      <c r="F417" s="212">
        <v>8.82</v>
      </c>
      <c r="G417" s="208">
        <f t="shared" si="2"/>
        <v>8.75</v>
      </c>
      <c r="H417" s="206">
        <v>8.68</v>
      </c>
      <c r="I417" s="209">
        <f t="shared" si="3"/>
        <v>8.64</v>
      </c>
      <c r="J417" s="209">
        <f t="shared" si="4"/>
        <v>8.6</v>
      </c>
      <c r="K417" s="212">
        <v>8.56</v>
      </c>
      <c r="L417" s="208">
        <f t="shared" si="5"/>
        <v>8.544</v>
      </c>
      <c r="M417" s="208">
        <f t="shared" si="6"/>
        <v>8.528</v>
      </c>
      <c r="N417" s="208">
        <f t="shared" si="7"/>
        <v>8.512</v>
      </c>
      <c r="O417" s="208">
        <f t="shared" si="8"/>
        <v>8.496</v>
      </c>
      <c r="P417" s="206">
        <v>8.48</v>
      </c>
      <c r="Q417" s="209">
        <f t="shared" si="9"/>
        <v>8.474</v>
      </c>
      <c r="R417" s="209">
        <f t="shared" si="10"/>
        <v>8.468</v>
      </c>
      <c r="S417" s="209">
        <f t="shared" si="11"/>
        <v>8.462</v>
      </c>
      <c r="T417" s="209">
        <f t="shared" si="12"/>
        <v>8.456</v>
      </c>
      <c r="U417" s="213">
        <v>8.45</v>
      </c>
    </row>
    <row r="418">
      <c r="A418" s="214">
        <v>42538.0</v>
      </c>
      <c r="B418" s="211">
        <v>9.85</v>
      </c>
      <c r="C418" s="206">
        <v>9.42</v>
      </c>
      <c r="D418" s="212">
        <v>9.18</v>
      </c>
      <c r="E418" s="208">
        <f t="shared" si="1"/>
        <v>9.06</v>
      </c>
      <c r="F418" s="212">
        <v>8.94</v>
      </c>
      <c r="G418" s="208">
        <f t="shared" si="2"/>
        <v>8.865</v>
      </c>
      <c r="H418" s="206">
        <v>8.79</v>
      </c>
      <c r="I418" s="209">
        <f t="shared" si="3"/>
        <v>8.74</v>
      </c>
      <c r="J418" s="209">
        <f t="shared" si="4"/>
        <v>8.69</v>
      </c>
      <c r="K418" s="212">
        <v>8.64</v>
      </c>
      <c r="L418" s="208">
        <f t="shared" si="5"/>
        <v>8.626</v>
      </c>
      <c r="M418" s="208">
        <f t="shared" si="6"/>
        <v>8.612</v>
      </c>
      <c r="N418" s="208">
        <f t="shared" si="7"/>
        <v>8.598</v>
      </c>
      <c r="O418" s="208">
        <f t="shared" si="8"/>
        <v>8.584</v>
      </c>
      <c r="P418" s="206">
        <v>8.57</v>
      </c>
      <c r="Q418" s="209">
        <f t="shared" si="9"/>
        <v>8.564</v>
      </c>
      <c r="R418" s="209">
        <f t="shared" si="10"/>
        <v>8.558</v>
      </c>
      <c r="S418" s="209">
        <f t="shared" si="11"/>
        <v>8.552</v>
      </c>
      <c r="T418" s="209">
        <f t="shared" si="12"/>
        <v>8.546</v>
      </c>
      <c r="U418" s="213">
        <v>8.54</v>
      </c>
    </row>
    <row r="419">
      <c r="A419" s="214">
        <v>42537.0</v>
      </c>
      <c r="B419" s="211">
        <v>9.78</v>
      </c>
      <c r="C419" s="206">
        <v>9.43</v>
      </c>
      <c r="D419" s="212">
        <v>9.22</v>
      </c>
      <c r="E419" s="208">
        <f t="shared" si="1"/>
        <v>9.105</v>
      </c>
      <c r="F419" s="212">
        <v>8.99</v>
      </c>
      <c r="G419" s="208">
        <f t="shared" si="2"/>
        <v>8.92</v>
      </c>
      <c r="H419" s="206">
        <v>8.85</v>
      </c>
      <c r="I419" s="209">
        <f t="shared" si="3"/>
        <v>8.803333333</v>
      </c>
      <c r="J419" s="209">
        <f t="shared" si="4"/>
        <v>8.756666667</v>
      </c>
      <c r="K419" s="212">
        <v>8.71</v>
      </c>
      <c r="L419" s="208">
        <f t="shared" si="5"/>
        <v>8.696</v>
      </c>
      <c r="M419" s="208">
        <f t="shared" si="6"/>
        <v>8.682</v>
      </c>
      <c r="N419" s="208">
        <f t="shared" si="7"/>
        <v>8.668</v>
      </c>
      <c r="O419" s="208">
        <f t="shared" si="8"/>
        <v>8.654</v>
      </c>
      <c r="P419" s="206">
        <v>8.64</v>
      </c>
      <c r="Q419" s="209">
        <f t="shared" si="9"/>
        <v>8.638</v>
      </c>
      <c r="R419" s="209">
        <f t="shared" si="10"/>
        <v>8.636</v>
      </c>
      <c r="S419" s="209">
        <f t="shared" si="11"/>
        <v>8.634</v>
      </c>
      <c r="T419" s="209">
        <f t="shared" si="12"/>
        <v>8.632</v>
      </c>
      <c r="U419" s="213">
        <v>8.63</v>
      </c>
    </row>
    <row r="420">
      <c r="A420" s="214">
        <v>42536.0</v>
      </c>
      <c r="B420" s="211">
        <v>9.81</v>
      </c>
      <c r="C420" s="206">
        <v>9.41</v>
      </c>
      <c r="D420" s="212">
        <v>9.19</v>
      </c>
      <c r="E420" s="208">
        <f t="shared" si="1"/>
        <v>9.055</v>
      </c>
      <c r="F420" s="212">
        <v>8.92</v>
      </c>
      <c r="G420" s="208">
        <f t="shared" si="2"/>
        <v>8.845</v>
      </c>
      <c r="H420" s="206">
        <v>8.77</v>
      </c>
      <c r="I420" s="209">
        <f t="shared" si="3"/>
        <v>8.73</v>
      </c>
      <c r="J420" s="209">
        <f t="shared" si="4"/>
        <v>8.69</v>
      </c>
      <c r="K420" s="212">
        <v>8.65</v>
      </c>
      <c r="L420" s="208">
        <f t="shared" si="5"/>
        <v>8.634</v>
      </c>
      <c r="M420" s="208">
        <f t="shared" si="6"/>
        <v>8.618</v>
      </c>
      <c r="N420" s="208">
        <f t="shared" si="7"/>
        <v>8.602</v>
      </c>
      <c r="O420" s="208">
        <f t="shared" si="8"/>
        <v>8.586</v>
      </c>
      <c r="P420" s="206">
        <v>8.57</v>
      </c>
      <c r="Q420" s="209">
        <f t="shared" si="9"/>
        <v>8.566</v>
      </c>
      <c r="R420" s="209">
        <f t="shared" si="10"/>
        <v>8.562</v>
      </c>
      <c r="S420" s="209">
        <f t="shared" si="11"/>
        <v>8.558</v>
      </c>
      <c r="T420" s="209">
        <f t="shared" si="12"/>
        <v>8.554</v>
      </c>
      <c r="U420" s="213">
        <v>8.55</v>
      </c>
    </row>
    <row r="421">
      <c r="A421" s="214">
        <v>42535.0</v>
      </c>
      <c r="B421" s="211">
        <v>9.69</v>
      </c>
      <c r="C421" s="206">
        <v>9.39</v>
      </c>
      <c r="D421" s="212">
        <v>9.18</v>
      </c>
      <c r="E421" s="208">
        <f t="shared" si="1"/>
        <v>9.07</v>
      </c>
      <c r="F421" s="212">
        <v>8.96</v>
      </c>
      <c r="G421" s="208">
        <f t="shared" si="2"/>
        <v>8.895</v>
      </c>
      <c r="H421" s="206">
        <v>8.83</v>
      </c>
      <c r="I421" s="209">
        <f t="shared" si="3"/>
        <v>8.776666667</v>
      </c>
      <c r="J421" s="209">
        <f t="shared" si="4"/>
        <v>8.723333333</v>
      </c>
      <c r="K421" s="212">
        <v>8.67</v>
      </c>
      <c r="L421" s="208">
        <f t="shared" si="5"/>
        <v>8.644</v>
      </c>
      <c r="M421" s="208">
        <f t="shared" si="6"/>
        <v>8.618</v>
      </c>
      <c r="N421" s="208">
        <f t="shared" si="7"/>
        <v>8.592</v>
      </c>
      <c r="O421" s="208">
        <f t="shared" si="8"/>
        <v>8.566</v>
      </c>
      <c r="P421" s="206">
        <v>8.54</v>
      </c>
      <c r="Q421" s="209">
        <f t="shared" si="9"/>
        <v>8.526</v>
      </c>
      <c r="R421" s="209">
        <f t="shared" si="10"/>
        <v>8.512</v>
      </c>
      <c r="S421" s="209">
        <f t="shared" si="11"/>
        <v>8.498</v>
      </c>
      <c r="T421" s="209">
        <f t="shared" si="12"/>
        <v>8.484</v>
      </c>
      <c r="U421" s="213">
        <v>8.47</v>
      </c>
    </row>
    <row r="422">
      <c r="A422" s="214">
        <v>42531.0</v>
      </c>
      <c r="B422" s="211">
        <v>9.66</v>
      </c>
      <c r="C422" s="206">
        <v>9.37</v>
      </c>
      <c r="D422" s="212">
        <v>9.15</v>
      </c>
      <c r="E422" s="208">
        <f t="shared" si="1"/>
        <v>9.02</v>
      </c>
      <c r="F422" s="212">
        <v>8.89</v>
      </c>
      <c r="G422" s="208">
        <f t="shared" si="2"/>
        <v>8.805</v>
      </c>
      <c r="H422" s="206">
        <v>8.72</v>
      </c>
      <c r="I422" s="209">
        <f t="shared" si="3"/>
        <v>8.663333333</v>
      </c>
      <c r="J422" s="209">
        <f t="shared" si="4"/>
        <v>8.606666667</v>
      </c>
      <c r="K422" s="212">
        <v>8.55</v>
      </c>
      <c r="L422" s="208">
        <f t="shared" si="5"/>
        <v>8.522</v>
      </c>
      <c r="M422" s="208">
        <f t="shared" si="6"/>
        <v>8.494</v>
      </c>
      <c r="N422" s="208">
        <f t="shared" si="7"/>
        <v>8.466</v>
      </c>
      <c r="O422" s="208">
        <f t="shared" si="8"/>
        <v>8.438</v>
      </c>
      <c r="P422" s="206">
        <v>8.41</v>
      </c>
      <c r="Q422" s="209">
        <f t="shared" si="9"/>
        <v>8.398</v>
      </c>
      <c r="R422" s="209">
        <f t="shared" si="10"/>
        <v>8.386</v>
      </c>
      <c r="S422" s="209">
        <f t="shared" si="11"/>
        <v>8.374</v>
      </c>
      <c r="T422" s="209">
        <f t="shared" si="12"/>
        <v>8.362</v>
      </c>
      <c r="U422" s="213">
        <v>8.35</v>
      </c>
    </row>
    <row r="423">
      <c r="A423" s="214">
        <v>42530.0</v>
      </c>
      <c r="B423" s="211">
        <v>9.76</v>
      </c>
      <c r="C423" s="206">
        <v>9.43</v>
      </c>
      <c r="D423" s="212">
        <v>9.22</v>
      </c>
      <c r="E423" s="208">
        <f t="shared" si="1"/>
        <v>9.08</v>
      </c>
      <c r="F423" s="212">
        <v>8.94</v>
      </c>
      <c r="G423" s="208">
        <f t="shared" si="2"/>
        <v>8.86</v>
      </c>
      <c r="H423" s="206">
        <v>8.78</v>
      </c>
      <c r="I423" s="209">
        <f t="shared" si="3"/>
        <v>8.726666667</v>
      </c>
      <c r="J423" s="209">
        <f t="shared" si="4"/>
        <v>8.673333333</v>
      </c>
      <c r="K423" s="212">
        <v>8.62</v>
      </c>
      <c r="L423" s="208">
        <f t="shared" si="5"/>
        <v>8.598</v>
      </c>
      <c r="M423" s="208">
        <f t="shared" si="6"/>
        <v>8.576</v>
      </c>
      <c r="N423" s="208">
        <f t="shared" si="7"/>
        <v>8.554</v>
      </c>
      <c r="O423" s="208">
        <f t="shared" si="8"/>
        <v>8.532</v>
      </c>
      <c r="P423" s="206">
        <v>8.51</v>
      </c>
      <c r="Q423" s="209">
        <f t="shared" si="9"/>
        <v>8.5</v>
      </c>
      <c r="R423" s="209">
        <f t="shared" si="10"/>
        <v>8.49</v>
      </c>
      <c r="S423" s="209">
        <f t="shared" si="11"/>
        <v>8.48</v>
      </c>
      <c r="T423" s="209">
        <f t="shared" si="12"/>
        <v>8.47</v>
      </c>
      <c r="U423" s="213">
        <v>8.46</v>
      </c>
    </row>
    <row r="424">
      <c r="A424" s="214">
        <v>42529.0</v>
      </c>
      <c r="B424" s="211">
        <v>9.76</v>
      </c>
      <c r="C424" s="206">
        <v>9.43</v>
      </c>
      <c r="D424" s="212">
        <v>9.24</v>
      </c>
      <c r="E424" s="208">
        <f t="shared" si="1"/>
        <v>9.09</v>
      </c>
      <c r="F424" s="212">
        <v>8.94</v>
      </c>
      <c r="G424" s="208">
        <f t="shared" si="2"/>
        <v>8.84</v>
      </c>
      <c r="H424" s="206">
        <v>8.74</v>
      </c>
      <c r="I424" s="209">
        <f t="shared" si="3"/>
        <v>8.683333333</v>
      </c>
      <c r="J424" s="209">
        <f t="shared" si="4"/>
        <v>8.626666667</v>
      </c>
      <c r="K424" s="212">
        <v>8.57</v>
      </c>
      <c r="L424" s="208">
        <f t="shared" si="5"/>
        <v>8.544</v>
      </c>
      <c r="M424" s="208">
        <f t="shared" si="6"/>
        <v>8.518</v>
      </c>
      <c r="N424" s="208">
        <f t="shared" si="7"/>
        <v>8.492</v>
      </c>
      <c r="O424" s="208">
        <f t="shared" si="8"/>
        <v>8.466</v>
      </c>
      <c r="P424" s="206">
        <v>8.44</v>
      </c>
      <c r="Q424" s="209">
        <f t="shared" si="9"/>
        <v>8.43</v>
      </c>
      <c r="R424" s="209">
        <f t="shared" si="10"/>
        <v>8.42</v>
      </c>
      <c r="S424" s="209">
        <f t="shared" si="11"/>
        <v>8.41</v>
      </c>
      <c r="T424" s="209">
        <f t="shared" si="12"/>
        <v>8.4</v>
      </c>
      <c r="U424" s="213">
        <v>8.39</v>
      </c>
    </row>
    <row r="425">
      <c r="A425" s="214">
        <v>42528.0</v>
      </c>
      <c r="B425" s="211">
        <v>9.77</v>
      </c>
      <c r="C425" s="206">
        <v>9.47</v>
      </c>
      <c r="D425" s="212">
        <v>9.28</v>
      </c>
      <c r="E425" s="208">
        <f t="shared" si="1"/>
        <v>9.14</v>
      </c>
      <c r="F425" s="212">
        <v>9.0</v>
      </c>
      <c r="G425" s="208">
        <f t="shared" si="2"/>
        <v>8.9</v>
      </c>
      <c r="H425" s="206">
        <v>8.8</v>
      </c>
      <c r="I425" s="209">
        <f t="shared" si="3"/>
        <v>8.733333333</v>
      </c>
      <c r="J425" s="209">
        <f t="shared" si="4"/>
        <v>8.666666667</v>
      </c>
      <c r="K425" s="212">
        <v>8.6</v>
      </c>
      <c r="L425" s="208">
        <f t="shared" si="5"/>
        <v>8.57</v>
      </c>
      <c r="M425" s="208">
        <f t="shared" si="6"/>
        <v>8.54</v>
      </c>
      <c r="N425" s="208">
        <f t="shared" si="7"/>
        <v>8.51</v>
      </c>
      <c r="O425" s="208">
        <f t="shared" si="8"/>
        <v>8.48</v>
      </c>
      <c r="P425" s="206">
        <v>8.45</v>
      </c>
      <c r="Q425" s="209">
        <f t="shared" si="9"/>
        <v>8.434</v>
      </c>
      <c r="R425" s="209">
        <f t="shared" si="10"/>
        <v>8.418</v>
      </c>
      <c r="S425" s="209">
        <f t="shared" si="11"/>
        <v>8.402</v>
      </c>
      <c r="T425" s="209">
        <f t="shared" si="12"/>
        <v>8.386</v>
      </c>
      <c r="U425" s="213">
        <v>8.37</v>
      </c>
    </row>
    <row r="426">
      <c r="A426" s="214">
        <v>42527.0</v>
      </c>
      <c r="B426" s="211">
        <v>9.75</v>
      </c>
      <c r="C426" s="206">
        <v>9.49</v>
      </c>
      <c r="D426" s="212">
        <v>9.3</v>
      </c>
      <c r="E426" s="208">
        <f t="shared" si="1"/>
        <v>9.165</v>
      </c>
      <c r="F426" s="212">
        <v>9.03</v>
      </c>
      <c r="G426" s="208">
        <f t="shared" si="2"/>
        <v>8.93</v>
      </c>
      <c r="H426" s="206">
        <v>8.83</v>
      </c>
      <c r="I426" s="209">
        <f t="shared" si="3"/>
        <v>8.773333333</v>
      </c>
      <c r="J426" s="209">
        <f t="shared" si="4"/>
        <v>8.716666667</v>
      </c>
      <c r="K426" s="212">
        <v>8.66</v>
      </c>
      <c r="L426" s="208">
        <f t="shared" si="5"/>
        <v>8.638</v>
      </c>
      <c r="M426" s="208">
        <f t="shared" si="6"/>
        <v>8.616</v>
      </c>
      <c r="N426" s="208">
        <f t="shared" si="7"/>
        <v>8.594</v>
      </c>
      <c r="O426" s="208">
        <f t="shared" si="8"/>
        <v>8.572</v>
      </c>
      <c r="P426" s="206">
        <v>8.55</v>
      </c>
      <c r="Q426" s="209">
        <f t="shared" si="9"/>
        <v>8.542</v>
      </c>
      <c r="R426" s="209">
        <f t="shared" si="10"/>
        <v>8.534</v>
      </c>
      <c r="S426" s="209">
        <f t="shared" si="11"/>
        <v>8.526</v>
      </c>
      <c r="T426" s="209">
        <f t="shared" si="12"/>
        <v>8.518</v>
      </c>
      <c r="U426" s="213">
        <v>8.51</v>
      </c>
    </row>
    <row r="427">
      <c r="A427" s="214">
        <v>42524.0</v>
      </c>
      <c r="B427" s="211">
        <v>9.79</v>
      </c>
      <c r="C427" s="206">
        <v>9.49</v>
      </c>
      <c r="D427" s="212">
        <v>9.36</v>
      </c>
      <c r="E427" s="208">
        <f t="shared" si="1"/>
        <v>9.255</v>
      </c>
      <c r="F427" s="212">
        <v>9.15</v>
      </c>
      <c r="G427" s="208">
        <f t="shared" si="2"/>
        <v>9.065</v>
      </c>
      <c r="H427" s="206">
        <v>8.98</v>
      </c>
      <c r="I427" s="209">
        <f t="shared" si="3"/>
        <v>8.926666667</v>
      </c>
      <c r="J427" s="209">
        <f t="shared" si="4"/>
        <v>8.873333333</v>
      </c>
      <c r="K427" s="212">
        <v>8.82</v>
      </c>
      <c r="L427" s="208">
        <f t="shared" si="5"/>
        <v>8.802</v>
      </c>
      <c r="M427" s="208">
        <f t="shared" si="6"/>
        <v>8.784</v>
      </c>
      <c r="N427" s="208">
        <f t="shared" si="7"/>
        <v>8.766</v>
      </c>
      <c r="O427" s="208">
        <f t="shared" si="8"/>
        <v>8.748</v>
      </c>
      <c r="P427" s="206">
        <v>8.73</v>
      </c>
      <c r="Q427" s="209">
        <f t="shared" si="9"/>
        <v>8.726</v>
      </c>
      <c r="R427" s="209">
        <f t="shared" si="10"/>
        <v>8.722</v>
      </c>
      <c r="S427" s="209">
        <f t="shared" si="11"/>
        <v>8.718</v>
      </c>
      <c r="T427" s="209">
        <f t="shared" si="12"/>
        <v>8.714</v>
      </c>
      <c r="U427" s="213">
        <v>8.71</v>
      </c>
    </row>
    <row r="428">
      <c r="A428" s="214">
        <v>42523.0</v>
      </c>
      <c r="B428" s="211">
        <v>9.77</v>
      </c>
      <c r="C428" s="206">
        <v>9.55</v>
      </c>
      <c r="D428" s="212">
        <v>9.43</v>
      </c>
      <c r="E428" s="208">
        <f t="shared" si="1"/>
        <v>9.32</v>
      </c>
      <c r="F428" s="212">
        <v>9.21</v>
      </c>
      <c r="G428" s="208">
        <f t="shared" si="2"/>
        <v>9.13</v>
      </c>
      <c r="H428" s="206">
        <v>9.05</v>
      </c>
      <c r="I428" s="209">
        <f t="shared" si="3"/>
        <v>9.01</v>
      </c>
      <c r="J428" s="209">
        <f t="shared" si="4"/>
        <v>8.97</v>
      </c>
      <c r="K428" s="212">
        <v>8.93</v>
      </c>
      <c r="L428" s="208">
        <f t="shared" si="5"/>
        <v>8.918</v>
      </c>
      <c r="M428" s="208">
        <f t="shared" si="6"/>
        <v>8.906</v>
      </c>
      <c r="N428" s="208">
        <f t="shared" si="7"/>
        <v>8.894</v>
      </c>
      <c r="O428" s="208">
        <f t="shared" si="8"/>
        <v>8.882</v>
      </c>
      <c r="P428" s="206">
        <v>8.87</v>
      </c>
      <c r="Q428" s="209">
        <f t="shared" si="9"/>
        <v>8.868</v>
      </c>
      <c r="R428" s="209">
        <f t="shared" si="10"/>
        <v>8.866</v>
      </c>
      <c r="S428" s="209">
        <f t="shared" si="11"/>
        <v>8.864</v>
      </c>
      <c r="T428" s="209">
        <f t="shared" si="12"/>
        <v>8.862</v>
      </c>
      <c r="U428" s="213">
        <v>8.86</v>
      </c>
    </row>
    <row r="429">
      <c r="A429" s="214">
        <v>42522.0</v>
      </c>
      <c r="B429" s="211">
        <v>9.8</v>
      </c>
      <c r="C429" s="206">
        <v>9.55</v>
      </c>
      <c r="D429" s="212">
        <v>9.43</v>
      </c>
      <c r="E429" s="208">
        <f t="shared" si="1"/>
        <v>9.33</v>
      </c>
      <c r="F429" s="212">
        <v>9.23</v>
      </c>
      <c r="G429" s="208">
        <f t="shared" si="2"/>
        <v>9.15</v>
      </c>
      <c r="H429" s="206">
        <v>9.07</v>
      </c>
      <c r="I429" s="209">
        <f t="shared" si="3"/>
        <v>9.02</v>
      </c>
      <c r="J429" s="209">
        <f t="shared" si="4"/>
        <v>8.97</v>
      </c>
      <c r="K429" s="212">
        <v>8.92</v>
      </c>
      <c r="L429" s="208">
        <f t="shared" si="5"/>
        <v>8.902</v>
      </c>
      <c r="M429" s="208">
        <f t="shared" si="6"/>
        <v>8.884</v>
      </c>
      <c r="N429" s="208">
        <f t="shared" si="7"/>
        <v>8.866</v>
      </c>
      <c r="O429" s="208">
        <f t="shared" si="8"/>
        <v>8.848</v>
      </c>
      <c r="P429" s="206">
        <v>8.83</v>
      </c>
      <c r="Q429" s="209">
        <f t="shared" si="9"/>
        <v>8.826</v>
      </c>
      <c r="R429" s="209">
        <f t="shared" si="10"/>
        <v>8.822</v>
      </c>
      <c r="S429" s="209">
        <f t="shared" si="11"/>
        <v>8.818</v>
      </c>
      <c r="T429" s="209">
        <f t="shared" si="12"/>
        <v>8.814</v>
      </c>
      <c r="U429" s="213">
        <v>8.81</v>
      </c>
    </row>
    <row r="430">
      <c r="A430" s="214">
        <v>42521.0</v>
      </c>
      <c r="B430" s="211">
        <v>9.71</v>
      </c>
      <c r="C430" s="206">
        <v>9.47</v>
      </c>
      <c r="D430" s="212">
        <v>9.33</v>
      </c>
      <c r="E430" s="208">
        <f t="shared" si="1"/>
        <v>9.23</v>
      </c>
      <c r="F430" s="212">
        <v>9.13</v>
      </c>
      <c r="G430" s="208">
        <f t="shared" si="2"/>
        <v>9.055</v>
      </c>
      <c r="H430" s="206">
        <v>8.98</v>
      </c>
      <c r="I430" s="209">
        <f t="shared" si="3"/>
        <v>8.923333333</v>
      </c>
      <c r="J430" s="209">
        <f t="shared" si="4"/>
        <v>8.866666667</v>
      </c>
      <c r="K430" s="212">
        <v>8.81</v>
      </c>
      <c r="L430" s="208">
        <f t="shared" si="5"/>
        <v>8.788</v>
      </c>
      <c r="M430" s="208">
        <f t="shared" si="6"/>
        <v>8.766</v>
      </c>
      <c r="N430" s="208">
        <f t="shared" si="7"/>
        <v>8.744</v>
      </c>
      <c r="O430" s="208">
        <f t="shared" si="8"/>
        <v>8.722</v>
      </c>
      <c r="P430" s="206">
        <v>8.7</v>
      </c>
      <c r="Q430" s="209">
        <f t="shared" si="9"/>
        <v>8.69</v>
      </c>
      <c r="R430" s="209">
        <f t="shared" si="10"/>
        <v>8.68</v>
      </c>
      <c r="S430" s="209">
        <f t="shared" si="11"/>
        <v>8.67</v>
      </c>
      <c r="T430" s="209">
        <f t="shared" si="12"/>
        <v>8.66</v>
      </c>
      <c r="U430" s="213">
        <v>8.65</v>
      </c>
    </row>
    <row r="431">
      <c r="A431" s="214">
        <v>42520.0</v>
      </c>
      <c r="B431" s="211">
        <v>9.6</v>
      </c>
      <c r="C431" s="206">
        <v>9.48</v>
      </c>
      <c r="D431" s="212">
        <v>9.36</v>
      </c>
      <c r="E431" s="208">
        <f t="shared" si="1"/>
        <v>9.245</v>
      </c>
      <c r="F431" s="212">
        <v>9.13</v>
      </c>
      <c r="G431" s="208">
        <f t="shared" si="2"/>
        <v>9.05</v>
      </c>
      <c r="H431" s="206">
        <v>8.97</v>
      </c>
      <c r="I431" s="209">
        <f t="shared" si="3"/>
        <v>8.923333333</v>
      </c>
      <c r="J431" s="209">
        <f t="shared" si="4"/>
        <v>8.876666667</v>
      </c>
      <c r="K431" s="212">
        <v>8.83</v>
      </c>
      <c r="L431" s="208">
        <f t="shared" si="5"/>
        <v>8.81</v>
      </c>
      <c r="M431" s="208">
        <f t="shared" si="6"/>
        <v>8.79</v>
      </c>
      <c r="N431" s="208">
        <f t="shared" si="7"/>
        <v>8.77</v>
      </c>
      <c r="O431" s="208">
        <f t="shared" si="8"/>
        <v>8.75</v>
      </c>
      <c r="P431" s="206">
        <v>8.73</v>
      </c>
      <c r="Q431" s="209">
        <f t="shared" si="9"/>
        <v>8.722</v>
      </c>
      <c r="R431" s="209">
        <f t="shared" si="10"/>
        <v>8.714</v>
      </c>
      <c r="S431" s="209">
        <f t="shared" si="11"/>
        <v>8.706</v>
      </c>
      <c r="T431" s="209">
        <f t="shared" si="12"/>
        <v>8.698</v>
      </c>
      <c r="U431" s="213">
        <v>8.69</v>
      </c>
    </row>
    <row r="432">
      <c r="A432" s="214">
        <v>42517.0</v>
      </c>
      <c r="B432" s="211">
        <v>9.6</v>
      </c>
      <c r="C432" s="206">
        <v>9.45</v>
      </c>
      <c r="D432" s="212">
        <v>9.32</v>
      </c>
      <c r="E432" s="208">
        <f t="shared" si="1"/>
        <v>9.22</v>
      </c>
      <c r="F432" s="212">
        <v>9.12</v>
      </c>
      <c r="G432" s="208">
        <f t="shared" si="2"/>
        <v>9.045</v>
      </c>
      <c r="H432" s="206">
        <v>8.97</v>
      </c>
      <c r="I432" s="209">
        <f t="shared" si="3"/>
        <v>8.923333333</v>
      </c>
      <c r="J432" s="209">
        <f t="shared" si="4"/>
        <v>8.876666667</v>
      </c>
      <c r="K432" s="212">
        <v>8.83</v>
      </c>
      <c r="L432" s="208">
        <f t="shared" si="5"/>
        <v>8.804</v>
      </c>
      <c r="M432" s="208">
        <f t="shared" si="6"/>
        <v>8.778</v>
      </c>
      <c r="N432" s="208">
        <f t="shared" si="7"/>
        <v>8.752</v>
      </c>
      <c r="O432" s="208">
        <f t="shared" si="8"/>
        <v>8.726</v>
      </c>
      <c r="P432" s="206">
        <v>8.7</v>
      </c>
      <c r="Q432" s="209">
        <f t="shared" si="9"/>
        <v>8.686</v>
      </c>
      <c r="R432" s="209">
        <f t="shared" si="10"/>
        <v>8.672</v>
      </c>
      <c r="S432" s="209">
        <f t="shared" si="11"/>
        <v>8.658</v>
      </c>
      <c r="T432" s="209">
        <f t="shared" si="12"/>
        <v>8.644</v>
      </c>
      <c r="U432" s="213">
        <v>8.63</v>
      </c>
    </row>
    <row r="433">
      <c r="A433" s="214">
        <v>42516.0</v>
      </c>
      <c r="B433" s="211">
        <v>9.53</v>
      </c>
      <c r="C433" s="206">
        <v>9.44</v>
      </c>
      <c r="D433" s="212">
        <v>9.32</v>
      </c>
      <c r="E433" s="208">
        <f t="shared" si="1"/>
        <v>9.215</v>
      </c>
      <c r="F433" s="212">
        <v>9.11</v>
      </c>
      <c r="G433" s="208">
        <f t="shared" si="2"/>
        <v>9.03</v>
      </c>
      <c r="H433" s="206">
        <v>8.95</v>
      </c>
      <c r="I433" s="209">
        <f t="shared" si="3"/>
        <v>8.9</v>
      </c>
      <c r="J433" s="209">
        <f t="shared" si="4"/>
        <v>8.85</v>
      </c>
      <c r="K433" s="212">
        <v>8.8</v>
      </c>
      <c r="L433" s="208">
        <f t="shared" si="5"/>
        <v>8.772</v>
      </c>
      <c r="M433" s="208">
        <f t="shared" si="6"/>
        <v>8.744</v>
      </c>
      <c r="N433" s="208">
        <f t="shared" si="7"/>
        <v>8.716</v>
      </c>
      <c r="O433" s="208">
        <f t="shared" si="8"/>
        <v>8.688</v>
      </c>
      <c r="P433" s="206">
        <v>8.66</v>
      </c>
      <c r="Q433" s="209">
        <f t="shared" si="9"/>
        <v>8.646</v>
      </c>
      <c r="R433" s="209">
        <f t="shared" si="10"/>
        <v>8.632</v>
      </c>
      <c r="S433" s="209">
        <f t="shared" si="11"/>
        <v>8.618</v>
      </c>
      <c r="T433" s="209">
        <f t="shared" si="12"/>
        <v>8.604</v>
      </c>
      <c r="U433" s="213">
        <v>8.59</v>
      </c>
    </row>
    <row r="434">
      <c r="A434" s="214">
        <v>42515.0</v>
      </c>
      <c r="B434" s="211">
        <v>9.54</v>
      </c>
      <c r="C434" s="206">
        <v>9.45</v>
      </c>
      <c r="D434" s="212">
        <v>9.33</v>
      </c>
      <c r="E434" s="208">
        <f t="shared" si="1"/>
        <v>9.205</v>
      </c>
      <c r="F434" s="212">
        <v>9.08</v>
      </c>
      <c r="G434" s="208">
        <f t="shared" si="2"/>
        <v>8.995</v>
      </c>
      <c r="H434" s="206">
        <v>8.91</v>
      </c>
      <c r="I434" s="209">
        <f t="shared" si="3"/>
        <v>8.863333333</v>
      </c>
      <c r="J434" s="209">
        <f t="shared" si="4"/>
        <v>8.816666667</v>
      </c>
      <c r="K434" s="212">
        <v>8.77</v>
      </c>
      <c r="L434" s="208">
        <f t="shared" si="5"/>
        <v>8.746</v>
      </c>
      <c r="M434" s="208">
        <f t="shared" si="6"/>
        <v>8.722</v>
      </c>
      <c r="N434" s="208">
        <f t="shared" si="7"/>
        <v>8.698</v>
      </c>
      <c r="O434" s="208">
        <f t="shared" si="8"/>
        <v>8.674</v>
      </c>
      <c r="P434" s="206">
        <v>8.65</v>
      </c>
      <c r="Q434" s="209">
        <f t="shared" si="9"/>
        <v>8.636</v>
      </c>
      <c r="R434" s="209">
        <f t="shared" si="10"/>
        <v>8.622</v>
      </c>
      <c r="S434" s="209">
        <f t="shared" si="11"/>
        <v>8.608</v>
      </c>
      <c r="T434" s="209">
        <f t="shared" si="12"/>
        <v>8.594</v>
      </c>
      <c r="U434" s="213">
        <v>8.58</v>
      </c>
    </row>
    <row r="435">
      <c r="A435" s="214">
        <v>42514.0</v>
      </c>
      <c r="B435" s="211">
        <v>9.5</v>
      </c>
      <c r="C435" s="206">
        <v>9.41</v>
      </c>
      <c r="D435" s="212">
        <v>9.31</v>
      </c>
      <c r="E435" s="208">
        <f t="shared" si="1"/>
        <v>9.21</v>
      </c>
      <c r="F435" s="212">
        <v>9.11</v>
      </c>
      <c r="G435" s="208">
        <f t="shared" si="2"/>
        <v>9.04</v>
      </c>
      <c r="H435" s="206">
        <v>8.97</v>
      </c>
      <c r="I435" s="209">
        <f t="shared" si="3"/>
        <v>8.923333333</v>
      </c>
      <c r="J435" s="209">
        <f t="shared" si="4"/>
        <v>8.876666667</v>
      </c>
      <c r="K435" s="212">
        <v>8.83</v>
      </c>
      <c r="L435" s="208">
        <f t="shared" si="5"/>
        <v>8.806</v>
      </c>
      <c r="M435" s="208">
        <f t="shared" si="6"/>
        <v>8.782</v>
      </c>
      <c r="N435" s="208">
        <f t="shared" si="7"/>
        <v>8.758</v>
      </c>
      <c r="O435" s="208">
        <f t="shared" si="8"/>
        <v>8.734</v>
      </c>
      <c r="P435" s="206">
        <v>8.71</v>
      </c>
      <c r="Q435" s="209">
        <f t="shared" si="9"/>
        <v>8.7</v>
      </c>
      <c r="R435" s="209">
        <f t="shared" si="10"/>
        <v>8.69</v>
      </c>
      <c r="S435" s="209">
        <f t="shared" si="11"/>
        <v>8.68</v>
      </c>
      <c r="T435" s="209">
        <f t="shared" si="12"/>
        <v>8.67</v>
      </c>
      <c r="U435" s="213">
        <v>8.66</v>
      </c>
    </row>
    <row r="436">
      <c r="A436" s="214">
        <v>42513.0</v>
      </c>
      <c r="B436" s="211">
        <v>9.5</v>
      </c>
      <c r="C436" s="206">
        <v>9.44</v>
      </c>
      <c r="D436" s="212">
        <v>9.34</v>
      </c>
      <c r="E436" s="208">
        <f t="shared" si="1"/>
        <v>9.235</v>
      </c>
      <c r="F436" s="212">
        <v>9.13</v>
      </c>
      <c r="G436" s="208">
        <f t="shared" si="2"/>
        <v>9.055</v>
      </c>
      <c r="H436" s="206">
        <v>8.98</v>
      </c>
      <c r="I436" s="209">
        <f t="shared" si="3"/>
        <v>8.936666667</v>
      </c>
      <c r="J436" s="209">
        <f t="shared" si="4"/>
        <v>8.893333333</v>
      </c>
      <c r="K436" s="212">
        <v>8.85</v>
      </c>
      <c r="L436" s="208">
        <f t="shared" si="5"/>
        <v>8.826</v>
      </c>
      <c r="M436" s="208">
        <f t="shared" si="6"/>
        <v>8.802</v>
      </c>
      <c r="N436" s="208">
        <f t="shared" si="7"/>
        <v>8.778</v>
      </c>
      <c r="O436" s="208">
        <f t="shared" si="8"/>
        <v>8.754</v>
      </c>
      <c r="P436" s="206">
        <v>8.73</v>
      </c>
      <c r="Q436" s="209">
        <f t="shared" si="9"/>
        <v>8.718</v>
      </c>
      <c r="R436" s="209">
        <f t="shared" si="10"/>
        <v>8.706</v>
      </c>
      <c r="S436" s="209">
        <f t="shared" si="11"/>
        <v>8.694</v>
      </c>
      <c r="T436" s="209">
        <f t="shared" si="12"/>
        <v>8.682</v>
      </c>
      <c r="U436" s="213">
        <v>8.67</v>
      </c>
    </row>
    <row r="437">
      <c r="A437" s="214">
        <v>42510.0</v>
      </c>
      <c r="B437" s="211">
        <v>9.52</v>
      </c>
      <c r="C437" s="206">
        <v>9.42</v>
      </c>
      <c r="D437" s="212">
        <v>9.3</v>
      </c>
      <c r="E437" s="208">
        <f t="shared" si="1"/>
        <v>9.195</v>
      </c>
      <c r="F437" s="212">
        <v>9.09</v>
      </c>
      <c r="G437" s="208">
        <f t="shared" si="2"/>
        <v>9.02</v>
      </c>
      <c r="H437" s="206">
        <v>8.95</v>
      </c>
      <c r="I437" s="209">
        <f t="shared" si="3"/>
        <v>8.906666667</v>
      </c>
      <c r="J437" s="209">
        <f t="shared" si="4"/>
        <v>8.863333333</v>
      </c>
      <c r="K437" s="212">
        <v>8.82</v>
      </c>
      <c r="L437" s="208">
        <f t="shared" si="5"/>
        <v>8.798</v>
      </c>
      <c r="M437" s="208">
        <f t="shared" si="6"/>
        <v>8.776</v>
      </c>
      <c r="N437" s="208">
        <f t="shared" si="7"/>
        <v>8.754</v>
      </c>
      <c r="O437" s="208">
        <f t="shared" si="8"/>
        <v>8.732</v>
      </c>
      <c r="P437" s="206">
        <v>8.71</v>
      </c>
      <c r="Q437" s="209">
        <f t="shared" si="9"/>
        <v>8.698</v>
      </c>
      <c r="R437" s="209">
        <f t="shared" si="10"/>
        <v>8.686</v>
      </c>
      <c r="S437" s="209">
        <f t="shared" si="11"/>
        <v>8.674</v>
      </c>
      <c r="T437" s="209">
        <f t="shared" si="12"/>
        <v>8.662</v>
      </c>
      <c r="U437" s="213">
        <v>8.65</v>
      </c>
    </row>
    <row r="438">
      <c r="A438" s="214">
        <v>42509.0</v>
      </c>
      <c r="B438" s="211">
        <v>9.52</v>
      </c>
      <c r="C438" s="206">
        <v>9.42</v>
      </c>
      <c r="D438" s="212">
        <v>9.31</v>
      </c>
      <c r="E438" s="208">
        <f t="shared" si="1"/>
        <v>9.22</v>
      </c>
      <c r="F438" s="212">
        <v>9.13</v>
      </c>
      <c r="G438" s="208">
        <f t="shared" si="2"/>
        <v>9.065</v>
      </c>
      <c r="H438" s="206">
        <v>9.0</v>
      </c>
      <c r="I438" s="209">
        <f t="shared" si="3"/>
        <v>8.963333333</v>
      </c>
      <c r="J438" s="209">
        <f t="shared" si="4"/>
        <v>8.926666667</v>
      </c>
      <c r="K438" s="212">
        <v>8.89</v>
      </c>
      <c r="L438" s="208">
        <f t="shared" si="5"/>
        <v>8.868</v>
      </c>
      <c r="M438" s="208">
        <f t="shared" si="6"/>
        <v>8.846</v>
      </c>
      <c r="N438" s="208">
        <f t="shared" si="7"/>
        <v>8.824</v>
      </c>
      <c r="O438" s="208">
        <f t="shared" si="8"/>
        <v>8.802</v>
      </c>
      <c r="P438" s="206">
        <v>8.78</v>
      </c>
      <c r="Q438" s="209">
        <f t="shared" si="9"/>
        <v>8.768</v>
      </c>
      <c r="R438" s="209">
        <f t="shared" si="10"/>
        <v>8.756</v>
      </c>
      <c r="S438" s="209">
        <f t="shared" si="11"/>
        <v>8.744</v>
      </c>
      <c r="T438" s="209">
        <f t="shared" si="12"/>
        <v>8.732</v>
      </c>
      <c r="U438" s="213">
        <v>8.72</v>
      </c>
    </row>
    <row r="439">
      <c r="A439" s="214">
        <v>42508.0</v>
      </c>
      <c r="B439" s="211">
        <v>9.5</v>
      </c>
      <c r="C439" s="206">
        <v>9.39</v>
      </c>
      <c r="D439" s="212">
        <v>9.25</v>
      </c>
      <c r="E439" s="208">
        <f t="shared" si="1"/>
        <v>9.145</v>
      </c>
      <c r="F439" s="212">
        <v>9.04</v>
      </c>
      <c r="G439" s="208">
        <f t="shared" si="2"/>
        <v>8.975</v>
      </c>
      <c r="H439" s="206">
        <v>8.91</v>
      </c>
      <c r="I439" s="209">
        <f t="shared" si="3"/>
        <v>8.87</v>
      </c>
      <c r="J439" s="209">
        <f t="shared" si="4"/>
        <v>8.83</v>
      </c>
      <c r="K439" s="212">
        <v>8.79</v>
      </c>
      <c r="L439" s="208">
        <f t="shared" si="5"/>
        <v>8.772</v>
      </c>
      <c r="M439" s="208">
        <f t="shared" si="6"/>
        <v>8.754</v>
      </c>
      <c r="N439" s="208">
        <f t="shared" si="7"/>
        <v>8.736</v>
      </c>
      <c r="O439" s="208">
        <f t="shared" si="8"/>
        <v>8.718</v>
      </c>
      <c r="P439" s="206">
        <v>8.7</v>
      </c>
      <c r="Q439" s="209">
        <f t="shared" si="9"/>
        <v>8.69</v>
      </c>
      <c r="R439" s="209">
        <f t="shared" si="10"/>
        <v>8.68</v>
      </c>
      <c r="S439" s="209">
        <f t="shared" si="11"/>
        <v>8.67</v>
      </c>
      <c r="T439" s="209">
        <f t="shared" si="12"/>
        <v>8.66</v>
      </c>
      <c r="U439" s="213">
        <v>8.65</v>
      </c>
    </row>
    <row r="440">
      <c r="A440" s="214">
        <v>42507.0</v>
      </c>
      <c r="B440" s="211">
        <v>9.47</v>
      </c>
      <c r="C440" s="206">
        <v>9.36</v>
      </c>
      <c r="D440" s="212">
        <v>9.21</v>
      </c>
      <c r="E440" s="208">
        <f t="shared" si="1"/>
        <v>9.1</v>
      </c>
      <c r="F440" s="212">
        <v>8.99</v>
      </c>
      <c r="G440" s="208">
        <f t="shared" si="2"/>
        <v>8.925</v>
      </c>
      <c r="H440" s="206">
        <v>8.86</v>
      </c>
      <c r="I440" s="209">
        <f t="shared" si="3"/>
        <v>8.823333333</v>
      </c>
      <c r="J440" s="209">
        <f t="shared" si="4"/>
        <v>8.786666667</v>
      </c>
      <c r="K440" s="212">
        <v>8.75</v>
      </c>
      <c r="L440" s="208">
        <f t="shared" si="5"/>
        <v>8.734</v>
      </c>
      <c r="M440" s="208">
        <f t="shared" si="6"/>
        <v>8.718</v>
      </c>
      <c r="N440" s="208">
        <f t="shared" si="7"/>
        <v>8.702</v>
      </c>
      <c r="O440" s="208">
        <f t="shared" si="8"/>
        <v>8.686</v>
      </c>
      <c r="P440" s="206">
        <v>8.67</v>
      </c>
      <c r="Q440" s="209">
        <f t="shared" si="9"/>
        <v>8.662</v>
      </c>
      <c r="R440" s="209">
        <f t="shared" si="10"/>
        <v>8.654</v>
      </c>
      <c r="S440" s="209">
        <f t="shared" si="11"/>
        <v>8.646</v>
      </c>
      <c r="T440" s="209">
        <f t="shared" si="12"/>
        <v>8.638</v>
      </c>
      <c r="U440" s="213">
        <v>8.63</v>
      </c>
    </row>
    <row r="441">
      <c r="A441" s="214">
        <v>42506.0</v>
      </c>
      <c r="B441" s="211">
        <v>9.46</v>
      </c>
      <c r="C441" s="206">
        <v>9.35</v>
      </c>
      <c r="D441" s="212">
        <v>9.19</v>
      </c>
      <c r="E441" s="208">
        <f t="shared" si="1"/>
        <v>9.08</v>
      </c>
      <c r="F441" s="212">
        <v>8.97</v>
      </c>
      <c r="G441" s="208">
        <f t="shared" si="2"/>
        <v>8.91</v>
      </c>
      <c r="H441" s="206">
        <v>8.85</v>
      </c>
      <c r="I441" s="209">
        <f t="shared" si="3"/>
        <v>8.813333333</v>
      </c>
      <c r="J441" s="209">
        <f t="shared" si="4"/>
        <v>8.776666667</v>
      </c>
      <c r="K441" s="212">
        <v>8.74</v>
      </c>
      <c r="L441" s="208">
        <f t="shared" si="5"/>
        <v>8.722</v>
      </c>
      <c r="M441" s="208">
        <f t="shared" si="6"/>
        <v>8.704</v>
      </c>
      <c r="N441" s="208">
        <f t="shared" si="7"/>
        <v>8.686</v>
      </c>
      <c r="O441" s="208">
        <f t="shared" si="8"/>
        <v>8.668</v>
      </c>
      <c r="P441" s="206">
        <v>8.65</v>
      </c>
      <c r="Q441" s="209">
        <f t="shared" si="9"/>
        <v>8.642</v>
      </c>
      <c r="R441" s="209">
        <f t="shared" si="10"/>
        <v>8.634</v>
      </c>
      <c r="S441" s="209">
        <f t="shared" si="11"/>
        <v>8.626</v>
      </c>
      <c r="T441" s="209">
        <f t="shared" si="12"/>
        <v>8.618</v>
      </c>
      <c r="U441" s="213">
        <v>8.61</v>
      </c>
    </row>
    <row r="442">
      <c r="A442" s="214">
        <v>42503.0</v>
      </c>
      <c r="B442" s="211">
        <v>9.49</v>
      </c>
      <c r="C442" s="206">
        <v>9.37</v>
      </c>
      <c r="D442" s="212">
        <v>9.2</v>
      </c>
      <c r="E442" s="208">
        <f t="shared" si="1"/>
        <v>9.08</v>
      </c>
      <c r="F442" s="212">
        <v>8.96</v>
      </c>
      <c r="G442" s="208">
        <f t="shared" si="2"/>
        <v>8.895</v>
      </c>
      <c r="H442" s="206">
        <v>8.83</v>
      </c>
      <c r="I442" s="209">
        <f t="shared" si="3"/>
        <v>8.8</v>
      </c>
      <c r="J442" s="209">
        <f t="shared" si="4"/>
        <v>8.77</v>
      </c>
      <c r="K442" s="212">
        <v>8.74</v>
      </c>
      <c r="L442" s="208">
        <f t="shared" si="5"/>
        <v>8.726</v>
      </c>
      <c r="M442" s="208">
        <f t="shared" si="6"/>
        <v>8.712</v>
      </c>
      <c r="N442" s="208">
        <f t="shared" si="7"/>
        <v>8.698</v>
      </c>
      <c r="O442" s="208">
        <f t="shared" si="8"/>
        <v>8.684</v>
      </c>
      <c r="P442" s="206">
        <v>8.67</v>
      </c>
      <c r="Q442" s="209">
        <f t="shared" si="9"/>
        <v>8.664</v>
      </c>
      <c r="R442" s="209">
        <f t="shared" si="10"/>
        <v>8.658</v>
      </c>
      <c r="S442" s="209">
        <f t="shared" si="11"/>
        <v>8.652</v>
      </c>
      <c r="T442" s="209">
        <f t="shared" si="12"/>
        <v>8.646</v>
      </c>
      <c r="U442" s="213">
        <v>8.64</v>
      </c>
    </row>
    <row r="443">
      <c r="A443" s="214">
        <v>42502.0</v>
      </c>
      <c r="B443" s="211">
        <v>9.48</v>
      </c>
      <c r="C443" s="206">
        <v>9.36</v>
      </c>
      <c r="D443" s="212">
        <v>9.2</v>
      </c>
      <c r="E443" s="208">
        <f t="shared" si="1"/>
        <v>9.09</v>
      </c>
      <c r="F443" s="212">
        <v>8.98</v>
      </c>
      <c r="G443" s="208">
        <f t="shared" si="2"/>
        <v>8.92</v>
      </c>
      <c r="H443" s="206">
        <v>8.86</v>
      </c>
      <c r="I443" s="209">
        <f t="shared" si="3"/>
        <v>8.83</v>
      </c>
      <c r="J443" s="209">
        <f t="shared" si="4"/>
        <v>8.8</v>
      </c>
      <c r="K443" s="212">
        <v>8.77</v>
      </c>
      <c r="L443" s="208">
        <f t="shared" si="5"/>
        <v>8.754</v>
      </c>
      <c r="M443" s="208">
        <f t="shared" si="6"/>
        <v>8.738</v>
      </c>
      <c r="N443" s="208">
        <f t="shared" si="7"/>
        <v>8.722</v>
      </c>
      <c r="O443" s="208">
        <f t="shared" si="8"/>
        <v>8.706</v>
      </c>
      <c r="P443" s="206">
        <v>8.69</v>
      </c>
      <c r="Q443" s="209">
        <f t="shared" si="9"/>
        <v>8.68</v>
      </c>
      <c r="R443" s="209">
        <f t="shared" si="10"/>
        <v>8.67</v>
      </c>
      <c r="S443" s="209">
        <f t="shared" si="11"/>
        <v>8.66</v>
      </c>
      <c r="T443" s="209">
        <f t="shared" si="12"/>
        <v>8.65</v>
      </c>
      <c r="U443" s="213">
        <v>8.64</v>
      </c>
    </row>
    <row r="444">
      <c r="A444" s="214">
        <v>42501.0</v>
      </c>
      <c r="B444" s="211">
        <v>9.52</v>
      </c>
      <c r="C444" s="206">
        <v>9.37</v>
      </c>
      <c r="D444" s="212">
        <v>9.2</v>
      </c>
      <c r="E444" s="208">
        <f t="shared" si="1"/>
        <v>9.085</v>
      </c>
      <c r="F444" s="212">
        <v>8.97</v>
      </c>
      <c r="G444" s="208">
        <f t="shared" si="2"/>
        <v>8.915</v>
      </c>
      <c r="H444" s="206">
        <v>8.86</v>
      </c>
      <c r="I444" s="209">
        <f t="shared" si="3"/>
        <v>8.836666667</v>
      </c>
      <c r="J444" s="209">
        <f t="shared" si="4"/>
        <v>8.813333333</v>
      </c>
      <c r="K444" s="212">
        <v>8.79</v>
      </c>
      <c r="L444" s="208">
        <f t="shared" si="5"/>
        <v>8.78</v>
      </c>
      <c r="M444" s="208">
        <f t="shared" si="6"/>
        <v>8.77</v>
      </c>
      <c r="N444" s="208">
        <f t="shared" si="7"/>
        <v>8.76</v>
      </c>
      <c r="O444" s="208">
        <f t="shared" si="8"/>
        <v>8.75</v>
      </c>
      <c r="P444" s="206">
        <v>8.74</v>
      </c>
      <c r="Q444" s="209">
        <f t="shared" si="9"/>
        <v>8.732</v>
      </c>
      <c r="R444" s="209">
        <f t="shared" si="10"/>
        <v>8.724</v>
      </c>
      <c r="S444" s="209">
        <f t="shared" si="11"/>
        <v>8.716</v>
      </c>
      <c r="T444" s="209">
        <f t="shared" si="12"/>
        <v>8.708</v>
      </c>
      <c r="U444" s="213">
        <v>8.7</v>
      </c>
    </row>
    <row r="445">
      <c r="A445" s="214">
        <v>42500.0</v>
      </c>
      <c r="B445" s="211">
        <v>9.56</v>
      </c>
      <c r="C445" s="206">
        <v>9.42</v>
      </c>
      <c r="D445" s="212">
        <v>9.28</v>
      </c>
      <c r="E445" s="208">
        <f t="shared" si="1"/>
        <v>9.185</v>
      </c>
      <c r="F445" s="212">
        <v>9.09</v>
      </c>
      <c r="G445" s="208">
        <f t="shared" si="2"/>
        <v>9.04</v>
      </c>
      <c r="H445" s="206">
        <v>8.99</v>
      </c>
      <c r="I445" s="209">
        <f t="shared" si="3"/>
        <v>8.966666667</v>
      </c>
      <c r="J445" s="209">
        <f t="shared" si="4"/>
        <v>8.943333333</v>
      </c>
      <c r="K445" s="212">
        <v>8.92</v>
      </c>
      <c r="L445" s="208">
        <f t="shared" si="5"/>
        <v>8.906</v>
      </c>
      <c r="M445" s="208">
        <f t="shared" si="6"/>
        <v>8.892</v>
      </c>
      <c r="N445" s="208">
        <f t="shared" si="7"/>
        <v>8.878</v>
      </c>
      <c r="O445" s="208">
        <f t="shared" si="8"/>
        <v>8.864</v>
      </c>
      <c r="P445" s="206">
        <v>8.85</v>
      </c>
      <c r="Q445" s="209">
        <f t="shared" si="9"/>
        <v>8.84</v>
      </c>
      <c r="R445" s="209">
        <f t="shared" si="10"/>
        <v>8.83</v>
      </c>
      <c r="S445" s="209">
        <f t="shared" si="11"/>
        <v>8.82</v>
      </c>
      <c r="T445" s="209">
        <f t="shared" si="12"/>
        <v>8.81</v>
      </c>
      <c r="U445" s="213">
        <v>8.8</v>
      </c>
    </row>
    <row r="446">
      <c r="A446" s="214">
        <v>42496.0</v>
      </c>
      <c r="B446" s="211">
        <v>9.51</v>
      </c>
      <c r="C446" s="206">
        <v>9.37</v>
      </c>
      <c r="D446" s="212">
        <v>9.26</v>
      </c>
      <c r="E446" s="208">
        <f t="shared" si="1"/>
        <v>9.17</v>
      </c>
      <c r="F446" s="212">
        <v>9.08</v>
      </c>
      <c r="G446" s="208">
        <f t="shared" si="2"/>
        <v>9.025</v>
      </c>
      <c r="H446" s="206">
        <v>8.97</v>
      </c>
      <c r="I446" s="209">
        <f t="shared" si="3"/>
        <v>8.943333333</v>
      </c>
      <c r="J446" s="209">
        <f t="shared" si="4"/>
        <v>8.916666667</v>
      </c>
      <c r="K446" s="212">
        <v>8.89</v>
      </c>
      <c r="L446" s="208">
        <f t="shared" si="5"/>
        <v>8.878</v>
      </c>
      <c r="M446" s="208">
        <f t="shared" si="6"/>
        <v>8.866</v>
      </c>
      <c r="N446" s="208">
        <f t="shared" si="7"/>
        <v>8.854</v>
      </c>
      <c r="O446" s="208">
        <f t="shared" si="8"/>
        <v>8.842</v>
      </c>
      <c r="P446" s="206">
        <v>8.83</v>
      </c>
      <c r="Q446" s="209">
        <f t="shared" si="9"/>
        <v>8.824</v>
      </c>
      <c r="R446" s="209">
        <f t="shared" si="10"/>
        <v>8.818</v>
      </c>
      <c r="S446" s="209">
        <f t="shared" si="11"/>
        <v>8.812</v>
      </c>
      <c r="T446" s="209">
        <f t="shared" si="12"/>
        <v>8.806</v>
      </c>
      <c r="U446" s="213">
        <v>8.8</v>
      </c>
    </row>
    <row r="447">
      <c r="A447" s="214">
        <v>42495.0</v>
      </c>
      <c r="B447" s="211">
        <v>9.57</v>
      </c>
      <c r="C447" s="206">
        <v>9.42</v>
      </c>
      <c r="D447" s="212">
        <v>9.29</v>
      </c>
      <c r="E447" s="208">
        <f t="shared" si="1"/>
        <v>9.185</v>
      </c>
      <c r="F447" s="212">
        <v>9.08</v>
      </c>
      <c r="G447" s="208">
        <f t="shared" si="2"/>
        <v>9.025</v>
      </c>
      <c r="H447" s="206">
        <v>8.97</v>
      </c>
      <c r="I447" s="209">
        <f t="shared" si="3"/>
        <v>8.953333333</v>
      </c>
      <c r="J447" s="209">
        <f t="shared" si="4"/>
        <v>8.936666667</v>
      </c>
      <c r="K447" s="212">
        <v>8.92</v>
      </c>
      <c r="L447" s="208">
        <f t="shared" si="5"/>
        <v>8.91</v>
      </c>
      <c r="M447" s="208">
        <f t="shared" si="6"/>
        <v>8.9</v>
      </c>
      <c r="N447" s="208">
        <f t="shared" si="7"/>
        <v>8.89</v>
      </c>
      <c r="O447" s="208">
        <f t="shared" si="8"/>
        <v>8.88</v>
      </c>
      <c r="P447" s="206">
        <v>8.87</v>
      </c>
      <c r="Q447" s="209">
        <f t="shared" si="9"/>
        <v>8.862</v>
      </c>
      <c r="R447" s="209">
        <f t="shared" si="10"/>
        <v>8.854</v>
      </c>
      <c r="S447" s="209">
        <f t="shared" si="11"/>
        <v>8.846</v>
      </c>
      <c r="T447" s="209">
        <f t="shared" si="12"/>
        <v>8.838</v>
      </c>
      <c r="U447" s="213">
        <v>8.83</v>
      </c>
    </row>
    <row r="448">
      <c r="A448" s="214">
        <v>42494.0</v>
      </c>
      <c r="B448" s="211">
        <v>9.66</v>
      </c>
      <c r="C448" s="206">
        <v>9.42</v>
      </c>
      <c r="D448" s="212">
        <v>9.29</v>
      </c>
      <c r="E448" s="208">
        <f t="shared" si="1"/>
        <v>9.205</v>
      </c>
      <c r="F448" s="212">
        <v>9.12</v>
      </c>
      <c r="G448" s="208">
        <f t="shared" si="2"/>
        <v>9.065</v>
      </c>
      <c r="H448" s="206">
        <v>9.01</v>
      </c>
      <c r="I448" s="209">
        <f t="shared" si="3"/>
        <v>8.99</v>
      </c>
      <c r="J448" s="209">
        <f t="shared" si="4"/>
        <v>8.97</v>
      </c>
      <c r="K448" s="212">
        <v>8.95</v>
      </c>
      <c r="L448" s="208">
        <f t="shared" si="5"/>
        <v>8.938</v>
      </c>
      <c r="M448" s="208">
        <f t="shared" si="6"/>
        <v>8.926</v>
      </c>
      <c r="N448" s="208">
        <f t="shared" si="7"/>
        <v>8.914</v>
      </c>
      <c r="O448" s="208">
        <f t="shared" si="8"/>
        <v>8.902</v>
      </c>
      <c r="P448" s="206">
        <v>8.89</v>
      </c>
      <c r="Q448" s="209">
        <f t="shared" si="9"/>
        <v>8.882</v>
      </c>
      <c r="R448" s="209">
        <f t="shared" si="10"/>
        <v>8.874</v>
      </c>
      <c r="S448" s="209">
        <f t="shared" si="11"/>
        <v>8.866</v>
      </c>
      <c r="T448" s="209">
        <f t="shared" si="12"/>
        <v>8.858</v>
      </c>
      <c r="U448" s="213">
        <v>8.85</v>
      </c>
    </row>
    <row r="449">
      <c r="A449" s="214">
        <v>42489.0</v>
      </c>
      <c r="B449" s="211">
        <v>9.6</v>
      </c>
      <c r="C449" s="206">
        <v>9.39</v>
      </c>
      <c r="D449" s="212">
        <v>9.24</v>
      </c>
      <c r="E449" s="208">
        <f t="shared" si="1"/>
        <v>9.115</v>
      </c>
      <c r="F449" s="212">
        <v>8.99</v>
      </c>
      <c r="G449" s="208">
        <f t="shared" si="2"/>
        <v>8.925</v>
      </c>
      <c r="H449" s="206">
        <v>8.86</v>
      </c>
      <c r="I449" s="209">
        <f t="shared" si="3"/>
        <v>8.846666667</v>
      </c>
      <c r="J449" s="209">
        <f t="shared" si="4"/>
        <v>8.833333333</v>
      </c>
      <c r="K449" s="212">
        <v>8.82</v>
      </c>
      <c r="L449" s="208">
        <f t="shared" si="5"/>
        <v>8.812</v>
      </c>
      <c r="M449" s="208">
        <f t="shared" si="6"/>
        <v>8.804</v>
      </c>
      <c r="N449" s="208">
        <f t="shared" si="7"/>
        <v>8.796</v>
      </c>
      <c r="O449" s="208">
        <f t="shared" si="8"/>
        <v>8.788</v>
      </c>
      <c r="P449" s="206">
        <v>8.78</v>
      </c>
      <c r="Q449" s="209">
        <f t="shared" si="9"/>
        <v>8.774</v>
      </c>
      <c r="R449" s="209">
        <f t="shared" si="10"/>
        <v>8.768</v>
      </c>
      <c r="S449" s="209">
        <f t="shared" si="11"/>
        <v>8.762</v>
      </c>
      <c r="T449" s="209">
        <f t="shared" si="12"/>
        <v>8.756</v>
      </c>
      <c r="U449" s="213">
        <v>8.75</v>
      </c>
    </row>
    <row r="450">
      <c r="A450" s="214">
        <v>42488.0</v>
      </c>
      <c r="B450" s="211">
        <v>9.64</v>
      </c>
      <c r="C450" s="206">
        <v>9.42</v>
      </c>
      <c r="D450" s="212">
        <v>9.29</v>
      </c>
      <c r="E450" s="208">
        <f t="shared" si="1"/>
        <v>9.205</v>
      </c>
      <c r="F450" s="212">
        <v>9.12</v>
      </c>
      <c r="G450" s="208">
        <f t="shared" si="2"/>
        <v>9.075</v>
      </c>
      <c r="H450" s="206">
        <v>9.03</v>
      </c>
      <c r="I450" s="209">
        <f t="shared" si="3"/>
        <v>9.02</v>
      </c>
      <c r="J450" s="209">
        <f t="shared" si="4"/>
        <v>9.01</v>
      </c>
      <c r="K450" s="212">
        <v>9.0</v>
      </c>
      <c r="L450" s="208">
        <f t="shared" si="5"/>
        <v>8.996</v>
      </c>
      <c r="M450" s="208">
        <f t="shared" si="6"/>
        <v>8.992</v>
      </c>
      <c r="N450" s="208">
        <f t="shared" si="7"/>
        <v>8.988</v>
      </c>
      <c r="O450" s="208">
        <f t="shared" si="8"/>
        <v>8.984</v>
      </c>
      <c r="P450" s="206">
        <v>8.98</v>
      </c>
      <c r="Q450" s="209">
        <f t="shared" si="9"/>
        <v>8.98</v>
      </c>
      <c r="R450" s="209">
        <f t="shared" si="10"/>
        <v>8.98</v>
      </c>
      <c r="S450" s="209">
        <f t="shared" si="11"/>
        <v>8.98</v>
      </c>
      <c r="T450" s="209">
        <f t="shared" si="12"/>
        <v>8.98</v>
      </c>
      <c r="U450" s="213">
        <v>8.98</v>
      </c>
    </row>
    <row r="451">
      <c r="A451" s="214">
        <v>42487.0</v>
      </c>
      <c r="B451" s="211">
        <v>9.66</v>
      </c>
      <c r="C451" s="206">
        <v>9.47</v>
      </c>
      <c r="D451" s="212">
        <v>9.37</v>
      </c>
      <c r="E451" s="208">
        <f t="shared" si="1"/>
        <v>9.315</v>
      </c>
      <c r="F451" s="212">
        <v>9.26</v>
      </c>
      <c r="G451" s="208">
        <f t="shared" si="2"/>
        <v>9.23</v>
      </c>
      <c r="H451" s="206">
        <v>9.2</v>
      </c>
      <c r="I451" s="209">
        <f t="shared" si="3"/>
        <v>9.19</v>
      </c>
      <c r="J451" s="209">
        <f t="shared" si="4"/>
        <v>9.18</v>
      </c>
      <c r="K451" s="212">
        <v>9.17</v>
      </c>
      <c r="L451" s="208">
        <f t="shared" si="5"/>
        <v>9.168</v>
      </c>
      <c r="M451" s="208">
        <f t="shared" si="6"/>
        <v>9.166</v>
      </c>
      <c r="N451" s="208">
        <f t="shared" si="7"/>
        <v>9.164</v>
      </c>
      <c r="O451" s="208">
        <f t="shared" si="8"/>
        <v>9.162</v>
      </c>
      <c r="P451" s="206">
        <v>9.16</v>
      </c>
      <c r="Q451" s="209">
        <f t="shared" si="9"/>
        <v>9.16</v>
      </c>
      <c r="R451" s="209">
        <f t="shared" si="10"/>
        <v>9.16</v>
      </c>
      <c r="S451" s="209">
        <f t="shared" si="11"/>
        <v>9.16</v>
      </c>
      <c r="T451" s="209">
        <f t="shared" si="12"/>
        <v>9.16</v>
      </c>
      <c r="U451" s="213">
        <v>9.16</v>
      </c>
    </row>
    <row r="452">
      <c r="A452" s="214">
        <v>42486.0</v>
      </c>
      <c r="B452" s="211">
        <v>9.69</v>
      </c>
      <c r="C452" s="206">
        <v>9.47</v>
      </c>
      <c r="D452" s="212">
        <v>9.37</v>
      </c>
      <c r="E452" s="208">
        <f t="shared" si="1"/>
        <v>9.325</v>
      </c>
      <c r="F452" s="212">
        <v>9.28</v>
      </c>
      <c r="G452" s="208">
        <f t="shared" si="2"/>
        <v>9.26</v>
      </c>
      <c r="H452" s="206">
        <v>9.24</v>
      </c>
      <c r="I452" s="209">
        <f t="shared" si="3"/>
        <v>9.233333333</v>
      </c>
      <c r="J452" s="209">
        <f t="shared" si="4"/>
        <v>9.226666667</v>
      </c>
      <c r="K452" s="212">
        <v>9.22</v>
      </c>
      <c r="L452" s="208">
        <f t="shared" si="5"/>
        <v>9.216</v>
      </c>
      <c r="M452" s="208">
        <f t="shared" si="6"/>
        <v>9.212</v>
      </c>
      <c r="N452" s="208">
        <f t="shared" si="7"/>
        <v>9.208</v>
      </c>
      <c r="O452" s="208">
        <f t="shared" si="8"/>
        <v>9.204</v>
      </c>
      <c r="P452" s="206">
        <v>9.2</v>
      </c>
      <c r="Q452" s="209">
        <f t="shared" si="9"/>
        <v>9.2</v>
      </c>
      <c r="R452" s="209">
        <f t="shared" si="10"/>
        <v>9.2</v>
      </c>
      <c r="S452" s="209">
        <f t="shared" si="11"/>
        <v>9.2</v>
      </c>
      <c r="T452" s="209">
        <f t="shared" si="12"/>
        <v>9.2</v>
      </c>
      <c r="U452" s="213">
        <v>9.2</v>
      </c>
    </row>
    <row r="453">
      <c r="A453" s="214">
        <v>42485.0</v>
      </c>
      <c r="B453" s="211">
        <v>9.66</v>
      </c>
      <c r="C453" s="206">
        <v>9.47</v>
      </c>
      <c r="D453" s="212">
        <v>9.38</v>
      </c>
      <c r="E453" s="208">
        <f t="shared" si="1"/>
        <v>9.33</v>
      </c>
      <c r="F453" s="212">
        <v>9.28</v>
      </c>
      <c r="G453" s="208">
        <f t="shared" si="2"/>
        <v>9.255</v>
      </c>
      <c r="H453" s="206">
        <v>9.23</v>
      </c>
      <c r="I453" s="209">
        <f t="shared" si="3"/>
        <v>9.223333333</v>
      </c>
      <c r="J453" s="209">
        <f t="shared" si="4"/>
        <v>9.216666667</v>
      </c>
      <c r="K453" s="212">
        <v>9.21</v>
      </c>
      <c r="L453" s="208">
        <f t="shared" si="5"/>
        <v>9.208</v>
      </c>
      <c r="M453" s="208">
        <f t="shared" si="6"/>
        <v>9.206</v>
      </c>
      <c r="N453" s="208">
        <f t="shared" si="7"/>
        <v>9.204</v>
      </c>
      <c r="O453" s="208">
        <f t="shared" si="8"/>
        <v>9.202</v>
      </c>
      <c r="P453" s="206">
        <v>9.2</v>
      </c>
      <c r="Q453" s="209">
        <f t="shared" si="9"/>
        <v>9.198</v>
      </c>
      <c r="R453" s="209">
        <f t="shared" si="10"/>
        <v>9.196</v>
      </c>
      <c r="S453" s="209">
        <f t="shared" si="11"/>
        <v>9.194</v>
      </c>
      <c r="T453" s="209">
        <f t="shared" si="12"/>
        <v>9.192</v>
      </c>
      <c r="U453" s="213">
        <v>9.19</v>
      </c>
    </row>
    <row r="454">
      <c r="A454" s="214">
        <v>42482.0</v>
      </c>
      <c r="B454" s="211">
        <v>9.61</v>
      </c>
      <c r="C454" s="206">
        <v>9.43</v>
      </c>
      <c r="D454" s="212">
        <v>9.35</v>
      </c>
      <c r="E454" s="208">
        <f t="shared" si="1"/>
        <v>9.305</v>
      </c>
      <c r="F454" s="212">
        <v>9.26</v>
      </c>
      <c r="G454" s="208">
        <f t="shared" si="2"/>
        <v>9.23</v>
      </c>
      <c r="H454" s="206">
        <v>9.2</v>
      </c>
      <c r="I454" s="209">
        <f t="shared" si="3"/>
        <v>9.19</v>
      </c>
      <c r="J454" s="209">
        <f t="shared" si="4"/>
        <v>9.18</v>
      </c>
      <c r="K454" s="212">
        <v>9.17</v>
      </c>
      <c r="L454" s="208">
        <f t="shared" si="5"/>
        <v>9.168</v>
      </c>
      <c r="M454" s="208">
        <f t="shared" si="6"/>
        <v>9.166</v>
      </c>
      <c r="N454" s="208">
        <f t="shared" si="7"/>
        <v>9.164</v>
      </c>
      <c r="O454" s="208">
        <f t="shared" si="8"/>
        <v>9.162</v>
      </c>
      <c r="P454" s="206">
        <v>9.16</v>
      </c>
      <c r="Q454" s="209">
        <f t="shared" si="9"/>
        <v>9.158</v>
      </c>
      <c r="R454" s="209">
        <f t="shared" si="10"/>
        <v>9.156</v>
      </c>
      <c r="S454" s="209">
        <f t="shared" si="11"/>
        <v>9.154</v>
      </c>
      <c r="T454" s="209">
        <f t="shared" si="12"/>
        <v>9.152</v>
      </c>
      <c r="U454" s="213">
        <v>9.15</v>
      </c>
    </row>
    <row r="455">
      <c r="A455" s="214">
        <v>42481.0</v>
      </c>
      <c r="B455" s="211">
        <v>9.58</v>
      </c>
      <c r="C455" s="206">
        <v>9.43</v>
      </c>
      <c r="D455" s="212">
        <v>9.36</v>
      </c>
      <c r="E455" s="208">
        <f t="shared" si="1"/>
        <v>9.295</v>
      </c>
      <c r="F455" s="212">
        <v>9.23</v>
      </c>
      <c r="G455" s="208">
        <f t="shared" si="2"/>
        <v>9.195</v>
      </c>
      <c r="H455" s="206">
        <v>9.16</v>
      </c>
      <c r="I455" s="209">
        <f t="shared" si="3"/>
        <v>9.15</v>
      </c>
      <c r="J455" s="209">
        <f t="shared" si="4"/>
        <v>9.14</v>
      </c>
      <c r="K455" s="212">
        <v>9.13</v>
      </c>
      <c r="L455" s="208">
        <f t="shared" si="5"/>
        <v>9.126</v>
      </c>
      <c r="M455" s="208">
        <f t="shared" si="6"/>
        <v>9.122</v>
      </c>
      <c r="N455" s="208">
        <f t="shared" si="7"/>
        <v>9.118</v>
      </c>
      <c r="O455" s="208">
        <f t="shared" si="8"/>
        <v>9.114</v>
      </c>
      <c r="P455" s="206">
        <v>9.11</v>
      </c>
      <c r="Q455" s="209">
        <f t="shared" si="9"/>
        <v>9.108</v>
      </c>
      <c r="R455" s="209">
        <f t="shared" si="10"/>
        <v>9.106</v>
      </c>
      <c r="S455" s="209">
        <f t="shared" si="11"/>
        <v>9.104</v>
      </c>
      <c r="T455" s="209">
        <f t="shared" si="12"/>
        <v>9.102</v>
      </c>
      <c r="U455" s="213">
        <v>9.1</v>
      </c>
    </row>
    <row r="456">
      <c r="A456" s="214">
        <v>42480.0</v>
      </c>
      <c r="B456" s="211">
        <v>9.56</v>
      </c>
      <c r="C456" s="206">
        <v>9.36</v>
      </c>
      <c r="D456" s="212">
        <v>9.28</v>
      </c>
      <c r="E456" s="208">
        <f t="shared" si="1"/>
        <v>9.225</v>
      </c>
      <c r="F456" s="212">
        <v>9.17</v>
      </c>
      <c r="G456" s="208">
        <f t="shared" si="2"/>
        <v>9.14</v>
      </c>
      <c r="H456" s="206">
        <v>9.11</v>
      </c>
      <c r="I456" s="209">
        <f t="shared" si="3"/>
        <v>9.1</v>
      </c>
      <c r="J456" s="209">
        <f t="shared" si="4"/>
        <v>9.09</v>
      </c>
      <c r="K456" s="212">
        <v>9.08</v>
      </c>
      <c r="L456" s="208">
        <f t="shared" si="5"/>
        <v>9.078</v>
      </c>
      <c r="M456" s="208">
        <f t="shared" si="6"/>
        <v>9.076</v>
      </c>
      <c r="N456" s="208">
        <f t="shared" si="7"/>
        <v>9.074</v>
      </c>
      <c r="O456" s="208">
        <f t="shared" si="8"/>
        <v>9.072</v>
      </c>
      <c r="P456" s="206">
        <v>9.07</v>
      </c>
      <c r="Q456" s="209">
        <f t="shared" si="9"/>
        <v>9.072</v>
      </c>
      <c r="R456" s="209">
        <f t="shared" si="10"/>
        <v>9.074</v>
      </c>
      <c r="S456" s="209">
        <f t="shared" si="11"/>
        <v>9.076</v>
      </c>
      <c r="T456" s="209">
        <f t="shared" si="12"/>
        <v>9.078</v>
      </c>
      <c r="U456" s="213">
        <v>9.08</v>
      </c>
    </row>
    <row r="457">
      <c r="A457" s="214">
        <v>42479.0</v>
      </c>
      <c r="B457" s="211">
        <v>9.67</v>
      </c>
      <c r="C457" s="206">
        <v>9.46</v>
      </c>
      <c r="D457" s="212">
        <v>9.35</v>
      </c>
      <c r="E457" s="208">
        <f t="shared" si="1"/>
        <v>9.295</v>
      </c>
      <c r="F457" s="212">
        <v>9.24</v>
      </c>
      <c r="G457" s="208">
        <f t="shared" si="2"/>
        <v>9.22</v>
      </c>
      <c r="H457" s="206">
        <v>9.2</v>
      </c>
      <c r="I457" s="209">
        <f t="shared" si="3"/>
        <v>9.186666667</v>
      </c>
      <c r="J457" s="209">
        <f t="shared" si="4"/>
        <v>9.173333333</v>
      </c>
      <c r="K457" s="212">
        <v>9.16</v>
      </c>
      <c r="L457" s="208">
        <f t="shared" si="5"/>
        <v>9.156</v>
      </c>
      <c r="M457" s="208">
        <f t="shared" si="6"/>
        <v>9.152</v>
      </c>
      <c r="N457" s="208">
        <f t="shared" si="7"/>
        <v>9.148</v>
      </c>
      <c r="O457" s="208">
        <f t="shared" si="8"/>
        <v>9.144</v>
      </c>
      <c r="P457" s="206">
        <v>9.14</v>
      </c>
      <c r="Q457" s="209">
        <f t="shared" si="9"/>
        <v>9.136</v>
      </c>
      <c r="R457" s="209">
        <f t="shared" si="10"/>
        <v>9.132</v>
      </c>
      <c r="S457" s="209">
        <f t="shared" si="11"/>
        <v>9.128</v>
      </c>
      <c r="T457" s="209">
        <f t="shared" si="12"/>
        <v>9.124</v>
      </c>
      <c r="U457" s="213">
        <v>9.12</v>
      </c>
    </row>
    <row r="458">
      <c r="A458" s="214">
        <v>42478.0</v>
      </c>
      <c r="B458" s="211">
        <v>9.71</v>
      </c>
      <c r="C458" s="206">
        <v>9.49</v>
      </c>
      <c r="D458" s="212">
        <v>9.4</v>
      </c>
      <c r="E458" s="208">
        <f t="shared" si="1"/>
        <v>9.35</v>
      </c>
      <c r="F458" s="212">
        <v>9.3</v>
      </c>
      <c r="G458" s="208">
        <f t="shared" si="2"/>
        <v>9.27</v>
      </c>
      <c r="H458" s="206">
        <v>9.24</v>
      </c>
      <c r="I458" s="209">
        <f t="shared" si="3"/>
        <v>9.226666667</v>
      </c>
      <c r="J458" s="209">
        <f t="shared" si="4"/>
        <v>9.213333333</v>
      </c>
      <c r="K458" s="212">
        <v>9.2</v>
      </c>
      <c r="L458" s="208">
        <f t="shared" si="5"/>
        <v>9.198</v>
      </c>
      <c r="M458" s="208">
        <f t="shared" si="6"/>
        <v>9.196</v>
      </c>
      <c r="N458" s="208">
        <f t="shared" si="7"/>
        <v>9.194</v>
      </c>
      <c r="O458" s="208">
        <f t="shared" si="8"/>
        <v>9.192</v>
      </c>
      <c r="P458" s="206">
        <v>9.19</v>
      </c>
      <c r="Q458" s="209">
        <f t="shared" si="9"/>
        <v>9.19</v>
      </c>
      <c r="R458" s="209">
        <f t="shared" si="10"/>
        <v>9.19</v>
      </c>
      <c r="S458" s="209">
        <f t="shared" si="11"/>
        <v>9.19</v>
      </c>
      <c r="T458" s="209">
        <f t="shared" si="12"/>
        <v>9.19</v>
      </c>
      <c r="U458" s="213">
        <v>9.19</v>
      </c>
    </row>
    <row r="459">
      <c r="A459" s="214">
        <v>42475.0</v>
      </c>
      <c r="B459" s="211">
        <v>9.75</v>
      </c>
      <c r="C459" s="206">
        <v>9.53</v>
      </c>
      <c r="D459" s="212">
        <v>9.4</v>
      </c>
      <c r="E459" s="208">
        <f t="shared" si="1"/>
        <v>9.335</v>
      </c>
      <c r="F459" s="212">
        <v>9.27</v>
      </c>
      <c r="G459" s="208">
        <f t="shared" si="2"/>
        <v>9.245</v>
      </c>
      <c r="H459" s="206">
        <v>9.22</v>
      </c>
      <c r="I459" s="209">
        <f t="shared" si="3"/>
        <v>9.213333333</v>
      </c>
      <c r="J459" s="209">
        <f t="shared" si="4"/>
        <v>9.206666667</v>
      </c>
      <c r="K459" s="212">
        <v>9.2</v>
      </c>
      <c r="L459" s="208">
        <f t="shared" si="5"/>
        <v>9.198</v>
      </c>
      <c r="M459" s="208">
        <f t="shared" si="6"/>
        <v>9.196</v>
      </c>
      <c r="N459" s="208">
        <f t="shared" si="7"/>
        <v>9.194</v>
      </c>
      <c r="O459" s="208">
        <f t="shared" si="8"/>
        <v>9.192</v>
      </c>
      <c r="P459" s="206">
        <v>9.19</v>
      </c>
      <c r="Q459" s="209">
        <f t="shared" si="9"/>
        <v>9.186</v>
      </c>
      <c r="R459" s="209">
        <f t="shared" si="10"/>
        <v>9.182</v>
      </c>
      <c r="S459" s="209">
        <f t="shared" si="11"/>
        <v>9.178</v>
      </c>
      <c r="T459" s="209">
        <f t="shared" si="12"/>
        <v>9.174</v>
      </c>
      <c r="U459" s="213">
        <v>9.17</v>
      </c>
    </row>
    <row r="460">
      <c r="A460" s="214">
        <v>42474.0</v>
      </c>
      <c r="B460" s="211">
        <v>9.7</v>
      </c>
      <c r="C460" s="206">
        <v>9.48</v>
      </c>
      <c r="D460" s="212">
        <v>9.39</v>
      </c>
      <c r="E460" s="208">
        <f t="shared" si="1"/>
        <v>9.34</v>
      </c>
      <c r="F460" s="212">
        <v>9.29</v>
      </c>
      <c r="G460" s="208">
        <f t="shared" si="2"/>
        <v>9.26</v>
      </c>
      <c r="H460" s="206">
        <v>9.23</v>
      </c>
      <c r="I460" s="209">
        <f t="shared" si="3"/>
        <v>9.22</v>
      </c>
      <c r="J460" s="209">
        <f t="shared" si="4"/>
        <v>9.21</v>
      </c>
      <c r="K460" s="212">
        <v>9.2</v>
      </c>
      <c r="L460" s="208">
        <f t="shared" si="5"/>
        <v>9.196</v>
      </c>
      <c r="M460" s="208">
        <f t="shared" si="6"/>
        <v>9.192</v>
      </c>
      <c r="N460" s="208">
        <f t="shared" si="7"/>
        <v>9.188</v>
      </c>
      <c r="O460" s="208">
        <f t="shared" si="8"/>
        <v>9.184</v>
      </c>
      <c r="P460" s="206">
        <v>9.18</v>
      </c>
      <c r="Q460" s="209">
        <f t="shared" si="9"/>
        <v>9.178</v>
      </c>
      <c r="R460" s="209">
        <f t="shared" si="10"/>
        <v>9.176</v>
      </c>
      <c r="S460" s="209">
        <f t="shared" si="11"/>
        <v>9.174</v>
      </c>
      <c r="T460" s="209">
        <f t="shared" si="12"/>
        <v>9.172</v>
      </c>
      <c r="U460" s="213">
        <v>9.17</v>
      </c>
    </row>
    <row r="461">
      <c r="A461" s="214">
        <v>42473.0</v>
      </c>
      <c r="B461" s="211">
        <v>9.7</v>
      </c>
      <c r="C461" s="206">
        <v>9.51</v>
      </c>
      <c r="D461" s="212">
        <v>9.4</v>
      </c>
      <c r="E461" s="208">
        <f t="shared" si="1"/>
        <v>9.34</v>
      </c>
      <c r="F461" s="212">
        <v>9.28</v>
      </c>
      <c r="G461" s="208">
        <f t="shared" si="2"/>
        <v>9.25</v>
      </c>
      <c r="H461" s="206">
        <v>9.22</v>
      </c>
      <c r="I461" s="209">
        <f t="shared" si="3"/>
        <v>9.21</v>
      </c>
      <c r="J461" s="209">
        <f t="shared" si="4"/>
        <v>9.2</v>
      </c>
      <c r="K461" s="212">
        <v>9.19</v>
      </c>
      <c r="L461" s="208">
        <f t="shared" si="5"/>
        <v>9.186</v>
      </c>
      <c r="M461" s="208">
        <f t="shared" si="6"/>
        <v>9.182</v>
      </c>
      <c r="N461" s="208">
        <f t="shared" si="7"/>
        <v>9.178</v>
      </c>
      <c r="O461" s="208">
        <f t="shared" si="8"/>
        <v>9.174</v>
      </c>
      <c r="P461" s="206">
        <v>9.17</v>
      </c>
      <c r="Q461" s="209">
        <f t="shared" si="9"/>
        <v>9.166</v>
      </c>
      <c r="R461" s="209">
        <f t="shared" si="10"/>
        <v>9.162</v>
      </c>
      <c r="S461" s="209">
        <f t="shared" si="11"/>
        <v>9.158</v>
      </c>
      <c r="T461" s="209">
        <f t="shared" si="12"/>
        <v>9.154</v>
      </c>
      <c r="U461" s="213">
        <v>9.15</v>
      </c>
    </row>
    <row r="462">
      <c r="A462" s="214">
        <v>42472.0</v>
      </c>
      <c r="B462" s="211">
        <v>9.69</v>
      </c>
      <c r="C462" s="206">
        <v>9.48</v>
      </c>
      <c r="D462" s="212">
        <v>9.35</v>
      </c>
      <c r="E462" s="208">
        <f t="shared" si="1"/>
        <v>9.295</v>
      </c>
      <c r="F462" s="212">
        <v>9.24</v>
      </c>
      <c r="G462" s="208">
        <f t="shared" si="2"/>
        <v>9.215</v>
      </c>
      <c r="H462" s="206">
        <v>9.19</v>
      </c>
      <c r="I462" s="209">
        <f t="shared" si="3"/>
        <v>9.176666667</v>
      </c>
      <c r="J462" s="209">
        <f t="shared" si="4"/>
        <v>9.163333333</v>
      </c>
      <c r="K462" s="212">
        <v>9.15</v>
      </c>
      <c r="L462" s="208">
        <f t="shared" si="5"/>
        <v>9.142</v>
      </c>
      <c r="M462" s="208">
        <f t="shared" si="6"/>
        <v>9.134</v>
      </c>
      <c r="N462" s="208">
        <f t="shared" si="7"/>
        <v>9.126</v>
      </c>
      <c r="O462" s="208">
        <f t="shared" si="8"/>
        <v>9.118</v>
      </c>
      <c r="P462" s="206">
        <v>9.11</v>
      </c>
      <c r="Q462" s="209">
        <f t="shared" si="9"/>
        <v>9.106</v>
      </c>
      <c r="R462" s="209">
        <f t="shared" si="10"/>
        <v>9.102</v>
      </c>
      <c r="S462" s="209">
        <f t="shared" si="11"/>
        <v>9.098</v>
      </c>
      <c r="T462" s="209">
        <f t="shared" si="12"/>
        <v>9.094</v>
      </c>
      <c r="U462" s="213">
        <v>9.09</v>
      </c>
    </row>
    <row r="463">
      <c r="A463" s="214">
        <v>42471.0</v>
      </c>
      <c r="B463" s="211">
        <v>9.66</v>
      </c>
      <c r="C463" s="206">
        <v>9.47</v>
      </c>
      <c r="D463" s="212">
        <v>9.38</v>
      </c>
      <c r="E463" s="208">
        <f t="shared" si="1"/>
        <v>9.32</v>
      </c>
      <c r="F463" s="212">
        <v>9.26</v>
      </c>
      <c r="G463" s="208">
        <f t="shared" si="2"/>
        <v>9.225</v>
      </c>
      <c r="H463" s="206">
        <v>9.19</v>
      </c>
      <c r="I463" s="209">
        <f t="shared" si="3"/>
        <v>9.176666667</v>
      </c>
      <c r="J463" s="209">
        <f t="shared" si="4"/>
        <v>9.163333333</v>
      </c>
      <c r="K463" s="212">
        <v>9.15</v>
      </c>
      <c r="L463" s="208">
        <f t="shared" si="5"/>
        <v>9.146</v>
      </c>
      <c r="M463" s="208">
        <f t="shared" si="6"/>
        <v>9.142</v>
      </c>
      <c r="N463" s="208">
        <f t="shared" si="7"/>
        <v>9.138</v>
      </c>
      <c r="O463" s="208">
        <f t="shared" si="8"/>
        <v>9.134</v>
      </c>
      <c r="P463" s="206">
        <v>9.13</v>
      </c>
      <c r="Q463" s="209">
        <f t="shared" si="9"/>
        <v>9.128</v>
      </c>
      <c r="R463" s="209">
        <f t="shared" si="10"/>
        <v>9.126</v>
      </c>
      <c r="S463" s="209">
        <f t="shared" si="11"/>
        <v>9.124</v>
      </c>
      <c r="T463" s="209">
        <f t="shared" si="12"/>
        <v>9.122</v>
      </c>
      <c r="U463" s="213">
        <v>9.12</v>
      </c>
    </row>
    <row r="464">
      <c r="A464" s="214">
        <v>42468.0</v>
      </c>
      <c r="B464" s="211">
        <v>9.77</v>
      </c>
      <c r="C464" s="206">
        <v>9.54</v>
      </c>
      <c r="D464" s="212">
        <v>9.42</v>
      </c>
      <c r="E464" s="208">
        <f t="shared" si="1"/>
        <v>9.36</v>
      </c>
      <c r="F464" s="212">
        <v>9.3</v>
      </c>
      <c r="G464" s="208">
        <f t="shared" si="2"/>
        <v>9.265</v>
      </c>
      <c r="H464" s="206">
        <v>9.23</v>
      </c>
      <c r="I464" s="209">
        <f t="shared" si="3"/>
        <v>9.22</v>
      </c>
      <c r="J464" s="209">
        <f t="shared" si="4"/>
        <v>9.21</v>
      </c>
      <c r="K464" s="212">
        <v>9.2</v>
      </c>
      <c r="L464" s="208">
        <f t="shared" si="5"/>
        <v>9.194</v>
      </c>
      <c r="M464" s="208">
        <f t="shared" si="6"/>
        <v>9.188</v>
      </c>
      <c r="N464" s="208">
        <f t="shared" si="7"/>
        <v>9.182</v>
      </c>
      <c r="O464" s="208">
        <f t="shared" si="8"/>
        <v>9.176</v>
      </c>
      <c r="P464" s="206">
        <v>9.17</v>
      </c>
      <c r="Q464" s="209">
        <f t="shared" si="9"/>
        <v>9.166</v>
      </c>
      <c r="R464" s="209">
        <f t="shared" si="10"/>
        <v>9.162</v>
      </c>
      <c r="S464" s="209">
        <f t="shared" si="11"/>
        <v>9.158</v>
      </c>
      <c r="T464" s="209">
        <f t="shared" si="12"/>
        <v>9.154</v>
      </c>
      <c r="U464" s="213">
        <v>9.15</v>
      </c>
    </row>
    <row r="465">
      <c r="A465" s="214">
        <v>42467.0</v>
      </c>
      <c r="B465" s="211">
        <v>9.77</v>
      </c>
      <c r="C465" s="206">
        <v>9.54</v>
      </c>
      <c r="D465" s="212">
        <v>9.43</v>
      </c>
      <c r="E465" s="208">
        <f t="shared" si="1"/>
        <v>9.39</v>
      </c>
      <c r="F465" s="212">
        <v>9.35</v>
      </c>
      <c r="G465" s="208">
        <f t="shared" si="2"/>
        <v>9.335</v>
      </c>
      <c r="H465" s="206">
        <v>9.32</v>
      </c>
      <c r="I465" s="209">
        <f t="shared" si="3"/>
        <v>9.316666667</v>
      </c>
      <c r="J465" s="209">
        <f t="shared" si="4"/>
        <v>9.313333333</v>
      </c>
      <c r="K465" s="212">
        <v>9.31</v>
      </c>
      <c r="L465" s="208">
        <f t="shared" si="5"/>
        <v>9.304</v>
      </c>
      <c r="M465" s="208">
        <f t="shared" si="6"/>
        <v>9.298</v>
      </c>
      <c r="N465" s="208">
        <f t="shared" si="7"/>
        <v>9.292</v>
      </c>
      <c r="O465" s="208">
        <f t="shared" si="8"/>
        <v>9.286</v>
      </c>
      <c r="P465" s="206">
        <v>9.28</v>
      </c>
      <c r="Q465" s="209">
        <f t="shared" si="9"/>
        <v>9.274</v>
      </c>
      <c r="R465" s="209">
        <f t="shared" si="10"/>
        <v>9.268</v>
      </c>
      <c r="S465" s="209">
        <f t="shared" si="11"/>
        <v>9.262</v>
      </c>
      <c r="T465" s="209">
        <f t="shared" si="12"/>
        <v>9.256</v>
      </c>
      <c r="U465" s="213">
        <v>9.25</v>
      </c>
    </row>
    <row r="466">
      <c r="A466" s="214">
        <v>42466.0</v>
      </c>
      <c r="B466" s="211">
        <v>9.8</v>
      </c>
      <c r="C466" s="206">
        <v>9.49</v>
      </c>
      <c r="D466" s="212">
        <v>9.36</v>
      </c>
      <c r="E466" s="208">
        <f t="shared" si="1"/>
        <v>9.305</v>
      </c>
      <c r="F466" s="212">
        <v>9.25</v>
      </c>
      <c r="G466" s="208">
        <f t="shared" si="2"/>
        <v>9.22</v>
      </c>
      <c r="H466" s="206">
        <v>9.19</v>
      </c>
      <c r="I466" s="209">
        <f t="shared" si="3"/>
        <v>9.176666667</v>
      </c>
      <c r="J466" s="209">
        <f t="shared" si="4"/>
        <v>9.163333333</v>
      </c>
      <c r="K466" s="212">
        <v>9.15</v>
      </c>
      <c r="L466" s="208">
        <f t="shared" si="5"/>
        <v>9.146</v>
      </c>
      <c r="M466" s="208">
        <f t="shared" si="6"/>
        <v>9.142</v>
      </c>
      <c r="N466" s="208">
        <f t="shared" si="7"/>
        <v>9.138</v>
      </c>
      <c r="O466" s="208">
        <f t="shared" si="8"/>
        <v>9.134</v>
      </c>
      <c r="P466" s="206">
        <v>9.13</v>
      </c>
      <c r="Q466" s="209">
        <f t="shared" si="9"/>
        <v>9.128</v>
      </c>
      <c r="R466" s="209">
        <f t="shared" si="10"/>
        <v>9.126</v>
      </c>
      <c r="S466" s="209">
        <f t="shared" si="11"/>
        <v>9.124</v>
      </c>
      <c r="T466" s="209">
        <f t="shared" si="12"/>
        <v>9.122</v>
      </c>
      <c r="U466" s="213">
        <v>9.12</v>
      </c>
    </row>
    <row r="467">
      <c r="A467" s="214">
        <v>42465.0</v>
      </c>
      <c r="B467" s="211">
        <v>9.83</v>
      </c>
      <c r="C467" s="206">
        <v>9.5</v>
      </c>
      <c r="D467" s="212">
        <v>9.37</v>
      </c>
      <c r="E467" s="208">
        <f t="shared" si="1"/>
        <v>9.32</v>
      </c>
      <c r="F467" s="212">
        <v>9.27</v>
      </c>
      <c r="G467" s="208">
        <f t="shared" si="2"/>
        <v>9.25</v>
      </c>
      <c r="H467" s="206">
        <v>9.23</v>
      </c>
      <c r="I467" s="209">
        <f t="shared" si="3"/>
        <v>9.22</v>
      </c>
      <c r="J467" s="209">
        <f t="shared" si="4"/>
        <v>9.21</v>
      </c>
      <c r="K467" s="212">
        <v>9.2</v>
      </c>
      <c r="L467" s="208">
        <f t="shared" si="5"/>
        <v>9.192</v>
      </c>
      <c r="M467" s="208">
        <f t="shared" si="6"/>
        <v>9.184</v>
      </c>
      <c r="N467" s="208">
        <f t="shared" si="7"/>
        <v>9.176</v>
      </c>
      <c r="O467" s="208">
        <f t="shared" si="8"/>
        <v>9.168</v>
      </c>
      <c r="P467" s="206">
        <v>9.16</v>
      </c>
      <c r="Q467" s="209">
        <f t="shared" si="9"/>
        <v>9.156</v>
      </c>
      <c r="R467" s="209">
        <f t="shared" si="10"/>
        <v>9.152</v>
      </c>
      <c r="S467" s="209">
        <f t="shared" si="11"/>
        <v>9.148</v>
      </c>
      <c r="T467" s="209">
        <f t="shared" si="12"/>
        <v>9.144</v>
      </c>
      <c r="U467" s="213">
        <v>9.14</v>
      </c>
    </row>
    <row r="468">
      <c r="A468" s="214">
        <v>42464.0</v>
      </c>
      <c r="B468" s="211">
        <v>9.85</v>
      </c>
      <c r="C468" s="206">
        <v>9.54</v>
      </c>
      <c r="D468" s="212">
        <v>9.36</v>
      </c>
      <c r="E468" s="208">
        <f t="shared" si="1"/>
        <v>9.28</v>
      </c>
      <c r="F468" s="212">
        <v>9.2</v>
      </c>
      <c r="G468" s="208">
        <f t="shared" si="2"/>
        <v>9.175</v>
      </c>
      <c r="H468" s="206">
        <v>9.15</v>
      </c>
      <c r="I468" s="209">
        <f t="shared" si="3"/>
        <v>9.136666667</v>
      </c>
      <c r="J468" s="209">
        <f t="shared" si="4"/>
        <v>9.123333333</v>
      </c>
      <c r="K468" s="212">
        <v>9.11</v>
      </c>
      <c r="L468" s="208">
        <f t="shared" si="5"/>
        <v>9.1</v>
      </c>
      <c r="M468" s="208">
        <f t="shared" si="6"/>
        <v>9.09</v>
      </c>
      <c r="N468" s="208">
        <f t="shared" si="7"/>
        <v>9.08</v>
      </c>
      <c r="O468" s="208">
        <f t="shared" si="8"/>
        <v>9.07</v>
      </c>
      <c r="P468" s="206">
        <v>9.06</v>
      </c>
      <c r="Q468" s="209">
        <f t="shared" si="9"/>
        <v>9.056</v>
      </c>
      <c r="R468" s="209">
        <f t="shared" si="10"/>
        <v>9.052</v>
      </c>
      <c r="S468" s="209">
        <f t="shared" si="11"/>
        <v>9.048</v>
      </c>
      <c r="T468" s="209">
        <f t="shared" si="12"/>
        <v>9.044</v>
      </c>
      <c r="U468" s="213">
        <v>9.04</v>
      </c>
    </row>
    <row r="469">
      <c r="A469" s="214">
        <v>42461.0</v>
      </c>
      <c r="B469" s="211">
        <v>9.84</v>
      </c>
      <c r="C469" s="206">
        <v>9.47</v>
      </c>
      <c r="D469" s="212">
        <v>9.3</v>
      </c>
      <c r="E469" s="208">
        <f t="shared" si="1"/>
        <v>9.245</v>
      </c>
      <c r="F469" s="212">
        <v>9.19</v>
      </c>
      <c r="G469" s="208">
        <f t="shared" si="2"/>
        <v>9.17</v>
      </c>
      <c r="H469" s="206">
        <v>9.15</v>
      </c>
      <c r="I469" s="209">
        <f t="shared" si="3"/>
        <v>9.136666667</v>
      </c>
      <c r="J469" s="209">
        <f t="shared" si="4"/>
        <v>9.123333333</v>
      </c>
      <c r="K469" s="212">
        <v>9.11</v>
      </c>
      <c r="L469" s="208">
        <f t="shared" si="5"/>
        <v>9.1</v>
      </c>
      <c r="M469" s="208">
        <f t="shared" si="6"/>
        <v>9.09</v>
      </c>
      <c r="N469" s="208">
        <f t="shared" si="7"/>
        <v>9.08</v>
      </c>
      <c r="O469" s="208">
        <f t="shared" si="8"/>
        <v>9.07</v>
      </c>
      <c r="P469" s="206">
        <v>9.06</v>
      </c>
      <c r="Q469" s="209">
        <f t="shared" si="9"/>
        <v>9.054</v>
      </c>
      <c r="R469" s="209">
        <f t="shared" si="10"/>
        <v>9.048</v>
      </c>
      <c r="S469" s="209">
        <f t="shared" si="11"/>
        <v>9.042</v>
      </c>
      <c r="T469" s="209">
        <f t="shared" si="12"/>
        <v>9.036</v>
      </c>
      <c r="U469" s="213">
        <v>9.03</v>
      </c>
    </row>
    <row r="470">
      <c r="A470" s="214">
        <v>42460.0</v>
      </c>
      <c r="B470" s="211">
        <v>9.88</v>
      </c>
      <c r="C470" s="206">
        <v>9.48</v>
      </c>
      <c r="D470" s="212">
        <v>9.28</v>
      </c>
      <c r="E470" s="208">
        <f t="shared" si="1"/>
        <v>9.205</v>
      </c>
      <c r="F470" s="212">
        <v>9.13</v>
      </c>
      <c r="G470" s="208">
        <f t="shared" si="2"/>
        <v>9.105</v>
      </c>
      <c r="H470" s="206">
        <v>9.08</v>
      </c>
      <c r="I470" s="209">
        <f t="shared" si="3"/>
        <v>9.066666667</v>
      </c>
      <c r="J470" s="209">
        <f t="shared" si="4"/>
        <v>9.053333333</v>
      </c>
      <c r="K470" s="212">
        <v>9.04</v>
      </c>
      <c r="L470" s="208">
        <f t="shared" si="5"/>
        <v>9.034</v>
      </c>
      <c r="M470" s="208">
        <f t="shared" si="6"/>
        <v>9.028</v>
      </c>
      <c r="N470" s="208">
        <f t="shared" si="7"/>
        <v>9.022</v>
      </c>
      <c r="O470" s="208">
        <f t="shared" si="8"/>
        <v>9.016</v>
      </c>
      <c r="P470" s="206">
        <v>9.01</v>
      </c>
      <c r="Q470" s="209">
        <f t="shared" si="9"/>
        <v>9.008</v>
      </c>
      <c r="R470" s="209">
        <f t="shared" si="10"/>
        <v>9.006</v>
      </c>
      <c r="S470" s="209">
        <f t="shared" si="11"/>
        <v>9.004</v>
      </c>
      <c r="T470" s="209">
        <f t="shared" si="12"/>
        <v>9.002</v>
      </c>
      <c r="U470" s="213">
        <v>9.0</v>
      </c>
    </row>
    <row r="471">
      <c r="A471" s="214">
        <v>42459.0</v>
      </c>
      <c r="B471" s="211">
        <v>9.67</v>
      </c>
      <c r="C471" s="206">
        <v>9.39</v>
      </c>
      <c r="D471" s="212">
        <v>9.27</v>
      </c>
      <c r="E471" s="208">
        <f t="shared" si="1"/>
        <v>9.22</v>
      </c>
      <c r="F471" s="212">
        <v>9.17</v>
      </c>
      <c r="G471" s="208">
        <f t="shared" si="2"/>
        <v>9.15</v>
      </c>
      <c r="H471" s="206">
        <v>9.13</v>
      </c>
      <c r="I471" s="209">
        <f t="shared" si="3"/>
        <v>9.113333333</v>
      </c>
      <c r="J471" s="209">
        <f t="shared" si="4"/>
        <v>9.096666667</v>
      </c>
      <c r="K471" s="212">
        <v>9.08</v>
      </c>
      <c r="L471" s="208">
        <f t="shared" si="5"/>
        <v>9.074</v>
      </c>
      <c r="M471" s="208">
        <f t="shared" si="6"/>
        <v>9.068</v>
      </c>
      <c r="N471" s="208">
        <f t="shared" si="7"/>
        <v>9.062</v>
      </c>
      <c r="O471" s="208">
        <f t="shared" si="8"/>
        <v>9.056</v>
      </c>
      <c r="P471" s="206">
        <v>9.05</v>
      </c>
      <c r="Q471" s="209">
        <f t="shared" si="9"/>
        <v>9.048</v>
      </c>
      <c r="R471" s="209">
        <f t="shared" si="10"/>
        <v>9.046</v>
      </c>
      <c r="S471" s="209">
        <f t="shared" si="11"/>
        <v>9.044</v>
      </c>
      <c r="T471" s="209">
        <f t="shared" si="12"/>
        <v>9.042</v>
      </c>
      <c r="U471" s="213">
        <v>9.04</v>
      </c>
    </row>
    <row r="472">
      <c r="A472" s="214">
        <v>42458.0</v>
      </c>
      <c r="B472" s="211">
        <v>9.66</v>
      </c>
      <c r="C472" s="206">
        <v>9.43</v>
      </c>
      <c r="D472" s="212">
        <v>9.35</v>
      </c>
      <c r="E472" s="208">
        <f t="shared" si="1"/>
        <v>9.32</v>
      </c>
      <c r="F472" s="212">
        <v>9.29</v>
      </c>
      <c r="G472" s="208">
        <f t="shared" si="2"/>
        <v>9.265</v>
      </c>
      <c r="H472" s="206">
        <v>9.24</v>
      </c>
      <c r="I472" s="209">
        <f t="shared" si="3"/>
        <v>9.233333333</v>
      </c>
      <c r="J472" s="209">
        <f t="shared" si="4"/>
        <v>9.226666667</v>
      </c>
      <c r="K472" s="212">
        <v>9.22</v>
      </c>
      <c r="L472" s="208">
        <f t="shared" si="5"/>
        <v>9.214</v>
      </c>
      <c r="M472" s="208">
        <f t="shared" si="6"/>
        <v>9.208</v>
      </c>
      <c r="N472" s="208">
        <f t="shared" si="7"/>
        <v>9.202</v>
      </c>
      <c r="O472" s="208">
        <f t="shared" si="8"/>
        <v>9.196</v>
      </c>
      <c r="P472" s="206">
        <v>9.19</v>
      </c>
      <c r="Q472" s="209">
        <f t="shared" si="9"/>
        <v>9.188</v>
      </c>
      <c r="R472" s="209">
        <f t="shared" si="10"/>
        <v>9.186</v>
      </c>
      <c r="S472" s="209">
        <f t="shared" si="11"/>
        <v>9.184</v>
      </c>
      <c r="T472" s="209">
        <f t="shared" si="12"/>
        <v>9.182</v>
      </c>
      <c r="U472" s="213">
        <v>9.18</v>
      </c>
    </row>
    <row r="473">
      <c r="A473" s="214">
        <v>42457.0</v>
      </c>
      <c r="B473" s="211">
        <v>9.63</v>
      </c>
      <c r="C473" s="206">
        <v>9.4</v>
      </c>
      <c r="D473" s="212">
        <v>9.32</v>
      </c>
      <c r="E473" s="208">
        <f t="shared" si="1"/>
        <v>9.29</v>
      </c>
      <c r="F473" s="212">
        <v>9.26</v>
      </c>
      <c r="G473" s="208">
        <f t="shared" si="2"/>
        <v>9.24</v>
      </c>
      <c r="H473" s="206">
        <v>9.22</v>
      </c>
      <c r="I473" s="209">
        <f t="shared" si="3"/>
        <v>9.206666667</v>
      </c>
      <c r="J473" s="209">
        <f t="shared" si="4"/>
        <v>9.193333333</v>
      </c>
      <c r="K473" s="212">
        <v>9.18</v>
      </c>
      <c r="L473" s="208">
        <f t="shared" si="5"/>
        <v>9.172</v>
      </c>
      <c r="M473" s="208">
        <f t="shared" si="6"/>
        <v>9.164</v>
      </c>
      <c r="N473" s="208">
        <f t="shared" si="7"/>
        <v>9.156</v>
      </c>
      <c r="O473" s="208">
        <f t="shared" si="8"/>
        <v>9.148</v>
      </c>
      <c r="P473" s="206">
        <v>9.14</v>
      </c>
      <c r="Q473" s="209">
        <f t="shared" si="9"/>
        <v>9.136</v>
      </c>
      <c r="R473" s="209">
        <f t="shared" si="10"/>
        <v>9.132</v>
      </c>
      <c r="S473" s="209">
        <f t="shared" si="11"/>
        <v>9.128</v>
      </c>
      <c r="T473" s="209">
        <f t="shared" si="12"/>
        <v>9.124</v>
      </c>
      <c r="U473" s="213">
        <v>9.12</v>
      </c>
    </row>
    <row r="474">
      <c r="A474" s="214">
        <v>42454.0</v>
      </c>
      <c r="B474" s="211">
        <v>9.64</v>
      </c>
      <c r="C474" s="206">
        <v>9.43</v>
      </c>
      <c r="D474" s="212">
        <v>9.32</v>
      </c>
      <c r="E474" s="208">
        <f t="shared" si="1"/>
        <v>9.27</v>
      </c>
      <c r="F474" s="212">
        <v>9.22</v>
      </c>
      <c r="G474" s="208">
        <f t="shared" si="2"/>
        <v>9.205</v>
      </c>
      <c r="H474" s="206">
        <v>9.19</v>
      </c>
      <c r="I474" s="209">
        <f t="shared" si="3"/>
        <v>9.18</v>
      </c>
      <c r="J474" s="209">
        <f t="shared" si="4"/>
        <v>9.17</v>
      </c>
      <c r="K474" s="212">
        <v>9.16</v>
      </c>
      <c r="L474" s="208">
        <f t="shared" si="5"/>
        <v>9.156</v>
      </c>
      <c r="M474" s="208">
        <f t="shared" si="6"/>
        <v>9.152</v>
      </c>
      <c r="N474" s="208">
        <f t="shared" si="7"/>
        <v>9.148</v>
      </c>
      <c r="O474" s="208">
        <f t="shared" si="8"/>
        <v>9.144</v>
      </c>
      <c r="P474" s="206">
        <v>9.14</v>
      </c>
      <c r="Q474" s="209">
        <f t="shared" si="9"/>
        <v>9.138</v>
      </c>
      <c r="R474" s="209">
        <f t="shared" si="10"/>
        <v>9.136</v>
      </c>
      <c r="S474" s="209">
        <f t="shared" si="11"/>
        <v>9.134</v>
      </c>
      <c r="T474" s="209">
        <f t="shared" si="12"/>
        <v>9.132</v>
      </c>
      <c r="U474" s="213">
        <v>9.13</v>
      </c>
    </row>
    <row r="475">
      <c r="A475" s="214">
        <v>42453.0</v>
      </c>
      <c r="B475" s="211">
        <v>9.63</v>
      </c>
      <c r="C475" s="206">
        <v>9.46</v>
      </c>
      <c r="D475" s="212">
        <v>9.35</v>
      </c>
      <c r="E475" s="208">
        <f t="shared" si="1"/>
        <v>9.31</v>
      </c>
      <c r="F475" s="212">
        <v>9.27</v>
      </c>
      <c r="G475" s="208">
        <f t="shared" si="2"/>
        <v>9.26</v>
      </c>
      <c r="H475" s="206">
        <v>9.25</v>
      </c>
      <c r="I475" s="209">
        <f t="shared" si="3"/>
        <v>9.25</v>
      </c>
      <c r="J475" s="209">
        <f t="shared" si="4"/>
        <v>9.25</v>
      </c>
      <c r="K475" s="212">
        <v>9.25</v>
      </c>
      <c r="L475" s="208">
        <f t="shared" si="5"/>
        <v>9.246</v>
      </c>
      <c r="M475" s="208">
        <f t="shared" si="6"/>
        <v>9.242</v>
      </c>
      <c r="N475" s="208">
        <f t="shared" si="7"/>
        <v>9.238</v>
      </c>
      <c r="O475" s="208">
        <f t="shared" si="8"/>
        <v>9.234</v>
      </c>
      <c r="P475" s="206">
        <v>9.23</v>
      </c>
      <c r="Q475" s="209">
        <f t="shared" si="9"/>
        <v>9.228</v>
      </c>
      <c r="R475" s="209">
        <f t="shared" si="10"/>
        <v>9.226</v>
      </c>
      <c r="S475" s="209">
        <f t="shared" si="11"/>
        <v>9.224</v>
      </c>
      <c r="T475" s="209">
        <f t="shared" si="12"/>
        <v>9.222</v>
      </c>
      <c r="U475" s="213">
        <v>9.22</v>
      </c>
    </row>
    <row r="476">
      <c r="A476" s="214">
        <v>42452.0</v>
      </c>
      <c r="B476" s="211">
        <v>9.61</v>
      </c>
      <c r="C476" s="206">
        <v>9.4</v>
      </c>
      <c r="D476" s="212">
        <v>9.28</v>
      </c>
      <c r="E476" s="208">
        <f t="shared" si="1"/>
        <v>9.245</v>
      </c>
      <c r="F476" s="212">
        <v>9.21</v>
      </c>
      <c r="G476" s="208">
        <f t="shared" si="2"/>
        <v>9.21</v>
      </c>
      <c r="H476" s="206">
        <v>9.21</v>
      </c>
      <c r="I476" s="209">
        <f t="shared" si="3"/>
        <v>9.206666667</v>
      </c>
      <c r="J476" s="209">
        <f t="shared" si="4"/>
        <v>9.203333333</v>
      </c>
      <c r="K476" s="212">
        <v>9.2</v>
      </c>
      <c r="L476" s="208">
        <f t="shared" si="5"/>
        <v>9.194</v>
      </c>
      <c r="M476" s="208">
        <f t="shared" si="6"/>
        <v>9.188</v>
      </c>
      <c r="N476" s="208">
        <f t="shared" si="7"/>
        <v>9.182</v>
      </c>
      <c r="O476" s="208">
        <f t="shared" si="8"/>
        <v>9.176</v>
      </c>
      <c r="P476" s="206">
        <v>9.17</v>
      </c>
      <c r="Q476" s="209">
        <f t="shared" si="9"/>
        <v>9.166</v>
      </c>
      <c r="R476" s="209">
        <f t="shared" si="10"/>
        <v>9.162</v>
      </c>
      <c r="S476" s="209">
        <f t="shared" si="11"/>
        <v>9.158</v>
      </c>
      <c r="T476" s="209">
        <f t="shared" si="12"/>
        <v>9.154</v>
      </c>
      <c r="U476" s="213">
        <v>9.15</v>
      </c>
    </row>
    <row r="477">
      <c r="A477" s="214">
        <v>42451.0</v>
      </c>
      <c r="B477" s="211">
        <v>9.48</v>
      </c>
      <c r="C477" s="206">
        <v>9.3</v>
      </c>
      <c r="D477" s="212">
        <v>9.19</v>
      </c>
      <c r="E477" s="208">
        <f t="shared" si="1"/>
        <v>9.13</v>
      </c>
      <c r="F477" s="212">
        <v>9.07</v>
      </c>
      <c r="G477" s="208">
        <f t="shared" si="2"/>
        <v>9.05</v>
      </c>
      <c r="H477" s="206">
        <v>9.03</v>
      </c>
      <c r="I477" s="209">
        <f t="shared" si="3"/>
        <v>9.023333333</v>
      </c>
      <c r="J477" s="209">
        <f t="shared" si="4"/>
        <v>9.016666667</v>
      </c>
      <c r="K477" s="212">
        <v>9.01</v>
      </c>
      <c r="L477" s="208">
        <f t="shared" si="5"/>
        <v>9.004</v>
      </c>
      <c r="M477" s="208">
        <f t="shared" si="6"/>
        <v>8.998</v>
      </c>
      <c r="N477" s="208">
        <f t="shared" si="7"/>
        <v>8.992</v>
      </c>
      <c r="O477" s="208">
        <f t="shared" si="8"/>
        <v>8.986</v>
      </c>
      <c r="P477" s="206">
        <v>8.98</v>
      </c>
      <c r="Q477" s="209">
        <f t="shared" si="9"/>
        <v>8.976</v>
      </c>
      <c r="R477" s="209">
        <f t="shared" si="10"/>
        <v>8.972</v>
      </c>
      <c r="S477" s="209">
        <f t="shared" si="11"/>
        <v>8.968</v>
      </c>
      <c r="T477" s="209">
        <f t="shared" si="12"/>
        <v>8.964</v>
      </c>
      <c r="U477" s="213">
        <v>8.96</v>
      </c>
    </row>
    <row r="478">
      <c r="A478" s="214">
        <v>42450.0</v>
      </c>
      <c r="B478" s="211">
        <v>9.45</v>
      </c>
      <c r="C478" s="206">
        <v>9.29</v>
      </c>
      <c r="D478" s="212">
        <v>9.17</v>
      </c>
      <c r="E478" s="208">
        <f t="shared" si="1"/>
        <v>9.115</v>
      </c>
      <c r="F478" s="212">
        <v>9.06</v>
      </c>
      <c r="G478" s="208">
        <f t="shared" si="2"/>
        <v>9.035</v>
      </c>
      <c r="H478" s="206">
        <v>9.01</v>
      </c>
      <c r="I478" s="209">
        <f t="shared" si="3"/>
        <v>9.01</v>
      </c>
      <c r="J478" s="209">
        <f t="shared" si="4"/>
        <v>9.01</v>
      </c>
      <c r="K478" s="212">
        <v>9.01</v>
      </c>
      <c r="L478" s="208">
        <f t="shared" si="5"/>
        <v>9.008</v>
      </c>
      <c r="M478" s="208">
        <f t="shared" si="6"/>
        <v>9.006</v>
      </c>
      <c r="N478" s="208">
        <f t="shared" si="7"/>
        <v>9.004</v>
      </c>
      <c r="O478" s="208">
        <f t="shared" si="8"/>
        <v>9.002</v>
      </c>
      <c r="P478" s="206">
        <v>9.0</v>
      </c>
      <c r="Q478" s="209">
        <f t="shared" si="9"/>
        <v>8.998</v>
      </c>
      <c r="R478" s="209">
        <f t="shared" si="10"/>
        <v>8.996</v>
      </c>
      <c r="S478" s="209">
        <f t="shared" si="11"/>
        <v>8.994</v>
      </c>
      <c r="T478" s="209">
        <f t="shared" si="12"/>
        <v>8.992</v>
      </c>
      <c r="U478" s="213">
        <v>8.99</v>
      </c>
    </row>
    <row r="479">
      <c r="A479" s="214">
        <v>42447.0</v>
      </c>
      <c r="B479" s="211">
        <v>9.37</v>
      </c>
      <c r="C479" s="206">
        <v>9.24</v>
      </c>
      <c r="D479" s="212">
        <v>9.13</v>
      </c>
      <c r="E479" s="208">
        <f t="shared" si="1"/>
        <v>9.08</v>
      </c>
      <c r="F479" s="212">
        <v>9.03</v>
      </c>
      <c r="G479" s="208">
        <f t="shared" si="2"/>
        <v>9.02</v>
      </c>
      <c r="H479" s="206">
        <v>9.01</v>
      </c>
      <c r="I479" s="209">
        <f t="shared" si="3"/>
        <v>9.003333333</v>
      </c>
      <c r="J479" s="209">
        <f t="shared" si="4"/>
        <v>8.996666667</v>
      </c>
      <c r="K479" s="212">
        <v>8.99</v>
      </c>
      <c r="L479" s="208">
        <f t="shared" si="5"/>
        <v>8.982</v>
      </c>
      <c r="M479" s="208">
        <f t="shared" si="6"/>
        <v>8.974</v>
      </c>
      <c r="N479" s="208">
        <f t="shared" si="7"/>
        <v>8.966</v>
      </c>
      <c r="O479" s="208">
        <f t="shared" si="8"/>
        <v>8.958</v>
      </c>
      <c r="P479" s="206">
        <v>8.95</v>
      </c>
      <c r="Q479" s="209">
        <f t="shared" si="9"/>
        <v>8.946</v>
      </c>
      <c r="R479" s="209">
        <f t="shared" si="10"/>
        <v>8.942</v>
      </c>
      <c r="S479" s="209">
        <f t="shared" si="11"/>
        <v>8.938</v>
      </c>
      <c r="T479" s="209">
        <f t="shared" si="12"/>
        <v>8.934</v>
      </c>
      <c r="U479" s="213">
        <v>8.93</v>
      </c>
    </row>
    <row r="480">
      <c r="A480" s="214">
        <v>42446.0</v>
      </c>
      <c r="B480" s="211">
        <v>9.41</v>
      </c>
      <c r="C480" s="206">
        <v>9.23</v>
      </c>
      <c r="D480" s="212">
        <v>9.17</v>
      </c>
      <c r="E480" s="208">
        <f t="shared" si="1"/>
        <v>9.155</v>
      </c>
      <c r="F480" s="212">
        <v>9.14</v>
      </c>
      <c r="G480" s="208">
        <f t="shared" si="2"/>
        <v>9.13</v>
      </c>
      <c r="H480" s="206">
        <v>9.12</v>
      </c>
      <c r="I480" s="209">
        <f t="shared" si="3"/>
        <v>9.113333333</v>
      </c>
      <c r="J480" s="209">
        <f t="shared" si="4"/>
        <v>9.106666667</v>
      </c>
      <c r="K480" s="212">
        <v>9.1</v>
      </c>
      <c r="L480" s="208">
        <f t="shared" si="5"/>
        <v>9.1</v>
      </c>
      <c r="M480" s="208">
        <f t="shared" si="6"/>
        <v>9.1</v>
      </c>
      <c r="N480" s="208">
        <f t="shared" si="7"/>
        <v>9.1</v>
      </c>
      <c r="O480" s="208">
        <f t="shared" si="8"/>
        <v>9.1</v>
      </c>
      <c r="P480" s="206">
        <v>9.1</v>
      </c>
      <c r="Q480" s="209">
        <f t="shared" si="9"/>
        <v>9.102</v>
      </c>
      <c r="R480" s="209">
        <f t="shared" si="10"/>
        <v>9.104</v>
      </c>
      <c r="S480" s="209">
        <f t="shared" si="11"/>
        <v>9.106</v>
      </c>
      <c r="T480" s="209">
        <f t="shared" si="12"/>
        <v>9.108</v>
      </c>
      <c r="U480" s="213">
        <v>9.11</v>
      </c>
    </row>
    <row r="481">
      <c r="A481" s="214">
        <v>42445.0</v>
      </c>
      <c r="B481" s="211">
        <v>9.53</v>
      </c>
      <c r="C481" s="206">
        <v>9.49</v>
      </c>
      <c r="D481" s="212">
        <v>9.48</v>
      </c>
      <c r="E481" s="208">
        <f t="shared" si="1"/>
        <v>9.47</v>
      </c>
      <c r="F481" s="212">
        <v>9.46</v>
      </c>
      <c r="G481" s="208">
        <f t="shared" si="2"/>
        <v>9.445</v>
      </c>
      <c r="H481" s="206">
        <v>9.43</v>
      </c>
      <c r="I481" s="209">
        <f t="shared" si="3"/>
        <v>9.42</v>
      </c>
      <c r="J481" s="209">
        <f t="shared" si="4"/>
        <v>9.41</v>
      </c>
      <c r="K481" s="212">
        <v>9.4</v>
      </c>
      <c r="L481" s="208">
        <f t="shared" si="5"/>
        <v>9.396</v>
      </c>
      <c r="M481" s="208">
        <f t="shared" si="6"/>
        <v>9.392</v>
      </c>
      <c r="N481" s="208">
        <f t="shared" si="7"/>
        <v>9.388</v>
      </c>
      <c r="O481" s="208">
        <f t="shared" si="8"/>
        <v>9.384</v>
      </c>
      <c r="P481" s="206">
        <v>9.38</v>
      </c>
      <c r="Q481" s="209">
        <f t="shared" si="9"/>
        <v>9.38</v>
      </c>
      <c r="R481" s="209">
        <f t="shared" si="10"/>
        <v>9.38</v>
      </c>
      <c r="S481" s="209">
        <f t="shared" si="11"/>
        <v>9.38</v>
      </c>
      <c r="T481" s="209">
        <f t="shared" si="12"/>
        <v>9.38</v>
      </c>
      <c r="U481" s="213">
        <v>9.38</v>
      </c>
    </row>
    <row r="482">
      <c r="A482" s="214">
        <v>42444.0</v>
      </c>
      <c r="B482" s="211">
        <v>9.54</v>
      </c>
      <c r="C482" s="206">
        <v>9.52</v>
      </c>
      <c r="D482" s="212">
        <v>9.53</v>
      </c>
      <c r="E482" s="208">
        <f t="shared" si="1"/>
        <v>9.545</v>
      </c>
      <c r="F482" s="212">
        <v>9.56</v>
      </c>
      <c r="G482" s="208">
        <f t="shared" si="2"/>
        <v>9.555</v>
      </c>
      <c r="H482" s="206">
        <v>9.55</v>
      </c>
      <c r="I482" s="209">
        <f t="shared" si="3"/>
        <v>9.533333333</v>
      </c>
      <c r="J482" s="209">
        <f t="shared" si="4"/>
        <v>9.516666667</v>
      </c>
      <c r="K482" s="212">
        <v>9.5</v>
      </c>
      <c r="L482" s="208">
        <f t="shared" si="5"/>
        <v>9.488</v>
      </c>
      <c r="M482" s="208">
        <f t="shared" si="6"/>
        <v>9.476</v>
      </c>
      <c r="N482" s="208">
        <f t="shared" si="7"/>
        <v>9.464</v>
      </c>
      <c r="O482" s="208">
        <f t="shared" si="8"/>
        <v>9.452</v>
      </c>
      <c r="P482" s="206">
        <v>9.44</v>
      </c>
      <c r="Q482" s="209">
        <f t="shared" si="9"/>
        <v>9.436</v>
      </c>
      <c r="R482" s="209">
        <f t="shared" si="10"/>
        <v>9.432</v>
      </c>
      <c r="S482" s="209">
        <f t="shared" si="11"/>
        <v>9.428</v>
      </c>
      <c r="T482" s="209">
        <f t="shared" si="12"/>
        <v>9.424</v>
      </c>
      <c r="U482" s="213">
        <v>9.42</v>
      </c>
    </row>
    <row r="483">
      <c r="A483" s="214">
        <v>42443.0</v>
      </c>
      <c r="B483" s="211">
        <v>9.46</v>
      </c>
      <c r="C483" s="206">
        <v>9.41</v>
      </c>
      <c r="D483" s="212">
        <v>9.42</v>
      </c>
      <c r="E483" s="208">
        <f t="shared" si="1"/>
        <v>9.445</v>
      </c>
      <c r="F483" s="212">
        <v>9.47</v>
      </c>
      <c r="G483" s="208">
        <f t="shared" si="2"/>
        <v>9.47</v>
      </c>
      <c r="H483" s="206">
        <v>9.47</v>
      </c>
      <c r="I483" s="209">
        <f t="shared" si="3"/>
        <v>9.45</v>
      </c>
      <c r="J483" s="209">
        <f t="shared" si="4"/>
        <v>9.43</v>
      </c>
      <c r="K483" s="212">
        <v>9.41</v>
      </c>
      <c r="L483" s="208">
        <f t="shared" si="5"/>
        <v>9.396</v>
      </c>
      <c r="M483" s="208">
        <f t="shared" si="6"/>
        <v>9.382</v>
      </c>
      <c r="N483" s="208">
        <f t="shared" si="7"/>
        <v>9.368</v>
      </c>
      <c r="O483" s="208">
        <f t="shared" si="8"/>
        <v>9.354</v>
      </c>
      <c r="P483" s="206">
        <v>9.34</v>
      </c>
      <c r="Q483" s="209">
        <f t="shared" si="9"/>
        <v>9.336</v>
      </c>
      <c r="R483" s="209">
        <f t="shared" si="10"/>
        <v>9.332</v>
      </c>
      <c r="S483" s="209">
        <f t="shared" si="11"/>
        <v>9.328</v>
      </c>
      <c r="T483" s="209">
        <f t="shared" si="12"/>
        <v>9.324</v>
      </c>
      <c r="U483" s="213">
        <v>9.32</v>
      </c>
    </row>
    <row r="484">
      <c r="A484" s="214">
        <v>42440.0</v>
      </c>
      <c r="B484" s="211">
        <v>9.36</v>
      </c>
      <c r="C484" s="206">
        <v>9.26</v>
      </c>
      <c r="D484" s="212">
        <v>9.29</v>
      </c>
      <c r="E484" s="208">
        <f t="shared" si="1"/>
        <v>9.335</v>
      </c>
      <c r="F484" s="212">
        <v>9.38</v>
      </c>
      <c r="G484" s="208">
        <f t="shared" si="2"/>
        <v>9.385</v>
      </c>
      <c r="H484" s="206">
        <v>9.39</v>
      </c>
      <c r="I484" s="209">
        <f t="shared" si="3"/>
        <v>9.37</v>
      </c>
      <c r="J484" s="209">
        <f t="shared" si="4"/>
        <v>9.35</v>
      </c>
      <c r="K484" s="212">
        <v>9.33</v>
      </c>
      <c r="L484" s="208">
        <f t="shared" si="5"/>
        <v>9.314</v>
      </c>
      <c r="M484" s="208">
        <f t="shared" si="6"/>
        <v>9.298</v>
      </c>
      <c r="N484" s="208">
        <f t="shared" si="7"/>
        <v>9.282</v>
      </c>
      <c r="O484" s="208">
        <f t="shared" si="8"/>
        <v>9.266</v>
      </c>
      <c r="P484" s="206">
        <v>9.25</v>
      </c>
      <c r="Q484" s="209">
        <f t="shared" si="9"/>
        <v>9.244</v>
      </c>
      <c r="R484" s="209">
        <f t="shared" si="10"/>
        <v>9.238</v>
      </c>
      <c r="S484" s="209">
        <f t="shared" si="11"/>
        <v>9.232</v>
      </c>
      <c r="T484" s="209">
        <f t="shared" si="12"/>
        <v>9.226</v>
      </c>
      <c r="U484" s="213">
        <v>9.22</v>
      </c>
    </row>
    <row r="485">
      <c r="A485" s="214">
        <v>42439.0</v>
      </c>
      <c r="B485" s="211">
        <v>9.42</v>
      </c>
      <c r="C485" s="206">
        <v>9.34</v>
      </c>
      <c r="D485" s="212">
        <v>9.32</v>
      </c>
      <c r="E485" s="208">
        <f t="shared" si="1"/>
        <v>9.325</v>
      </c>
      <c r="F485" s="212">
        <v>9.33</v>
      </c>
      <c r="G485" s="208">
        <f t="shared" si="2"/>
        <v>9.325</v>
      </c>
      <c r="H485" s="206">
        <v>9.32</v>
      </c>
      <c r="I485" s="209">
        <f t="shared" si="3"/>
        <v>9.3</v>
      </c>
      <c r="J485" s="209">
        <f t="shared" si="4"/>
        <v>9.28</v>
      </c>
      <c r="K485" s="212">
        <v>9.26</v>
      </c>
      <c r="L485" s="208">
        <f t="shared" si="5"/>
        <v>9.248</v>
      </c>
      <c r="M485" s="208">
        <f t="shared" si="6"/>
        <v>9.236</v>
      </c>
      <c r="N485" s="208">
        <f t="shared" si="7"/>
        <v>9.224</v>
      </c>
      <c r="O485" s="208">
        <f t="shared" si="8"/>
        <v>9.212</v>
      </c>
      <c r="P485" s="206">
        <v>9.2</v>
      </c>
      <c r="Q485" s="209">
        <f t="shared" si="9"/>
        <v>9.194</v>
      </c>
      <c r="R485" s="209">
        <f t="shared" si="10"/>
        <v>9.188</v>
      </c>
      <c r="S485" s="209">
        <f t="shared" si="11"/>
        <v>9.182</v>
      </c>
      <c r="T485" s="209">
        <f t="shared" si="12"/>
        <v>9.176</v>
      </c>
      <c r="U485" s="213">
        <v>9.17</v>
      </c>
    </row>
    <row r="486">
      <c r="A486" s="214">
        <v>42438.0</v>
      </c>
      <c r="B486" s="211">
        <v>9.4</v>
      </c>
      <c r="C486" s="206">
        <v>9.3</v>
      </c>
      <c r="D486" s="212">
        <v>9.29</v>
      </c>
      <c r="E486" s="208">
        <f t="shared" si="1"/>
        <v>9.285</v>
      </c>
      <c r="F486" s="212">
        <v>9.28</v>
      </c>
      <c r="G486" s="208">
        <f t="shared" si="2"/>
        <v>9.26</v>
      </c>
      <c r="H486" s="206">
        <v>9.24</v>
      </c>
      <c r="I486" s="209">
        <f t="shared" si="3"/>
        <v>9.22</v>
      </c>
      <c r="J486" s="209">
        <f t="shared" si="4"/>
        <v>9.2</v>
      </c>
      <c r="K486" s="212">
        <v>9.18</v>
      </c>
      <c r="L486" s="208">
        <f t="shared" si="5"/>
        <v>9.172</v>
      </c>
      <c r="M486" s="208">
        <f t="shared" si="6"/>
        <v>9.164</v>
      </c>
      <c r="N486" s="208">
        <f t="shared" si="7"/>
        <v>9.156</v>
      </c>
      <c r="O486" s="208">
        <f t="shared" si="8"/>
        <v>9.148</v>
      </c>
      <c r="P486" s="206">
        <v>9.14</v>
      </c>
      <c r="Q486" s="209">
        <f t="shared" si="9"/>
        <v>9.138</v>
      </c>
      <c r="R486" s="209">
        <f t="shared" si="10"/>
        <v>9.136</v>
      </c>
      <c r="S486" s="209">
        <f t="shared" si="11"/>
        <v>9.134</v>
      </c>
      <c r="T486" s="209">
        <f t="shared" si="12"/>
        <v>9.132</v>
      </c>
      <c r="U486" s="213">
        <v>9.13</v>
      </c>
    </row>
    <row r="487">
      <c r="A487" s="214">
        <v>42436.0</v>
      </c>
      <c r="B487" s="211">
        <v>9.39</v>
      </c>
      <c r="C487" s="206">
        <v>9.25</v>
      </c>
      <c r="D487" s="212">
        <v>9.25</v>
      </c>
      <c r="E487" s="208">
        <f t="shared" si="1"/>
        <v>9.255</v>
      </c>
      <c r="F487" s="212">
        <v>9.26</v>
      </c>
      <c r="G487" s="208">
        <f t="shared" si="2"/>
        <v>9.24</v>
      </c>
      <c r="H487" s="206">
        <v>9.22</v>
      </c>
      <c r="I487" s="209">
        <f t="shared" si="3"/>
        <v>9.2</v>
      </c>
      <c r="J487" s="209">
        <f t="shared" si="4"/>
        <v>9.18</v>
      </c>
      <c r="K487" s="212">
        <v>9.16</v>
      </c>
      <c r="L487" s="208">
        <f t="shared" si="5"/>
        <v>9.152</v>
      </c>
      <c r="M487" s="208">
        <f t="shared" si="6"/>
        <v>9.144</v>
      </c>
      <c r="N487" s="208">
        <f t="shared" si="7"/>
        <v>9.136</v>
      </c>
      <c r="O487" s="208">
        <f t="shared" si="8"/>
        <v>9.128</v>
      </c>
      <c r="P487" s="206">
        <v>9.12</v>
      </c>
      <c r="Q487" s="209">
        <f t="shared" si="9"/>
        <v>9.12</v>
      </c>
      <c r="R487" s="209">
        <f t="shared" si="10"/>
        <v>9.12</v>
      </c>
      <c r="S487" s="209">
        <f t="shared" si="11"/>
        <v>9.12</v>
      </c>
      <c r="T487" s="209">
        <f t="shared" si="12"/>
        <v>9.12</v>
      </c>
      <c r="U487" s="213">
        <v>9.12</v>
      </c>
    </row>
    <row r="488">
      <c r="A488" s="214">
        <v>42433.0</v>
      </c>
      <c r="B488" s="211">
        <v>9.29</v>
      </c>
      <c r="C488" s="206">
        <v>9.26</v>
      </c>
      <c r="D488" s="212">
        <v>9.28</v>
      </c>
      <c r="E488" s="208">
        <f t="shared" si="1"/>
        <v>9.29</v>
      </c>
      <c r="F488" s="212">
        <v>9.3</v>
      </c>
      <c r="G488" s="208">
        <f t="shared" si="2"/>
        <v>9.285</v>
      </c>
      <c r="H488" s="206">
        <v>9.27</v>
      </c>
      <c r="I488" s="209">
        <f t="shared" si="3"/>
        <v>9.243333333</v>
      </c>
      <c r="J488" s="209">
        <f t="shared" si="4"/>
        <v>9.216666667</v>
      </c>
      <c r="K488" s="212">
        <v>9.19</v>
      </c>
      <c r="L488" s="208">
        <f t="shared" si="5"/>
        <v>9.18</v>
      </c>
      <c r="M488" s="208">
        <f t="shared" si="6"/>
        <v>9.17</v>
      </c>
      <c r="N488" s="208">
        <f t="shared" si="7"/>
        <v>9.16</v>
      </c>
      <c r="O488" s="208">
        <f t="shared" si="8"/>
        <v>9.15</v>
      </c>
      <c r="P488" s="206">
        <v>9.14</v>
      </c>
      <c r="Q488" s="209">
        <f t="shared" si="9"/>
        <v>9.138</v>
      </c>
      <c r="R488" s="209">
        <f t="shared" si="10"/>
        <v>9.136</v>
      </c>
      <c r="S488" s="209">
        <f t="shared" si="11"/>
        <v>9.134</v>
      </c>
      <c r="T488" s="209">
        <f t="shared" si="12"/>
        <v>9.132</v>
      </c>
      <c r="U488" s="213">
        <v>9.13</v>
      </c>
    </row>
    <row r="489">
      <c r="A489" s="214">
        <v>42432.0</v>
      </c>
      <c r="B489" s="211">
        <v>9.37</v>
      </c>
      <c r="C489" s="206">
        <v>9.35</v>
      </c>
      <c r="D489" s="212">
        <v>9.36</v>
      </c>
      <c r="E489" s="208">
        <f t="shared" si="1"/>
        <v>9.36</v>
      </c>
      <c r="F489" s="212">
        <v>9.36</v>
      </c>
      <c r="G489" s="208">
        <f t="shared" si="2"/>
        <v>9.35</v>
      </c>
      <c r="H489" s="206">
        <v>9.34</v>
      </c>
      <c r="I489" s="209">
        <f t="shared" si="3"/>
        <v>9.32</v>
      </c>
      <c r="J489" s="209">
        <f t="shared" si="4"/>
        <v>9.3</v>
      </c>
      <c r="K489" s="212">
        <v>9.28</v>
      </c>
      <c r="L489" s="208">
        <f t="shared" si="5"/>
        <v>9.27</v>
      </c>
      <c r="M489" s="208">
        <f t="shared" si="6"/>
        <v>9.26</v>
      </c>
      <c r="N489" s="208">
        <f t="shared" si="7"/>
        <v>9.25</v>
      </c>
      <c r="O489" s="208">
        <f t="shared" si="8"/>
        <v>9.24</v>
      </c>
      <c r="P489" s="206">
        <v>9.23</v>
      </c>
      <c r="Q489" s="209">
        <f t="shared" si="9"/>
        <v>9.228</v>
      </c>
      <c r="R489" s="209">
        <f t="shared" si="10"/>
        <v>9.226</v>
      </c>
      <c r="S489" s="209">
        <f t="shared" si="11"/>
        <v>9.224</v>
      </c>
      <c r="T489" s="209">
        <f t="shared" si="12"/>
        <v>9.222</v>
      </c>
      <c r="U489" s="213">
        <v>9.22</v>
      </c>
    </row>
    <row r="490">
      <c r="A490" s="214">
        <v>42431.0</v>
      </c>
      <c r="B490" s="211">
        <v>9.47</v>
      </c>
      <c r="C490" s="206">
        <v>9.44</v>
      </c>
      <c r="D490" s="212">
        <v>9.45</v>
      </c>
      <c r="E490" s="208">
        <f t="shared" si="1"/>
        <v>9.445</v>
      </c>
      <c r="F490" s="212">
        <v>9.44</v>
      </c>
      <c r="G490" s="208">
        <f t="shared" si="2"/>
        <v>9.415</v>
      </c>
      <c r="H490" s="206">
        <v>9.39</v>
      </c>
      <c r="I490" s="209">
        <f t="shared" si="3"/>
        <v>9.363333333</v>
      </c>
      <c r="J490" s="209">
        <f t="shared" si="4"/>
        <v>9.336666667</v>
      </c>
      <c r="K490" s="212">
        <v>9.31</v>
      </c>
      <c r="L490" s="208">
        <f t="shared" si="5"/>
        <v>9.302</v>
      </c>
      <c r="M490" s="208">
        <f t="shared" si="6"/>
        <v>9.294</v>
      </c>
      <c r="N490" s="208">
        <f t="shared" si="7"/>
        <v>9.286</v>
      </c>
      <c r="O490" s="208">
        <f t="shared" si="8"/>
        <v>9.278</v>
      </c>
      <c r="P490" s="206">
        <v>9.27</v>
      </c>
      <c r="Q490" s="209">
        <f t="shared" si="9"/>
        <v>9.268</v>
      </c>
      <c r="R490" s="209">
        <f t="shared" si="10"/>
        <v>9.266</v>
      </c>
      <c r="S490" s="209">
        <f t="shared" si="11"/>
        <v>9.264</v>
      </c>
      <c r="T490" s="209">
        <f t="shared" si="12"/>
        <v>9.262</v>
      </c>
      <c r="U490" s="213">
        <v>9.26</v>
      </c>
    </row>
    <row r="491">
      <c r="A491" s="214">
        <v>42430.0</v>
      </c>
      <c r="B491" s="211">
        <v>9.47</v>
      </c>
      <c r="C491" s="206">
        <v>9.48</v>
      </c>
      <c r="D491" s="212">
        <v>9.49</v>
      </c>
      <c r="E491" s="208">
        <f t="shared" si="1"/>
        <v>9.47</v>
      </c>
      <c r="F491" s="212">
        <v>9.45</v>
      </c>
      <c r="G491" s="208">
        <f t="shared" si="2"/>
        <v>9.415</v>
      </c>
      <c r="H491" s="206">
        <v>9.38</v>
      </c>
      <c r="I491" s="209">
        <f t="shared" si="3"/>
        <v>9.35</v>
      </c>
      <c r="J491" s="209">
        <f t="shared" si="4"/>
        <v>9.32</v>
      </c>
      <c r="K491" s="212">
        <v>9.29</v>
      </c>
      <c r="L491" s="208">
        <f t="shared" si="5"/>
        <v>9.284</v>
      </c>
      <c r="M491" s="208">
        <f t="shared" si="6"/>
        <v>9.278</v>
      </c>
      <c r="N491" s="208">
        <f t="shared" si="7"/>
        <v>9.272</v>
      </c>
      <c r="O491" s="208">
        <f t="shared" si="8"/>
        <v>9.266</v>
      </c>
      <c r="P491" s="206">
        <v>9.26</v>
      </c>
      <c r="Q491" s="209">
        <f t="shared" si="9"/>
        <v>9.26</v>
      </c>
      <c r="R491" s="209">
        <f t="shared" si="10"/>
        <v>9.26</v>
      </c>
      <c r="S491" s="209">
        <f t="shared" si="11"/>
        <v>9.26</v>
      </c>
      <c r="T491" s="209">
        <f t="shared" si="12"/>
        <v>9.26</v>
      </c>
      <c r="U491" s="213">
        <v>9.26</v>
      </c>
    </row>
    <row r="492">
      <c r="A492" s="214">
        <v>42429.0</v>
      </c>
      <c r="B492" s="211">
        <v>9.64</v>
      </c>
      <c r="C492" s="206">
        <v>9.65</v>
      </c>
      <c r="D492" s="212">
        <v>9.68</v>
      </c>
      <c r="E492" s="208">
        <f t="shared" si="1"/>
        <v>9.705</v>
      </c>
      <c r="F492" s="212">
        <v>9.73</v>
      </c>
      <c r="G492" s="208">
        <f t="shared" si="2"/>
        <v>9.715</v>
      </c>
      <c r="H492" s="206">
        <v>9.7</v>
      </c>
      <c r="I492" s="209">
        <f t="shared" si="3"/>
        <v>9.663333333</v>
      </c>
      <c r="J492" s="209">
        <f t="shared" si="4"/>
        <v>9.626666667</v>
      </c>
      <c r="K492" s="212">
        <v>9.59</v>
      </c>
      <c r="L492" s="208">
        <f t="shared" si="5"/>
        <v>9.574</v>
      </c>
      <c r="M492" s="208">
        <f t="shared" si="6"/>
        <v>9.558</v>
      </c>
      <c r="N492" s="208">
        <f t="shared" si="7"/>
        <v>9.542</v>
      </c>
      <c r="O492" s="208">
        <f t="shared" si="8"/>
        <v>9.526</v>
      </c>
      <c r="P492" s="206">
        <v>9.51</v>
      </c>
      <c r="Q492" s="209">
        <f t="shared" si="9"/>
        <v>9.506</v>
      </c>
      <c r="R492" s="209">
        <f t="shared" si="10"/>
        <v>9.502</v>
      </c>
      <c r="S492" s="209">
        <f t="shared" si="11"/>
        <v>9.498</v>
      </c>
      <c r="T492" s="209">
        <f t="shared" si="12"/>
        <v>9.494</v>
      </c>
      <c r="U492" s="213">
        <v>9.49</v>
      </c>
    </row>
    <row r="493">
      <c r="A493" s="214">
        <v>42426.0</v>
      </c>
      <c r="B493" s="211">
        <v>9.75</v>
      </c>
      <c r="C493" s="206">
        <v>9.67</v>
      </c>
      <c r="D493" s="212">
        <v>9.69</v>
      </c>
      <c r="E493" s="208">
        <f t="shared" si="1"/>
        <v>9.7</v>
      </c>
      <c r="F493" s="212">
        <v>9.71</v>
      </c>
      <c r="G493" s="208">
        <f t="shared" si="2"/>
        <v>9.69</v>
      </c>
      <c r="H493" s="206">
        <v>9.67</v>
      </c>
      <c r="I493" s="209">
        <f t="shared" si="3"/>
        <v>9.636666667</v>
      </c>
      <c r="J493" s="209">
        <f t="shared" si="4"/>
        <v>9.603333333</v>
      </c>
      <c r="K493" s="212">
        <v>9.57</v>
      </c>
      <c r="L493" s="208">
        <f t="shared" si="5"/>
        <v>9.556</v>
      </c>
      <c r="M493" s="208">
        <f t="shared" si="6"/>
        <v>9.542</v>
      </c>
      <c r="N493" s="208">
        <f t="shared" si="7"/>
        <v>9.528</v>
      </c>
      <c r="O493" s="208">
        <f t="shared" si="8"/>
        <v>9.514</v>
      </c>
      <c r="P493" s="206">
        <v>9.5</v>
      </c>
      <c r="Q493" s="209">
        <f t="shared" si="9"/>
        <v>9.498</v>
      </c>
      <c r="R493" s="209">
        <f t="shared" si="10"/>
        <v>9.496</v>
      </c>
      <c r="S493" s="209">
        <f t="shared" si="11"/>
        <v>9.494</v>
      </c>
      <c r="T493" s="209">
        <f t="shared" si="12"/>
        <v>9.492</v>
      </c>
      <c r="U493" s="213">
        <v>9.49</v>
      </c>
    </row>
    <row r="494">
      <c r="A494" s="214">
        <v>42425.0</v>
      </c>
      <c r="B494" s="211">
        <v>9.84</v>
      </c>
      <c r="C494" s="206">
        <v>9.78</v>
      </c>
      <c r="D494" s="212">
        <v>9.8</v>
      </c>
      <c r="E494" s="208">
        <f t="shared" si="1"/>
        <v>9.805</v>
      </c>
      <c r="F494" s="212">
        <v>9.81</v>
      </c>
      <c r="G494" s="208">
        <f t="shared" si="2"/>
        <v>9.78</v>
      </c>
      <c r="H494" s="206">
        <v>9.75</v>
      </c>
      <c r="I494" s="209">
        <f t="shared" si="3"/>
        <v>9.713333333</v>
      </c>
      <c r="J494" s="209">
        <f t="shared" si="4"/>
        <v>9.676666667</v>
      </c>
      <c r="K494" s="212">
        <v>9.64</v>
      </c>
      <c r="L494" s="208">
        <f t="shared" si="5"/>
        <v>9.63</v>
      </c>
      <c r="M494" s="208">
        <f t="shared" si="6"/>
        <v>9.62</v>
      </c>
      <c r="N494" s="208">
        <f t="shared" si="7"/>
        <v>9.61</v>
      </c>
      <c r="O494" s="208">
        <f t="shared" si="8"/>
        <v>9.6</v>
      </c>
      <c r="P494" s="206">
        <v>9.59</v>
      </c>
      <c r="Q494" s="209">
        <f t="shared" si="9"/>
        <v>9.59</v>
      </c>
      <c r="R494" s="209">
        <f t="shared" si="10"/>
        <v>9.59</v>
      </c>
      <c r="S494" s="209">
        <f t="shared" si="11"/>
        <v>9.59</v>
      </c>
      <c r="T494" s="209">
        <f t="shared" si="12"/>
        <v>9.59</v>
      </c>
      <c r="U494" s="213">
        <v>9.59</v>
      </c>
    </row>
    <row r="495">
      <c r="A495" s="214">
        <v>42424.0</v>
      </c>
      <c r="B495" s="211">
        <v>9.9</v>
      </c>
      <c r="C495" s="206">
        <v>9.93</v>
      </c>
      <c r="D495" s="212">
        <v>9.98</v>
      </c>
      <c r="E495" s="208">
        <f t="shared" si="1"/>
        <v>9.99</v>
      </c>
      <c r="F495" s="212">
        <v>10.0</v>
      </c>
      <c r="G495" s="208">
        <f t="shared" si="2"/>
        <v>9.97</v>
      </c>
      <c r="H495" s="206">
        <v>9.94</v>
      </c>
      <c r="I495" s="209">
        <f t="shared" si="3"/>
        <v>9.906666667</v>
      </c>
      <c r="J495" s="209">
        <f t="shared" si="4"/>
        <v>9.873333333</v>
      </c>
      <c r="K495" s="212">
        <v>9.84</v>
      </c>
      <c r="L495" s="208">
        <f t="shared" si="5"/>
        <v>9.83</v>
      </c>
      <c r="M495" s="208">
        <f t="shared" si="6"/>
        <v>9.82</v>
      </c>
      <c r="N495" s="208">
        <f t="shared" si="7"/>
        <v>9.81</v>
      </c>
      <c r="O495" s="208">
        <f t="shared" si="8"/>
        <v>9.8</v>
      </c>
      <c r="P495" s="206">
        <v>9.79</v>
      </c>
      <c r="Q495" s="209">
        <f t="shared" si="9"/>
        <v>9.79</v>
      </c>
      <c r="R495" s="209">
        <f t="shared" si="10"/>
        <v>9.79</v>
      </c>
      <c r="S495" s="209">
        <f t="shared" si="11"/>
        <v>9.79</v>
      </c>
      <c r="T495" s="209">
        <f t="shared" si="12"/>
        <v>9.79</v>
      </c>
      <c r="U495" s="213">
        <v>9.79</v>
      </c>
    </row>
    <row r="496">
      <c r="A496" s="214">
        <v>42422.0</v>
      </c>
      <c r="B496" s="211">
        <v>9.69</v>
      </c>
      <c r="C496" s="206">
        <v>9.92</v>
      </c>
      <c r="D496" s="212">
        <v>9.99</v>
      </c>
      <c r="E496" s="208">
        <f t="shared" si="1"/>
        <v>10</v>
      </c>
      <c r="F496" s="212">
        <v>10.01</v>
      </c>
      <c r="G496" s="208">
        <f t="shared" si="2"/>
        <v>9.985</v>
      </c>
      <c r="H496" s="206">
        <v>9.96</v>
      </c>
      <c r="I496" s="209">
        <f t="shared" si="3"/>
        <v>9.923333333</v>
      </c>
      <c r="J496" s="209">
        <f t="shared" si="4"/>
        <v>9.886666667</v>
      </c>
      <c r="K496" s="212">
        <v>9.85</v>
      </c>
      <c r="L496" s="208">
        <f t="shared" si="5"/>
        <v>9.838</v>
      </c>
      <c r="M496" s="208">
        <f t="shared" si="6"/>
        <v>9.826</v>
      </c>
      <c r="N496" s="208">
        <f t="shared" si="7"/>
        <v>9.814</v>
      </c>
      <c r="O496" s="208">
        <f t="shared" si="8"/>
        <v>9.802</v>
      </c>
      <c r="P496" s="206">
        <v>9.79</v>
      </c>
      <c r="Q496" s="209">
        <f t="shared" si="9"/>
        <v>9.792</v>
      </c>
      <c r="R496" s="209">
        <f t="shared" si="10"/>
        <v>9.794</v>
      </c>
      <c r="S496" s="209">
        <f t="shared" si="11"/>
        <v>9.796</v>
      </c>
      <c r="T496" s="209">
        <f t="shared" si="12"/>
        <v>9.798</v>
      </c>
      <c r="U496" s="213">
        <v>9.8</v>
      </c>
    </row>
    <row r="497">
      <c r="A497" s="214">
        <v>42420.0</v>
      </c>
      <c r="B497" s="211">
        <v>9.81</v>
      </c>
      <c r="C497" s="206">
        <v>10.03</v>
      </c>
      <c r="D497" s="212">
        <v>10.03</v>
      </c>
      <c r="E497" s="208">
        <f t="shared" si="1"/>
        <v>10.015</v>
      </c>
      <c r="F497" s="212">
        <v>10.0</v>
      </c>
      <c r="G497" s="208">
        <f t="shared" si="2"/>
        <v>9.98</v>
      </c>
      <c r="H497" s="206">
        <v>9.96</v>
      </c>
      <c r="I497" s="209">
        <f t="shared" si="3"/>
        <v>9.943333333</v>
      </c>
      <c r="J497" s="209">
        <f t="shared" si="4"/>
        <v>9.926666667</v>
      </c>
      <c r="K497" s="212">
        <v>9.91</v>
      </c>
      <c r="L497" s="208">
        <f t="shared" si="5"/>
        <v>9.906</v>
      </c>
      <c r="M497" s="208">
        <f t="shared" si="6"/>
        <v>9.902</v>
      </c>
      <c r="N497" s="208">
        <f t="shared" si="7"/>
        <v>9.898</v>
      </c>
      <c r="O497" s="208">
        <f t="shared" si="8"/>
        <v>9.894</v>
      </c>
      <c r="P497" s="206">
        <v>9.89</v>
      </c>
      <c r="Q497" s="209">
        <f t="shared" si="9"/>
        <v>9.89</v>
      </c>
      <c r="R497" s="209">
        <f t="shared" si="10"/>
        <v>9.89</v>
      </c>
      <c r="S497" s="209">
        <f t="shared" si="11"/>
        <v>9.89</v>
      </c>
      <c r="T497" s="209">
        <f t="shared" si="12"/>
        <v>9.89</v>
      </c>
      <c r="U497" s="213">
        <v>9.89</v>
      </c>
    </row>
    <row r="498">
      <c r="A498" s="214">
        <v>42419.0</v>
      </c>
      <c r="B498" s="211">
        <v>9.88</v>
      </c>
      <c r="C498" s="206">
        <v>10.01</v>
      </c>
      <c r="D498" s="212">
        <v>10.05</v>
      </c>
      <c r="E498" s="208">
        <f t="shared" si="1"/>
        <v>10.06</v>
      </c>
      <c r="F498" s="212">
        <v>10.07</v>
      </c>
      <c r="G498" s="208">
        <f t="shared" si="2"/>
        <v>10.05</v>
      </c>
      <c r="H498" s="206">
        <v>10.03</v>
      </c>
      <c r="I498" s="209">
        <f t="shared" si="3"/>
        <v>10.00666667</v>
      </c>
      <c r="J498" s="209">
        <f t="shared" si="4"/>
        <v>9.983333333</v>
      </c>
      <c r="K498" s="212">
        <v>9.96</v>
      </c>
      <c r="L498" s="208">
        <f t="shared" si="5"/>
        <v>9.95</v>
      </c>
      <c r="M498" s="208">
        <f t="shared" si="6"/>
        <v>9.94</v>
      </c>
      <c r="N498" s="208">
        <f t="shared" si="7"/>
        <v>9.93</v>
      </c>
      <c r="O498" s="208">
        <f t="shared" si="8"/>
        <v>9.92</v>
      </c>
      <c r="P498" s="206">
        <v>9.91</v>
      </c>
      <c r="Q498" s="209">
        <f t="shared" si="9"/>
        <v>9.908</v>
      </c>
      <c r="R498" s="209">
        <f t="shared" si="10"/>
        <v>9.906</v>
      </c>
      <c r="S498" s="209">
        <f t="shared" si="11"/>
        <v>9.904</v>
      </c>
      <c r="T498" s="209">
        <f t="shared" si="12"/>
        <v>9.902</v>
      </c>
      <c r="U498" s="213">
        <v>9.9</v>
      </c>
    </row>
    <row r="499">
      <c r="A499" s="214">
        <v>42418.0</v>
      </c>
      <c r="B499" s="211">
        <v>9.9</v>
      </c>
      <c r="C499" s="206">
        <v>10.06</v>
      </c>
      <c r="D499" s="212">
        <v>10.1</v>
      </c>
      <c r="E499" s="208">
        <f t="shared" si="1"/>
        <v>10.09</v>
      </c>
      <c r="F499" s="212">
        <v>10.08</v>
      </c>
      <c r="G499" s="208">
        <f t="shared" si="2"/>
        <v>10.04</v>
      </c>
      <c r="H499" s="206">
        <v>10.0</v>
      </c>
      <c r="I499" s="209">
        <f t="shared" si="3"/>
        <v>9.966666667</v>
      </c>
      <c r="J499" s="209">
        <f t="shared" si="4"/>
        <v>9.933333333</v>
      </c>
      <c r="K499" s="212">
        <v>9.9</v>
      </c>
      <c r="L499" s="208">
        <f t="shared" si="5"/>
        <v>9.89</v>
      </c>
      <c r="M499" s="208">
        <f t="shared" si="6"/>
        <v>9.88</v>
      </c>
      <c r="N499" s="208">
        <f t="shared" si="7"/>
        <v>9.87</v>
      </c>
      <c r="O499" s="208">
        <f t="shared" si="8"/>
        <v>9.86</v>
      </c>
      <c r="P499" s="206">
        <v>9.85</v>
      </c>
      <c r="Q499" s="209">
        <f t="shared" si="9"/>
        <v>9.852</v>
      </c>
      <c r="R499" s="209">
        <f t="shared" si="10"/>
        <v>9.854</v>
      </c>
      <c r="S499" s="209">
        <f t="shared" si="11"/>
        <v>9.856</v>
      </c>
      <c r="T499" s="209">
        <f t="shared" si="12"/>
        <v>9.858</v>
      </c>
      <c r="U499" s="213">
        <v>9.86</v>
      </c>
    </row>
    <row r="500">
      <c r="A500" s="214">
        <v>42417.0</v>
      </c>
      <c r="B500" s="211">
        <v>10.03</v>
      </c>
      <c r="C500" s="206">
        <v>10.12</v>
      </c>
      <c r="D500" s="212">
        <v>10.2</v>
      </c>
      <c r="E500" s="208">
        <f t="shared" si="1"/>
        <v>10.22</v>
      </c>
      <c r="F500" s="212">
        <v>10.24</v>
      </c>
      <c r="G500" s="208">
        <f t="shared" si="2"/>
        <v>10.215</v>
      </c>
      <c r="H500" s="206">
        <v>10.19</v>
      </c>
      <c r="I500" s="209">
        <f t="shared" si="3"/>
        <v>10.15666667</v>
      </c>
      <c r="J500" s="209">
        <f t="shared" si="4"/>
        <v>10.12333333</v>
      </c>
      <c r="K500" s="212">
        <v>10.09</v>
      </c>
      <c r="L500" s="208">
        <f t="shared" si="5"/>
        <v>10.078</v>
      </c>
      <c r="M500" s="208">
        <f t="shared" si="6"/>
        <v>10.066</v>
      </c>
      <c r="N500" s="208">
        <f t="shared" si="7"/>
        <v>10.054</v>
      </c>
      <c r="O500" s="208">
        <f t="shared" si="8"/>
        <v>10.042</v>
      </c>
      <c r="P500" s="206">
        <v>10.03</v>
      </c>
      <c r="Q500" s="209">
        <f t="shared" si="9"/>
        <v>10.03</v>
      </c>
      <c r="R500" s="209">
        <f t="shared" si="10"/>
        <v>10.03</v>
      </c>
      <c r="S500" s="209">
        <f t="shared" si="11"/>
        <v>10.03</v>
      </c>
      <c r="T500" s="209">
        <f t="shared" si="12"/>
        <v>10.03</v>
      </c>
      <c r="U500" s="213">
        <v>10.03</v>
      </c>
    </row>
    <row r="501">
      <c r="A501" s="214">
        <v>42416.0</v>
      </c>
      <c r="B501" s="211">
        <v>9.99</v>
      </c>
      <c r="C501" s="206">
        <v>10.17</v>
      </c>
      <c r="D501" s="212">
        <v>10.26</v>
      </c>
      <c r="E501" s="208">
        <f t="shared" si="1"/>
        <v>10.295</v>
      </c>
      <c r="F501" s="212">
        <v>10.33</v>
      </c>
      <c r="G501" s="208">
        <f t="shared" si="2"/>
        <v>10.31</v>
      </c>
      <c r="H501" s="206">
        <v>10.29</v>
      </c>
      <c r="I501" s="209">
        <f t="shared" si="3"/>
        <v>10.25333333</v>
      </c>
      <c r="J501" s="209">
        <f t="shared" si="4"/>
        <v>10.21666667</v>
      </c>
      <c r="K501" s="212">
        <v>10.18</v>
      </c>
      <c r="L501" s="208">
        <f t="shared" si="5"/>
        <v>10.164</v>
      </c>
      <c r="M501" s="208">
        <f t="shared" si="6"/>
        <v>10.148</v>
      </c>
      <c r="N501" s="208">
        <f t="shared" si="7"/>
        <v>10.132</v>
      </c>
      <c r="O501" s="208">
        <f t="shared" si="8"/>
        <v>10.116</v>
      </c>
      <c r="P501" s="206">
        <v>10.1</v>
      </c>
      <c r="Q501" s="209">
        <f t="shared" si="9"/>
        <v>10.098</v>
      </c>
      <c r="R501" s="209">
        <f t="shared" si="10"/>
        <v>10.096</v>
      </c>
      <c r="S501" s="209">
        <f t="shared" si="11"/>
        <v>10.094</v>
      </c>
      <c r="T501" s="209">
        <f t="shared" si="12"/>
        <v>10.092</v>
      </c>
      <c r="U501" s="213">
        <v>10.09</v>
      </c>
    </row>
    <row r="502">
      <c r="A502" s="214">
        <v>42415.0</v>
      </c>
      <c r="B502" s="211">
        <v>9.97</v>
      </c>
      <c r="C502" s="206">
        <v>10.25</v>
      </c>
      <c r="D502" s="212">
        <v>10.3</v>
      </c>
      <c r="E502" s="208">
        <f t="shared" si="1"/>
        <v>10.305</v>
      </c>
      <c r="F502" s="212">
        <v>10.31</v>
      </c>
      <c r="G502" s="208">
        <f t="shared" si="2"/>
        <v>10.28</v>
      </c>
      <c r="H502" s="206">
        <v>10.25</v>
      </c>
      <c r="I502" s="209">
        <f t="shared" si="3"/>
        <v>10.20333333</v>
      </c>
      <c r="J502" s="209">
        <f t="shared" si="4"/>
        <v>10.15666667</v>
      </c>
      <c r="K502" s="212">
        <v>10.11</v>
      </c>
      <c r="L502" s="208">
        <f t="shared" si="5"/>
        <v>10.094</v>
      </c>
      <c r="M502" s="208">
        <f t="shared" si="6"/>
        <v>10.078</v>
      </c>
      <c r="N502" s="208">
        <f t="shared" si="7"/>
        <v>10.062</v>
      </c>
      <c r="O502" s="208">
        <f t="shared" si="8"/>
        <v>10.046</v>
      </c>
      <c r="P502" s="206">
        <v>10.03</v>
      </c>
      <c r="Q502" s="209">
        <f t="shared" si="9"/>
        <v>10.032</v>
      </c>
      <c r="R502" s="209">
        <f t="shared" si="10"/>
        <v>10.034</v>
      </c>
      <c r="S502" s="209">
        <f t="shared" si="11"/>
        <v>10.036</v>
      </c>
      <c r="T502" s="209">
        <f t="shared" si="12"/>
        <v>10.038</v>
      </c>
      <c r="U502" s="213">
        <v>10.04</v>
      </c>
    </row>
    <row r="503">
      <c r="A503" s="214">
        <v>42412.0</v>
      </c>
      <c r="B503" s="211">
        <v>10.04</v>
      </c>
      <c r="C503" s="206">
        <v>10.25</v>
      </c>
      <c r="D503" s="212">
        <v>10.32</v>
      </c>
      <c r="E503" s="208">
        <f t="shared" si="1"/>
        <v>10.345</v>
      </c>
      <c r="F503" s="212">
        <v>10.37</v>
      </c>
      <c r="G503" s="208">
        <f t="shared" si="2"/>
        <v>10.355</v>
      </c>
      <c r="H503" s="206">
        <v>10.34</v>
      </c>
      <c r="I503" s="209">
        <f t="shared" si="3"/>
        <v>10.30666667</v>
      </c>
      <c r="J503" s="209">
        <f t="shared" si="4"/>
        <v>10.27333333</v>
      </c>
      <c r="K503" s="212">
        <v>10.24</v>
      </c>
      <c r="L503" s="208">
        <f t="shared" si="5"/>
        <v>10.226</v>
      </c>
      <c r="M503" s="208">
        <f t="shared" si="6"/>
        <v>10.212</v>
      </c>
      <c r="N503" s="208">
        <f t="shared" si="7"/>
        <v>10.198</v>
      </c>
      <c r="O503" s="208">
        <f t="shared" si="8"/>
        <v>10.184</v>
      </c>
      <c r="P503" s="206">
        <v>10.17</v>
      </c>
      <c r="Q503" s="209">
        <f t="shared" si="9"/>
        <v>10.17</v>
      </c>
      <c r="R503" s="209">
        <f t="shared" si="10"/>
        <v>10.17</v>
      </c>
      <c r="S503" s="209">
        <f t="shared" si="11"/>
        <v>10.17</v>
      </c>
      <c r="T503" s="209">
        <f t="shared" si="12"/>
        <v>10.17</v>
      </c>
      <c r="U503" s="213">
        <v>10.17</v>
      </c>
    </row>
    <row r="504">
      <c r="A504" s="214">
        <v>42411.0</v>
      </c>
      <c r="B504" s="211">
        <v>9.99</v>
      </c>
      <c r="C504" s="206">
        <v>10.3</v>
      </c>
      <c r="D504" s="212">
        <v>10.4</v>
      </c>
      <c r="E504" s="208">
        <f t="shared" si="1"/>
        <v>10.425</v>
      </c>
      <c r="F504" s="212">
        <v>10.45</v>
      </c>
      <c r="G504" s="208">
        <f t="shared" si="2"/>
        <v>10.425</v>
      </c>
      <c r="H504" s="206">
        <v>10.4</v>
      </c>
      <c r="I504" s="209">
        <f t="shared" si="3"/>
        <v>10.35666667</v>
      </c>
      <c r="J504" s="209">
        <f t="shared" si="4"/>
        <v>10.31333333</v>
      </c>
      <c r="K504" s="212">
        <v>10.27</v>
      </c>
      <c r="L504" s="208">
        <f t="shared" si="5"/>
        <v>10.254</v>
      </c>
      <c r="M504" s="208">
        <f t="shared" si="6"/>
        <v>10.238</v>
      </c>
      <c r="N504" s="208">
        <f t="shared" si="7"/>
        <v>10.222</v>
      </c>
      <c r="O504" s="208">
        <f t="shared" si="8"/>
        <v>10.206</v>
      </c>
      <c r="P504" s="206">
        <v>10.19</v>
      </c>
      <c r="Q504" s="209">
        <f t="shared" si="9"/>
        <v>10.19</v>
      </c>
      <c r="R504" s="209">
        <f t="shared" si="10"/>
        <v>10.19</v>
      </c>
      <c r="S504" s="209">
        <f t="shared" si="11"/>
        <v>10.19</v>
      </c>
      <c r="T504" s="209">
        <f t="shared" si="12"/>
        <v>10.19</v>
      </c>
      <c r="U504" s="213">
        <v>10.19</v>
      </c>
    </row>
    <row r="505">
      <c r="A505" s="214">
        <v>42410.0</v>
      </c>
      <c r="B505" s="211">
        <v>10.02</v>
      </c>
      <c r="C505" s="206">
        <v>10.25</v>
      </c>
      <c r="D505" s="212">
        <v>10.29</v>
      </c>
      <c r="E505" s="208">
        <f t="shared" si="1"/>
        <v>10.31</v>
      </c>
      <c r="F505" s="212">
        <v>10.33</v>
      </c>
      <c r="G505" s="208">
        <f t="shared" si="2"/>
        <v>10.315</v>
      </c>
      <c r="H505" s="206">
        <v>10.3</v>
      </c>
      <c r="I505" s="209">
        <f t="shared" si="3"/>
        <v>10.26</v>
      </c>
      <c r="J505" s="209">
        <f t="shared" si="4"/>
        <v>10.22</v>
      </c>
      <c r="K505" s="212">
        <v>10.18</v>
      </c>
      <c r="L505" s="208">
        <f t="shared" si="5"/>
        <v>10.168</v>
      </c>
      <c r="M505" s="208">
        <f t="shared" si="6"/>
        <v>10.156</v>
      </c>
      <c r="N505" s="208">
        <f t="shared" si="7"/>
        <v>10.144</v>
      </c>
      <c r="O505" s="208">
        <f t="shared" si="8"/>
        <v>10.132</v>
      </c>
      <c r="P505" s="206">
        <v>10.12</v>
      </c>
      <c r="Q505" s="209">
        <f t="shared" si="9"/>
        <v>10.12</v>
      </c>
      <c r="R505" s="209">
        <f t="shared" si="10"/>
        <v>10.12</v>
      </c>
      <c r="S505" s="209">
        <f t="shared" si="11"/>
        <v>10.12</v>
      </c>
      <c r="T505" s="209">
        <f t="shared" si="12"/>
        <v>10.12</v>
      </c>
      <c r="U505" s="213">
        <v>10.12</v>
      </c>
    </row>
    <row r="506">
      <c r="A506" s="214">
        <v>42409.0</v>
      </c>
      <c r="B506" s="211">
        <v>10.01</v>
      </c>
      <c r="C506" s="206">
        <v>10.29</v>
      </c>
      <c r="D506" s="212">
        <v>10.37</v>
      </c>
      <c r="E506" s="208">
        <f t="shared" si="1"/>
        <v>10.41</v>
      </c>
      <c r="F506" s="212">
        <v>10.45</v>
      </c>
      <c r="G506" s="208">
        <f t="shared" si="2"/>
        <v>10.445</v>
      </c>
      <c r="H506" s="206">
        <v>10.44</v>
      </c>
      <c r="I506" s="209">
        <f t="shared" si="3"/>
        <v>10.40666667</v>
      </c>
      <c r="J506" s="209">
        <f t="shared" si="4"/>
        <v>10.37333333</v>
      </c>
      <c r="K506" s="212">
        <v>10.34</v>
      </c>
      <c r="L506" s="208">
        <f t="shared" si="5"/>
        <v>10.326</v>
      </c>
      <c r="M506" s="208">
        <f t="shared" si="6"/>
        <v>10.312</v>
      </c>
      <c r="N506" s="208">
        <f t="shared" si="7"/>
        <v>10.298</v>
      </c>
      <c r="O506" s="208">
        <f t="shared" si="8"/>
        <v>10.284</v>
      </c>
      <c r="P506" s="206">
        <v>10.27</v>
      </c>
      <c r="Q506" s="209">
        <f t="shared" si="9"/>
        <v>10.27</v>
      </c>
      <c r="R506" s="209">
        <f t="shared" si="10"/>
        <v>10.27</v>
      </c>
      <c r="S506" s="209">
        <f t="shared" si="11"/>
        <v>10.27</v>
      </c>
      <c r="T506" s="209">
        <f t="shared" si="12"/>
        <v>10.27</v>
      </c>
      <c r="U506" s="213">
        <v>10.27</v>
      </c>
    </row>
    <row r="507">
      <c r="A507" s="214">
        <v>42408.0</v>
      </c>
      <c r="B507" s="211">
        <v>9.99</v>
      </c>
      <c r="C507" s="206">
        <v>10.29</v>
      </c>
      <c r="D507" s="212">
        <v>10.35</v>
      </c>
      <c r="E507" s="208">
        <f t="shared" si="1"/>
        <v>10.37</v>
      </c>
      <c r="F507" s="212">
        <v>10.39</v>
      </c>
      <c r="G507" s="208">
        <f t="shared" si="2"/>
        <v>10.375</v>
      </c>
      <c r="H507" s="206">
        <v>10.36</v>
      </c>
      <c r="I507" s="209">
        <f t="shared" si="3"/>
        <v>10.32333333</v>
      </c>
      <c r="J507" s="209">
        <f t="shared" si="4"/>
        <v>10.28666667</v>
      </c>
      <c r="K507" s="212">
        <v>10.25</v>
      </c>
      <c r="L507" s="208">
        <f t="shared" si="5"/>
        <v>10.236</v>
      </c>
      <c r="M507" s="208">
        <f t="shared" si="6"/>
        <v>10.222</v>
      </c>
      <c r="N507" s="208">
        <f t="shared" si="7"/>
        <v>10.208</v>
      </c>
      <c r="O507" s="208">
        <f t="shared" si="8"/>
        <v>10.194</v>
      </c>
      <c r="P507" s="206">
        <v>10.18</v>
      </c>
      <c r="Q507" s="209">
        <f t="shared" si="9"/>
        <v>10.178</v>
      </c>
      <c r="R507" s="209">
        <f t="shared" si="10"/>
        <v>10.176</v>
      </c>
      <c r="S507" s="209">
        <f t="shared" si="11"/>
        <v>10.174</v>
      </c>
      <c r="T507" s="209">
        <f t="shared" si="12"/>
        <v>10.172</v>
      </c>
      <c r="U507" s="213">
        <v>10.17</v>
      </c>
    </row>
    <row r="508">
      <c r="A508" s="214">
        <v>42405.0</v>
      </c>
      <c r="B508" s="211">
        <v>9.99</v>
      </c>
      <c r="C508" s="206">
        <v>10.22</v>
      </c>
      <c r="D508" s="212">
        <v>10.27</v>
      </c>
      <c r="E508" s="208">
        <f t="shared" si="1"/>
        <v>10.285</v>
      </c>
      <c r="F508" s="212">
        <v>10.3</v>
      </c>
      <c r="G508" s="208">
        <f t="shared" si="2"/>
        <v>10.285</v>
      </c>
      <c r="H508" s="206">
        <v>10.27</v>
      </c>
      <c r="I508" s="209">
        <f t="shared" si="3"/>
        <v>10.23333333</v>
      </c>
      <c r="J508" s="209">
        <f t="shared" si="4"/>
        <v>10.19666667</v>
      </c>
      <c r="K508" s="212">
        <v>10.16</v>
      </c>
      <c r="L508" s="208">
        <f t="shared" si="5"/>
        <v>10.146</v>
      </c>
      <c r="M508" s="208">
        <f t="shared" si="6"/>
        <v>10.132</v>
      </c>
      <c r="N508" s="208">
        <f t="shared" si="7"/>
        <v>10.118</v>
      </c>
      <c r="O508" s="208">
        <f t="shared" si="8"/>
        <v>10.104</v>
      </c>
      <c r="P508" s="206">
        <v>10.09</v>
      </c>
      <c r="Q508" s="209">
        <f t="shared" si="9"/>
        <v>10.088</v>
      </c>
      <c r="R508" s="209">
        <f t="shared" si="10"/>
        <v>10.086</v>
      </c>
      <c r="S508" s="209">
        <f t="shared" si="11"/>
        <v>10.084</v>
      </c>
      <c r="T508" s="209">
        <f t="shared" si="12"/>
        <v>10.082</v>
      </c>
      <c r="U508" s="213">
        <v>10.08</v>
      </c>
    </row>
    <row r="509">
      <c r="A509" s="214">
        <v>42404.0</v>
      </c>
      <c r="B509" s="211">
        <v>10.0</v>
      </c>
      <c r="C509" s="206">
        <v>10.19</v>
      </c>
      <c r="D509" s="212">
        <v>10.24</v>
      </c>
      <c r="E509" s="208">
        <f t="shared" si="1"/>
        <v>10.25</v>
      </c>
      <c r="F509" s="212">
        <v>10.26</v>
      </c>
      <c r="G509" s="208">
        <f t="shared" si="2"/>
        <v>10.24</v>
      </c>
      <c r="H509" s="206">
        <v>10.22</v>
      </c>
      <c r="I509" s="209">
        <f t="shared" si="3"/>
        <v>10.19</v>
      </c>
      <c r="J509" s="209">
        <f t="shared" si="4"/>
        <v>10.16</v>
      </c>
      <c r="K509" s="212">
        <v>10.13</v>
      </c>
      <c r="L509" s="208">
        <f t="shared" si="5"/>
        <v>10.122</v>
      </c>
      <c r="M509" s="208">
        <f t="shared" si="6"/>
        <v>10.114</v>
      </c>
      <c r="N509" s="208">
        <f t="shared" si="7"/>
        <v>10.106</v>
      </c>
      <c r="O509" s="208">
        <f t="shared" si="8"/>
        <v>10.098</v>
      </c>
      <c r="P509" s="206">
        <v>10.09</v>
      </c>
      <c r="Q509" s="209">
        <f t="shared" si="9"/>
        <v>10.09</v>
      </c>
      <c r="R509" s="209">
        <f t="shared" si="10"/>
        <v>10.09</v>
      </c>
      <c r="S509" s="209">
        <f t="shared" si="11"/>
        <v>10.09</v>
      </c>
      <c r="T509" s="209">
        <f t="shared" si="12"/>
        <v>10.09</v>
      </c>
      <c r="U509" s="213">
        <v>10.09</v>
      </c>
    </row>
    <row r="510">
      <c r="A510" s="214">
        <v>42403.0</v>
      </c>
      <c r="B510" s="211">
        <v>9.95</v>
      </c>
      <c r="C510" s="206">
        <v>10.33</v>
      </c>
      <c r="D510" s="212">
        <v>10.42</v>
      </c>
      <c r="E510" s="208">
        <f t="shared" si="1"/>
        <v>10.42</v>
      </c>
      <c r="F510" s="212">
        <v>10.42</v>
      </c>
      <c r="G510" s="208">
        <f t="shared" si="2"/>
        <v>10.4</v>
      </c>
      <c r="H510" s="206">
        <v>10.38</v>
      </c>
      <c r="I510" s="209">
        <f t="shared" si="3"/>
        <v>10.35666667</v>
      </c>
      <c r="J510" s="209">
        <f t="shared" si="4"/>
        <v>10.33333333</v>
      </c>
      <c r="K510" s="212">
        <v>10.31</v>
      </c>
      <c r="L510" s="208">
        <f t="shared" si="5"/>
        <v>10.302</v>
      </c>
      <c r="M510" s="208">
        <f t="shared" si="6"/>
        <v>10.294</v>
      </c>
      <c r="N510" s="208">
        <f t="shared" si="7"/>
        <v>10.286</v>
      </c>
      <c r="O510" s="208">
        <f t="shared" si="8"/>
        <v>10.278</v>
      </c>
      <c r="P510" s="206">
        <v>10.27</v>
      </c>
      <c r="Q510" s="209">
        <f t="shared" si="9"/>
        <v>10.268</v>
      </c>
      <c r="R510" s="209">
        <f t="shared" si="10"/>
        <v>10.266</v>
      </c>
      <c r="S510" s="209">
        <f t="shared" si="11"/>
        <v>10.264</v>
      </c>
      <c r="T510" s="209">
        <f t="shared" si="12"/>
        <v>10.262</v>
      </c>
      <c r="U510" s="213">
        <v>10.26</v>
      </c>
    </row>
    <row r="511">
      <c r="A511" s="214">
        <v>42402.0</v>
      </c>
      <c r="B511" s="211">
        <v>10.05</v>
      </c>
      <c r="C511" s="206">
        <v>10.37</v>
      </c>
      <c r="D511" s="212">
        <v>10.46</v>
      </c>
      <c r="E511" s="208">
        <f t="shared" si="1"/>
        <v>10.48</v>
      </c>
      <c r="F511" s="212">
        <v>10.5</v>
      </c>
      <c r="G511" s="208">
        <f t="shared" si="2"/>
        <v>10.475</v>
      </c>
      <c r="H511" s="206">
        <v>10.45</v>
      </c>
      <c r="I511" s="209">
        <f t="shared" si="3"/>
        <v>10.42</v>
      </c>
      <c r="J511" s="209">
        <f t="shared" si="4"/>
        <v>10.39</v>
      </c>
      <c r="K511" s="212">
        <v>10.36</v>
      </c>
      <c r="L511" s="208">
        <f t="shared" si="5"/>
        <v>10.35</v>
      </c>
      <c r="M511" s="208">
        <f t="shared" si="6"/>
        <v>10.34</v>
      </c>
      <c r="N511" s="208">
        <f t="shared" si="7"/>
        <v>10.33</v>
      </c>
      <c r="O511" s="208">
        <f t="shared" si="8"/>
        <v>10.32</v>
      </c>
      <c r="P511" s="206">
        <v>10.31</v>
      </c>
      <c r="Q511" s="209">
        <f t="shared" si="9"/>
        <v>10.31</v>
      </c>
      <c r="R511" s="209">
        <f t="shared" si="10"/>
        <v>10.31</v>
      </c>
      <c r="S511" s="209">
        <f t="shared" si="11"/>
        <v>10.31</v>
      </c>
      <c r="T511" s="209">
        <f t="shared" si="12"/>
        <v>10.31</v>
      </c>
      <c r="U511" s="213">
        <v>10.31</v>
      </c>
    </row>
    <row r="512">
      <c r="A512" s="214">
        <v>42401.0</v>
      </c>
      <c r="B512" s="215">
        <v>10.1</v>
      </c>
      <c r="C512" s="216">
        <v>10.29</v>
      </c>
      <c r="D512" s="217">
        <v>10.35</v>
      </c>
      <c r="E512" s="208">
        <f t="shared" si="1"/>
        <v>10.365</v>
      </c>
      <c r="F512" s="217">
        <v>10.38</v>
      </c>
      <c r="G512" s="208">
        <f t="shared" si="2"/>
        <v>10.365</v>
      </c>
      <c r="H512" s="216">
        <v>10.35</v>
      </c>
      <c r="I512" s="209">
        <f t="shared" si="3"/>
        <v>10.32666667</v>
      </c>
      <c r="J512" s="209">
        <f t="shared" si="4"/>
        <v>10.30333333</v>
      </c>
      <c r="K512" s="217">
        <v>10.28</v>
      </c>
      <c r="L512" s="208">
        <f t="shared" si="5"/>
        <v>10.272</v>
      </c>
      <c r="M512" s="208">
        <f t="shared" si="6"/>
        <v>10.264</v>
      </c>
      <c r="N512" s="208">
        <f t="shared" si="7"/>
        <v>10.256</v>
      </c>
      <c r="O512" s="208">
        <f t="shared" si="8"/>
        <v>10.248</v>
      </c>
      <c r="P512" s="216">
        <v>10.24</v>
      </c>
      <c r="Q512" s="209">
        <f t="shared" si="9"/>
        <v>10.24</v>
      </c>
      <c r="R512" s="209">
        <f t="shared" si="10"/>
        <v>10.24</v>
      </c>
      <c r="S512" s="209">
        <f t="shared" si="11"/>
        <v>10.24</v>
      </c>
      <c r="T512" s="209">
        <f t="shared" si="12"/>
        <v>10.24</v>
      </c>
      <c r="U512" s="218">
        <v>10.24</v>
      </c>
    </row>
    <row r="513">
      <c r="B513" s="219"/>
      <c r="C513" s="219"/>
      <c r="D513" s="219"/>
      <c r="E513" s="219"/>
      <c r="F513" s="219"/>
      <c r="G513" s="219"/>
      <c r="H513" s="219"/>
      <c r="I513" s="219"/>
      <c r="J513" s="219"/>
      <c r="K513" s="219"/>
      <c r="L513" s="219"/>
      <c r="M513" s="219"/>
      <c r="N513" s="219"/>
      <c r="O513" s="219"/>
      <c r="P513" s="219"/>
      <c r="Q513" s="219"/>
      <c r="R513" s="219"/>
      <c r="S513" s="219"/>
      <c r="T513" s="219"/>
      <c r="U513" s="219"/>
    </row>
    <row r="514">
      <c r="B514" s="219"/>
      <c r="C514" s="219"/>
      <c r="D514" s="219"/>
      <c r="E514" s="219"/>
      <c r="F514" s="219"/>
      <c r="G514" s="219"/>
      <c r="H514" s="219"/>
      <c r="I514" s="219"/>
      <c r="J514" s="219"/>
      <c r="K514" s="219"/>
      <c r="L514" s="219"/>
      <c r="M514" s="219"/>
      <c r="N514" s="219"/>
      <c r="O514" s="219"/>
      <c r="P514" s="219"/>
      <c r="Q514" s="219"/>
      <c r="R514" s="219"/>
      <c r="S514" s="219"/>
      <c r="T514" s="219"/>
      <c r="U514" s="219"/>
    </row>
    <row r="515">
      <c r="B515" s="219"/>
      <c r="C515" s="219"/>
      <c r="D515" s="219"/>
      <c r="E515" s="219"/>
      <c r="F515" s="219"/>
      <c r="G515" s="219"/>
      <c r="H515" s="219"/>
      <c r="I515" s="219"/>
      <c r="J515" s="219"/>
      <c r="K515" s="219"/>
      <c r="L515" s="219"/>
      <c r="M515" s="219"/>
      <c r="N515" s="219"/>
      <c r="O515" s="219"/>
      <c r="P515" s="219"/>
      <c r="Q515" s="219"/>
      <c r="R515" s="219"/>
      <c r="S515" s="219"/>
      <c r="T515" s="219"/>
      <c r="U515" s="219"/>
    </row>
    <row r="516">
      <c r="B516" s="219"/>
      <c r="C516" s="219"/>
      <c r="D516" s="219"/>
      <c r="E516" s="219"/>
      <c r="F516" s="219"/>
      <c r="G516" s="219"/>
      <c r="H516" s="219"/>
      <c r="I516" s="219"/>
      <c r="J516" s="219"/>
      <c r="K516" s="219"/>
      <c r="L516" s="219"/>
      <c r="M516" s="219"/>
      <c r="N516" s="219"/>
      <c r="O516" s="219"/>
      <c r="P516" s="219"/>
      <c r="Q516" s="219"/>
      <c r="R516" s="219"/>
      <c r="S516" s="219"/>
      <c r="T516" s="219"/>
      <c r="U516" s="219"/>
    </row>
    <row r="517">
      <c r="B517" s="219"/>
      <c r="C517" s="219"/>
      <c r="D517" s="219"/>
      <c r="E517" s="219"/>
      <c r="F517" s="219"/>
      <c r="G517" s="219"/>
      <c r="H517" s="219"/>
      <c r="I517" s="219"/>
      <c r="J517" s="219"/>
      <c r="K517" s="219"/>
      <c r="L517" s="219"/>
      <c r="M517" s="219"/>
      <c r="N517" s="219"/>
      <c r="O517" s="219"/>
      <c r="P517" s="219"/>
      <c r="Q517" s="219"/>
      <c r="R517" s="219"/>
      <c r="S517" s="219"/>
      <c r="T517" s="219"/>
      <c r="U517" s="219"/>
    </row>
    <row r="518">
      <c r="B518" s="219"/>
      <c r="C518" s="219"/>
      <c r="D518" s="219"/>
      <c r="E518" s="219"/>
      <c r="F518" s="219"/>
      <c r="G518" s="219"/>
      <c r="H518" s="219"/>
      <c r="I518" s="219"/>
      <c r="J518" s="219"/>
      <c r="K518" s="219"/>
      <c r="L518" s="219"/>
      <c r="M518" s="219"/>
      <c r="N518" s="219"/>
      <c r="O518" s="219"/>
      <c r="P518" s="219"/>
      <c r="Q518" s="219"/>
      <c r="R518" s="219"/>
      <c r="S518" s="219"/>
      <c r="T518" s="219"/>
      <c r="U518" s="219"/>
    </row>
    <row r="519">
      <c r="B519" s="219"/>
      <c r="C519" s="219"/>
      <c r="D519" s="219"/>
      <c r="E519" s="219"/>
      <c r="F519" s="219"/>
      <c r="G519" s="219"/>
      <c r="H519" s="219"/>
      <c r="I519" s="219"/>
      <c r="J519" s="219"/>
      <c r="K519" s="219"/>
      <c r="L519" s="219"/>
      <c r="M519" s="219"/>
      <c r="N519" s="219"/>
      <c r="O519" s="219"/>
      <c r="P519" s="219"/>
      <c r="Q519" s="219"/>
      <c r="R519" s="219"/>
      <c r="S519" s="219"/>
      <c r="T519" s="219"/>
      <c r="U519" s="219"/>
    </row>
    <row r="520">
      <c r="B520" s="219"/>
      <c r="C520" s="219"/>
      <c r="D520" s="219"/>
      <c r="E520" s="219"/>
      <c r="F520" s="219"/>
      <c r="G520" s="219"/>
      <c r="H520" s="219"/>
      <c r="I520" s="219"/>
      <c r="J520" s="219"/>
      <c r="K520" s="219"/>
      <c r="L520" s="219"/>
      <c r="M520" s="219"/>
      <c r="N520" s="219"/>
      <c r="O520" s="219"/>
      <c r="P520" s="219"/>
      <c r="Q520" s="219"/>
      <c r="R520" s="219"/>
      <c r="S520" s="219"/>
      <c r="T520" s="219"/>
      <c r="U520" s="219"/>
    </row>
    <row r="521">
      <c r="B521" s="219"/>
      <c r="C521" s="219"/>
      <c r="D521" s="219"/>
      <c r="E521" s="219"/>
      <c r="F521" s="219"/>
      <c r="G521" s="219"/>
      <c r="H521" s="219"/>
      <c r="I521" s="219"/>
      <c r="J521" s="219"/>
      <c r="K521" s="219"/>
      <c r="L521" s="219"/>
      <c r="M521" s="219"/>
      <c r="N521" s="219"/>
      <c r="O521" s="219"/>
      <c r="P521" s="219"/>
      <c r="Q521" s="219"/>
      <c r="R521" s="219"/>
      <c r="S521" s="219"/>
      <c r="T521" s="219"/>
      <c r="U521" s="219"/>
    </row>
    <row r="522">
      <c r="B522" s="219"/>
      <c r="C522" s="219"/>
      <c r="D522" s="219"/>
      <c r="E522" s="219"/>
      <c r="F522" s="219"/>
      <c r="G522" s="219"/>
      <c r="H522" s="219"/>
      <c r="I522" s="219"/>
      <c r="J522" s="219"/>
      <c r="K522" s="219"/>
      <c r="L522" s="219"/>
      <c r="M522" s="219"/>
      <c r="N522" s="219"/>
      <c r="O522" s="219"/>
      <c r="P522" s="219"/>
      <c r="Q522" s="219"/>
      <c r="R522" s="219"/>
      <c r="S522" s="219"/>
      <c r="T522" s="219"/>
      <c r="U522" s="219"/>
    </row>
    <row r="523">
      <c r="B523" s="219"/>
      <c r="C523" s="219"/>
      <c r="D523" s="219"/>
      <c r="E523" s="219"/>
      <c r="F523" s="219"/>
      <c r="G523" s="219"/>
      <c r="H523" s="219"/>
      <c r="I523" s="219"/>
      <c r="J523" s="219"/>
      <c r="K523" s="219"/>
      <c r="L523" s="219"/>
      <c r="M523" s="219"/>
      <c r="N523" s="219"/>
      <c r="O523" s="219"/>
      <c r="P523" s="219"/>
      <c r="Q523" s="219"/>
      <c r="R523" s="219"/>
      <c r="S523" s="219"/>
      <c r="T523" s="219"/>
      <c r="U523" s="219"/>
    </row>
    <row r="524">
      <c r="B524" s="219"/>
      <c r="C524" s="219"/>
      <c r="D524" s="219"/>
      <c r="E524" s="219"/>
      <c r="F524" s="219"/>
      <c r="G524" s="219"/>
      <c r="H524" s="219"/>
      <c r="I524" s="219"/>
      <c r="J524" s="219"/>
      <c r="K524" s="219"/>
      <c r="L524" s="219"/>
      <c r="M524" s="219"/>
      <c r="N524" s="219"/>
      <c r="O524" s="219"/>
      <c r="P524" s="219"/>
      <c r="Q524" s="219"/>
      <c r="R524" s="219"/>
      <c r="S524" s="219"/>
      <c r="T524" s="219"/>
      <c r="U524" s="219"/>
    </row>
    <row r="525">
      <c r="B525" s="219"/>
      <c r="C525" s="219"/>
      <c r="D525" s="219"/>
      <c r="E525" s="219"/>
      <c r="F525" s="219"/>
      <c r="G525" s="219"/>
      <c r="H525" s="219"/>
      <c r="I525" s="219"/>
      <c r="J525" s="219"/>
      <c r="K525" s="219"/>
      <c r="L525" s="219"/>
      <c r="M525" s="219"/>
      <c r="N525" s="219"/>
      <c r="O525" s="219"/>
      <c r="P525" s="219"/>
      <c r="Q525" s="219"/>
      <c r="R525" s="219"/>
      <c r="S525" s="219"/>
      <c r="T525" s="219"/>
      <c r="U525" s="219"/>
    </row>
    <row r="526">
      <c r="B526" s="219"/>
      <c r="C526" s="219"/>
      <c r="D526" s="219"/>
      <c r="E526" s="219"/>
      <c r="F526" s="219"/>
      <c r="G526" s="219"/>
      <c r="H526" s="219"/>
      <c r="I526" s="219"/>
      <c r="J526" s="219"/>
      <c r="K526" s="219"/>
      <c r="L526" s="219"/>
      <c r="M526" s="219"/>
      <c r="N526" s="219"/>
      <c r="O526" s="219"/>
      <c r="P526" s="219"/>
      <c r="Q526" s="219"/>
      <c r="R526" s="219"/>
      <c r="S526" s="219"/>
      <c r="T526" s="219"/>
      <c r="U526" s="219"/>
    </row>
    <row r="527">
      <c r="B527" s="219"/>
      <c r="C527" s="219"/>
      <c r="D527" s="219"/>
      <c r="E527" s="219"/>
      <c r="F527" s="219"/>
      <c r="G527" s="219"/>
      <c r="H527" s="219"/>
      <c r="I527" s="219"/>
      <c r="J527" s="219"/>
      <c r="K527" s="219"/>
      <c r="L527" s="219"/>
      <c r="M527" s="219"/>
      <c r="N527" s="219"/>
      <c r="O527" s="219"/>
      <c r="P527" s="219"/>
      <c r="Q527" s="219"/>
      <c r="R527" s="219"/>
      <c r="S527" s="219"/>
      <c r="T527" s="219"/>
      <c r="U527" s="219"/>
    </row>
    <row r="528">
      <c r="B528" s="219"/>
      <c r="C528" s="219"/>
      <c r="D528" s="219"/>
      <c r="E528" s="219"/>
      <c r="F528" s="219"/>
      <c r="G528" s="219"/>
      <c r="H528" s="219"/>
      <c r="I528" s="219"/>
      <c r="J528" s="219"/>
      <c r="K528" s="219"/>
      <c r="L528" s="219"/>
      <c r="M528" s="219"/>
      <c r="N528" s="219"/>
      <c r="O528" s="219"/>
      <c r="P528" s="219"/>
      <c r="Q528" s="219"/>
      <c r="R528" s="219"/>
      <c r="S528" s="219"/>
      <c r="T528" s="219"/>
      <c r="U528" s="219"/>
    </row>
    <row r="529">
      <c r="B529" s="219"/>
      <c r="C529" s="219"/>
      <c r="D529" s="219"/>
      <c r="E529" s="219"/>
      <c r="F529" s="219"/>
      <c r="G529" s="219"/>
      <c r="H529" s="219"/>
      <c r="I529" s="219"/>
      <c r="J529" s="219"/>
      <c r="K529" s="219"/>
      <c r="L529" s="219"/>
      <c r="M529" s="219"/>
      <c r="N529" s="219"/>
      <c r="O529" s="219"/>
      <c r="P529" s="219"/>
      <c r="Q529" s="219"/>
      <c r="R529" s="219"/>
      <c r="S529" s="219"/>
      <c r="T529" s="219"/>
      <c r="U529" s="219"/>
    </row>
    <row r="530">
      <c r="B530" s="219"/>
      <c r="C530" s="219"/>
      <c r="D530" s="219"/>
      <c r="E530" s="219"/>
      <c r="F530" s="219"/>
      <c r="G530" s="219"/>
      <c r="H530" s="219"/>
      <c r="I530" s="219"/>
      <c r="J530" s="219"/>
      <c r="K530" s="219"/>
      <c r="L530" s="219"/>
      <c r="M530" s="219"/>
      <c r="N530" s="219"/>
      <c r="O530" s="219"/>
      <c r="P530" s="219"/>
      <c r="Q530" s="219"/>
      <c r="R530" s="219"/>
      <c r="S530" s="219"/>
      <c r="T530" s="219"/>
      <c r="U530" s="219"/>
    </row>
    <row r="531">
      <c r="B531" s="219"/>
      <c r="C531" s="219"/>
      <c r="D531" s="219"/>
      <c r="E531" s="219"/>
      <c r="F531" s="219"/>
      <c r="G531" s="219"/>
      <c r="H531" s="219"/>
      <c r="I531" s="219"/>
      <c r="J531" s="219"/>
      <c r="K531" s="219"/>
      <c r="L531" s="219"/>
      <c r="M531" s="219"/>
      <c r="N531" s="219"/>
      <c r="O531" s="219"/>
      <c r="P531" s="219"/>
      <c r="Q531" s="219"/>
      <c r="R531" s="219"/>
      <c r="S531" s="219"/>
      <c r="T531" s="219"/>
      <c r="U531" s="219"/>
    </row>
    <row r="532">
      <c r="B532" s="219"/>
      <c r="C532" s="219"/>
      <c r="D532" s="219"/>
      <c r="E532" s="219"/>
      <c r="F532" s="219"/>
      <c r="G532" s="219"/>
      <c r="H532" s="219"/>
      <c r="I532" s="219"/>
      <c r="J532" s="219"/>
      <c r="K532" s="219"/>
      <c r="L532" s="219"/>
      <c r="M532" s="219"/>
      <c r="N532" s="219"/>
      <c r="O532" s="219"/>
      <c r="P532" s="219"/>
      <c r="Q532" s="219"/>
      <c r="R532" s="219"/>
      <c r="S532" s="219"/>
      <c r="T532" s="219"/>
      <c r="U532" s="219"/>
    </row>
    <row r="533">
      <c r="B533" s="219"/>
      <c r="C533" s="219"/>
      <c r="D533" s="219"/>
      <c r="E533" s="219"/>
      <c r="F533" s="219"/>
      <c r="G533" s="219"/>
      <c r="H533" s="219"/>
      <c r="I533" s="219"/>
      <c r="J533" s="219"/>
      <c r="K533" s="219"/>
      <c r="L533" s="219"/>
      <c r="M533" s="219"/>
      <c r="N533" s="219"/>
      <c r="O533" s="219"/>
      <c r="P533" s="219"/>
      <c r="Q533" s="219"/>
      <c r="R533" s="219"/>
      <c r="S533" s="219"/>
      <c r="T533" s="219"/>
      <c r="U533" s="219"/>
    </row>
    <row r="534">
      <c r="B534" s="219"/>
      <c r="C534" s="219"/>
      <c r="D534" s="219"/>
      <c r="E534" s="219"/>
      <c r="F534" s="219"/>
      <c r="G534" s="219"/>
      <c r="H534" s="219"/>
      <c r="I534" s="219"/>
      <c r="J534" s="219"/>
      <c r="K534" s="219"/>
      <c r="L534" s="219"/>
      <c r="M534" s="219"/>
      <c r="N534" s="219"/>
      <c r="O534" s="219"/>
      <c r="P534" s="219"/>
      <c r="Q534" s="219"/>
      <c r="R534" s="219"/>
      <c r="S534" s="219"/>
      <c r="T534" s="219"/>
      <c r="U534" s="219"/>
    </row>
    <row r="535">
      <c r="B535" s="219"/>
      <c r="C535" s="219"/>
      <c r="D535" s="219"/>
      <c r="E535" s="219"/>
      <c r="F535" s="219"/>
      <c r="G535" s="219"/>
      <c r="H535" s="219"/>
      <c r="I535" s="219"/>
      <c r="J535" s="219"/>
      <c r="K535" s="219"/>
      <c r="L535" s="219"/>
      <c r="M535" s="219"/>
      <c r="N535" s="219"/>
      <c r="O535" s="219"/>
      <c r="P535" s="219"/>
      <c r="Q535" s="219"/>
      <c r="R535" s="219"/>
      <c r="S535" s="219"/>
      <c r="T535" s="219"/>
      <c r="U535" s="219"/>
    </row>
    <row r="536">
      <c r="B536" s="219"/>
      <c r="C536" s="219"/>
      <c r="D536" s="219"/>
      <c r="E536" s="219"/>
      <c r="F536" s="219"/>
      <c r="G536" s="219"/>
      <c r="H536" s="219"/>
      <c r="I536" s="219"/>
      <c r="J536" s="219"/>
      <c r="K536" s="219"/>
      <c r="L536" s="219"/>
      <c r="M536" s="219"/>
      <c r="N536" s="219"/>
      <c r="O536" s="219"/>
      <c r="P536" s="219"/>
      <c r="Q536" s="219"/>
      <c r="R536" s="219"/>
      <c r="S536" s="219"/>
      <c r="T536" s="219"/>
      <c r="U536" s="219"/>
    </row>
    <row r="537">
      <c r="B537" s="219"/>
      <c r="C537" s="219"/>
      <c r="D537" s="219"/>
      <c r="E537" s="219"/>
      <c r="F537" s="219"/>
      <c r="G537" s="219"/>
      <c r="H537" s="219"/>
      <c r="I537" s="219"/>
      <c r="J537" s="219"/>
      <c r="K537" s="219"/>
      <c r="L537" s="219"/>
      <c r="M537" s="219"/>
      <c r="N537" s="219"/>
      <c r="O537" s="219"/>
      <c r="P537" s="219"/>
      <c r="Q537" s="219"/>
      <c r="R537" s="219"/>
      <c r="S537" s="219"/>
      <c r="T537" s="219"/>
      <c r="U537" s="219"/>
    </row>
    <row r="538">
      <c r="B538" s="219"/>
      <c r="C538" s="219"/>
      <c r="D538" s="219"/>
      <c r="E538" s="219"/>
      <c r="F538" s="219"/>
      <c r="G538" s="219"/>
      <c r="H538" s="219"/>
      <c r="I538" s="219"/>
      <c r="J538" s="219"/>
      <c r="K538" s="219"/>
      <c r="L538" s="219"/>
      <c r="M538" s="219"/>
      <c r="N538" s="219"/>
      <c r="O538" s="219"/>
      <c r="P538" s="219"/>
      <c r="Q538" s="219"/>
      <c r="R538" s="219"/>
      <c r="S538" s="219"/>
      <c r="T538" s="219"/>
      <c r="U538" s="219"/>
    </row>
    <row r="539">
      <c r="B539" s="219"/>
      <c r="C539" s="219"/>
      <c r="D539" s="219"/>
      <c r="E539" s="219"/>
      <c r="F539" s="219"/>
      <c r="G539" s="219"/>
      <c r="H539" s="219"/>
      <c r="I539" s="219"/>
      <c r="J539" s="219"/>
      <c r="K539" s="219"/>
      <c r="L539" s="219"/>
      <c r="M539" s="219"/>
      <c r="N539" s="219"/>
      <c r="O539" s="219"/>
      <c r="P539" s="219"/>
      <c r="Q539" s="219"/>
      <c r="R539" s="219"/>
      <c r="S539" s="219"/>
      <c r="T539" s="219"/>
      <c r="U539" s="219"/>
    </row>
    <row r="540">
      <c r="B540" s="219"/>
      <c r="C540" s="219"/>
      <c r="D540" s="219"/>
      <c r="E540" s="219"/>
      <c r="F540" s="219"/>
      <c r="G540" s="219"/>
      <c r="H540" s="219"/>
      <c r="I540" s="219"/>
      <c r="J540" s="219"/>
      <c r="K540" s="219"/>
      <c r="L540" s="219"/>
      <c r="M540" s="219"/>
      <c r="N540" s="219"/>
      <c r="O540" s="219"/>
      <c r="P540" s="219"/>
      <c r="Q540" s="219"/>
      <c r="R540" s="219"/>
      <c r="S540" s="219"/>
      <c r="T540" s="219"/>
      <c r="U540" s="219"/>
    </row>
    <row r="541">
      <c r="B541" s="219"/>
      <c r="C541" s="219"/>
      <c r="D541" s="219"/>
      <c r="E541" s="219"/>
      <c r="F541" s="219"/>
      <c r="G541" s="219"/>
      <c r="H541" s="219"/>
      <c r="I541" s="219"/>
      <c r="J541" s="219"/>
      <c r="K541" s="219"/>
      <c r="L541" s="219"/>
      <c r="M541" s="219"/>
      <c r="N541" s="219"/>
      <c r="O541" s="219"/>
      <c r="P541" s="219"/>
      <c r="Q541" s="219"/>
      <c r="R541" s="219"/>
      <c r="S541" s="219"/>
      <c r="T541" s="219"/>
      <c r="U541" s="219"/>
    </row>
    <row r="542">
      <c r="B542" s="219"/>
      <c r="C542" s="219"/>
      <c r="D542" s="219"/>
      <c r="E542" s="219"/>
      <c r="F542" s="219"/>
      <c r="G542" s="219"/>
      <c r="H542" s="219"/>
      <c r="I542" s="219"/>
      <c r="J542" s="219"/>
      <c r="K542" s="219"/>
      <c r="L542" s="219"/>
      <c r="M542" s="219"/>
      <c r="N542" s="219"/>
      <c r="O542" s="219"/>
      <c r="P542" s="219"/>
      <c r="Q542" s="219"/>
      <c r="R542" s="219"/>
      <c r="S542" s="219"/>
      <c r="T542" s="219"/>
      <c r="U542" s="219"/>
    </row>
    <row r="543">
      <c r="B543" s="219"/>
      <c r="C543" s="219"/>
      <c r="D543" s="219"/>
      <c r="E543" s="219"/>
      <c r="F543" s="219"/>
      <c r="G543" s="219"/>
      <c r="H543" s="219"/>
      <c r="I543" s="219"/>
      <c r="J543" s="219"/>
      <c r="K543" s="219"/>
      <c r="L543" s="219"/>
      <c r="M543" s="219"/>
      <c r="N543" s="219"/>
      <c r="O543" s="219"/>
      <c r="P543" s="219"/>
      <c r="Q543" s="219"/>
      <c r="R543" s="219"/>
      <c r="S543" s="219"/>
      <c r="T543" s="219"/>
      <c r="U543" s="219"/>
    </row>
    <row r="544">
      <c r="B544" s="219"/>
      <c r="C544" s="219"/>
      <c r="D544" s="219"/>
      <c r="E544" s="219"/>
      <c r="F544" s="219"/>
      <c r="G544" s="219"/>
      <c r="H544" s="219"/>
      <c r="I544" s="219"/>
      <c r="J544" s="219"/>
      <c r="K544" s="219"/>
      <c r="L544" s="219"/>
      <c r="M544" s="219"/>
      <c r="N544" s="219"/>
      <c r="O544" s="219"/>
      <c r="P544" s="219"/>
      <c r="Q544" s="219"/>
      <c r="R544" s="219"/>
      <c r="S544" s="219"/>
      <c r="T544" s="219"/>
      <c r="U544" s="219"/>
    </row>
    <row r="545">
      <c r="B545" s="219"/>
      <c r="C545" s="219"/>
      <c r="D545" s="219"/>
      <c r="E545" s="219"/>
      <c r="F545" s="219"/>
      <c r="G545" s="219"/>
      <c r="H545" s="219"/>
      <c r="I545" s="219"/>
      <c r="J545" s="219"/>
      <c r="K545" s="219"/>
      <c r="L545" s="219"/>
      <c r="M545" s="219"/>
      <c r="N545" s="219"/>
      <c r="O545" s="219"/>
      <c r="P545" s="219"/>
      <c r="Q545" s="219"/>
      <c r="R545" s="219"/>
      <c r="S545" s="219"/>
      <c r="T545" s="219"/>
      <c r="U545" s="219"/>
    </row>
    <row r="546">
      <c r="B546" s="219"/>
      <c r="C546" s="219"/>
      <c r="D546" s="219"/>
      <c r="E546" s="219"/>
      <c r="F546" s="219"/>
      <c r="G546" s="219"/>
      <c r="H546" s="219"/>
      <c r="I546" s="219"/>
      <c r="J546" s="219"/>
      <c r="K546" s="219"/>
      <c r="L546" s="219"/>
      <c r="M546" s="219"/>
      <c r="N546" s="219"/>
      <c r="O546" s="219"/>
      <c r="P546" s="219"/>
      <c r="Q546" s="219"/>
      <c r="R546" s="219"/>
      <c r="S546" s="219"/>
      <c r="T546" s="219"/>
      <c r="U546" s="219"/>
    </row>
    <row r="547">
      <c r="B547" s="219"/>
      <c r="C547" s="219"/>
      <c r="D547" s="219"/>
      <c r="E547" s="219"/>
      <c r="F547" s="219"/>
      <c r="G547" s="219"/>
      <c r="H547" s="219"/>
      <c r="I547" s="219"/>
      <c r="J547" s="219"/>
      <c r="K547" s="219"/>
      <c r="L547" s="219"/>
      <c r="M547" s="219"/>
      <c r="N547" s="219"/>
      <c r="O547" s="219"/>
      <c r="P547" s="219"/>
      <c r="Q547" s="219"/>
      <c r="R547" s="219"/>
      <c r="S547" s="219"/>
      <c r="T547" s="219"/>
      <c r="U547" s="219"/>
    </row>
    <row r="548">
      <c r="B548" s="219"/>
      <c r="C548" s="219"/>
      <c r="D548" s="219"/>
      <c r="E548" s="219"/>
      <c r="F548" s="219"/>
      <c r="G548" s="219"/>
      <c r="H548" s="219"/>
      <c r="I548" s="219"/>
      <c r="J548" s="219"/>
      <c r="K548" s="219"/>
      <c r="L548" s="219"/>
      <c r="M548" s="219"/>
      <c r="N548" s="219"/>
      <c r="O548" s="219"/>
      <c r="P548" s="219"/>
      <c r="Q548" s="219"/>
      <c r="R548" s="219"/>
      <c r="S548" s="219"/>
      <c r="T548" s="219"/>
      <c r="U548" s="219"/>
    </row>
    <row r="549">
      <c r="B549" s="219"/>
      <c r="C549" s="219"/>
      <c r="D549" s="219"/>
      <c r="E549" s="219"/>
      <c r="F549" s="219"/>
      <c r="G549" s="219"/>
      <c r="H549" s="219"/>
      <c r="I549" s="219"/>
      <c r="J549" s="219"/>
      <c r="K549" s="219"/>
      <c r="L549" s="219"/>
      <c r="M549" s="219"/>
      <c r="N549" s="219"/>
      <c r="O549" s="219"/>
      <c r="P549" s="219"/>
      <c r="Q549" s="219"/>
      <c r="R549" s="219"/>
      <c r="S549" s="219"/>
      <c r="T549" s="219"/>
      <c r="U549" s="219"/>
    </row>
    <row r="550">
      <c r="B550" s="219"/>
      <c r="C550" s="219"/>
      <c r="D550" s="219"/>
      <c r="E550" s="219"/>
      <c r="F550" s="219"/>
      <c r="G550" s="219"/>
      <c r="H550" s="219"/>
      <c r="I550" s="219"/>
      <c r="J550" s="219"/>
      <c r="K550" s="219"/>
      <c r="L550" s="219"/>
      <c r="M550" s="219"/>
      <c r="N550" s="219"/>
      <c r="O550" s="219"/>
      <c r="P550" s="219"/>
      <c r="Q550" s="219"/>
      <c r="R550" s="219"/>
      <c r="S550" s="219"/>
      <c r="T550" s="219"/>
      <c r="U550" s="219"/>
    </row>
    <row r="551">
      <c r="B551" s="219"/>
      <c r="C551" s="219"/>
      <c r="D551" s="219"/>
      <c r="E551" s="219"/>
      <c r="F551" s="219"/>
      <c r="G551" s="219"/>
      <c r="H551" s="219"/>
      <c r="I551" s="219"/>
      <c r="J551" s="219"/>
      <c r="K551" s="219"/>
      <c r="L551" s="219"/>
      <c r="M551" s="219"/>
      <c r="N551" s="219"/>
      <c r="O551" s="219"/>
      <c r="P551" s="219"/>
      <c r="Q551" s="219"/>
      <c r="R551" s="219"/>
      <c r="S551" s="219"/>
      <c r="T551" s="219"/>
      <c r="U551" s="219"/>
    </row>
    <row r="552">
      <c r="B552" s="219"/>
      <c r="C552" s="219"/>
      <c r="D552" s="219"/>
      <c r="E552" s="219"/>
      <c r="F552" s="219"/>
      <c r="G552" s="219"/>
      <c r="H552" s="219"/>
      <c r="I552" s="219"/>
      <c r="J552" s="219"/>
      <c r="K552" s="219"/>
      <c r="L552" s="219"/>
      <c r="M552" s="219"/>
      <c r="N552" s="219"/>
      <c r="O552" s="219"/>
      <c r="P552" s="219"/>
      <c r="Q552" s="219"/>
      <c r="R552" s="219"/>
      <c r="S552" s="219"/>
      <c r="T552" s="219"/>
      <c r="U552" s="219"/>
    </row>
    <row r="553">
      <c r="B553" s="219"/>
      <c r="C553" s="219"/>
      <c r="D553" s="219"/>
      <c r="E553" s="219"/>
      <c r="F553" s="219"/>
      <c r="G553" s="219"/>
      <c r="H553" s="219"/>
      <c r="I553" s="219"/>
      <c r="J553" s="219"/>
      <c r="K553" s="219"/>
      <c r="L553" s="219"/>
      <c r="M553" s="219"/>
      <c r="N553" s="219"/>
      <c r="O553" s="219"/>
      <c r="P553" s="219"/>
      <c r="Q553" s="219"/>
      <c r="R553" s="219"/>
      <c r="S553" s="219"/>
      <c r="T553" s="219"/>
      <c r="U553" s="219"/>
    </row>
    <row r="554">
      <c r="B554" s="219"/>
      <c r="C554" s="219"/>
      <c r="D554" s="219"/>
      <c r="E554" s="219"/>
      <c r="F554" s="219"/>
      <c r="G554" s="219"/>
      <c r="H554" s="219"/>
      <c r="I554" s="219"/>
      <c r="J554" s="219"/>
      <c r="K554" s="219"/>
      <c r="L554" s="219"/>
      <c r="M554" s="219"/>
      <c r="N554" s="219"/>
      <c r="O554" s="219"/>
      <c r="P554" s="219"/>
      <c r="Q554" s="219"/>
      <c r="R554" s="219"/>
      <c r="S554" s="219"/>
      <c r="T554" s="219"/>
      <c r="U554" s="219"/>
    </row>
    <row r="555">
      <c r="B555" s="219"/>
      <c r="C555" s="219"/>
      <c r="D555" s="219"/>
      <c r="E555" s="219"/>
      <c r="F555" s="219"/>
      <c r="G555" s="219"/>
      <c r="H555" s="219"/>
      <c r="I555" s="219"/>
      <c r="J555" s="219"/>
      <c r="K555" s="219"/>
      <c r="L555" s="219"/>
      <c r="M555" s="219"/>
      <c r="N555" s="219"/>
      <c r="O555" s="219"/>
      <c r="P555" s="219"/>
      <c r="Q555" s="219"/>
      <c r="R555" s="219"/>
      <c r="S555" s="219"/>
      <c r="T555" s="219"/>
      <c r="U555" s="219"/>
    </row>
    <row r="556">
      <c r="B556" s="219"/>
      <c r="C556" s="219"/>
      <c r="D556" s="219"/>
      <c r="E556" s="219"/>
      <c r="F556" s="219"/>
      <c r="G556" s="219"/>
      <c r="H556" s="219"/>
      <c r="I556" s="219"/>
      <c r="J556" s="219"/>
      <c r="K556" s="219"/>
      <c r="L556" s="219"/>
      <c r="M556" s="219"/>
      <c r="N556" s="219"/>
      <c r="O556" s="219"/>
      <c r="P556" s="219"/>
      <c r="Q556" s="219"/>
      <c r="R556" s="219"/>
      <c r="S556" s="219"/>
      <c r="T556" s="219"/>
      <c r="U556" s="219"/>
    </row>
    <row r="557">
      <c r="B557" s="219"/>
      <c r="C557" s="219"/>
      <c r="D557" s="219"/>
      <c r="E557" s="219"/>
      <c r="F557" s="219"/>
      <c r="G557" s="219"/>
      <c r="H557" s="219"/>
      <c r="I557" s="219"/>
      <c r="J557" s="219"/>
      <c r="K557" s="219"/>
      <c r="L557" s="219"/>
      <c r="M557" s="219"/>
      <c r="N557" s="219"/>
      <c r="O557" s="219"/>
      <c r="P557" s="219"/>
      <c r="Q557" s="219"/>
      <c r="R557" s="219"/>
      <c r="S557" s="219"/>
      <c r="T557" s="219"/>
      <c r="U557" s="219"/>
    </row>
    <row r="558">
      <c r="B558" s="219"/>
      <c r="C558" s="219"/>
      <c r="D558" s="219"/>
      <c r="E558" s="219"/>
      <c r="F558" s="219"/>
      <c r="G558" s="219"/>
      <c r="H558" s="219"/>
      <c r="I558" s="219"/>
      <c r="J558" s="219"/>
      <c r="K558" s="219"/>
      <c r="L558" s="219"/>
      <c r="M558" s="219"/>
      <c r="N558" s="219"/>
      <c r="O558" s="219"/>
      <c r="P558" s="219"/>
      <c r="Q558" s="219"/>
      <c r="R558" s="219"/>
      <c r="S558" s="219"/>
      <c r="T558" s="219"/>
      <c r="U558" s="219"/>
    </row>
    <row r="559">
      <c r="B559" s="219"/>
      <c r="C559" s="219"/>
      <c r="D559" s="219"/>
      <c r="E559" s="219"/>
      <c r="F559" s="219"/>
      <c r="G559" s="219"/>
      <c r="H559" s="219"/>
      <c r="I559" s="219"/>
      <c r="J559" s="219"/>
      <c r="K559" s="219"/>
      <c r="L559" s="219"/>
      <c r="M559" s="219"/>
      <c r="N559" s="219"/>
      <c r="O559" s="219"/>
      <c r="P559" s="219"/>
      <c r="Q559" s="219"/>
      <c r="R559" s="219"/>
      <c r="S559" s="219"/>
      <c r="T559" s="219"/>
      <c r="U559" s="219"/>
    </row>
    <row r="560">
      <c r="B560" s="219"/>
      <c r="C560" s="219"/>
      <c r="D560" s="219"/>
      <c r="E560" s="219"/>
      <c r="F560" s="219"/>
      <c r="G560" s="219"/>
      <c r="H560" s="219"/>
      <c r="I560" s="219"/>
      <c r="J560" s="219"/>
      <c r="K560" s="219"/>
      <c r="L560" s="219"/>
      <c r="M560" s="219"/>
      <c r="N560" s="219"/>
      <c r="O560" s="219"/>
      <c r="P560" s="219"/>
      <c r="Q560" s="219"/>
      <c r="R560" s="219"/>
      <c r="S560" s="219"/>
      <c r="T560" s="219"/>
      <c r="U560" s="219"/>
    </row>
    <row r="561">
      <c r="B561" s="219"/>
      <c r="C561" s="219"/>
      <c r="D561" s="219"/>
      <c r="E561" s="219"/>
      <c r="F561" s="219"/>
      <c r="G561" s="219"/>
      <c r="H561" s="219"/>
      <c r="I561" s="219"/>
      <c r="J561" s="219"/>
      <c r="K561" s="219"/>
      <c r="L561" s="219"/>
      <c r="M561" s="219"/>
      <c r="N561" s="219"/>
      <c r="O561" s="219"/>
      <c r="P561" s="219"/>
      <c r="Q561" s="219"/>
      <c r="R561" s="219"/>
      <c r="S561" s="219"/>
      <c r="T561" s="219"/>
      <c r="U561" s="219"/>
    </row>
    <row r="562">
      <c r="B562" s="219"/>
      <c r="C562" s="219"/>
      <c r="D562" s="219"/>
      <c r="E562" s="219"/>
      <c r="F562" s="219"/>
      <c r="G562" s="219"/>
      <c r="H562" s="219"/>
      <c r="I562" s="219"/>
      <c r="J562" s="219"/>
      <c r="K562" s="219"/>
      <c r="L562" s="219"/>
      <c r="M562" s="219"/>
      <c r="N562" s="219"/>
      <c r="O562" s="219"/>
      <c r="P562" s="219"/>
      <c r="Q562" s="219"/>
      <c r="R562" s="219"/>
      <c r="S562" s="219"/>
      <c r="T562" s="219"/>
      <c r="U562" s="219"/>
    </row>
    <row r="563">
      <c r="B563" s="219"/>
      <c r="C563" s="219"/>
      <c r="D563" s="219"/>
      <c r="E563" s="219"/>
      <c r="F563" s="219"/>
      <c r="G563" s="219"/>
      <c r="H563" s="219"/>
      <c r="I563" s="219"/>
      <c r="J563" s="219"/>
      <c r="K563" s="219"/>
      <c r="L563" s="219"/>
      <c r="M563" s="219"/>
      <c r="N563" s="219"/>
      <c r="O563" s="219"/>
      <c r="P563" s="219"/>
      <c r="Q563" s="219"/>
      <c r="R563" s="219"/>
      <c r="S563" s="219"/>
      <c r="T563" s="219"/>
      <c r="U563" s="219"/>
    </row>
    <row r="564">
      <c r="B564" s="219"/>
      <c r="C564" s="219"/>
      <c r="D564" s="219"/>
      <c r="E564" s="219"/>
      <c r="F564" s="219"/>
      <c r="G564" s="219"/>
      <c r="H564" s="219"/>
      <c r="I564" s="219"/>
      <c r="J564" s="219"/>
      <c r="K564" s="219"/>
      <c r="L564" s="219"/>
      <c r="M564" s="219"/>
      <c r="N564" s="219"/>
      <c r="O564" s="219"/>
      <c r="P564" s="219"/>
      <c r="Q564" s="219"/>
      <c r="R564" s="219"/>
      <c r="S564" s="219"/>
      <c r="T564" s="219"/>
      <c r="U564" s="219"/>
    </row>
    <row r="565">
      <c r="B565" s="219"/>
      <c r="C565" s="219"/>
      <c r="D565" s="219"/>
      <c r="E565" s="219"/>
      <c r="F565" s="219"/>
      <c r="G565" s="219"/>
      <c r="H565" s="219"/>
      <c r="I565" s="219"/>
      <c r="J565" s="219"/>
      <c r="K565" s="219"/>
      <c r="L565" s="219"/>
      <c r="M565" s="219"/>
      <c r="N565" s="219"/>
      <c r="O565" s="219"/>
      <c r="P565" s="219"/>
      <c r="Q565" s="219"/>
      <c r="R565" s="219"/>
      <c r="S565" s="219"/>
      <c r="T565" s="219"/>
      <c r="U565" s="219"/>
    </row>
    <row r="566">
      <c r="B566" s="219"/>
      <c r="C566" s="219"/>
      <c r="D566" s="219"/>
      <c r="E566" s="219"/>
      <c r="F566" s="219"/>
      <c r="G566" s="219"/>
      <c r="H566" s="219"/>
      <c r="I566" s="219"/>
      <c r="J566" s="219"/>
      <c r="K566" s="219"/>
      <c r="L566" s="219"/>
      <c r="M566" s="219"/>
      <c r="N566" s="219"/>
      <c r="O566" s="219"/>
      <c r="P566" s="219"/>
      <c r="Q566" s="219"/>
      <c r="R566" s="219"/>
      <c r="S566" s="219"/>
      <c r="T566" s="219"/>
      <c r="U566" s="219"/>
    </row>
    <row r="567">
      <c r="B567" s="219"/>
      <c r="C567" s="219"/>
      <c r="D567" s="219"/>
      <c r="E567" s="219"/>
      <c r="F567" s="219"/>
      <c r="G567" s="219"/>
      <c r="H567" s="219"/>
      <c r="I567" s="219"/>
      <c r="J567" s="219"/>
      <c r="K567" s="219"/>
      <c r="L567" s="219"/>
      <c r="M567" s="219"/>
      <c r="N567" s="219"/>
      <c r="O567" s="219"/>
      <c r="P567" s="219"/>
      <c r="Q567" s="219"/>
      <c r="R567" s="219"/>
      <c r="S567" s="219"/>
      <c r="T567" s="219"/>
      <c r="U567" s="219"/>
    </row>
    <row r="568">
      <c r="B568" s="219"/>
      <c r="C568" s="219"/>
      <c r="D568" s="219"/>
      <c r="E568" s="219"/>
      <c r="F568" s="219"/>
      <c r="G568" s="219"/>
      <c r="H568" s="219"/>
      <c r="I568" s="219"/>
      <c r="J568" s="219"/>
      <c r="K568" s="219"/>
      <c r="L568" s="219"/>
      <c r="M568" s="219"/>
      <c r="N568" s="219"/>
      <c r="O568" s="219"/>
      <c r="P568" s="219"/>
      <c r="Q568" s="219"/>
      <c r="R568" s="219"/>
      <c r="S568" s="219"/>
      <c r="T568" s="219"/>
      <c r="U568" s="219"/>
    </row>
    <row r="569">
      <c r="B569" s="219"/>
      <c r="C569" s="219"/>
      <c r="D569" s="219"/>
      <c r="E569" s="219"/>
      <c r="F569" s="219"/>
      <c r="G569" s="219"/>
      <c r="H569" s="219"/>
      <c r="I569" s="219"/>
      <c r="J569" s="219"/>
      <c r="K569" s="219"/>
      <c r="L569" s="219"/>
      <c r="M569" s="219"/>
      <c r="N569" s="219"/>
      <c r="O569" s="219"/>
      <c r="P569" s="219"/>
      <c r="Q569" s="219"/>
      <c r="R569" s="219"/>
      <c r="S569" s="219"/>
      <c r="T569" s="219"/>
      <c r="U569" s="219"/>
    </row>
    <row r="570">
      <c r="B570" s="219"/>
      <c r="C570" s="219"/>
      <c r="D570" s="219"/>
      <c r="E570" s="219"/>
      <c r="F570" s="219"/>
      <c r="G570" s="219"/>
      <c r="H570" s="219"/>
      <c r="I570" s="219"/>
      <c r="J570" s="219"/>
      <c r="K570" s="219"/>
      <c r="L570" s="219"/>
      <c r="M570" s="219"/>
      <c r="N570" s="219"/>
      <c r="O570" s="219"/>
      <c r="P570" s="219"/>
      <c r="Q570" s="219"/>
      <c r="R570" s="219"/>
      <c r="S570" s="219"/>
      <c r="T570" s="219"/>
      <c r="U570" s="219"/>
    </row>
    <row r="571">
      <c r="B571" s="219"/>
      <c r="C571" s="219"/>
      <c r="D571" s="219"/>
      <c r="E571" s="219"/>
      <c r="F571" s="219"/>
      <c r="G571" s="219"/>
      <c r="H571" s="219"/>
      <c r="I571" s="219"/>
      <c r="J571" s="219"/>
      <c r="K571" s="219"/>
      <c r="L571" s="219"/>
      <c r="M571" s="219"/>
      <c r="N571" s="219"/>
      <c r="O571" s="219"/>
      <c r="P571" s="219"/>
      <c r="Q571" s="219"/>
      <c r="R571" s="219"/>
      <c r="S571" s="219"/>
      <c r="T571" s="219"/>
      <c r="U571" s="219"/>
    </row>
    <row r="572">
      <c r="B572" s="219"/>
      <c r="C572" s="219"/>
      <c r="D572" s="219"/>
      <c r="E572" s="219"/>
      <c r="F572" s="219"/>
      <c r="G572" s="219"/>
      <c r="H572" s="219"/>
      <c r="I572" s="219"/>
      <c r="J572" s="219"/>
      <c r="K572" s="219"/>
      <c r="L572" s="219"/>
      <c r="M572" s="219"/>
      <c r="N572" s="219"/>
      <c r="O572" s="219"/>
      <c r="P572" s="219"/>
      <c r="Q572" s="219"/>
      <c r="R572" s="219"/>
      <c r="S572" s="219"/>
      <c r="T572" s="219"/>
      <c r="U572" s="219"/>
    </row>
    <row r="573">
      <c r="B573" s="219"/>
      <c r="C573" s="219"/>
      <c r="D573" s="219"/>
      <c r="E573" s="219"/>
      <c r="F573" s="219"/>
      <c r="G573" s="219"/>
      <c r="H573" s="219"/>
      <c r="I573" s="219"/>
      <c r="J573" s="219"/>
      <c r="K573" s="219"/>
      <c r="L573" s="219"/>
      <c r="M573" s="219"/>
      <c r="N573" s="219"/>
      <c r="O573" s="219"/>
      <c r="P573" s="219"/>
      <c r="Q573" s="219"/>
      <c r="R573" s="219"/>
      <c r="S573" s="219"/>
      <c r="T573" s="219"/>
      <c r="U573" s="219"/>
    </row>
    <row r="574">
      <c r="B574" s="219"/>
      <c r="C574" s="219"/>
      <c r="D574" s="219"/>
      <c r="E574" s="219"/>
      <c r="F574" s="219"/>
      <c r="G574" s="219"/>
      <c r="H574" s="219"/>
      <c r="I574" s="219"/>
      <c r="J574" s="219"/>
      <c r="K574" s="219"/>
      <c r="L574" s="219"/>
      <c r="M574" s="219"/>
      <c r="N574" s="219"/>
      <c r="O574" s="219"/>
      <c r="P574" s="219"/>
      <c r="Q574" s="219"/>
      <c r="R574" s="219"/>
      <c r="S574" s="219"/>
      <c r="T574" s="219"/>
      <c r="U574" s="219"/>
    </row>
    <row r="575">
      <c r="B575" s="219"/>
      <c r="C575" s="219"/>
      <c r="D575" s="219"/>
      <c r="E575" s="219"/>
      <c r="F575" s="219"/>
      <c r="G575" s="219"/>
      <c r="H575" s="219"/>
      <c r="I575" s="219"/>
      <c r="J575" s="219"/>
      <c r="K575" s="219"/>
      <c r="L575" s="219"/>
      <c r="M575" s="219"/>
      <c r="N575" s="219"/>
      <c r="O575" s="219"/>
      <c r="P575" s="219"/>
      <c r="Q575" s="219"/>
      <c r="R575" s="219"/>
      <c r="S575" s="219"/>
      <c r="T575" s="219"/>
      <c r="U575" s="219"/>
    </row>
    <row r="576">
      <c r="B576" s="219"/>
      <c r="C576" s="219"/>
      <c r="D576" s="219"/>
      <c r="E576" s="219"/>
      <c r="F576" s="219"/>
      <c r="G576" s="219"/>
      <c r="H576" s="219"/>
      <c r="I576" s="219"/>
      <c r="J576" s="219"/>
      <c r="K576" s="219"/>
      <c r="L576" s="219"/>
      <c r="M576" s="219"/>
      <c r="N576" s="219"/>
      <c r="O576" s="219"/>
      <c r="P576" s="219"/>
      <c r="Q576" s="219"/>
      <c r="R576" s="219"/>
      <c r="S576" s="219"/>
      <c r="T576" s="219"/>
      <c r="U576" s="219"/>
    </row>
    <row r="577">
      <c r="B577" s="219"/>
      <c r="C577" s="219"/>
      <c r="D577" s="219"/>
      <c r="E577" s="219"/>
      <c r="F577" s="219"/>
      <c r="G577" s="219"/>
      <c r="H577" s="219"/>
      <c r="I577" s="219"/>
      <c r="J577" s="219"/>
      <c r="K577" s="219"/>
      <c r="L577" s="219"/>
      <c r="M577" s="219"/>
      <c r="N577" s="219"/>
      <c r="O577" s="219"/>
      <c r="P577" s="219"/>
      <c r="Q577" s="219"/>
      <c r="R577" s="219"/>
      <c r="S577" s="219"/>
      <c r="T577" s="219"/>
      <c r="U577" s="219"/>
    </row>
    <row r="578">
      <c r="B578" s="219"/>
      <c r="C578" s="219"/>
      <c r="D578" s="219"/>
      <c r="E578" s="219"/>
      <c r="F578" s="219"/>
      <c r="G578" s="219"/>
      <c r="H578" s="219"/>
      <c r="I578" s="219"/>
      <c r="J578" s="219"/>
      <c r="K578" s="219"/>
      <c r="L578" s="219"/>
      <c r="M578" s="219"/>
      <c r="N578" s="219"/>
      <c r="O578" s="219"/>
      <c r="P578" s="219"/>
      <c r="Q578" s="219"/>
      <c r="R578" s="219"/>
      <c r="S578" s="219"/>
      <c r="T578" s="219"/>
      <c r="U578" s="219"/>
    </row>
    <row r="579">
      <c r="B579" s="219"/>
      <c r="C579" s="219"/>
      <c r="D579" s="219"/>
      <c r="E579" s="219"/>
      <c r="F579" s="219"/>
      <c r="G579" s="219"/>
      <c r="H579" s="219"/>
      <c r="I579" s="219"/>
      <c r="J579" s="219"/>
      <c r="K579" s="219"/>
      <c r="L579" s="219"/>
      <c r="M579" s="219"/>
      <c r="N579" s="219"/>
      <c r="O579" s="219"/>
      <c r="P579" s="219"/>
      <c r="Q579" s="219"/>
      <c r="R579" s="219"/>
      <c r="S579" s="219"/>
      <c r="T579" s="219"/>
      <c r="U579" s="219"/>
    </row>
    <row r="580">
      <c r="B580" s="219"/>
      <c r="C580" s="219"/>
      <c r="D580" s="219"/>
      <c r="E580" s="219"/>
      <c r="F580" s="219"/>
      <c r="G580" s="219"/>
      <c r="H580" s="219"/>
      <c r="I580" s="219"/>
      <c r="J580" s="219"/>
      <c r="K580" s="219"/>
      <c r="L580" s="219"/>
      <c r="M580" s="219"/>
      <c r="N580" s="219"/>
      <c r="O580" s="219"/>
      <c r="P580" s="219"/>
      <c r="Q580" s="219"/>
      <c r="R580" s="219"/>
      <c r="S580" s="219"/>
      <c r="T580" s="219"/>
      <c r="U580" s="219"/>
    </row>
    <row r="581">
      <c r="B581" s="219"/>
      <c r="C581" s="219"/>
      <c r="D581" s="219"/>
      <c r="E581" s="219"/>
      <c r="F581" s="219"/>
      <c r="G581" s="219"/>
      <c r="H581" s="219"/>
      <c r="I581" s="219"/>
      <c r="J581" s="219"/>
      <c r="K581" s="219"/>
      <c r="L581" s="219"/>
      <c r="M581" s="219"/>
      <c r="N581" s="219"/>
      <c r="O581" s="219"/>
      <c r="P581" s="219"/>
      <c r="Q581" s="219"/>
      <c r="R581" s="219"/>
      <c r="S581" s="219"/>
      <c r="T581" s="219"/>
      <c r="U581" s="219"/>
    </row>
    <row r="582">
      <c r="B582" s="219"/>
      <c r="C582" s="219"/>
      <c r="D582" s="219"/>
      <c r="E582" s="219"/>
      <c r="F582" s="219"/>
      <c r="G582" s="219"/>
      <c r="H582" s="219"/>
      <c r="I582" s="219"/>
      <c r="J582" s="219"/>
      <c r="K582" s="219"/>
      <c r="L582" s="219"/>
      <c r="M582" s="219"/>
      <c r="N582" s="219"/>
      <c r="O582" s="219"/>
      <c r="P582" s="219"/>
      <c r="Q582" s="219"/>
      <c r="R582" s="219"/>
      <c r="S582" s="219"/>
      <c r="T582" s="219"/>
      <c r="U582" s="219"/>
    </row>
    <row r="583">
      <c r="B583" s="219"/>
      <c r="C583" s="219"/>
      <c r="D583" s="219"/>
      <c r="E583" s="219"/>
      <c r="F583" s="219"/>
      <c r="G583" s="219"/>
      <c r="H583" s="219"/>
      <c r="I583" s="219"/>
      <c r="J583" s="219"/>
      <c r="K583" s="219"/>
      <c r="L583" s="219"/>
      <c r="M583" s="219"/>
      <c r="N583" s="219"/>
      <c r="O583" s="219"/>
      <c r="P583" s="219"/>
      <c r="Q583" s="219"/>
      <c r="R583" s="219"/>
      <c r="S583" s="219"/>
      <c r="T583" s="219"/>
      <c r="U583" s="219"/>
    </row>
    <row r="584">
      <c r="B584" s="219"/>
      <c r="C584" s="219"/>
      <c r="D584" s="219"/>
      <c r="E584" s="219"/>
      <c r="F584" s="219"/>
      <c r="G584" s="219"/>
      <c r="H584" s="219"/>
      <c r="I584" s="219"/>
      <c r="J584" s="219"/>
      <c r="K584" s="219"/>
      <c r="L584" s="219"/>
      <c r="M584" s="219"/>
      <c r="N584" s="219"/>
      <c r="O584" s="219"/>
      <c r="P584" s="219"/>
      <c r="Q584" s="219"/>
      <c r="R584" s="219"/>
      <c r="S584" s="219"/>
      <c r="T584" s="219"/>
      <c r="U584" s="219"/>
    </row>
    <row r="585">
      <c r="B585" s="219"/>
      <c r="C585" s="219"/>
      <c r="D585" s="219"/>
      <c r="E585" s="219"/>
      <c r="F585" s="219"/>
      <c r="G585" s="219"/>
      <c r="H585" s="219"/>
      <c r="I585" s="219"/>
      <c r="J585" s="219"/>
      <c r="K585" s="219"/>
      <c r="L585" s="219"/>
      <c r="M585" s="219"/>
      <c r="N585" s="219"/>
      <c r="O585" s="219"/>
      <c r="P585" s="219"/>
      <c r="Q585" s="219"/>
      <c r="R585" s="219"/>
      <c r="S585" s="219"/>
      <c r="T585" s="219"/>
      <c r="U585" s="219"/>
    </row>
    <row r="586">
      <c r="B586" s="219"/>
      <c r="C586" s="219"/>
      <c r="D586" s="219"/>
      <c r="E586" s="219"/>
      <c r="F586" s="219"/>
      <c r="G586" s="219"/>
      <c r="H586" s="219"/>
      <c r="I586" s="219"/>
      <c r="J586" s="219"/>
      <c r="K586" s="219"/>
      <c r="L586" s="219"/>
      <c r="M586" s="219"/>
      <c r="N586" s="219"/>
      <c r="O586" s="219"/>
      <c r="P586" s="219"/>
      <c r="Q586" s="219"/>
      <c r="R586" s="219"/>
      <c r="S586" s="219"/>
      <c r="T586" s="219"/>
      <c r="U586" s="219"/>
    </row>
    <row r="587">
      <c r="B587" s="219"/>
      <c r="C587" s="219"/>
      <c r="D587" s="219"/>
      <c r="E587" s="219"/>
      <c r="F587" s="219"/>
      <c r="G587" s="219"/>
      <c r="H587" s="219"/>
      <c r="I587" s="219"/>
      <c r="J587" s="219"/>
      <c r="K587" s="219"/>
      <c r="L587" s="219"/>
      <c r="M587" s="219"/>
      <c r="N587" s="219"/>
      <c r="O587" s="219"/>
      <c r="P587" s="219"/>
      <c r="Q587" s="219"/>
      <c r="R587" s="219"/>
      <c r="S587" s="219"/>
      <c r="T587" s="219"/>
      <c r="U587" s="219"/>
    </row>
    <row r="588">
      <c r="B588" s="219"/>
      <c r="C588" s="219"/>
      <c r="D588" s="219"/>
      <c r="E588" s="219"/>
      <c r="F588" s="219"/>
      <c r="G588" s="219"/>
      <c r="H588" s="219"/>
      <c r="I588" s="219"/>
      <c r="J588" s="219"/>
      <c r="K588" s="219"/>
      <c r="L588" s="219"/>
      <c r="M588" s="219"/>
      <c r="N588" s="219"/>
      <c r="O588" s="219"/>
      <c r="P588" s="219"/>
      <c r="Q588" s="219"/>
      <c r="R588" s="219"/>
      <c r="S588" s="219"/>
      <c r="T588" s="219"/>
      <c r="U588" s="219"/>
    </row>
    <row r="589">
      <c r="B589" s="219"/>
      <c r="C589" s="219"/>
      <c r="D589" s="219"/>
      <c r="E589" s="219"/>
      <c r="F589" s="219"/>
      <c r="G589" s="219"/>
      <c r="H589" s="219"/>
      <c r="I589" s="219"/>
      <c r="J589" s="219"/>
      <c r="K589" s="219"/>
      <c r="L589" s="219"/>
      <c r="M589" s="219"/>
      <c r="N589" s="219"/>
      <c r="O589" s="219"/>
      <c r="P589" s="219"/>
      <c r="Q589" s="219"/>
      <c r="R589" s="219"/>
      <c r="S589" s="219"/>
      <c r="T589" s="219"/>
      <c r="U589" s="219"/>
    </row>
    <row r="590">
      <c r="B590" s="219"/>
      <c r="C590" s="219"/>
      <c r="D590" s="219"/>
      <c r="E590" s="219"/>
      <c r="F590" s="219"/>
      <c r="G590" s="219"/>
      <c r="H590" s="219"/>
      <c r="I590" s="219"/>
      <c r="J590" s="219"/>
      <c r="K590" s="219"/>
      <c r="L590" s="219"/>
      <c r="M590" s="219"/>
      <c r="N590" s="219"/>
      <c r="O590" s="219"/>
      <c r="P590" s="219"/>
      <c r="Q590" s="219"/>
      <c r="R590" s="219"/>
      <c r="S590" s="219"/>
      <c r="T590" s="219"/>
      <c r="U590" s="219"/>
    </row>
    <row r="591">
      <c r="B591" s="219"/>
      <c r="C591" s="219"/>
      <c r="D591" s="219"/>
      <c r="E591" s="219"/>
      <c r="F591" s="219"/>
      <c r="G591" s="219"/>
      <c r="H591" s="219"/>
      <c r="I591" s="219"/>
      <c r="J591" s="219"/>
      <c r="K591" s="219"/>
      <c r="L591" s="219"/>
      <c r="M591" s="219"/>
      <c r="N591" s="219"/>
      <c r="O591" s="219"/>
      <c r="P591" s="219"/>
      <c r="Q591" s="219"/>
      <c r="R591" s="219"/>
      <c r="S591" s="219"/>
      <c r="T591" s="219"/>
      <c r="U591" s="219"/>
    </row>
    <row r="592">
      <c r="B592" s="219"/>
      <c r="C592" s="219"/>
      <c r="D592" s="219"/>
      <c r="E592" s="219"/>
      <c r="F592" s="219"/>
      <c r="G592" s="219"/>
      <c r="H592" s="219"/>
      <c r="I592" s="219"/>
      <c r="J592" s="219"/>
      <c r="K592" s="219"/>
      <c r="L592" s="219"/>
      <c r="M592" s="219"/>
      <c r="N592" s="219"/>
      <c r="O592" s="219"/>
      <c r="P592" s="219"/>
      <c r="Q592" s="219"/>
      <c r="R592" s="219"/>
      <c r="S592" s="219"/>
      <c r="T592" s="219"/>
      <c r="U592" s="219"/>
    </row>
    <row r="593">
      <c r="B593" s="219"/>
      <c r="C593" s="219"/>
      <c r="D593" s="219"/>
      <c r="E593" s="219"/>
      <c r="F593" s="219"/>
      <c r="G593" s="219"/>
      <c r="H593" s="219"/>
      <c r="I593" s="219"/>
      <c r="J593" s="219"/>
      <c r="K593" s="219"/>
      <c r="L593" s="219"/>
      <c r="M593" s="219"/>
      <c r="N593" s="219"/>
      <c r="O593" s="219"/>
      <c r="P593" s="219"/>
      <c r="Q593" s="219"/>
      <c r="R593" s="219"/>
      <c r="S593" s="219"/>
      <c r="T593" s="219"/>
      <c r="U593" s="219"/>
    </row>
    <row r="594">
      <c r="B594" s="219"/>
      <c r="C594" s="219"/>
      <c r="D594" s="219"/>
      <c r="E594" s="219"/>
      <c r="F594" s="219"/>
      <c r="G594" s="219"/>
      <c r="H594" s="219"/>
      <c r="I594" s="219"/>
      <c r="J594" s="219"/>
      <c r="K594" s="219"/>
      <c r="L594" s="219"/>
      <c r="M594" s="219"/>
      <c r="N594" s="219"/>
      <c r="O594" s="219"/>
      <c r="P594" s="219"/>
      <c r="Q594" s="219"/>
      <c r="R594" s="219"/>
      <c r="S594" s="219"/>
      <c r="T594" s="219"/>
      <c r="U594" s="219"/>
    </row>
    <row r="595">
      <c r="B595" s="219"/>
      <c r="C595" s="219"/>
      <c r="D595" s="219"/>
      <c r="E595" s="219"/>
      <c r="F595" s="219"/>
      <c r="G595" s="219"/>
      <c r="H595" s="219"/>
      <c r="I595" s="219"/>
      <c r="J595" s="219"/>
      <c r="K595" s="219"/>
      <c r="L595" s="219"/>
      <c r="M595" s="219"/>
      <c r="N595" s="219"/>
      <c r="O595" s="219"/>
      <c r="P595" s="219"/>
      <c r="Q595" s="219"/>
      <c r="R595" s="219"/>
      <c r="S595" s="219"/>
      <c r="T595" s="219"/>
      <c r="U595" s="219"/>
    </row>
    <row r="596">
      <c r="B596" s="219"/>
      <c r="C596" s="219"/>
      <c r="D596" s="219"/>
      <c r="E596" s="219"/>
      <c r="F596" s="219"/>
      <c r="G596" s="219"/>
      <c r="H596" s="219"/>
      <c r="I596" s="219"/>
      <c r="J596" s="219"/>
      <c r="K596" s="219"/>
      <c r="L596" s="219"/>
      <c r="M596" s="219"/>
      <c r="N596" s="219"/>
      <c r="O596" s="219"/>
      <c r="P596" s="219"/>
      <c r="Q596" s="219"/>
      <c r="R596" s="219"/>
      <c r="S596" s="219"/>
      <c r="T596" s="219"/>
      <c r="U596" s="219"/>
    </row>
    <row r="597">
      <c r="B597" s="219"/>
      <c r="C597" s="219"/>
      <c r="D597" s="219"/>
      <c r="E597" s="219"/>
      <c r="F597" s="219"/>
      <c r="G597" s="219"/>
      <c r="H597" s="219"/>
      <c r="I597" s="219"/>
      <c r="J597" s="219"/>
      <c r="K597" s="219"/>
      <c r="L597" s="219"/>
      <c r="M597" s="219"/>
      <c r="N597" s="219"/>
      <c r="O597" s="219"/>
      <c r="P597" s="219"/>
      <c r="Q597" s="219"/>
      <c r="R597" s="219"/>
      <c r="S597" s="219"/>
      <c r="T597" s="219"/>
      <c r="U597" s="219"/>
    </row>
    <row r="598">
      <c r="B598" s="219"/>
      <c r="C598" s="219"/>
      <c r="D598" s="219"/>
      <c r="E598" s="219"/>
      <c r="F598" s="219"/>
      <c r="G598" s="219"/>
      <c r="H598" s="219"/>
      <c r="I598" s="219"/>
      <c r="J598" s="219"/>
      <c r="K598" s="219"/>
      <c r="L598" s="219"/>
      <c r="M598" s="219"/>
      <c r="N598" s="219"/>
      <c r="O598" s="219"/>
      <c r="P598" s="219"/>
      <c r="Q598" s="219"/>
      <c r="R598" s="219"/>
      <c r="S598" s="219"/>
      <c r="T598" s="219"/>
      <c r="U598" s="219"/>
    </row>
    <row r="599">
      <c r="B599" s="219"/>
      <c r="C599" s="219"/>
      <c r="D599" s="219"/>
      <c r="E599" s="219"/>
      <c r="F599" s="219"/>
      <c r="G599" s="219"/>
      <c r="H599" s="219"/>
      <c r="I599" s="219"/>
      <c r="J599" s="219"/>
      <c r="K599" s="219"/>
      <c r="L599" s="219"/>
      <c r="M599" s="219"/>
      <c r="N599" s="219"/>
      <c r="O599" s="219"/>
      <c r="P599" s="219"/>
      <c r="Q599" s="219"/>
      <c r="R599" s="219"/>
      <c r="S599" s="219"/>
      <c r="T599" s="219"/>
      <c r="U599" s="219"/>
    </row>
    <row r="600">
      <c r="B600" s="219"/>
      <c r="C600" s="219"/>
      <c r="D600" s="219"/>
      <c r="E600" s="219"/>
      <c r="F600" s="219"/>
      <c r="G600" s="219"/>
      <c r="H600" s="219"/>
      <c r="I600" s="219"/>
      <c r="J600" s="219"/>
      <c r="K600" s="219"/>
      <c r="L600" s="219"/>
      <c r="M600" s="219"/>
      <c r="N600" s="219"/>
      <c r="O600" s="219"/>
      <c r="P600" s="219"/>
      <c r="Q600" s="219"/>
      <c r="R600" s="219"/>
      <c r="S600" s="219"/>
      <c r="T600" s="219"/>
      <c r="U600" s="219"/>
    </row>
    <row r="601">
      <c r="B601" s="219"/>
      <c r="C601" s="219"/>
      <c r="D601" s="219"/>
      <c r="E601" s="219"/>
      <c r="F601" s="219"/>
      <c r="G601" s="219"/>
      <c r="H601" s="219"/>
      <c r="I601" s="219"/>
      <c r="J601" s="219"/>
      <c r="K601" s="219"/>
      <c r="L601" s="219"/>
      <c r="M601" s="219"/>
      <c r="N601" s="219"/>
      <c r="O601" s="219"/>
      <c r="P601" s="219"/>
      <c r="Q601" s="219"/>
      <c r="R601" s="219"/>
      <c r="S601" s="219"/>
      <c r="T601" s="219"/>
      <c r="U601" s="219"/>
    </row>
    <row r="602">
      <c r="B602" s="219"/>
      <c r="C602" s="219"/>
      <c r="D602" s="219"/>
      <c r="E602" s="219"/>
      <c r="F602" s="219"/>
      <c r="G602" s="219"/>
      <c r="H602" s="219"/>
      <c r="I602" s="219"/>
      <c r="J602" s="219"/>
      <c r="K602" s="219"/>
      <c r="L602" s="219"/>
      <c r="M602" s="219"/>
      <c r="N602" s="219"/>
      <c r="O602" s="219"/>
      <c r="P602" s="219"/>
      <c r="Q602" s="219"/>
      <c r="R602" s="219"/>
      <c r="S602" s="219"/>
      <c r="T602" s="219"/>
      <c r="U602" s="219"/>
    </row>
    <row r="603">
      <c r="B603" s="219"/>
      <c r="C603" s="219"/>
      <c r="D603" s="219"/>
      <c r="E603" s="219"/>
      <c r="F603" s="219"/>
      <c r="G603" s="219"/>
      <c r="H603" s="219"/>
      <c r="I603" s="219"/>
      <c r="J603" s="219"/>
      <c r="K603" s="219"/>
      <c r="L603" s="219"/>
      <c r="M603" s="219"/>
      <c r="N603" s="219"/>
      <c r="O603" s="219"/>
      <c r="P603" s="219"/>
      <c r="Q603" s="219"/>
      <c r="R603" s="219"/>
      <c r="S603" s="219"/>
      <c r="T603" s="219"/>
      <c r="U603" s="219"/>
    </row>
    <row r="604">
      <c r="B604" s="219"/>
      <c r="C604" s="219"/>
      <c r="D604" s="219"/>
      <c r="E604" s="219"/>
      <c r="F604" s="219"/>
      <c r="G604" s="219"/>
      <c r="H604" s="219"/>
      <c r="I604" s="219"/>
      <c r="J604" s="219"/>
      <c r="K604" s="219"/>
      <c r="L604" s="219"/>
      <c r="M604" s="219"/>
      <c r="N604" s="219"/>
      <c r="O604" s="219"/>
      <c r="P604" s="219"/>
      <c r="Q604" s="219"/>
      <c r="R604" s="219"/>
      <c r="S604" s="219"/>
      <c r="T604" s="219"/>
      <c r="U604" s="219"/>
    </row>
    <row r="605">
      <c r="B605" s="219"/>
      <c r="C605" s="219"/>
      <c r="D605" s="219"/>
      <c r="E605" s="219"/>
      <c r="F605" s="219"/>
      <c r="G605" s="219"/>
      <c r="H605" s="219"/>
      <c r="I605" s="219"/>
      <c r="J605" s="219"/>
      <c r="K605" s="219"/>
      <c r="L605" s="219"/>
      <c r="M605" s="219"/>
      <c r="N605" s="219"/>
      <c r="O605" s="219"/>
      <c r="P605" s="219"/>
      <c r="Q605" s="219"/>
      <c r="R605" s="219"/>
      <c r="S605" s="219"/>
      <c r="T605" s="219"/>
      <c r="U605" s="219"/>
    </row>
    <row r="606">
      <c r="B606" s="219"/>
      <c r="C606" s="219"/>
      <c r="D606" s="219"/>
      <c r="E606" s="219"/>
      <c r="F606" s="219"/>
      <c r="G606" s="219"/>
      <c r="H606" s="219"/>
      <c r="I606" s="219"/>
      <c r="J606" s="219"/>
      <c r="K606" s="219"/>
      <c r="L606" s="219"/>
      <c r="M606" s="219"/>
      <c r="N606" s="219"/>
      <c r="O606" s="219"/>
      <c r="P606" s="219"/>
      <c r="Q606" s="219"/>
      <c r="R606" s="219"/>
      <c r="S606" s="219"/>
      <c r="T606" s="219"/>
      <c r="U606" s="219"/>
    </row>
    <row r="607">
      <c r="B607" s="219"/>
      <c r="C607" s="219"/>
      <c r="D607" s="219"/>
      <c r="E607" s="219"/>
      <c r="F607" s="219"/>
      <c r="G607" s="219"/>
      <c r="H607" s="219"/>
      <c r="I607" s="219"/>
      <c r="J607" s="219"/>
      <c r="K607" s="219"/>
      <c r="L607" s="219"/>
      <c r="M607" s="219"/>
      <c r="N607" s="219"/>
      <c r="O607" s="219"/>
      <c r="P607" s="219"/>
      <c r="Q607" s="219"/>
      <c r="R607" s="219"/>
      <c r="S607" s="219"/>
      <c r="T607" s="219"/>
      <c r="U607" s="219"/>
    </row>
    <row r="608">
      <c r="B608" s="219"/>
      <c r="C608" s="219"/>
      <c r="D608" s="219"/>
      <c r="E608" s="219"/>
      <c r="F608" s="219"/>
      <c r="G608" s="219"/>
      <c r="H608" s="219"/>
      <c r="I608" s="219"/>
      <c r="J608" s="219"/>
      <c r="K608" s="219"/>
      <c r="L608" s="219"/>
      <c r="M608" s="219"/>
      <c r="N608" s="219"/>
      <c r="O608" s="219"/>
      <c r="P608" s="219"/>
      <c r="Q608" s="219"/>
      <c r="R608" s="219"/>
      <c r="S608" s="219"/>
      <c r="T608" s="219"/>
      <c r="U608" s="219"/>
    </row>
    <row r="609">
      <c r="B609" s="219"/>
      <c r="C609" s="219"/>
      <c r="D609" s="219"/>
      <c r="E609" s="219"/>
      <c r="F609" s="219"/>
      <c r="G609" s="219"/>
      <c r="H609" s="219"/>
      <c r="I609" s="219"/>
      <c r="J609" s="219"/>
      <c r="K609" s="219"/>
      <c r="L609" s="219"/>
      <c r="M609" s="219"/>
      <c r="N609" s="219"/>
      <c r="O609" s="219"/>
      <c r="P609" s="219"/>
      <c r="Q609" s="219"/>
      <c r="R609" s="219"/>
      <c r="S609" s="219"/>
      <c r="T609" s="219"/>
      <c r="U609" s="219"/>
    </row>
    <row r="610">
      <c r="B610" s="219"/>
      <c r="C610" s="219"/>
      <c r="D610" s="219"/>
      <c r="E610" s="219"/>
      <c r="F610" s="219"/>
      <c r="G610" s="219"/>
      <c r="H610" s="219"/>
      <c r="I610" s="219"/>
      <c r="J610" s="219"/>
      <c r="K610" s="219"/>
      <c r="L610" s="219"/>
      <c r="M610" s="219"/>
      <c r="N610" s="219"/>
      <c r="O610" s="219"/>
      <c r="P610" s="219"/>
      <c r="Q610" s="219"/>
      <c r="R610" s="219"/>
      <c r="S610" s="219"/>
      <c r="T610" s="219"/>
      <c r="U610" s="219"/>
    </row>
    <row r="611">
      <c r="B611" s="219"/>
      <c r="C611" s="219"/>
      <c r="D611" s="219"/>
      <c r="E611" s="219"/>
      <c r="F611" s="219"/>
      <c r="G611" s="219"/>
      <c r="H611" s="219"/>
      <c r="I611" s="219"/>
      <c r="J611" s="219"/>
      <c r="K611" s="219"/>
      <c r="L611" s="219"/>
      <c r="M611" s="219"/>
      <c r="N611" s="219"/>
      <c r="O611" s="219"/>
      <c r="P611" s="219"/>
      <c r="Q611" s="219"/>
      <c r="R611" s="219"/>
      <c r="S611" s="219"/>
      <c r="T611" s="219"/>
      <c r="U611" s="219"/>
    </row>
    <row r="612">
      <c r="B612" s="219"/>
      <c r="C612" s="219"/>
      <c r="D612" s="219"/>
      <c r="E612" s="219"/>
      <c r="F612" s="219"/>
      <c r="G612" s="219"/>
      <c r="H612" s="219"/>
      <c r="I612" s="219"/>
      <c r="J612" s="219"/>
      <c r="K612" s="219"/>
      <c r="L612" s="219"/>
      <c r="M612" s="219"/>
      <c r="N612" s="219"/>
      <c r="O612" s="219"/>
      <c r="P612" s="219"/>
      <c r="Q612" s="219"/>
      <c r="R612" s="219"/>
      <c r="S612" s="219"/>
      <c r="T612" s="219"/>
      <c r="U612" s="219"/>
    </row>
    <row r="613">
      <c r="B613" s="219"/>
      <c r="C613" s="219"/>
      <c r="D613" s="219"/>
      <c r="E613" s="219"/>
      <c r="F613" s="219"/>
      <c r="G613" s="219"/>
      <c r="H613" s="219"/>
      <c r="I613" s="219"/>
      <c r="J613" s="219"/>
      <c r="K613" s="219"/>
      <c r="L613" s="219"/>
      <c r="M613" s="219"/>
      <c r="N613" s="219"/>
      <c r="O613" s="219"/>
      <c r="P613" s="219"/>
      <c r="Q613" s="219"/>
      <c r="R613" s="219"/>
      <c r="S613" s="219"/>
      <c r="T613" s="219"/>
      <c r="U613" s="219"/>
    </row>
    <row r="614">
      <c r="B614" s="219"/>
      <c r="C614" s="219"/>
      <c r="D614" s="219"/>
      <c r="E614" s="219"/>
      <c r="F614" s="219"/>
      <c r="G614" s="219"/>
      <c r="H614" s="219"/>
      <c r="I614" s="219"/>
      <c r="J614" s="219"/>
      <c r="K614" s="219"/>
      <c r="L614" s="219"/>
      <c r="M614" s="219"/>
      <c r="N614" s="219"/>
      <c r="O614" s="219"/>
      <c r="P614" s="219"/>
      <c r="Q614" s="219"/>
      <c r="R614" s="219"/>
      <c r="S614" s="219"/>
      <c r="T614" s="219"/>
      <c r="U614" s="219"/>
    </row>
    <row r="615">
      <c r="B615" s="219"/>
      <c r="C615" s="219"/>
      <c r="D615" s="219"/>
      <c r="E615" s="219"/>
      <c r="F615" s="219"/>
      <c r="G615" s="219"/>
      <c r="H615" s="219"/>
      <c r="I615" s="219"/>
      <c r="J615" s="219"/>
      <c r="K615" s="219"/>
      <c r="L615" s="219"/>
      <c r="M615" s="219"/>
      <c r="N615" s="219"/>
      <c r="O615" s="219"/>
      <c r="P615" s="219"/>
      <c r="Q615" s="219"/>
      <c r="R615" s="219"/>
      <c r="S615" s="219"/>
      <c r="T615" s="219"/>
      <c r="U615" s="219"/>
    </row>
    <row r="616">
      <c r="B616" s="219"/>
      <c r="C616" s="219"/>
      <c r="D616" s="219"/>
      <c r="E616" s="219"/>
      <c r="F616" s="219"/>
      <c r="G616" s="219"/>
      <c r="H616" s="219"/>
      <c r="I616" s="219"/>
      <c r="J616" s="219"/>
      <c r="K616" s="219"/>
      <c r="L616" s="219"/>
      <c r="M616" s="219"/>
      <c r="N616" s="219"/>
      <c r="O616" s="219"/>
      <c r="P616" s="219"/>
      <c r="Q616" s="219"/>
      <c r="R616" s="219"/>
      <c r="S616" s="219"/>
      <c r="T616" s="219"/>
      <c r="U616" s="219"/>
    </row>
    <row r="617">
      <c r="B617" s="219"/>
      <c r="C617" s="219"/>
      <c r="D617" s="219"/>
      <c r="E617" s="219"/>
      <c r="F617" s="219"/>
      <c r="G617" s="219"/>
      <c r="H617" s="219"/>
      <c r="I617" s="219"/>
      <c r="J617" s="219"/>
      <c r="K617" s="219"/>
      <c r="L617" s="219"/>
      <c r="M617" s="219"/>
      <c r="N617" s="219"/>
      <c r="O617" s="219"/>
      <c r="P617" s="219"/>
      <c r="Q617" s="219"/>
      <c r="R617" s="219"/>
      <c r="S617" s="219"/>
      <c r="T617" s="219"/>
      <c r="U617" s="219"/>
    </row>
    <row r="618">
      <c r="B618" s="219"/>
      <c r="C618" s="219"/>
      <c r="D618" s="219"/>
      <c r="E618" s="219"/>
      <c r="F618" s="219"/>
      <c r="G618" s="219"/>
      <c r="H618" s="219"/>
      <c r="I618" s="219"/>
      <c r="J618" s="219"/>
      <c r="K618" s="219"/>
      <c r="L618" s="219"/>
      <c r="M618" s="219"/>
      <c r="N618" s="219"/>
      <c r="O618" s="219"/>
      <c r="P618" s="219"/>
      <c r="Q618" s="219"/>
      <c r="R618" s="219"/>
      <c r="S618" s="219"/>
      <c r="T618" s="219"/>
      <c r="U618" s="219"/>
    </row>
    <row r="619">
      <c r="B619" s="219"/>
      <c r="C619" s="219"/>
      <c r="D619" s="219"/>
      <c r="E619" s="219"/>
      <c r="F619" s="219"/>
      <c r="G619" s="219"/>
      <c r="H619" s="219"/>
      <c r="I619" s="219"/>
      <c r="J619" s="219"/>
      <c r="K619" s="219"/>
      <c r="L619" s="219"/>
      <c r="M619" s="219"/>
      <c r="N619" s="219"/>
      <c r="O619" s="219"/>
      <c r="P619" s="219"/>
      <c r="Q619" s="219"/>
      <c r="R619" s="219"/>
      <c r="S619" s="219"/>
      <c r="T619" s="219"/>
      <c r="U619" s="219"/>
    </row>
    <row r="620">
      <c r="B620" s="219"/>
      <c r="C620" s="219"/>
      <c r="D620" s="219"/>
      <c r="E620" s="219"/>
      <c r="F620" s="219"/>
      <c r="G620" s="219"/>
      <c r="H620" s="219"/>
      <c r="I620" s="219"/>
      <c r="J620" s="219"/>
      <c r="K620" s="219"/>
      <c r="L620" s="219"/>
      <c r="M620" s="219"/>
      <c r="N620" s="219"/>
      <c r="O620" s="219"/>
      <c r="P620" s="219"/>
      <c r="Q620" s="219"/>
      <c r="R620" s="219"/>
      <c r="S620" s="219"/>
      <c r="T620" s="219"/>
      <c r="U620" s="219"/>
    </row>
    <row r="621">
      <c r="B621" s="219"/>
      <c r="C621" s="219"/>
      <c r="D621" s="219"/>
      <c r="E621" s="219"/>
      <c r="F621" s="219"/>
      <c r="G621" s="219"/>
      <c r="H621" s="219"/>
      <c r="I621" s="219"/>
      <c r="J621" s="219"/>
      <c r="K621" s="219"/>
      <c r="L621" s="219"/>
      <c r="M621" s="219"/>
      <c r="N621" s="219"/>
      <c r="O621" s="219"/>
      <c r="P621" s="219"/>
      <c r="Q621" s="219"/>
      <c r="R621" s="219"/>
      <c r="S621" s="219"/>
      <c r="T621" s="219"/>
      <c r="U621" s="219"/>
    </row>
    <row r="622">
      <c r="B622" s="219"/>
      <c r="C622" s="219"/>
      <c r="D622" s="219"/>
      <c r="E622" s="219"/>
      <c r="F622" s="219"/>
      <c r="G622" s="219"/>
      <c r="H622" s="219"/>
      <c r="I622" s="219"/>
      <c r="J622" s="219"/>
      <c r="K622" s="219"/>
      <c r="L622" s="219"/>
      <c r="M622" s="219"/>
      <c r="N622" s="219"/>
      <c r="O622" s="219"/>
      <c r="P622" s="219"/>
      <c r="Q622" s="219"/>
      <c r="R622" s="219"/>
      <c r="S622" s="219"/>
      <c r="T622" s="219"/>
      <c r="U622" s="219"/>
    </row>
    <row r="623">
      <c r="B623" s="219"/>
      <c r="C623" s="219"/>
      <c r="D623" s="219"/>
      <c r="E623" s="219"/>
      <c r="F623" s="219"/>
      <c r="G623" s="219"/>
      <c r="H623" s="219"/>
      <c r="I623" s="219"/>
      <c r="J623" s="219"/>
      <c r="K623" s="219"/>
      <c r="L623" s="219"/>
      <c r="M623" s="219"/>
      <c r="N623" s="219"/>
      <c r="O623" s="219"/>
      <c r="P623" s="219"/>
      <c r="Q623" s="219"/>
      <c r="R623" s="219"/>
      <c r="S623" s="219"/>
      <c r="T623" s="219"/>
      <c r="U623" s="219"/>
    </row>
    <row r="624">
      <c r="B624" s="219"/>
      <c r="C624" s="219"/>
      <c r="D624" s="219"/>
      <c r="E624" s="219"/>
      <c r="F624" s="219"/>
      <c r="G624" s="219"/>
      <c r="H624" s="219"/>
      <c r="I624" s="219"/>
      <c r="J624" s="219"/>
      <c r="K624" s="219"/>
      <c r="L624" s="219"/>
      <c r="M624" s="219"/>
      <c r="N624" s="219"/>
      <c r="O624" s="219"/>
      <c r="P624" s="219"/>
      <c r="Q624" s="219"/>
      <c r="R624" s="219"/>
      <c r="S624" s="219"/>
      <c r="T624" s="219"/>
      <c r="U624" s="219"/>
    </row>
    <row r="625">
      <c r="B625" s="219"/>
      <c r="C625" s="219"/>
      <c r="D625" s="219"/>
      <c r="E625" s="219"/>
      <c r="F625" s="219"/>
      <c r="G625" s="219"/>
      <c r="H625" s="219"/>
      <c r="I625" s="219"/>
      <c r="J625" s="219"/>
      <c r="K625" s="219"/>
      <c r="L625" s="219"/>
      <c r="M625" s="219"/>
      <c r="N625" s="219"/>
      <c r="O625" s="219"/>
      <c r="P625" s="219"/>
      <c r="Q625" s="219"/>
      <c r="R625" s="219"/>
      <c r="S625" s="219"/>
      <c r="T625" s="219"/>
      <c r="U625" s="219"/>
    </row>
    <row r="626">
      <c r="B626" s="219"/>
      <c r="C626" s="219"/>
      <c r="D626" s="219"/>
      <c r="E626" s="219"/>
      <c r="F626" s="219"/>
      <c r="G626" s="219"/>
      <c r="H626" s="219"/>
      <c r="I626" s="219"/>
      <c r="J626" s="219"/>
      <c r="K626" s="219"/>
      <c r="L626" s="219"/>
      <c r="M626" s="219"/>
      <c r="N626" s="219"/>
      <c r="O626" s="219"/>
      <c r="P626" s="219"/>
      <c r="Q626" s="219"/>
      <c r="R626" s="219"/>
      <c r="S626" s="219"/>
      <c r="T626" s="219"/>
      <c r="U626" s="219"/>
    </row>
    <row r="627">
      <c r="B627" s="219"/>
      <c r="C627" s="219"/>
      <c r="D627" s="219"/>
      <c r="E627" s="219"/>
      <c r="F627" s="219"/>
      <c r="G627" s="219"/>
      <c r="H627" s="219"/>
      <c r="I627" s="219"/>
      <c r="J627" s="219"/>
      <c r="K627" s="219"/>
      <c r="L627" s="219"/>
      <c r="M627" s="219"/>
      <c r="N627" s="219"/>
      <c r="O627" s="219"/>
      <c r="P627" s="219"/>
      <c r="Q627" s="219"/>
      <c r="R627" s="219"/>
      <c r="S627" s="219"/>
      <c r="T627" s="219"/>
      <c r="U627" s="219"/>
    </row>
    <row r="628">
      <c r="B628" s="219"/>
      <c r="C628" s="219"/>
      <c r="D628" s="219"/>
      <c r="E628" s="219"/>
      <c r="F628" s="219"/>
      <c r="G628" s="219"/>
      <c r="H628" s="219"/>
      <c r="I628" s="219"/>
      <c r="J628" s="219"/>
      <c r="K628" s="219"/>
      <c r="L628" s="219"/>
      <c r="M628" s="219"/>
      <c r="N628" s="219"/>
      <c r="O628" s="219"/>
      <c r="P628" s="219"/>
      <c r="Q628" s="219"/>
      <c r="R628" s="219"/>
      <c r="S628" s="219"/>
      <c r="T628" s="219"/>
      <c r="U628" s="219"/>
    </row>
    <row r="629">
      <c r="B629" s="219"/>
      <c r="C629" s="219"/>
      <c r="D629" s="219"/>
      <c r="E629" s="219"/>
      <c r="F629" s="219"/>
      <c r="G629" s="219"/>
      <c r="H629" s="219"/>
      <c r="I629" s="219"/>
      <c r="J629" s="219"/>
      <c r="K629" s="219"/>
      <c r="L629" s="219"/>
      <c r="M629" s="219"/>
      <c r="N629" s="219"/>
      <c r="O629" s="219"/>
      <c r="P629" s="219"/>
      <c r="Q629" s="219"/>
      <c r="R629" s="219"/>
      <c r="S629" s="219"/>
      <c r="T629" s="219"/>
      <c r="U629" s="219"/>
    </row>
    <row r="630">
      <c r="B630" s="219"/>
      <c r="C630" s="219"/>
      <c r="D630" s="219"/>
      <c r="E630" s="219"/>
      <c r="F630" s="219"/>
      <c r="G630" s="219"/>
      <c r="H630" s="219"/>
      <c r="I630" s="219"/>
      <c r="J630" s="219"/>
      <c r="K630" s="219"/>
      <c r="L630" s="219"/>
      <c r="M630" s="219"/>
      <c r="N630" s="219"/>
      <c r="O630" s="219"/>
      <c r="P630" s="219"/>
      <c r="Q630" s="219"/>
      <c r="R630" s="219"/>
      <c r="S630" s="219"/>
      <c r="T630" s="219"/>
      <c r="U630" s="219"/>
    </row>
    <row r="631">
      <c r="B631" s="219"/>
      <c r="C631" s="219"/>
      <c r="D631" s="219"/>
      <c r="E631" s="219"/>
      <c r="F631" s="219"/>
      <c r="G631" s="219"/>
      <c r="H631" s="219"/>
      <c r="I631" s="219"/>
      <c r="J631" s="219"/>
      <c r="K631" s="219"/>
      <c r="L631" s="219"/>
      <c r="M631" s="219"/>
      <c r="N631" s="219"/>
      <c r="O631" s="219"/>
      <c r="P631" s="219"/>
      <c r="Q631" s="219"/>
      <c r="R631" s="219"/>
      <c r="S631" s="219"/>
      <c r="T631" s="219"/>
      <c r="U631" s="219"/>
    </row>
    <row r="632">
      <c r="B632" s="219"/>
      <c r="C632" s="219"/>
      <c r="D632" s="219"/>
      <c r="E632" s="219"/>
      <c r="F632" s="219"/>
      <c r="G632" s="219"/>
      <c r="H632" s="219"/>
      <c r="I632" s="219"/>
      <c r="J632" s="219"/>
      <c r="K632" s="219"/>
      <c r="L632" s="219"/>
      <c r="M632" s="219"/>
      <c r="N632" s="219"/>
      <c r="O632" s="219"/>
      <c r="P632" s="219"/>
      <c r="Q632" s="219"/>
      <c r="R632" s="219"/>
      <c r="S632" s="219"/>
      <c r="T632" s="219"/>
      <c r="U632" s="219"/>
    </row>
    <row r="633">
      <c r="B633" s="219"/>
      <c r="C633" s="219"/>
      <c r="D633" s="219"/>
      <c r="E633" s="219"/>
      <c r="F633" s="219"/>
      <c r="G633" s="219"/>
      <c r="H633" s="219"/>
      <c r="I633" s="219"/>
      <c r="J633" s="219"/>
      <c r="K633" s="219"/>
      <c r="L633" s="219"/>
      <c r="M633" s="219"/>
      <c r="N633" s="219"/>
      <c r="O633" s="219"/>
      <c r="P633" s="219"/>
      <c r="Q633" s="219"/>
      <c r="R633" s="219"/>
      <c r="S633" s="219"/>
      <c r="T633" s="219"/>
      <c r="U633" s="219"/>
    </row>
    <row r="634">
      <c r="B634" s="219"/>
      <c r="C634" s="219"/>
      <c r="D634" s="219"/>
      <c r="E634" s="219"/>
      <c r="F634" s="219"/>
      <c r="G634" s="219"/>
      <c r="H634" s="219"/>
      <c r="I634" s="219"/>
      <c r="J634" s="219"/>
      <c r="K634" s="219"/>
      <c r="L634" s="219"/>
      <c r="M634" s="219"/>
      <c r="N634" s="219"/>
      <c r="O634" s="219"/>
      <c r="P634" s="219"/>
      <c r="Q634" s="219"/>
      <c r="R634" s="219"/>
      <c r="S634" s="219"/>
      <c r="T634" s="219"/>
      <c r="U634" s="219"/>
    </row>
    <row r="635">
      <c r="B635" s="219"/>
      <c r="C635" s="219"/>
      <c r="D635" s="219"/>
      <c r="E635" s="219"/>
      <c r="F635" s="219"/>
      <c r="G635" s="219"/>
      <c r="H635" s="219"/>
      <c r="I635" s="219"/>
      <c r="J635" s="219"/>
      <c r="K635" s="219"/>
      <c r="L635" s="219"/>
      <c r="M635" s="219"/>
      <c r="N635" s="219"/>
      <c r="O635" s="219"/>
      <c r="P635" s="219"/>
      <c r="Q635" s="219"/>
      <c r="R635" s="219"/>
      <c r="S635" s="219"/>
      <c r="T635" s="219"/>
      <c r="U635" s="219"/>
    </row>
    <row r="636">
      <c r="B636" s="219"/>
      <c r="C636" s="219"/>
      <c r="D636" s="219"/>
      <c r="E636" s="219"/>
      <c r="F636" s="219"/>
      <c r="G636" s="219"/>
      <c r="H636" s="219"/>
      <c r="I636" s="219"/>
      <c r="J636" s="219"/>
      <c r="K636" s="219"/>
      <c r="L636" s="219"/>
      <c r="M636" s="219"/>
      <c r="N636" s="219"/>
      <c r="O636" s="219"/>
      <c r="P636" s="219"/>
      <c r="Q636" s="219"/>
      <c r="R636" s="219"/>
      <c r="S636" s="219"/>
      <c r="T636" s="219"/>
      <c r="U636" s="219"/>
    </row>
    <row r="637">
      <c r="B637" s="219"/>
      <c r="C637" s="219"/>
      <c r="D637" s="219"/>
      <c r="E637" s="219"/>
      <c r="F637" s="219"/>
      <c r="G637" s="219"/>
      <c r="H637" s="219"/>
      <c r="I637" s="219"/>
      <c r="J637" s="219"/>
      <c r="K637" s="219"/>
      <c r="L637" s="219"/>
      <c r="M637" s="219"/>
      <c r="N637" s="219"/>
      <c r="O637" s="219"/>
      <c r="P637" s="219"/>
      <c r="Q637" s="219"/>
      <c r="R637" s="219"/>
      <c r="S637" s="219"/>
      <c r="T637" s="219"/>
      <c r="U637" s="219"/>
    </row>
    <row r="638">
      <c r="B638" s="219"/>
      <c r="C638" s="219"/>
      <c r="D638" s="219"/>
      <c r="E638" s="219"/>
      <c r="F638" s="219"/>
      <c r="G638" s="219"/>
      <c r="H638" s="219"/>
      <c r="I638" s="219"/>
      <c r="J638" s="219"/>
      <c r="K638" s="219"/>
      <c r="L638" s="219"/>
      <c r="M638" s="219"/>
      <c r="N638" s="219"/>
      <c r="O638" s="219"/>
      <c r="P638" s="219"/>
      <c r="Q638" s="219"/>
      <c r="R638" s="219"/>
      <c r="S638" s="219"/>
      <c r="T638" s="219"/>
      <c r="U638" s="219"/>
    </row>
    <row r="639">
      <c r="B639" s="219"/>
      <c r="C639" s="219"/>
      <c r="D639" s="219"/>
      <c r="E639" s="219"/>
      <c r="F639" s="219"/>
      <c r="G639" s="219"/>
      <c r="H639" s="219"/>
      <c r="I639" s="219"/>
      <c r="J639" s="219"/>
      <c r="K639" s="219"/>
      <c r="L639" s="219"/>
      <c r="M639" s="219"/>
      <c r="N639" s="219"/>
      <c r="O639" s="219"/>
      <c r="P639" s="219"/>
      <c r="Q639" s="219"/>
      <c r="R639" s="219"/>
      <c r="S639" s="219"/>
      <c r="T639" s="219"/>
      <c r="U639" s="219"/>
    </row>
    <row r="640">
      <c r="B640" s="219"/>
      <c r="C640" s="219"/>
      <c r="D640" s="219"/>
      <c r="E640" s="219"/>
      <c r="F640" s="219"/>
      <c r="G640" s="219"/>
      <c r="H640" s="219"/>
      <c r="I640" s="219"/>
      <c r="J640" s="219"/>
      <c r="K640" s="219"/>
      <c r="L640" s="219"/>
      <c r="M640" s="219"/>
      <c r="N640" s="219"/>
      <c r="O640" s="219"/>
      <c r="P640" s="219"/>
      <c r="Q640" s="219"/>
      <c r="R640" s="219"/>
      <c r="S640" s="219"/>
      <c r="T640" s="219"/>
      <c r="U640" s="219"/>
    </row>
    <row r="641">
      <c r="B641" s="219"/>
      <c r="C641" s="219"/>
      <c r="D641" s="219"/>
      <c r="E641" s="219"/>
      <c r="F641" s="219"/>
      <c r="G641" s="219"/>
      <c r="H641" s="219"/>
      <c r="I641" s="219"/>
      <c r="J641" s="219"/>
      <c r="K641" s="219"/>
      <c r="L641" s="219"/>
      <c r="M641" s="219"/>
      <c r="N641" s="219"/>
      <c r="O641" s="219"/>
      <c r="P641" s="219"/>
      <c r="Q641" s="219"/>
      <c r="R641" s="219"/>
      <c r="S641" s="219"/>
      <c r="T641" s="219"/>
      <c r="U641" s="219"/>
    </row>
    <row r="642">
      <c r="B642" s="219"/>
      <c r="C642" s="219"/>
      <c r="D642" s="219"/>
      <c r="E642" s="219"/>
      <c r="F642" s="219"/>
      <c r="G642" s="219"/>
      <c r="H642" s="219"/>
      <c r="I642" s="219"/>
      <c r="J642" s="219"/>
      <c r="K642" s="219"/>
      <c r="L642" s="219"/>
      <c r="M642" s="219"/>
      <c r="N642" s="219"/>
      <c r="O642" s="219"/>
      <c r="P642" s="219"/>
      <c r="Q642" s="219"/>
      <c r="R642" s="219"/>
      <c r="S642" s="219"/>
      <c r="T642" s="219"/>
      <c r="U642" s="219"/>
    </row>
    <row r="643">
      <c r="B643" s="219"/>
      <c r="C643" s="219"/>
      <c r="D643" s="219"/>
      <c r="E643" s="219"/>
      <c r="F643" s="219"/>
      <c r="G643" s="219"/>
      <c r="H643" s="219"/>
      <c r="I643" s="219"/>
      <c r="J643" s="219"/>
      <c r="K643" s="219"/>
      <c r="L643" s="219"/>
      <c r="M643" s="219"/>
      <c r="N643" s="219"/>
      <c r="O643" s="219"/>
      <c r="P643" s="219"/>
      <c r="Q643" s="219"/>
      <c r="R643" s="219"/>
      <c r="S643" s="219"/>
      <c r="T643" s="219"/>
      <c r="U643" s="219"/>
    </row>
    <row r="644">
      <c r="B644" s="219"/>
      <c r="C644" s="219"/>
      <c r="D644" s="219"/>
      <c r="E644" s="219"/>
      <c r="F644" s="219"/>
      <c r="G644" s="219"/>
      <c r="H644" s="219"/>
      <c r="I644" s="219"/>
      <c r="J644" s="219"/>
      <c r="K644" s="219"/>
      <c r="L644" s="219"/>
      <c r="M644" s="219"/>
      <c r="N644" s="219"/>
      <c r="O644" s="219"/>
      <c r="P644" s="219"/>
      <c r="Q644" s="219"/>
      <c r="R644" s="219"/>
      <c r="S644" s="219"/>
      <c r="T644" s="219"/>
      <c r="U644" s="219"/>
    </row>
    <row r="645">
      <c r="B645" s="219"/>
      <c r="C645" s="219"/>
      <c r="D645" s="219"/>
      <c r="E645" s="219"/>
      <c r="F645" s="219"/>
      <c r="G645" s="219"/>
      <c r="H645" s="219"/>
      <c r="I645" s="219"/>
      <c r="J645" s="219"/>
      <c r="K645" s="219"/>
      <c r="L645" s="219"/>
      <c r="M645" s="219"/>
      <c r="N645" s="219"/>
      <c r="O645" s="219"/>
      <c r="P645" s="219"/>
      <c r="Q645" s="219"/>
      <c r="R645" s="219"/>
      <c r="S645" s="219"/>
      <c r="T645" s="219"/>
      <c r="U645" s="219"/>
    </row>
    <row r="646">
      <c r="B646" s="219"/>
      <c r="C646" s="219"/>
      <c r="D646" s="219"/>
      <c r="E646" s="219"/>
      <c r="F646" s="219"/>
      <c r="G646" s="219"/>
      <c r="H646" s="219"/>
      <c r="I646" s="219"/>
      <c r="J646" s="219"/>
      <c r="K646" s="219"/>
      <c r="L646" s="219"/>
      <c r="M646" s="219"/>
      <c r="N646" s="219"/>
      <c r="O646" s="219"/>
      <c r="P646" s="219"/>
      <c r="Q646" s="219"/>
      <c r="R646" s="219"/>
      <c r="S646" s="219"/>
      <c r="T646" s="219"/>
      <c r="U646" s="219"/>
    </row>
    <row r="647">
      <c r="B647" s="219"/>
      <c r="C647" s="219"/>
      <c r="D647" s="219"/>
      <c r="E647" s="219"/>
      <c r="F647" s="219"/>
      <c r="G647" s="219"/>
      <c r="H647" s="219"/>
      <c r="I647" s="219"/>
      <c r="J647" s="219"/>
      <c r="K647" s="219"/>
      <c r="L647" s="219"/>
      <c r="M647" s="219"/>
      <c r="N647" s="219"/>
      <c r="O647" s="219"/>
      <c r="P647" s="219"/>
      <c r="Q647" s="219"/>
      <c r="R647" s="219"/>
      <c r="S647" s="219"/>
      <c r="T647" s="219"/>
      <c r="U647" s="219"/>
    </row>
    <row r="648">
      <c r="B648" s="219"/>
      <c r="C648" s="219"/>
      <c r="D648" s="219"/>
      <c r="E648" s="219"/>
      <c r="F648" s="219"/>
      <c r="G648" s="219"/>
      <c r="H648" s="219"/>
      <c r="I648" s="219"/>
      <c r="J648" s="219"/>
      <c r="K648" s="219"/>
      <c r="L648" s="219"/>
      <c r="M648" s="219"/>
      <c r="N648" s="219"/>
      <c r="O648" s="219"/>
      <c r="P648" s="219"/>
      <c r="Q648" s="219"/>
      <c r="R648" s="219"/>
      <c r="S648" s="219"/>
      <c r="T648" s="219"/>
      <c r="U648" s="219"/>
    </row>
    <row r="649">
      <c r="B649" s="219"/>
      <c r="C649" s="219"/>
      <c r="D649" s="219"/>
      <c r="E649" s="219"/>
      <c r="F649" s="219"/>
      <c r="G649" s="219"/>
      <c r="H649" s="219"/>
      <c r="I649" s="219"/>
      <c r="J649" s="219"/>
      <c r="K649" s="219"/>
      <c r="L649" s="219"/>
      <c r="M649" s="219"/>
      <c r="N649" s="219"/>
      <c r="O649" s="219"/>
      <c r="P649" s="219"/>
      <c r="Q649" s="219"/>
      <c r="R649" s="219"/>
      <c r="S649" s="219"/>
      <c r="T649" s="219"/>
      <c r="U649" s="219"/>
    </row>
    <row r="650">
      <c r="B650" s="219"/>
      <c r="C650" s="219"/>
      <c r="D650" s="219"/>
      <c r="E650" s="219"/>
      <c r="F650" s="219"/>
      <c r="G650" s="219"/>
      <c r="H650" s="219"/>
      <c r="I650" s="219"/>
      <c r="J650" s="219"/>
      <c r="K650" s="219"/>
      <c r="L650" s="219"/>
      <c r="M650" s="219"/>
      <c r="N650" s="219"/>
      <c r="O650" s="219"/>
      <c r="P650" s="219"/>
      <c r="Q650" s="219"/>
      <c r="R650" s="219"/>
      <c r="S650" s="219"/>
      <c r="T650" s="219"/>
      <c r="U650" s="219"/>
    </row>
    <row r="651">
      <c r="B651" s="219"/>
      <c r="C651" s="219"/>
      <c r="D651" s="219"/>
      <c r="E651" s="219"/>
      <c r="F651" s="219"/>
      <c r="G651" s="219"/>
      <c r="H651" s="219"/>
      <c r="I651" s="219"/>
      <c r="J651" s="219"/>
      <c r="K651" s="219"/>
      <c r="L651" s="219"/>
      <c r="M651" s="219"/>
      <c r="N651" s="219"/>
      <c r="O651" s="219"/>
      <c r="P651" s="219"/>
      <c r="Q651" s="219"/>
      <c r="R651" s="219"/>
      <c r="S651" s="219"/>
      <c r="T651" s="219"/>
      <c r="U651" s="219"/>
    </row>
    <row r="652">
      <c r="B652" s="219"/>
      <c r="C652" s="219"/>
      <c r="D652" s="219"/>
      <c r="E652" s="219"/>
      <c r="F652" s="219"/>
      <c r="G652" s="219"/>
      <c r="H652" s="219"/>
      <c r="I652" s="219"/>
      <c r="J652" s="219"/>
      <c r="K652" s="219"/>
      <c r="L652" s="219"/>
      <c r="M652" s="219"/>
      <c r="N652" s="219"/>
      <c r="O652" s="219"/>
      <c r="P652" s="219"/>
      <c r="Q652" s="219"/>
      <c r="R652" s="219"/>
      <c r="S652" s="219"/>
      <c r="T652" s="219"/>
      <c r="U652" s="219"/>
    </row>
    <row r="653">
      <c r="B653" s="219"/>
      <c r="C653" s="219"/>
      <c r="D653" s="219"/>
      <c r="E653" s="219"/>
      <c r="F653" s="219"/>
      <c r="G653" s="219"/>
      <c r="H653" s="219"/>
      <c r="I653" s="219"/>
      <c r="J653" s="219"/>
      <c r="K653" s="219"/>
      <c r="L653" s="219"/>
      <c r="M653" s="219"/>
      <c r="N653" s="219"/>
      <c r="O653" s="219"/>
      <c r="P653" s="219"/>
      <c r="Q653" s="219"/>
      <c r="R653" s="219"/>
      <c r="S653" s="219"/>
      <c r="T653" s="219"/>
      <c r="U653" s="219"/>
    </row>
    <row r="654">
      <c r="B654" s="219"/>
      <c r="C654" s="219"/>
      <c r="D654" s="219"/>
      <c r="E654" s="219"/>
      <c r="F654" s="219"/>
      <c r="G654" s="219"/>
      <c r="H654" s="219"/>
      <c r="I654" s="219"/>
      <c r="J654" s="219"/>
      <c r="K654" s="219"/>
      <c r="L654" s="219"/>
      <c r="M654" s="219"/>
      <c r="N654" s="219"/>
      <c r="O654" s="219"/>
      <c r="P654" s="219"/>
      <c r="Q654" s="219"/>
      <c r="R654" s="219"/>
      <c r="S654" s="219"/>
      <c r="T654" s="219"/>
      <c r="U654" s="219"/>
    </row>
    <row r="655">
      <c r="B655" s="219"/>
      <c r="C655" s="219"/>
      <c r="D655" s="219"/>
      <c r="E655" s="219"/>
      <c r="F655" s="219"/>
      <c r="G655" s="219"/>
      <c r="H655" s="219"/>
      <c r="I655" s="219"/>
      <c r="J655" s="219"/>
      <c r="K655" s="219"/>
      <c r="L655" s="219"/>
      <c r="M655" s="219"/>
      <c r="N655" s="219"/>
      <c r="O655" s="219"/>
      <c r="P655" s="219"/>
      <c r="Q655" s="219"/>
      <c r="R655" s="219"/>
      <c r="S655" s="219"/>
      <c r="T655" s="219"/>
      <c r="U655" s="219"/>
    </row>
    <row r="656">
      <c r="B656" s="219"/>
      <c r="C656" s="219"/>
      <c r="D656" s="219"/>
      <c r="E656" s="219"/>
      <c r="F656" s="219"/>
      <c r="G656" s="219"/>
      <c r="H656" s="219"/>
      <c r="I656" s="219"/>
      <c r="J656" s="219"/>
      <c r="K656" s="219"/>
      <c r="L656" s="219"/>
      <c r="M656" s="219"/>
      <c r="N656" s="219"/>
      <c r="O656" s="219"/>
      <c r="P656" s="219"/>
      <c r="Q656" s="219"/>
      <c r="R656" s="219"/>
      <c r="S656" s="219"/>
      <c r="T656" s="219"/>
      <c r="U656" s="219"/>
    </row>
    <row r="657">
      <c r="B657" s="219"/>
      <c r="C657" s="219"/>
      <c r="D657" s="219"/>
      <c r="E657" s="219"/>
      <c r="F657" s="219"/>
      <c r="G657" s="219"/>
      <c r="H657" s="219"/>
      <c r="I657" s="219"/>
      <c r="J657" s="219"/>
      <c r="K657" s="219"/>
      <c r="L657" s="219"/>
      <c r="M657" s="219"/>
      <c r="N657" s="219"/>
      <c r="O657" s="219"/>
      <c r="P657" s="219"/>
      <c r="Q657" s="219"/>
      <c r="R657" s="219"/>
      <c r="S657" s="219"/>
      <c r="T657" s="219"/>
      <c r="U657" s="219"/>
    </row>
    <row r="658">
      <c r="B658" s="219"/>
      <c r="C658" s="219"/>
      <c r="D658" s="219"/>
      <c r="E658" s="219"/>
      <c r="F658" s="219"/>
      <c r="G658" s="219"/>
      <c r="H658" s="219"/>
      <c r="I658" s="219"/>
      <c r="J658" s="219"/>
      <c r="K658" s="219"/>
      <c r="L658" s="219"/>
      <c r="M658" s="219"/>
      <c r="N658" s="219"/>
      <c r="O658" s="219"/>
      <c r="P658" s="219"/>
      <c r="Q658" s="219"/>
      <c r="R658" s="219"/>
      <c r="S658" s="219"/>
      <c r="T658" s="219"/>
      <c r="U658" s="219"/>
    </row>
    <row r="659">
      <c r="B659" s="219"/>
      <c r="C659" s="219"/>
      <c r="D659" s="219"/>
      <c r="E659" s="219"/>
      <c r="F659" s="219"/>
      <c r="G659" s="219"/>
      <c r="H659" s="219"/>
      <c r="I659" s="219"/>
      <c r="J659" s="219"/>
      <c r="K659" s="219"/>
      <c r="L659" s="219"/>
      <c r="M659" s="219"/>
      <c r="N659" s="219"/>
      <c r="O659" s="219"/>
      <c r="P659" s="219"/>
      <c r="Q659" s="219"/>
      <c r="R659" s="219"/>
      <c r="S659" s="219"/>
      <c r="T659" s="219"/>
      <c r="U659" s="219"/>
    </row>
    <row r="660">
      <c r="B660" s="219"/>
      <c r="C660" s="219"/>
      <c r="D660" s="219"/>
      <c r="E660" s="219"/>
      <c r="F660" s="219"/>
      <c r="G660" s="219"/>
      <c r="H660" s="219"/>
      <c r="I660" s="219"/>
      <c r="J660" s="219"/>
      <c r="K660" s="219"/>
      <c r="L660" s="219"/>
      <c r="M660" s="219"/>
      <c r="N660" s="219"/>
      <c r="O660" s="219"/>
      <c r="P660" s="219"/>
      <c r="Q660" s="219"/>
      <c r="R660" s="219"/>
      <c r="S660" s="219"/>
      <c r="T660" s="219"/>
      <c r="U660" s="219"/>
    </row>
    <row r="661">
      <c r="B661" s="219"/>
      <c r="C661" s="219"/>
      <c r="D661" s="219"/>
      <c r="E661" s="219"/>
      <c r="F661" s="219"/>
      <c r="G661" s="219"/>
      <c r="H661" s="219"/>
      <c r="I661" s="219"/>
      <c r="J661" s="219"/>
      <c r="K661" s="219"/>
      <c r="L661" s="219"/>
      <c r="M661" s="219"/>
      <c r="N661" s="219"/>
      <c r="O661" s="219"/>
      <c r="P661" s="219"/>
      <c r="Q661" s="219"/>
      <c r="R661" s="219"/>
      <c r="S661" s="219"/>
      <c r="T661" s="219"/>
      <c r="U661" s="219"/>
    </row>
    <row r="662">
      <c r="B662" s="219"/>
      <c r="C662" s="219"/>
      <c r="D662" s="219"/>
      <c r="E662" s="219"/>
      <c r="F662" s="219"/>
      <c r="G662" s="219"/>
      <c r="H662" s="219"/>
      <c r="I662" s="219"/>
      <c r="J662" s="219"/>
      <c r="K662" s="219"/>
      <c r="L662" s="219"/>
      <c r="M662" s="219"/>
      <c r="N662" s="219"/>
      <c r="O662" s="219"/>
      <c r="P662" s="219"/>
      <c r="Q662" s="219"/>
      <c r="R662" s="219"/>
      <c r="S662" s="219"/>
      <c r="T662" s="219"/>
      <c r="U662" s="219"/>
    </row>
    <row r="663">
      <c r="B663" s="219"/>
      <c r="C663" s="219"/>
      <c r="D663" s="219"/>
      <c r="E663" s="219"/>
      <c r="F663" s="219"/>
      <c r="G663" s="219"/>
      <c r="H663" s="219"/>
      <c r="I663" s="219"/>
      <c r="J663" s="219"/>
      <c r="K663" s="219"/>
      <c r="L663" s="219"/>
      <c r="M663" s="219"/>
      <c r="N663" s="219"/>
      <c r="O663" s="219"/>
      <c r="P663" s="219"/>
      <c r="Q663" s="219"/>
      <c r="R663" s="219"/>
      <c r="S663" s="219"/>
      <c r="T663" s="219"/>
      <c r="U663" s="219"/>
    </row>
    <row r="664">
      <c r="B664" s="219"/>
      <c r="C664" s="219"/>
      <c r="D664" s="219"/>
      <c r="E664" s="219"/>
      <c r="F664" s="219"/>
      <c r="G664" s="219"/>
      <c r="H664" s="219"/>
      <c r="I664" s="219"/>
      <c r="J664" s="219"/>
      <c r="K664" s="219"/>
      <c r="L664" s="219"/>
      <c r="M664" s="219"/>
      <c r="N664" s="219"/>
      <c r="O664" s="219"/>
      <c r="P664" s="219"/>
      <c r="Q664" s="219"/>
      <c r="R664" s="219"/>
      <c r="S664" s="219"/>
      <c r="T664" s="219"/>
      <c r="U664" s="219"/>
    </row>
    <row r="665">
      <c r="B665" s="219"/>
      <c r="C665" s="219"/>
      <c r="D665" s="219"/>
      <c r="E665" s="219"/>
      <c r="F665" s="219"/>
      <c r="G665" s="219"/>
      <c r="H665" s="219"/>
      <c r="I665" s="219"/>
      <c r="J665" s="219"/>
      <c r="K665" s="219"/>
      <c r="L665" s="219"/>
      <c r="M665" s="219"/>
      <c r="N665" s="219"/>
      <c r="O665" s="219"/>
      <c r="P665" s="219"/>
      <c r="Q665" s="219"/>
      <c r="R665" s="219"/>
      <c r="S665" s="219"/>
      <c r="T665" s="219"/>
      <c r="U665" s="219"/>
    </row>
    <row r="666">
      <c r="B666" s="219"/>
      <c r="C666" s="219"/>
      <c r="D666" s="219"/>
      <c r="E666" s="219"/>
      <c r="F666" s="219"/>
      <c r="G666" s="219"/>
      <c r="H666" s="219"/>
      <c r="I666" s="219"/>
      <c r="J666" s="219"/>
      <c r="K666" s="219"/>
      <c r="L666" s="219"/>
      <c r="M666" s="219"/>
      <c r="N666" s="219"/>
      <c r="O666" s="219"/>
      <c r="P666" s="219"/>
      <c r="Q666" s="219"/>
      <c r="R666" s="219"/>
      <c r="S666" s="219"/>
      <c r="T666" s="219"/>
      <c r="U666" s="219"/>
    </row>
    <row r="667">
      <c r="B667" s="219"/>
      <c r="C667" s="219"/>
      <c r="D667" s="219"/>
      <c r="E667" s="219"/>
      <c r="F667" s="219"/>
      <c r="G667" s="219"/>
      <c r="H667" s="219"/>
      <c r="I667" s="219"/>
      <c r="J667" s="219"/>
      <c r="K667" s="219"/>
      <c r="L667" s="219"/>
      <c r="M667" s="219"/>
      <c r="N667" s="219"/>
      <c r="O667" s="219"/>
      <c r="P667" s="219"/>
      <c r="Q667" s="219"/>
      <c r="R667" s="219"/>
      <c r="S667" s="219"/>
      <c r="T667" s="219"/>
      <c r="U667" s="219"/>
    </row>
    <row r="668">
      <c r="B668" s="219"/>
      <c r="C668" s="219"/>
      <c r="D668" s="219"/>
      <c r="E668" s="219"/>
      <c r="F668" s="219"/>
      <c r="G668" s="219"/>
      <c r="H668" s="219"/>
      <c r="I668" s="219"/>
      <c r="J668" s="219"/>
      <c r="K668" s="219"/>
      <c r="L668" s="219"/>
      <c r="M668" s="219"/>
      <c r="N668" s="219"/>
      <c r="O668" s="219"/>
      <c r="P668" s="219"/>
      <c r="Q668" s="219"/>
      <c r="R668" s="219"/>
      <c r="S668" s="219"/>
      <c r="T668" s="219"/>
      <c r="U668" s="219"/>
    </row>
    <row r="669">
      <c r="B669" s="219"/>
      <c r="C669" s="219"/>
      <c r="D669" s="219"/>
      <c r="E669" s="219"/>
      <c r="F669" s="219"/>
      <c r="G669" s="219"/>
      <c r="H669" s="219"/>
      <c r="I669" s="219"/>
      <c r="J669" s="219"/>
      <c r="K669" s="219"/>
      <c r="L669" s="219"/>
      <c r="M669" s="219"/>
      <c r="N669" s="219"/>
      <c r="O669" s="219"/>
      <c r="P669" s="219"/>
      <c r="Q669" s="219"/>
      <c r="R669" s="219"/>
      <c r="S669" s="219"/>
      <c r="T669" s="219"/>
      <c r="U669" s="219"/>
    </row>
    <row r="670">
      <c r="B670" s="219"/>
      <c r="C670" s="219"/>
      <c r="D670" s="219"/>
      <c r="E670" s="219"/>
      <c r="F670" s="219"/>
      <c r="G670" s="219"/>
      <c r="H670" s="219"/>
      <c r="I670" s="219"/>
      <c r="J670" s="219"/>
      <c r="K670" s="219"/>
      <c r="L670" s="219"/>
      <c r="M670" s="219"/>
      <c r="N670" s="219"/>
      <c r="O670" s="219"/>
      <c r="P670" s="219"/>
      <c r="Q670" s="219"/>
      <c r="R670" s="219"/>
      <c r="S670" s="219"/>
      <c r="T670" s="219"/>
      <c r="U670" s="219"/>
    </row>
    <row r="671">
      <c r="B671" s="219"/>
      <c r="C671" s="219"/>
      <c r="D671" s="219"/>
      <c r="E671" s="219"/>
      <c r="F671" s="219"/>
      <c r="G671" s="219"/>
      <c r="H671" s="219"/>
      <c r="I671" s="219"/>
      <c r="J671" s="219"/>
      <c r="K671" s="219"/>
      <c r="L671" s="219"/>
      <c r="M671" s="219"/>
      <c r="N671" s="219"/>
      <c r="O671" s="219"/>
      <c r="P671" s="219"/>
      <c r="Q671" s="219"/>
      <c r="R671" s="219"/>
      <c r="S671" s="219"/>
      <c r="T671" s="219"/>
      <c r="U671" s="219"/>
    </row>
    <row r="672">
      <c r="B672" s="219"/>
      <c r="C672" s="219"/>
      <c r="D672" s="219"/>
      <c r="E672" s="219"/>
      <c r="F672" s="219"/>
      <c r="G672" s="219"/>
      <c r="H672" s="219"/>
      <c r="I672" s="219"/>
      <c r="J672" s="219"/>
      <c r="K672" s="219"/>
      <c r="L672" s="219"/>
      <c r="M672" s="219"/>
      <c r="N672" s="219"/>
      <c r="O672" s="219"/>
      <c r="P672" s="219"/>
      <c r="Q672" s="219"/>
      <c r="R672" s="219"/>
      <c r="S672" s="219"/>
      <c r="T672" s="219"/>
      <c r="U672" s="219"/>
    </row>
    <row r="673">
      <c r="B673" s="219"/>
      <c r="C673" s="219"/>
      <c r="D673" s="219"/>
      <c r="E673" s="219"/>
      <c r="F673" s="219"/>
      <c r="G673" s="219"/>
      <c r="H673" s="219"/>
      <c r="I673" s="219"/>
      <c r="J673" s="219"/>
      <c r="K673" s="219"/>
      <c r="L673" s="219"/>
      <c r="M673" s="219"/>
      <c r="N673" s="219"/>
      <c r="O673" s="219"/>
      <c r="P673" s="219"/>
      <c r="Q673" s="219"/>
      <c r="R673" s="219"/>
      <c r="S673" s="219"/>
      <c r="T673" s="219"/>
      <c r="U673" s="219"/>
    </row>
    <row r="674">
      <c r="B674" s="219"/>
      <c r="C674" s="219"/>
      <c r="D674" s="219"/>
      <c r="E674" s="219"/>
      <c r="F674" s="219"/>
      <c r="G674" s="219"/>
      <c r="H674" s="219"/>
      <c r="I674" s="219"/>
      <c r="J674" s="219"/>
      <c r="K674" s="219"/>
      <c r="L674" s="219"/>
      <c r="M674" s="219"/>
      <c r="N674" s="219"/>
      <c r="O674" s="219"/>
      <c r="P674" s="219"/>
      <c r="Q674" s="219"/>
      <c r="R674" s="219"/>
      <c r="S674" s="219"/>
      <c r="T674" s="219"/>
      <c r="U674" s="219"/>
    </row>
    <row r="675">
      <c r="B675" s="219"/>
      <c r="C675" s="219"/>
      <c r="D675" s="219"/>
      <c r="E675" s="219"/>
      <c r="F675" s="219"/>
      <c r="G675" s="219"/>
      <c r="H675" s="219"/>
      <c r="I675" s="219"/>
      <c r="J675" s="219"/>
      <c r="K675" s="219"/>
      <c r="L675" s="219"/>
      <c r="M675" s="219"/>
      <c r="N675" s="219"/>
      <c r="O675" s="219"/>
      <c r="P675" s="219"/>
      <c r="Q675" s="219"/>
      <c r="R675" s="219"/>
      <c r="S675" s="219"/>
      <c r="T675" s="219"/>
      <c r="U675" s="219"/>
    </row>
    <row r="676">
      <c r="B676" s="219"/>
      <c r="C676" s="219"/>
      <c r="D676" s="219"/>
      <c r="E676" s="219"/>
      <c r="F676" s="219"/>
      <c r="G676" s="219"/>
      <c r="H676" s="219"/>
      <c r="I676" s="219"/>
      <c r="J676" s="219"/>
      <c r="K676" s="219"/>
      <c r="L676" s="219"/>
      <c r="M676" s="219"/>
      <c r="N676" s="219"/>
      <c r="O676" s="219"/>
      <c r="P676" s="219"/>
      <c r="Q676" s="219"/>
      <c r="R676" s="219"/>
      <c r="S676" s="219"/>
      <c r="T676" s="219"/>
      <c r="U676" s="219"/>
    </row>
    <row r="677">
      <c r="B677" s="219"/>
      <c r="C677" s="219"/>
      <c r="D677" s="219"/>
      <c r="E677" s="219"/>
      <c r="F677" s="219"/>
      <c r="G677" s="219"/>
      <c r="H677" s="219"/>
      <c r="I677" s="219"/>
      <c r="J677" s="219"/>
      <c r="K677" s="219"/>
      <c r="L677" s="219"/>
      <c r="M677" s="219"/>
      <c r="N677" s="219"/>
      <c r="O677" s="219"/>
      <c r="P677" s="219"/>
      <c r="Q677" s="219"/>
      <c r="R677" s="219"/>
      <c r="S677" s="219"/>
      <c r="T677" s="219"/>
      <c r="U677" s="219"/>
    </row>
    <row r="678">
      <c r="B678" s="219"/>
      <c r="C678" s="219"/>
      <c r="D678" s="219"/>
      <c r="E678" s="219"/>
      <c r="F678" s="219"/>
      <c r="G678" s="219"/>
      <c r="H678" s="219"/>
      <c r="I678" s="219"/>
      <c r="J678" s="219"/>
      <c r="K678" s="219"/>
      <c r="L678" s="219"/>
      <c r="M678" s="219"/>
      <c r="N678" s="219"/>
      <c r="O678" s="219"/>
      <c r="P678" s="219"/>
      <c r="Q678" s="219"/>
      <c r="R678" s="219"/>
      <c r="S678" s="219"/>
      <c r="T678" s="219"/>
      <c r="U678" s="219"/>
    </row>
    <row r="679">
      <c r="B679" s="219"/>
      <c r="C679" s="219"/>
      <c r="D679" s="219"/>
      <c r="E679" s="219"/>
      <c r="F679" s="219"/>
      <c r="G679" s="219"/>
      <c r="H679" s="219"/>
      <c r="I679" s="219"/>
      <c r="J679" s="219"/>
      <c r="K679" s="219"/>
      <c r="L679" s="219"/>
      <c r="M679" s="219"/>
      <c r="N679" s="219"/>
      <c r="O679" s="219"/>
      <c r="P679" s="219"/>
      <c r="Q679" s="219"/>
      <c r="R679" s="219"/>
      <c r="S679" s="219"/>
      <c r="T679" s="219"/>
      <c r="U679" s="219"/>
    </row>
    <row r="680">
      <c r="B680" s="219"/>
      <c r="C680" s="219"/>
      <c r="D680" s="219"/>
      <c r="E680" s="219"/>
      <c r="F680" s="219"/>
      <c r="G680" s="219"/>
      <c r="H680" s="219"/>
      <c r="I680" s="219"/>
      <c r="J680" s="219"/>
      <c r="K680" s="219"/>
      <c r="L680" s="219"/>
      <c r="M680" s="219"/>
      <c r="N680" s="219"/>
      <c r="O680" s="219"/>
      <c r="P680" s="219"/>
      <c r="Q680" s="219"/>
      <c r="R680" s="219"/>
      <c r="S680" s="219"/>
      <c r="T680" s="219"/>
      <c r="U680" s="219"/>
    </row>
    <row r="681">
      <c r="B681" s="219"/>
      <c r="C681" s="219"/>
      <c r="D681" s="219"/>
      <c r="E681" s="219"/>
      <c r="F681" s="219"/>
      <c r="G681" s="219"/>
      <c r="H681" s="219"/>
      <c r="I681" s="219"/>
      <c r="J681" s="219"/>
      <c r="K681" s="219"/>
      <c r="L681" s="219"/>
      <c r="M681" s="219"/>
      <c r="N681" s="219"/>
      <c r="O681" s="219"/>
      <c r="P681" s="219"/>
      <c r="Q681" s="219"/>
      <c r="R681" s="219"/>
      <c r="S681" s="219"/>
      <c r="T681" s="219"/>
      <c r="U681" s="219"/>
    </row>
    <row r="682">
      <c r="B682" s="219"/>
      <c r="C682" s="219"/>
      <c r="D682" s="219"/>
      <c r="E682" s="219"/>
      <c r="F682" s="219"/>
      <c r="G682" s="219"/>
      <c r="H682" s="219"/>
      <c r="I682" s="219"/>
      <c r="J682" s="219"/>
      <c r="K682" s="219"/>
      <c r="L682" s="219"/>
      <c r="M682" s="219"/>
      <c r="N682" s="219"/>
      <c r="O682" s="219"/>
      <c r="P682" s="219"/>
      <c r="Q682" s="219"/>
      <c r="R682" s="219"/>
      <c r="S682" s="219"/>
      <c r="T682" s="219"/>
      <c r="U682" s="219"/>
    </row>
    <row r="683">
      <c r="B683" s="219"/>
      <c r="C683" s="219"/>
      <c r="D683" s="219"/>
      <c r="E683" s="219"/>
      <c r="F683" s="219"/>
      <c r="G683" s="219"/>
      <c r="H683" s="219"/>
      <c r="I683" s="219"/>
      <c r="J683" s="219"/>
      <c r="K683" s="219"/>
      <c r="L683" s="219"/>
      <c r="M683" s="219"/>
      <c r="N683" s="219"/>
      <c r="O683" s="219"/>
      <c r="P683" s="219"/>
      <c r="Q683" s="219"/>
      <c r="R683" s="219"/>
      <c r="S683" s="219"/>
      <c r="T683" s="219"/>
      <c r="U683" s="219"/>
    </row>
    <row r="684">
      <c r="B684" s="219"/>
      <c r="C684" s="219"/>
      <c r="D684" s="219"/>
      <c r="E684" s="219"/>
      <c r="F684" s="219"/>
      <c r="G684" s="219"/>
      <c r="H684" s="219"/>
      <c r="I684" s="219"/>
      <c r="J684" s="219"/>
      <c r="K684" s="219"/>
      <c r="L684" s="219"/>
      <c r="M684" s="219"/>
      <c r="N684" s="219"/>
      <c r="O684" s="219"/>
      <c r="P684" s="219"/>
      <c r="Q684" s="219"/>
      <c r="R684" s="219"/>
      <c r="S684" s="219"/>
      <c r="T684" s="219"/>
      <c r="U684" s="219"/>
    </row>
    <row r="685">
      <c r="B685" s="219"/>
      <c r="C685" s="219"/>
      <c r="D685" s="219"/>
      <c r="E685" s="219"/>
      <c r="F685" s="219"/>
      <c r="G685" s="219"/>
      <c r="H685" s="219"/>
      <c r="I685" s="219"/>
      <c r="J685" s="219"/>
      <c r="K685" s="219"/>
      <c r="L685" s="219"/>
      <c r="M685" s="219"/>
      <c r="N685" s="219"/>
      <c r="O685" s="219"/>
      <c r="P685" s="219"/>
      <c r="Q685" s="219"/>
      <c r="R685" s="219"/>
      <c r="S685" s="219"/>
      <c r="T685" s="219"/>
      <c r="U685" s="219"/>
    </row>
    <row r="686">
      <c r="B686" s="219"/>
      <c r="C686" s="219"/>
      <c r="D686" s="219"/>
      <c r="E686" s="219"/>
      <c r="F686" s="219"/>
      <c r="G686" s="219"/>
      <c r="H686" s="219"/>
      <c r="I686" s="219"/>
      <c r="J686" s="219"/>
      <c r="K686" s="219"/>
      <c r="L686" s="219"/>
      <c r="M686" s="219"/>
      <c r="N686" s="219"/>
      <c r="O686" s="219"/>
      <c r="P686" s="219"/>
      <c r="Q686" s="219"/>
      <c r="R686" s="219"/>
      <c r="S686" s="219"/>
      <c r="T686" s="219"/>
      <c r="U686" s="219"/>
    </row>
    <row r="687">
      <c r="B687" s="219"/>
      <c r="C687" s="219"/>
      <c r="D687" s="219"/>
      <c r="E687" s="219"/>
      <c r="F687" s="219"/>
      <c r="G687" s="219"/>
      <c r="H687" s="219"/>
      <c r="I687" s="219"/>
      <c r="J687" s="219"/>
      <c r="K687" s="219"/>
      <c r="L687" s="219"/>
      <c r="M687" s="219"/>
      <c r="N687" s="219"/>
      <c r="O687" s="219"/>
      <c r="P687" s="219"/>
      <c r="Q687" s="219"/>
      <c r="R687" s="219"/>
      <c r="S687" s="219"/>
      <c r="T687" s="219"/>
      <c r="U687" s="219"/>
    </row>
    <row r="688">
      <c r="B688" s="219"/>
      <c r="C688" s="219"/>
      <c r="D688" s="219"/>
      <c r="E688" s="219"/>
      <c r="F688" s="219"/>
      <c r="G688" s="219"/>
      <c r="H688" s="219"/>
      <c r="I688" s="219"/>
      <c r="J688" s="219"/>
      <c r="K688" s="219"/>
      <c r="L688" s="219"/>
      <c r="M688" s="219"/>
      <c r="N688" s="219"/>
      <c r="O688" s="219"/>
      <c r="P688" s="219"/>
      <c r="Q688" s="219"/>
      <c r="R688" s="219"/>
      <c r="S688" s="219"/>
      <c r="T688" s="219"/>
      <c r="U688" s="219"/>
    </row>
    <row r="689">
      <c r="B689" s="219"/>
      <c r="C689" s="219"/>
      <c r="D689" s="219"/>
      <c r="E689" s="219"/>
      <c r="F689" s="219"/>
      <c r="G689" s="219"/>
      <c r="H689" s="219"/>
      <c r="I689" s="219"/>
      <c r="J689" s="219"/>
      <c r="K689" s="219"/>
      <c r="L689" s="219"/>
      <c r="M689" s="219"/>
      <c r="N689" s="219"/>
      <c r="O689" s="219"/>
      <c r="P689" s="219"/>
      <c r="Q689" s="219"/>
      <c r="R689" s="219"/>
      <c r="S689" s="219"/>
      <c r="T689" s="219"/>
      <c r="U689" s="219"/>
    </row>
    <row r="690">
      <c r="B690" s="219"/>
      <c r="C690" s="219"/>
      <c r="D690" s="219"/>
      <c r="E690" s="219"/>
      <c r="F690" s="219"/>
      <c r="G690" s="219"/>
      <c r="H690" s="219"/>
      <c r="I690" s="219"/>
      <c r="J690" s="219"/>
      <c r="K690" s="219"/>
      <c r="L690" s="219"/>
      <c r="M690" s="219"/>
      <c r="N690" s="219"/>
      <c r="O690" s="219"/>
      <c r="P690" s="219"/>
      <c r="Q690" s="219"/>
      <c r="R690" s="219"/>
      <c r="S690" s="219"/>
      <c r="T690" s="219"/>
      <c r="U690" s="219"/>
    </row>
    <row r="691">
      <c r="B691" s="219"/>
      <c r="C691" s="219"/>
      <c r="D691" s="219"/>
      <c r="E691" s="219"/>
      <c r="F691" s="219"/>
      <c r="G691" s="219"/>
      <c r="H691" s="219"/>
      <c r="I691" s="219"/>
      <c r="J691" s="219"/>
      <c r="K691" s="219"/>
      <c r="L691" s="219"/>
      <c r="M691" s="219"/>
      <c r="N691" s="219"/>
      <c r="O691" s="219"/>
      <c r="P691" s="219"/>
      <c r="Q691" s="219"/>
      <c r="R691" s="219"/>
      <c r="S691" s="219"/>
      <c r="T691" s="219"/>
      <c r="U691" s="219"/>
    </row>
    <row r="692">
      <c r="B692" s="219"/>
      <c r="C692" s="219"/>
      <c r="D692" s="219"/>
      <c r="E692" s="219"/>
      <c r="F692" s="219"/>
      <c r="G692" s="219"/>
      <c r="H692" s="219"/>
      <c r="I692" s="219"/>
      <c r="J692" s="219"/>
      <c r="K692" s="219"/>
      <c r="L692" s="219"/>
      <c r="M692" s="219"/>
      <c r="N692" s="219"/>
      <c r="O692" s="219"/>
      <c r="P692" s="219"/>
      <c r="Q692" s="219"/>
      <c r="R692" s="219"/>
      <c r="S692" s="219"/>
      <c r="T692" s="219"/>
      <c r="U692" s="219"/>
    </row>
    <row r="693">
      <c r="B693" s="219"/>
      <c r="C693" s="219"/>
      <c r="D693" s="219"/>
      <c r="E693" s="219"/>
      <c r="F693" s="219"/>
      <c r="G693" s="219"/>
      <c r="H693" s="219"/>
      <c r="I693" s="219"/>
      <c r="J693" s="219"/>
      <c r="K693" s="219"/>
      <c r="L693" s="219"/>
      <c r="M693" s="219"/>
      <c r="N693" s="219"/>
      <c r="O693" s="219"/>
      <c r="P693" s="219"/>
      <c r="Q693" s="219"/>
      <c r="R693" s="219"/>
      <c r="S693" s="219"/>
      <c r="T693" s="219"/>
      <c r="U693" s="219"/>
    </row>
    <row r="694">
      <c r="B694" s="219"/>
      <c r="C694" s="219"/>
      <c r="D694" s="219"/>
      <c r="E694" s="219"/>
      <c r="F694" s="219"/>
      <c r="G694" s="219"/>
      <c r="H694" s="219"/>
      <c r="I694" s="219"/>
      <c r="J694" s="219"/>
      <c r="K694" s="219"/>
      <c r="L694" s="219"/>
      <c r="M694" s="219"/>
      <c r="N694" s="219"/>
      <c r="O694" s="219"/>
      <c r="P694" s="219"/>
      <c r="Q694" s="219"/>
      <c r="R694" s="219"/>
      <c r="S694" s="219"/>
      <c r="T694" s="219"/>
      <c r="U694" s="219"/>
    </row>
    <row r="695">
      <c r="B695" s="219"/>
      <c r="C695" s="219"/>
      <c r="D695" s="219"/>
      <c r="E695" s="219"/>
      <c r="F695" s="219"/>
      <c r="G695" s="219"/>
      <c r="H695" s="219"/>
      <c r="I695" s="219"/>
      <c r="J695" s="219"/>
      <c r="K695" s="219"/>
      <c r="L695" s="219"/>
      <c r="M695" s="219"/>
      <c r="N695" s="219"/>
      <c r="O695" s="219"/>
      <c r="P695" s="219"/>
      <c r="Q695" s="219"/>
      <c r="R695" s="219"/>
      <c r="S695" s="219"/>
      <c r="T695" s="219"/>
      <c r="U695" s="219"/>
    </row>
    <row r="696">
      <c r="B696" s="219"/>
      <c r="C696" s="219"/>
      <c r="D696" s="219"/>
      <c r="E696" s="219"/>
      <c r="F696" s="219"/>
      <c r="G696" s="219"/>
      <c r="H696" s="219"/>
      <c r="I696" s="219"/>
      <c r="J696" s="219"/>
      <c r="K696" s="219"/>
      <c r="L696" s="219"/>
      <c r="M696" s="219"/>
      <c r="N696" s="219"/>
      <c r="O696" s="219"/>
      <c r="P696" s="219"/>
      <c r="Q696" s="219"/>
      <c r="R696" s="219"/>
      <c r="S696" s="219"/>
      <c r="T696" s="219"/>
      <c r="U696" s="219"/>
    </row>
    <row r="697">
      <c r="B697" s="219"/>
      <c r="C697" s="219"/>
      <c r="D697" s="219"/>
      <c r="E697" s="219"/>
      <c r="F697" s="219"/>
      <c r="G697" s="219"/>
      <c r="H697" s="219"/>
      <c r="I697" s="219"/>
      <c r="J697" s="219"/>
      <c r="K697" s="219"/>
      <c r="L697" s="219"/>
      <c r="M697" s="219"/>
      <c r="N697" s="219"/>
      <c r="O697" s="219"/>
      <c r="P697" s="219"/>
      <c r="Q697" s="219"/>
      <c r="R697" s="219"/>
      <c r="S697" s="219"/>
      <c r="T697" s="219"/>
      <c r="U697" s="219"/>
    </row>
    <row r="698">
      <c r="B698" s="219"/>
      <c r="C698" s="219"/>
      <c r="D698" s="219"/>
      <c r="E698" s="219"/>
      <c r="F698" s="219"/>
      <c r="G698" s="219"/>
      <c r="H698" s="219"/>
      <c r="I698" s="219"/>
      <c r="J698" s="219"/>
      <c r="K698" s="219"/>
      <c r="L698" s="219"/>
      <c r="M698" s="219"/>
      <c r="N698" s="219"/>
      <c r="O698" s="219"/>
      <c r="P698" s="219"/>
      <c r="Q698" s="219"/>
      <c r="R698" s="219"/>
      <c r="S698" s="219"/>
      <c r="T698" s="219"/>
      <c r="U698" s="219"/>
    </row>
    <row r="699">
      <c r="B699" s="219"/>
      <c r="C699" s="219"/>
      <c r="D699" s="219"/>
      <c r="E699" s="219"/>
      <c r="F699" s="219"/>
      <c r="G699" s="219"/>
      <c r="H699" s="219"/>
      <c r="I699" s="219"/>
      <c r="J699" s="219"/>
      <c r="K699" s="219"/>
      <c r="L699" s="219"/>
      <c r="M699" s="219"/>
      <c r="N699" s="219"/>
      <c r="O699" s="219"/>
      <c r="P699" s="219"/>
      <c r="Q699" s="219"/>
      <c r="R699" s="219"/>
      <c r="S699" s="219"/>
      <c r="T699" s="219"/>
      <c r="U699" s="219"/>
    </row>
    <row r="700">
      <c r="B700" s="219"/>
      <c r="C700" s="219"/>
      <c r="D700" s="219"/>
      <c r="E700" s="219"/>
      <c r="F700" s="219"/>
      <c r="G700" s="219"/>
      <c r="H700" s="219"/>
      <c r="I700" s="219"/>
      <c r="J700" s="219"/>
      <c r="K700" s="219"/>
      <c r="L700" s="219"/>
      <c r="M700" s="219"/>
      <c r="N700" s="219"/>
      <c r="O700" s="219"/>
      <c r="P700" s="219"/>
      <c r="Q700" s="219"/>
      <c r="R700" s="219"/>
      <c r="S700" s="219"/>
      <c r="T700" s="219"/>
      <c r="U700" s="219"/>
    </row>
    <row r="701">
      <c r="B701" s="219"/>
      <c r="C701" s="219"/>
      <c r="D701" s="219"/>
      <c r="E701" s="219"/>
      <c r="F701" s="219"/>
      <c r="G701" s="219"/>
      <c r="H701" s="219"/>
      <c r="I701" s="219"/>
      <c r="J701" s="219"/>
      <c r="K701" s="219"/>
      <c r="L701" s="219"/>
      <c r="M701" s="219"/>
      <c r="N701" s="219"/>
      <c r="O701" s="219"/>
      <c r="P701" s="219"/>
      <c r="Q701" s="219"/>
      <c r="R701" s="219"/>
      <c r="S701" s="219"/>
      <c r="T701" s="219"/>
      <c r="U701" s="219"/>
    </row>
    <row r="702">
      <c r="B702" s="219"/>
      <c r="C702" s="219"/>
      <c r="D702" s="219"/>
      <c r="E702" s="219"/>
      <c r="F702" s="219"/>
      <c r="G702" s="219"/>
      <c r="H702" s="219"/>
      <c r="I702" s="219"/>
      <c r="J702" s="219"/>
      <c r="K702" s="219"/>
      <c r="L702" s="219"/>
      <c r="M702" s="219"/>
      <c r="N702" s="219"/>
      <c r="O702" s="219"/>
      <c r="P702" s="219"/>
      <c r="Q702" s="219"/>
      <c r="R702" s="219"/>
      <c r="S702" s="219"/>
      <c r="T702" s="219"/>
      <c r="U702" s="219"/>
    </row>
    <row r="703">
      <c r="B703" s="219"/>
      <c r="C703" s="219"/>
      <c r="D703" s="219"/>
      <c r="E703" s="219"/>
      <c r="F703" s="219"/>
      <c r="G703" s="219"/>
      <c r="H703" s="219"/>
      <c r="I703" s="219"/>
      <c r="J703" s="219"/>
      <c r="K703" s="219"/>
      <c r="L703" s="219"/>
      <c r="M703" s="219"/>
      <c r="N703" s="219"/>
      <c r="O703" s="219"/>
      <c r="P703" s="219"/>
      <c r="Q703" s="219"/>
      <c r="R703" s="219"/>
      <c r="S703" s="219"/>
      <c r="T703" s="219"/>
      <c r="U703" s="219"/>
    </row>
    <row r="704">
      <c r="B704" s="219"/>
      <c r="C704" s="219"/>
      <c r="D704" s="219"/>
      <c r="E704" s="219"/>
      <c r="F704" s="219"/>
      <c r="G704" s="219"/>
      <c r="H704" s="219"/>
      <c r="I704" s="219"/>
      <c r="J704" s="219"/>
      <c r="K704" s="219"/>
      <c r="L704" s="219"/>
      <c r="M704" s="219"/>
      <c r="N704" s="219"/>
      <c r="O704" s="219"/>
      <c r="P704" s="219"/>
      <c r="Q704" s="219"/>
      <c r="R704" s="219"/>
      <c r="S704" s="219"/>
      <c r="T704" s="219"/>
      <c r="U704" s="219"/>
    </row>
    <row r="705">
      <c r="B705" s="219"/>
      <c r="C705" s="219"/>
      <c r="D705" s="219"/>
      <c r="E705" s="219"/>
      <c r="F705" s="219"/>
      <c r="G705" s="219"/>
      <c r="H705" s="219"/>
      <c r="I705" s="219"/>
      <c r="J705" s="219"/>
      <c r="K705" s="219"/>
      <c r="L705" s="219"/>
      <c r="M705" s="219"/>
      <c r="N705" s="219"/>
      <c r="O705" s="219"/>
      <c r="P705" s="219"/>
      <c r="Q705" s="219"/>
      <c r="R705" s="219"/>
      <c r="S705" s="219"/>
      <c r="T705" s="219"/>
      <c r="U705" s="219"/>
    </row>
    <row r="706">
      <c r="B706" s="219"/>
      <c r="C706" s="219"/>
      <c r="D706" s="219"/>
      <c r="E706" s="219"/>
      <c r="F706" s="219"/>
      <c r="G706" s="219"/>
      <c r="H706" s="219"/>
      <c r="I706" s="219"/>
      <c r="J706" s="219"/>
      <c r="K706" s="219"/>
      <c r="L706" s="219"/>
      <c r="M706" s="219"/>
      <c r="N706" s="219"/>
      <c r="O706" s="219"/>
      <c r="P706" s="219"/>
      <c r="Q706" s="219"/>
      <c r="R706" s="219"/>
      <c r="S706" s="219"/>
      <c r="T706" s="219"/>
      <c r="U706" s="219"/>
    </row>
    <row r="707">
      <c r="B707" s="219"/>
      <c r="C707" s="219"/>
      <c r="D707" s="219"/>
      <c r="E707" s="219"/>
      <c r="F707" s="219"/>
      <c r="G707" s="219"/>
      <c r="H707" s="219"/>
      <c r="I707" s="219"/>
      <c r="J707" s="219"/>
      <c r="K707" s="219"/>
      <c r="L707" s="219"/>
      <c r="M707" s="219"/>
      <c r="N707" s="219"/>
      <c r="O707" s="219"/>
      <c r="P707" s="219"/>
      <c r="Q707" s="219"/>
      <c r="R707" s="219"/>
      <c r="S707" s="219"/>
      <c r="T707" s="219"/>
      <c r="U707" s="219"/>
    </row>
    <row r="708">
      <c r="B708" s="219"/>
      <c r="C708" s="219"/>
      <c r="D708" s="219"/>
      <c r="E708" s="219"/>
      <c r="F708" s="219"/>
      <c r="G708" s="219"/>
      <c r="H708" s="219"/>
      <c r="I708" s="219"/>
      <c r="J708" s="219"/>
      <c r="K708" s="219"/>
      <c r="L708" s="219"/>
      <c r="M708" s="219"/>
      <c r="N708" s="219"/>
      <c r="O708" s="219"/>
      <c r="P708" s="219"/>
      <c r="Q708" s="219"/>
      <c r="R708" s="219"/>
      <c r="S708" s="219"/>
      <c r="T708" s="219"/>
      <c r="U708" s="219"/>
    </row>
    <row r="709">
      <c r="B709" s="219"/>
      <c r="C709" s="219"/>
      <c r="D709" s="219"/>
      <c r="E709" s="219"/>
      <c r="F709" s="219"/>
      <c r="G709" s="219"/>
      <c r="H709" s="219"/>
      <c r="I709" s="219"/>
      <c r="J709" s="219"/>
      <c r="K709" s="219"/>
      <c r="L709" s="219"/>
      <c r="M709" s="219"/>
      <c r="N709" s="219"/>
      <c r="O709" s="219"/>
      <c r="P709" s="219"/>
      <c r="Q709" s="219"/>
      <c r="R709" s="219"/>
      <c r="S709" s="219"/>
      <c r="T709" s="219"/>
      <c r="U709" s="219"/>
    </row>
    <row r="710">
      <c r="B710" s="219"/>
      <c r="C710" s="219"/>
      <c r="D710" s="219"/>
      <c r="E710" s="219"/>
      <c r="F710" s="219"/>
      <c r="G710" s="219"/>
      <c r="H710" s="219"/>
      <c r="I710" s="219"/>
      <c r="J710" s="219"/>
      <c r="K710" s="219"/>
      <c r="L710" s="219"/>
      <c r="M710" s="219"/>
      <c r="N710" s="219"/>
      <c r="O710" s="219"/>
      <c r="P710" s="219"/>
      <c r="Q710" s="219"/>
      <c r="R710" s="219"/>
      <c r="S710" s="219"/>
      <c r="T710" s="219"/>
      <c r="U710" s="219"/>
    </row>
    <row r="711">
      <c r="B711" s="219"/>
      <c r="C711" s="219"/>
      <c r="D711" s="219"/>
      <c r="E711" s="219"/>
      <c r="F711" s="219"/>
      <c r="G711" s="219"/>
      <c r="H711" s="219"/>
      <c r="I711" s="219"/>
      <c r="J711" s="219"/>
      <c r="K711" s="219"/>
      <c r="L711" s="219"/>
      <c r="M711" s="219"/>
      <c r="N711" s="219"/>
      <c r="O711" s="219"/>
      <c r="P711" s="219"/>
      <c r="Q711" s="219"/>
      <c r="R711" s="219"/>
      <c r="S711" s="219"/>
      <c r="T711" s="219"/>
      <c r="U711" s="219"/>
    </row>
    <row r="712">
      <c r="B712" s="219"/>
      <c r="C712" s="219"/>
      <c r="D712" s="219"/>
      <c r="E712" s="219"/>
      <c r="F712" s="219"/>
      <c r="G712" s="219"/>
      <c r="H712" s="219"/>
      <c r="I712" s="219"/>
      <c r="J712" s="219"/>
      <c r="K712" s="219"/>
      <c r="L712" s="219"/>
      <c r="M712" s="219"/>
      <c r="N712" s="219"/>
      <c r="O712" s="219"/>
      <c r="P712" s="219"/>
      <c r="Q712" s="219"/>
      <c r="R712" s="219"/>
      <c r="S712" s="219"/>
      <c r="T712" s="219"/>
      <c r="U712" s="219"/>
    </row>
    <row r="713">
      <c r="B713" s="219"/>
      <c r="C713" s="219"/>
      <c r="D713" s="219"/>
      <c r="E713" s="219"/>
      <c r="F713" s="219"/>
      <c r="G713" s="219"/>
      <c r="H713" s="219"/>
      <c r="I713" s="219"/>
      <c r="J713" s="219"/>
      <c r="K713" s="219"/>
      <c r="L713" s="219"/>
      <c r="M713" s="219"/>
      <c r="N713" s="219"/>
      <c r="O713" s="219"/>
      <c r="P713" s="219"/>
      <c r="Q713" s="219"/>
      <c r="R713" s="219"/>
      <c r="S713" s="219"/>
      <c r="T713" s="219"/>
      <c r="U713" s="219"/>
    </row>
    <row r="714">
      <c r="B714" s="219"/>
      <c r="C714" s="219"/>
      <c r="D714" s="219"/>
      <c r="E714" s="219"/>
      <c r="F714" s="219"/>
      <c r="G714" s="219"/>
      <c r="H714" s="219"/>
      <c r="I714" s="219"/>
      <c r="J714" s="219"/>
      <c r="K714" s="219"/>
      <c r="L714" s="219"/>
      <c r="M714" s="219"/>
      <c r="N714" s="219"/>
      <c r="O714" s="219"/>
      <c r="P714" s="219"/>
      <c r="Q714" s="219"/>
      <c r="R714" s="219"/>
      <c r="S714" s="219"/>
      <c r="T714" s="219"/>
      <c r="U714" s="219"/>
    </row>
    <row r="715">
      <c r="B715" s="219"/>
      <c r="C715" s="219"/>
      <c r="D715" s="219"/>
      <c r="E715" s="219"/>
      <c r="F715" s="219"/>
      <c r="G715" s="219"/>
      <c r="H715" s="219"/>
      <c r="I715" s="219"/>
      <c r="J715" s="219"/>
      <c r="K715" s="219"/>
      <c r="L715" s="219"/>
      <c r="M715" s="219"/>
      <c r="N715" s="219"/>
      <c r="O715" s="219"/>
      <c r="P715" s="219"/>
      <c r="Q715" s="219"/>
      <c r="R715" s="219"/>
      <c r="S715" s="219"/>
      <c r="T715" s="219"/>
      <c r="U715" s="219"/>
    </row>
    <row r="716">
      <c r="B716" s="219"/>
      <c r="C716" s="219"/>
      <c r="D716" s="219"/>
      <c r="E716" s="219"/>
      <c r="F716" s="219"/>
      <c r="G716" s="219"/>
      <c r="H716" s="219"/>
      <c r="I716" s="219"/>
      <c r="J716" s="219"/>
      <c r="K716" s="219"/>
      <c r="L716" s="219"/>
      <c r="M716" s="219"/>
      <c r="N716" s="219"/>
      <c r="O716" s="219"/>
      <c r="P716" s="219"/>
      <c r="Q716" s="219"/>
      <c r="R716" s="219"/>
      <c r="S716" s="219"/>
      <c r="T716" s="219"/>
      <c r="U716" s="219"/>
    </row>
    <row r="717">
      <c r="B717" s="219"/>
      <c r="C717" s="219"/>
      <c r="D717" s="219"/>
      <c r="E717" s="219"/>
      <c r="F717" s="219"/>
      <c r="G717" s="219"/>
      <c r="H717" s="219"/>
      <c r="I717" s="219"/>
      <c r="J717" s="219"/>
      <c r="K717" s="219"/>
      <c r="L717" s="219"/>
      <c r="M717" s="219"/>
      <c r="N717" s="219"/>
      <c r="O717" s="219"/>
      <c r="P717" s="219"/>
      <c r="Q717" s="219"/>
      <c r="R717" s="219"/>
      <c r="S717" s="219"/>
      <c r="T717" s="219"/>
      <c r="U717" s="219"/>
    </row>
    <row r="718">
      <c r="B718" s="219"/>
      <c r="C718" s="219"/>
      <c r="D718" s="219"/>
      <c r="E718" s="219"/>
      <c r="F718" s="219"/>
      <c r="G718" s="219"/>
      <c r="H718" s="219"/>
      <c r="I718" s="219"/>
      <c r="J718" s="219"/>
      <c r="K718" s="219"/>
      <c r="L718" s="219"/>
      <c r="M718" s="219"/>
      <c r="N718" s="219"/>
      <c r="O718" s="219"/>
      <c r="P718" s="219"/>
      <c r="Q718" s="219"/>
      <c r="R718" s="219"/>
      <c r="S718" s="219"/>
      <c r="T718" s="219"/>
      <c r="U718" s="219"/>
    </row>
    <row r="719">
      <c r="B719" s="219"/>
      <c r="C719" s="219"/>
      <c r="D719" s="219"/>
      <c r="E719" s="219"/>
      <c r="F719" s="219"/>
      <c r="G719" s="219"/>
      <c r="H719" s="219"/>
      <c r="I719" s="219"/>
      <c r="J719" s="219"/>
      <c r="K719" s="219"/>
      <c r="L719" s="219"/>
      <c r="M719" s="219"/>
      <c r="N719" s="219"/>
      <c r="O719" s="219"/>
      <c r="P719" s="219"/>
      <c r="Q719" s="219"/>
      <c r="R719" s="219"/>
      <c r="S719" s="219"/>
      <c r="T719" s="219"/>
      <c r="U719" s="219"/>
    </row>
    <row r="720">
      <c r="B720" s="219"/>
      <c r="C720" s="219"/>
      <c r="D720" s="219"/>
      <c r="E720" s="219"/>
      <c r="F720" s="219"/>
      <c r="G720" s="219"/>
      <c r="H720" s="219"/>
      <c r="I720" s="219"/>
      <c r="J720" s="219"/>
      <c r="K720" s="219"/>
      <c r="L720" s="219"/>
      <c r="M720" s="219"/>
      <c r="N720" s="219"/>
      <c r="O720" s="219"/>
      <c r="P720" s="219"/>
      <c r="Q720" s="219"/>
      <c r="R720" s="219"/>
      <c r="S720" s="219"/>
      <c r="T720" s="219"/>
      <c r="U720" s="219"/>
    </row>
    <row r="721">
      <c r="B721" s="219"/>
      <c r="C721" s="219"/>
      <c r="D721" s="219"/>
      <c r="E721" s="219"/>
      <c r="F721" s="219"/>
      <c r="G721" s="219"/>
      <c r="H721" s="219"/>
      <c r="I721" s="219"/>
      <c r="J721" s="219"/>
      <c r="K721" s="219"/>
      <c r="L721" s="219"/>
      <c r="M721" s="219"/>
      <c r="N721" s="219"/>
      <c r="O721" s="219"/>
      <c r="P721" s="219"/>
      <c r="Q721" s="219"/>
      <c r="R721" s="219"/>
      <c r="S721" s="219"/>
      <c r="T721" s="219"/>
      <c r="U721" s="219"/>
    </row>
    <row r="722">
      <c r="B722" s="219"/>
      <c r="C722" s="219"/>
      <c r="D722" s="219"/>
      <c r="E722" s="219"/>
      <c r="F722" s="219"/>
      <c r="G722" s="219"/>
      <c r="H722" s="219"/>
      <c r="I722" s="219"/>
      <c r="J722" s="219"/>
      <c r="K722" s="219"/>
      <c r="L722" s="219"/>
      <c r="M722" s="219"/>
      <c r="N722" s="219"/>
      <c r="O722" s="219"/>
      <c r="P722" s="219"/>
      <c r="Q722" s="219"/>
      <c r="R722" s="219"/>
      <c r="S722" s="219"/>
      <c r="T722" s="219"/>
      <c r="U722" s="219"/>
    </row>
    <row r="723">
      <c r="B723" s="219"/>
      <c r="C723" s="219"/>
      <c r="D723" s="219"/>
      <c r="E723" s="219"/>
      <c r="F723" s="219"/>
      <c r="G723" s="219"/>
      <c r="H723" s="219"/>
      <c r="I723" s="219"/>
      <c r="J723" s="219"/>
      <c r="K723" s="219"/>
      <c r="L723" s="219"/>
      <c r="M723" s="219"/>
      <c r="N723" s="219"/>
      <c r="O723" s="219"/>
      <c r="P723" s="219"/>
      <c r="Q723" s="219"/>
      <c r="R723" s="219"/>
      <c r="S723" s="219"/>
      <c r="T723" s="219"/>
      <c r="U723" s="219"/>
    </row>
    <row r="724">
      <c r="B724" s="219"/>
      <c r="C724" s="219"/>
      <c r="D724" s="219"/>
      <c r="E724" s="219"/>
      <c r="F724" s="219"/>
      <c r="G724" s="219"/>
      <c r="H724" s="219"/>
      <c r="I724" s="219"/>
      <c r="J724" s="219"/>
      <c r="K724" s="219"/>
      <c r="L724" s="219"/>
      <c r="M724" s="219"/>
      <c r="N724" s="219"/>
      <c r="O724" s="219"/>
      <c r="P724" s="219"/>
      <c r="Q724" s="219"/>
      <c r="R724" s="219"/>
      <c r="S724" s="219"/>
      <c r="T724" s="219"/>
      <c r="U724" s="219"/>
    </row>
    <row r="725">
      <c r="B725" s="219"/>
      <c r="C725" s="219"/>
      <c r="D725" s="219"/>
      <c r="E725" s="219"/>
      <c r="F725" s="219"/>
      <c r="G725" s="219"/>
      <c r="H725" s="219"/>
      <c r="I725" s="219"/>
      <c r="J725" s="219"/>
      <c r="K725" s="219"/>
      <c r="L725" s="219"/>
      <c r="M725" s="219"/>
      <c r="N725" s="219"/>
      <c r="O725" s="219"/>
      <c r="P725" s="219"/>
      <c r="Q725" s="219"/>
      <c r="R725" s="219"/>
      <c r="S725" s="219"/>
      <c r="T725" s="219"/>
      <c r="U725" s="219"/>
    </row>
    <row r="726">
      <c r="B726" s="219"/>
      <c r="C726" s="219"/>
      <c r="D726" s="219"/>
      <c r="E726" s="219"/>
      <c r="F726" s="219"/>
      <c r="G726" s="219"/>
      <c r="H726" s="219"/>
      <c r="I726" s="219"/>
      <c r="J726" s="219"/>
      <c r="K726" s="219"/>
      <c r="L726" s="219"/>
      <c r="M726" s="219"/>
      <c r="N726" s="219"/>
      <c r="O726" s="219"/>
      <c r="P726" s="219"/>
      <c r="Q726" s="219"/>
      <c r="R726" s="219"/>
      <c r="S726" s="219"/>
      <c r="T726" s="219"/>
      <c r="U726" s="219"/>
    </row>
    <row r="727">
      <c r="B727" s="219"/>
      <c r="C727" s="219"/>
      <c r="D727" s="219"/>
      <c r="E727" s="219"/>
      <c r="F727" s="219"/>
      <c r="G727" s="219"/>
      <c r="H727" s="219"/>
      <c r="I727" s="219"/>
      <c r="J727" s="219"/>
      <c r="K727" s="219"/>
      <c r="L727" s="219"/>
      <c r="M727" s="219"/>
      <c r="N727" s="219"/>
      <c r="O727" s="219"/>
      <c r="P727" s="219"/>
      <c r="Q727" s="219"/>
      <c r="R727" s="219"/>
      <c r="S727" s="219"/>
      <c r="T727" s="219"/>
      <c r="U727" s="219"/>
    </row>
    <row r="728">
      <c r="B728" s="219"/>
      <c r="C728" s="219"/>
      <c r="D728" s="219"/>
      <c r="E728" s="219"/>
      <c r="F728" s="219"/>
      <c r="G728" s="219"/>
      <c r="H728" s="219"/>
      <c r="I728" s="219"/>
      <c r="J728" s="219"/>
      <c r="K728" s="219"/>
      <c r="L728" s="219"/>
      <c r="M728" s="219"/>
      <c r="N728" s="219"/>
      <c r="O728" s="219"/>
      <c r="P728" s="219"/>
      <c r="Q728" s="219"/>
      <c r="R728" s="219"/>
      <c r="S728" s="219"/>
      <c r="T728" s="219"/>
      <c r="U728" s="219"/>
    </row>
    <row r="729">
      <c r="B729" s="219"/>
      <c r="C729" s="219"/>
      <c r="D729" s="219"/>
      <c r="E729" s="219"/>
      <c r="F729" s="219"/>
      <c r="G729" s="219"/>
      <c r="H729" s="219"/>
      <c r="I729" s="219"/>
      <c r="J729" s="219"/>
      <c r="K729" s="219"/>
      <c r="L729" s="219"/>
      <c r="M729" s="219"/>
      <c r="N729" s="219"/>
      <c r="O729" s="219"/>
      <c r="P729" s="219"/>
      <c r="Q729" s="219"/>
      <c r="R729" s="219"/>
      <c r="S729" s="219"/>
      <c r="T729" s="219"/>
      <c r="U729" s="219"/>
    </row>
    <row r="730">
      <c r="B730" s="219"/>
      <c r="C730" s="219"/>
      <c r="D730" s="219"/>
      <c r="E730" s="219"/>
      <c r="F730" s="219"/>
      <c r="G730" s="219"/>
      <c r="H730" s="219"/>
      <c r="I730" s="219"/>
      <c r="J730" s="219"/>
      <c r="K730" s="219"/>
      <c r="L730" s="219"/>
      <c r="M730" s="219"/>
      <c r="N730" s="219"/>
      <c r="O730" s="219"/>
      <c r="P730" s="219"/>
      <c r="Q730" s="219"/>
      <c r="R730" s="219"/>
      <c r="S730" s="219"/>
      <c r="T730" s="219"/>
      <c r="U730" s="219"/>
    </row>
    <row r="731">
      <c r="B731" s="219"/>
      <c r="C731" s="219"/>
      <c r="D731" s="219"/>
      <c r="E731" s="219"/>
      <c r="F731" s="219"/>
      <c r="G731" s="219"/>
      <c r="H731" s="219"/>
      <c r="I731" s="219"/>
      <c r="J731" s="219"/>
      <c r="K731" s="219"/>
      <c r="L731" s="219"/>
      <c r="M731" s="219"/>
      <c r="N731" s="219"/>
      <c r="O731" s="219"/>
      <c r="P731" s="219"/>
      <c r="Q731" s="219"/>
      <c r="R731" s="219"/>
      <c r="S731" s="219"/>
      <c r="T731" s="219"/>
      <c r="U731" s="219"/>
    </row>
    <row r="732">
      <c r="B732" s="219"/>
      <c r="C732" s="219"/>
      <c r="D732" s="219"/>
      <c r="E732" s="219"/>
      <c r="F732" s="219"/>
      <c r="G732" s="219"/>
      <c r="H732" s="219"/>
      <c r="I732" s="219"/>
      <c r="J732" s="219"/>
      <c r="K732" s="219"/>
      <c r="L732" s="219"/>
      <c r="M732" s="219"/>
      <c r="N732" s="219"/>
      <c r="O732" s="219"/>
      <c r="P732" s="219"/>
      <c r="Q732" s="219"/>
      <c r="R732" s="219"/>
      <c r="S732" s="219"/>
      <c r="T732" s="219"/>
      <c r="U732" s="219"/>
    </row>
    <row r="733">
      <c r="B733" s="219"/>
      <c r="C733" s="219"/>
      <c r="D733" s="219"/>
      <c r="E733" s="219"/>
      <c r="F733" s="219"/>
      <c r="G733" s="219"/>
      <c r="H733" s="219"/>
      <c r="I733" s="219"/>
      <c r="J733" s="219"/>
      <c r="K733" s="219"/>
      <c r="L733" s="219"/>
      <c r="M733" s="219"/>
      <c r="N733" s="219"/>
      <c r="O733" s="219"/>
      <c r="P733" s="219"/>
      <c r="Q733" s="219"/>
      <c r="R733" s="219"/>
      <c r="S733" s="219"/>
      <c r="T733" s="219"/>
      <c r="U733" s="219"/>
    </row>
    <row r="734">
      <c r="B734" s="219"/>
      <c r="C734" s="219"/>
      <c r="D734" s="219"/>
      <c r="E734" s="219"/>
      <c r="F734" s="219"/>
      <c r="G734" s="219"/>
      <c r="H734" s="219"/>
      <c r="I734" s="219"/>
      <c r="J734" s="219"/>
      <c r="K734" s="219"/>
      <c r="L734" s="219"/>
      <c r="M734" s="219"/>
      <c r="N734" s="219"/>
      <c r="O734" s="219"/>
      <c r="P734" s="219"/>
      <c r="Q734" s="219"/>
      <c r="R734" s="219"/>
      <c r="S734" s="219"/>
      <c r="T734" s="219"/>
      <c r="U734" s="219"/>
    </row>
    <row r="735">
      <c r="B735" s="219"/>
      <c r="C735" s="219"/>
      <c r="D735" s="219"/>
      <c r="E735" s="219"/>
      <c r="F735" s="219"/>
      <c r="G735" s="219"/>
      <c r="H735" s="219"/>
      <c r="I735" s="219"/>
      <c r="J735" s="219"/>
      <c r="K735" s="219"/>
      <c r="L735" s="219"/>
      <c r="M735" s="219"/>
      <c r="N735" s="219"/>
      <c r="O735" s="219"/>
      <c r="P735" s="219"/>
      <c r="Q735" s="219"/>
      <c r="R735" s="219"/>
      <c r="S735" s="219"/>
      <c r="T735" s="219"/>
      <c r="U735" s="219"/>
    </row>
    <row r="736">
      <c r="B736" s="219"/>
      <c r="C736" s="219"/>
      <c r="D736" s="219"/>
      <c r="E736" s="219"/>
      <c r="F736" s="219"/>
      <c r="G736" s="219"/>
      <c r="H736" s="219"/>
      <c r="I736" s="219"/>
      <c r="J736" s="219"/>
      <c r="K736" s="219"/>
      <c r="L736" s="219"/>
      <c r="M736" s="219"/>
      <c r="N736" s="219"/>
      <c r="O736" s="219"/>
      <c r="P736" s="219"/>
      <c r="Q736" s="219"/>
      <c r="R736" s="219"/>
      <c r="S736" s="219"/>
      <c r="T736" s="219"/>
      <c r="U736" s="219"/>
    </row>
    <row r="737">
      <c r="B737" s="219"/>
      <c r="C737" s="219"/>
      <c r="D737" s="219"/>
      <c r="E737" s="219"/>
      <c r="F737" s="219"/>
      <c r="G737" s="219"/>
      <c r="H737" s="219"/>
      <c r="I737" s="219"/>
      <c r="J737" s="219"/>
      <c r="K737" s="219"/>
      <c r="L737" s="219"/>
      <c r="M737" s="219"/>
      <c r="N737" s="219"/>
      <c r="O737" s="219"/>
      <c r="P737" s="219"/>
      <c r="Q737" s="219"/>
      <c r="R737" s="219"/>
      <c r="S737" s="219"/>
      <c r="T737" s="219"/>
      <c r="U737" s="219"/>
    </row>
    <row r="738">
      <c r="B738" s="219"/>
      <c r="C738" s="219"/>
      <c r="D738" s="219"/>
      <c r="E738" s="219"/>
      <c r="F738" s="219"/>
      <c r="G738" s="219"/>
      <c r="H738" s="219"/>
      <c r="I738" s="219"/>
      <c r="J738" s="219"/>
      <c r="K738" s="219"/>
      <c r="L738" s="219"/>
      <c r="M738" s="219"/>
      <c r="N738" s="219"/>
      <c r="O738" s="219"/>
      <c r="P738" s="219"/>
      <c r="Q738" s="219"/>
      <c r="R738" s="219"/>
      <c r="S738" s="219"/>
      <c r="T738" s="219"/>
      <c r="U738" s="219"/>
    </row>
    <row r="739">
      <c r="B739" s="219"/>
      <c r="C739" s="219"/>
      <c r="D739" s="219"/>
      <c r="E739" s="219"/>
      <c r="F739" s="219"/>
      <c r="G739" s="219"/>
      <c r="H739" s="219"/>
      <c r="I739" s="219"/>
      <c r="J739" s="219"/>
      <c r="K739" s="219"/>
      <c r="L739" s="219"/>
      <c r="M739" s="219"/>
      <c r="N739" s="219"/>
      <c r="O739" s="219"/>
      <c r="P739" s="219"/>
      <c r="Q739" s="219"/>
      <c r="R739" s="219"/>
      <c r="S739" s="219"/>
      <c r="T739" s="219"/>
      <c r="U739" s="219"/>
    </row>
    <row r="740">
      <c r="B740" s="219"/>
      <c r="C740" s="219"/>
      <c r="D740" s="219"/>
      <c r="E740" s="219"/>
      <c r="F740" s="219"/>
      <c r="G740" s="219"/>
      <c r="H740" s="219"/>
      <c r="I740" s="219"/>
      <c r="J740" s="219"/>
      <c r="K740" s="219"/>
      <c r="L740" s="219"/>
      <c r="M740" s="219"/>
      <c r="N740" s="219"/>
      <c r="O740" s="219"/>
      <c r="P740" s="219"/>
      <c r="Q740" s="219"/>
      <c r="R740" s="219"/>
      <c r="S740" s="219"/>
      <c r="T740" s="219"/>
      <c r="U740" s="219"/>
    </row>
    <row r="741">
      <c r="B741" s="219"/>
      <c r="C741" s="219"/>
      <c r="D741" s="219"/>
      <c r="E741" s="219"/>
      <c r="F741" s="219"/>
      <c r="G741" s="219"/>
      <c r="H741" s="219"/>
      <c r="I741" s="219"/>
      <c r="J741" s="219"/>
      <c r="K741" s="219"/>
      <c r="L741" s="219"/>
      <c r="M741" s="219"/>
      <c r="N741" s="219"/>
      <c r="O741" s="219"/>
      <c r="P741" s="219"/>
      <c r="Q741" s="219"/>
      <c r="R741" s="219"/>
      <c r="S741" s="219"/>
      <c r="T741" s="219"/>
      <c r="U741" s="219"/>
    </row>
    <row r="742">
      <c r="B742" s="219"/>
      <c r="C742" s="219"/>
      <c r="D742" s="219"/>
      <c r="E742" s="219"/>
      <c r="F742" s="219"/>
      <c r="G742" s="219"/>
      <c r="H742" s="219"/>
      <c r="I742" s="219"/>
      <c r="J742" s="219"/>
      <c r="K742" s="219"/>
      <c r="L742" s="219"/>
      <c r="M742" s="219"/>
      <c r="N742" s="219"/>
      <c r="O742" s="219"/>
      <c r="P742" s="219"/>
      <c r="Q742" s="219"/>
      <c r="R742" s="219"/>
      <c r="S742" s="219"/>
      <c r="T742" s="219"/>
      <c r="U742" s="219"/>
    </row>
    <row r="743">
      <c r="B743" s="219"/>
      <c r="C743" s="219"/>
      <c r="D743" s="219"/>
      <c r="E743" s="219"/>
      <c r="F743" s="219"/>
      <c r="G743" s="219"/>
      <c r="H743" s="219"/>
      <c r="I743" s="219"/>
      <c r="J743" s="219"/>
      <c r="K743" s="219"/>
      <c r="L743" s="219"/>
      <c r="M743" s="219"/>
      <c r="N743" s="219"/>
      <c r="O743" s="219"/>
      <c r="P743" s="219"/>
      <c r="Q743" s="219"/>
      <c r="R743" s="219"/>
      <c r="S743" s="219"/>
      <c r="T743" s="219"/>
      <c r="U743" s="219"/>
    </row>
    <row r="744">
      <c r="B744" s="219"/>
      <c r="C744" s="219"/>
      <c r="D744" s="219"/>
      <c r="E744" s="219"/>
      <c r="F744" s="219"/>
      <c r="G744" s="219"/>
      <c r="H744" s="219"/>
      <c r="I744" s="219"/>
      <c r="J744" s="219"/>
      <c r="K744" s="219"/>
      <c r="L744" s="219"/>
      <c r="M744" s="219"/>
      <c r="N744" s="219"/>
      <c r="O744" s="219"/>
      <c r="P744" s="219"/>
      <c r="Q744" s="219"/>
      <c r="R744" s="219"/>
      <c r="S744" s="219"/>
      <c r="T744" s="219"/>
      <c r="U744" s="219"/>
    </row>
    <row r="745">
      <c r="B745" s="219"/>
      <c r="C745" s="219"/>
      <c r="D745" s="219"/>
      <c r="E745" s="219"/>
      <c r="F745" s="219"/>
      <c r="G745" s="219"/>
      <c r="H745" s="219"/>
      <c r="I745" s="219"/>
      <c r="J745" s="219"/>
      <c r="K745" s="219"/>
      <c r="L745" s="219"/>
      <c r="M745" s="219"/>
      <c r="N745" s="219"/>
      <c r="O745" s="219"/>
      <c r="P745" s="219"/>
      <c r="Q745" s="219"/>
      <c r="R745" s="219"/>
      <c r="S745" s="219"/>
      <c r="T745" s="219"/>
      <c r="U745" s="219"/>
    </row>
    <row r="746">
      <c r="B746" s="219"/>
      <c r="C746" s="219"/>
      <c r="D746" s="219"/>
      <c r="E746" s="219"/>
      <c r="F746" s="219"/>
      <c r="G746" s="219"/>
      <c r="H746" s="219"/>
      <c r="I746" s="219"/>
      <c r="J746" s="219"/>
      <c r="K746" s="219"/>
      <c r="L746" s="219"/>
      <c r="M746" s="219"/>
      <c r="N746" s="219"/>
      <c r="O746" s="219"/>
      <c r="P746" s="219"/>
      <c r="Q746" s="219"/>
      <c r="R746" s="219"/>
      <c r="S746" s="219"/>
      <c r="T746" s="219"/>
      <c r="U746" s="219"/>
    </row>
    <row r="747">
      <c r="B747" s="219"/>
      <c r="C747" s="219"/>
      <c r="D747" s="219"/>
      <c r="E747" s="219"/>
      <c r="F747" s="219"/>
      <c r="G747" s="219"/>
      <c r="H747" s="219"/>
      <c r="I747" s="219"/>
      <c r="J747" s="219"/>
      <c r="K747" s="219"/>
      <c r="L747" s="219"/>
      <c r="M747" s="219"/>
      <c r="N747" s="219"/>
      <c r="O747" s="219"/>
      <c r="P747" s="219"/>
      <c r="Q747" s="219"/>
      <c r="R747" s="219"/>
      <c r="S747" s="219"/>
      <c r="T747" s="219"/>
      <c r="U747" s="219"/>
    </row>
    <row r="748">
      <c r="B748" s="219"/>
      <c r="C748" s="219"/>
      <c r="D748" s="219"/>
      <c r="E748" s="219"/>
      <c r="F748" s="219"/>
      <c r="G748" s="219"/>
      <c r="H748" s="219"/>
      <c r="I748" s="219"/>
      <c r="J748" s="219"/>
      <c r="K748" s="219"/>
      <c r="L748" s="219"/>
      <c r="M748" s="219"/>
      <c r="N748" s="219"/>
      <c r="O748" s="219"/>
      <c r="P748" s="219"/>
      <c r="Q748" s="219"/>
      <c r="R748" s="219"/>
      <c r="S748" s="219"/>
      <c r="T748" s="219"/>
      <c r="U748" s="219"/>
    </row>
    <row r="749">
      <c r="B749" s="219"/>
      <c r="C749" s="219"/>
      <c r="D749" s="219"/>
      <c r="E749" s="219"/>
      <c r="F749" s="219"/>
      <c r="G749" s="219"/>
      <c r="H749" s="219"/>
      <c r="I749" s="219"/>
      <c r="J749" s="219"/>
      <c r="K749" s="219"/>
      <c r="L749" s="219"/>
      <c r="M749" s="219"/>
      <c r="N749" s="219"/>
      <c r="O749" s="219"/>
      <c r="P749" s="219"/>
      <c r="Q749" s="219"/>
      <c r="R749" s="219"/>
      <c r="S749" s="219"/>
      <c r="T749" s="219"/>
      <c r="U749" s="219"/>
    </row>
    <row r="750">
      <c r="B750" s="219"/>
      <c r="C750" s="219"/>
      <c r="D750" s="219"/>
      <c r="E750" s="219"/>
      <c r="F750" s="219"/>
      <c r="G750" s="219"/>
      <c r="H750" s="219"/>
      <c r="I750" s="219"/>
      <c r="J750" s="219"/>
      <c r="K750" s="219"/>
      <c r="L750" s="219"/>
      <c r="M750" s="219"/>
      <c r="N750" s="219"/>
      <c r="O750" s="219"/>
      <c r="P750" s="219"/>
      <c r="Q750" s="219"/>
      <c r="R750" s="219"/>
      <c r="S750" s="219"/>
      <c r="T750" s="219"/>
      <c r="U750" s="219"/>
    </row>
    <row r="751">
      <c r="B751" s="219"/>
      <c r="C751" s="219"/>
      <c r="D751" s="219"/>
      <c r="E751" s="219"/>
      <c r="F751" s="219"/>
      <c r="G751" s="219"/>
      <c r="H751" s="219"/>
      <c r="I751" s="219"/>
      <c r="J751" s="219"/>
      <c r="K751" s="219"/>
      <c r="L751" s="219"/>
      <c r="M751" s="219"/>
      <c r="N751" s="219"/>
      <c r="O751" s="219"/>
      <c r="P751" s="219"/>
      <c r="Q751" s="219"/>
      <c r="R751" s="219"/>
      <c r="S751" s="219"/>
      <c r="T751" s="219"/>
      <c r="U751" s="219"/>
    </row>
    <row r="752">
      <c r="B752" s="219"/>
      <c r="C752" s="219"/>
      <c r="D752" s="219"/>
      <c r="E752" s="219"/>
      <c r="F752" s="219"/>
      <c r="G752" s="219"/>
      <c r="H752" s="219"/>
      <c r="I752" s="219"/>
      <c r="J752" s="219"/>
      <c r="K752" s="219"/>
      <c r="L752" s="219"/>
      <c r="M752" s="219"/>
      <c r="N752" s="219"/>
      <c r="O752" s="219"/>
      <c r="P752" s="219"/>
      <c r="Q752" s="219"/>
      <c r="R752" s="219"/>
      <c r="S752" s="219"/>
      <c r="T752" s="219"/>
      <c r="U752" s="219"/>
    </row>
    <row r="753">
      <c r="B753" s="219"/>
      <c r="C753" s="219"/>
      <c r="D753" s="219"/>
      <c r="E753" s="219"/>
      <c r="F753" s="219"/>
      <c r="G753" s="219"/>
      <c r="H753" s="219"/>
      <c r="I753" s="219"/>
      <c r="J753" s="219"/>
      <c r="K753" s="219"/>
      <c r="L753" s="219"/>
      <c r="M753" s="219"/>
      <c r="N753" s="219"/>
      <c r="O753" s="219"/>
      <c r="P753" s="219"/>
      <c r="Q753" s="219"/>
      <c r="R753" s="219"/>
      <c r="S753" s="219"/>
      <c r="T753" s="219"/>
      <c r="U753" s="219"/>
    </row>
    <row r="754">
      <c r="B754" s="219"/>
      <c r="C754" s="219"/>
      <c r="D754" s="219"/>
      <c r="E754" s="219"/>
      <c r="F754" s="219"/>
      <c r="G754" s="219"/>
      <c r="H754" s="219"/>
      <c r="I754" s="219"/>
      <c r="J754" s="219"/>
      <c r="K754" s="219"/>
      <c r="L754" s="219"/>
      <c r="M754" s="219"/>
      <c r="N754" s="219"/>
      <c r="O754" s="219"/>
      <c r="P754" s="219"/>
      <c r="Q754" s="219"/>
      <c r="R754" s="219"/>
      <c r="S754" s="219"/>
      <c r="T754" s="219"/>
      <c r="U754" s="219"/>
    </row>
    <row r="755">
      <c r="B755" s="219"/>
      <c r="C755" s="219"/>
      <c r="D755" s="219"/>
      <c r="E755" s="219"/>
      <c r="F755" s="219"/>
      <c r="G755" s="219"/>
      <c r="H755" s="219"/>
      <c r="I755" s="219"/>
      <c r="J755" s="219"/>
      <c r="K755" s="219"/>
      <c r="L755" s="219"/>
      <c r="M755" s="219"/>
      <c r="N755" s="219"/>
      <c r="O755" s="219"/>
      <c r="P755" s="219"/>
      <c r="Q755" s="219"/>
      <c r="R755" s="219"/>
      <c r="S755" s="219"/>
      <c r="T755" s="219"/>
      <c r="U755" s="219"/>
    </row>
    <row r="756">
      <c r="B756" s="219"/>
      <c r="C756" s="219"/>
      <c r="D756" s="219"/>
      <c r="E756" s="219"/>
      <c r="F756" s="219"/>
      <c r="G756" s="219"/>
      <c r="H756" s="219"/>
      <c r="I756" s="219"/>
      <c r="J756" s="219"/>
      <c r="K756" s="219"/>
      <c r="L756" s="219"/>
      <c r="M756" s="219"/>
      <c r="N756" s="219"/>
      <c r="O756" s="219"/>
      <c r="P756" s="219"/>
      <c r="Q756" s="219"/>
      <c r="R756" s="219"/>
      <c r="S756" s="219"/>
      <c r="T756" s="219"/>
      <c r="U756" s="219"/>
    </row>
    <row r="757">
      <c r="B757" s="219"/>
      <c r="C757" s="219"/>
      <c r="D757" s="219"/>
      <c r="E757" s="219"/>
      <c r="F757" s="219"/>
      <c r="G757" s="219"/>
      <c r="H757" s="219"/>
      <c r="I757" s="219"/>
      <c r="J757" s="219"/>
      <c r="K757" s="219"/>
      <c r="L757" s="219"/>
      <c r="M757" s="219"/>
      <c r="N757" s="219"/>
      <c r="O757" s="219"/>
      <c r="P757" s="219"/>
      <c r="Q757" s="219"/>
      <c r="R757" s="219"/>
      <c r="S757" s="219"/>
      <c r="T757" s="219"/>
      <c r="U757" s="219"/>
    </row>
    <row r="758">
      <c r="B758" s="219"/>
      <c r="C758" s="219"/>
      <c r="D758" s="219"/>
      <c r="E758" s="219"/>
      <c r="F758" s="219"/>
      <c r="G758" s="219"/>
      <c r="H758" s="219"/>
      <c r="I758" s="219"/>
      <c r="J758" s="219"/>
      <c r="K758" s="219"/>
      <c r="L758" s="219"/>
      <c r="M758" s="219"/>
      <c r="N758" s="219"/>
      <c r="O758" s="219"/>
      <c r="P758" s="219"/>
      <c r="Q758" s="219"/>
      <c r="R758" s="219"/>
      <c r="S758" s="219"/>
      <c r="T758" s="219"/>
      <c r="U758" s="219"/>
    </row>
    <row r="759">
      <c r="B759" s="219"/>
      <c r="C759" s="219"/>
      <c r="D759" s="219"/>
      <c r="E759" s="219"/>
      <c r="F759" s="219"/>
      <c r="G759" s="219"/>
      <c r="H759" s="219"/>
      <c r="I759" s="219"/>
      <c r="J759" s="219"/>
      <c r="K759" s="219"/>
      <c r="L759" s="219"/>
      <c r="M759" s="219"/>
      <c r="N759" s="219"/>
      <c r="O759" s="219"/>
      <c r="P759" s="219"/>
      <c r="Q759" s="219"/>
      <c r="R759" s="219"/>
      <c r="S759" s="219"/>
      <c r="T759" s="219"/>
      <c r="U759" s="219"/>
    </row>
    <row r="760">
      <c r="B760" s="219"/>
      <c r="C760" s="219"/>
      <c r="D760" s="219"/>
      <c r="E760" s="219"/>
      <c r="F760" s="219"/>
      <c r="G760" s="219"/>
      <c r="H760" s="219"/>
      <c r="I760" s="219"/>
      <c r="J760" s="219"/>
      <c r="K760" s="219"/>
      <c r="L760" s="219"/>
      <c r="M760" s="219"/>
      <c r="N760" s="219"/>
      <c r="O760" s="219"/>
      <c r="P760" s="219"/>
      <c r="Q760" s="219"/>
      <c r="R760" s="219"/>
      <c r="S760" s="219"/>
      <c r="T760" s="219"/>
      <c r="U760" s="219"/>
    </row>
    <row r="761">
      <c r="B761" s="219"/>
      <c r="C761" s="219"/>
      <c r="D761" s="219"/>
      <c r="E761" s="219"/>
      <c r="F761" s="219"/>
      <c r="G761" s="219"/>
      <c r="H761" s="219"/>
      <c r="I761" s="219"/>
      <c r="J761" s="219"/>
      <c r="K761" s="219"/>
      <c r="L761" s="219"/>
      <c r="M761" s="219"/>
      <c r="N761" s="219"/>
      <c r="O761" s="219"/>
      <c r="P761" s="219"/>
      <c r="Q761" s="219"/>
      <c r="R761" s="219"/>
      <c r="S761" s="219"/>
      <c r="T761" s="219"/>
      <c r="U761" s="219"/>
    </row>
    <row r="762">
      <c r="B762" s="219"/>
      <c r="C762" s="219"/>
      <c r="D762" s="219"/>
      <c r="E762" s="219"/>
      <c r="F762" s="219"/>
      <c r="G762" s="219"/>
      <c r="H762" s="219"/>
      <c r="I762" s="219"/>
      <c r="J762" s="219"/>
      <c r="K762" s="219"/>
      <c r="L762" s="219"/>
      <c r="M762" s="219"/>
      <c r="N762" s="219"/>
      <c r="O762" s="219"/>
      <c r="P762" s="219"/>
      <c r="Q762" s="219"/>
      <c r="R762" s="219"/>
      <c r="S762" s="219"/>
      <c r="T762" s="219"/>
      <c r="U762" s="219"/>
    </row>
    <row r="763">
      <c r="B763" s="219"/>
      <c r="C763" s="219"/>
      <c r="D763" s="219"/>
      <c r="E763" s="219"/>
      <c r="F763" s="219"/>
      <c r="G763" s="219"/>
      <c r="H763" s="219"/>
      <c r="I763" s="219"/>
      <c r="J763" s="219"/>
      <c r="K763" s="219"/>
      <c r="L763" s="219"/>
      <c r="M763" s="219"/>
      <c r="N763" s="219"/>
      <c r="O763" s="219"/>
      <c r="P763" s="219"/>
      <c r="Q763" s="219"/>
      <c r="R763" s="219"/>
      <c r="S763" s="219"/>
      <c r="T763" s="219"/>
      <c r="U763" s="219"/>
    </row>
    <row r="764">
      <c r="B764" s="219"/>
      <c r="C764" s="219"/>
      <c r="D764" s="219"/>
      <c r="E764" s="219"/>
      <c r="F764" s="219"/>
      <c r="G764" s="219"/>
      <c r="H764" s="219"/>
      <c r="I764" s="219"/>
      <c r="J764" s="219"/>
      <c r="K764" s="219"/>
      <c r="L764" s="219"/>
      <c r="M764" s="219"/>
      <c r="N764" s="219"/>
      <c r="O764" s="219"/>
      <c r="P764" s="219"/>
      <c r="Q764" s="219"/>
      <c r="R764" s="219"/>
      <c r="S764" s="219"/>
      <c r="T764" s="219"/>
      <c r="U764" s="219"/>
    </row>
    <row r="765">
      <c r="B765" s="219"/>
      <c r="C765" s="219"/>
      <c r="D765" s="219"/>
      <c r="E765" s="219"/>
      <c r="F765" s="219"/>
      <c r="G765" s="219"/>
      <c r="H765" s="219"/>
      <c r="I765" s="219"/>
      <c r="J765" s="219"/>
      <c r="K765" s="219"/>
      <c r="L765" s="219"/>
      <c r="M765" s="219"/>
      <c r="N765" s="219"/>
      <c r="O765" s="219"/>
      <c r="P765" s="219"/>
      <c r="Q765" s="219"/>
      <c r="R765" s="219"/>
      <c r="S765" s="219"/>
      <c r="T765" s="219"/>
      <c r="U765" s="219"/>
    </row>
    <row r="766">
      <c r="B766" s="219"/>
      <c r="C766" s="219"/>
      <c r="D766" s="219"/>
      <c r="E766" s="219"/>
      <c r="F766" s="219"/>
      <c r="G766" s="219"/>
      <c r="H766" s="219"/>
      <c r="I766" s="219"/>
      <c r="J766" s="219"/>
      <c r="K766" s="219"/>
      <c r="L766" s="219"/>
      <c r="M766" s="219"/>
      <c r="N766" s="219"/>
      <c r="O766" s="219"/>
      <c r="P766" s="219"/>
      <c r="Q766" s="219"/>
      <c r="R766" s="219"/>
      <c r="S766" s="219"/>
      <c r="T766" s="219"/>
      <c r="U766" s="219"/>
    </row>
    <row r="767">
      <c r="B767" s="219"/>
      <c r="C767" s="219"/>
      <c r="D767" s="219"/>
      <c r="E767" s="219"/>
      <c r="F767" s="219"/>
      <c r="G767" s="219"/>
      <c r="H767" s="219"/>
      <c r="I767" s="219"/>
      <c r="J767" s="219"/>
      <c r="K767" s="219"/>
      <c r="L767" s="219"/>
      <c r="M767" s="219"/>
      <c r="N767" s="219"/>
      <c r="O767" s="219"/>
      <c r="P767" s="219"/>
      <c r="Q767" s="219"/>
      <c r="R767" s="219"/>
      <c r="S767" s="219"/>
      <c r="T767" s="219"/>
      <c r="U767" s="219"/>
    </row>
    <row r="768">
      <c r="B768" s="219"/>
      <c r="C768" s="219"/>
      <c r="D768" s="219"/>
      <c r="E768" s="219"/>
      <c r="F768" s="219"/>
      <c r="G768" s="219"/>
      <c r="H768" s="219"/>
      <c r="I768" s="219"/>
      <c r="J768" s="219"/>
      <c r="K768" s="219"/>
      <c r="L768" s="219"/>
      <c r="M768" s="219"/>
      <c r="N768" s="219"/>
      <c r="O768" s="219"/>
      <c r="P768" s="219"/>
      <c r="Q768" s="219"/>
      <c r="R768" s="219"/>
      <c r="S768" s="219"/>
      <c r="T768" s="219"/>
      <c r="U768" s="219"/>
    </row>
    <row r="769">
      <c r="B769" s="219"/>
      <c r="C769" s="219"/>
      <c r="D769" s="219"/>
      <c r="E769" s="219"/>
      <c r="F769" s="219"/>
      <c r="G769" s="219"/>
      <c r="H769" s="219"/>
      <c r="I769" s="219"/>
      <c r="J769" s="219"/>
      <c r="K769" s="219"/>
      <c r="L769" s="219"/>
      <c r="M769" s="219"/>
      <c r="N769" s="219"/>
      <c r="O769" s="219"/>
      <c r="P769" s="219"/>
      <c r="Q769" s="219"/>
      <c r="R769" s="219"/>
      <c r="S769" s="219"/>
      <c r="T769" s="219"/>
      <c r="U769" s="219"/>
    </row>
    <row r="770">
      <c r="B770" s="219"/>
      <c r="C770" s="219"/>
      <c r="D770" s="219"/>
      <c r="E770" s="219"/>
      <c r="F770" s="219"/>
      <c r="G770" s="219"/>
      <c r="H770" s="219"/>
      <c r="I770" s="219"/>
      <c r="J770" s="219"/>
      <c r="K770" s="219"/>
      <c r="L770" s="219"/>
      <c r="M770" s="219"/>
      <c r="N770" s="219"/>
      <c r="O770" s="219"/>
      <c r="P770" s="219"/>
      <c r="Q770" s="219"/>
      <c r="R770" s="219"/>
      <c r="S770" s="219"/>
      <c r="T770" s="219"/>
      <c r="U770" s="219"/>
    </row>
    <row r="771">
      <c r="B771" s="219"/>
      <c r="C771" s="219"/>
      <c r="D771" s="219"/>
      <c r="E771" s="219"/>
      <c r="F771" s="219"/>
      <c r="G771" s="219"/>
      <c r="H771" s="219"/>
      <c r="I771" s="219"/>
      <c r="J771" s="219"/>
      <c r="K771" s="219"/>
      <c r="L771" s="219"/>
      <c r="M771" s="219"/>
      <c r="N771" s="219"/>
      <c r="O771" s="219"/>
      <c r="P771" s="219"/>
      <c r="Q771" s="219"/>
      <c r="R771" s="219"/>
      <c r="S771" s="219"/>
      <c r="T771" s="219"/>
      <c r="U771" s="219"/>
    </row>
    <row r="772">
      <c r="B772" s="219"/>
      <c r="C772" s="219"/>
      <c r="D772" s="219"/>
      <c r="E772" s="219"/>
      <c r="F772" s="219"/>
      <c r="G772" s="219"/>
      <c r="H772" s="219"/>
      <c r="I772" s="219"/>
      <c r="J772" s="219"/>
      <c r="K772" s="219"/>
      <c r="L772" s="219"/>
      <c r="M772" s="219"/>
      <c r="N772" s="219"/>
      <c r="O772" s="219"/>
      <c r="P772" s="219"/>
      <c r="Q772" s="219"/>
      <c r="R772" s="219"/>
      <c r="S772" s="219"/>
      <c r="T772" s="219"/>
      <c r="U772" s="219"/>
    </row>
    <row r="773">
      <c r="B773" s="219"/>
      <c r="C773" s="219"/>
      <c r="D773" s="219"/>
      <c r="E773" s="219"/>
      <c r="F773" s="219"/>
      <c r="G773" s="219"/>
      <c r="H773" s="219"/>
      <c r="I773" s="219"/>
      <c r="J773" s="219"/>
      <c r="K773" s="219"/>
      <c r="L773" s="219"/>
      <c r="M773" s="219"/>
      <c r="N773" s="219"/>
      <c r="O773" s="219"/>
      <c r="P773" s="219"/>
      <c r="Q773" s="219"/>
      <c r="R773" s="219"/>
      <c r="S773" s="219"/>
      <c r="T773" s="219"/>
      <c r="U773" s="219"/>
    </row>
    <row r="774">
      <c r="B774" s="219"/>
      <c r="C774" s="219"/>
      <c r="D774" s="219"/>
      <c r="E774" s="219"/>
      <c r="F774" s="219"/>
      <c r="G774" s="219"/>
      <c r="H774" s="219"/>
      <c r="I774" s="219"/>
      <c r="J774" s="219"/>
      <c r="K774" s="219"/>
      <c r="L774" s="219"/>
      <c r="M774" s="219"/>
      <c r="N774" s="219"/>
      <c r="O774" s="219"/>
      <c r="P774" s="219"/>
      <c r="Q774" s="219"/>
      <c r="R774" s="219"/>
      <c r="S774" s="219"/>
      <c r="T774" s="219"/>
      <c r="U774" s="219"/>
    </row>
    <row r="775">
      <c r="B775" s="219"/>
      <c r="C775" s="219"/>
      <c r="D775" s="219"/>
      <c r="E775" s="219"/>
      <c r="F775" s="219"/>
      <c r="G775" s="219"/>
      <c r="H775" s="219"/>
      <c r="I775" s="219"/>
      <c r="J775" s="219"/>
      <c r="K775" s="219"/>
      <c r="L775" s="219"/>
      <c r="M775" s="219"/>
      <c r="N775" s="219"/>
      <c r="O775" s="219"/>
      <c r="P775" s="219"/>
      <c r="Q775" s="219"/>
      <c r="R775" s="219"/>
      <c r="S775" s="219"/>
      <c r="T775" s="219"/>
      <c r="U775" s="219"/>
    </row>
    <row r="776">
      <c r="B776" s="219"/>
      <c r="C776" s="219"/>
      <c r="D776" s="219"/>
      <c r="E776" s="219"/>
      <c r="F776" s="219"/>
      <c r="G776" s="219"/>
      <c r="H776" s="219"/>
      <c r="I776" s="219"/>
      <c r="J776" s="219"/>
      <c r="K776" s="219"/>
      <c r="L776" s="219"/>
      <c r="M776" s="219"/>
      <c r="N776" s="219"/>
      <c r="O776" s="219"/>
      <c r="P776" s="219"/>
      <c r="Q776" s="219"/>
      <c r="R776" s="219"/>
      <c r="S776" s="219"/>
      <c r="T776" s="219"/>
      <c r="U776" s="219"/>
    </row>
    <row r="777">
      <c r="B777" s="219"/>
      <c r="C777" s="219"/>
      <c r="D777" s="219"/>
      <c r="E777" s="219"/>
      <c r="F777" s="219"/>
      <c r="G777" s="219"/>
      <c r="H777" s="219"/>
      <c r="I777" s="219"/>
      <c r="J777" s="219"/>
      <c r="K777" s="219"/>
      <c r="L777" s="219"/>
      <c r="M777" s="219"/>
      <c r="N777" s="219"/>
      <c r="O777" s="219"/>
      <c r="P777" s="219"/>
      <c r="Q777" s="219"/>
      <c r="R777" s="219"/>
      <c r="S777" s="219"/>
      <c r="T777" s="219"/>
      <c r="U777" s="219"/>
    </row>
    <row r="778">
      <c r="B778" s="219"/>
      <c r="C778" s="219"/>
      <c r="D778" s="219"/>
      <c r="E778" s="219"/>
      <c r="F778" s="219"/>
      <c r="G778" s="219"/>
      <c r="H778" s="219"/>
      <c r="I778" s="219"/>
      <c r="J778" s="219"/>
      <c r="K778" s="219"/>
      <c r="L778" s="219"/>
      <c r="M778" s="219"/>
      <c r="N778" s="219"/>
      <c r="O778" s="219"/>
      <c r="P778" s="219"/>
      <c r="Q778" s="219"/>
      <c r="R778" s="219"/>
      <c r="S778" s="219"/>
      <c r="T778" s="219"/>
      <c r="U778" s="219"/>
    </row>
    <row r="779">
      <c r="B779" s="219"/>
      <c r="C779" s="219"/>
      <c r="D779" s="219"/>
      <c r="E779" s="219"/>
      <c r="F779" s="219"/>
      <c r="G779" s="219"/>
      <c r="H779" s="219"/>
      <c r="I779" s="219"/>
      <c r="J779" s="219"/>
      <c r="K779" s="219"/>
      <c r="L779" s="219"/>
      <c r="M779" s="219"/>
      <c r="N779" s="219"/>
      <c r="O779" s="219"/>
      <c r="P779" s="219"/>
      <c r="Q779" s="219"/>
      <c r="R779" s="219"/>
      <c r="S779" s="219"/>
      <c r="T779" s="219"/>
      <c r="U779" s="219"/>
    </row>
    <row r="780">
      <c r="B780" s="219"/>
      <c r="C780" s="219"/>
      <c r="D780" s="219"/>
      <c r="E780" s="219"/>
      <c r="F780" s="219"/>
      <c r="G780" s="219"/>
      <c r="H780" s="219"/>
      <c r="I780" s="219"/>
      <c r="J780" s="219"/>
      <c r="K780" s="219"/>
      <c r="L780" s="219"/>
      <c r="M780" s="219"/>
      <c r="N780" s="219"/>
      <c r="O780" s="219"/>
      <c r="P780" s="219"/>
      <c r="Q780" s="219"/>
      <c r="R780" s="219"/>
      <c r="S780" s="219"/>
      <c r="T780" s="219"/>
      <c r="U780" s="219"/>
    </row>
    <row r="781">
      <c r="B781" s="219"/>
      <c r="C781" s="219"/>
      <c r="D781" s="219"/>
      <c r="E781" s="219"/>
      <c r="F781" s="219"/>
      <c r="G781" s="219"/>
      <c r="H781" s="219"/>
      <c r="I781" s="219"/>
      <c r="J781" s="219"/>
      <c r="K781" s="219"/>
      <c r="L781" s="219"/>
      <c r="M781" s="219"/>
      <c r="N781" s="219"/>
      <c r="O781" s="219"/>
      <c r="P781" s="219"/>
      <c r="Q781" s="219"/>
      <c r="R781" s="219"/>
      <c r="S781" s="219"/>
      <c r="T781" s="219"/>
      <c r="U781" s="219"/>
    </row>
    <row r="782">
      <c r="B782" s="219"/>
      <c r="C782" s="219"/>
      <c r="D782" s="219"/>
      <c r="E782" s="219"/>
      <c r="F782" s="219"/>
      <c r="G782" s="219"/>
      <c r="H782" s="219"/>
      <c r="I782" s="219"/>
      <c r="J782" s="219"/>
      <c r="K782" s="219"/>
      <c r="L782" s="219"/>
      <c r="M782" s="219"/>
      <c r="N782" s="219"/>
      <c r="O782" s="219"/>
      <c r="P782" s="219"/>
      <c r="Q782" s="219"/>
      <c r="R782" s="219"/>
      <c r="S782" s="219"/>
      <c r="T782" s="219"/>
      <c r="U782" s="219"/>
    </row>
    <row r="783">
      <c r="B783" s="219"/>
      <c r="C783" s="219"/>
      <c r="D783" s="219"/>
      <c r="E783" s="219"/>
      <c r="F783" s="219"/>
      <c r="G783" s="219"/>
      <c r="H783" s="219"/>
      <c r="I783" s="219"/>
      <c r="J783" s="219"/>
      <c r="K783" s="219"/>
      <c r="L783" s="219"/>
      <c r="M783" s="219"/>
      <c r="N783" s="219"/>
      <c r="O783" s="219"/>
      <c r="P783" s="219"/>
      <c r="Q783" s="219"/>
      <c r="R783" s="219"/>
      <c r="S783" s="219"/>
      <c r="T783" s="219"/>
      <c r="U783" s="219"/>
    </row>
    <row r="784">
      <c r="B784" s="219"/>
      <c r="C784" s="219"/>
      <c r="D784" s="219"/>
      <c r="E784" s="219"/>
      <c r="F784" s="219"/>
      <c r="G784" s="219"/>
      <c r="H784" s="219"/>
      <c r="I784" s="219"/>
      <c r="J784" s="219"/>
      <c r="K784" s="219"/>
      <c r="L784" s="219"/>
      <c r="M784" s="219"/>
      <c r="N784" s="219"/>
      <c r="O784" s="219"/>
      <c r="P784" s="219"/>
      <c r="Q784" s="219"/>
      <c r="R784" s="219"/>
      <c r="S784" s="219"/>
      <c r="T784" s="219"/>
      <c r="U784" s="219"/>
    </row>
    <row r="785">
      <c r="B785" s="219"/>
      <c r="C785" s="219"/>
      <c r="D785" s="219"/>
      <c r="E785" s="219"/>
      <c r="F785" s="219"/>
      <c r="G785" s="219"/>
      <c r="H785" s="219"/>
      <c r="I785" s="219"/>
      <c r="J785" s="219"/>
      <c r="K785" s="219"/>
      <c r="L785" s="219"/>
      <c r="M785" s="219"/>
      <c r="N785" s="219"/>
      <c r="O785" s="219"/>
      <c r="P785" s="219"/>
      <c r="Q785" s="219"/>
      <c r="R785" s="219"/>
      <c r="S785" s="219"/>
      <c r="T785" s="219"/>
      <c r="U785" s="219"/>
    </row>
    <row r="786">
      <c r="B786" s="219"/>
      <c r="C786" s="219"/>
      <c r="D786" s="219"/>
      <c r="E786" s="219"/>
      <c r="F786" s="219"/>
      <c r="G786" s="219"/>
      <c r="H786" s="219"/>
      <c r="I786" s="219"/>
      <c r="J786" s="219"/>
      <c r="K786" s="219"/>
      <c r="L786" s="219"/>
      <c r="M786" s="219"/>
      <c r="N786" s="219"/>
      <c r="O786" s="219"/>
      <c r="P786" s="219"/>
      <c r="Q786" s="219"/>
      <c r="R786" s="219"/>
      <c r="S786" s="219"/>
      <c r="T786" s="219"/>
      <c r="U786" s="219"/>
    </row>
    <row r="787">
      <c r="B787" s="219"/>
      <c r="C787" s="219"/>
      <c r="D787" s="219"/>
      <c r="E787" s="219"/>
      <c r="F787" s="219"/>
      <c r="G787" s="219"/>
      <c r="H787" s="219"/>
      <c r="I787" s="219"/>
      <c r="J787" s="219"/>
      <c r="K787" s="219"/>
      <c r="L787" s="219"/>
      <c r="M787" s="219"/>
      <c r="N787" s="219"/>
      <c r="O787" s="219"/>
      <c r="P787" s="219"/>
      <c r="Q787" s="219"/>
      <c r="R787" s="219"/>
      <c r="S787" s="219"/>
      <c r="T787" s="219"/>
      <c r="U787" s="219"/>
    </row>
    <row r="788">
      <c r="B788" s="219"/>
      <c r="C788" s="219"/>
      <c r="D788" s="219"/>
      <c r="E788" s="219"/>
      <c r="F788" s="219"/>
      <c r="G788" s="219"/>
      <c r="H788" s="219"/>
      <c r="I788" s="219"/>
      <c r="J788" s="219"/>
      <c r="K788" s="219"/>
      <c r="L788" s="219"/>
      <c r="M788" s="219"/>
      <c r="N788" s="219"/>
      <c r="O788" s="219"/>
      <c r="P788" s="219"/>
      <c r="Q788" s="219"/>
      <c r="R788" s="219"/>
      <c r="S788" s="219"/>
      <c r="T788" s="219"/>
      <c r="U788" s="219"/>
    </row>
    <row r="789">
      <c r="B789" s="219"/>
      <c r="C789" s="219"/>
      <c r="D789" s="219"/>
      <c r="E789" s="219"/>
      <c r="F789" s="219"/>
      <c r="G789" s="219"/>
      <c r="H789" s="219"/>
      <c r="I789" s="219"/>
      <c r="J789" s="219"/>
      <c r="K789" s="219"/>
      <c r="L789" s="219"/>
      <c r="M789" s="219"/>
      <c r="N789" s="219"/>
      <c r="O789" s="219"/>
      <c r="P789" s="219"/>
      <c r="Q789" s="219"/>
      <c r="R789" s="219"/>
      <c r="S789" s="219"/>
      <c r="T789" s="219"/>
      <c r="U789" s="219"/>
    </row>
    <row r="790">
      <c r="B790" s="219"/>
      <c r="C790" s="219"/>
      <c r="D790" s="219"/>
      <c r="E790" s="219"/>
      <c r="F790" s="219"/>
      <c r="G790" s="219"/>
      <c r="H790" s="219"/>
      <c r="I790" s="219"/>
      <c r="J790" s="219"/>
      <c r="K790" s="219"/>
      <c r="L790" s="219"/>
      <c r="M790" s="219"/>
      <c r="N790" s="219"/>
      <c r="O790" s="219"/>
      <c r="P790" s="219"/>
      <c r="Q790" s="219"/>
      <c r="R790" s="219"/>
      <c r="S790" s="219"/>
      <c r="T790" s="219"/>
      <c r="U790" s="219"/>
    </row>
    <row r="791">
      <c r="B791" s="219"/>
      <c r="C791" s="219"/>
      <c r="D791" s="219"/>
      <c r="E791" s="219"/>
      <c r="F791" s="219"/>
      <c r="G791" s="219"/>
      <c r="H791" s="219"/>
      <c r="I791" s="219"/>
      <c r="J791" s="219"/>
      <c r="K791" s="219"/>
      <c r="L791" s="219"/>
      <c r="M791" s="219"/>
      <c r="N791" s="219"/>
      <c r="O791" s="219"/>
      <c r="P791" s="219"/>
      <c r="Q791" s="219"/>
      <c r="R791" s="219"/>
      <c r="S791" s="219"/>
      <c r="T791" s="219"/>
      <c r="U791" s="219"/>
    </row>
    <row r="792">
      <c r="B792" s="219"/>
      <c r="C792" s="219"/>
      <c r="D792" s="219"/>
      <c r="E792" s="219"/>
      <c r="F792" s="219"/>
      <c r="G792" s="219"/>
      <c r="H792" s="219"/>
      <c r="I792" s="219"/>
      <c r="J792" s="219"/>
      <c r="K792" s="219"/>
      <c r="L792" s="219"/>
      <c r="M792" s="219"/>
      <c r="N792" s="219"/>
      <c r="O792" s="219"/>
      <c r="P792" s="219"/>
      <c r="Q792" s="219"/>
      <c r="R792" s="219"/>
      <c r="S792" s="219"/>
      <c r="T792" s="219"/>
      <c r="U792" s="219"/>
    </row>
    <row r="793">
      <c r="B793" s="219"/>
      <c r="C793" s="219"/>
      <c r="D793" s="219"/>
      <c r="E793" s="219"/>
      <c r="F793" s="219"/>
      <c r="G793" s="219"/>
      <c r="H793" s="219"/>
      <c r="I793" s="219"/>
      <c r="J793" s="219"/>
      <c r="K793" s="219"/>
      <c r="L793" s="219"/>
      <c r="M793" s="219"/>
      <c r="N793" s="219"/>
      <c r="O793" s="219"/>
      <c r="P793" s="219"/>
      <c r="Q793" s="219"/>
      <c r="R793" s="219"/>
      <c r="S793" s="219"/>
      <c r="T793" s="219"/>
      <c r="U793" s="219"/>
    </row>
    <row r="794">
      <c r="B794" s="219"/>
      <c r="C794" s="219"/>
      <c r="D794" s="219"/>
      <c r="E794" s="219"/>
      <c r="F794" s="219"/>
      <c r="G794" s="219"/>
      <c r="H794" s="219"/>
      <c r="I794" s="219"/>
      <c r="J794" s="219"/>
      <c r="K794" s="219"/>
      <c r="L794" s="219"/>
      <c r="M794" s="219"/>
      <c r="N794" s="219"/>
      <c r="O794" s="219"/>
      <c r="P794" s="219"/>
      <c r="Q794" s="219"/>
      <c r="R794" s="219"/>
      <c r="S794" s="219"/>
      <c r="T794" s="219"/>
      <c r="U794" s="219"/>
    </row>
    <row r="795">
      <c r="B795" s="219"/>
      <c r="C795" s="219"/>
      <c r="D795" s="219"/>
      <c r="E795" s="219"/>
      <c r="F795" s="219"/>
      <c r="G795" s="219"/>
      <c r="H795" s="219"/>
      <c r="I795" s="219"/>
      <c r="J795" s="219"/>
      <c r="K795" s="219"/>
      <c r="L795" s="219"/>
      <c r="M795" s="219"/>
      <c r="N795" s="219"/>
      <c r="O795" s="219"/>
      <c r="P795" s="219"/>
      <c r="Q795" s="219"/>
      <c r="R795" s="219"/>
      <c r="S795" s="219"/>
      <c r="T795" s="219"/>
      <c r="U795" s="219"/>
    </row>
    <row r="796">
      <c r="B796" s="219"/>
      <c r="C796" s="219"/>
      <c r="D796" s="219"/>
      <c r="E796" s="219"/>
      <c r="F796" s="219"/>
      <c r="G796" s="219"/>
      <c r="H796" s="219"/>
      <c r="I796" s="219"/>
      <c r="J796" s="219"/>
      <c r="K796" s="219"/>
      <c r="L796" s="219"/>
      <c r="M796" s="219"/>
      <c r="N796" s="219"/>
      <c r="O796" s="219"/>
      <c r="P796" s="219"/>
      <c r="Q796" s="219"/>
      <c r="R796" s="219"/>
      <c r="S796" s="219"/>
      <c r="T796" s="219"/>
      <c r="U796" s="219"/>
    </row>
    <row r="797">
      <c r="B797" s="219"/>
      <c r="C797" s="219"/>
      <c r="D797" s="219"/>
      <c r="E797" s="219"/>
      <c r="F797" s="219"/>
      <c r="G797" s="219"/>
      <c r="H797" s="219"/>
      <c r="I797" s="219"/>
      <c r="J797" s="219"/>
      <c r="K797" s="219"/>
      <c r="L797" s="219"/>
      <c r="M797" s="219"/>
      <c r="N797" s="219"/>
      <c r="O797" s="219"/>
      <c r="P797" s="219"/>
      <c r="Q797" s="219"/>
      <c r="R797" s="219"/>
      <c r="S797" s="219"/>
      <c r="T797" s="219"/>
      <c r="U797" s="219"/>
    </row>
    <row r="798">
      <c r="B798" s="219"/>
      <c r="C798" s="219"/>
      <c r="D798" s="219"/>
      <c r="E798" s="219"/>
      <c r="F798" s="219"/>
      <c r="G798" s="219"/>
      <c r="H798" s="219"/>
      <c r="I798" s="219"/>
      <c r="J798" s="219"/>
      <c r="K798" s="219"/>
      <c r="L798" s="219"/>
      <c r="M798" s="219"/>
      <c r="N798" s="219"/>
      <c r="O798" s="219"/>
      <c r="P798" s="219"/>
      <c r="Q798" s="219"/>
      <c r="R798" s="219"/>
      <c r="S798" s="219"/>
      <c r="T798" s="219"/>
      <c r="U798" s="219"/>
    </row>
    <row r="799">
      <c r="B799" s="219"/>
      <c r="C799" s="219"/>
      <c r="D799" s="219"/>
      <c r="E799" s="219"/>
      <c r="F799" s="219"/>
      <c r="G799" s="219"/>
      <c r="H799" s="219"/>
      <c r="I799" s="219"/>
      <c r="J799" s="219"/>
      <c r="K799" s="219"/>
      <c r="L799" s="219"/>
      <c r="M799" s="219"/>
      <c r="N799" s="219"/>
      <c r="O799" s="219"/>
      <c r="P799" s="219"/>
      <c r="Q799" s="219"/>
      <c r="R799" s="219"/>
      <c r="S799" s="219"/>
      <c r="T799" s="219"/>
      <c r="U799" s="219"/>
    </row>
    <row r="800">
      <c r="B800" s="219"/>
      <c r="C800" s="219"/>
      <c r="D800" s="219"/>
      <c r="E800" s="219"/>
      <c r="F800" s="219"/>
      <c r="G800" s="219"/>
      <c r="H800" s="219"/>
      <c r="I800" s="219"/>
      <c r="J800" s="219"/>
      <c r="K800" s="219"/>
      <c r="L800" s="219"/>
      <c r="M800" s="219"/>
      <c r="N800" s="219"/>
      <c r="O800" s="219"/>
      <c r="P800" s="219"/>
      <c r="Q800" s="219"/>
      <c r="R800" s="219"/>
      <c r="S800" s="219"/>
      <c r="T800" s="219"/>
      <c r="U800" s="219"/>
    </row>
    <row r="801">
      <c r="B801" s="219"/>
      <c r="C801" s="219"/>
      <c r="D801" s="219"/>
      <c r="E801" s="219"/>
      <c r="F801" s="219"/>
      <c r="G801" s="219"/>
      <c r="H801" s="219"/>
      <c r="I801" s="219"/>
      <c r="J801" s="219"/>
      <c r="K801" s="219"/>
      <c r="L801" s="219"/>
      <c r="M801" s="219"/>
      <c r="N801" s="219"/>
      <c r="O801" s="219"/>
      <c r="P801" s="219"/>
      <c r="Q801" s="219"/>
      <c r="R801" s="219"/>
      <c r="S801" s="219"/>
      <c r="T801" s="219"/>
      <c r="U801" s="219"/>
    </row>
    <row r="802">
      <c r="B802" s="219"/>
      <c r="C802" s="219"/>
      <c r="D802" s="219"/>
      <c r="E802" s="219"/>
      <c r="F802" s="219"/>
      <c r="G802" s="219"/>
      <c r="H802" s="219"/>
      <c r="I802" s="219"/>
      <c r="J802" s="219"/>
      <c r="K802" s="219"/>
      <c r="L802" s="219"/>
      <c r="M802" s="219"/>
      <c r="N802" s="219"/>
      <c r="O802" s="219"/>
      <c r="P802" s="219"/>
      <c r="Q802" s="219"/>
      <c r="R802" s="219"/>
      <c r="S802" s="219"/>
      <c r="T802" s="219"/>
      <c r="U802" s="219"/>
    </row>
    <row r="803">
      <c r="B803" s="219"/>
      <c r="C803" s="219"/>
      <c r="D803" s="219"/>
      <c r="E803" s="219"/>
      <c r="F803" s="219"/>
      <c r="G803" s="219"/>
      <c r="H803" s="219"/>
      <c r="I803" s="219"/>
      <c r="J803" s="219"/>
      <c r="K803" s="219"/>
      <c r="L803" s="219"/>
      <c r="M803" s="219"/>
      <c r="N803" s="219"/>
      <c r="O803" s="219"/>
      <c r="P803" s="219"/>
      <c r="Q803" s="219"/>
      <c r="R803" s="219"/>
      <c r="S803" s="219"/>
      <c r="T803" s="219"/>
      <c r="U803" s="219"/>
    </row>
    <row r="804">
      <c r="B804" s="219"/>
      <c r="C804" s="219"/>
      <c r="D804" s="219"/>
      <c r="E804" s="219"/>
      <c r="F804" s="219"/>
      <c r="G804" s="219"/>
      <c r="H804" s="219"/>
      <c r="I804" s="219"/>
      <c r="J804" s="219"/>
      <c r="K804" s="219"/>
      <c r="L804" s="219"/>
      <c r="M804" s="219"/>
      <c r="N804" s="219"/>
      <c r="O804" s="219"/>
      <c r="P804" s="219"/>
      <c r="Q804" s="219"/>
      <c r="R804" s="219"/>
      <c r="S804" s="219"/>
      <c r="T804" s="219"/>
      <c r="U804" s="219"/>
    </row>
    <row r="805">
      <c r="B805" s="219"/>
      <c r="C805" s="219"/>
      <c r="D805" s="219"/>
      <c r="E805" s="219"/>
      <c r="F805" s="219"/>
      <c r="G805" s="219"/>
      <c r="H805" s="219"/>
      <c r="I805" s="219"/>
      <c r="J805" s="219"/>
      <c r="K805" s="219"/>
      <c r="L805" s="219"/>
      <c r="M805" s="219"/>
      <c r="N805" s="219"/>
      <c r="O805" s="219"/>
      <c r="P805" s="219"/>
      <c r="Q805" s="219"/>
      <c r="R805" s="219"/>
      <c r="S805" s="219"/>
      <c r="T805" s="219"/>
      <c r="U805" s="219"/>
    </row>
    <row r="806">
      <c r="B806" s="219"/>
      <c r="C806" s="219"/>
      <c r="D806" s="219"/>
      <c r="E806" s="219"/>
      <c r="F806" s="219"/>
      <c r="G806" s="219"/>
      <c r="H806" s="219"/>
      <c r="I806" s="219"/>
      <c r="J806" s="219"/>
      <c r="K806" s="219"/>
      <c r="L806" s="219"/>
      <c r="M806" s="219"/>
      <c r="N806" s="219"/>
      <c r="O806" s="219"/>
      <c r="P806" s="219"/>
      <c r="Q806" s="219"/>
      <c r="R806" s="219"/>
      <c r="S806" s="219"/>
      <c r="T806" s="219"/>
      <c r="U806" s="219"/>
    </row>
    <row r="807">
      <c r="B807" s="219"/>
      <c r="C807" s="219"/>
      <c r="D807" s="219"/>
      <c r="E807" s="219"/>
      <c r="F807" s="219"/>
      <c r="G807" s="219"/>
      <c r="H807" s="219"/>
      <c r="I807" s="219"/>
      <c r="J807" s="219"/>
      <c r="K807" s="219"/>
      <c r="L807" s="219"/>
      <c r="M807" s="219"/>
      <c r="N807" s="219"/>
      <c r="O807" s="219"/>
      <c r="P807" s="219"/>
      <c r="Q807" s="219"/>
      <c r="R807" s="219"/>
      <c r="S807" s="219"/>
      <c r="T807" s="219"/>
      <c r="U807" s="219"/>
    </row>
    <row r="808">
      <c r="B808" s="219"/>
      <c r="C808" s="219"/>
      <c r="D808" s="219"/>
      <c r="E808" s="219"/>
      <c r="F808" s="219"/>
      <c r="G808" s="219"/>
      <c r="H808" s="219"/>
      <c r="I808" s="219"/>
      <c r="J808" s="219"/>
      <c r="K808" s="219"/>
      <c r="L808" s="219"/>
      <c r="M808" s="219"/>
      <c r="N808" s="219"/>
      <c r="O808" s="219"/>
      <c r="P808" s="219"/>
      <c r="Q808" s="219"/>
      <c r="R808" s="219"/>
      <c r="S808" s="219"/>
      <c r="T808" s="219"/>
      <c r="U808" s="219"/>
    </row>
    <row r="809">
      <c r="B809" s="219"/>
      <c r="C809" s="219"/>
      <c r="D809" s="219"/>
      <c r="E809" s="219"/>
      <c r="F809" s="219"/>
      <c r="G809" s="219"/>
      <c r="H809" s="219"/>
      <c r="I809" s="219"/>
      <c r="J809" s="219"/>
      <c r="K809" s="219"/>
      <c r="L809" s="219"/>
      <c r="M809" s="219"/>
      <c r="N809" s="219"/>
      <c r="O809" s="219"/>
      <c r="P809" s="219"/>
      <c r="Q809" s="219"/>
      <c r="R809" s="219"/>
      <c r="S809" s="219"/>
      <c r="T809" s="219"/>
      <c r="U809" s="219"/>
    </row>
    <row r="810">
      <c r="B810" s="219"/>
      <c r="C810" s="219"/>
      <c r="D810" s="219"/>
      <c r="E810" s="219"/>
      <c r="F810" s="219"/>
      <c r="G810" s="219"/>
      <c r="H810" s="219"/>
      <c r="I810" s="219"/>
      <c r="J810" s="219"/>
      <c r="K810" s="219"/>
      <c r="L810" s="219"/>
      <c r="M810" s="219"/>
      <c r="N810" s="219"/>
      <c r="O810" s="219"/>
      <c r="P810" s="219"/>
      <c r="Q810" s="219"/>
      <c r="R810" s="219"/>
      <c r="S810" s="219"/>
      <c r="T810" s="219"/>
      <c r="U810" s="219"/>
    </row>
    <row r="811">
      <c r="B811" s="219"/>
      <c r="C811" s="219"/>
      <c r="D811" s="219"/>
      <c r="E811" s="219"/>
      <c r="F811" s="219"/>
      <c r="G811" s="219"/>
      <c r="H811" s="219"/>
      <c r="I811" s="219"/>
      <c r="J811" s="219"/>
      <c r="K811" s="219"/>
      <c r="L811" s="219"/>
      <c r="M811" s="219"/>
      <c r="N811" s="219"/>
      <c r="O811" s="219"/>
      <c r="P811" s="219"/>
      <c r="Q811" s="219"/>
      <c r="R811" s="219"/>
      <c r="S811" s="219"/>
      <c r="T811" s="219"/>
      <c r="U811" s="219"/>
    </row>
    <row r="812">
      <c r="B812" s="219"/>
      <c r="C812" s="219"/>
      <c r="D812" s="219"/>
      <c r="E812" s="219"/>
      <c r="F812" s="219"/>
      <c r="G812" s="219"/>
      <c r="H812" s="219"/>
      <c r="I812" s="219"/>
      <c r="J812" s="219"/>
      <c r="K812" s="219"/>
      <c r="L812" s="219"/>
      <c r="M812" s="219"/>
      <c r="N812" s="219"/>
      <c r="O812" s="219"/>
      <c r="P812" s="219"/>
      <c r="Q812" s="219"/>
      <c r="R812" s="219"/>
      <c r="S812" s="219"/>
      <c r="T812" s="219"/>
      <c r="U812" s="219"/>
    </row>
    <row r="813">
      <c r="B813" s="219"/>
      <c r="C813" s="219"/>
      <c r="D813" s="219"/>
      <c r="E813" s="219"/>
      <c r="F813" s="219"/>
      <c r="G813" s="219"/>
      <c r="H813" s="219"/>
      <c r="I813" s="219"/>
      <c r="J813" s="219"/>
      <c r="K813" s="219"/>
      <c r="L813" s="219"/>
      <c r="M813" s="219"/>
      <c r="N813" s="219"/>
      <c r="O813" s="219"/>
      <c r="P813" s="219"/>
      <c r="Q813" s="219"/>
      <c r="R813" s="219"/>
      <c r="S813" s="219"/>
      <c r="T813" s="219"/>
      <c r="U813" s="219"/>
    </row>
    <row r="814">
      <c r="B814" s="219"/>
      <c r="C814" s="219"/>
      <c r="D814" s="219"/>
      <c r="E814" s="219"/>
      <c r="F814" s="219"/>
      <c r="G814" s="219"/>
      <c r="H814" s="219"/>
      <c r="I814" s="219"/>
      <c r="J814" s="219"/>
      <c r="K814" s="219"/>
      <c r="L814" s="219"/>
      <c r="M814" s="219"/>
      <c r="N814" s="219"/>
      <c r="O814" s="219"/>
      <c r="P814" s="219"/>
      <c r="Q814" s="219"/>
      <c r="R814" s="219"/>
      <c r="S814" s="219"/>
      <c r="T814" s="219"/>
      <c r="U814" s="219"/>
    </row>
    <row r="815">
      <c r="B815" s="219"/>
      <c r="C815" s="219"/>
      <c r="D815" s="219"/>
      <c r="E815" s="219"/>
      <c r="F815" s="219"/>
      <c r="G815" s="219"/>
      <c r="H815" s="219"/>
      <c r="I815" s="219"/>
      <c r="J815" s="219"/>
      <c r="K815" s="219"/>
      <c r="L815" s="219"/>
      <c r="M815" s="219"/>
      <c r="N815" s="219"/>
      <c r="O815" s="219"/>
      <c r="P815" s="219"/>
      <c r="Q815" s="219"/>
      <c r="R815" s="219"/>
      <c r="S815" s="219"/>
      <c r="T815" s="219"/>
      <c r="U815" s="219"/>
    </row>
    <row r="816">
      <c r="B816" s="219"/>
      <c r="C816" s="219"/>
      <c r="D816" s="219"/>
      <c r="E816" s="219"/>
      <c r="F816" s="219"/>
      <c r="G816" s="219"/>
      <c r="H816" s="219"/>
      <c r="I816" s="219"/>
      <c r="J816" s="219"/>
      <c r="K816" s="219"/>
      <c r="L816" s="219"/>
      <c r="M816" s="219"/>
      <c r="N816" s="219"/>
      <c r="O816" s="219"/>
      <c r="P816" s="219"/>
      <c r="Q816" s="219"/>
      <c r="R816" s="219"/>
      <c r="S816" s="219"/>
      <c r="T816" s="219"/>
      <c r="U816" s="219"/>
    </row>
    <row r="817">
      <c r="B817" s="219"/>
      <c r="C817" s="219"/>
      <c r="D817" s="219"/>
      <c r="E817" s="219"/>
      <c r="F817" s="219"/>
      <c r="G817" s="219"/>
      <c r="H817" s="219"/>
      <c r="I817" s="219"/>
      <c r="J817" s="219"/>
      <c r="K817" s="219"/>
      <c r="L817" s="219"/>
      <c r="M817" s="219"/>
      <c r="N817" s="219"/>
      <c r="O817" s="219"/>
      <c r="P817" s="219"/>
      <c r="Q817" s="219"/>
      <c r="R817" s="219"/>
      <c r="S817" s="219"/>
      <c r="T817" s="219"/>
      <c r="U817" s="219"/>
    </row>
    <row r="818">
      <c r="B818" s="219"/>
      <c r="C818" s="219"/>
      <c r="D818" s="219"/>
      <c r="E818" s="219"/>
      <c r="F818" s="219"/>
      <c r="G818" s="219"/>
      <c r="H818" s="219"/>
      <c r="I818" s="219"/>
      <c r="J818" s="219"/>
      <c r="K818" s="219"/>
      <c r="L818" s="219"/>
      <c r="M818" s="219"/>
      <c r="N818" s="219"/>
      <c r="O818" s="219"/>
      <c r="P818" s="219"/>
      <c r="Q818" s="219"/>
      <c r="R818" s="219"/>
      <c r="S818" s="219"/>
      <c r="T818" s="219"/>
      <c r="U818" s="219"/>
    </row>
    <row r="819">
      <c r="B819" s="219"/>
      <c r="C819" s="219"/>
      <c r="D819" s="219"/>
      <c r="E819" s="219"/>
      <c r="F819" s="219"/>
      <c r="G819" s="219"/>
      <c r="H819" s="219"/>
      <c r="I819" s="219"/>
      <c r="J819" s="219"/>
      <c r="K819" s="219"/>
      <c r="L819" s="219"/>
      <c r="M819" s="219"/>
      <c r="N819" s="219"/>
      <c r="O819" s="219"/>
      <c r="P819" s="219"/>
      <c r="Q819" s="219"/>
      <c r="R819" s="219"/>
      <c r="S819" s="219"/>
      <c r="T819" s="219"/>
      <c r="U819" s="219"/>
    </row>
    <row r="820">
      <c r="B820" s="219"/>
      <c r="C820" s="219"/>
      <c r="D820" s="219"/>
      <c r="E820" s="219"/>
      <c r="F820" s="219"/>
      <c r="G820" s="219"/>
      <c r="H820" s="219"/>
      <c r="I820" s="219"/>
      <c r="J820" s="219"/>
      <c r="K820" s="219"/>
      <c r="L820" s="219"/>
      <c r="M820" s="219"/>
      <c r="N820" s="219"/>
      <c r="O820" s="219"/>
      <c r="P820" s="219"/>
      <c r="Q820" s="219"/>
      <c r="R820" s="219"/>
      <c r="S820" s="219"/>
      <c r="T820" s="219"/>
      <c r="U820" s="219"/>
    </row>
    <row r="821">
      <c r="B821" s="219"/>
      <c r="C821" s="219"/>
      <c r="D821" s="219"/>
      <c r="E821" s="219"/>
      <c r="F821" s="219"/>
      <c r="G821" s="219"/>
      <c r="H821" s="219"/>
      <c r="I821" s="219"/>
      <c r="J821" s="219"/>
      <c r="K821" s="219"/>
      <c r="L821" s="219"/>
      <c r="M821" s="219"/>
      <c r="N821" s="219"/>
      <c r="O821" s="219"/>
      <c r="P821" s="219"/>
      <c r="Q821" s="219"/>
      <c r="R821" s="219"/>
      <c r="S821" s="219"/>
      <c r="T821" s="219"/>
      <c r="U821" s="219"/>
    </row>
    <row r="822">
      <c r="B822" s="219"/>
      <c r="C822" s="219"/>
      <c r="D822" s="219"/>
      <c r="E822" s="219"/>
      <c r="F822" s="219"/>
      <c r="G822" s="219"/>
      <c r="H822" s="219"/>
      <c r="I822" s="219"/>
      <c r="J822" s="219"/>
      <c r="K822" s="219"/>
      <c r="L822" s="219"/>
      <c r="M822" s="219"/>
      <c r="N822" s="219"/>
      <c r="O822" s="219"/>
      <c r="P822" s="219"/>
      <c r="Q822" s="219"/>
      <c r="R822" s="219"/>
      <c r="S822" s="219"/>
      <c r="T822" s="219"/>
      <c r="U822" s="219"/>
    </row>
    <row r="823">
      <c r="B823" s="219"/>
      <c r="C823" s="219"/>
      <c r="D823" s="219"/>
      <c r="E823" s="219"/>
      <c r="F823" s="219"/>
      <c r="G823" s="219"/>
      <c r="H823" s="219"/>
      <c r="I823" s="219"/>
      <c r="J823" s="219"/>
      <c r="K823" s="219"/>
      <c r="L823" s="219"/>
      <c r="M823" s="219"/>
      <c r="N823" s="219"/>
      <c r="O823" s="219"/>
      <c r="P823" s="219"/>
      <c r="Q823" s="219"/>
      <c r="R823" s="219"/>
      <c r="S823" s="219"/>
      <c r="T823" s="219"/>
      <c r="U823" s="219"/>
    </row>
    <row r="824">
      <c r="B824" s="219"/>
      <c r="C824" s="219"/>
      <c r="D824" s="219"/>
      <c r="E824" s="219"/>
      <c r="F824" s="219"/>
      <c r="G824" s="219"/>
      <c r="H824" s="219"/>
      <c r="I824" s="219"/>
      <c r="J824" s="219"/>
      <c r="K824" s="219"/>
      <c r="L824" s="219"/>
      <c r="M824" s="219"/>
      <c r="N824" s="219"/>
      <c r="O824" s="219"/>
      <c r="P824" s="219"/>
      <c r="Q824" s="219"/>
      <c r="R824" s="219"/>
      <c r="S824" s="219"/>
      <c r="T824" s="219"/>
      <c r="U824" s="219"/>
    </row>
    <row r="825">
      <c r="B825" s="219"/>
      <c r="C825" s="219"/>
      <c r="D825" s="219"/>
      <c r="E825" s="219"/>
      <c r="F825" s="219"/>
      <c r="G825" s="219"/>
      <c r="H825" s="219"/>
      <c r="I825" s="219"/>
      <c r="J825" s="219"/>
      <c r="K825" s="219"/>
      <c r="L825" s="219"/>
      <c r="M825" s="219"/>
      <c r="N825" s="219"/>
      <c r="O825" s="219"/>
      <c r="P825" s="219"/>
      <c r="Q825" s="219"/>
      <c r="R825" s="219"/>
      <c r="S825" s="219"/>
      <c r="T825" s="219"/>
      <c r="U825" s="219"/>
    </row>
    <row r="826">
      <c r="B826" s="219"/>
      <c r="C826" s="219"/>
      <c r="D826" s="219"/>
      <c r="E826" s="219"/>
      <c r="F826" s="219"/>
      <c r="G826" s="219"/>
      <c r="H826" s="219"/>
      <c r="I826" s="219"/>
      <c r="J826" s="219"/>
      <c r="K826" s="219"/>
      <c r="L826" s="219"/>
      <c r="M826" s="219"/>
      <c r="N826" s="219"/>
      <c r="O826" s="219"/>
      <c r="P826" s="219"/>
      <c r="Q826" s="219"/>
      <c r="R826" s="219"/>
      <c r="S826" s="219"/>
      <c r="T826" s="219"/>
      <c r="U826" s="219"/>
    </row>
    <row r="827">
      <c r="B827" s="219"/>
      <c r="C827" s="219"/>
      <c r="D827" s="219"/>
      <c r="E827" s="219"/>
      <c r="F827" s="219"/>
      <c r="G827" s="219"/>
      <c r="H827" s="219"/>
      <c r="I827" s="219"/>
      <c r="J827" s="219"/>
      <c r="K827" s="219"/>
      <c r="L827" s="219"/>
      <c r="M827" s="219"/>
      <c r="N827" s="219"/>
      <c r="O827" s="219"/>
      <c r="P827" s="219"/>
      <c r="Q827" s="219"/>
      <c r="R827" s="219"/>
      <c r="S827" s="219"/>
      <c r="T827" s="219"/>
      <c r="U827" s="219"/>
    </row>
    <row r="828">
      <c r="B828" s="219"/>
      <c r="C828" s="219"/>
      <c r="D828" s="219"/>
      <c r="E828" s="219"/>
      <c r="F828" s="219"/>
      <c r="G828" s="219"/>
      <c r="H828" s="219"/>
      <c r="I828" s="219"/>
      <c r="J828" s="219"/>
      <c r="K828" s="219"/>
      <c r="L828" s="219"/>
      <c r="M828" s="219"/>
      <c r="N828" s="219"/>
      <c r="O828" s="219"/>
      <c r="P828" s="219"/>
      <c r="Q828" s="219"/>
      <c r="R828" s="219"/>
      <c r="S828" s="219"/>
      <c r="T828" s="219"/>
      <c r="U828" s="219"/>
    </row>
    <row r="829">
      <c r="B829" s="219"/>
      <c r="C829" s="219"/>
      <c r="D829" s="219"/>
      <c r="E829" s="219"/>
      <c r="F829" s="219"/>
      <c r="G829" s="219"/>
      <c r="H829" s="219"/>
      <c r="I829" s="219"/>
      <c r="J829" s="219"/>
      <c r="K829" s="219"/>
      <c r="L829" s="219"/>
      <c r="M829" s="219"/>
      <c r="N829" s="219"/>
      <c r="O829" s="219"/>
      <c r="P829" s="219"/>
      <c r="Q829" s="219"/>
      <c r="R829" s="219"/>
      <c r="S829" s="219"/>
      <c r="T829" s="219"/>
      <c r="U829" s="219"/>
    </row>
    <row r="830">
      <c r="B830" s="219"/>
      <c r="C830" s="219"/>
      <c r="D830" s="219"/>
      <c r="E830" s="219"/>
      <c r="F830" s="219"/>
      <c r="G830" s="219"/>
      <c r="H830" s="219"/>
      <c r="I830" s="219"/>
      <c r="J830" s="219"/>
      <c r="K830" s="219"/>
      <c r="L830" s="219"/>
      <c r="M830" s="219"/>
      <c r="N830" s="219"/>
      <c r="O830" s="219"/>
      <c r="P830" s="219"/>
      <c r="Q830" s="219"/>
      <c r="R830" s="219"/>
      <c r="S830" s="219"/>
      <c r="T830" s="219"/>
      <c r="U830" s="219"/>
    </row>
    <row r="831">
      <c r="B831" s="219"/>
      <c r="C831" s="219"/>
      <c r="D831" s="219"/>
      <c r="E831" s="219"/>
      <c r="F831" s="219"/>
      <c r="G831" s="219"/>
      <c r="H831" s="219"/>
      <c r="I831" s="219"/>
      <c r="J831" s="219"/>
      <c r="K831" s="219"/>
      <c r="L831" s="219"/>
      <c r="M831" s="219"/>
      <c r="N831" s="219"/>
      <c r="O831" s="219"/>
      <c r="P831" s="219"/>
      <c r="Q831" s="219"/>
      <c r="R831" s="219"/>
      <c r="S831" s="219"/>
      <c r="T831" s="219"/>
      <c r="U831" s="219"/>
    </row>
    <row r="832">
      <c r="B832" s="219"/>
      <c r="C832" s="219"/>
      <c r="D832" s="219"/>
      <c r="E832" s="219"/>
      <c r="F832" s="219"/>
      <c r="G832" s="219"/>
      <c r="H832" s="219"/>
      <c r="I832" s="219"/>
      <c r="J832" s="219"/>
      <c r="K832" s="219"/>
      <c r="L832" s="219"/>
      <c r="M832" s="219"/>
      <c r="N832" s="219"/>
      <c r="O832" s="219"/>
      <c r="P832" s="219"/>
      <c r="Q832" s="219"/>
      <c r="R832" s="219"/>
      <c r="S832" s="219"/>
      <c r="T832" s="219"/>
      <c r="U832" s="219"/>
    </row>
    <row r="833">
      <c r="B833" s="219"/>
      <c r="C833" s="219"/>
      <c r="D833" s="219"/>
      <c r="E833" s="219"/>
      <c r="F833" s="219"/>
      <c r="G833" s="219"/>
      <c r="H833" s="219"/>
      <c r="I833" s="219"/>
      <c r="J833" s="219"/>
      <c r="K833" s="219"/>
      <c r="L833" s="219"/>
      <c r="M833" s="219"/>
      <c r="N833" s="219"/>
      <c r="O833" s="219"/>
      <c r="P833" s="219"/>
      <c r="Q833" s="219"/>
      <c r="R833" s="219"/>
      <c r="S833" s="219"/>
      <c r="T833" s="219"/>
      <c r="U833" s="219"/>
    </row>
    <row r="834">
      <c r="B834" s="219"/>
      <c r="C834" s="219"/>
      <c r="D834" s="219"/>
      <c r="E834" s="219"/>
      <c r="F834" s="219"/>
      <c r="G834" s="219"/>
      <c r="H834" s="219"/>
      <c r="I834" s="219"/>
      <c r="J834" s="219"/>
      <c r="K834" s="219"/>
      <c r="L834" s="219"/>
      <c r="M834" s="219"/>
      <c r="N834" s="219"/>
      <c r="O834" s="219"/>
      <c r="P834" s="219"/>
      <c r="Q834" s="219"/>
      <c r="R834" s="219"/>
      <c r="S834" s="219"/>
      <c r="T834" s="219"/>
      <c r="U834" s="219"/>
    </row>
    <row r="835">
      <c r="B835" s="219"/>
      <c r="C835" s="219"/>
      <c r="D835" s="219"/>
      <c r="E835" s="219"/>
      <c r="F835" s="219"/>
      <c r="G835" s="219"/>
      <c r="H835" s="219"/>
      <c r="I835" s="219"/>
      <c r="J835" s="219"/>
      <c r="K835" s="219"/>
      <c r="L835" s="219"/>
      <c r="M835" s="219"/>
      <c r="N835" s="219"/>
      <c r="O835" s="219"/>
      <c r="P835" s="219"/>
      <c r="Q835" s="219"/>
      <c r="R835" s="219"/>
      <c r="S835" s="219"/>
      <c r="T835" s="219"/>
      <c r="U835" s="219"/>
    </row>
    <row r="836">
      <c r="B836" s="219"/>
      <c r="C836" s="219"/>
      <c r="D836" s="219"/>
      <c r="E836" s="219"/>
      <c r="F836" s="219"/>
      <c r="G836" s="219"/>
      <c r="H836" s="219"/>
      <c r="I836" s="219"/>
      <c r="J836" s="219"/>
      <c r="K836" s="219"/>
      <c r="L836" s="219"/>
      <c r="M836" s="219"/>
      <c r="N836" s="219"/>
      <c r="O836" s="219"/>
      <c r="P836" s="219"/>
      <c r="Q836" s="219"/>
      <c r="R836" s="219"/>
      <c r="S836" s="219"/>
      <c r="T836" s="219"/>
      <c r="U836" s="219"/>
    </row>
    <row r="837">
      <c r="B837" s="219"/>
      <c r="C837" s="219"/>
      <c r="D837" s="219"/>
      <c r="E837" s="219"/>
      <c r="F837" s="219"/>
      <c r="G837" s="219"/>
      <c r="H837" s="219"/>
      <c r="I837" s="219"/>
      <c r="J837" s="219"/>
      <c r="K837" s="219"/>
      <c r="L837" s="219"/>
      <c r="M837" s="219"/>
      <c r="N837" s="219"/>
      <c r="O837" s="219"/>
      <c r="P837" s="219"/>
      <c r="Q837" s="219"/>
      <c r="R837" s="219"/>
      <c r="S837" s="219"/>
      <c r="T837" s="219"/>
      <c r="U837" s="219"/>
    </row>
    <row r="838">
      <c r="B838" s="219"/>
      <c r="C838" s="219"/>
      <c r="D838" s="219"/>
      <c r="E838" s="219"/>
      <c r="F838" s="219"/>
      <c r="G838" s="219"/>
      <c r="H838" s="219"/>
      <c r="I838" s="219"/>
      <c r="J838" s="219"/>
      <c r="K838" s="219"/>
      <c r="L838" s="219"/>
      <c r="M838" s="219"/>
      <c r="N838" s="219"/>
      <c r="O838" s="219"/>
      <c r="P838" s="219"/>
      <c r="Q838" s="219"/>
      <c r="R838" s="219"/>
      <c r="S838" s="219"/>
      <c r="T838" s="219"/>
      <c r="U838" s="219"/>
    </row>
    <row r="839">
      <c r="B839" s="219"/>
      <c r="C839" s="219"/>
      <c r="D839" s="219"/>
      <c r="E839" s="219"/>
      <c r="F839" s="219"/>
      <c r="G839" s="219"/>
      <c r="H839" s="219"/>
      <c r="I839" s="219"/>
      <c r="J839" s="219"/>
      <c r="K839" s="219"/>
      <c r="L839" s="219"/>
      <c r="M839" s="219"/>
      <c r="N839" s="219"/>
      <c r="O839" s="219"/>
      <c r="P839" s="219"/>
      <c r="Q839" s="219"/>
      <c r="R839" s="219"/>
      <c r="S839" s="219"/>
      <c r="T839" s="219"/>
      <c r="U839" s="219"/>
    </row>
    <row r="840">
      <c r="B840" s="219"/>
      <c r="C840" s="219"/>
      <c r="D840" s="219"/>
      <c r="E840" s="219"/>
      <c r="F840" s="219"/>
      <c r="G840" s="219"/>
      <c r="H840" s="219"/>
      <c r="I840" s="219"/>
      <c r="J840" s="219"/>
      <c r="K840" s="219"/>
      <c r="L840" s="219"/>
      <c r="M840" s="219"/>
      <c r="N840" s="219"/>
      <c r="O840" s="219"/>
      <c r="P840" s="219"/>
      <c r="Q840" s="219"/>
      <c r="R840" s="219"/>
      <c r="S840" s="219"/>
      <c r="T840" s="219"/>
      <c r="U840" s="219"/>
    </row>
    <row r="841">
      <c r="B841" s="219"/>
      <c r="C841" s="219"/>
      <c r="D841" s="219"/>
      <c r="E841" s="219"/>
      <c r="F841" s="219"/>
      <c r="G841" s="219"/>
      <c r="H841" s="219"/>
      <c r="I841" s="219"/>
      <c r="J841" s="219"/>
      <c r="K841" s="219"/>
      <c r="L841" s="219"/>
      <c r="M841" s="219"/>
      <c r="N841" s="219"/>
      <c r="O841" s="219"/>
      <c r="P841" s="219"/>
      <c r="Q841" s="219"/>
      <c r="R841" s="219"/>
      <c r="S841" s="219"/>
      <c r="T841" s="219"/>
      <c r="U841" s="219"/>
    </row>
    <row r="842">
      <c r="B842" s="219"/>
      <c r="C842" s="219"/>
      <c r="D842" s="219"/>
      <c r="E842" s="219"/>
      <c r="F842" s="219"/>
      <c r="G842" s="219"/>
      <c r="H842" s="219"/>
      <c r="I842" s="219"/>
      <c r="J842" s="219"/>
      <c r="K842" s="219"/>
      <c r="L842" s="219"/>
      <c r="M842" s="219"/>
      <c r="N842" s="219"/>
      <c r="O842" s="219"/>
      <c r="P842" s="219"/>
      <c r="Q842" s="219"/>
      <c r="R842" s="219"/>
      <c r="S842" s="219"/>
      <c r="T842" s="219"/>
      <c r="U842" s="219"/>
    </row>
    <row r="843">
      <c r="B843" s="219"/>
      <c r="C843" s="219"/>
      <c r="D843" s="219"/>
      <c r="E843" s="219"/>
      <c r="F843" s="219"/>
      <c r="G843" s="219"/>
      <c r="H843" s="219"/>
      <c r="I843" s="219"/>
      <c r="J843" s="219"/>
      <c r="K843" s="219"/>
      <c r="L843" s="219"/>
      <c r="M843" s="219"/>
      <c r="N843" s="219"/>
      <c r="O843" s="219"/>
      <c r="P843" s="219"/>
      <c r="Q843" s="219"/>
      <c r="R843" s="219"/>
      <c r="S843" s="219"/>
      <c r="T843" s="219"/>
      <c r="U843" s="219"/>
    </row>
    <row r="844">
      <c r="B844" s="219"/>
      <c r="C844" s="219"/>
      <c r="D844" s="219"/>
      <c r="E844" s="219"/>
      <c r="F844" s="219"/>
      <c r="G844" s="219"/>
      <c r="H844" s="219"/>
      <c r="I844" s="219"/>
      <c r="J844" s="219"/>
      <c r="K844" s="219"/>
      <c r="L844" s="219"/>
      <c r="M844" s="219"/>
      <c r="N844" s="219"/>
      <c r="O844" s="219"/>
      <c r="P844" s="219"/>
      <c r="Q844" s="219"/>
      <c r="R844" s="219"/>
      <c r="S844" s="219"/>
      <c r="T844" s="219"/>
      <c r="U844" s="219"/>
    </row>
    <row r="845">
      <c r="B845" s="219"/>
      <c r="C845" s="219"/>
      <c r="D845" s="219"/>
      <c r="E845" s="219"/>
      <c r="F845" s="219"/>
      <c r="G845" s="219"/>
      <c r="H845" s="219"/>
      <c r="I845" s="219"/>
      <c r="J845" s="219"/>
      <c r="K845" s="219"/>
      <c r="L845" s="219"/>
      <c r="M845" s="219"/>
      <c r="N845" s="219"/>
      <c r="O845" s="219"/>
      <c r="P845" s="219"/>
      <c r="Q845" s="219"/>
      <c r="R845" s="219"/>
      <c r="S845" s="219"/>
      <c r="T845" s="219"/>
      <c r="U845" s="219"/>
    </row>
    <row r="846">
      <c r="B846" s="219"/>
      <c r="C846" s="219"/>
      <c r="D846" s="219"/>
      <c r="E846" s="219"/>
      <c r="F846" s="219"/>
      <c r="G846" s="219"/>
      <c r="H846" s="219"/>
      <c r="I846" s="219"/>
      <c r="J846" s="219"/>
      <c r="K846" s="219"/>
      <c r="L846" s="219"/>
      <c r="M846" s="219"/>
      <c r="N846" s="219"/>
      <c r="O846" s="219"/>
      <c r="P846" s="219"/>
      <c r="Q846" s="219"/>
      <c r="R846" s="219"/>
      <c r="S846" s="219"/>
      <c r="T846" s="219"/>
      <c r="U846" s="219"/>
    </row>
    <row r="847">
      <c r="B847" s="219"/>
      <c r="C847" s="219"/>
      <c r="D847" s="219"/>
      <c r="E847" s="219"/>
      <c r="F847" s="219"/>
      <c r="G847" s="219"/>
      <c r="H847" s="219"/>
      <c r="I847" s="219"/>
      <c r="J847" s="219"/>
      <c r="K847" s="219"/>
      <c r="L847" s="219"/>
      <c r="M847" s="219"/>
      <c r="N847" s="219"/>
      <c r="O847" s="219"/>
      <c r="P847" s="219"/>
      <c r="Q847" s="219"/>
      <c r="R847" s="219"/>
      <c r="S847" s="219"/>
      <c r="T847" s="219"/>
      <c r="U847" s="219"/>
    </row>
    <row r="848">
      <c r="B848" s="219"/>
      <c r="C848" s="219"/>
      <c r="D848" s="219"/>
      <c r="E848" s="219"/>
      <c r="F848" s="219"/>
      <c r="G848" s="219"/>
      <c r="H848" s="219"/>
      <c r="I848" s="219"/>
      <c r="J848" s="219"/>
      <c r="K848" s="219"/>
      <c r="L848" s="219"/>
      <c r="M848" s="219"/>
      <c r="N848" s="219"/>
      <c r="O848" s="219"/>
      <c r="P848" s="219"/>
      <c r="Q848" s="219"/>
      <c r="R848" s="219"/>
      <c r="S848" s="219"/>
      <c r="T848" s="219"/>
      <c r="U848" s="219"/>
    </row>
    <row r="849">
      <c r="B849" s="219"/>
      <c r="C849" s="219"/>
      <c r="D849" s="219"/>
      <c r="E849" s="219"/>
      <c r="F849" s="219"/>
      <c r="G849" s="219"/>
      <c r="H849" s="219"/>
      <c r="I849" s="219"/>
      <c r="J849" s="219"/>
      <c r="K849" s="219"/>
      <c r="L849" s="219"/>
      <c r="M849" s="219"/>
      <c r="N849" s="219"/>
      <c r="O849" s="219"/>
      <c r="P849" s="219"/>
      <c r="Q849" s="219"/>
      <c r="R849" s="219"/>
      <c r="S849" s="219"/>
      <c r="T849" s="219"/>
      <c r="U849" s="219"/>
    </row>
    <row r="850">
      <c r="B850" s="219"/>
      <c r="C850" s="219"/>
      <c r="D850" s="219"/>
      <c r="E850" s="219"/>
      <c r="F850" s="219"/>
      <c r="G850" s="219"/>
      <c r="H850" s="219"/>
      <c r="I850" s="219"/>
      <c r="J850" s="219"/>
      <c r="K850" s="219"/>
      <c r="L850" s="219"/>
      <c r="M850" s="219"/>
      <c r="N850" s="219"/>
      <c r="O850" s="219"/>
      <c r="P850" s="219"/>
      <c r="Q850" s="219"/>
      <c r="R850" s="219"/>
      <c r="S850" s="219"/>
      <c r="T850" s="219"/>
      <c r="U850" s="219"/>
    </row>
    <row r="851">
      <c r="B851" s="219"/>
      <c r="C851" s="219"/>
      <c r="D851" s="219"/>
      <c r="E851" s="219"/>
      <c r="F851" s="219"/>
      <c r="G851" s="219"/>
      <c r="H851" s="219"/>
      <c r="I851" s="219"/>
      <c r="J851" s="219"/>
      <c r="K851" s="219"/>
      <c r="L851" s="219"/>
      <c r="M851" s="219"/>
      <c r="N851" s="219"/>
      <c r="O851" s="219"/>
      <c r="P851" s="219"/>
      <c r="Q851" s="219"/>
      <c r="R851" s="219"/>
      <c r="S851" s="219"/>
      <c r="T851" s="219"/>
      <c r="U851" s="219"/>
    </row>
    <row r="852">
      <c r="B852" s="219"/>
      <c r="C852" s="219"/>
      <c r="D852" s="219"/>
      <c r="E852" s="219"/>
      <c r="F852" s="219"/>
      <c r="G852" s="219"/>
      <c r="H852" s="219"/>
      <c r="I852" s="219"/>
      <c r="J852" s="219"/>
      <c r="K852" s="219"/>
      <c r="L852" s="219"/>
      <c r="M852" s="219"/>
      <c r="N852" s="219"/>
      <c r="O852" s="219"/>
      <c r="P852" s="219"/>
      <c r="Q852" s="219"/>
      <c r="R852" s="219"/>
      <c r="S852" s="219"/>
      <c r="T852" s="219"/>
      <c r="U852" s="219"/>
    </row>
    <row r="853">
      <c r="B853" s="219"/>
      <c r="C853" s="219"/>
      <c r="D853" s="219"/>
      <c r="E853" s="219"/>
      <c r="F853" s="219"/>
      <c r="G853" s="219"/>
      <c r="H853" s="219"/>
      <c r="I853" s="219"/>
      <c r="J853" s="219"/>
      <c r="K853" s="219"/>
      <c r="L853" s="219"/>
      <c r="M853" s="219"/>
      <c r="N853" s="219"/>
      <c r="O853" s="219"/>
      <c r="P853" s="219"/>
      <c r="Q853" s="219"/>
      <c r="R853" s="219"/>
      <c r="S853" s="219"/>
      <c r="T853" s="219"/>
      <c r="U853" s="219"/>
    </row>
    <row r="854">
      <c r="B854" s="219"/>
      <c r="C854" s="219"/>
      <c r="D854" s="219"/>
      <c r="E854" s="219"/>
      <c r="F854" s="219"/>
      <c r="G854" s="219"/>
      <c r="H854" s="219"/>
      <c r="I854" s="219"/>
      <c r="J854" s="219"/>
      <c r="K854" s="219"/>
      <c r="L854" s="219"/>
      <c r="M854" s="219"/>
      <c r="N854" s="219"/>
      <c r="O854" s="219"/>
      <c r="P854" s="219"/>
      <c r="Q854" s="219"/>
      <c r="R854" s="219"/>
      <c r="S854" s="219"/>
      <c r="T854" s="219"/>
      <c r="U854" s="219"/>
    </row>
    <row r="855">
      <c r="B855" s="219"/>
      <c r="C855" s="219"/>
      <c r="D855" s="219"/>
      <c r="E855" s="219"/>
      <c r="F855" s="219"/>
      <c r="G855" s="219"/>
      <c r="H855" s="219"/>
      <c r="I855" s="219"/>
      <c r="J855" s="219"/>
      <c r="K855" s="219"/>
      <c r="L855" s="219"/>
      <c r="M855" s="219"/>
      <c r="N855" s="219"/>
      <c r="O855" s="219"/>
      <c r="P855" s="219"/>
      <c r="Q855" s="219"/>
      <c r="R855" s="219"/>
      <c r="S855" s="219"/>
      <c r="T855" s="219"/>
      <c r="U855" s="219"/>
    </row>
    <row r="856">
      <c r="B856" s="219"/>
      <c r="C856" s="219"/>
      <c r="D856" s="219"/>
      <c r="E856" s="219"/>
      <c r="F856" s="219"/>
      <c r="G856" s="219"/>
      <c r="H856" s="219"/>
      <c r="I856" s="219"/>
      <c r="J856" s="219"/>
      <c r="K856" s="219"/>
      <c r="L856" s="219"/>
      <c r="M856" s="219"/>
      <c r="N856" s="219"/>
      <c r="O856" s="219"/>
      <c r="P856" s="219"/>
      <c r="Q856" s="219"/>
      <c r="R856" s="219"/>
      <c r="S856" s="219"/>
      <c r="T856" s="219"/>
      <c r="U856" s="219"/>
    </row>
    <row r="857">
      <c r="B857" s="219"/>
      <c r="C857" s="219"/>
      <c r="D857" s="219"/>
      <c r="E857" s="219"/>
      <c r="F857" s="219"/>
      <c r="G857" s="219"/>
      <c r="H857" s="219"/>
      <c r="I857" s="219"/>
      <c r="J857" s="219"/>
      <c r="K857" s="219"/>
      <c r="L857" s="219"/>
      <c r="M857" s="219"/>
      <c r="N857" s="219"/>
      <c r="O857" s="219"/>
      <c r="P857" s="219"/>
      <c r="Q857" s="219"/>
      <c r="R857" s="219"/>
      <c r="S857" s="219"/>
      <c r="T857" s="219"/>
      <c r="U857" s="219"/>
    </row>
    <row r="858">
      <c r="B858" s="219"/>
      <c r="C858" s="219"/>
      <c r="D858" s="219"/>
      <c r="E858" s="219"/>
      <c r="F858" s="219"/>
      <c r="G858" s="219"/>
      <c r="H858" s="219"/>
      <c r="I858" s="219"/>
      <c r="J858" s="219"/>
      <c r="K858" s="219"/>
      <c r="L858" s="219"/>
      <c r="M858" s="219"/>
      <c r="N858" s="219"/>
      <c r="O858" s="219"/>
      <c r="P858" s="219"/>
      <c r="Q858" s="219"/>
      <c r="R858" s="219"/>
      <c r="S858" s="219"/>
      <c r="T858" s="219"/>
      <c r="U858" s="219"/>
    </row>
    <row r="859">
      <c r="B859" s="219"/>
      <c r="C859" s="219"/>
      <c r="D859" s="219"/>
      <c r="E859" s="219"/>
      <c r="F859" s="219"/>
      <c r="G859" s="219"/>
      <c r="H859" s="219"/>
      <c r="I859" s="219"/>
      <c r="J859" s="219"/>
      <c r="K859" s="219"/>
      <c r="L859" s="219"/>
      <c r="M859" s="219"/>
      <c r="N859" s="219"/>
      <c r="O859" s="219"/>
      <c r="P859" s="219"/>
      <c r="Q859" s="219"/>
      <c r="R859" s="219"/>
      <c r="S859" s="219"/>
      <c r="T859" s="219"/>
      <c r="U859" s="219"/>
    </row>
    <row r="860">
      <c r="B860" s="219"/>
      <c r="C860" s="219"/>
      <c r="D860" s="219"/>
      <c r="E860" s="219"/>
      <c r="F860" s="219"/>
      <c r="G860" s="219"/>
      <c r="H860" s="219"/>
      <c r="I860" s="219"/>
      <c r="J860" s="219"/>
      <c r="K860" s="219"/>
      <c r="L860" s="219"/>
      <c r="M860" s="219"/>
      <c r="N860" s="219"/>
      <c r="O860" s="219"/>
      <c r="P860" s="219"/>
      <c r="Q860" s="219"/>
      <c r="R860" s="219"/>
      <c r="S860" s="219"/>
      <c r="T860" s="219"/>
      <c r="U860" s="219"/>
    </row>
    <row r="861">
      <c r="B861" s="219"/>
      <c r="C861" s="219"/>
      <c r="D861" s="219"/>
      <c r="E861" s="219"/>
      <c r="F861" s="219"/>
      <c r="G861" s="219"/>
      <c r="H861" s="219"/>
      <c r="I861" s="219"/>
      <c r="J861" s="219"/>
      <c r="K861" s="219"/>
      <c r="L861" s="219"/>
      <c r="M861" s="219"/>
      <c r="N861" s="219"/>
      <c r="O861" s="219"/>
      <c r="P861" s="219"/>
      <c r="Q861" s="219"/>
      <c r="R861" s="219"/>
      <c r="S861" s="219"/>
      <c r="T861" s="219"/>
      <c r="U861" s="219"/>
    </row>
    <row r="862">
      <c r="B862" s="219"/>
      <c r="C862" s="219"/>
      <c r="D862" s="219"/>
      <c r="E862" s="219"/>
      <c r="F862" s="219"/>
      <c r="G862" s="219"/>
      <c r="H862" s="219"/>
      <c r="I862" s="219"/>
      <c r="J862" s="219"/>
      <c r="K862" s="219"/>
      <c r="L862" s="219"/>
      <c r="M862" s="219"/>
      <c r="N862" s="219"/>
      <c r="O862" s="219"/>
      <c r="P862" s="219"/>
      <c r="Q862" s="219"/>
      <c r="R862" s="219"/>
      <c r="S862" s="219"/>
      <c r="T862" s="219"/>
      <c r="U862" s="219"/>
    </row>
    <row r="863">
      <c r="B863" s="219"/>
      <c r="C863" s="219"/>
      <c r="D863" s="219"/>
      <c r="E863" s="219"/>
      <c r="F863" s="219"/>
      <c r="G863" s="219"/>
      <c r="H863" s="219"/>
      <c r="I863" s="219"/>
      <c r="J863" s="219"/>
      <c r="K863" s="219"/>
      <c r="L863" s="219"/>
      <c r="M863" s="219"/>
      <c r="N863" s="219"/>
      <c r="O863" s="219"/>
      <c r="P863" s="219"/>
      <c r="Q863" s="219"/>
      <c r="R863" s="219"/>
      <c r="S863" s="219"/>
      <c r="T863" s="219"/>
      <c r="U863" s="219"/>
    </row>
    <row r="864">
      <c r="B864" s="219"/>
      <c r="C864" s="219"/>
      <c r="D864" s="219"/>
      <c r="E864" s="219"/>
      <c r="F864" s="219"/>
      <c r="G864" s="219"/>
      <c r="H864" s="219"/>
      <c r="I864" s="219"/>
      <c r="J864" s="219"/>
      <c r="K864" s="219"/>
      <c r="L864" s="219"/>
      <c r="M864" s="219"/>
      <c r="N864" s="219"/>
      <c r="O864" s="219"/>
      <c r="P864" s="219"/>
      <c r="Q864" s="219"/>
      <c r="R864" s="219"/>
      <c r="S864" s="219"/>
      <c r="T864" s="219"/>
      <c r="U864" s="219"/>
    </row>
    <row r="865">
      <c r="B865" s="219"/>
      <c r="C865" s="219"/>
      <c r="D865" s="219"/>
      <c r="E865" s="219"/>
      <c r="F865" s="219"/>
      <c r="G865" s="219"/>
      <c r="H865" s="219"/>
      <c r="I865" s="219"/>
      <c r="J865" s="219"/>
      <c r="K865" s="219"/>
      <c r="L865" s="219"/>
      <c r="M865" s="219"/>
      <c r="N865" s="219"/>
      <c r="O865" s="219"/>
      <c r="P865" s="219"/>
      <c r="Q865" s="219"/>
      <c r="R865" s="219"/>
      <c r="S865" s="219"/>
      <c r="T865" s="219"/>
      <c r="U865" s="219"/>
    </row>
    <row r="866">
      <c r="B866" s="219"/>
      <c r="C866" s="219"/>
      <c r="D866" s="219"/>
      <c r="E866" s="219"/>
      <c r="F866" s="219"/>
      <c r="G866" s="219"/>
      <c r="H866" s="219"/>
      <c r="I866" s="219"/>
      <c r="J866" s="219"/>
      <c r="K866" s="219"/>
      <c r="L866" s="219"/>
      <c r="M866" s="219"/>
      <c r="N866" s="219"/>
      <c r="O866" s="219"/>
      <c r="P866" s="219"/>
      <c r="Q866" s="219"/>
      <c r="R866" s="219"/>
      <c r="S866" s="219"/>
      <c r="T866" s="219"/>
      <c r="U866" s="219"/>
    </row>
    <row r="867">
      <c r="B867" s="219"/>
      <c r="C867" s="219"/>
      <c r="D867" s="219"/>
      <c r="E867" s="219"/>
      <c r="F867" s="219"/>
      <c r="G867" s="219"/>
      <c r="H867" s="219"/>
      <c r="I867" s="219"/>
      <c r="J867" s="219"/>
      <c r="K867" s="219"/>
      <c r="L867" s="219"/>
      <c r="M867" s="219"/>
      <c r="N867" s="219"/>
      <c r="O867" s="219"/>
      <c r="P867" s="219"/>
      <c r="Q867" s="219"/>
      <c r="R867" s="219"/>
      <c r="S867" s="219"/>
      <c r="T867" s="219"/>
      <c r="U867" s="219"/>
    </row>
    <row r="868">
      <c r="B868" s="219"/>
      <c r="C868" s="219"/>
      <c r="D868" s="219"/>
      <c r="E868" s="219"/>
      <c r="F868" s="219"/>
      <c r="G868" s="219"/>
      <c r="H868" s="219"/>
      <c r="I868" s="219"/>
      <c r="J868" s="219"/>
      <c r="K868" s="219"/>
      <c r="L868" s="219"/>
      <c r="M868" s="219"/>
      <c r="N868" s="219"/>
      <c r="O868" s="219"/>
      <c r="P868" s="219"/>
      <c r="Q868" s="219"/>
      <c r="R868" s="219"/>
      <c r="S868" s="219"/>
      <c r="T868" s="219"/>
      <c r="U868" s="219"/>
    </row>
    <row r="869">
      <c r="B869" s="219"/>
      <c r="C869" s="219"/>
      <c r="D869" s="219"/>
      <c r="E869" s="219"/>
      <c r="F869" s="219"/>
      <c r="G869" s="219"/>
      <c r="H869" s="219"/>
      <c r="I869" s="219"/>
      <c r="J869" s="219"/>
      <c r="K869" s="219"/>
      <c r="L869" s="219"/>
      <c r="M869" s="219"/>
      <c r="N869" s="219"/>
      <c r="O869" s="219"/>
      <c r="P869" s="219"/>
      <c r="Q869" s="219"/>
      <c r="R869" s="219"/>
      <c r="S869" s="219"/>
      <c r="T869" s="219"/>
      <c r="U869" s="219"/>
    </row>
    <row r="870">
      <c r="B870" s="219"/>
      <c r="C870" s="219"/>
      <c r="D870" s="219"/>
      <c r="E870" s="219"/>
      <c r="F870" s="219"/>
      <c r="G870" s="219"/>
      <c r="H870" s="219"/>
      <c r="I870" s="219"/>
      <c r="J870" s="219"/>
      <c r="K870" s="219"/>
      <c r="L870" s="219"/>
      <c r="M870" s="219"/>
      <c r="N870" s="219"/>
      <c r="O870" s="219"/>
      <c r="P870" s="219"/>
      <c r="Q870" s="219"/>
      <c r="R870" s="219"/>
      <c r="S870" s="219"/>
      <c r="T870" s="219"/>
      <c r="U870" s="219"/>
    </row>
    <row r="871">
      <c r="B871" s="219"/>
      <c r="C871" s="219"/>
      <c r="D871" s="219"/>
      <c r="E871" s="219"/>
      <c r="F871" s="219"/>
      <c r="G871" s="219"/>
      <c r="H871" s="219"/>
      <c r="I871" s="219"/>
      <c r="J871" s="219"/>
      <c r="K871" s="219"/>
      <c r="L871" s="219"/>
      <c r="M871" s="219"/>
      <c r="N871" s="219"/>
      <c r="O871" s="219"/>
      <c r="P871" s="219"/>
      <c r="Q871" s="219"/>
      <c r="R871" s="219"/>
      <c r="S871" s="219"/>
      <c r="T871" s="219"/>
      <c r="U871" s="219"/>
    </row>
    <row r="872">
      <c r="B872" s="219"/>
      <c r="C872" s="219"/>
      <c r="D872" s="219"/>
      <c r="E872" s="219"/>
      <c r="F872" s="219"/>
      <c r="G872" s="219"/>
      <c r="H872" s="219"/>
      <c r="I872" s="219"/>
      <c r="J872" s="219"/>
      <c r="K872" s="219"/>
      <c r="L872" s="219"/>
      <c r="M872" s="219"/>
      <c r="N872" s="219"/>
      <c r="O872" s="219"/>
      <c r="P872" s="219"/>
      <c r="Q872" s="219"/>
      <c r="R872" s="219"/>
      <c r="S872" s="219"/>
      <c r="T872" s="219"/>
      <c r="U872" s="219"/>
    </row>
    <row r="873">
      <c r="B873" s="219"/>
      <c r="C873" s="219"/>
      <c r="D873" s="219"/>
      <c r="E873" s="219"/>
      <c r="F873" s="219"/>
      <c r="G873" s="219"/>
      <c r="H873" s="219"/>
      <c r="I873" s="219"/>
      <c r="J873" s="219"/>
      <c r="K873" s="219"/>
      <c r="L873" s="219"/>
      <c r="M873" s="219"/>
      <c r="N873" s="219"/>
      <c r="O873" s="219"/>
      <c r="P873" s="219"/>
      <c r="Q873" s="219"/>
      <c r="R873" s="219"/>
      <c r="S873" s="219"/>
      <c r="T873" s="219"/>
      <c r="U873" s="219"/>
    </row>
    <row r="874">
      <c r="B874" s="219"/>
      <c r="C874" s="219"/>
      <c r="D874" s="219"/>
      <c r="E874" s="219"/>
      <c r="F874" s="219"/>
      <c r="G874" s="219"/>
      <c r="H874" s="219"/>
      <c r="I874" s="219"/>
      <c r="J874" s="219"/>
      <c r="K874" s="219"/>
      <c r="L874" s="219"/>
      <c r="M874" s="219"/>
      <c r="N874" s="219"/>
      <c r="O874" s="219"/>
      <c r="P874" s="219"/>
      <c r="Q874" s="219"/>
      <c r="R874" s="219"/>
      <c r="S874" s="219"/>
      <c r="T874" s="219"/>
      <c r="U874" s="219"/>
    </row>
    <row r="875">
      <c r="B875" s="219"/>
      <c r="C875" s="219"/>
      <c r="D875" s="219"/>
      <c r="E875" s="219"/>
      <c r="F875" s="219"/>
      <c r="G875" s="219"/>
      <c r="H875" s="219"/>
      <c r="I875" s="219"/>
      <c r="J875" s="219"/>
      <c r="K875" s="219"/>
      <c r="L875" s="219"/>
      <c r="M875" s="219"/>
      <c r="N875" s="219"/>
      <c r="O875" s="219"/>
      <c r="P875" s="219"/>
      <c r="Q875" s="219"/>
      <c r="R875" s="219"/>
      <c r="S875" s="219"/>
      <c r="T875" s="219"/>
      <c r="U875" s="219"/>
    </row>
    <row r="876">
      <c r="B876" s="219"/>
      <c r="C876" s="219"/>
      <c r="D876" s="219"/>
      <c r="E876" s="219"/>
      <c r="F876" s="219"/>
      <c r="G876" s="219"/>
      <c r="H876" s="219"/>
      <c r="I876" s="219"/>
      <c r="J876" s="219"/>
      <c r="K876" s="219"/>
      <c r="L876" s="219"/>
      <c r="M876" s="219"/>
      <c r="N876" s="219"/>
      <c r="O876" s="219"/>
      <c r="P876" s="219"/>
      <c r="Q876" s="219"/>
      <c r="R876" s="219"/>
      <c r="S876" s="219"/>
      <c r="T876" s="219"/>
      <c r="U876" s="219"/>
    </row>
    <row r="877">
      <c r="B877" s="219"/>
      <c r="C877" s="219"/>
      <c r="D877" s="219"/>
      <c r="E877" s="219"/>
      <c r="F877" s="219"/>
      <c r="G877" s="219"/>
      <c r="H877" s="219"/>
      <c r="I877" s="219"/>
      <c r="J877" s="219"/>
      <c r="K877" s="219"/>
      <c r="L877" s="219"/>
      <c r="M877" s="219"/>
      <c r="N877" s="219"/>
      <c r="O877" s="219"/>
      <c r="P877" s="219"/>
      <c r="Q877" s="219"/>
      <c r="R877" s="219"/>
      <c r="S877" s="219"/>
      <c r="T877" s="219"/>
      <c r="U877" s="219"/>
    </row>
    <row r="878">
      <c r="B878" s="219"/>
      <c r="C878" s="219"/>
      <c r="D878" s="219"/>
      <c r="E878" s="219"/>
      <c r="F878" s="219"/>
      <c r="G878" s="219"/>
      <c r="H878" s="219"/>
      <c r="I878" s="219"/>
      <c r="J878" s="219"/>
      <c r="K878" s="219"/>
      <c r="L878" s="219"/>
      <c r="M878" s="219"/>
      <c r="N878" s="219"/>
      <c r="O878" s="219"/>
      <c r="P878" s="219"/>
      <c r="Q878" s="219"/>
      <c r="R878" s="219"/>
      <c r="S878" s="219"/>
      <c r="T878" s="219"/>
      <c r="U878" s="219"/>
    </row>
    <row r="879">
      <c r="B879" s="219"/>
      <c r="C879" s="219"/>
      <c r="D879" s="219"/>
      <c r="E879" s="219"/>
      <c r="F879" s="219"/>
      <c r="G879" s="219"/>
      <c r="H879" s="219"/>
      <c r="I879" s="219"/>
      <c r="J879" s="219"/>
      <c r="K879" s="219"/>
      <c r="L879" s="219"/>
      <c r="M879" s="219"/>
      <c r="N879" s="219"/>
      <c r="O879" s="219"/>
      <c r="P879" s="219"/>
      <c r="Q879" s="219"/>
      <c r="R879" s="219"/>
      <c r="S879" s="219"/>
      <c r="T879" s="219"/>
      <c r="U879" s="219"/>
    </row>
    <row r="880">
      <c r="B880" s="219"/>
      <c r="C880" s="219"/>
      <c r="D880" s="219"/>
      <c r="E880" s="219"/>
      <c r="F880" s="219"/>
      <c r="G880" s="219"/>
      <c r="H880" s="219"/>
      <c r="I880" s="219"/>
      <c r="J880" s="219"/>
      <c r="K880" s="219"/>
      <c r="L880" s="219"/>
      <c r="M880" s="219"/>
      <c r="N880" s="219"/>
      <c r="O880" s="219"/>
      <c r="P880" s="219"/>
      <c r="Q880" s="219"/>
      <c r="R880" s="219"/>
      <c r="S880" s="219"/>
      <c r="T880" s="219"/>
      <c r="U880" s="219"/>
    </row>
    <row r="881">
      <c r="B881" s="219"/>
      <c r="C881" s="219"/>
      <c r="D881" s="219"/>
      <c r="E881" s="219"/>
      <c r="F881" s="219"/>
      <c r="G881" s="219"/>
      <c r="H881" s="219"/>
      <c r="I881" s="219"/>
      <c r="J881" s="219"/>
      <c r="K881" s="219"/>
      <c r="L881" s="219"/>
      <c r="M881" s="219"/>
      <c r="N881" s="219"/>
      <c r="O881" s="219"/>
      <c r="P881" s="219"/>
      <c r="Q881" s="219"/>
      <c r="R881" s="219"/>
      <c r="S881" s="219"/>
      <c r="T881" s="219"/>
      <c r="U881" s="219"/>
    </row>
    <row r="882">
      <c r="B882" s="219"/>
      <c r="C882" s="219"/>
      <c r="D882" s="219"/>
      <c r="E882" s="219"/>
      <c r="F882" s="219"/>
      <c r="G882" s="219"/>
      <c r="H882" s="219"/>
      <c r="I882" s="219"/>
      <c r="J882" s="219"/>
      <c r="K882" s="219"/>
      <c r="L882" s="219"/>
      <c r="M882" s="219"/>
      <c r="N882" s="219"/>
      <c r="O882" s="219"/>
      <c r="P882" s="219"/>
      <c r="Q882" s="219"/>
      <c r="R882" s="219"/>
      <c r="S882" s="219"/>
      <c r="T882" s="219"/>
      <c r="U882" s="219"/>
    </row>
    <row r="883">
      <c r="B883" s="219"/>
      <c r="C883" s="219"/>
      <c r="D883" s="219"/>
      <c r="E883" s="219"/>
      <c r="F883" s="219"/>
      <c r="G883" s="219"/>
      <c r="H883" s="219"/>
      <c r="I883" s="219"/>
      <c r="J883" s="219"/>
      <c r="K883" s="219"/>
      <c r="L883" s="219"/>
      <c r="M883" s="219"/>
      <c r="N883" s="219"/>
      <c r="O883" s="219"/>
      <c r="P883" s="219"/>
      <c r="Q883" s="219"/>
      <c r="R883" s="219"/>
      <c r="S883" s="219"/>
      <c r="T883" s="219"/>
      <c r="U883" s="219"/>
    </row>
    <row r="884">
      <c r="B884" s="219"/>
      <c r="C884" s="219"/>
      <c r="D884" s="219"/>
      <c r="E884" s="219"/>
      <c r="F884" s="219"/>
      <c r="G884" s="219"/>
      <c r="H884" s="219"/>
      <c r="I884" s="219"/>
      <c r="J884" s="219"/>
      <c r="K884" s="219"/>
      <c r="L884" s="219"/>
      <c r="M884" s="219"/>
      <c r="N884" s="219"/>
      <c r="O884" s="219"/>
      <c r="P884" s="219"/>
      <c r="Q884" s="219"/>
      <c r="R884" s="219"/>
      <c r="S884" s="219"/>
      <c r="T884" s="219"/>
      <c r="U884" s="219"/>
    </row>
    <row r="885">
      <c r="B885" s="219"/>
      <c r="C885" s="219"/>
      <c r="D885" s="219"/>
      <c r="E885" s="219"/>
      <c r="F885" s="219"/>
      <c r="G885" s="219"/>
      <c r="H885" s="219"/>
      <c r="I885" s="219"/>
      <c r="J885" s="219"/>
      <c r="K885" s="219"/>
      <c r="L885" s="219"/>
      <c r="M885" s="219"/>
      <c r="N885" s="219"/>
      <c r="O885" s="219"/>
      <c r="P885" s="219"/>
      <c r="Q885" s="219"/>
      <c r="R885" s="219"/>
      <c r="S885" s="219"/>
      <c r="T885" s="219"/>
      <c r="U885" s="219"/>
    </row>
    <row r="886">
      <c r="B886" s="219"/>
      <c r="C886" s="219"/>
      <c r="D886" s="219"/>
      <c r="E886" s="219"/>
      <c r="F886" s="219"/>
      <c r="G886" s="219"/>
      <c r="H886" s="219"/>
      <c r="I886" s="219"/>
      <c r="J886" s="219"/>
      <c r="K886" s="219"/>
      <c r="L886" s="219"/>
      <c r="M886" s="219"/>
      <c r="N886" s="219"/>
      <c r="O886" s="219"/>
      <c r="P886" s="219"/>
      <c r="Q886" s="219"/>
      <c r="R886" s="219"/>
      <c r="S886" s="219"/>
      <c r="T886" s="219"/>
      <c r="U886" s="219"/>
    </row>
    <row r="887">
      <c r="B887" s="219"/>
      <c r="C887" s="219"/>
      <c r="D887" s="219"/>
      <c r="E887" s="219"/>
      <c r="F887" s="219"/>
      <c r="G887" s="219"/>
      <c r="H887" s="219"/>
      <c r="I887" s="219"/>
      <c r="J887" s="219"/>
      <c r="K887" s="219"/>
      <c r="L887" s="219"/>
      <c r="M887" s="219"/>
      <c r="N887" s="219"/>
      <c r="O887" s="219"/>
      <c r="P887" s="219"/>
      <c r="Q887" s="219"/>
      <c r="R887" s="219"/>
      <c r="S887" s="219"/>
      <c r="T887" s="219"/>
      <c r="U887" s="219"/>
    </row>
    <row r="888">
      <c r="B888" s="219"/>
      <c r="C888" s="219"/>
      <c r="D888" s="219"/>
      <c r="E888" s="219"/>
      <c r="F888" s="219"/>
      <c r="G888" s="219"/>
      <c r="H888" s="219"/>
      <c r="I888" s="219"/>
      <c r="J888" s="219"/>
      <c r="K888" s="219"/>
      <c r="L888" s="219"/>
      <c r="M888" s="219"/>
      <c r="N888" s="219"/>
      <c r="O888" s="219"/>
      <c r="P888" s="219"/>
      <c r="Q888" s="219"/>
      <c r="R888" s="219"/>
      <c r="S888" s="219"/>
      <c r="T888" s="219"/>
      <c r="U888" s="219"/>
    </row>
    <row r="889">
      <c r="B889" s="219"/>
      <c r="C889" s="219"/>
      <c r="D889" s="219"/>
      <c r="E889" s="219"/>
      <c r="F889" s="219"/>
      <c r="G889" s="219"/>
      <c r="H889" s="219"/>
      <c r="I889" s="219"/>
      <c r="J889" s="219"/>
      <c r="K889" s="219"/>
      <c r="L889" s="219"/>
      <c r="M889" s="219"/>
      <c r="N889" s="219"/>
      <c r="O889" s="219"/>
      <c r="P889" s="219"/>
      <c r="Q889" s="219"/>
      <c r="R889" s="219"/>
      <c r="S889" s="219"/>
      <c r="T889" s="219"/>
      <c r="U889" s="219"/>
    </row>
    <row r="890">
      <c r="B890" s="219"/>
      <c r="C890" s="219"/>
      <c r="D890" s="219"/>
      <c r="E890" s="219"/>
      <c r="F890" s="219"/>
      <c r="G890" s="219"/>
      <c r="H890" s="219"/>
      <c r="I890" s="219"/>
      <c r="J890" s="219"/>
      <c r="K890" s="219"/>
      <c r="L890" s="219"/>
      <c r="M890" s="219"/>
      <c r="N890" s="219"/>
      <c r="O890" s="219"/>
      <c r="P890" s="219"/>
      <c r="Q890" s="219"/>
      <c r="R890" s="219"/>
      <c r="S890" s="219"/>
      <c r="T890" s="219"/>
      <c r="U890" s="219"/>
    </row>
    <row r="891">
      <c r="B891" s="219"/>
      <c r="C891" s="219"/>
      <c r="D891" s="219"/>
      <c r="E891" s="219"/>
      <c r="F891" s="219"/>
      <c r="G891" s="219"/>
      <c r="H891" s="219"/>
      <c r="I891" s="219"/>
      <c r="J891" s="219"/>
      <c r="K891" s="219"/>
      <c r="L891" s="219"/>
      <c r="M891" s="219"/>
      <c r="N891" s="219"/>
      <c r="O891" s="219"/>
      <c r="P891" s="219"/>
      <c r="Q891" s="219"/>
      <c r="R891" s="219"/>
      <c r="S891" s="219"/>
      <c r="T891" s="219"/>
      <c r="U891" s="219"/>
    </row>
    <row r="892">
      <c r="B892" s="219"/>
      <c r="C892" s="219"/>
      <c r="D892" s="219"/>
      <c r="E892" s="219"/>
      <c r="F892" s="219"/>
      <c r="G892" s="219"/>
      <c r="H892" s="219"/>
      <c r="I892" s="219"/>
      <c r="J892" s="219"/>
      <c r="K892" s="219"/>
      <c r="L892" s="219"/>
      <c r="M892" s="219"/>
      <c r="N892" s="219"/>
      <c r="O892" s="219"/>
      <c r="P892" s="219"/>
      <c r="Q892" s="219"/>
      <c r="R892" s="219"/>
      <c r="S892" s="219"/>
      <c r="T892" s="219"/>
      <c r="U892" s="219"/>
    </row>
    <row r="893">
      <c r="B893" s="219"/>
      <c r="C893" s="219"/>
      <c r="D893" s="219"/>
      <c r="E893" s="219"/>
      <c r="F893" s="219"/>
      <c r="G893" s="219"/>
      <c r="H893" s="219"/>
      <c r="I893" s="219"/>
      <c r="J893" s="219"/>
      <c r="K893" s="219"/>
      <c r="L893" s="219"/>
      <c r="M893" s="219"/>
      <c r="N893" s="219"/>
      <c r="O893" s="219"/>
      <c r="P893" s="219"/>
      <c r="Q893" s="219"/>
      <c r="R893" s="219"/>
      <c r="S893" s="219"/>
      <c r="T893" s="219"/>
      <c r="U893" s="219"/>
    </row>
    <row r="894">
      <c r="B894" s="219"/>
      <c r="C894" s="219"/>
      <c r="D894" s="219"/>
      <c r="E894" s="219"/>
      <c r="F894" s="219"/>
      <c r="G894" s="219"/>
      <c r="H894" s="219"/>
      <c r="I894" s="219"/>
      <c r="J894" s="219"/>
      <c r="K894" s="219"/>
      <c r="L894" s="219"/>
      <c r="M894" s="219"/>
      <c r="N894" s="219"/>
      <c r="O894" s="219"/>
      <c r="P894" s="219"/>
      <c r="Q894" s="219"/>
      <c r="R894" s="219"/>
      <c r="S894" s="219"/>
      <c r="T894" s="219"/>
      <c r="U894" s="219"/>
    </row>
    <row r="895">
      <c r="B895" s="219"/>
      <c r="C895" s="219"/>
      <c r="D895" s="219"/>
      <c r="E895" s="219"/>
      <c r="F895" s="219"/>
      <c r="G895" s="219"/>
      <c r="H895" s="219"/>
      <c r="I895" s="219"/>
      <c r="J895" s="219"/>
      <c r="K895" s="219"/>
      <c r="L895" s="219"/>
      <c r="M895" s="219"/>
      <c r="N895" s="219"/>
      <c r="O895" s="219"/>
      <c r="P895" s="219"/>
      <c r="Q895" s="219"/>
      <c r="R895" s="219"/>
      <c r="S895" s="219"/>
      <c r="T895" s="219"/>
      <c r="U895" s="219"/>
    </row>
    <row r="896">
      <c r="B896" s="219"/>
      <c r="C896" s="219"/>
      <c r="D896" s="219"/>
      <c r="E896" s="219"/>
      <c r="F896" s="219"/>
      <c r="G896" s="219"/>
      <c r="H896" s="219"/>
      <c r="I896" s="219"/>
      <c r="J896" s="219"/>
      <c r="K896" s="219"/>
      <c r="L896" s="219"/>
      <c r="M896" s="219"/>
      <c r="N896" s="219"/>
      <c r="O896" s="219"/>
      <c r="P896" s="219"/>
      <c r="Q896" s="219"/>
      <c r="R896" s="219"/>
      <c r="S896" s="219"/>
      <c r="T896" s="219"/>
      <c r="U896" s="219"/>
    </row>
    <row r="897">
      <c r="B897" s="219"/>
      <c r="C897" s="219"/>
      <c r="D897" s="219"/>
      <c r="E897" s="219"/>
      <c r="F897" s="219"/>
      <c r="G897" s="219"/>
      <c r="H897" s="219"/>
      <c r="I897" s="219"/>
      <c r="J897" s="219"/>
      <c r="K897" s="219"/>
      <c r="L897" s="219"/>
      <c r="M897" s="219"/>
      <c r="N897" s="219"/>
      <c r="O897" s="219"/>
      <c r="P897" s="219"/>
      <c r="Q897" s="219"/>
      <c r="R897" s="219"/>
      <c r="S897" s="219"/>
      <c r="T897" s="219"/>
      <c r="U897" s="219"/>
    </row>
    <row r="898">
      <c r="B898" s="219"/>
      <c r="C898" s="219"/>
      <c r="D898" s="219"/>
      <c r="E898" s="219"/>
      <c r="F898" s="219"/>
      <c r="G898" s="219"/>
      <c r="H898" s="219"/>
      <c r="I898" s="219"/>
      <c r="J898" s="219"/>
      <c r="K898" s="219"/>
      <c r="L898" s="219"/>
      <c r="M898" s="219"/>
      <c r="N898" s="219"/>
      <c r="O898" s="219"/>
      <c r="P898" s="219"/>
      <c r="Q898" s="219"/>
      <c r="R898" s="219"/>
      <c r="S898" s="219"/>
      <c r="T898" s="219"/>
      <c r="U898" s="219"/>
    </row>
    <row r="899">
      <c r="B899" s="219"/>
      <c r="C899" s="219"/>
      <c r="D899" s="219"/>
      <c r="E899" s="219"/>
      <c r="F899" s="219"/>
      <c r="G899" s="219"/>
      <c r="H899" s="219"/>
      <c r="I899" s="219"/>
      <c r="J899" s="219"/>
      <c r="K899" s="219"/>
      <c r="L899" s="219"/>
      <c r="M899" s="219"/>
      <c r="N899" s="219"/>
      <c r="O899" s="219"/>
      <c r="P899" s="219"/>
      <c r="Q899" s="219"/>
      <c r="R899" s="219"/>
      <c r="S899" s="219"/>
      <c r="T899" s="219"/>
      <c r="U899" s="219"/>
    </row>
    <row r="900">
      <c r="B900" s="219"/>
      <c r="C900" s="219"/>
      <c r="D900" s="219"/>
      <c r="E900" s="219"/>
      <c r="F900" s="219"/>
      <c r="G900" s="219"/>
      <c r="H900" s="219"/>
      <c r="I900" s="219"/>
      <c r="J900" s="219"/>
      <c r="K900" s="219"/>
      <c r="L900" s="219"/>
      <c r="M900" s="219"/>
      <c r="N900" s="219"/>
      <c r="O900" s="219"/>
      <c r="P900" s="219"/>
      <c r="Q900" s="219"/>
      <c r="R900" s="219"/>
      <c r="S900" s="219"/>
      <c r="T900" s="219"/>
      <c r="U900" s="219"/>
    </row>
    <row r="901">
      <c r="B901" s="219"/>
      <c r="C901" s="219"/>
      <c r="D901" s="219"/>
      <c r="E901" s="219"/>
      <c r="F901" s="219"/>
      <c r="G901" s="219"/>
      <c r="H901" s="219"/>
      <c r="I901" s="219"/>
      <c r="J901" s="219"/>
      <c r="K901" s="219"/>
      <c r="L901" s="219"/>
      <c r="M901" s="219"/>
      <c r="N901" s="219"/>
      <c r="O901" s="219"/>
      <c r="P901" s="219"/>
      <c r="Q901" s="219"/>
      <c r="R901" s="219"/>
      <c r="S901" s="219"/>
      <c r="T901" s="219"/>
      <c r="U901" s="219"/>
    </row>
    <row r="902">
      <c r="B902" s="219"/>
      <c r="C902" s="219"/>
      <c r="D902" s="219"/>
      <c r="E902" s="219"/>
      <c r="F902" s="219"/>
      <c r="G902" s="219"/>
      <c r="H902" s="219"/>
      <c r="I902" s="219"/>
      <c r="J902" s="219"/>
      <c r="K902" s="219"/>
      <c r="L902" s="219"/>
      <c r="M902" s="219"/>
      <c r="N902" s="219"/>
      <c r="O902" s="219"/>
      <c r="P902" s="219"/>
      <c r="Q902" s="219"/>
      <c r="R902" s="219"/>
      <c r="S902" s="219"/>
      <c r="T902" s="219"/>
      <c r="U902" s="219"/>
    </row>
    <row r="903">
      <c r="B903" s="219"/>
      <c r="C903" s="219"/>
      <c r="D903" s="219"/>
      <c r="E903" s="219"/>
      <c r="F903" s="219"/>
      <c r="G903" s="219"/>
      <c r="H903" s="219"/>
      <c r="I903" s="219"/>
      <c r="J903" s="219"/>
      <c r="K903" s="219"/>
      <c r="L903" s="219"/>
      <c r="M903" s="219"/>
      <c r="N903" s="219"/>
      <c r="O903" s="219"/>
      <c r="P903" s="219"/>
      <c r="Q903" s="219"/>
      <c r="R903" s="219"/>
      <c r="S903" s="219"/>
      <c r="T903" s="219"/>
      <c r="U903" s="219"/>
    </row>
    <row r="904">
      <c r="B904" s="219"/>
      <c r="C904" s="219"/>
      <c r="D904" s="219"/>
      <c r="E904" s="219"/>
      <c r="F904" s="219"/>
      <c r="G904" s="219"/>
      <c r="H904" s="219"/>
      <c r="I904" s="219"/>
      <c r="J904" s="219"/>
      <c r="K904" s="219"/>
      <c r="L904" s="219"/>
      <c r="M904" s="219"/>
      <c r="N904" s="219"/>
      <c r="O904" s="219"/>
      <c r="P904" s="219"/>
      <c r="Q904" s="219"/>
      <c r="R904" s="219"/>
      <c r="S904" s="219"/>
      <c r="T904" s="219"/>
      <c r="U904" s="219"/>
    </row>
    <row r="905">
      <c r="B905" s="219"/>
      <c r="C905" s="219"/>
      <c r="D905" s="219"/>
      <c r="E905" s="219"/>
      <c r="F905" s="219"/>
      <c r="G905" s="219"/>
      <c r="H905" s="219"/>
      <c r="I905" s="219"/>
      <c r="J905" s="219"/>
      <c r="K905" s="219"/>
      <c r="L905" s="219"/>
      <c r="M905" s="219"/>
      <c r="N905" s="219"/>
      <c r="O905" s="219"/>
      <c r="P905" s="219"/>
      <c r="Q905" s="219"/>
      <c r="R905" s="219"/>
      <c r="S905" s="219"/>
      <c r="T905" s="219"/>
      <c r="U905" s="219"/>
    </row>
    <row r="906">
      <c r="B906" s="219"/>
      <c r="C906" s="219"/>
      <c r="D906" s="219"/>
      <c r="E906" s="219"/>
      <c r="F906" s="219"/>
      <c r="G906" s="219"/>
      <c r="H906" s="219"/>
      <c r="I906" s="219"/>
      <c r="J906" s="219"/>
      <c r="K906" s="219"/>
      <c r="L906" s="219"/>
      <c r="M906" s="219"/>
      <c r="N906" s="219"/>
      <c r="O906" s="219"/>
      <c r="P906" s="219"/>
      <c r="Q906" s="219"/>
      <c r="R906" s="219"/>
      <c r="S906" s="219"/>
      <c r="T906" s="219"/>
      <c r="U906" s="219"/>
    </row>
    <row r="907">
      <c r="B907" s="219"/>
      <c r="C907" s="219"/>
      <c r="D907" s="219"/>
      <c r="E907" s="219"/>
      <c r="F907" s="219"/>
      <c r="G907" s="219"/>
      <c r="H907" s="219"/>
      <c r="I907" s="219"/>
      <c r="J907" s="219"/>
      <c r="K907" s="219"/>
      <c r="L907" s="219"/>
      <c r="M907" s="219"/>
      <c r="N907" s="219"/>
      <c r="O907" s="219"/>
      <c r="P907" s="219"/>
      <c r="Q907" s="219"/>
      <c r="R907" s="219"/>
      <c r="S907" s="219"/>
      <c r="T907" s="219"/>
      <c r="U907" s="219"/>
    </row>
    <row r="908">
      <c r="B908" s="219"/>
      <c r="C908" s="219"/>
      <c r="D908" s="219"/>
      <c r="E908" s="219"/>
      <c r="F908" s="219"/>
      <c r="G908" s="219"/>
      <c r="H908" s="219"/>
      <c r="I908" s="219"/>
      <c r="J908" s="219"/>
      <c r="K908" s="219"/>
      <c r="L908" s="219"/>
      <c r="M908" s="219"/>
      <c r="N908" s="219"/>
      <c r="O908" s="219"/>
      <c r="P908" s="219"/>
      <c r="Q908" s="219"/>
      <c r="R908" s="219"/>
      <c r="S908" s="219"/>
      <c r="T908" s="219"/>
      <c r="U908" s="219"/>
    </row>
    <row r="909">
      <c r="B909" s="219"/>
      <c r="C909" s="219"/>
      <c r="D909" s="219"/>
      <c r="E909" s="219"/>
      <c r="F909" s="219"/>
      <c r="G909" s="219"/>
      <c r="H909" s="219"/>
      <c r="I909" s="219"/>
      <c r="J909" s="219"/>
      <c r="K909" s="219"/>
      <c r="L909" s="219"/>
      <c r="M909" s="219"/>
      <c r="N909" s="219"/>
      <c r="O909" s="219"/>
      <c r="P909" s="219"/>
      <c r="Q909" s="219"/>
      <c r="R909" s="219"/>
      <c r="S909" s="219"/>
      <c r="T909" s="219"/>
      <c r="U909" s="219"/>
    </row>
    <row r="910">
      <c r="B910" s="219"/>
      <c r="C910" s="219"/>
      <c r="D910" s="219"/>
      <c r="E910" s="219"/>
      <c r="F910" s="219"/>
      <c r="G910" s="219"/>
      <c r="H910" s="219"/>
      <c r="I910" s="219"/>
      <c r="J910" s="219"/>
      <c r="K910" s="219"/>
      <c r="L910" s="219"/>
      <c r="M910" s="219"/>
      <c r="N910" s="219"/>
      <c r="O910" s="219"/>
      <c r="P910" s="219"/>
      <c r="Q910" s="219"/>
      <c r="R910" s="219"/>
      <c r="S910" s="219"/>
      <c r="T910" s="219"/>
      <c r="U910" s="219"/>
    </row>
    <row r="911">
      <c r="B911" s="219"/>
      <c r="C911" s="219"/>
      <c r="D911" s="219"/>
      <c r="E911" s="219"/>
      <c r="F911" s="219"/>
      <c r="G911" s="219"/>
      <c r="H911" s="219"/>
      <c r="I911" s="219"/>
      <c r="J911" s="219"/>
      <c r="K911" s="219"/>
      <c r="L911" s="219"/>
      <c r="M911" s="219"/>
      <c r="N911" s="219"/>
      <c r="O911" s="219"/>
      <c r="P911" s="219"/>
      <c r="Q911" s="219"/>
      <c r="R911" s="219"/>
      <c r="S911" s="219"/>
      <c r="T911" s="219"/>
      <c r="U911" s="219"/>
    </row>
    <row r="912">
      <c r="B912" s="219"/>
      <c r="C912" s="219"/>
      <c r="D912" s="219"/>
      <c r="E912" s="219"/>
      <c r="F912" s="219"/>
      <c r="G912" s="219"/>
      <c r="H912" s="219"/>
      <c r="I912" s="219"/>
      <c r="J912" s="219"/>
      <c r="K912" s="219"/>
      <c r="L912" s="219"/>
      <c r="M912" s="219"/>
      <c r="N912" s="219"/>
      <c r="O912" s="219"/>
      <c r="P912" s="219"/>
      <c r="Q912" s="219"/>
      <c r="R912" s="219"/>
      <c r="S912" s="219"/>
      <c r="T912" s="219"/>
      <c r="U912" s="219"/>
    </row>
    <row r="913">
      <c r="B913" s="219"/>
      <c r="C913" s="219"/>
      <c r="D913" s="219"/>
      <c r="E913" s="219"/>
      <c r="F913" s="219"/>
      <c r="G913" s="219"/>
      <c r="H913" s="219"/>
      <c r="I913" s="219"/>
      <c r="J913" s="219"/>
      <c r="K913" s="219"/>
      <c r="L913" s="219"/>
      <c r="M913" s="219"/>
      <c r="N913" s="219"/>
      <c r="O913" s="219"/>
      <c r="P913" s="219"/>
      <c r="Q913" s="219"/>
      <c r="R913" s="219"/>
      <c r="S913" s="219"/>
      <c r="T913" s="219"/>
      <c r="U913" s="219"/>
    </row>
    <row r="914">
      <c r="B914" s="219"/>
      <c r="C914" s="219"/>
      <c r="D914" s="219"/>
      <c r="E914" s="219"/>
      <c r="F914" s="219"/>
      <c r="G914" s="219"/>
      <c r="H914" s="219"/>
      <c r="I914" s="219"/>
      <c r="J914" s="219"/>
      <c r="K914" s="219"/>
      <c r="L914" s="219"/>
      <c r="M914" s="219"/>
      <c r="N914" s="219"/>
      <c r="O914" s="219"/>
      <c r="P914" s="219"/>
      <c r="Q914" s="219"/>
      <c r="R914" s="219"/>
      <c r="S914" s="219"/>
      <c r="T914" s="219"/>
      <c r="U914" s="219"/>
    </row>
    <row r="915">
      <c r="B915" s="219"/>
      <c r="C915" s="219"/>
      <c r="D915" s="219"/>
      <c r="E915" s="219"/>
      <c r="F915" s="219"/>
      <c r="G915" s="219"/>
      <c r="H915" s="219"/>
      <c r="I915" s="219"/>
      <c r="J915" s="219"/>
      <c r="K915" s="219"/>
      <c r="L915" s="219"/>
      <c r="M915" s="219"/>
      <c r="N915" s="219"/>
      <c r="O915" s="219"/>
      <c r="P915" s="219"/>
      <c r="Q915" s="219"/>
      <c r="R915" s="219"/>
      <c r="S915" s="219"/>
      <c r="T915" s="219"/>
      <c r="U915" s="219"/>
    </row>
    <row r="916">
      <c r="B916" s="219"/>
      <c r="C916" s="219"/>
      <c r="D916" s="219"/>
      <c r="E916" s="219"/>
      <c r="F916" s="219"/>
      <c r="G916" s="219"/>
      <c r="H916" s="219"/>
      <c r="I916" s="219"/>
      <c r="J916" s="219"/>
      <c r="K916" s="219"/>
      <c r="L916" s="219"/>
      <c r="M916" s="219"/>
      <c r="N916" s="219"/>
      <c r="O916" s="219"/>
      <c r="P916" s="219"/>
      <c r="Q916" s="219"/>
      <c r="R916" s="219"/>
      <c r="S916" s="219"/>
      <c r="T916" s="219"/>
      <c r="U916" s="219"/>
    </row>
    <row r="917">
      <c r="B917" s="219"/>
      <c r="C917" s="219"/>
      <c r="D917" s="219"/>
      <c r="E917" s="219"/>
      <c r="F917" s="219"/>
      <c r="G917" s="219"/>
      <c r="H917" s="219"/>
      <c r="I917" s="219"/>
      <c r="J917" s="219"/>
      <c r="K917" s="219"/>
      <c r="L917" s="219"/>
      <c r="M917" s="219"/>
      <c r="N917" s="219"/>
      <c r="O917" s="219"/>
      <c r="P917" s="219"/>
      <c r="Q917" s="219"/>
      <c r="R917" s="219"/>
      <c r="S917" s="219"/>
      <c r="T917" s="219"/>
      <c r="U917" s="219"/>
    </row>
    <row r="918">
      <c r="B918" s="219"/>
      <c r="C918" s="219"/>
      <c r="D918" s="219"/>
      <c r="E918" s="219"/>
      <c r="F918" s="219"/>
      <c r="G918" s="219"/>
      <c r="H918" s="219"/>
      <c r="I918" s="219"/>
      <c r="J918" s="219"/>
      <c r="K918" s="219"/>
      <c r="L918" s="219"/>
      <c r="M918" s="219"/>
      <c r="N918" s="219"/>
      <c r="O918" s="219"/>
      <c r="P918" s="219"/>
      <c r="Q918" s="219"/>
      <c r="R918" s="219"/>
      <c r="S918" s="219"/>
      <c r="T918" s="219"/>
      <c r="U918" s="219"/>
    </row>
    <row r="919">
      <c r="B919" s="219"/>
      <c r="C919" s="219"/>
      <c r="D919" s="219"/>
      <c r="E919" s="219"/>
      <c r="F919" s="219"/>
      <c r="G919" s="219"/>
      <c r="H919" s="219"/>
      <c r="I919" s="219"/>
      <c r="J919" s="219"/>
      <c r="K919" s="219"/>
      <c r="L919" s="219"/>
      <c r="M919" s="219"/>
      <c r="N919" s="219"/>
      <c r="O919" s="219"/>
      <c r="P919" s="219"/>
      <c r="Q919" s="219"/>
      <c r="R919" s="219"/>
      <c r="S919" s="219"/>
      <c r="T919" s="219"/>
      <c r="U919" s="219"/>
    </row>
    <row r="920">
      <c r="B920" s="219"/>
      <c r="C920" s="219"/>
      <c r="D920" s="219"/>
      <c r="E920" s="219"/>
      <c r="F920" s="219"/>
      <c r="G920" s="219"/>
      <c r="H920" s="219"/>
      <c r="I920" s="219"/>
      <c r="J920" s="219"/>
      <c r="K920" s="219"/>
      <c r="L920" s="219"/>
      <c r="M920" s="219"/>
      <c r="N920" s="219"/>
      <c r="O920" s="219"/>
      <c r="P920" s="219"/>
      <c r="Q920" s="219"/>
      <c r="R920" s="219"/>
      <c r="S920" s="219"/>
      <c r="T920" s="219"/>
      <c r="U920" s="219"/>
    </row>
    <row r="921">
      <c r="B921" s="219"/>
      <c r="C921" s="219"/>
      <c r="D921" s="219"/>
      <c r="E921" s="219"/>
      <c r="F921" s="219"/>
      <c r="G921" s="219"/>
      <c r="H921" s="219"/>
      <c r="I921" s="219"/>
      <c r="J921" s="219"/>
      <c r="K921" s="219"/>
      <c r="L921" s="219"/>
      <c r="M921" s="219"/>
      <c r="N921" s="219"/>
      <c r="O921" s="219"/>
      <c r="P921" s="219"/>
      <c r="Q921" s="219"/>
      <c r="R921" s="219"/>
      <c r="S921" s="219"/>
      <c r="T921" s="219"/>
      <c r="U921" s="219"/>
    </row>
    <row r="922">
      <c r="B922" s="219"/>
      <c r="C922" s="219"/>
      <c r="D922" s="219"/>
      <c r="E922" s="219"/>
      <c r="F922" s="219"/>
      <c r="G922" s="219"/>
      <c r="H922" s="219"/>
      <c r="I922" s="219"/>
      <c r="J922" s="219"/>
      <c r="K922" s="219"/>
      <c r="L922" s="219"/>
      <c r="M922" s="219"/>
      <c r="N922" s="219"/>
      <c r="O922" s="219"/>
      <c r="P922" s="219"/>
      <c r="Q922" s="219"/>
      <c r="R922" s="219"/>
      <c r="S922" s="219"/>
      <c r="T922" s="219"/>
      <c r="U922" s="219"/>
    </row>
    <row r="923">
      <c r="B923" s="219"/>
      <c r="C923" s="219"/>
      <c r="D923" s="219"/>
      <c r="E923" s="219"/>
      <c r="F923" s="219"/>
      <c r="G923" s="219"/>
      <c r="H923" s="219"/>
      <c r="I923" s="219"/>
      <c r="J923" s="219"/>
      <c r="K923" s="219"/>
      <c r="L923" s="219"/>
      <c r="M923" s="219"/>
      <c r="N923" s="219"/>
      <c r="O923" s="219"/>
      <c r="P923" s="219"/>
      <c r="Q923" s="219"/>
      <c r="R923" s="219"/>
      <c r="S923" s="219"/>
      <c r="T923" s="219"/>
      <c r="U923" s="219"/>
    </row>
    <row r="924">
      <c r="B924" s="219"/>
      <c r="C924" s="219"/>
      <c r="D924" s="219"/>
      <c r="E924" s="219"/>
      <c r="F924" s="219"/>
      <c r="G924" s="219"/>
      <c r="H924" s="219"/>
      <c r="I924" s="219"/>
      <c r="J924" s="219"/>
      <c r="K924" s="219"/>
      <c r="L924" s="219"/>
      <c r="M924" s="219"/>
      <c r="N924" s="219"/>
      <c r="O924" s="219"/>
      <c r="P924" s="219"/>
      <c r="Q924" s="219"/>
      <c r="R924" s="219"/>
      <c r="S924" s="219"/>
      <c r="T924" s="219"/>
      <c r="U924" s="219"/>
    </row>
    <row r="925">
      <c r="B925" s="219"/>
      <c r="C925" s="219"/>
      <c r="D925" s="219"/>
      <c r="E925" s="219"/>
      <c r="F925" s="219"/>
      <c r="G925" s="219"/>
      <c r="H925" s="219"/>
      <c r="I925" s="219"/>
      <c r="J925" s="219"/>
      <c r="K925" s="219"/>
      <c r="L925" s="219"/>
      <c r="M925" s="219"/>
      <c r="N925" s="219"/>
      <c r="O925" s="219"/>
      <c r="P925" s="219"/>
      <c r="Q925" s="219"/>
      <c r="R925" s="219"/>
      <c r="S925" s="219"/>
      <c r="T925" s="219"/>
      <c r="U925" s="219"/>
    </row>
    <row r="926">
      <c r="B926" s="219"/>
      <c r="C926" s="219"/>
      <c r="D926" s="219"/>
      <c r="E926" s="219"/>
      <c r="F926" s="219"/>
      <c r="G926" s="219"/>
      <c r="H926" s="219"/>
      <c r="I926" s="219"/>
      <c r="J926" s="219"/>
      <c r="K926" s="219"/>
      <c r="L926" s="219"/>
      <c r="M926" s="219"/>
      <c r="N926" s="219"/>
      <c r="O926" s="219"/>
      <c r="P926" s="219"/>
      <c r="Q926" s="219"/>
      <c r="R926" s="219"/>
      <c r="S926" s="219"/>
      <c r="T926" s="219"/>
      <c r="U926" s="219"/>
    </row>
    <row r="927">
      <c r="B927" s="219"/>
      <c r="C927" s="219"/>
      <c r="D927" s="219"/>
      <c r="E927" s="219"/>
      <c r="F927" s="219"/>
      <c r="G927" s="219"/>
      <c r="H927" s="219"/>
      <c r="I927" s="219"/>
      <c r="J927" s="219"/>
      <c r="K927" s="219"/>
      <c r="L927" s="219"/>
      <c r="M927" s="219"/>
      <c r="N927" s="219"/>
      <c r="O927" s="219"/>
      <c r="P927" s="219"/>
      <c r="Q927" s="219"/>
      <c r="R927" s="219"/>
      <c r="S927" s="219"/>
      <c r="T927" s="219"/>
      <c r="U927" s="219"/>
    </row>
    <row r="928">
      <c r="B928" s="219"/>
      <c r="C928" s="219"/>
      <c r="D928" s="219"/>
      <c r="E928" s="219"/>
      <c r="F928" s="219"/>
      <c r="G928" s="219"/>
      <c r="H928" s="219"/>
      <c r="I928" s="219"/>
      <c r="J928" s="219"/>
      <c r="K928" s="219"/>
      <c r="L928" s="219"/>
      <c r="M928" s="219"/>
      <c r="N928" s="219"/>
      <c r="O928" s="219"/>
      <c r="P928" s="219"/>
      <c r="Q928" s="219"/>
      <c r="R928" s="219"/>
      <c r="S928" s="219"/>
      <c r="T928" s="219"/>
      <c r="U928" s="219"/>
    </row>
    <row r="929">
      <c r="B929" s="219"/>
      <c r="C929" s="219"/>
      <c r="D929" s="219"/>
      <c r="E929" s="219"/>
      <c r="F929" s="219"/>
      <c r="G929" s="219"/>
      <c r="H929" s="219"/>
      <c r="I929" s="219"/>
      <c r="J929" s="219"/>
      <c r="K929" s="219"/>
      <c r="L929" s="219"/>
      <c r="M929" s="219"/>
      <c r="N929" s="219"/>
      <c r="O929" s="219"/>
      <c r="P929" s="219"/>
      <c r="Q929" s="219"/>
      <c r="R929" s="219"/>
      <c r="S929" s="219"/>
      <c r="T929" s="219"/>
      <c r="U929" s="219"/>
    </row>
    <row r="930">
      <c r="B930" s="219"/>
      <c r="C930" s="219"/>
      <c r="D930" s="219"/>
      <c r="E930" s="219"/>
      <c r="F930" s="219"/>
      <c r="G930" s="219"/>
      <c r="H930" s="219"/>
      <c r="I930" s="219"/>
      <c r="J930" s="219"/>
      <c r="K930" s="219"/>
      <c r="L930" s="219"/>
      <c r="M930" s="219"/>
      <c r="N930" s="219"/>
      <c r="O930" s="219"/>
      <c r="P930" s="219"/>
      <c r="Q930" s="219"/>
      <c r="R930" s="219"/>
      <c r="S930" s="219"/>
      <c r="T930" s="219"/>
      <c r="U930" s="219"/>
    </row>
    <row r="931">
      <c r="B931" s="219"/>
      <c r="C931" s="219"/>
      <c r="D931" s="219"/>
      <c r="E931" s="219"/>
      <c r="F931" s="219"/>
      <c r="G931" s="219"/>
      <c r="H931" s="219"/>
      <c r="I931" s="219"/>
      <c r="J931" s="219"/>
      <c r="K931" s="219"/>
      <c r="L931" s="219"/>
      <c r="M931" s="219"/>
      <c r="N931" s="219"/>
      <c r="O931" s="219"/>
      <c r="P931" s="219"/>
      <c r="Q931" s="219"/>
      <c r="R931" s="219"/>
      <c r="S931" s="219"/>
      <c r="T931" s="219"/>
      <c r="U931" s="219"/>
    </row>
    <row r="932">
      <c r="B932" s="219"/>
      <c r="C932" s="219"/>
      <c r="D932" s="219"/>
      <c r="E932" s="219"/>
      <c r="F932" s="219"/>
      <c r="G932" s="219"/>
      <c r="H932" s="219"/>
      <c r="I932" s="219"/>
      <c r="J932" s="219"/>
      <c r="K932" s="219"/>
      <c r="L932" s="219"/>
      <c r="M932" s="219"/>
      <c r="N932" s="219"/>
      <c r="O932" s="219"/>
      <c r="P932" s="219"/>
      <c r="Q932" s="219"/>
      <c r="R932" s="219"/>
      <c r="S932" s="219"/>
      <c r="T932" s="219"/>
      <c r="U932" s="219"/>
    </row>
    <row r="933">
      <c r="B933" s="219"/>
      <c r="C933" s="219"/>
      <c r="D933" s="219"/>
      <c r="E933" s="219"/>
      <c r="F933" s="219"/>
      <c r="G933" s="219"/>
      <c r="H933" s="219"/>
      <c r="I933" s="219"/>
      <c r="J933" s="219"/>
      <c r="K933" s="219"/>
      <c r="L933" s="219"/>
      <c r="M933" s="219"/>
      <c r="N933" s="219"/>
      <c r="O933" s="219"/>
      <c r="P933" s="219"/>
      <c r="Q933" s="219"/>
      <c r="R933" s="219"/>
      <c r="S933" s="219"/>
      <c r="T933" s="219"/>
      <c r="U933" s="219"/>
    </row>
    <row r="934">
      <c r="B934" s="219"/>
      <c r="C934" s="219"/>
      <c r="D934" s="219"/>
      <c r="E934" s="219"/>
      <c r="F934" s="219"/>
      <c r="G934" s="219"/>
      <c r="H934" s="219"/>
      <c r="I934" s="219"/>
      <c r="J934" s="219"/>
      <c r="K934" s="219"/>
      <c r="L934" s="219"/>
      <c r="M934" s="219"/>
      <c r="N934" s="219"/>
      <c r="O934" s="219"/>
      <c r="P934" s="219"/>
      <c r="Q934" s="219"/>
      <c r="R934" s="219"/>
      <c r="S934" s="219"/>
      <c r="T934" s="219"/>
      <c r="U934" s="219"/>
    </row>
    <row r="935">
      <c r="B935" s="219"/>
      <c r="C935" s="219"/>
      <c r="D935" s="219"/>
      <c r="E935" s="219"/>
      <c r="F935" s="219"/>
      <c r="G935" s="219"/>
      <c r="H935" s="219"/>
      <c r="I935" s="219"/>
      <c r="J935" s="219"/>
      <c r="K935" s="219"/>
      <c r="L935" s="219"/>
      <c r="M935" s="219"/>
      <c r="N935" s="219"/>
      <c r="O935" s="219"/>
      <c r="P935" s="219"/>
      <c r="Q935" s="219"/>
      <c r="R935" s="219"/>
      <c r="S935" s="219"/>
      <c r="T935" s="219"/>
      <c r="U935" s="219"/>
    </row>
    <row r="936">
      <c r="B936" s="219"/>
      <c r="C936" s="219"/>
      <c r="D936" s="219"/>
      <c r="E936" s="219"/>
      <c r="F936" s="219"/>
      <c r="G936" s="219"/>
      <c r="H936" s="219"/>
      <c r="I936" s="219"/>
      <c r="J936" s="219"/>
      <c r="K936" s="219"/>
      <c r="L936" s="219"/>
      <c r="M936" s="219"/>
      <c r="N936" s="219"/>
      <c r="O936" s="219"/>
      <c r="P936" s="219"/>
      <c r="Q936" s="219"/>
      <c r="R936" s="219"/>
      <c r="S936" s="219"/>
      <c r="T936" s="219"/>
      <c r="U936" s="219"/>
    </row>
    <row r="937">
      <c r="B937" s="219"/>
      <c r="C937" s="219"/>
      <c r="D937" s="219"/>
      <c r="E937" s="219"/>
      <c r="F937" s="219"/>
      <c r="G937" s="219"/>
      <c r="H937" s="219"/>
      <c r="I937" s="219"/>
      <c r="J937" s="219"/>
      <c r="K937" s="219"/>
      <c r="L937" s="219"/>
      <c r="M937" s="219"/>
      <c r="N937" s="219"/>
      <c r="O937" s="219"/>
      <c r="P937" s="219"/>
      <c r="Q937" s="219"/>
      <c r="R937" s="219"/>
      <c r="S937" s="219"/>
      <c r="T937" s="219"/>
      <c r="U937" s="219"/>
    </row>
    <row r="938">
      <c r="B938" s="219"/>
      <c r="C938" s="219"/>
      <c r="D938" s="219"/>
      <c r="E938" s="219"/>
      <c r="F938" s="219"/>
      <c r="G938" s="219"/>
      <c r="H938" s="219"/>
      <c r="I938" s="219"/>
      <c r="J938" s="219"/>
      <c r="K938" s="219"/>
      <c r="L938" s="219"/>
      <c r="M938" s="219"/>
      <c r="N938" s="219"/>
      <c r="O938" s="219"/>
      <c r="P938" s="219"/>
      <c r="Q938" s="219"/>
      <c r="R938" s="219"/>
      <c r="S938" s="219"/>
      <c r="T938" s="219"/>
      <c r="U938" s="219"/>
    </row>
    <row r="939">
      <c r="B939" s="219"/>
      <c r="C939" s="219"/>
      <c r="D939" s="219"/>
      <c r="E939" s="219"/>
      <c r="F939" s="219"/>
      <c r="G939" s="219"/>
      <c r="H939" s="219"/>
      <c r="I939" s="219"/>
      <c r="J939" s="219"/>
      <c r="K939" s="219"/>
      <c r="L939" s="219"/>
      <c r="M939" s="219"/>
      <c r="N939" s="219"/>
      <c r="O939" s="219"/>
      <c r="P939" s="219"/>
      <c r="Q939" s="219"/>
      <c r="R939" s="219"/>
      <c r="S939" s="219"/>
      <c r="T939" s="219"/>
      <c r="U939" s="219"/>
    </row>
    <row r="940">
      <c r="B940" s="219"/>
      <c r="C940" s="219"/>
      <c r="D940" s="219"/>
      <c r="E940" s="219"/>
      <c r="F940" s="219"/>
      <c r="G940" s="219"/>
      <c r="H940" s="219"/>
      <c r="I940" s="219"/>
      <c r="J940" s="219"/>
      <c r="K940" s="219"/>
      <c r="L940" s="219"/>
      <c r="M940" s="219"/>
      <c r="N940" s="219"/>
      <c r="O940" s="219"/>
      <c r="P940" s="219"/>
      <c r="Q940" s="219"/>
      <c r="R940" s="219"/>
      <c r="S940" s="219"/>
      <c r="T940" s="219"/>
      <c r="U940" s="219"/>
    </row>
    <row r="941">
      <c r="B941" s="219"/>
      <c r="C941" s="219"/>
      <c r="D941" s="219"/>
      <c r="E941" s="219"/>
      <c r="F941" s="219"/>
      <c r="G941" s="219"/>
      <c r="H941" s="219"/>
      <c r="I941" s="219"/>
      <c r="J941" s="219"/>
      <c r="K941" s="219"/>
      <c r="L941" s="219"/>
      <c r="M941" s="219"/>
      <c r="N941" s="219"/>
      <c r="O941" s="219"/>
      <c r="P941" s="219"/>
      <c r="Q941" s="219"/>
      <c r="R941" s="219"/>
      <c r="S941" s="219"/>
      <c r="T941" s="219"/>
      <c r="U941" s="219"/>
    </row>
    <row r="942">
      <c r="B942" s="219"/>
      <c r="C942" s="219"/>
      <c r="D942" s="219"/>
      <c r="E942" s="219"/>
      <c r="F942" s="219"/>
      <c r="G942" s="219"/>
      <c r="H942" s="219"/>
      <c r="I942" s="219"/>
      <c r="J942" s="219"/>
      <c r="K942" s="219"/>
      <c r="L942" s="219"/>
      <c r="M942" s="219"/>
      <c r="N942" s="219"/>
      <c r="O942" s="219"/>
      <c r="P942" s="219"/>
      <c r="Q942" s="219"/>
      <c r="R942" s="219"/>
      <c r="S942" s="219"/>
      <c r="T942" s="219"/>
      <c r="U942" s="219"/>
    </row>
    <row r="943">
      <c r="B943" s="219"/>
      <c r="C943" s="219"/>
      <c r="D943" s="219"/>
      <c r="E943" s="219"/>
      <c r="F943" s="219"/>
      <c r="G943" s="219"/>
      <c r="H943" s="219"/>
      <c r="I943" s="219"/>
      <c r="J943" s="219"/>
      <c r="K943" s="219"/>
      <c r="L943" s="219"/>
      <c r="M943" s="219"/>
      <c r="N943" s="219"/>
      <c r="O943" s="219"/>
      <c r="P943" s="219"/>
      <c r="Q943" s="219"/>
      <c r="R943" s="219"/>
      <c r="S943" s="219"/>
      <c r="T943" s="219"/>
      <c r="U943" s="219"/>
    </row>
    <row r="944">
      <c r="B944" s="219"/>
      <c r="C944" s="219"/>
      <c r="D944" s="219"/>
      <c r="E944" s="219"/>
      <c r="F944" s="219"/>
      <c r="G944" s="219"/>
      <c r="H944" s="219"/>
      <c r="I944" s="219"/>
      <c r="J944" s="219"/>
      <c r="K944" s="219"/>
      <c r="L944" s="219"/>
      <c r="M944" s="219"/>
      <c r="N944" s="219"/>
      <c r="O944" s="219"/>
      <c r="P944" s="219"/>
      <c r="Q944" s="219"/>
      <c r="R944" s="219"/>
      <c r="S944" s="219"/>
      <c r="T944" s="219"/>
      <c r="U944" s="219"/>
    </row>
    <row r="945">
      <c r="B945" s="219"/>
      <c r="C945" s="219"/>
      <c r="D945" s="219"/>
      <c r="E945" s="219"/>
      <c r="F945" s="219"/>
      <c r="G945" s="219"/>
      <c r="H945" s="219"/>
      <c r="I945" s="219"/>
      <c r="J945" s="219"/>
      <c r="K945" s="219"/>
      <c r="L945" s="219"/>
      <c r="M945" s="219"/>
      <c r="N945" s="219"/>
      <c r="O945" s="219"/>
      <c r="P945" s="219"/>
      <c r="Q945" s="219"/>
      <c r="R945" s="219"/>
      <c r="S945" s="219"/>
      <c r="T945" s="219"/>
      <c r="U945" s="219"/>
    </row>
    <row r="946">
      <c r="B946" s="219"/>
      <c r="C946" s="219"/>
      <c r="D946" s="219"/>
      <c r="E946" s="219"/>
      <c r="F946" s="219"/>
      <c r="G946" s="219"/>
      <c r="H946" s="219"/>
      <c r="I946" s="219"/>
      <c r="J946" s="219"/>
      <c r="K946" s="219"/>
      <c r="L946" s="219"/>
      <c r="M946" s="219"/>
      <c r="N946" s="219"/>
      <c r="O946" s="219"/>
      <c r="P946" s="219"/>
      <c r="Q946" s="219"/>
      <c r="R946" s="219"/>
      <c r="S946" s="219"/>
      <c r="T946" s="219"/>
      <c r="U946" s="219"/>
    </row>
    <row r="947">
      <c r="B947" s="219"/>
      <c r="C947" s="219"/>
      <c r="D947" s="219"/>
      <c r="E947" s="219"/>
      <c r="F947" s="219"/>
      <c r="G947" s="219"/>
      <c r="H947" s="219"/>
      <c r="I947" s="219"/>
      <c r="J947" s="219"/>
      <c r="K947" s="219"/>
      <c r="L947" s="219"/>
      <c r="M947" s="219"/>
      <c r="N947" s="219"/>
      <c r="O947" s="219"/>
      <c r="P947" s="219"/>
      <c r="Q947" s="219"/>
      <c r="R947" s="219"/>
      <c r="S947" s="219"/>
      <c r="T947" s="219"/>
      <c r="U947" s="219"/>
    </row>
    <row r="948">
      <c r="B948" s="219"/>
      <c r="C948" s="219"/>
      <c r="D948" s="219"/>
      <c r="E948" s="219"/>
      <c r="F948" s="219"/>
      <c r="G948" s="219"/>
      <c r="H948" s="219"/>
      <c r="I948" s="219"/>
      <c r="J948" s="219"/>
      <c r="K948" s="219"/>
      <c r="L948" s="219"/>
      <c r="M948" s="219"/>
      <c r="N948" s="219"/>
      <c r="O948" s="219"/>
      <c r="P948" s="219"/>
      <c r="Q948" s="219"/>
      <c r="R948" s="219"/>
      <c r="S948" s="219"/>
      <c r="T948" s="219"/>
      <c r="U948" s="219"/>
    </row>
    <row r="949">
      <c r="B949" s="219"/>
      <c r="C949" s="219"/>
      <c r="D949" s="219"/>
      <c r="E949" s="219"/>
      <c r="F949" s="219"/>
      <c r="G949" s="219"/>
      <c r="H949" s="219"/>
      <c r="I949" s="219"/>
      <c r="J949" s="219"/>
      <c r="K949" s="219"/>
      <c r="L949" s="219"/>
      <c r="M949" s="219"/>
      <c r="N949" s="219"/>
      <c r="O949" s="219"/>
      <c r="P949" s="219"/>
      <c r="Q949" s="219"/>
      <c r="R949" s="219"/>
      <c r="S949" s="219"/>
      <c r="T949" s="219"/>
      <c r="U949" s="219"/>
    </row>
    <row r="950">
      <c r="B950" s="219"/>
      <c r="C950" s="219"/>
      <c r="D950" s="219"/>
      <c r="E950" s="219"/>
      <c r="F950" s="219"/>
      <c r="G950" s="219"/>
      <c r="H950" s="219"/>
      <c r="I950" s="219"/>
      <c r="J950" s="219"/>
      <c r="K950" s="219"/>
      <c r="L950" s="219"/>
      <c r="M950" s="219"/>
      <c r="N950" s="219"/>
      <c r="O950" s="219"/>
      <c r="P950" s="219"/>
      <c r="Q950" s="219"/>
      <c r="R950" s="219"/>
      <c r="S950" s="219"/>
      <c r="T950" s="219"/>
      <c r="U950" s="219"/>
    </row>
    <row r="951">
      <c r="B951" s="219"/>
      <c r="C951" s="219"/>
      <c r="D951" s="219"/>
      <c r="E951" s="219"/>
      <c r="F951" s="219"/>
      <c r="G951" s="219"/>
      <c r="H951" s="219"/>
      <c r="I951" s="219"/>
      <c r="J951" s="219"/>
      <c r="K951" s="219"/>
      <c r="L951" s="219"/>
      <c r="M951" s="219"/>
      <c r="N951" s="219"/>
      <c r="O951" s="219"/>
      <c r="P951" s="219"/>
      <c r="Q951" s="219"/>
      <c r="R951" s="219"/>
      <c r="S951" s="219"/>
      <c r="T951" s="219"/>
      <c r="U951" s="219"/>
    </row>
    <row r="952">
      <c r="B952" s="219"/>
      <c r="C952" s="219"/>
      <c r="D952" s="219"/>
      <c r="E952" s="219"/>
      <c r="F952" s="219"/>
      <c r="G952" s="219"/>
      <c r="H952" s="219"/>
      <c r="I952" s="219"/>
      <c r="J952" s="219"/>
      <c r="K952" s="219"/>
      <c r="L952" s="219"/>
      <c r="M952" s="219"/>
      <c r="N952" s="219"/>
      <c r="O952" s="219"/>
      <c r="P952" s="219"/>
      <c r="Q952" s="219"/>
      <c r="R952" s="219"/>
      <c r="S952" s="219"/>
      <c r="T952" s="219"/>
      <c r="U952" s="219"/>
    </row>
    <row r="953">
      <c r="B953" s="219"/>
      <c r="C953" s="219"/>
      <c r="D953" s="219"/>
      <c r="E953" s="219"/>
      <c r="F953" s="219"/>
      <c r="G953" s="219"/>
      <c r="H953" s="219"/>
      <c r="I953" s="219"/>
      <c r="J953" s="219"/>
      <c r="K953" s="219"/>
      <c r="L953" s="219"/>
      <c r="M953" s="219"/>
      <c r="N953" s="219"/>
      <c r="O953" s="219"/>
      <c r="P953" s="219"/>
      <c r="Q953" s="219"/>
      <c r="R953" s="219"/>
      <c r="S953" s="219"/>
      <c r="T953" s="219"/>
      <c r="U953" s="219"/>
    </row>
    <row r="954">
      <c r="B954" s="219"/>
      <c r="C954" s="219"/>
      <c r="D954" s="219"/>
      <c r="E954" s="219"/>
      <c r="F954" s="219"/>
      <c r="G954" s="219"/>
      <c r="H954" s="219"/>
      <c r="I954" s="219"/>
      <c r="J954" s="219"/>
      <c r="K954" s="219"/>
      <c r="L954" s="219"/>
      <c r="M954" s="219"/>
      <c r="N954" s="219"/>
      <c r="O954" s="219"/>
      <c r="P954" s="219"/>
      <c r="Q954" s="219"/>
      <c r="R954" s="219"/>
      <c r="S954" s="219"/>
      <c r="T954" s="219"/>
      <c r="U954" s="219"/>
    </row>
    <row r="955">
      <c r="B955" s="219"/>
      <c r="C955" s="219"/>
      <c r="D955" s="219"/>
      <c r="E955" s="219"/>
      <c r="F955" s="219"/>
      <c r="G955" s="219"/>
      <c r="H955" s="219"/>
      <c r="I955" s="219"/>
      <c r="J955" s="219"/>
      <c r="K955" s="219"/>
      <c r="L955" s="219"/>
      <c r="M955" s="219"/>
      <c r="N955" s="219"/>
      <c r="O955" s="219"/>
      <c r="P955" s="219"/>
      <c r="Q955" s="219"/>
      <c r="R955" s="219"/>
      <c r="S955" s="219"/>
      <c r="T955" s="219"/>
      <c r="U955" s="219"/>
    </row>
    <row r="956">
      <c r="B956" s="219"/>
      <c r="C956" s="219"/>
      <c r="D956" s="219"/>
      <c r="E956" s="219"/>
      <c r="F956" s="219"/>
      <c r="G956" s="219"/>
      <c r="H956" s="219"/>
      <c r="I956" s="219"/>
      <c r="J956" s="219"/>
      <c r="K956" s="219"/>
      <c r="L956" s="219"/>
      <c r="M956" s="219"/>
      <c r="N956" s="219"/>
      <c r="O956" s="219"/>
      <c r="P956" s="219"/>
      <c r="Q956" s="219"/>
      <c r="R956" s="219"/>
      <c r="S956" s="219"/>
      <c r="T956" s="219"/>
      <c r="U956" s="219"/>
    </row>
    <row r="957">
      <c r="B957" s="219"/>
      <c r="C957" s="219"/>
      <c r="D957" s="219"/>
      <c r="E957" s="219"/>
      <c r="F957" s="219"/>
      <c r="G957" s="219"/>
      <c r="H957" s="219"/>
      <c r="I957" s="219"/>
      <c r="J957" s="219"/>
      <c r="K957" s="219"/>
      <c r="L957" s="219"/>
      <c r="M957" s="219"/>
      <c r="N957" s="219"/>
      <c r="O957" s="219"/>
      <c r="P957" s="219"/>
      <c r="Q957" s="219"/>
      <c r="R957" s="219"/>
      <c r="S957" s="219"/>
      <c r="T957" s="219"/>
      <c r="U957" s="219"/>
    </row>
    <row r="958">
      <c r="B958" s="219"/>
      <c r="C958" s="219"/>
      <c r="D958" s="219"/>
      <c r="E958" s="219"/>
      <c r="F958" s="219"/>
      <c r="G958" s="219"/>
      <c r="H958" s="219"/>
      <c r="I958" s="219"/>
      <c r="J958" s="219"/>
      <c r="K958" s="219"/>
      <c r="L958" s="219"/>
      <c r="M958" s="219"/>
      <c r="N958" s="219"/>
      <c r="O958" s="219"/>
      <c r="P958" s="219"/>
      <c r="Q958" s="219"/>
      <c r="R958" s="219"/>
      <c r="S958" s="219"/>
      <c r="T958" s="219"/>
      <c r="U958" s="219"/>
    </row>
    <row r="959">
      <c r="B959" s="219"/>
      <c r="C959" s="219"/>
      <c r="D959" s="219"/>
      <c r="E959" s="219"/>
      <c r="F959" s="219"/>
      <c r="G959" s="219"/>
      <c r="H959" s="219"/>
      <c r="I959" s="219"/>
      <c r="J959" s="219"/>
      <c r="K959" s="219"/>
      <c r="L959" s="219"/>
      <c r="M959" s="219"/>
      <c r="N959" s="219"/>
      <c r="O959" s="219"/>
      <c r="P959" s="219"/>
      <c r="Q959" s="219"/>
      <c r="R959" s="219"/>
      <c r="S959" s="219"/>
      <c r="T959" s="219"/>
      <c r="U959" s="219"/>
    </row>
    <row r="960">
      <c r="B960" s="219"/>
      <c r="C960" s="219"/>
      <c r="D960" s="219"/>
      <c r="E960" s="219"/>
      <c r="F960" s="219"/>
      <c r="G960" s="219"/>
      <c r="H960" s="219"/>
      <c r="I960" s="219"/>
      <c r="J960" s="219"/>
      <c r="K960" s="219"/>
      <c r="L960" s="219"/>
      <c r="M960" s="219"/>
      <c r="N960" s="219"/>
      <c r="O960" s="219"/>
      <c r="P960" s="219"/>
      <c r="Q960" s="219"/>
      <c r="R960" s="219"/>
      <c r="S960" s="219"/>
      <c r="T960" s="219"/>
      <c r="U960" s="219"/>
    </row>
    <row r="961">
      <c r="B961" s="219"/>
      <c r="C961" s="219"/>
      <c r="D961" s="219"/>
      <c r="E961" s="219"/>
      <c r="F961" s="219"/>
      <c r="G961" s="219"/>
      <c r="H961" s="219"/>
      <c r="I961" s="219"/>
      <c r="J961" s="219"/>
      <c r="K961" s="219"/>
      <c r="L961" s="219"/>
      <c r="M961" s="219"/>
      <c r="N961" s="219"/>
      <c r="O961" s="219"/>
      <c r="P961" s="219"/>
      <c r="Q961" s="219"/>
      <c r="R961" s="219"/>
      <c r="S961" s="219"/>
      <c r="T961" s="219"/>
      <c r="U961" s="219"/>
    </row>
    <row r="962">
      <c r="B962" s="219"/>
      <c r="C962" s="219"/>
      <c r="D962" s="219"/>
      <c r="E962" s="219"/>
      <c r="F962" s="219"/>
      <c r="G962" s="219"/>
      <c r="H962" s="219"/>
      <c r="I962" s="219"/>
      <c r="J962" s="219"/>
      <c r="K962" s="219"/>
      <c r="L962" s="219"/>
      <c r="M962" s="219"/>
      <c r="N962" s="219"/>
      <c r="O962" s="219"/>
      <c r="P962" s="219"/>
      <c r="Q962" s="219"/>
      <c r="R962" s="219"/>
      <c r="S962" s="219"/>
      <c r="T962" s="219"/>
      <c r="U962" s="219"/>
    </row>
    <row r="963">
      <c r="B963" s="219"/>
      <c r="C963" s="219"/>
      <c r="D963" s="219"/>
      <c r="E963" s="219"/>
      <c r="F963" s="219"/>
      <c r="G963" s="219"/>
      <c r="H963" s="219"/>
      <c r="I963" s="219"/>
      <c r="J963" s="219"/>
      <c r="K963" s="219"/>
      <c r="L963" s="219"/>
      <c r="M963" s="219"/>
      <c r="N963" s="219"/>
      <c r="O963" s="219"/>
      <c r="P963" s="219"/>
      <c r="Q963" s="219"/>
      <c r="R963" s="219"/>
      <c r="S963" s="219"/>
      <c r="T963" s="219"/>
      <c r="U963" s="219"/>
    </row>
    <row r="964">
      <c r="B964" s="219"/>
      <c r="C964" s="219"/>
      <c r="D964" s="219"/>
      <c r="E964" s="219"/>
      <c r="F964" s="219"/>
      <c r="G964" s="219"/>
      <c r="H964" s="219"/>
      <c r="I964" s="219"/>
      <c r="J964" s="219"/>
      <c r="K964" s="219"/>
      <c r="L964" s="219"/>
      <c r="M964" s="219"/>
      <c r="N964" s="219"/>
      <c r="O964" s="219"/>
      <c r="P964" s="219"/>
      <c r="Q964" s="219"/>
      <c r="R964" s="219"/>
      <c r="S964" s="219"/>
      <c r="T964" s="219"/>
      <c r="U964" s="219"/>
    </row>
    <row r="965">
      <c r="B965" s="219"/>
      <c r="C965" s="219"/>
      <c r="D965" s="219"/>
      <c r="E965" s="219"/>
      <c r="F965" s="219"/>
      <c r="G965" s="219"/>
      <c r="H965" s="219"/>
      <c r="I965" s="219"/>
      <c r="J965" s="219"/>
      <c r="K965" s="219"/>
      <c r="L965" s="219"/>
      <c r="M965" s="219"/>
      <c r="N965" s="219"/>
      <c r="O965" s="219"/>
      <c r="P965" s="219"/>
      <c r="Q965" s="219"/>
      <c r="R965" s="219"/>
      <c r="S965" s="219"/>
      <c r="T965" s="219"/>
      <c r="U965" s="219"/>
    </row>
    <row r="966">
      <c r="B966" s="219"/>
      <c r="C966" s="219"/>
      <c r="D966" s="219"/>
      <c r="E966" s="219"/>
      <c r="F966" s="219"/>
      <c r="G966" s="219"/>
      <c r="H966" s="219"/>
      <c r="I966" s="219"/>
      <c r="J966" s="219"/>
      <c r="K966" s="219"/>
      <c r="L966" s="219"/>
      <c r="M966" s="219"/>
      <c r="N966" s="219"/>
      <c r="O966" s="219"/>
      <c r="P966" s="219"/>
      <c r="Q966" s="219"/>
      <c r="R966" s="219"/>
      <c r="S966" s="219"/>
      <c r="T966" s="219"/>
      <c r="U966" s="219"/>
    </row>
    <row r="967">
      <c r="B967" s="219"/>
      <c r="C967" s="219"/>
      <c r="D967" s="219"/>
      <c r="E967" s="219"/>
      <c r="F967" s="219"/>
      <c r="G967" s="219"/>
      <c r="H967" s="219"/>
      <c r="I967" s="219"/>
      <c r="J967" s="219"/>
      <c r="K967" s="219"/>
      <c r="L967" s="219"/>
      <c r="M967" s="219"/>
      <c r="N967" s="219"/>
      <c r="O967" s="219"/>
      <c r="P967" s="219"/>
      <c r="Q967" s="219"/>
      <c r="R967" s="219"/>
      <c r="S967" s="219"/>
      <c r="T967" s="219"/>
      <c r="U967" s="219"/>
    </row>
    <row r="968">
      <c r="B968" s="219"/>
      <c r="C968" s="219"/>
      <c r="D968" s="219"/>
      <c r="E968" s="219"/>
      <c r="F968" s="219"/>
      <c r="G968" s="219"/>
      <c r="H968" s="219"/>
      <c r="I968" s="219"/>
      <c r="J968" s="219"/>
      <c r="K968" s="219"/>
      <c r="L968" s="219"/>
      <c r="M968" s="219"/>
      <c r="N968" s="219"/>
      <c r="O968" s="219"/>
      <c r="P968" s="219"/>
      <c r="Q968" s="219"/>
      <c r="R968" s="219"/>
      <c r="S968" s="219"/>
      <c r="T968" s="219"/>
      <c r="U968" s="219"/>
    </row>
    <row r="969">
      <c r="B969" s="219"/>
      <c r="C969" s="219"/>
      <c r="D969" s="219"/>
      <c r="E969" s="219"/>
      <c r="F969" s="219"/>
      <c r="G969" s="219"/>
      <c r="H969" s="219"/>
      <c r="I969" s="219"/>
      <c r="J969" s="219"/>
      <c r="K969" s="219"/>
      <c r="L969" s="219"/>
      <c r="M969" s="219"/>
      <c r="N969" s="219"/>
      <c r="O969" s="219"/>
      <c r="P969" s="219"/>
      <c r="Q969" s="219"/>
      <c r="R969" s="219"/>
      <c r="S969" s="219"/>
      <c r="T969" s="219"/>
      <c r="U969" s="219"/>
    </row>
    <row r="970">
      <c r="B970" s="219"/>
      <c r="C970" s="219"/>
      <c r="D970" s="219"/>
      <c r="E970" s="219"/>
      <c r="F970" s="219"/>
      <c r="G970" s="219"/>
      <c r="H970" s="219"/>
      <c r="I970" s="219"/>
      <c r="J970" s="219"/>
      <c r="K970" s="219"/>
      <c r="L970" s="219"/>
      <c r="M970" s="219"/>
      <c r="N970" s="219"/>
      <c r="O970" s="219"/>
      <c r="P970" s="219"/>
      <c r="Q970" s="219"/>
      <c r="R970" s="219"/>
      <c r="S970" s="219"/>
      <c r="T970" s="219"/>
      <c r="U970" s="219"/>
    </row>
    <row r="971">
      <c r="B971" s="219"/>
      <c r="C971" s="219"/>
      <c r="D971" s="219"/>
      <c r="E971" s="219"/>
      <c r="F971" s="219"/>
      <c r="G971" s="219"/>
      <c r="H971" s="219"/>
      <c r="I971" s="219"/>
      <c r="J971" s="219"/>
      <c r="K971" s="219"/>
      <c r="L971" s="219"/>
      <c r="M971" s="219"/>
      <c r="N971" s="219"/>
      <c r="O971" s="219"/>
      <c r="P971" s="219"/>
      <c r="Q971" s="219"/>
      <c r="R971" s="219"/>
      <c r="S971" s="219"/>
      <c r="T971" s="219"/>
      <c r="U971" s="219"/>
    </row>
    <row r="972">
      <c r="B972" s="219"/>
      <c r="C972" s="219"/>
      <c r="D972" s="219"/>
      <c r="E972" s="219"/>
      <c r="F972" s="219"/>
      <c r="G972" s="219"/>
      <c r="H972" s="219"/>
      <c r="I972" s="219"/>
      <c r="J972" s="219"/>
      <c r="K972" s="219"/>
      <c r="L972" s="219"/>
      <c r="M972" s="219"/>
      <c r="N972" s="219"/>
      <c r="O972" s="219"/>
      <c r="P972" s="219"/>
      <c r="Q972" s="219"/>
      <c r="R972" s="219"/>
      <c r="S972" s="219"/>
      <c r="T972" s="219"/>
      <c r="U972" s="219"/>
    </row>
    <row r="973">
      <c r="B973" s="219"/>
      <c r="C973" s="219"/>
      <c r="D973" s="219"/>
      <c r="E973" s="219"/>
      <c r="F973" s="219"/>
      <c r="G973" s="219"/>
      <c r="H973" s="219"/>
      <c r="I973" s="219"/>
      <c r="J973" s="219"/>
      <c r="K973" s="219"/>
      <c r="L973" s="219"/>
      <c r="M973" s="219"/>
      <c r="N973" s="219"/>
      <c r="O973" s="219"/>
      <c r="P973" s="219"/>
      <c r="Q973" s="219"/>
      <c r="R973" s="219"/>
      <c r="S973" s="219"/>
      <c r="T973" s="219"/>
      <c r="U973" s="219"/>
    </row>
    <row r="974">
      <c r="B974" s="219"/>
      <c r="C974" s="219"/>
      <c r="D974" s="219"/>
      <c r="E974" s="219"/>
      <c r="F974" s="219"/>
      <c r="G974" s="219"/>
      <c r="H974" s="219"/>
      <c r="I974" s="219"/>
      <c r="J974" s="219"/>
      <c r="K974" s="219"/>
      <c r="L974" s="219"/>
      <c r="M974" s="219"/>
      <c r="N974" s="219"/>
      <c r="O974" s="219"/>
      <c r="P974" s="219"/>
      <c r="Q974" s="219"/>
      <c r="R974" s="219"/>
      <c r="S974" s="219"/>
      <c r="T974" s="219"/>
      <c r="U974" s="219"/>
    </row>
    <row r="975">
      <c r="B975" s="219"/>
      <c r="C975" s="219"/>
      <c r="D975" s="219"/>
      <c r="E975" s="219"/>
      <c r="F975" s="219"/>
      <c r="G975" s="219"/>
      <c r="H975" s="219"/>
      <c r="I975" s="219"/>
      <c r="J975" s="219"/>
      <c r="K975" s="219"/>
      <c r="L975" s="219"/>
      <c r="M975" s="219"/>
      <c r="N975" s="219"/>
      <c r="O975" s="219"/>
      <c r="P975" s="219"/>
      <c r="Q975" s="219"/>
      <c r="R975" s="219"/>
      <c r="S975" s="219"/>
      <c r="T975" s="219"/>
      <c r="U975" s="219"/>
    </row>
    <row r="976">
      <c r="B976" s="219"/>
      <c r="C976" s="219"/>
      <c r="D976" s="219"/>
      <c r="E976" s="219"/>
      <c r="F976" s="219"/>
      <c r="G976" s="219"/>
      <c r="H976" s="219"/>
      <c r="I976" s="219"/>
      <c r="J976" s="219"/>
      <c r="K976" s="219"/>
      <c r="L976" s="219"/>
      <c r="M976" s="219"/>
      <c r="N976" s="219"/>
      <c r="O976" s="219"/>
      <c r="P976" s="219"/>
      <c r="Q976" s="219"/>
      <c r="R976" s="219"/>
      <c r="S976" s="219"/>
      <c r="T976" s="219"/>
      <c r="U976" s="219"/>
    </row>
    <row r="977">
      <c r="B977" s="219"/>
      <c r="C977" s="219"/>
      <c r="D977" s="219"/>
      <c r="E977" s="219"/>
      <c r="F977" s="219"/>
      <c r="G977" s="219"/>
      <c r="H977" s="219"/>
      <c r="I977" s="219"/>
      <c r="J977" s="219"/>
      <c r="K977" s="219"/>
      <c r="L977" s="219"/>
      <c r="M977" s="219"/>
      <c r="N977" s="219"/>
      <c r="O977" s="219"/>
      <c r="P977" s="219"/>
      <c r="Q977" s="219"/>
      <c r="R977" s="219"/>
      <c r="S977" s="219"/>
      <c r="T977" s="219"/>
      <c r="U977" s="219"/>
    </row>
    <row r="978">
      <c r="B978" s="219"/>
      <c r="C978" s="219"/>
      <c r="D978" s="219"/>
      <c r="E978" s="219"/>
      <c r="F978" s="219"/>
      <c r="G978" s="219"/>
      <c r="H978" s="219"/>
      <c r="I978" s="219"/>
      <c r="J978" s="219"/>
      <c r="K978" s="219"/>
      <c r="L978" s="219"/>
      <c r="M978" s="219"/>
      <c r="N978" s="219"/>
      <c r="O978" s="219"/>
      <c r="P978" s="219"/>
      <c r="Q978" s="219"/>
      <c r="R978" s="219"/>
      <c r="S978" s="219"/>
      <c r="T978" s="219"/>
      <c r="U978" s="219"/>
    </row>
    <row r="979">
      <c r="B979" s="219"/>
      <c r="C979" s="219"/>
      <c r="D979" s="219"/>
      <c r="E979" s="219"/>
      <c r="F979" s="219"/>
      <c r="G979" s="219"/>
      <c r="H979" s="219"/>
      <c r="I979" s="219"/>
      <c r="J979" s="219"/>
      <c r="K979" s="219"/>
      <c r="L979" s="219"/>
      <c r="M979" s="219"/>
      <c r="N979" s="219"/>
      <c r="O979" s="219"/>
      <c r="P979" s="219"/>
      <c r="Q979" s="219"/>
      <c r="R979" s="219"/>
      <c r="S979" s="219"/>
      <c r="T979" s="219"/>
      <c r="U979" s="219"/>
    </row>
    <row r="980">
      <c r="B980" s="219"/>
      <c r="C980" s="219"/>
      <c r="D980" s="219"/>
      <c r="E980" s="219"/>
      <c r="F980" s="219"/>
      <c r="G980" s="219"/>
      <c r="H980" s="219"/>
      <c r="I980" s="219"/>
      <c r="J980" s="219"/>
      <c r="K980" s="219"/>
      <c r="L980" s="219"/>
      <c r="M980" s="219"/>
      <c r="N980" s="219"/>
      <c r="O980" s="219"/>
      <c r="P980" s="219"/>
      <c r="Q980" s="219"/>
      <c r="R980" s="219"/>
      <c r="S980" s="219"/>
      <c r="T980" s="219"/>
      <c r="U980" s="219"/>
    </row>
    <row r="981">
      <c r="B981" s="219"/>
      <c r="C981" s="219"/>
      <c r="D981" s="219"/>
      <c r="E981" s="219"/>
      <c r="F981" s="219"/>
      <c r="G981" s="219"/>
      <c r="H981" s="219"/>
      <c r="I981" s="219"/>
      <c r="J981" s="219"/>
      <c r="K981" s="219"/>
      <c r="L981" s="219"/>
      <c r="M981" s="219"/>
      <c r="N981" s="219"/>
      <c r="O981" s="219"/>
      <c r="P981" s="219"/>
      <c r="Q981" s="219"/>
      <c r="R981" s="219"/>
      <c r="S981" s="219"/>
      <c r="T981" s="219"/>
      <c r="U981" s="219"/>
    </row>
    <row r="982">
      <c r="B982" s="219"/>
      <c r="C982" s="219"/>
      <c r="D982" s="219"/>
      <c r="E982" s="219"/>
      <c r="F982" s="219"/>
      <c r="G982" s="219"/>
      <c r="H982" s="219"/>
      <c r="I982" s="219"/>
      <c r="J982" s="219"/>
      <c r="K982" s="219"/>
      <c r="L982" s="219"/>
      <c r="M982" s="219"/>
      <c r="N982" s="219"/>
      <c r="O982" s="219"/>
      <c r="P982" s="219"/>
      <c r="Q982" s="219"/>
      <c r="R982" s="219"/>
      <c r="S982" s="219"/>
      <c r="T982" s="219"/>
      <c r="U982" s="219"/>
    </row>
    <row r="983">
      <c r="B983" s="219"/>
      <c r="C983" s="219"/>
      <c r="D983" s="219"/>
      <c r="E983" s="219"/>
      <c r="F983" s="219"/>
      <c r="G983" s="219"/>
      <c r="H983" s="219"/>
      <c r="I983" s="219"/>
      <c r="J983" s="219"/>
      <c r="K983" s="219"/>
      <c r="L983" s="219"/>
      <c r="M983" s="219"/>
      <c r="N983" s="219"/>
      <c r="O983" s="219"/>
      <c r="P983" s="219"/>
      <c r="Q983" s="219"/>
      <c r="R983" s="219"/>
      <c r="S983" s="219"/>
      <c r="T983" s="219"/>
      <c r="U983" s="219"/>
    </row>
    <row r="984">
      <c r="B984" s="219"/>
      <c r="C984" s="219"/>
      <c r="D984" s="219"/>
      <c r="E984" s="219"/>
      <c r="F984" s="219"/>
      <c r="G984" s="219"/>
      <c r="H984" s="219"/>
      <c r="I984" s="219"/>
      <c r="J984" s="219"/>
      <c r="K984" s="219"/>
      <c r="L984" s="219"/>
      <c r="M984" s="219"/>
      <c r="N984" s="219"/>
      <c r="O984" s="219"/>
      <c r="P984" s="219"/>
      <c r="Q984" s="219"/>
      <c r="R984" s="219"/>
      <c r="S984" s="219"/>
      <c r="T984" s="219"/>
      <c r="U984" s="219"/>
    </row>
    <row r="985">
      <c r="B985" s="219"/>
      <c r="C985" s="219"/>
      <c r="D985" s="219"/>
      <c r="E985" s="219"/>
      <c r="F985" s="219"/>
      <c r="G985" s="219"/>
      <c r="H985" s="219"/>
      <c r="I985" s="219"/>
      <c r="J985" s="219"/>
      <c r="K985" s="219"/>
      <c r="L985" s="219"/>
      <c r="M985" s="219"/>
      <c r="N985" s="219"/>
      <c r="O985" s="219"/>
      <c r="P985" s="219"/>
      <c r="Q985" s="219"/>
      <c r="R985" s="219"/>
      <c r="S985" s="219"/>
      <c r="T985" s="219"/>
      <c r="U985" s="219"/>
    </row>
    <row r="986">
      <c r="B986" s="219"/>
      <c r="C986" s="219"/>
      <c r="D986" s="219"/>
      <c r="E986" s="219"/>
      <c r="F986" s="219"/>
      <c r="G986" s="219"/>
      <c r="H986" s="219"/>
      <c r="I986" s="219"/>
      <c r="J986" s="219"/>
      <c r="K986" s="219"/>
      <c r="L986" s="219"/>
      <c r="M986" s="219"/>
      <c r="N986" s="219"/>
      <c r="O986" s="219"/>
      <c r="P986" s="219"/>
      <c r="Q986" s="219"/>
      <c r="R986" s="219"/>
      <c r="S986" s="219"/>
      <c r="T986" s="219"/>
      <c r="U986" s="219"/>
    </row>
    <row r="987">
      <c r="B987" s="219"/>
      <c r="C987" s="219"/>
      <c r="D987" s="219"/>
      <c r="E987" s="219"/>
      <c r="F987" s="219"/>
      <c r="G987" s="219"/>
      <c r="H987" s="219"/>
      <c r="I987" s="219"/>
      <c r="J987" s="219"/>
      <c r="K987" s="219"/>
      <c r="L987" s="219"/>
      <c r="M987" s="219"/>
      <c r="N987" s="219"/>
      <c r="O987" s="219"/>
      <c r="P987" s="219"/>
      <c r="Q987" s="219"/>
      <c r="R987" s="219"/>
      <c r="S987" s="219"/>
      <c r="T987" s="219"/>
      <c r="U987" s="219"/>
    </row>
    <row r="988">
      <c r="B988" s="219"/>
      <c r="C988" s="219"/>
      <c r="D988" s="219"/>
      <c r="E988" s="219"/>
      <c r="F988" s="219"/>
      <c r="G988" s="219"/>
      <c r="H988" s="219"/>
      <c r="I988" s="219"/>
      <c r="J988" s="219"/>
      <c r="K988" s="219"/>
      <c r="L988" s="219"/>
      <c r="M988" s="219"/>
      <c r="N988" s="219"/>
      <c r="O988" s="219"/>
      <c r="P988" s="219"/>
      <c r="Q988" s="219"/>
      <c r="R988" s="219"/>
      <c r="S988" s="219"/>
      <c r="T988" s="219"/>
      <c r="U988" s="219"/>
    </row>
    <row r="989">
      <c r="B989" s="219"/>
      <c r="C989" s="219"/>
      <c r="D989" s="219"/>
      <c r="E989" s="219"/>
      <c r="F989" s="219"/>
      <c r="G989" s="219"/>
      <c r="H989" s="219"/>
      <c r="I989" s="219"/>
      <c r="J989" s="219"/>
      <c r="K989" s="219"/>
      <c r="L989" s="219"/>
      <c r="M989" s="219"/>
      <c r="N989" s="219"/>
      <c r="O989" s="219"/>
      <c r="P989" s="219"/>
      <c r="Q989" s="219"/>
      <c r="R989" s="219"/>
      <c r="S989" s="219"/>
      <c r="T989" s="219"/>
      <c r="U989" s="219"/>
    </row>
    <row r="990">
      <c r="B990" s="219"/>
      <c r="C990" s="219"/>
      <c r="D990" s="219"/>
      <c r="E990" s="219"/>
      <c r="F990" s="219"/>
      <c r="G990" s="219"/>
      <c r="H990" s="219"/>
      <c r="I990" s="219"/>
      <c r="J990" s="219"/>
      <c r="K990" s="219"/>
      <c r="L990" s="219"/>
      <c r="M990" s="219"/>
      <c r="N990" s="219"/>
      <c r="O990" s="219"/>
      <c r="P990" s="219"/>
      <c r="Q990" s="219"/>
      <c r="R990" s="219"/>
      <c r="S990" s="219"/>
      <c r="T990" s="219"/>
      <c r="U990" s="219"/>
    </row>
    <row r="991">
      <c r="B991" s="219"/>
      <c r="C991" s="219"/>
      <c r="D991" s="219"/>
      <c r="E991" s="219"/>
      <c r="F991" s="219"/>
      <c r="G991" s="219"/>
      <c r="H991" s="219"/>
      <c r="I991" s="219"/>
      <c r="J991" s="219"/>
      <c r="K991" s="219"/>
      <c r="L991" s="219"/>
      <c r="M991" s="219"/>
      <c r="N991" s="219"/>
      <c r="O991" s="219"/>
      <c r="P991" s="219"/>
      <c r="Q991" s="219"/>
      <c r="R991" s="219"/>
      <c r="S991" s="219"/>
      <c r="T991" s="219"/>
      <c r="U991" s="219"/>
    </row>
    <row r="992">
      <c r="B992" s="219"/>
      <c r="C992" s="219"/>
      <c r="D992" s="219"/>
      <c r="E992" s="219"/>
      <c r="F992" s="219"/>
      <c r="G992" s="219"/>
      <c r="H992" s="219"/>
      <c r="I992" s="219"/>
      <c r="J992" s="219"/>
      <c r="K992" s="219"/>
      <c r="L992" s="219"/>
      <c r="M992" s="219"/>
      <c r="N992" s="219"/>
      <c r="O992" s="219"/>
      <c r="P992" s="219"/>
      <c r="Q992" s="219"/>
      <c r="R992" s="219"/>
      <c r="S992" s="219"/>
      <c r="T992" s="219"/>
      <c r="U992" s="219"/>
    </row>
    <row r="993">
      <c r="B993" s="219"/>
      <c r="C993" s="219"/>
      <c r="D993" s="219"/>
      <c r="E993" s="219"/>
      <c r="F993" s="219"/>
      <c r="G993" s="219"/>
      <c r="H993" s="219"/>
      <c r="I993" s="219"/>
      <c r="J993" s="219"/>
      <c r="K993" s="219"/>
      <c r="L993" s="219"/>
      <c r="M993" s="219"/>
      <c r="N993" s="219"/>
      <c r="O993" s="219"/>
      <c r="P993" s="219"/>
      <c r="Q993" s="219"/>
      <c r="R993" s="219"/>
      <c r="S993" s="219"/>
      <c r="T993" s="219"/>
      <c r="U993" s="219"/>
    </row>
    <row r="994">
      <c r="B994" s="219"/>
      <c r="C994" s="219"/>
      <c r="D994" s="219"/>
      <c r="E994" s="219"/>
      <c r="F994" s="219"/>
      <c r="G994" s="219"/>
      <c r="H994" s="219"/>
      <c r="I994" s="219"/>
      <c r="J994" s="219"/>
      <c r="K994" s="219"/>
      <c r="L994" s="219"/>
      <c r="M994" s="219"/>
      <c r="N994" s="219"/>
      <c r="O994" s="219"/>
      <c r="P994" s="219"/>
      <c r="Q994" s="219"/>
      <c r="R994" s="219"/>
      <c r="S994" s="219"/>
      <c r="T994" s="219"/>
      <c r="U994" s="219"/>
    </row>
    <row r="995">
      <c r="B995" s="219"/>
      <c r="C995" s="219"/>
      <c r="D995" s="219"/>
      <c r="E995" s="219"/>
      <c r="F995" s="219"/>
      <c r="G995" s="219"/>
      <c r="H995" s="219"/>
      <c r="I995" s="219"/>
      <c r="J995" s="219"/>
      <c r="K995" s="219"/>
      <c r="L995" s="219"/>
      <c r="M995" s="219"/>
      <c r="N995" s="219"/>
      <c r="O995" s="219"/>
      <c r="P995" s="219"/>
      <c r="Q995" s="219"/>
      <c r="R995" s="219"/>
      <c r="S995" s="219"/>
      <c r="T995" s="219"/>
      <c r="U995" s="219"/>
    </row>
    <row r="996">
      <c r="B996" s="219"/>
      <c r="C996" s="219"/>
      <c r="D996" s="219"/>
      <c r="E996" s="219"/>
      <c r="F996" s="219"/>
      <c r="G996" s="219"/>
      <c r="H996" s="219"/>
      <c r="I996" s="219"/>
      <c r="J996" s="219"/>
      <c r="K996" s="219"/>
      <c r="L996" s="219"/>
      <c r="M996" s="219"/>
      <c r="N996" s="219"/>
      <c r="O996" s="219"/>
      <c r="P996" s="219"/>
      <c r="Q996" s="219"/>
      <c r="R996" s="219"/>
      <c r="S996" s="219"/>
      <c r="T996" s="219"/>
      <c r="U996" s="219"/>
    </row>
    <row r="997">
      <c r="B997" s="219"/>
      <c r="C997" s="219"/>
      <c r="D997" s="219"/>
      <c r="E997" s="219"/>
      <c r="F997" s="219"/>
      <c r="G997" s="219"/>
      <c r="H997" s="219"/>
      <c r="I997" s="219"/>
      <c r="J997" s="219"/>
      <c r="K997" s="219"/>
      <c r="L997" s="219"/>
      <c r="M997" s="219"/>
      <c r="N997" s="219"/>
      <c r="O997" s="219"/>
      <c r="P997" s="219"/>
      <c r="Q997" s="219"/>
      <c r="R997" s="219"/>
      <c r="S997" s="219"/>
      <c r="T997" s="219"/>
      <c r="U997" s="219"/>
    </row>
    <row r="998">
      <c r="B998" s="219"/>
      <c r="C998" s="219"/>
      <c r="D998" s="219"/>
      <c r="E998" s="219"/>
      <c r="F998" s="219"/>
      <c r="G998" s="219"/>
      <c r="H998" s="219"/>
      <c r="I998" s="219"/>
      <c r="J998" s="219"/>
      <c r="K998" s="219"/>
      <c r="L998" s="219"/>
      <c r="M998" s="219"/>
      <c r="N998" s="219"/>
      <c r="O998" s="219"/>
      <c r="P998" s="219"/>
      <c r="Q998" s="219"/>
      <c r="R998" s="219"/>
      <c r="S998" s="219"/>
      <c r="T998" s="219"/>
      <c r="U998" s="219"/>
    </row>
    <row r="999">
      <c r="B999" s="219"/>
      <c r="C999" s="219"/>
      <c r="D999" s="219"/>
      <c r="E999" s="219"/>
      <c r="F999" s="219"/>
      <c r="G999" s="219"/>
      <c r="H999" s="219"/>
      <c r="I999" s="219"/>
      <c r="J999" s="219"/>
      <c r="K999" s="219"/>
      <c r="L999" s="219"/>
      <c r="M999" s="219"/>
      <c r="N999" s="219"/>
      <c r="O999" s="219"/>
      <c r="P999" s="219"/>
      <c r="Q999" s="219"/>
      <c r="R999" s="219"/>
      <c r="S999" s="219"/>
      <c r="T999" s="219"/>
      <c r="U999" s="219"/>
    </row>
    <row r="1000">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row>
    <row r="1001">
      <c r="B1001" s="219"/>
      <c r="C1001" s="219"/>
      <c r="D1001" s="219"/>
      <c r="E1001" s="219"/>
      <c r="F1001" s="219"/>
      <c r="G1001" s="219"/>
      <c r="H1001" s="219"/>
      <c r="I1001" s="219"/>
      <c r="J1001" s="219"/>
      <c r="K1001" s="219"/>
      <c r="L1001" s="219"/>
      <c r="M1001" s="219"/>
      <c r="N1001" s="219"/>
      <c r="O1001" s="219"/>
      <c r="P1001" s="219"/>
      <c r="Q1001" s="219"/>
      <c r="R1001" s="219"/>
      <c r="S1001" s="219"/>
      <c r="T1001" s="219"/>
      <c r="U1001" s="219"/>
    </row>
    <row r="1002">
      <c r="B1002" s="219"/>
      <c r="C1002" s="219"/>
      <c r="D1002" s="219"/>
      <c r="E1002" s="219"/>
      <c r="F1002" s="219"/>
      <c r="G1002" s="219"/>
      <c r="H1002" s="219"/>
      <c r="I1002" s="219"/>
      <c r="J1002" s="219"/>
      <c r="K1002" s="219"/>
      <c r="L1002" s="219"/>
      <c r="M1002" s="219"/>
      <c r="N1002" s="219"/>
      <c r="O1002" s="219"/>
      <c r="P1002" s="219"/>
      <c r="Q1002" s="219"/>
      <c r="R1002" s="219"/>
      <c r="S1002" s="219"/>
      <c r="T1002" s="219"/>
      <c r="U1002" s="219"/>
    </row>
    <row r="1003">
      <c r="B1003" s="219"/>
      <c r="C1003" s="219"/>
      <c r="D1003" s="219"/>
      <c r="E1003" s="219"/>
      <c r="F1003" s="219"/>
      <c r="G1003" s="219"/>
      <c r="H1003" s="219"/>
      <c r="I1003" s="219"/>
      <c r="J1003" s="219"/>
      <c r="K1003" s="219"/>
      <c r="L1003" s="219"/>
      <c r="M1003" s="219"/>
      <c r="N1003" s="219"/>
      <c r="O1003" s="219"/>
      <c r="P1003" s="219"/>
      <c r="Q1003" s="219"/>
      <c r="R1003" s="219"/>
      <c r="S1003" s="219"/>
      <c r="T1003" s="219"/>
      <c r="U1003" s="219"/>
    </row>
    <row r="1004">
      <c r="B1004" s="219"/>
      <c r="C1004" s="219"/>
      <c r="D1004" s="219"/>
      <c r="E1004" s="219"/>
      <c r="F1004" s="219"/>
      <c r="G1004" s="219"/>
      <c r="H1004" s="219"/>
      <c r="I1004" s="219"/>
      <c r="J1004" s="219"/>
      <c r="K1004" s="219"/>
      <c r="L1004" s="219"/>
      <c r="M1004" s="219"/>
      <c r="N1004" s="219"/>
      <c r="O1004" s="219"/>
      <c r="P1004" s="219"/>
      <c r="Q1004" s="219"/>
      <c r="R1004" s="219"/>
      <c r="S1004" s="219"/>
      <c r="T1004" s="219"/>
      <c r="U1004" s="219"/>
    </row>
    <row r="1005">
      <c r="B1005" s="219"/>
      <c r="C1005" s="219"/>
      <c r="D1005" s="219"/>
      <c r="E1005" s="219"/>
      <c r="F1005" s="219"/>
      <c r="G1005" s="219"/>
      <c r="H1005" s="219"/>
      <c r="I1005" s="219"/>
      <c r="J1005" s="219"/>
      <c r="K1005" s="219"/>
      <c r="L1005" s="219"/>
      <c r="M1005" s="219"/>
      <c r="N1005" s="219"/>
      <c r="O1005" s="219"/>
      <c r="P1005" s="219"/>
      <c r="Q1005" s="219"/>
      <c r="R1005" s="219"/>
      <c r="S1005" s="219"/>
      <c r="T1005" s="219"/>
      <c r="U1005" s="219"/>
    </row>
  </sheetData>
  <mergeCells count="3">
    <mergeCell ref="B6:U6"/>
    <mergeCell ref="A6:A7"/>
    <mergeCell ref="W6:Z6"/>
  </mergeCells>
  <hyperlinks>
    <hyperlink r:id="rId1" ref="A8"/>
    <hyperlink r:id="rId2" ref="A9"/>
    <hyperlink r:id="rId3" ref="A10"/>
    <hyperlink r:id="rId4" ref="A11"/>
    <hyperlink r:id="rId5" ref="A12"/>
    <hyperlink r:id="rId6" ref="A13"/>
    <hyperlink r:id="rId7" ref="A14"/>
    <hyperlink r:id="rId8" ref="A15"/>
    <hyperlink r:id="rId9" ref="A16"/>
    <hyperlink r:id="rId10" ref="A17"/>
    <hyperlink r:id="rId11" ref="A18"/>
    <hyperlink r:id="rId12" ref="A19"/>
    <hyperlink r:id="rId13" ref="A20"/>
    <hyperlink r:id="rId14" ref="A21"/>
    <hyperlink r:id="rId15" ref="A22"/>
    <hyperlink r:id="rId16" ref="A23"/>
    <hyperlink r:id="rId17" ref="A24"/>
    <hyperlink r:id="rId18" ref="A25"/>
    <hyperlink r:id="rId19" ref="A26"/>
    <hyperlink r:id="rId20" ref="A27"/>
    <hyperlink r:id="rId21" ref="A28"/>
    <hyperlink r:id="rId22" ref="A29"/>
    <hyperlink r:id="rId23" ref="A30"/>
    <hyperlink r:id="rId24" ref="A31"/>
    <hyperlink r:id="rId25" ref="A32"/>
    <hyperlink r:id="rId26" ref="A33"/>
    <hyperlink r:id="rId27" ref="A34"/>
    <hyperlink r:id="rId28" ref="A35"/>
    <hyperlink r:id="rId29" ref="A36"/>
    <hyperlink r:id="rId30" ref="A37"/>
    <hyperlink r:id="rId31" ref="A38"/>
    <hyperlink r:id="rId32" ref="A39"/>
    <hyperlink r:id="rId33" ref="A40"/>
    <hyperlink r:id="rId34" ref="A41"/>
    <hyperlink r:id="rId35" ref="A42"/>
    <hyperlink r:id="rId36" ref="A43"/>
    <hyperlink r:id="rId37" ref="A44"/>
    <hyperlink r:id="rId38" ref="A45"/>
    <hyperlink r:id="rId39" ref="A46"/>
    <hyperlink r:id="rId40" ref="A47"/>
    <hyperlink r:id="rId41" ref="A48"/>
    <hyperlink r:id="rId42" ref="A49"/>
    <hyperlink r:id="rId43" ref="A50"/>
    <hyperlink r:id="rId44" ref="A51"/>
    <hyperlink r:id="rId45" ref="A52"/>
    <hyperlink r:id="rId46" ref="A53"/>
    <hyperlink r:id="rId47" ref="A54"/>
    <hyperlink r:id="rId48" ref="A55"/>
    <hyperlink r:id="rId49" ref="A56"/>
    <hyperlink r:id="rId50" ref="A57"/>
    <hyperlink r:id="rId51" ref="A58"/>
    <hyperlink r:id="rId52" ref="A59"/>
    <hyperlink r:id="rId53" ref="A60"/>
    <hyperlink r:id="rId54" ref="A61"/>
    <hyperlink r:id="rId55" ref="A62"/>
    <hyperlink r:id="rId56" ref="A63"/>
    <hyperlink r:id="rId57" ref="A64"/>
    <hyperlink r:id="rId58" ref="A65"/>
    <hyperlink r:id="rId59" ref="A66"/>
    <hyperlink r:id="rId60" ref="A67"/>
    <hyperlink r:id="rId61" ref="A68"/>
    <hyperlink r:id="rId62" ref="A69"/>
    <hyperlink r:id="rId63" ref="A70"/>
    <hyperlink r:id="rId64" ref="A71"/>
    <hyperlink r:id="rId65" ref="A72"/>
    <hyperlink r:id="rId66" ref="A73"/>
    <hyperlink r:id="rId67" ref="A74"/>
    <hyperlink r:id="rId68" ref="A75"/>
    <hyperlink r:id="rId69" ref="A76"/>
    <hyperlink r:id="rId70" ref="A77"/>
    <hyperlink r:id="rId71" ref="A78"/>
    <hyperlink r:id="rId72" ref="A79"/>
    <hyperlink r:id="rId73" ref="A80"/>
    <hyperlink r:id="rId74" ref="A81"/>
    <hyperlink r:id="rId75" ref="A82"/>
    <hyperlink r:id="rId76" ref="A83"/>
    <hyperlink r:id="rId77" ref="A84"/>
    <hyperlink r:id="rId78" ref="A85"/>
    <hyperlink r:id="rId79" ref="A86"/>
    <hyperlink r:id="rId80" ref="A87"/>
    <hyperlink r:id="rId81" ref="A88"/>
    <hyperlink r:id="rId82" ref="A89"/>
    <hyperlink r:id="rId83" ref="A90"/>
    <hyperlink r:id="rId84" ref="A91"/>
    <hyperlink r:id="rId85" ref="A92"/>
    <hyperlink r:id="rId86" ref="A93"/>
    <hyperlink r:id="rId87" ref="A94"/>
    <hyperlink r:id="rId88" ref="A95"/>
    <hyperlink r:id="rId89" ref="A96"/>
    <hyperlink r:id="rId90" ref="A97"/>
    <hyperlink r:id="rId91" ref="A98"/>
    <hyperlink r:id="rId92" ref="A99"/>
    <hyperlink r:id="rId93" ref="A100"/>
    <hyperlink r:id="rId94" ref="A101"/>
    <hyperlink r:id="rId95" ref="A102"/>
    <hyperlink r:id="rId96" ref="A103"/>
    <hyperlink r:id="rId97" ref="A104"/>
    <hyperlink r:id="rId98" ref="A105"/>
    <hyperlink r:id="rId99" ref="A106"/>
    <hyperlink r:id="rId100" ref="A107"/>
    <hyperlink r:id="rId101" ref="A108"/>
    <hyperlink r:id="rId102" ref="A109"/>
    <hyperlink r:id="rId103" ref="A110"/>
    <hyperlink r:id="rId104" ref="A111"/>
    <hyperlink r:id="rId105" ref="A112"/>
    <hyperlink r:id="rId106" ref="A113"/>
    <hyperlink r:id="rId107" ref="A114"/>
    <hyperlink r:id="rId108" ref="A115"/>
    <hyperlink r:id="rId109" ref="A116"/>
    <hyperlink r:id="rId110" ref="A117"/>
    <hyperlink r:id="rId111" ref="A118"/>
    <hyperlink r:id="rId112" ref="A119"/>
    <hyperlink r:id="rId113" ref="A120"/>
    <hyperlink r:id="rId114" ref="A121"/>
    <hyperlink r:id="rId115" ref="A122"/>
    <hyperlink r:id="rId116" ref="A123"/>
    <hyperlink r:id="rId117" ref="A124"/>
    <hyperlink r:id="rId118" ref="A125"/>
    <hyperlink r:id="rId119" ref="A126"/>
    <hyperlink r:id="rId120" ref="A127"/>
    <hyperlink r:id="rId121" ref="A128"/>
    <hyperlink r:id="rId122" ref="A129"/>
    <hyperlink r:id="rId123" ref="A130"/>
    <hyperlink r:id="rId124" ref="A131"/>
    <hyperlink r:id="rId125" ref="A132"/>
    <hyperlink r:id="rId126" ref="A133"/>
    <hyperlink r:id="rId127" ref="A134"/>
    <hyperlink r:id="rId128" ref="A135"/>
    <hyperlink r:id="rId129" ref="A136"/>
    <hyperlink r:id="rId130" ref="A137"/>
    <hyperlink r:id="rId131" ref="A138"/>
    <hyperlink r:id="rId132" ref="A139"/>
    <hyperlink r:id="rId133" ref="A140"/>
    <hyperlink r:id="rId134" ref="A141"/>
    <hyperlink r:id="rId135" ref="A142"/>
    <hyperlink r:id="rId136" ref="A143"/>
    <hyperlink r:id="rId137" ref="A144"/>
    <hyperlink r:id="rId138" ref="A145"/>
    <hyperlink r:id="rId139" ref="A146"/>
    <hyperlink r:id="rId140" ref="A147"/>
    <hyperlink r:id="rId141" ref="A148"/>
    <hyperlink r:id="rId142" ref="A149"/>
    <hyperlink r:id="rId143" ref="A150"/>
    <hyperlink r:id="rId144" ref="A151"/>
    <hyperlink r:id="rId145" ref="A152"/>
    <hyperlink r:id="rId146" ref="A153"/>
    <hyperlink r:id="rId147" ref="A154"/>
    <hyperlink r:id="rId148" ref="A155"/>
    <hyperlink r:id="rId149" ref="A156"/>
    <hyperlink r:id="rId150" ref="A157"/>
    <hyperlink r:id="rId151" ref="A158"/>
    <hyperlink r:id="rId152" ref="A159"/>
    <hyperlink r:id="rId153" ref="A160"/>
    <hyperlink r:id="rId154" ref="A161"/>
    <hyperlink r:id="rId155" ref="A162"/>
    <hyperlink r:id="rId156" ref="A163"/>
    <hyperlink r:id="rId157" ref="A164"/>
    <hyperlink r:id="rId158" ref="A165"/>
    <hyperlink r:id="rId159" ref="A166"/>
    <hyperlink r:id="rId160" ref="A167"/>
    <hyperlink r:id="rId161" ref="A168"/>
    <hyperlink r:id="rId162" ref="A169"/>
    <hyperlink r:id="rId163" ref="A170"/>
    <hyperlink r:id="rId164" ref="A171"/>
    <hyperlink r:id="rId165" ref="A172"/>
    <hyperlink r:id="rId166" ref="A173"/>
    <hyperlink r:id="rId167" ref="A174"/>
    <hyperlink r:id="rId168" ref="A175"/>
    <hyperlink r:id="rId169" ref="A176"/>
    <hyperlink r:id="rId170" ref="A177"/>
    <hyperlink r:id="rId171" ref="A178"/>
    <hyperlink r:id="rId172" ref="A179"/>
    <hyperlink r:id="rId173" ref="A180"/>
    <hyperlink r:id="rId174" ref="A181"/>
    <hyperlink r:id="rId175" ref="A182"/>
    <hyperlink r:id="rId176" ref="A183"/>
    <hyperlink r:id="rId177" ref="A184"/>
    <hyperlink r:id="rId178" ref="A185"/>
    <hyperlink r:id="rId179" ref="A186"/>
    <hyperlink r:id="rId180" ref="A187"/>
    <hyperlink r:id="rId181" ref="A188"/>
    <hyperlink r:id="rId182" ref="A189"/>
    <hyperlink r:id="rId183" ref="A190"/>
    <hyperlink r:id="rId184" ref="A191"/>
    <hyperlink r:id="rId185" ref="A192"/>
    <hyperlink r:id="rId186" ref="A193"/>
    <hyperlink r:id="rId187" ref="A194"/>
    <hyperlink r:id="rId188" ref="A195"/>
    <hyperlink r:id="rId189" ref="A196"/>
    <hyperlink r:id="rId190" ref="A197"/>
    <hyperlink r:id="rId191" ref="A198"/>
    <hyperlink r:id="rId192" ref="A199"/>
    <hyperlink r:id="rId193" ref="A200"/>
    <hyperlink r:id="rId194" ref="A201"/>
    <hyperlink r:id="rId195" ref="A202"/>
    <hyperlink r:id="rId196" ref="A203"/>
    <hyperlink r:id="rId197" ref="A204"/>
    <hyperlink r:id="rId198" ref="A205"/>
    <hyperlink r:id="rId199" ref="A206"/>
    <hyperlink r:id="rId200" ref="A207"/>
    <hyperlink r:id="rId201" ref="A208"/>
    <hyperlink r:id="rId202" ref="A209"/>
    <hyperlink r:id="rId203" ref="A210"/>
    <hyperlink r:id="rId204" ref="A211"/>
    <hyperlink r:id="rId205" ref="A212"/>
    <hyperlink r:id="rId206" ref="A213"/>
    <hyperlink r:id="rId207" ref="A214"/>
    <hyperlink r:id="rId208" ref="A215"/>
    <hyperlink r:id="rId209" ref="A216"/>
    <hyperlink r:id="rId210" ref="A217"/>
    <hyperlink r:id="rId211" ref="A218"/>
    <hyperlink r:id="rId212" ref="A219"/>
    <hyperlink r:id="rId213" ref="A220"/>
    <hyperlink r:id="rId214" ref="A221"/>
    <hyperlink r:id="rId215" ref="A222"/>
    <hyperlink r:id="rId216" ref="A223"/>
    <hyperlink r:id="rId217" ref="A224"/>
    <hyperlink r:id="rId218" ref="A225"/>
    <hyperlink r:id="rId219" ref="A226"/>
    <hyperlink r:id="rId220" ref="A227"/>
    <hyperlink r:id="rId221" ref="A228"/>
    <hyperlink r:id="rId222" ref="A229"/>
    <hyperlink r:id="rId223" ref="A230"/>
    <hyperlink r:id="rId224" ref="A231"/>
    <hyperlink r:id="rId225" ref="A232"/>
    <hyperlink r:id="rId226" ref="A233"/>
    <hyperlink r:id="rId227" ref="A234"/>
    <hyperlink r:id="rId228" ref="A235"/>
    <hyperlink r:id="rId229" ref="A236"/>
    <hyperlink r:id="rId230" ref="A237"/>
    <hyperlink r:id="rId231" ref="A238"/>
    <hyperlink r:id="rId232" ref="A239"/>
    <hyperlink r:id="rId233" ref="A240"/>
    <hyperlink r:id="rId234" ref="A241"/>
    <hyperlink r:id="rId235" ref="A242"/>
    <hyperlink r:id="rId236" ref="A243"/>
    <hyperlink r:id="rId237" ref="A244"/>
    <hyperlink r:id="rId238" ref="A245"/>
    <hyperlink r:id="rId239" ref="A246"/>
    <hyperlink r:id="rId240" ref="A247"/>
    <hyperlink r:id="rId241" ref="A248"/>
    <hyperlink r:id="rId242" ref="A249"/>
    <hyperlink r:id="rId243" ref="A250"/>
    <hyperlink r:id="rId244" ref="A251"/>
    <hyperlink r:id="rId245" ref="A252"/>
    <hyperlink r:id="rId246" ref="A253"/>
    <hyperlink r:id="rId247" ref="A254"/>
    <hyperlink r:id="rId248" ref="A255"/>
    <hyperlink r:id="rId249" ref="A256"/>
    <hyperlink r:id="rId250" ref="A257"/>
    <hyperlink r:id="rId251" ref="A258"/>
    <hyperlink r:id="rId252" ref="A259"/>
    <hyperlink r:id="rId253" ref="A260"/>
    <hyperlink r:id="rId254" ref="A261"/>
    <hyperlink r:id="rId255" ref="A262"/>
    <hyperlink r:id="rId256" ref="A263"/>
    <hyperlink r:id="rId257" ref="A264"/>
    <hyperlink r:id="rId258" ref="A265"/>
    <hyperlink r:id="rId259" ref="A266"/>
    <hyperlink r:id="rId260" ref="A267"/>
    <hyperlink r:id="rId261" ref="A268"/>
    <hyperlink r:id="rId262" ref="A269"/>
    <hyperlink r:id="rId263" ref="A270"/>
    <hyperlink r:id="rId264" ref="A271"/>
    <hyperlink r:id="rId265" ref="A272"/>
    <hyperlink r:id="rId266" ref="A273"/>
    <hyperlink r:id="rId267" ref="A274"/>
    <hyperlink r:id="rId268" ref="A275"/>
    <hyperlink r:id="rId269" ref="A276"/>
    <hyperlink r:id="rId270" ref="A277"/>
    <hyperlink r:id="rId271" ref="A278"/>
    <hyperlink r:id="rId272" ref="A279"/>
    <hyperlink r:id="rId273" ref="A280"/>
    <hyperlink r:id="rId274" ref="A281"/>
    <hyperlink r:id="rId275" ref="A282"/>
    <hyperlink r:id="rId276" ref="A283"/>
    <hyperlink r:id="rId277" ref="A284"/>
    <hyperlink r:id="rId278" ref="A285"/>
    <hyperlink r:id="rId279" ref="A286"/>
    <hyperlink r:id="rId280" ref="A287"/>
    <hyperlink r:id="rId281" ref="A288"/>
    <hyperlink r:id="rId282" ref="A289"/>
    <hyperlink r:id="rId283" ref="A290"/>
    <hyperlink r:id="rId284" ref="A291"/>
    <hyperlink r:id="rId285" ref="A292"/>
    <hyperlink r:id="rId286" ref="A293"/>
    <hyperlink r:id="rId287" ref="A294"/>
    <hyperlink r:id="rId288" ref="A295"/>
    <hyperlink r:id="rId289" ref="A296"/>
    <hyperlink r:id="rId290" ref="A297"/>
    <hyperlink r:id="rId291" ref="A298"/>
    <hyperlink r:id="rId292" ref="A299"/>
    <hyperlink r:id="rId293" ref="A300"/>
    <hyperlink r:id="rId294" ref="A301"/>
    <hyperlink r:id="rId295" ref="A302"/>
    <hyperlink r:id="rId296" ref="A303"/>
    <hyperlink r:id="rId297" ref="A304"/>
    <hyperlink r:id="rId298" ref="A305"/>
    <hyperlink r:id="rId299" ref="A306"/>
    <hyperlink r:id="rId300" ref="A307"/>
    <hyperlink r:id="rId301" ref="A308"/>
    <hyperlink r:id="rId302" ref="A309"/>
    <hyperlink r:id="rId303" ref="A310"/>
    <hyperlink r:id="rId304" ref="A311"/>
    <hyperlink r:id="rId305" ref="A312"/>
    <hyperlink r:id="rId306" ref="A313"/>
    <hyperlink r:id="rId307" ref="A314"/>
    <hyperlink r:id="rId308" ref="A315"/>
    <hyperlink r:id="rId309" ref="A316"/>
    <hyperlink r:id="rId310" ref="A317"/>
    <hyperlink r:id="rId311" ref="A318"/>
    <hyperlink r:id="rId312" ref="A319"/>
    <hyperlink r:id="rId313" ref="A320"/>
    <hyperlink r:id="rId314" ref="A321"/>
    <hyperlink r:id="rId315" ref="A322"/>
    <hyperlink r:id="rId316" ref="A323"/>
    <hyperlink r:id="rId317" ref="A324"/>
    <hyperlink r:id="rId318" ref="A325"/>
    <hyperlink r:id="rId319" ref="A326"/>
    <hyperlink r:id="rId320" ref="A327"/>
    <hyperlink r:id="rId321" ref="A328"/>
    <hyperlink r:id="rId322" ref="A329"/>
    <hyperlink r:id="rId323" ref="A330"/>
    <hyperlink r:id="rId324" ref="A331"/>
    <hyperlink r:id="rId325" ref="A332"/>
    <hyperlink r:id="rId326" ref="A333"/>
    <hyperlink r:id="rId327" ref="A334"/>
    <hyperlink r:id="rId328" ref="A335"/>
    <hyperlink r:id="rId329" ref="A336"/>
    <hyperlink r:id="rId330" ref="A337"/>
    <hyperlink r:id="rId331" ref="A338"/>
    <hyperlink r:id="rId332" ref="A339"/>
    <hyperlink r:id="rId333" ref="A340"/>
    <hyperlink r:id="rId334" ref="A341"/>
    <hyperlink r:id="rId335" ref="A342"/>
    <hyperlink r:id="rId336" ref="A343"/>
    <hyperlink r:id="rId337" ref="A344"/>
    <hyperlink r:id="rId338" ref="A345"/>
    <hyperlink r:id="rId339" ref="A346"/>
    <hyperlink r:id="rId340" ref="A347"/>
    <hyperlink r:id="rId341" ref="A348"/>
    <hyperlink r:id="rId342" ref="A349"/>
    <hyperlink r:id="rId343" ref="A350"/>
    <hyperlink r:id="rId344" ref="A351"/>
    <hyperlink r:id="rId345" ref="A352"/>
    <hyperlink r:id="rId346" ref="A353"/>
    <hyperlink r:id="rId347" ref="A354"/>
    <hyperlink r:id="rId348" ref="A355"/>
    <hyperlink r:id="rId349" ref="A356"/>
    <hyperlink r:id="rId350" ref="A357"/>
    <hyperlink r:id="rId351" ref="A358"/>
    <hyperlink r:id="rId352" ref="A359"/>
    <hyperlink r:id="rId353" ref="A360"/>
    <hyperlink r:id="rId354" ref="A361"/>
    <hyperlink r:id="rId355" ref="A362"/>
    <hyperlink r:id="rId356" ref="A363"/>
    <hyperlink r:id="rId357" ref="A364"/>
    <hyperlink r:id="rId358" ref="A365"/>
    <hyperlink r:id="rId359" ref="A366"/>
    <hyperlink r:id="rId360" ref="A367"/>
    <hyperlink r:id="rId361" ref="A368"/>
    <hyperlink r:id="rId362" ref="A369"/>
    <hyperlink r:id="rId363" ref="A370"/>
    <hyperlink r:id="rId364" ref="A371"/>
    <hyperlink r:id="rId365" ref="A372"/>
    <hyperlink r:id="rId366" ref="A373"/>
    <hyperlink r:id="rId367" ref="A374"/>
    <hyperlink r:id="rId368" ref="A375"/>
    <hyperlink r:id="rId369" ref="A376"/>
    <hyperlink r:id="rId370" ref="A377"/>
    <hyperlink r:id="rId371" ref="A378"/>
    <hyperlink r:id="rId372" ref="A379"/>
    <hyperlink r:id="rId373" ref="A380"/>
    <hyperlink r:id="rId374" ref="A381"/>
    <hyperlink r:id="rId375" ref="A382"/>
    <hyperlink r:id="rId376" ref="A383"/>
    <hyperlink r:id="rId377" ref="A384"/>
    <hyperlink r:id="rId378" ref="A385"/>
    <hyperlink r:id="rId379" ref="A386"/>
    <hyperlink r:id="rId380" ref="A387"/>
    <hyperlink r:id="rId381" ref="A388"/>
    <hyperlink r:id="rId382" ref="A389"/>
    <hyperlink r:id="rId383" ref="A390"/>
    <hyperlink r:id="rId384" ref="A391"/>
    <hyperlink r:id="rId385" ref="A392"/>
    <hyperlink r:id="rId386" ref="A393"/>
    <hyperlink r:id="rId387" ref="A394"/>
    <hyperlink r:id="rId388" ref="A395"/>
    <hyperlink r:id="rId389" ref="A396"/>
    <hyperlink r:id="rId390" ref="A397"/>
    <hyperlink r:id="rId391" ref="A398"/>
    <hyperlink r:id="rId392" ref="A399"/>
    <hyperlink r:id="rId393" ref="A400"/>
    <hyperlink r:id="rId394" ref="A401"/>
    <hyperlink r:id="rId395" ref="A402"/>
    <hyperlink r:id="rId396" ref="A403"/>
    <hyperlink r:id="rId397" ref="A404"/>
    <hyperlink r:id="rId398" ref="A405"/>
    <hyperlink r:id="rId399" ref="A406"/>
    <hyperlink r:id="rId400" ref="A407"/>
    <hyperlink r:id="rId401" ref="A408"/>
    <hyperlink r:id="rId402" ref="A409"/>
    <hyperlink r:id="rId403" ref="A410"/>
    <hyperlink r:id="rId404" ref="A411"/>
    <hyperlink r:id="rId405" ref="A412"/>
    <hyperlink r:id="rId406" ref="A413"/>
    <hyperlink r:id="rId407" ref="A414"/>
    <hyperlink r:id="rId408" ref="A415"/>
    <hyperlink r:id="rId409" ref="A416"/>
    <hyperlink r:id="rId410" ref="A417"/>
    <hyperlink r:id="rId411" ref="A418"/>
    <hyperlink r:id="rId412" ref="A419"/>
    <hyperlink r:id="rId413" ref="A420"/>
    <hyperlink r:id="rId414" ref="A421"/>
    <hyperlink r:id="rId415" ref="A422"/>
    <hyperlink r:id="rId416" ref="A423"/>
    <hyperlink r:id="rId417" ref="A424"/>
    <hyperlink r:id="rId418" ref="A425"/>
    <hyperlink r:id="rId419" ref="A426"/>
    <hyperlink r:id="rId420" ref="A427"/>
    <hyperlink r:id="rId421" ref="A428"/>
    <hyperlink r:id="rId422" ref="A429"/>
    <hyperlink r:id="rId423" ref="A430"/>
    <hyperlink r:id="rId424" ref="A431"/>
    <hyperlink r:id="rId425" ref="A432"/>
    <hyperlink r:id="rId426" ref="A433"/>
    <hyperlink r:id="rId427" ref="A434"/>
    <hyperlink r:id="rId428" ref="A435"/>
    <hyperlink r:id="rId429" ref="A436"/>
    <hyperlink r:id="rId430" ref="A437"/>
    <hyperlink r:id="rId431" ref="A438"/>
    <hyperlink r:id="rId432" ref="A439"/>
    <hyperlink r:id="rId433" ref="A440"/>
    <hyperlink r:id="rId434" ref="A441"/>
    <hyperlink r:id="rId435" ref="A442"/>
    <hyperlink r:id="rId436" ref="A443"/>
    <hyperlink r:id="rId437" ref="A444"/>
    <hyperlink r:id="rId438" ref="A445"/>
    <hyperlink r:id="rId439" ref="A446"/>
    <hyperlink r:id="rId440" ref="A447"/>
    <hyperlink r:id="rId441" ref="A448"/>
    <hyperlink r:id="rId442" ref="A449"/>
    <hyperlink r:id="rId443" ref="A450"/>
    <hyperlink r:id="rId444" ref="A451"/>
    <hyperlink r:id="rId445" ref="A452"/>
    <hyperlink r:id="rId446" ref="A453"/>
    <hyperlink r:id="rId447" ref="A454"/>
    <hyperlink r:id="rId448" ref="A455"/>
    <hyperlink r:id="rId449" ref="A456"/>
    <hyperlink r:id="rId450" ref="A457"/>
    <hyperlink r:id="rId451" ref="A458"/>
    <hyperlink r:id="rId452" ref="A459"/>
    <hyperlink r:id="rId453" ref="A460"/>
    <hyperlink r:id="rId454" ref="A461"/>
    <hyperlink r:id="rId455" ref="A462"/>
    <hyperlink r:id="rId456" ref="A463"/>
    <hyperlink r:id="rId457" ref="A464"/>
    <hyperlink r:id="rId458" ref="A465"/>
    <hyperlink r:id="rId459" ref="A466"/>
    <hyperlink r:id="rId460" ref="A467"/>
    <hyperlink r:id="rId461" ref="A468"/>
    <hyperlink r:id="rId462" ref="A469"/>
    <hyperlink r:id="rId463" ref="A470"/>
    <hyperlink r:id="rId464" ref="A471"/>
    <hyperlink r:id="rId465" ref="A472"/>
    <hyperlink r:id="rId466" ref="A473"/>
    <hyperlink r:id="rId467" ref="A474"/>
    <hyperlink r:id="rId468" ref="A475"/>
    <hyperlink r:id="rId469" ref="A476"/>
    <hyperlink r:id="rId470" ref="A477"/>
    <hyperlink r:id="rId471" ref="A478"/>
    <hyperlink r:id="rId472" ref="A479"/>
    <hyperlink r:id="rId473" ref="A480"/>
    <hyperlink r:id="rId474" ref="A481"/>
    <hyperlink r:id="rId475" ref="A482"/>
    <hyperlink r:id="rId476" ref="A483"/>
    <hyperlink r:id="rId477" ref="A484"/>
    <hyperlink r:id="rId478" ref="A485"/>
    <hyperlink r:id="rId479" ref="A486"/>
    <hyperlink r:id="rId480" ref="A487"/>
    <hyperlink r:id="rId481" ref="A488"/>
    <hyperlink r:id="rId482" ref="A489"/>
    <hyperlink r:id="rId483" ref="A490"/>
    <hyperlink r:id="rId484" ref="A491"/>
    <hyperlink r:id="rId485" ref="A492"/>
    <hyperlink r:id="rId486" ref="A493"/>
    <hyperlink r:id="rId487" ref="A494"/>
    <hyperlink r:id="rId488" ref="A495"/>
    <hyperlink r:id="rId489" ref="A496"/>
    <hyperlink r:id="rId490" ref="A497"/>
    <hyperlink r:id="rId491" ref="A498"/>
    <hyperlink r:id="rId492" ref="A499"/>
    <hyperlink r:id="rId493" ref="A500"/>
    <hyperlink r:id="rId494" ref="A501"/>
    <hyperlink r:id="rId495" ref="A502"/>
    <hyperlink r:id="rId496" ref="A503"/>
    <hyperlink r:id="rId497" ref="A504"/>
    <hyperlink r:id="rId498" ref="A505"/>
    <hyperlink r:id="rId499" ref="A506"/>
    <hyperlink r:id="rId500" ref="A507"/>
    <hyperlink r:id="rId501" ref="A508"/>
    <hyperlink r:id="rId502" ref="A509"/>
    <hyperlink r:id="rId503" ref="A510"/>
    <hyperlink r:id="rId504" ref="A511"/>
    <hyperlink r:id="rId505" ref="A512"/>
  </hyperlinks>
  <drawing r:id="rId50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0"/>
    <col customWidth="1" min="2" max="2" width="18.0"/>
    <col customWidth="1" min="3" max="3" width="25.43"/>
    <col customWidth="1" min="4" max="4" width="50.14"/>
    <col customWidth="1" min="5" max="5" width="14.57"/>
  </cols>
  <sheetData>
    <row r="1">
      <c r="A1" s="226" t="s">
        <v>175</v>
      </c>
      <c r="B1" s="227"/>
      <c r="C1" s="227"/>
      <c r="D1" s="227"/>
    </row>
    <row r="2">
      <c r="A2" s="227"/>
      <c r="B2" s="227"/>
      <c r="C2" s="227"/>
      <c r="D2" s="227"/>
    </row>
    <row r="3">
      <c r="A3" s="228" t="s">
        <v>176</v>
      </c>
      <c r="B3" s="229">
        <v>1.0</v>
      </c>
      <c r="C3" s="227"/>
      <c r="D3" s="227"/>
    </row>
    <row r="4">
      <c r="A4" s="230" t="s">
        <v>177</v>
      </c>
      <c r="B4" s="231">
        <v>0.01</v>
      </c>
      <c r="C4" s="227"/>
      <c r="D4" s="227"/>
    </row>
    <row r="5">
      <c r="A5" s="230" t="s">
        <v>178</v>
      </c>
      <c r="B5" s="232">
        <v>1.0</v>
      </c>
      <c r="C5" s="227"/>
      <c r="D5" s="227"/>
    </row>
    <row r="6">
      <c r="A6" s="230" t="s">
        <v>179</v>
      </c>
      <c r="B6" s="233" t="s">
        <v>180</v>
      </c>
      <c r="C6" s="227"/>
      <c r="D6" s="227"/>
    </row>
    <row r="7">
      <c r="A7" s="227"/>
      <c r="B7" s="227"/>
      <c r="C7" s="227"/>
      <c r="D7" s="227"/>
    </row>
    <row r="8">
      <c r="A8" s="230" t="s">
        <v>181</v>
      </c>
      <c r="B8" s="232">
        <v>1.0</v>
      </c>
      <c r="C8" s="234"/>
      <c r="D8" s="234"/>
      <c r="E8" s="235"/>
      <c r="F8" s="235"/>
      <c r="G8" s="235"/>
      <c r="H8" s="235"/>
      <c r="I8" s="235"/>
      <c r="J8" s="235"/>
    </row>
    <row r="9">
      <c r="A9" s="230" t="s">
        <v>182</v>
      </c>
      <c r="B9" s="232">
        <v>1.0</v>
      </c>
      <c r="C9" s="234"/>
      <c r="D9" s="234"/>
      <c r="E9" s="236"/>
      <c r="F9" s="235"/>
      <c r="G9" s="236"/>
      <c r="H9" s="235"/>
      <c r="I9" s="236"/>
      <c r="J9" s="235"/>
    </row>
    <row r="10">
      <c r="A10" s="230" t="s">
        <v>183</v>
      </c>
      <c r="B10" s="233" t="s">
        <v>180</v>
      </c>
      <c r="C10" s="234"/>
      <c r="D10" s="234"/>
      <c r="E10" s="237" t="s">
        <v>184</v>
      </c>
      <c r="F10" s="235"/>
      <c r="G10" s="235"/>
      <c r="H10" s="235"/>
      <c r="I10" s="235"/>
      <c r="J10" s="235"/>
    </row>
    <row r="11">
      <c r="A11" s="230" t="s">
        <v>185</v>
      </c>
      <c r="B11" s="238">
        <f>B6*$B$4/$B$5</f>
        <v>1</v>
      </c>
      <c r="C11" s="234"/>
      <c r="D11" s="234"/>
      <c r="F11" s="235"/>
      <c r="G11" s="235"/>
      <c r="H11" s="235"/>
      <c r="I11" s="235"/>
      <c r="J11" s="235"/>
    </row>
    <row r="12">
      <c r="A12" s="230" t="s">
        <v>186</v>
      </c>
      <c r="B12" s="239">
        <f>B11+B6</f>
        <v>101</v>
      </c>
      <c r="C12" s="234"/>
      <c r="D12" s="234"/>
      <c r="F12" s="235"/>
      <c r="G12" s="235"/>
      <c r="H12" s="235"/>
      <c r="I12" s="236"/>
      <c r="J12" s="235"/>
    </row>
    <row r="13">
      <c r="A13" s="227"/>
      <c r="B13" s="227"/>
      <c r="C13" s="227"/>
      <c r="D13" s="237" t="s">
        <v>187</v>
      </c>
    </row>
    <row r="14">
      <c r="A14" s="234"/>
      <c r="B14" s="234"/>
      <c r="C14" s="234"/>
      <c r="F14" s="234"/>
      <c r="G14" s="234"/>
      <c r="H14" s="240"/>
    </row>
    <row r="15">
      <c r="A15" s="241" t="s">
        <v>188</v>
      </c>
      <c r="B15" s="241" t="s">
        <v>189</v>
      </c>
      <c r="C15" s="241" t="s">
        <v>190</v>
      </c>
      <c r="D15" s="241" t="s">
        <v>191</v>
      </c>
      <c r="E15" s="241" t="s">
        <v>192</v>
      </c>
      <c r="F15" s="241" t="s">
        <v>193</v>
      </c>
      <c r="G15" s="242" t="s">
        <v>194</v>
      </c>
    </row>
    <row r="16">
      <c r="A16" s="243">
        <v>43131.0</v>
      </c>
      <c r="B16" s="244">
        <f>exp(-'Yield curve'!B8*$B$9/100)</f>
        <v>0.9347277206</v>
      </c>
      <c r="C16" s="245">
        <f t="shared" ref="C16:C520" si="1">$B$12*B16</f>
        <v>94.40749978</v>
      </c>
      <c r="D16" s="245">
        <f>C16*$B$9*B8/C16</f>
        <v>1</v>
      </c>
      <c r="E16" s="246">
        <f>-D16*(Bonds!V5/100)*(1/(1+(Bonds!B5/100)))</f>
        <v>-0.00009367681499</v>
      </c>
      <c r="F16" s="246">
        <f>-D16*Bonds!$AS$8</f>
        <v>-0.1565775601</v>
      </c>
      <c r="G16" s="246">
        <f t="shared" ref="G16:G520" si="2">F16*SQRT(10)</f>
        <v>-0.4951417203</v>
      </c>
      <c r="H16" s="235"/>
      <c r="I16" s="235"/>
      <c r="J16" s="235"/>
      <c r="K16" s="235"/>
      <c r="L16" s="247"/>
    </row>
    <row r="17">
      <c r="A17" s="243">
        <v>43130.0</v>
      </c>
      <c r="B17" s="244">
        <f>exp(-'Yield curve'!B9*$B$9/100)</f>
        <v>0.9348211981</v>
      </c>
      <c r="C17" s="245">
        <f t="shared" si="1"/>
        <v>94.416941</v>
      </c>
      <c r="D17" s="245">
        <f t="shared" ref="D17:D520" si="3">C17*$B$9/C17</f>
        <v>1</v>
      </c>
      <c r="E17" s="246">
        <f>-D17*(Bonds!V6/100)*(1/(1+(Bonds!B6/100)))</f>
        <v>0.0005621135469</v>
      </c>
      <c r="F17" s="246">
        <f>-D17*Bonds!$AS$8</f>
        <v>-0.1565775601</v>
      </c>
      <c r="G17" s="246">
        <f t="shared" si="2"/>
        <v>-0.4951417203</v>
      </c>
      <c r="H17" s="235"/>
      <c r="I17" s="235"/>
      <c r="J17" s="235"/>
      <c r="K17" s="247"/>
    </row>
    <row r="18">
      <c r="A18" s="243">
        <v>43129.0</v>
      </c>
      <c r="B18" s="244">
        <f>exp(-'Yield curve'!B10*$B$9/100)</f>
        <v>0.9342604736</v>
      </c>
      <c r="C18" s="245">
        <f t="shared" si="1"/>
        <v>94.36030783</v>
      </c>
      <c r="D18" s="245">
        <f t="shared" si="3"/>
        <v>1</v>
      </c>
      <c r="E18" s="246">
        <f>-D18*(Bonds!V7/100)*(1/(1+(Bonds!B7/100)))</f>
        <v>-0.0005617977528</v>
      </c>
      <c r="F18" s="246">
        <f>-D18*Bonds!$AS$8</f>
        <v>-0.1565775601</v>
      </c>
      <c r="G18" s="246">
        <f t="shared" si="2"/>
        <v>-0.4951417203</v>
      </c>
    </row>
    <row r="19">
      <c r="A19" s="243">
        <v>43126.0</v>
      </c>
      <c r="B19" s="244">
        <f>exp(-'Yield curve'!B11*$B$9/100)</f>
        <v>0.9348211981</v>
      </c>
      <c r="C19" s="245">
        <f t="shared" si="1"/>
        <v>94.416941</v>
      </c>
      <c r="D19" s="245">
        <f t="shared" si="3"/>
        <v>1</v>
      </c>
      <c r="E19" s="246">
        <f>-D19*(Bonds!V8/100)*(1/(1+(Bonds!B8/100)))</f>
        <v>-0.0002810567735</v>
      </c>
      <c r="F19" s="246">
        <f>-D19*Bonds!$AS$8</f>
        <v>-0.1565775601</v>
      </c>
      <c r="G19" s="246">
        <f t="shared" si="2"/>
        <v>-0.4951417203</v>
      </c>
    </row>
    <row r="20">
      <c r="A20" s="243">
        <v>43125.0</v>
      </c>
      <c r="B20" s="244">
        <f>exp(-'Yield curve'!B12*$B$9/100)</f>
        <v>0.9351016865</v>
      </c>
      <c r="C20" s="245">
        <f t="shared" si="1"/>
        <v>94.44527034</v>
      </c>
      <c r="D20" s="245">
        <f t="shared" si="3"/>
        <v>1</v>
      </c>
      <c r="E20" s="246">
        <f>-D20*(Bonds!V9/100)*(1/(1+(Bonds!B9/100)))</f>
        <v>0.00009371192953</v>
      </c>
      <c r="F20" s="246">
        <f>-D20*Bonds!$AS$8</f>
        <v>-0.1565775601</v>
      </c>
      <c r="G20" s="246">
        <f t="shared" si="2"/>
        <v>-0.4951417203</v>
      </c>
    </row>
    <row r="21">
      <c r="A21" s="243">
        <v>43124.0</v>
      </c>
      <c r="B21" s="244">
        <f>exp(-'Yield curve'!B13*$B$9/100)</f>
        <v>0.935008181</v>
      </c>
      <c r="C21" s="245">
        <f t="shared" si="1"/>
        <v>94.43582628</v>
      </c>
      <c r="D21" s="245">
        <f t="shared" si="3"/>
        <v>1</v>
      </c>
      <c r="E21" s="246">
        <f>-D21*(Bonds!V10/100)*(1/(1+(Bonds!B10/100)))</f>
        <v>-0.00009370314843</v>
      </c>
      <c r="F21" s="246">
        <f>-D21*Bonds!$AS$8</f>
        <v>-0.1565775601</v>
      </c>
      <c r="G21" s="246">
        <f t="shared" si="2"/>
        <v>-0.4951417203</v>
      </c>
    </row>
    <row r="22">
      <c r="A22" s="243">
        <v>43123.0</v>
      </c>
      <c r="B22" s="244">
        <f>exp(-'Yield curve'!B14*$B$9/100)</f>
        <v>0.9351016865</v>
      </c>
      <c r="C22" s="245">
        <f t="shared" si="1"/>
        <v>94.44527034</v>
      </c>
      <c r="D22" s="245">
        <f t="shared" si="3"/>
        <v>1</v>
      </c>
      <c r="E22" s="246">
        <f>-D22*(Bonds!V11/100)*(1/(1+(Bonds!B11/100)))</f>
        <v>0.00009371192953</v>
      </c>
      <c r="F22" s="246">
        <f>-D22*Bonds!$AS$8</f>
        <v>-0.1565775601</v>
      </c>
      <c r="G22" s="246">
        <f t="shared" si="2"/>
        <v>-0.4951417203</v>
      </c>
    </row>
    <row r="23">
      <c r="A23" s="243">
        <v>43122.0</v>
      </c>
      <c r="B23" s="244">
        <f>exp(-'Yield curve'!B15*$B$9/100)</f>
        <v>0.935008181</v>
      </c>
      <c r="C23" s="245">
        <f t="shared" si="1"/>
        <v>94.43582628</v>
      </c>
      <c r="D23" s="245">
        <f t="shared" si="3"/>
        <v>1</v>
      </c>
      <c r="E23" s="246">
        <f>-D23*(Bonds!V12/100)*(1/(1+(Bonds!B12/100)))</f>
        <v>0</v>
      </c>
      <c r="F23" s="246">
        <f>-D23*Bonds!$AS$8</f>
        <v>-0.1565775601</v>
      </c>
      <c r="G23" s="246">
        <f t="shared" si="2"/>
        <v>-0.4951417203</v>
      </c>
    </row>
    <row r="24">
      <c r="A24" s="243">
        <v>43119.0</v>
      </c>
      <c r="B24" s="244">
        <f>exp(-'Yield curve'!B16*$B$9/100)</f>
        <v>0.935008181</v>
      </c>
      <c r="C24" s="245">
        <f t="shared" si="1"/>
        <v>94.43582628</v>
      </c>
      <c r="D24" s="245">
        <f t="shared" si="3"/>
        <v>1</v>
      </c>
      <c r="E24" s="246">
        <f>-D24*(Bonds!V13/100)*(1/(1+(Bonds!B13/100)))</f>
        <v>-0.0003748125937</v>
      </c>
      <c r="F24" s="246">
        <f>-D24*Bonds!$AS$8</f>
        <v>-0.1565775601</v>
      </c>
      <c r="G24" s="246">
        <f t="shared" si="2"/>
        <v>-0.4951417203</v>
      </c>
    </row>
    <row r="25">
      <c r="A25" s="243">
        <v>43118.0</v>
      </c>
      <c r="B25" s="244">
        <f>exp(-'Yield curve'!B17*$B$9/100)</f>
        <v>0.9353822591</v>
      </c>
      <c r="C25" s="245">
        <f t="shared" si="1"/>
        <v>94.47360817</v>
      </c>
      <c r="D25" s="245">
        <f t="shared" si="3"/>
        <v>1</v>
      </c>
      <c r="E25" s="246">
        <f>-D25*(Bonds!V14/100)*(1/(1+(Bonds!B14/100)))</f>
        <v>0.000656167979</v>
      </c>
      <c r="F25" s="246">
        <f>-D25*Bonds!$AS$8</f>
        <v>-0.1565775601</v>
      </c>
      <c r="G25" s="246">
        <f t="shared" si="2"/>
        <v>-0.4951417203</v>
      </c>
    </row>
    <row r="26">
      <c r="A26" s="243">
        <v>43117.0</v>
      </c>
      <c r="B26" s="244">
        <f>exp(-'Yield curve'!B18*$B$9/100)</f>
        <v>0.9347277206</v>
      </c>
      <c r="C26" s="245">
        <f t="shared" si="1"/>
        <v>94.40749978</v>
      </c>
      <c r="D26" s="245">
        <f t="shared" si="3"/>
        <v>1</v>
      </c>
      <c r="E26" s="246">
        <f>-D26*(Bonds!V15/100)*(1/(1+(Bonds!B15/100)))</f>
        <v>-0.0004683840749</v>
      </c>
      <c r="F26" s="246">
        <f>-D26*Bonds!$AS$8</f>
        <v>-0.1565775601</v>
      </c>
      <c r="G26" s="246">
        <f t="shared" si="2"/>
        <v>-0.4951417203</v>
      </c>
    </row>
    <row r="27">
      <c r="A27" s="243">
        <v>43116.0</v>
      </c>
      <c r="B27" s="244">
        <f>exp(-'Yield curve'!B19*$B$9/100)</f>
        <v>0.9351952013</v>
      </c>
      <c r="C27" s="245">
        <f t="shared" si="1"/>
        <v>94.45471534</v>
      </c>
      <c r="D27" s="245">
        <f t="shared" si="3"/>
        <v>1</v>
      </c>
      <c r="E27" s="246">
        <f>-D27*(Bonds!V16/100)*(1/(1+(Bonds!B16/100)))</f>
        <v>0.00009372071228</v>
      </c>
      <c r="F27" s="246">
        <f>-D27*Bonds!$AS$8</f>
        <v>-0.1565775601</v>
      </c>
      <c r="G27" s="246">
        <f t="shared" si="2"/>
        <v>-0.4951417203</v>
      </c>
    </row>
    <row r="28">
      <c r="A28" s="243">
        <v>43115.0</v>
      </c>
      <c r="B28" s="244">
        <f>exp(-'Yield curve'!B20*$B$9/100)</f>
        <v>0.9351016865</v>
      </c>
      <c r="C28" s="245">
        <f t="shared" si="1"/>
        <v>94.44527034</v>
      </c>
      <c r="D28" s="245">
        <f t="shared" si="3"/>
        <v>1</v>
      </c>
      <c r="E28" s="246">
        <f>-D28*(Bonds!V17/100)*(1/(1+(Bonds!B17/100)))</f>
        <v>-0.0003748477181</v>
      </c>
      <c r="F28" s="246">
        <f>-D28*Bonds!$AS$8</f>
        <v>-0.1565775601</v>
      </c>
      <c r="G28" s="246">
        <f t="shared" si="2"/>
        <v>-0.4951417203</v>
      </c>
    </row>
    <row r="29">
      <c r="A29" s="243">
        <v>43112.0</v>
      </c>
      <c r="B29" s="244">
        <f>exp(-'Yield curve'!B21*$B$9/100)</f>
        <v>0.935475802</v>
      </c>
      <c r="C29" s="245">
        <f t="shared" si="1"/>
        <v>94.483056</v>
      </c>
      <c r="D29" s="245">
        <f t="shared" si="3"/>
        <v>1</v>
      </c>
      <c r="E29" s="246">
        <f>-D29*(Bonds!V18/100)*(1/(1+(Bonds!B18/100)))</f>
        <v>-0.0000937470704</v>
      </c>
      <c r="F29" s="246">
        <f>-D29*Bonds!$AS$8</f>
        <v>-0.1565775601</v>
      </c>
      <c r="G29" s="246">
        <f t="shared" si="2"/>
        <v>-0.4951417203</v>
      </c>
    </row>
    <row r="30">
      <c r="A30" s="248">
        <v>43111.0</v>
      </c>
      <c r="B30" s="244">
        <f>exp(-'Yield curve'!B22*$B$9/100)</f>
        <v>0.9355693542</v>
      </c>
      <c r="C30" s="245">
        <f t="shared" si="1"/>
        <v>94.49250478</v>
      </c>
      <c r="D30" s="245">
        <f t="shared" si="3"/>
        <v>1</v>
      </c>
      <c r="E30" s="246">
        <f>-D30*(Bonds!V19/100)*(1/(1+(Bonds!B19/100)))</f>
        <v>-0.0007500468779</v>
      </c>
      <c r="F30" s="246">
        <f>-D30*Bonds!$AS$8</f>
        <v>-0.1565775601</v>
      </c>
      <c r="G30" s="246">
        <f t="shared" si="2"/>
        <v>-0.4951417203</v>
      </c>
    </row>
    <row r="31">
      <c r="A31" s="248">
        <v>43110.0</v>
      </c>
      <c r="B31" s="244">
        <f>exp(-'Yield curve'!B23*$B$9/100)</f>
        <v>0.9363181092</v>
      </c>
      <c r="C31" s="245">
        <f t="shared" si="1"/>
        <v>94.56812903</v>
      </c>
      <c r="D31" s="245">
        <f t="shared" si="3"/>
        <v>1</v>
      </c>
      <c r="E31" s="246">
        <f>-D31*(Bonds!V20/100)*(1/(1+(Bonds!B20/100)))</f>
        <v>-0.0007506098705</v>
      </c>
      <c r="F31" s="246">
        <f>-D31*Bonds!$AS$8</f>
        <v>-0.1565775601</v>
      </c>
      <c r="G31" s="246">
        <f t="shared" si="2"/>
        <v>-0.4951417203</v>
      </c>
    </row>
    <row r="32">
      <c r="A32" s="248">
        <v>43109.0</v>
      </c>
      <c r="B32" s="244">
        <f>exp(-'Yield curve'!B24*$B$9/100)</f>
        <v>0.9370674634</v>
      </c>
      <c r="C32" s="245">
        <f t="shared" si="1"/>
        <v>94.6438138</v>
      </c>
      <c r="D32" s="245">
        <f t="shared" si="3"/>
        <v>1</v>
      </c>
      <c r="E32" s="246">
        <f>-D32*(Bonds!V21/100)*(1/(1+(Bonds!B21/100)))</f>
        <v>0.0001877934272</v>
      </c>
      <c r="F32" s="246">
        <f>-D32*Bonds!$AS$8</f>
        <v>-0.1565775601</v>
      </c>
      <c r="G32" s="246">
        <f t="shared" si="2"/>
        <v>-0.4951417203</v>
      </c>
    </row>
    <row r="33">
      <c r="A33" s="248">
        <v>43105.0</v>
      </c>
      <c r="B33" s="244">
        <f>exp(-'Yield curve'!B25*$B$9/100)</f>
        <v>0.9368800686</v>
      </c>
      <c r="C33" s="245">
        <f t="shared" si="1"/>
        <v>94.62488693</v>
      </c>
      <c r="D33" s="245">
        <f t="shared" si="3"/>
        <v>1</v>
      </c>
      <c r="E33" s="246">
        <f>-D33*(Bonds!V22/100)*(1/(1+(Bonds!B22/100)))</f>
        <v>-0.001595944424</v>
      </c>
      <c r="F33" s="246">
        <f>-D33*Bonds!$AS$8</f>
        <v>-0.1565775601</v>
      </c>
      <c r="G33" s="246">
        <f t="shared" si="2"/>
        <v>-0.4951417203</v>
      </c>
    </row>
    <row r="34">
      <c r="A34" s="248">
        <v>43104.0</v>
      </c>
      <c r="B34" s="244">
        <f>exp(-'Yield curve'!B26*$B$9/100)</f>
        <v>0.9384741193</v>
      </c>
      <c r="C34" s="245">
        <f t="shared" si="1"/>
        <v>94.78588605</v>
      </c>
      <c r="D34" s="245">
        <f t="shared" si="3"/>
        <v>1</v>
      </c>
      <c r="E34" s="246">
        <f>-D34*(Bonds!V23/100)*(1/(1+(Bonds!B23/100)))</f>
        <v>0.001316408087</v>
      </c>
      <c r="F34" s="246">
        <f>-D34*Bonds!$AS$8</f>
        <v>-0.1565775601</v>
      </c>
      <c r="G34" s="246">
        <f t="shared" si="2"/>
        <v>-0.4951417203</v>
      </c>
    </row>
    <row r="35">
      <c r="A35" s="248">
        <v>43103.0</v>
      </c>
      <c r="B35" s="244">
        <f>exp(-'Yield curve'!B27*$B$9/100)</f>
        <v>0.9371611748</v>
      </c>
      <c r="C35" s="245">
        <f t="shared" si="1"/>
        <v>94.65327866</v>
      </c>
      <c r="D35" s="245">
        <f t="shared" si="3"/>
        <v>1</v>
      </c>
      <c r="E35" s="246">
        <f>-D35*(Bonds!V24/100)*(1/(1+(Bonds!B24/100)))</f>
        <v>0.001220771903</v>
      </c>
      <c r="F35" s="246">
        <f>-D35*Bonds!$AS$8</f>
        <v>-0.1565775601</v>
      </c>
      <c r="G35" s="246">
        <f t="shared" si="2"/>
        <v>-0.4951417203</v>
      </c>
    </row>
    <row r="36">
      <c r="A36" s="243">
        <v>43098.0</v>
      </c>
      <c r="B36" s="244">
        <f>exp(-'Yield curve'!B28*$B$9/100)</f>
        <v>0.9359436568</v>
      </c>
      <c r="C36" s="245">
        <f t="shared" si="1"/>
        <v>94.53030934</v>
      </c>
      <c r="D36" s="245">
        <f t="shared" si="3"/>
        <v>1</v>
      </c>
      <c r="E36" s="246">
        <f>-D36*(Bonds!V25/100)*(1/(1+(Bonds!B25/100)))</f>
        <v>-0.0008441193022</v>
      </c>
      <c r="F36" s="246">
        <f>-D36*Bonds!$AS$8</f>
        <v>-0.1565775601</v>
      </c>
      <c r="G36" s="246">
        <f t="shared" si="2"/>
        <v>-0.4951417203</v>
      </c>
    </row>
    <row r="37">
      <c r="A37" s="243">
        <v>43097.0</v>
      </c>
      <c r="B37" s="244">
        <f>exp(-'Yield curve'!B29*$B$9/100)</f>
        <v>0.9367863853</v>
      </c>
      <c r="C37" s="245">
        <f t="shared" si="1"/>
        <v>94.61542492</v>
      </c>
      <c r="D37" s="245">
        <f t="shared" si="3"/>
        <v>1</v>
      </c>
      <c r="E37" s="246">
        <f>-D37*(Bonds!V26/100)*(1/(1+(Bonds!B26/100)))</f>
        <v>0.001595794612</v>
      </c>
      <c r="F37" s="246">
        <f>-D37*Bonds!$AS$8</f>
        <v>-0.1565775601</v>
      </c>
      <c r="G37" s="246">
        <f t="shared" si="2"/>
        <v>-0.4951417203</v>
      </c>
    </row>
    <row r="38">
      <c r="A38" s="243">
        <v>43096.0</v>
      </c>
      <c r="B38" s="244">
        <f>exp(-'Yield curve'!B30*$B$9/100)</f>
        <v>0.9351952013</v>
      </c>
      <c r="C38" s="245">
        <f t="shared" si="1"/>
        <v>94.45471534</v>
      </c>
      <c r="D38" s="245">
        <f t="shared" si="3"/>
        <v>1</v>
      </c>
      <c r="E38" s="246">
        <f>-D38*(Bonds!V27/100)*(1/(1+(Bonds!B27/100)))</f>
        <v>0.0007497656982</v>
      </c>
      <c r="F38" s="246">
        <f>-D38*Bonds!$AS$8</f>
        <v>-0.1565775601</v>
      </c>
      <c r="G38" s="246">
        <f t="shared" si="2"/>
        <v>-0.4951417203</v>
      </c>
    </row>
    <row r="39">
      <c r="A39" s="243">
        <v>43095.0</v>
      </c>
      <c r="B39" s="244">
        <f>exp(-'Yield curve'!B31*$B$9/100)</f>
        <v>0.9344473444</v>
      </c>
      <c r="C39" s="245">
        <f t="shared" si="1"/>
        <v>94.37918178</v>
      </c>
      <c r="D39" s="245">
        <f t="shared" si="3"/>
        <v>1</v>
      </c>
      <c r="E39" s="246">
        <f>-D39*(Bonds!V28/100)*(1/(1+(Bonds!B28/100)))</f>
        <v>-0.0001873009927</v>
      </c>
      <c r="F39" s="246">
        <f>-D39*Bonds!$AS$8</f>
        <v>-0.1565775601</v>
      </c>
      <c r="G39" s="246">
        <f t="shared" si="2"/>
        <v>-0.4951417203</v>
      </c>
    </row>
    <row r="40">
      <c r="A40" s="243">
        <v>43094.0</v>
      </c>
      <c r="B40" s="244">
        <f>exp(-'Yield curve'!B32*$B$9/100)</f>
        <v>0.9346342525</v>
      </c>
      <c r="C40" s="245">
        <f t="shared" si="1"/>
        <v>94.3980595</v>
      </c>
      <c r="D40" s="245">
        <f t="shared" si="3"/>
        <v>1</v>
      </c>
      <c r="E40" s="246">
        <f>-D40*(Bonds!V29/100)*(1/(1+(Bonds!B29/100)))</f>
        <v>0.0006556762833</v>
      </c>
      <c r="F40" s="246">
        <f>-D40*Bonds!$AS$8</f>
        <v>-0.1565775601</v>
      </c>
      <c r="G40" s="246">
        <f t="shared" si="2"/>
        <v>-0.4951417203</v>
      </c>
    </row>
    <row r="41">
      <c r="A41" s="243">
        <v>43091.0</v>
      </c>
      <c r="B41" s="244">
        <f>exp(-'Yield curve'!B33*$B$9/100)</f>
        <v>0.9339802375</v>
      </c>
      <c r="C41" s="245">
        <f t="shared" si="1"/>
        <v>94.33200398</v>
      </c>
      <c r="D41" s="245">
        <f t="shared" si="3"/>
        <v>1</v>
      </c>
      <c r="E41" s="246">
        <f>-D41*(Bonds!V30/100)*(1/(1+(Bonds!B30/100)))</f>
        <v>0.000468033324</v>
      </c>
      <c r="F41" s="246">
        <f>-D41*Bonds!$AS$8</f>
        <v>-0.1565775601</v>
      </c>
      <c r="G41" s="246">
        <f t="shared" si="2"/>
        <v>-0.4951417203</v>
      </c>
    </row>
    <row r="42">
      <c r="A42" s="243">
        <v>43090.0</v>
      </c>
      <c r="B42" s="244">
        <f>exp(-'Yield curve'!B34*$B$9/100)</f>
        <v>0.9335133641</v>
      </c>
      <c r="C42" s="245">
        <f t="shared" si="1"/>
        <v>94.28484977</v>
      </c>
      <c r="D42" s="245">
        <f t="shared" si="3"/>
        <v>1</v>
      </c>
      <c r="E42" s="246">
        <f>-D42*(Bonds!V31/100)*(1/(1+(Bonds!B31/100)))</f>
        <v>0.0005613772455</v>
      </c>
      <c r="F42" s="246">
        <f>-D42*Bonds!$AS$8</f>
        <v>-0.1565775601</v>
      </c>
      <c r="G42" s="246">
        <f t="shared" si="2"/>
        <v>-0.4951417203</v>
      </c>
    </row>
    <row r="43">
      <c r="A43" s="243">
        <v>43089.0</v>
      </c>
      <c r="B43" s="244">
        <f>exp(-'Yield curve'!B35*$B$9/100)</f>
        <v>0.9329534241</v>
      </c>
      <c r="C43" s="245">
        <f t="shared" si="1"/>
        <v>94.22829583</v>
      </c>
      <c r="D43" s="245">
        <f t="shared" si="3"/>
        <v>1</v>
      </c>
      <c r="E43" s="246">
        <f>-D43*(Bonds!V32/100)*(1/(1+(Bonds!B32/100)))</f>
        <v>0.0001870207593</v>
      </c>
      <c r="F43" s="246">
        <f>-D43*Bonds!$AS$8</f>
        <v>-0.1565775601</v>
      </c>
      <c r="G43" s="246">
        <f t="shared" si="2"/>
        <v>-0.4951417203</v>
      </c>
    </row>
    <row r="44">
      <c r="A44" s="243">
        <v>43088.0</v>
      </c>
      <c r="B44" s="244">
        <f>exp(-'Yield curve'!B36*$B$9/100)</f>
        <v>0.932766852</v>
      </c>
      <c r="C44" s="245">
        <f t="shared" si="1"/>
        <v>94.20945206</v>
      </c>
      <c r="D44" s="245">
        <f t="shared" si="3"/>
        <v>1</v>
      </c>
      <c r="E44" s="246">
        <f>-D44*(Bonds!V33/100)*(1/(1+(Bonds!B33/100)))</f>
        <v>0.0001869857891</v>
      </c>
      <c r="F44" s="246">
        <f>-D44*Bonds!$AS$8</f>
        <v>-0.1565775601</v>
      </c>
      <c r="G44" s="246">
        <f t="shared" si="2"/>
        <v>-0.4951417203</v>
      </c>
    </row>
    <row r="45">
      <c r="A45" s="243">
        <v>43087.0</v>
      </c>
      <c r="B45" s="244">
        <f>exp(-'Yield curve'!B37*$B$9/100)</f>
        <v>0.9325803173</v>
      </c>
      <c r="C45" s="245">
        <f t="shared" si="1"/>
        <v>94.19061205</v>
      </c>
      <c r="D45" s="245">
        <f t="shared" si="3"/>
        <v>1</v>
      </c>
      <c r="E45" s="246">
        <f>-D45*(Bonds!V34/100)*(1/(1+(Bonds!B34/100)))</f>
        <v>-0.00009347541597</v>
      </c>
      <c r="F45" s="246">
        <f>-D45*Bonds!$AS$8</f>
        <v>-0.1565775601</v>
      </c>
      <c r="G45" s="246">
        <f t="shared" si="2"/>
        <v>-0.4951417203</v>
      </c>
    </row>
    <row r="46">
      <c r="A46" s="243">
        <v>43084.0</v>
      </c>
      <c r="B46" s="244">
        <f>exp(-'Yield curve'!B38*$B$9/100)</f>
        <v>0.93267358</v>
      </c>
      <c r="C46" s="245">
        <f t="shared" si="1"/>
        <v>94.20003158</v>
      </c>
      <c r="D46" s="245">
        <f t="shared" si="3"/>
        <v>1</v>
      </c>
      <c r="E46" s="246">
        <f>-D46*(Bonds!V35/100)*(1/(1+(Bonds!B35/100)))</f>
        <v>0.001495746471</v>
      </c>
      <c r="F46" s="246">
        <f>-D46*Bonds!$AS$8</f>
        <v>-0.1565775601</v>
      </c>
      <c r="G46" s="246">
        <f t="shared" si="2"/>
        <v>-0.4951417203</v>
      </c>
    </row>
    <row r="47">
      <c r="A47" s="243">
        <v>43083.0</v>
      </c>
      <c r="B47" s="244">
        <f>exp(-'Yield curve'!B39*$B$9/100)</f>
        <v>0.9311824955</v>
      </c>
      <c r="C47" s="245">
        <f t="shared" si="1"/>
        <v>94.04943204</v>
      </c>
      <c r="D47" s="245">
        <f t="shared" si="3"/>
        <v>1</v>
      </c>
      <c r="E47" s="246">
        <f>-D47*(Bonds!V36/100)*(1/(1+(Bonds!B36/100)))</f>
        <v>-0.00009334453468</v>
      </c>
      <c r="F47" s="246">
        <f>-D47*Bonds!$AS$8</f>
        <v>-0.1565775601</v>
      </c>
      <c r="G47" s="246">
        <f t="shared" si="2"/>
        <v>-0.4951417203</v>
      </c>
    </row>
    <row r="48">
      <c r="A48" s="243">
        <v>43082.0</v>
      </c>
      <c r="B48" s="244">
        <f>exp(-'Yield curve'!B40*$B$9/100)</f>
        <v>0.9312756184</v>
      </c>
      <c r="C48" s="245">
        <f t="shared" si="1"/>
        <v>94.05883746</v>
      </c>
      <c r="D48" s="245">
        <f t="shared" si="3"/>
        <v>1</v>
      </c>
      <c r="E48" s="246">
        <f>-D48*(Bonds!V37/100)*(1/(1+(Bonds!B37/100)))</f>
        <v>0.0001867064974</v>
      </c>
      <c r="F48" s="246">
        <f>-D48*Bonds!$AS$8</f>
        <v>-0.1565775601</v>
      </c>
      <c r="G48" s="246">
        <f t="shared" si="2"/>
        <v>-0.4951417203</v>
      </c>
    </row>
    <row r="49">
      <c r="A49" s="243">
        <v>43081.0</v>
      </c>
      <c r="B49" s="244">
        <f>exp(-'Yield curve'!B41*$B$9/100)</f>
        <v>0.9310893819</v>
      </c>
      <c r="C49" s="245">
        <f t="shared" si="1"/>
        <v>94.04002757</v>
      </c>
      <c r="D49" s="245">
        <f t="shared" si="3"/>
        <v>1</v>
      </c>
      <c r="E49" s="246">
        <f>-D49*(Bonds!V38/100)*(1/(1+(Bonds!B38/100)))</f>
        <v>0.0001866716446</v>
      </c>
      <c r="F49" s="246">
        <f>-D49*Bonds!$AS$8</f>
        <v>-0.1565775601</v>
      </c>
      <c r="G49" s="246">
        <f t="shared" si="2"/>
        <v>-0.4951417203</v>
      </c>
    </row>
    <row r="50">
      <c r="A50" s="243">
        <v>43080.0</v>
      </c>
      <c r="B50" s="244">
        <f>exp(-'Yield curve'!B42*$B$9/100)</f>
        <v>0.9309031826</v>
      </c>
      <c r="C50" s="245">
        <f t="shared" si="1"/>
        <v>94.02122144</v>
      </c>
      <c r="D50" s="245">
        <f t="shared" si="3"/>
        <v>1</v>
      </c>
      <c r="E50" s="246">
        <f>-D50*(Bonds!V39/100)*(1/(1+(Bonds!B39/100)))</f>
        <v>-0.00009331840239</v>
      </c>
      <c r="F50" s="246">
        <f>-D50*Bonds!$AS$8</f>
        <v>-0.1565775601</v>
      </c>
      <c r="G50" s="246">
        <f t="shared" si="2"/>
        <v>-0.4951417203</v>
      </c>
    </row>
    <row r="51">
      <c r="A51" s="248">
        <v>43077.0</v>
      </c>
      <c r="B51" s="244">
        <f>exp(-'Yield curve'!B43*$B$9/100)</f>
        <v>0.9309962776</v>
      </c>
      <c r="C51" s="245">
        <f t="shared" si="1"/>
        <v>94.03062404</v>
      </c>
      <c r="D51" s="245">
        <f t="shared" si="3"/>
        <v>1</v>
      </c>
      <c r="E51" s="246">
        <f>-D51*(Bonds!V40/100)*(1/(1+(Bonds!B40/100)))</f>
        <v>0.0002799813346</v>
      </c>
      <c r="F51" s="246">
        <f>-D51*Bonds!$AS$8</f>
        <v>-0.1565775601</v>
      </c>
      <c r="G51" s="246">
        <f t="shared" si="2"/>
        <v>-0.4951417203</v>
      </c>
    </row>
    <row r="52">
      <c r="A52" s="248">
        <v>43076.0</v>
      </c>
      <c r="B52" s="244">
        <f>exp(-'Yield curve'!B44*$B$9/100)</f>
        <v>0.9307170206</v>
      </c>
      <c r="C52" s="245">
        <f t="shared" si="1"/>
        <v>94.00241908</v>
      </c>
      <c r="D52" s="245">
        <f t="shared" si="3"/>
        <v>1</v>
      </c>
      <c r="E52" s="246">
        <f>-D52*(Bonds!V41/100)*(1/(1+(Bonds!B41/100)))</f>
        <v>-0.000186601978</v>
      </c>
      <c r="F52" s="246">
        <f>-D52*Bonds!$AS$8</f>
        <v>-0.1565775601</v>
      </c>
      <c r="G52" s="246">
        <f t="shared" si="2"/>
        <v>-0.4951417203</v>
      </c>
    </row>
    <row r="53">
      <c r="A53" s="248">
        <v>43075.0</v>
      </c>
      <c r="B53" s="244">
        <f>exp(-'Yield curve'!B45*$B$9/100)</f>
        <v>0.9309031826</v>
      </c>
      <c r="C53" s="245">
        <f t="shared" si="1"/>
        <v>94.02122144</v>
      </c>
      <c r="D53" s="245">
        <f t="shared" si="3"/>
        <v>1</v>
      </c>
      <c r="E53" s="246">
        <f>-D53*(Bonds!V42/100)*(1/(1+(Bonds!B42/100)))</f>
        <v>0.0001866368048</v>
      </c>
      <c r="F53" s="246">
        <f>-D53*Bonds!$AS$8</f>
        <v>-0.1565775601</v>
      </c>
      <c r="G53" s="246">
        <f t="shared" si="2"/>
        <v>-0.4951417203</v>
      </c>
    </row>
    <row r="54">
      <c r="A54" s="248">
        <v>43074.0</v>
      </c>
      <c r="B54" s="244">
        <f>exp(-'Yield curve'!B46*$B$9/100)</f>
        <v>0.9307170206</v>
      </c>
      <c r="C54" s="245">
        <f t="shared" si="1"/>
        <v>94.00241908</v>
      </c>
      <c r="D54" s="245">
        <f t="shared" si="3"/>
        <v>1</v>
      </c>
      <c r="E54" s="246">
        <f>-D54*(Bonds!V43/100)*(1/(1+(Bonds!B43/100)))</f>
        <v>0</v>
      </c>
      <c r="F54" s="246">
        <f>-D54*Bonds!$AS$8</f>
        <v>-0.1565775601</v>
      </c>
      <c r="G54" s="246">
        <f t="shared" si="2"/>
        <v>-0.4951417203</v>
      </c>
    </row>
    <row r="55">
      <c r="A55" s="248">
        <v>43073.0</v>
      </c>
      <c r="B55" s="244">
        <f>exp(-'Yield curve'!B47*$B$9/100)</f>
        <v>0.9307170206</v>
      </c>
      <c r="C55" s="245">
        <f t="shared" si="1"/>
        <v>94.00241908</v>
      </c>
      <c r="D55" s="245">
        <f t="shared" si="3"/>
        <v>1</v>
      </c>
      <c r="E55" s="246">
        <f>-D55*(Bonds!V44/100)*(1/(1+(Bonds!B44/100)))</f>
        <v>0.00009330098899</v>
      </c>
      <c r="F55" s="246">
        <f>-D55*Bonds!$AS$8</f>
        <v>-0.1565775601</v>
      </c>
      <c r="G55" s="246">
        <f t="shared" si="2"/>
        <v>-0.4951417203</v>
      </c>
    </row>
    <row r="56">
      <c r="A56" s="248">
        <v>43070.0</v>
      </c>
      <c r="B56" s="244">
        <f>exp(-'Yield curve'!B48*$B$9/100)</f>
        <v>0.9306239536</v>
      </c>
      <c r="C56" s="245">
        <f t="shared" si="1"/>
        <v>93.99301931</v>
      </c>
      <c r="D56" s="245">
        <f t="shared" si="3"/>
        <v>1</v>
      </c>
      <c r="E56" s="246">
        <f>-D56*(Bonds!V45/100)*(1/(1+(Bonds!B45/100)))</f>
        <v>0.0004664614236</v>
      </c>
      <c r="F56" s="246">
        <f>-D56*Bonds!$AS$8</f>
        <v>-0.1565775601</v>
      </c>
      <c r="G56" s="246">
        <f t="shared" si="2"/>
        <v>-0.4951417203</v>
      </c>
    </row>
    <row r="57">
      <c r="A57" s="243">
        <v>43069.0</v>
      </c>
      <c r="B57" s="244">
        <f>exp(-'Yield curve'!B49*$B$9/100)</f>
        <v>0.9301587579</v>
      </c>
      <c r="C57" s="245">
        <f t="shared" si="1"/>
        <v>93.94603455</v>
      </c>
      <c r="D57" s="245">
        <f t="shared" si="3"/>
        <v>1</v>
      </c>
      <c r="E57" s="246">
        <f>-D57*(Bonds!V46/100)*(1/(1+(Bonds!B46/100)))</f>
        <v>0</v>
      </c>
      <c r="F57" s="246">
        <f>-D57*Bonds!$AS$8</f>
        <v>-0.1565775601</v>
      </c>
      <c r="G57" s="246">
        <f t="shared" si="2"/>
        <v>-0.4951417203</v>
      </c>
    </row>
    <row r="58">
      <c r="A58" s="243">
        <v>43068.0</v>
      </c>
      <c r="B58" s="244">
        <f>exp(-'Yield curve'!B50*$B$9/100)</f>
        <v>0.9301587579</v>
      </c>
      <c r="C58" s="245">
        <f t="shared" si="1"/>
        <v>93.94603455</v>
      </c>
      <c r="D58" s="245">
        <f t="shared" si="3"/>
        <v>1</v>
      </c>
      <c r="E58" s="246">
        <f>-D58*(Bonds!V47/100)*(1/(1+(Bonds!B47/100)))</f>
        <v>-0.00009324878777</v>
      </c>
      <c r="F58" s="246">
        <f>-D58*Bonds!$AS$8</f>
        <v>-0.1565775601</v>
      </c>
      <c r="G58" s="246">
        <f t="shared" si="2"/>
        <v>-0.4951417203</v>
      </c>
    </row>
    <row r="59">
      <c r="A59" s="243">
        <v>43067.0</v>
      </c>
      <c r="B59" s="244">
        <f>exp(-'Yield curve'!B51*$B$9/100)</f>
        <v>0.9302517784</v>
      </c>
      <c r="C59" s="245">
        <f t="shared" si="1"/>
        <v>93.95542962</v>
      </c>
      <c r="D59" s="245">
        <f t="shared" si="3"/>
        <v>1</v>
      </c>
      <c r="E59" s="246">
        <f>-D59*(Bonds!V48/100)*(1/(1+(Bonds!B48/100)))</f>
        <v>0.0004662874196</v>
      </c>
      <c r="F59" s="246">
        <f>-D59*Bonds!$AS$8</f>
        <v>-0.1565775601</v>
      </c>
      <c r="G59" s="246">
        <f t="shared" si="2"/>
        <v>-0.4951417203</v>
      </c>
    </row>
    <row r="60">
      <c r="A60" s="243">
        <v>43066.0</v>
      </c>
      <c r="B60" s="244">
        <f>exp(-'Yield curve'!B52*$B$9/100)</f>
        <v>0.9297867688</v>
      </c>
      <c r="C60" s="245">
        <f t="shared" si="1"/>
        <v>93.90846365</v>
      </c>
      <c r="D60" s="245">
        <f t="shared" si="3"/>
        <v>1</v>
      </c>
      <c r="E60" s="246">
        <f>-D60*(Bonds!V49/100)*(1/(1+(Bonds!B49/100)))</f>
        <v>0.0001864280388</v>
      </c>
      <c r="F60" s="246">
        <f>-D60*Bonds!$AS$8</f>
        <v>-0.1565775601</v>
      </c>
      <c r="G60" s="246">
        <f t="shared" si="2"/>
        <v>-0.4951417203</v>
      </c>
    </row>
    <row r="61">
      <c r="A61" s="243">
        <v>43063.0</v>
      </c>
      <c r="B61" s="244">
        <f>exp(-'Yield curve'!B53*$B$9/100)</f>
        <v>0.92960083</v>
      </c>
      <c r="C61" s="245">
        <f t="shared" si="1"/>
        <v>93.88968383</v>
      </c>
      <c r="D61" s="245">
        <f t="shared" si="3"/>
        <v>1</v>
      </c>
      <c r="E61" s="246">
        <f>-D61*(Bonds!V50/100)*(1/(1+(Bonds!B50/100)))</f>
        <v>0</v>
      </c>
      <c r="F61" s="246">
        <f>-D61*Bonds!$AS$8</f>
        <v>-0.1565775601</v>
      </c>
      <c r="G61" s="246">
        <f t="shared" si="2"/>
        <v>-0.4951417203</v>
      </c>
    </row>
    <row r="62">
      <c r="A62" s="243">
        <v>43062.0</v>
      </c>
      <c r="B62" s="244">
        <f>exp(-'Yield curve'!B54*$B$9/100)</f>
        <v>0.92960083</v>
      </c>
      <c r="C62" s="245">
        <f t="shared" si="1"/>
        <v>93.88968383</v>
      </c>
      <c r="D62" s="245">
        <f t="shared" si="3"/>
        <v>1</v>
      </c>
      <c r="E62" s="246">
        <f>-D62*(Bonds!V51/100)*(1/(1+(Bonds!B51/100)))</f>
        <v>0.0002795899348</v>
      </c>
      <c r="F62" s="246">
        <f>-D62*Bonds!$AS$8</f>
        <v>-0.1565775601</v>
      </c>
      <c r="G62" s="246">
        <f t="shared" si="2"/>
        <v>-0.4951417203</v>
      </c>
    </row>
    <row r="63">
      <c r="A63" s="243">
        <v>43061.0</v>
      </c>
      <c r="B63" s="244">
        <f>exp(-'Yield curve'!B55*$B$9/100)</f>
        <v>0.9293219916</v>
      </c>
      <c r="C63" s="245">
        <f t="shared" si="1"/>
        <v>93.86152115</v>
      </c>
      <c r="D63" s="245">
        <f t="shared" si="3"/>
        <v>1</v>
      </c>
      <c r="E63" s="246">
        <f>-D63*(Bonds!V52/100)*(1/(1+(Bonds!B52/100)))</f>
        <v>0</v>
      </c>
      <c r="F63" s="246">
        <f>-D63*Bonds!$AS$8</f>
        <v>-0.1565775601</v>
      </c>
      <c r="G63" s="246">
        <f t="shared" si="2"/>
        <v>-0.4951417203</v>
      </c>
    </row>
    <row r="64">
      <c r="A64" s="243">
        <v>43060.0</v>
      </c>
      <c r="B64" s="244">
        <f>exp(-'Yield curve'!B56*$B$9/100)</f>
        <v>0.9293219916</v>
      </c>
      <c r="C64" s="245">
        <f t="shared" si="1"/>
        <v>93.86152115</v>
      </c>
      <c r="D64" s="245">
        <f t="shared" si="3"/>
        <v>1</v>
      </c>
      <c r="E64" s="246">
        <f>-D64*(Bonds!V53/100)*(1/(1+(Bonds!B53/100)))</f>
        <v>0.0003726823814</v>
      </c>
      <c r="F64" s="246">
        <f>-D64*Bonds!$AS$8</f>
        <v>-0.1565775601</v>
      </c>
      <c r="G64" s="246">
        <f t="shared" si="2"/>
        <v>-0.4951417203</v>
      </c>
    </row>
    <row r="65">
      <c r="A65" s="243">
        <v>43059.0</v>
      </c>
      <c r="B65" s="244">
        <f>exp(-'Yield curve'!B57*$B$9/100)</f>
        <v>0.9289503371</v>
      </c>
      <c r="C65" s="245">
        <f t="shared" si="1"/>
        <v>93.82398405</v>
      </c>
      <c r="D65" s="245">
        <f t="shared" si="3"/>
        <v>1</v>
      </c>
      <c r="E65" s="246">
        <f>-D65*(Bonds!V54/100)*(1/(1+(Bonds!B54/100)))</f>
        <v>0.0002794076558</v>
      </c>
      <c r="F65" s="246">
        <f>-D65*Bonds!$AS$8</f>
        <v>-0.1565775601</v>
      </c>
      <c r="G65" s="246">
        <f t="shared" si="2"/>
        <v>-0.4951417203</v>
      </c>
    </row>
    <row r="66">
      <c r="A66" s="243">
        <v>43056.0</v>
      </c>
      <c r="B66" s="244">
        <f>exp(-'Yield curve'!B58*$B$9/100)</f>
        <v>0.9286716938</v>
      </c>
      <c r="C66" s="245">
        <f t="shared" si="1"/>
        <v>93.79584108</v>
      </c>
      <c r="D66" s="245">
        <f t="shared" si="3"/>
        <v>1</v>
      </c>
      <c r="E66" s="246">
        <f>-D66*(Bonds!V55/100)*(1/(1+(Bonds!B55/100)))</f>
        <v>-0.00009310986965</v>
      </c>
      <c r="F66" s="246">
        <f>-D66*Bonds!$AS$8</f>
        <v>-0.1565775601</v>
      </c>
      <c r="G66" s="246">
        <f t="shared" si="2"/>
        <v>-0.4951417203</v>
      </c>
    </row>
    <row r="67">
      <c r="A67" s="243">
        <v>43055.0</v>
      </c>
      <c r="B67" s="244">
        <f>exp(-'Yield curve'!B59*$B$9/100)</f>
        <v>0.9287645657</v>
      </c>
      <c r="C67" s="245">
        <f t="shared" si="1"/>
        <v>93.80522113</v>
      </c>
      <c r="D67" s="245">
        <f t="shared" si="3"/>
        <v>1</v>
      </c>
      <c r="E67" s="246">
        <f>-D67*(Bonds!V56/100)*(1/(1+(Bonds!B56/100)))</f>
        <v>0.0006518297793</v>
      </c>
      <c r="F67" s="246">
        <f>-D67*Bonds!$AS$8</f>
        <v>-0.1565775601</v>
      </c>
      <c r="G67" s="246">
        <f t="shared" si="2"/>
        <v>-0.4951417203</v>
      </c>
    </row>
    <row r="68">
      <c r="A68" s="243">
        <v>43054.0</v>
      </c>
      <c r="B68" s="244">
        <f>exp(-'Yield curve'!B60*$B$9/100)</f>
        <v>0.928114658</v>
      </c>
      <c r="C68" s="245">
        <f t="shared" si="1"/>
        <v>93.73958045</v>
      </c>
      <c r="D68" s="245">
        <f t="shared" si="3"/>
        <v>1</v>
      </c>
      <c r="E68" s="246">
        <f>-D68*(Bonds!V57/100)*(1/(1+(Bonds!B57/100)))</f>
        <v>-0.000279173646</v>
      </c>
      <c r="F68" s="246">
        <f>-D68*Bonds!$AS$8</f>
        <v>-0.1565775601</v>
      </c>
      <c r="G68" s="246">
        <f t="shared" si="2"/>
        <v>-0.4951417203</v>
      </c>
    </row>
    <row r="69">
      <c r="A69" s="243">
        <v>43053.0</v>
      </c>
      <c r="B69" s="244">
        <f>exp(-'Yield curve'!B61*$B$9/100)</f>
        <v>0.9283931341</v>
      </c>
      <c r="C69" s="245">
        <f t="shared" si="1"/>
        <v>93.76770655</v>
      </c>
      <c r="D69" s="245">
        <f t="shared" si="3"/>
        <v>1</v>
      </c>
      <c r="E69" s="246">
        <f>-D69*(Bonds!V58/100)*(1/(1+(Bonds!B58/100)))</f>
        <v>0</v>
      </c>
      <c r="F69" s="246">
        <f>-D69*Bonds!$AS$8</f>
        <v>-0.1565775601</v>
      </c>
      <c r="G69" s="246">
        <f t="shared" si="2"/>
        <v>-0.4951417203</v>
      </c>
    </row>
    <row r="70">
      <c r="A70" s="243">
        <v>43052.0</v>
      </c>
      <c r="B70" s="244">
        <f>exp(-'Yield curve'!B62*$B$9/100)</f>
        <v>0.9283931341</v>
      </c>
      <c r="C70" s="245">
        <f t="shared" si="1"/>
        <v>93.76770655</v>
      </c>
      <c r="D70" s="245">
        <f t="shared" si="3"/>
        <v>1</v>
      </c>
      <c r="E70" s="246">
        <f>-D70*(Bonds!V59/100)*(1/(1+(Bonds!B59/100)))</f>
        <v>0.0003723354743</v>
      </c>
      <c r="F70" s="246">
        <f>-D70*Bonds!$AS$8</f>
        <v>-0.1565775601</v>
      </c>
      <c r="G70" s="246">
        <f t="shared" si="2"/>
        <v>-0.4951417203</v>
      </c>
    </row>
    <row r="71">
      <c r="A71" s="243">
        <v>43049.0</v>
      </c>
      <c r="B71" s="244">
        <f>exp(-'Yield curve'!B63*$B$9/100)</f>
        <v>0.9280218511</v>
      </c>
      <c r="C71" s="245">
        <f t="shared" si="1"/>
        <v>93.73020696</v>
      </c>
      <c r="D71" s="245">
        <f t="shared" si="3"/>
        <v>1</v>
      </c>
      <c r="E71" s="246">
        <f>-D71*(Bonds!V60/100)*(1/(1+(Bonds!B60/100)))</f>
        <v>-0.0002791476691</v>
      </c>
      <c r="F71" s="246">
        <f>-D71*Bonds!$AS$8</f>
        <v>-0.1565775601</v>
      </c>
      <c r="G71" s="246">
        <f t="shared" si="2"/>
        <v>-0.4951417203</v>
      </c>
    </row>
    <row r="72">
      <c r="A72" s="243">
        <v>43048.0</v>
      </c>
      <c r="B72" s="244">
        <f>exp(-'Yield curve'!B64*$B$9/100)</f>
        <v>0.9283002994</v>
      </c>
      <c r="C72" s="245">
        <f t="shared" si="1"/>
        <v>93.75833024</v>
      </c>
      <c r="D72" s="245">
        <f t="shared" si="3"/>
        <v>1</v>
      </c>
      <c r="E72" s="246">
        <f>-D72*(Bonds!V61/100)*(1/(1+(Bonds!B61/100)))</f>
        <v>0.0006515264334</v>
      </c>
      <c r="F72" s="246">
        <f>-D72*Bonds!$AS$8</f>
        <v>-0.1565775601</v>
      </c>
      <c r="G72" s="246">
        <f t="shared" si="2"/>
        <v>-0.4951417203</v>
      </c>
    </row>
    <row r="73">
      <c r="A73" s="248">
        <v>43047.0</v>
      </c>
      <c r="B73" s="244">
        <f>exp(-'Yield curve'!B65*$B$9/100)</f>
        <v>0.9276507166</v>
      </c>
      <c r="C73" s="245">
        <f t="shared" si="1"/>
        <v>93.69272238</v>
      </c>
      <c r="D73" s="245">
        <f t="shared" si="3"/>
        <v>1</v>
      </c>
      <c r="E73" s="246">
        <f>-D73*(Bonds!V62/100)*(1/(1+(Bonds!B62/100)))</f>
        <v>-0.000651102223</v>
      </c>
      <c r="F73" s="246">
        <f>-D73*Bonds!$AS$8</f>
        <v>-0.1565775601</v>
      </c>
      <c r="G73" s="246">
        <f t="shared" si="2"/>
        <v>-0.4951417203</v>
      </c>
    </row>
    <row r="74">
      <c r="A74" s="248">
        <v>43046.0</v>
      </c>
      <c r="B74" s="244">
        <f>exp(-'Yield curve'!B66*$B$9/100)</f>
        <v>0.9283002994</v>
      </c>
      <c r="C74" s="245">
        <f t="shared" si="1"/>
        <v>93.75833024</v>
      </c>
      <c r="D74" s="245">
        <f t="shared" si="3"/>
        <v>1</v>
      </c>
      <c r="E74" s="246">
        <f>-D74*(Bonds!V63/100)*(1/(1+(Bonds!B63/100)))</f>
        <v>0.00009307520477</v>
      </c>
      <c r="F74" s="246">
        <f>-D74*Bonds!$AS$8</f>
        <v>-0.1565775601</v>
      </c>
      <c r="G74" s="246">
        <f t="shared" si="2"/>
        <v>-0.4951417203</v>
      </c>
    </row>
    <row r="75">
      <c r="A75" s="248">
        <v>43042.0</v>
      </c>
      <c r="B75" s="244">
        <f>exp(-'Yield curve'!B67*$B$9/100)</f>
        <v>0.9282074741</v>
      </c>
      <c r="C75" s="245">
        <f t="shared" si="1"/>
        <v>93.74895488</v>
      </c>
      <c r="D75" s="245">
        <f t="shared" si="3"/>
        <v>1</v>
      </c>
      <c r="E75" s="246">
        <f>-D75*(Bonds!V64/100)*(1/(1+(Bonds!B64/100)))</f>
        <v>0.0003722661703</v>
      </c>
      <c r="F75" s="246">
        <f>-D75*Bonds!$AS$8</f>
        <v>-0.1565775601</v>
      </c>
      <c r="G75" s="246">
        <f t="shared" si="2"/>
        <v>-0.4951417203</v>
      </c>
    </row>
    <row r="76">
      <c r="A76" s="248">
        <v>43041.0</v>
      </c>
      <c r="B76" s="244">
        <f>exp(-'Yield curve'!B68*$B$9/100)</f>
        <v>0.9278362653</v>
      </c>
      <c r="C76" s="245">
        <f t="shared" si="1"/>
        <v>93.7114628</v>
      </c>
      <c r="D76" s="245">
        <f t="shared" si="3"/>
        <v>1</v>
      </c>
      <c r="E76" s="246">
        <f>-D76*(Bonds!V65/100)*(1/(1+(Bonds!B65/100)))</f>
        <v>-0.00009303190995</v>
      </c>
      <c r="F76" s="246">
        <f>-D76*Bonds!$AS$8</f>
        <v>-0.1565775601</v>
      </c>
      <c r="G76" s="246">
        <f t="shared" si="2"/>
        <v>-0.4951417203</v>
      </c>
    </row>
    <row r="77">
      <c r="A77" s="248">
        <v>43040.0</v>
      </c>
      <c r="B77" s="244">
        <f>exp(-'Yield curve'!B69*$B$9/100)</f>
        <v>0.9279290536</v>
      </c>
      <c r="C77" s="245">
        <f t="shared" si="1"/>
        <v>93.72083441</v>
      </c>
      <c r="D77" s="245">
        <f t="shared" si="3"/>
        <v>1</v>
      </c>
      <c r="E77" s="246">
        <f>-D77*(Bonds!V66/100)*(1/(1+(Bonds!B66/100)))</f>
        <v>0.0005582433941</v>
      </c>
      <c r="F77" s="246">
        <f>-D77*Bonds!$AS$8</f>
        <v>-0.1565775601</v>
      </c>
      <c r="G77" s="246">
        <f t="shared" si="2"/>
        <v>-0.4951417203</v>
      </c>
    </row>
    <row r="78">
      <c r="A78" s="248">
        <v>43039.0</v>
      </c>
      <c r="B78" s="244">
        <f>exp(-'Yield curve'!B70*$B$9/100)</f>
        <v>0.9273724631</v>
      </c>
      <c r="C78" s="245">
        <f t="shared" si="1"/>
        <v>93.66461878</v>
      </c>
      <c r="D78" s="245">
        <f t="shared" si="3"/>
        <v>1</v>
      </c>
      <c r="E78" s="246">
        <f>-D78*(Bonds!V67/100)*(1/(1+(Bonds!B67/100)))</f>
        <v>-0.0005579319323</v>
      </c>
      <c r="F78" s="246">
        <f>-D78*Bonds!$AS$8</f>
        <v>-0.1565775601</v>
      </c>
      <c r="G78" s="246">
        <f t="shared" si="2"/>
        <v>-0.4951417203</v>
      </c>
    </row>
    <row r="79">
      <c r="A79" s="248">
        <v>43038.0</v>
      </c>
      <c r="B79" s="244">
        <f>exp(-'Yield curve'!B71*$B$9/100)</f>
        <v>0.9279290536</v>
      </c>
      <c r="C79" s="245">
        <f t="shared" si="1"/>
        <v>93.72083441</v>
      </c>
      <c r="D79" s="245">
        <f t="shared" si="3"/>
        <v>1</v>
      </c>
      <c r="E79" s="246">
        <f>-D79*(Bonds!V68/100)*(1/(1+(Bonds!B68/100)))</f>
        <v>0.0001860811314</v>
      </c>
      <c r="F79" s="246">
        <f>-D79*Bonds!$AS$8</f>
        <v>-0.1565775601</v>
      </c>
      <c r="G79" s="246">
        <f t="shared" si="2"/>
        <v>-0.4951417203</v>
      </c>
    </row>
    <row r="80">
      <c r="A80" s="248">
        <v>43035.0</v>
      </c>
      <c r="B80" s="244">
        <f>exp(-'Yield curve'!B72*$B$9/100)</f>
        <v>0.9277434863</v>
      </c>
      <c r="C80" s="245">
        <f t="shared" si="1"/>
        <v>93.70209212</v>
      </c>
      <c r="D80" s="245">
        <f t="shared" si="3"/>
        <v>1</v>
      </c>
      <c r="E80" s="246">
        <f>-D80*(Bonds!V69/100)*(1/(1+(Bonds!B69/100)))</f>
        <v>-0.0002790697674</v>
      </c>
      <c r="F80" s="246">
        <f>-D80*Bonds!$AS$8</f>
        <v>-0.1565775601</v>
      </c>
      <c r="G80" s="246">
        <f t="shared" si="2"/>
        <v>-0.4951417203</v>
      </c>
    </row>
    <row r="81">
      <c r="A81" s="248">
        <v>43034.0</v>
      </c>
      <c r="B81" s="244">
        <f>exp(-'Yield curve'!B73*$B$9/100)</f>
        <v>0.9280218511</v>
      </c>
      <c r="C81" s="245">
        <f t="shared" si="1"/>
        <v>93.73020696</v>
      </c>
      <c r="D81" s="245">
        <f t="shared" si="3"/>
        <v>1</v>
      </c>
      <c r="E81" s="246">
        <f>-D81*(Bonds!V70/100)*(1/(1+(Bonds!B70/100)))</f>
        <v>-0.00009304922304</v>
      </c>
      <c r="F81" s="246">
        <f>-D81*Bonds!$AS$8</f>
        <v>-0.1565775601</v>
      </c>
      <c r="G81" s="246">
        <f t="shared" si="2"/>
        <v>-0.4951417203</v>
      </c>
    </row>
    <row r="82">
      <c r="A82" s="248">
        <v>43033.0</v>
      </c>
      <c r="B82" s="244">
        <f>exp(-'Yield curve'!B74*$B$9/100)</f>
        <v>0.928114658</v>
      </c>
      <c r="C82" s="245">
        <f t="shared" si="1"/>
        <v>93.73958045</v>
      </c>
      <c r="D82" s="245">
        <f t="shared" si="3"/>
        <v>1</v>
      </c>
      <c r="E82" s="246">
        <f>-D82*(Bonds!V71/100)*(1/(1+(Bonds!B71/100)))</f>
        <v>0.000093057882</v>
      </c>
      <c r="F82" s="246">
        <f>-D82*Bonds!$AS$8</f>
        <v>-0.1565775601</v>
      </c>
      <c r="G82" s="246">
        <f t="shared" si="2"/>
        <v>-0.4951417203</v>
      </c>
    </row>
    <row r="83">
      <c r="A83" s="248">
        <v>43032.0</v>
      </c>
      <c r="B83" s="244">
        <f>exp(-'Yield curve'!B75*$B$9/100)</f>
        <v>0.9280218511</v>
      </c>
      <c r="C83" s="245">
        <f t="shared" si="1"/>
        <v>93.73020696</v>
      </c>
      <c r="D83" s="245">
        <f t="shared" si="3"/>
        <v>1</v>
      </c>
      <c r="E83" s="246">
        <f>-D83*(Bonds!V72/100)*(1/(1+(Bonds!B72/100)))</f>
        <v>-0.0004652461152</v>
      </c>
      <c r="F83" s="246">
        <f>-D83*Bonds!$AS$8</f>
        <v>-0.1565775601</v>
      </c>
      <c r="G83" s="246">
        <f t="shared" si="2"/>
        <v>-0.4951417203</v>
      </c>
    </row>
    <row r="84">
      <c r="A84" s="248">
        <v>43031.0</v>
      </c>
      <c r="B84" s="244">
        <f>exp(-'Yield curve'!B76*$B$9/100)</f>
        <v>0.9284859781</v>
      </c>
      <c r="C84" s="245">
        <f t="shared" si="1"/>
        <v>93.77708379</v>
      </c>
      <c r="D84" s="245">
        <f t="shared" si="3"/>
        <v>1</v>
      </c>
      <c r="E84" s="246">
        <f>-D84*(Bonds!V73/100)*(1/(1+(Bonds!B73/100)))</f>
        <v>0.000186185068</v>
      </c>
      <c r="F84" s="246">
        <f>-D84*Bonds!$AS$8</f>
        <v>-0.1565775601</v>
      </c>
      <c r="G84" s="246">
        <f t="shared" si="2"/>
        <v>-0.4951417203</v>
      </c>
    </row>
    <row r="85">
      <c r="A85" s="248">
        <v>43028.0</v>
      </c>
      <c r="B85" s="244">
        <f>exp(-'Yield curve'!B77*$B$9/100)</f>
        <v>0.9283002994</v>
      </c>
      <c r="C85" s="245">
        <f t="shared" si="1"/>
        <v>93.75833024</v>
      </c>
      <c r="D85" s="245">
        <f t="shared" si="3"/>
        <v>1</v>
      </c>
      <c r="E85" s="246">
        <f>-D85*(Bonds!V74/100)*(1/(1+(Bonds!B74/100)))</f>
        <v>-0.00009307520477</v>
      </c>
      <c r="F85" s="246">
        <f>-D85*Bonds!$AS$8</f>
        <v>-0.1565775601</v>
      </c>
      <c r="G85" s="246">
        <f t="shared" si="2"/>
        <v>-0.4951417203</v>
      </c>
    </row>
    <row r="86">
      <c r="A86" s="248">
        <v>43027.0</v>
      </c>
      <c r="B86" s="244">
        <f>exp(-'Yield curve'!B78*$B$9/100)</f>
        <v>0.9283931341</v>
      </c>
      <c r="C86" s="245">
        <f t="shared" si="1"/>
        <v>93.76770655</v>
      </c>
      <c r="D86" s="245">
        <f t="shared" si="3"/>
        <v>1</v>
      </c>
      <c r="E86" s="246">
        <f>-D86*(Bonds!V75/100)*(1/(1+(Bonds!B75/100)))</f>
        <v>0.0001861677371</v>
      </c>
      <c r="F86" s="246">
        <f>-D86*Bonds!$AS$8</f>
        <v>-0.1565775601</v>
      </c>
      <c r="G86" s="246">
        <f t="shared" si="2"/>
        <v>-0.4951417203</v>
      </c>
    </row>
    <row r="87">
      <c r="A87" s="248">
        <v>43026.0</v>
      </c>
      <c r="B87" s="244">
        <f>exp(-'Yield curve'!B79*$B$9/100)</f>
        <v>0.9282074741</v>
      </c>
      <c r="C87" s="245">
        <f t="shared" si="1"/>
        <v>93.74895488</v>
      </c>
      <c r="D87" s="245">
        <f t="shared" si="3"/>
        <v>1</v>
      </c>
      <c r="E87" s="246">
        <f>-D87*(Bonds!V76/100)*(1/(1+(Bonds!B76/100)))</f>
        <v>0.0001861330852</v>
      </c>
      <c r="F87" s="246">
        <f>-D87*Bonds!$AS$8</f>
        <v>-0.1565775601</v>
      </c>
      <c r="G87" s="246">
        <f t="shared" si="2"/>
        <v>-0.4951417203</v>
      </c>
    </row>
    <row r="88">
      <c r="A88" s="248">
        <v>43025.0</v>
      </c>
      <c r="B88" s="244">
        <f>exp(-'Yield curve'!B80*$B$9/100)</f>
        <v>0.9280218511</v>
      </c>
      <c r="C88" s="245">
        <f t="shared" si="1"/>
        <v>93.73020696</v>
      </c>
      <c r="D88" s="245">
        <f t="shared" si="3"/>
        <v>1</v>
      </c>
      <c r="E88" s="246">
        <f>-D88*(Bonds!V77/100)*(1/(1+(Bonds!B77/100)))</f>
        <v>-0.0001860984461</v>
      </c>
      <c r="F88" s="246">
        <f>-D88*Bonds!$AS$8</f>
        <v>-0.1565775601</v>
      </c>
      <c r="G88" s="246">
        <f t="shared" si="2"/>
        <v>-0.4951417203</v>
      </c>
    </row>
    <row r="89">
      <c r="A89" s="248">
        <v>43024.0</v>
      </c>
      <c r="B89" s="244">
        <f>exp(-'Yield curve'!B81*$B$9/100)</f>
        <v>0.9282074741</v>
      </c>
      <c r="C89" s="245">
        <f t="shared" si="1"/>
        <v>93.74895488</v>
      </c>
      <c r="D89" s="245">
        <f t="shared" si="3"/>
        <v>1</v>
      </c>
      <c r="E89" s="246">
        <f>-D89*(Bonds!V78/100)*(1/(1+(Bonds!B78/100)))</f>
        <v>0.0001861330852</v>
      </c>
      <c r="F89" s="246">
        <f>-D89*Bonds!$AS$8</f>
        <v>-0.1565775601</v>
      </c>
      <c r="G89" s="246">
        <f t="shared" si="2"/>
        <v>-0.4951417203</v>
      </c>
    </row>
    <row r="90">
      <c r="A90" s="248">
        <v>43021.0</v>
      </c>
      <c r="B90" s="244">
        <f>exp(-'Yield curve'!B82*$B$9/100)</f>
        <v>0.9280218511</v>
      </c>
      <c r="C90" s="245">
        <f t="shared" si="1"/>
        <v>93.73020696</v>
      </c>
      <c r="D90" s="245">
        <f t="shared" si="3"/>
        <v>1</v>
      </c>
      <c r="E90" s="246">
        <f>-D90*(Bonds!V79/100)*(1/(1+(Bonds!B79/100)))</f>
        <v>0.0008374430074</v>
      </c>
      <c r="F90" s="246">
        <f>-D90*Bonds!$AS$8</f>
        <v>-0.1565775601</v>
      </c>
      <c r="G90" s="246">
        <f t="shared" si="2"/>
        <v>-0.4951417203</v>
      </c>
    </row>
    <row r="91">
      <c r="A91" s="248">
        <v>43020.0</v>
      </c>
      <c r="B91" s="244">
        <f>exp(-'Yield curve'!B83*$B$9/100)</f>
        <v>0.9271870072</v>
      </c>
      <c r="C91" s="245">
        <f t="shared" si="1"/>
        <v>93.64588773</v>
      </c>
      <c r="D91" s="245">
        <f t="shared" si="3"/>
        <v>1</v>
      </c>
      <c r="E91" s="246">
        <f>-D91*(Bonds!V80/100)*(1/(1+(Bonds!B80/100)))</f>
        <v>-0.0003718854593</v>
      </c>
      <c r="F91" s="246">
        <f>-D91*Bonds!$AS$8</f>
        <v>-0.1565775601</v>
      </c>
      <c r="G91" s="246">
        <f t="shared" si="2"/>
        <v>-0.4951417203</v>
      </c>
    </row>
    <row r="92">
      <c r="A92" s="248">
        <v>43019.0</v>
      </c>
      <c r="B92" s="244">
        <f>exp(-'Yield curve'!B84*$B$9/100)</f>
        <v>0.9275579562</v>
      </c>
      <c r="C92" s="245">
        <f t="shared" si="1"/>
        <v>93.68335357</v>
      </c>
      <c r="D92" s="245">
        <f t="shared" si="3"/>
        <v>1</v>
      </c>
      <c r="E92" s="246">
        <f>-D92*(Bonds!V81/100)*(1/(1+(Bonds!B81/100)))</f>
        <v>0.00009300595238</v>
      </c>
      <c r="F92" s="246">
        <f>-D92*Bonds!$AS$8</f>
        <v>-0.1565775601</v>
      </c>
      <c r="G92" s="246">
        <f t="shared" si="2"/>
        <v>-0.4951417203</v>
      </c>
    </row>
    <row r="93">
      <c r="A93" s="248">
        <v>43018.0</v>
      </c>
      <c r="B93" s="244">
        <f>exp(-'Yield curve'!B85*$B$9/100)</f>
        <v>0.927465205</v>
      </c>
      <c r="C93" s="245">
        <f t="shared" si="1"/>
        <v>93.67398571</v>
      </c>
      <c r="D93" s="245">
        <f t="shared" si="3"/>
        <v>1</v>
      </c>
      <c r="E93" s="246">
        <f>-D93*(Bonds!V82/100)*(1/(1+(Bonds!B82/100)))</f>
        <v>0.0001859946062</v>
      </c>
      <c r="F93" s="246">
        <f>-D93*Bonds!$AS$8</f>
        <v>-0.1565775601</v>
      </c>
      <c r="G93" s="246">
        <f t="shared" si="2"/>
        <v>-0.4951417203</v>
      </c>
    </row>
    <row r="94">
      <c r="A94" s="248">
        <v>43017.0</v>
      </c>
      <c r="B94" s="244">
        <f>exp(-'Yield curve'!B86*$B$9/100)</f>
        <v>0.9272797305</v>
      </c>
      <c r="C94" s="245">
        <f t="shared" si="1"/>
        <v>93.65525278</v>
      </c>
      <c r="D94" s="245">
        <f t="shared" si="3"/>
        <v>1</v>
      </c>
      <c r="E94" s="246">
        <f>-D94*(Bonds!V83/100)*(1/(1+(Bonds!B83/100)))</f>
        <v>0.0000929800093</v>
      </c>
      <c r="F94" s="246">
        <f>-D94*Bonds!$AS$8</f>
        <v>-0.1565775601</v>
      </c>
      <c r="G94" s="246">
        <f t="shared" si="2"/>
        <v>-0.4951417203</v>
      </c>
    </row>
    <row r="95">
      <c r="A95" s="248">
        <v>43014.0</v>
      </c>
      <c r="B95" s="244">
        <f>exp(-'Yield curve'!B87*$B$9/100)</f>
        <v>0.9271870072</v>
      </c>
      <c r="C95" s="245">
        <f t="shared" si="1"/>
        <v>93.64588773</v>
      </c>
      <c r="D95" s="245">
        <f t="shared" si="3"/>
        <v>1</v>
      </c>
      <c r="E95" s="246">
        <f>-D95*(Bonds!V84/100)*(1/(1+(Bonds!B84/100)))</f>
        <v>-0.00009297136482</v>
      </c>
      <c r="F95" s="246">
        <f>-D95*Bonds!$AS$8</f>
        <v>-0.1565775601</v>
      </c>
      <c r="G95" s="246">
        <f t="shared" si="2"/>
        <v>-0.4951417203</v>
      </c>
    </row>
    <row r="96">
      <c r="A96" s="248">
        <v>43013.0</v>
      </c>
      <c r="B96" s="244">
        <f>exp(-'Yield curve'!B88*$B$9/100)</f>
        <v>0.9272797305</v>
      </c>
      <c r="C96" s="245">
        <f t="shared" si="1"/>
        <v>93.65525278</v>
      </c>
      <c r="D96" s="245">
        <f t="shared" si="3"/>
        <v>1</v>
      </c>
      <c r="E96" s="246">
        <f>-D96*(Bonds!V85/100)*(1/(1+(Bonds!B85/100)))</f>
        <v>0.0001859600186</v>
      </c>
      <c r="F96" s="246">
        <f>-D96*Bonds!$AS$8</f>
        <v>-0.1565775601</v>
      </c>
      <c r="G96" s="246">
        <f t="shared" si="2"/>
        <v>-0.4951417203</v>
      </c>
    </row>
    <row r="97">
      <c r="A97" s="248">
        <v>43012.0</v>
      </c>
      <c r="B97" s="244">
        <f>exp(-'Yield curve'!B89*$B$9/100)</f>
        <v>0.9270942931</v>
      </c>
      <c r="C97" s="245">
        <f t="shared" si="1"/>
        <v>93.63652361</v>
      </c>
      <c r="D97" s="245">
        <f t="shared" si="3"/>
        <v>1</v>
      </c>
      <c r="E97" s="246">
        <f>-D97*(Bonds!V86/100)*(1/(1+(Bonds!B86/100)))</f>
        <v>0.0003718508878</v>
      </c>
      <c r="F97" s="246">
        <f>-D97*Bonds!$AS$8</f>
        <v>-0.1565775601</v>
      </c>
      <c r="G97" s="246">
        <f t="shared" si="2"/>
        <v>-0.4951417203</v>
      </c>
    </row>
    <row r="98">
      <c r="A98" s="248">
        <v>43011.0</v>
      </c>
      <c r="B98" s="244">
        <f>exp(-'Yield curve'!B90*$B$9/100)</f>
        <v>0.9267235296</v>
      </c>
      <c r="C98" s="245">
        <f t="shared" si="1"/>
        <v>93.59907649</v>
      </c>
      <c r="D98" s="245">
        <f t="shared" si="3"/>
        <v>1</v>
      </c>
      <c r="E98" s="246">
        <f>-D98*(Bonds!V87/100)*(1/(1+(Bonds!B87/100)))</f>
        <v>-0.0002787844996</v>
      </c>
      <c r="F98" s="246">
        <f>-D98*Bonds!$AS$8</f>
        <v>-0.1565775601</v>
      </c>
      <c r="G98" s="246">
        <f t="shared" si="2"/>
        <v>-0.4951417203</v>
      </c>
    </row>
    <row r="99">
      <c r="A99" s="248">
        <v>43010.0</v>
      </c>
      <c r="B99" s="244">
        <f>exp(-'Yield curve'!B91*$B$9/100)</f>
        <v>0.9270015883</v>
      </c>
      <c r="C99" s="245">
        <f t="shared" si="1"/>
        <v>93.62716042</v>
      </c>
      <c r="D99" s="245">
        <f t="shared" si="3"/>
        <v>1</v>
      </c>
      <c r="E99" s="246">
        <f>-D99*(Bonds!V88/100)*(1/(1+(Bonds!B88/100)))</f>
        <v>0.0002788622421</v>
      </c>
      <c r="F99" s="246">
        <f>-D99*Bonds!$AS$8</f>
        <v>-0.1565775601</v>
      </c>
      <c r="G99" s="246">
        <f t="shared" si="2"/>
        <v>-0.4951417203</v>
      </c>
    </row>
    <row r="100">
      <c r="A100" s="248">
        <v>43007.0</v>
      </c>
      <c r="B100" s="244">
        <f>exp(-'Yield curve'!B92*$B$9/100)</f>
        <v>0.9267235296</v>
      </c>
      <c r="C100" s="245">
        <f t="shared" si="1"/>
        <v>93.59907649</v>
      </c>
      <c r="D100" s="245">
        <f t="shared" si="3"/>
        <v>1</v>
      </c>
      <c r="E100" s="246">
        <f>-D100*(Bonds!V89/100)*(1/(1+(Bonds!B89/100)))</f>
        <v>0.0001858563331</v>
      </c>
      <c r="F100" s="246">
        <f>-D100*Bonds!$AS$8</f>
        <v>-0.1565775601</v>
      </c>
      <c r="G100" s="246">
        <f t="shared" si="2"/>
        <v>-0.4951417203</v>
      </c>
    </row>
    <row r="101">
      <c r="A101" s="248">
        <v>43006.0</v>
      </c>
      <c r="B101" s="244">
        <f>exp(-'Yield curve'!B93*$B$9/100)</f>
        <v>0.9265382034</v>
      </c>
      <c r="C101" s="245">
        <f t="shared" si="1"/>
        <v>93.58035854</v>
      </c>
      <c r="D101" s="245">
        <f t="shared" si="3"/>
        <v>1</v>
      </c>
      <c r="E101" s="246">
        <f>-D101*(Bonds!V90/100)*(1/(1+(Bonds!B90/100)))</f>
        <v>0</v>
      </c>
      <c r="F101" s="246">
        <f>-D101*Bonds!$AS$8</f>
        <v>-0.1565775601</v>
      </c>
      <c r="G101" s="246">
        <f t="shared" si="2"/>
        <v>-0.4951417203</v>
      </c>
    </row>
    <row r="102">
      <c r="A102" s="248">
        <v>43005.0</v>
      </c>
      <c r="B102" s="244">
        <f>exp(-'Yield curve'!B94*$B$9/100)</f>
        <v>0.9265382034</v>
      </c>
      <c r="C102" s="245">
        <f t="shared" si="1"/>
        <v>93.58035854</v>
      </c>
      <c r="D102" s="245">
        <f t="shared" si="3"/>
        <v>1</v>
      </c>
      <c r="E102" s="246">
        <f>-D102*(Bonds!V91/100)*(1/(1+(Bonds!B91/100)))</f>
        <v>-0.0001858217969</v>
      </c>
      <c r="F102" s="246">
        <f>-D102*Bonds!$AS$8</f>
        <v>-0.1565775601</v>
      </c>
      <c r="G102" s="246">
        <f t="shared" si="2"/>
        <v>-0.4951417203</v>
      </c>
    </row>
    <row r="103">
      <c r="A103" s="248">
        <v>43004.0</v>
      </c>
      <c r="B103" s="244">
        <f>exp(-'Yield curve'!B95*$B$9/100)</f>
        <v>0.9267235296</v>
      </c>
      <c r="C103" s="245">
        <f t="shared" si="1"/>
        <v>93.59907649</v>
      </c>
      <c r="D103" s="245">
        <f t="shared" si="3"/>
        <v>1</v>
      </c>
      <c r="E103" s="246">
        <f>-D103*(Bonds!V92/100)*(1/(1+(Bonds!B92/100)))</f>
        <v>-0.0005575689992</v>
      </c>
      <c r="F103" s="246">
        <f>-D103*Bonds!$AS$8</f>
        <v>-0.1565775601</v>
      </c>
      <c r="G103" s="246">
        <f t="shared" si="2"/>
        <v>-0.4951417203</v>
      </c>
    </row>
    <row r="104">
      <c r="A104" s="248">
        <v>43003.0</v>
      </c>
      <c r="B104" s="244">
        <f>exp(-'Yield curve'!B96*$B$9/100)</f>
        <v>0.9272797305</v>
      </c>
      <c r="C104" s="245">
        <f t="shared" si="1"/>
        <v>93.65525278</v>
      </c>
      <c r="D104" s="245">
        <f t="shared" si="3"/>
        <v>1</v>
      </c>
      <c r="E104" s="246">
        <f>-D104*(Bonds!V93/100)*(1/(1+(Bonds!B93/100)))</f>
        <v>-0.0001859600186</v>
      </c>
      <c r="F104" s="246">
        <f>-D104*Bonds!$AS$8</f>
        <v>-0.1565775601</v>
      </c>
      <c r="G104" s="246">
        <f t="shared" si="2"/>
        <v>-0.4951417203</v>
      </c>
    </row>
    <row r="105">
      <c r="A105" s="248">
        <v>43000.0</v>
      </c>
      <c r="B105" s="244">
        <f>exp(-'Yield curve'!B97*$B$9/100)</f>
        <v>0.927465205</v>
      </c>
      <c r="C105" s="245">
        <f t="shared" si="1"/>
        <v>93.67398571</v>
      </c>
      <c r="D105" s="245">
        <f t="shared" si="3"/>
        <v>1</v>
      </c>
      <c r="E105" s="246">
        <f>-D105*(Bonds!V94/100)*(1/(1+(Bonds!B94/100)))</f>
        <v>0.0004649865154</v>
      </c>
      <c r="F105" s="246">
        <f>-D105*Bonds!$AS$8</f>
        <v>-0.1565775601</v>
      </c>
      <c r="G105" s="246">
        <f t="shared" si="2"/>
        <v>-0.4951417203</v>
      </c>
    </row>
    <row r="106">
      <c r="A106" s="248">
        <v>42999.0</v>
      </c>
      <c r="B106" s="244">
        <f>exp(-'Yield curve'!B98*$B$9/100)</f>
        <v>0.9270015883</v>
      </c>
      <c r="C106" s="245">
        <f t="shared" si="1"/>
        <v>93.62716042</v>
      </c>
      <c r="D106" s="245">
        <f t="shared" si="3"/>
        <v>1</v>
      </c>
      <c r="E106" s="246">
        <f>-D106*(Bonds!V95/100)*(1/(1+(Bonds!B95/100)))</f>
        <v>0.0001859081614</v>
      </c>
      <c r="F106" s="246">
        <f>-D106*Bonds!$AS$8</f>
        <v>-0.1565775601</v>
      </c>
      <c r="G106" s="246">
        <f t="shared" si="2"/>
        <v>-0.4951417203</v>
      </c>
    </row>
    <row r="107">
      <c r="A107" s="248">
        <v>42998.0</v>
      </c>
      <c r="B107" s="244">
        <f>exp(-'Yield curve'!B99*$B$9/100)</f>
        <v>0.9268162066</v>
      </c>
      <c r="C107" s="245">
        <f t="shared" si="1"/>
        <v>93.60843686</v>
      </c>
      <c r="D107" s="245">
        <f t="shared" si="3"/>
        <v>1</v>
      </c>
      <c r="E107" s="246">
        <f>-D107*(Bonds!V96/100)*(1/(1+(Bonds!B96/100)))</f>
        <v>0.00009293680297</v>
      </c>
      <c r="F107" s="246">
        <f>-D107*Bonds!$AS$8</f>
        <v>-0.1565775601</v>
      </c>
      <c r="G107" s="246">
        <f t="shared" si="2"/>
        <v>-0.4951417203</v>
      </c>
    </row>
    <row r="108">
      <c r="A108" s="248">
        <v>42997.0</v>
      </c>
      <c r="B108" s="244">
        <f>exp(-'Yield curve'!B100*$B$9/100)</f>
        <v>0.9267235296</v>
      </c>
      <c r="C108" s="245">
        <f t="shared" si="1"/>
        <v>93.59907649</v>
      </c>
      <c r="D108" s="245">
        <f t="shared" si="3"/>
        <v>1</v>
      </c>
      <c r="E108" s="246">
        <f>-D108*(Bonds!V97/100)*(1/(1+(Bonds!B97/100)))</f>
        <v>0</v>
      </c>
      <c r="F108" s="246">
        <f>-D108*Bonds!$AS$8</f>
        <v>-0.1565775601</v>
      </c>
      <c r="G108" s="246">
        <f t="shared" si="2"/>
        <v>-0.4951417203</v>
      </c>
    </row>
    <row r="109">
      <c r="A109" s="248">
        <v>42996.0</v>
      </c>
      <c r="B109" s="244">
        <f>exp(-'Yield curve'!B101*$B$9/100)</f>
        <v>0.9267235296</v>
      </c>
      <c r="C109" s="245">
        <f t="shared" si="1"/>
        <v>93.59907649</v>
      </c>
      <c r="D109" s="245">
        <f t="shared" si="3"/>
        <v>1</v>
      </c>
      <c r="E109" s="246">
        <f>-D109*(Bonds!V98/100)*(1/(1+(Bonds!B98/100)))</f>
        <v>-0.00009292816653</v>
      </c>
      <c r="F109" s="246">
        <f>-D109*Bonds!$AS$8</f>
        <v>-0.1565775601</v>
      </c>
      <c r="G109" s="246">
        <f t="shared" si="2"/>
        <v>-0.4951417203</v>
      </c>
    </row>
    <row r="110">
      <c r="A110" s="248">
        <v>42993.0</v>
      </c>
      <c r="B110" s="244">
        <f>exp(-'Yield curve'!B102*$B$9/100)</f>
        <v>0.9268162066</v>
      </c>
      <c r="C110" s="245">
        <f t="shared" si="1"/>
        <v>93.60843686</v>
      </c>
      <c r="D110" s="245">
        <f t="shared" si="3"/>
        <v>1</v>
      </c>
      <c r="E110" s="246">
        <f>-D110*(Bonds!V99/100)*(1/(1+(Bonds!B99/100)))</f>
        <v>0.0004646840149</v>
      </c>
      <c r="F110" s="246">
        <f>-D110*Bonds!$AS$8</f>
        <v>-0.1565775601</v>
      </c>
      <c r="G110" s="246">
        <f t="shared" si="2"/>
        <v>-0.4951417203</v>
      </c>
    </row>
    <row r="111">
      <c r="A111" s="248">
        <v>42992.0</v>
      </c>
      <c r="B111" s="244">
        <f>exp(-'Yield curve'!B103*$B$9/100)</f>
        <v>0.9263529143</v>
      </c>
      <c r="C111" s="245">
        <f t="shared" si="1"/>
        <v>93.56164434</v>
      </c>
      <c r="D111" s="245">
        <f t="shared" si="3"/>
        <v>1</v>
      </c>
      <c r="E111" s="246">
        <f>-D111*(Bonds!V100/100)*(1/(1+(Bonds!B100/100)))</f>
        <v>0</v>
      </c>
      <c r="F111" s="246">
        <f>-D111*Bonds!$AS$8</f>
        <v>-0.1565775601</v>
      </c>
      <c r="G111" s="246">
        <f t="shared" si="2"/>
        <v>-0.4951417203</v>
      </c>
    </row>
    <row r="112">
      <c r="A112" s="248">
        <v>42991.0</v>
      </c>
      <c r="B112" s="244">
        <f>exp(-'Yield curve'!B104*$B$9/100)</f>
        <v>0.9263529143</v>
      </c>
      <c r="C112" s="245">
        <f t="shared" si="1"/>
        <v>93.56164434</v>
      </c>
      <c r="D112" s="245">
        <f t="shared" si="3"/>
        <v>1</v>
      </c>
      <c r="E112" s="246">
        <f>-D112*(Bonds!V101/100)*(1/(1+(Bonds!B101/100)))</f>
        <v>0.00009289363679</v>
      </c>
      <c r="F112" s="246">
        <f>-D112*Bonds!$AS$8</f>
        <v>-0.1565775601</v>
      </c>
      <c r="G112" s="246">
        <f t="shared" si="2"/>
        <v>-0.4951417203</v>
      </c>
    </row>
    <row r="113">
      <c r="A113" s="248">
        <v>42990.0</v>
      </c>
      <c r="B113" s="244">
        <f>exp(-'Yield curve'!B105*$B$9/100)</f>
        <v>0.9262602836</v>
      </c>
      <c r="C113" s="245">
        <f t="shared" si="1"/>
        <v>93.55228865</v>
      </c>
      <c r="D113" s="245">
        <f t="shared" si="3"/>
        <v>1</v>
      </c>
      <c r="E113" s="246">
        <f>-D113*(Bonds!V102/100)*(1/(1+(Bonds!B102/100)))</f>
        <v>0</v>
      </c>
      <c r="F113" s="246">
        <f>-D113*Bonds!$AS$8</f>
        <v>-0.1565775601</v>
      </c>
      <c r="G113" s="246">
        <f t="shared" si="2"/>
        <v>-0.4951417203</v>
      </c>
    </row>
    <row r="114">
      <c r="A114" s="248">
        <v>42989.0</v>
      </c>
      <c r="B114" s="244">
        <f>exp(-'Yield curve'!B106*$B$9/100)</f>
        <v>0.9262602836</v>
      </c>
      <c r="C114" s="245">
        <f t="shared" si="1"/>
        <v>93.55228865</v>
      </c>
      <c r="D114" s="245">
        <f t="shared" si="3"/>
        <v>1</v>
      </c>
      <c r="E114" s="246">
        <f>-D114*(Bonds!V103/100)*(1/(1+(Bonds!B103/100)))</f>
        <v>0.0001857700167</v>
      </c>
      <c r="F114" s="246">
        <f>-D114*Bonds!$AS$8</f>
        <v>-0.1565775601</v>
      </c>
      <c r="G114" s="246">
        <f t="shared" si="2"/>
        <v>-0.4951417203</v>
      </c>
    </row>
    <row r="115">
      <c r="A115" s="248">
        <v>42986.0</v>
      </c>
      <c r="B115" s="244">
        <f>exp(-'Yield curve'!B107*$B$9/100)</f>
        <v>0.9260750501</v>
      </c>
      <c r="C115" s="245">
        <f t="shared" si="1"/>
        <v>93.53358006</v>
      </c>
      <c r="D115" s="245">
        <f t="shared" si="3"/>
        <v>1</v>
      </c>
      <c r="E115" s="246">
        <f>-D115*(Bonds!V104/100)*(1/(1+(Bonds!B104/100)))</f>
        <v>0</v>
      </c>
      <c r="F115" s="246">
        <f>-D115*Bonds!$AS$8</f>
        <v>-0.1565775601</v>
      </c>
      <c r="G115" s="246">
        <f t="shared" si="2"/>
        <v>-0.4951417203</v>
      </c>
    </row>
    <row r="116">
      <c r="A116" s="248">
        <v>42985.0</v>
      </c>
      <c r="B116" s="244">
        <f>exp(-'Yield curve'!B108*$B$9/100)</f>
        <v>0.9260750501</v>
      </c>
      <c r="C116" s="245">
        <f t="shared" si="1"/>
        <v>93.53358006</v>
      </c>
      <c r="D116" s="245">
        <f t="shared" si="3"/>
        <v>1</v>
      </c>
      <c r="E116" s="246">
        <f>-D116*(Bonds!V105/100)*(1/(1+(Bonds!B105/100)))</f>
        <v>0.0002786032689</v>
      </c>
      <c r="F116" s="246">
        <f>-D116*Bonds!$AS$8</f>
        <v>-0.1565775601</v>
      </c>
      <c r="G116" s="246">
        <f t="shared" si="2"/>
        <v>-0.4951417203</v>
      </c>
    </row>
    <row r="117">
      <c r="A117" s="248">
        <v>42984.0</v>
      </c>
      <c r="B117" s="244">
        <f>exp(-'Yield curve'!B109*$B$9/100)</f>
        <v>0.9257972693</v>
      </c>
      <c r="C117" s="245">
        <f t="shared" si="1"/>
        <v>93.50552419</v>
      </c>
      <c r="D117" s="245">
        <f t="shared" si="3"/>
        <v>1</v>
      </c>
      <c r="E117" s="246">
        <f>-D117*(Bonds!V106/100)*(1/(1+(Bonds!B106/100)))</f>
        <v>0.0004642094513</v>
      </c>
      <c r="F117" s="246">
        <f>-D117*Bonds!$AS$8</f>
        <v>-0.1565775601</v>
      </c>
      <c r="G117" s="246">
        <f t="shared" si="2"/>
        <v>-0.4951417203</v>
      </c>
    </row>
    <row r="118">
      <c r="A118" s="248">
        <v>42983.0</v>
      </c>
      <c r="B118" s="244">
        <f>exp(-'Yield curve'!B110*$B$9/100)</f>
        <v>0.9253344863</v>
      </c>
      <c r="C118" s="245">
        <f t="shared" si="1"/>
        <v>93.45878312</v>
      </c>
      <c r="D118" s="245">
        <f t="shared" si="3"/>
        <v>1</v>
      </c>
      <c r="E118" s="246">
        <f>-D118*(Bonds!V107/100)*(1/(1+(Bonds!B107/100)))</f>
        <v>0.0003711952487</v>
      </c>
      <c r="F118" s="246">
        <f>-D118*Bonds!$AS$8</f>
        <v>-0.1565775601</v>
      </c>
      <c r="G118" s="246">
        <f t="shared" si="2"/>
        <v>-0.4951417203</v>
      </c>
    </row>
    <row r="119">
      <c r="A119" s="248">
        <v>42982.0</v>
      </c>
      <c r="B119" s="244">
        <f>exp(-'Yield curve'!B111*$B$9/100)</f>
        <v>0.9249644265</v>
      </c>
      <c r="C119" s="245">
        <f t="shared" si="1"/>
        <v>93.42140708</v>
      </c>
      <c r="D119" s="245">
        <f t="shared" si="3"/>
        <v>1</v>
      </c>
      <c r="E119" s="246">
        <f>-D119*(Bonds!V108/100)*(1/(1+(Bonds!B108/100)))</f>
        <v>0</v>
      </c>
      <c r="F119" s="246">
        <f>-D119*Bonds!$AS$8</f>
        <v>-0.1565775601</v>
      </c>
      <c r="G119" s="246">
        <f t="shared" si="2"/>
        <v>-0.4951417203</v>
      </c>
    </row>
    <row r="120">
      <c r="A120" s="248">
        <v>42979.0</v>
      </c>
      <c r="B120" s="244">
        <f>exp(-'Yield curve'!B112*$B$9/100)</f>
        <v>0.9249644265</v>
      </c>
      <c r="C120" s="245">
        <f t="shared" si="1"/>
        <v>93.42140708</v>
      </c>
      <c r="D120" s="245">
        <f t="shared" si="3"/>
        <v>1</v>
      </c>
      <c r="E120" s="246">
        <f>-D120*(Bonds!V109/100)*(1/(1+(Bonds!B109/100)))</f>
        <v>0.000185528757</v>
      </c>
      <c r="F120" s="246">
        <f>-D120*Bonds!$AS$8</f>
        <v>-0.1565775601</v>
      </c>
      <c r="G120" s="246">
        <f t="shared" si="2"/>
        <v>-0.4951417203</v>
      </c>
    </row>
    <row r="121">
      <c r="A121" s="248">
        <v>42978.0</v>
      </c>
      <c r="B121" s="244">
        <f>exp(-'Yield curve'!B113*$B$9/100)</f>
        <v>0.9247794522</v>
      </c>
      <c r="C121" s="245">
        <f t="shared" si="1"/>
        <v>93.40272467</v>
      </c>
      <c r="D121" s="245">
        <f t="shared" si="3"/>
        <v>1</v>
      </c>
      <c r="E121" s="246">
        <f>-D121*(Bonds!V110/100)*(1/(1+(Bonds!B110/100)))</f>
        <v>0.00009274717121</v>
      </c>
      <c r="F121" s="246">
        <f>-D121*Bonds!$AS$8</f>
        <v>-0.1565775601</v>
      </c>
      <c r="G121" s="246">
        <f t="shared" si="2"/>
        <v>-0.4951417203</v>
      </c>
    </row>
    <row r="122">
      <c r="A122" s="248">
        <v>42977.0</v>
      </c>
      <c r="B122" s="244">
        <f>exp(-'Yield curve'!B114*$B$9/100)</f>
        <v>0.9246869788</v>
      </c>
      <c r="C122" s="245">
        <f t="shared" si="1"/>
        <v>93.39338486</v>
      </c>
      <c r="D122" s="245">
        <f t="shared" si="3"/>
        <v>1</v>
      </c>
      <c r="E122" s="246">
        <f>-D122*(Bonds!V111/100)*(1/(1+(Bonds!B111/100)))</f>
        <v>0.00009273856997</v>
      </c>
      <c r="F122" s="246">
        <f>-D122*Bonds!$AS$8</f>
        <v>-0.1565775601</v>
      </c>
      <c r="G122" s="246">
        <f t="shared" si="2"/>
        <v>-0.4951417203</v>
      </c>
    </row>
    <row r="123">
      <c r="A123" s="248">
        <v>42976.0</v>
      </c>
      <c r="B123" s="244">
        <f>exp(-'Yield curve'!B115*$B$9/100)</f>
        <v>0.9245945148</v>
      </c>
      <c r="C123" s="245">
        <f t="shared" si="1"/>
        <v>93.38404599</v>
      </c>
      <c r="D123" s="245">
        <f t="shared" si="3"/>
        <v>1</v>
      </c>
      <c r="E123" s="246">
        <f>-D123*(Bonds!V112/100)*(1/(1+(Bonds!B112/100)))</f>
        <v>-0.000278189911</v>
      </c>
      <c r="F123" s="246">
        <f>-D123*Bonds!$AS$8</f>
        <v>-0.1565775601</v>
      </c>
      <c r="G123" s="246">
        <f t="shared" si="2"/>
        <v>-0.4951417203</v>
      </c>
    </row>
    <row r="124">
      <c r="A124" s="248">
        <v>42975.0</v>
      </c>
      <c r="B124" s="244">
        <f>exp(-'Yield curve'!B116*$B$9/100)</f>
        <v>0.9248719347</v>
      </c>
      <c r="C124" s="245">
        <f t="shared" si="1"/>
        <v>93.41206541</v>
      </c>
      <c r="D124" s="245">
        <f t="shared" si="3"/>
        <v>1</v>
      </c>
      <c r="E124" s="246">
        <f>-D124*(Bonds!V113/100)*(1/(1+(Bonds!B113/100)))</f>
        <v>0</v>
      </c>
      <c r="F124" s="246">
        <f>-D124*Bonds!$AS$8</f>
        <v>-0.1565775601</v>
      </c>
      <c r="G124" s="246">
        <f t="shared" si="2"/>
        <v>-0.4951417203</v>
      </c>
    </row>
    <row r="125">
      <c r="A125" s="248">
        <v>42972.0</v>
      </c>
      <c r="B125" s="244">
        <f>exp(-'Yield curve'!B117*$B$9/100)</f>
        <v>0.9248719347</v>
      </c>
      <c r="C125" s="245">
        <f t="shared" si="1"/>
        <v>93.41206541</v>
      </c>
      <c r="D125" s="245">
        <f t="shared" si="3"/>
        <v>1</v>
      </c>
      <c r="E125" s="246">
        <f>-D125*(Bonds!V114/100)*(1/(1+(Bonds!B114/100)))</f>
        <v>0.0003710230962</v>
      </c>
      <c r="F125" s="246">
        <f>-D125*Bonds!$AS$8</f>
        <v>-0.1565775601</v>
      </c>
      <c r="G125" s="246">
        <f t="shared" si="2"/>
        <v>-0.4951417203</v>
      </c>
    </row>
    <row r="126">
      <c r="A126" s="248">
        <v>42971.0</v>
      </c>
      <c r="B126" s="244">
        <f>exp(-'Yield curve'!B118*$B$9/100)</f>
        <v>0.9245020599</v>
      </c>
      <c r="C126" s="245">
        <f t="shared" si="1"/>
        <v>93.37470805</v>
      </c>
      <c r="D126" s="245">
        <f t="shared" si="3"/>
        <v>1</v>
      </c>
      <c r="E126" s="246">
        <f>-D126*(Bonds!V115/100)*(1/(1+(Bonds!B115/100)))</f>
        <v>-0.0001854427446</v>
      </c>
      <c r="F126" s="246">
        <f>-D126*Bonds!$AS$8</f>
        <v>-0.1565775601</v>
      </c>
      <c r="G126" s="246">
        <f t="shared" si="2"/>
        <v>-0.4951417203</v>
      </c>
    </row>
    <row r="127">
      <c r="A127" s="248">
        <v>42970.0</v>
      </c>
      <c r="B127" s="244">
        <f>exp(-'Yield curve'!B119*$B$9/100)</f>
        <v>0.9246869788</v>
      </c>
      <c r="C127" s="245">
        <f t="shared" si="1"/>
        <v>93.39338486</v>
      </c>
      <c r="D127" s="245">
        <f t="shared" si="3"/>
        <v>1</v>
      </c>
      <c r="E127" s="246">
        <f>-D127*(Bonds!V116/100)*(1/(1+(Bonds!B116/100)))</f>
        <v>-0.00009273856997</v>
      </c>
      <c r="F127" s="246">
        <f>-D127*Bonds!$AS$8</f>
        <v>-0.1565775601</v>
      </c>
      <c r="G127" s="246">
        <f t="shared" si="2"/>
        <v>-0.4951417203</v>
      </c>
    </row>
    <row r="128">
      <c r="A128" s="248">
        <v>42969.0</v>
      </c>
      <c r="B128" s="244">
        <f>exp(-'Yield curve'!B120*$B$9/100)</f>
        <v>0.9247794522</v>
      </c>
      <c r="C128" s="245">
        <f t="shared" si="1"/>
        <v>93.40272467</v>
      </c>
      <c r="D128" s="245">
        <f t="shared" si="3"/>
        <v>1</v>
      </c>
      <c r="E128" s="246">
        <f>-D128*(Bonds!V117/100)*(1/(1+(Bonds!B117/100)))</f>
        <v>0.00009274717121</v>
      </c>
      <c r="F128" s="246">
        <f>-D128*Bonds!$AS$8</f>
        <v>-0.1565775601</v>
      </c>
      <c r="G128" s="246">
        <f t="shared" si="2"/>
        <v>-0.4951417203</v>
      </c>
    </row>
    <row r="129">
      <c r="A129" s="248">
        <v>42968.0</v>
      </c>
      <c r="B129" s="244">
        <f>exp(-'Yield curve'!B121*$B$9/100)</f>
        <v>0.9246869788</v>
      </c>
      <c r="C129" s="245">
        <f t="shared" si="1"/>
        <v>93.39338486</v>
      </c>
      <c r="D129" s="245">
        <f t="shared" si="3"/>
        <v>1</v>
      </c>
      <c r="E129" s="246">
        <f>-D129*(Bonds!V118/100)*(1/(1+(Bonds!B118/100)))</f>
        <v>-0.0001854771399</v>
      </c>
      <c r="F129" s="246">
        <f>-D129*Bonds!$AS$8</f>
        <v>-0.1565775601</v>
      </c>
      <c r="G129" s="246">
        <f t="shared" si="2"/>
        <v>-0.4951417203</v>
      </c>
    </row>
    <row r="130">
      <c r="A130" s="248">
        <v>42965.0</v>
      </c>
      <c r="B130" s="244">
        <f>exp(-'Yield curve'!B122*$B$9/100)</f>
        <v>0.9248719347</v>
      </c>
      <c r="C130" s="245">
        <f t="shared" si="1"/>
        <v>93.41206541</v>
      </c>
      <c r="D130" s="245">
        <f t="shared" si="3"/>
        <v>1</v>
      </c>
      <c r="E130" s="246">
        <f>-D130*(Bonds!V119/100)*(1/(1+(Bonds!B119/100)))</f>
        <v>0.0002782673221</v>
      </c>
      <c r="F130" s="246">
        <f>-D130*Bonds!$AS$8</f>
        <v>-0.1565775601</v>
      </c>
      <c r="G130" s="246">
        <f t="shared" si="2"/>
        <v>-0.4951417203</v>
      </c>
    </row>
    <row r="131">
      <c r="A131" s="248">
        <v>42964.0</v>
      </c>
      <c r="B131" s="244">
        <f>exp(-'Yield curve'!B123*$B$9/100)</f>
        <v>0.9245945148</v>
      </c>
      <c r="C131" s="245">
        <f t="shared" si="1"/>
        <v>93.38404599</v>
      </c>
      <c r="D131" s="245">
        <f t="shared" si="3"/>
        <v>1</v>
      </c>
      <c r="E131" s="246">
        <f>-D131*(Bonds!V120/100)*(1/(1+(Bonds!B120/100)))</f>
        <v>0.00009272997033</v>
      </c>
      <c r="F131" s="246">
        <f>-D131*Bonds!$AS$8</f>
        <v>-0.1565775601</v>
      </c>
      <c r="G131" s="246">
        <f t="shared" si="2"/>
        <v>-0.4951417203</v>
      </c>
    </row>
    <row r="132">
      <c r="A132" s="248">
        <v>42963.0</v>
      </c>
      <c r="B132" s="244">
        <f>exp(-'Yield curve'!B124*$B$9/100)</f>
        <v>0.9245020599</v>
      </c>
      <c r="C132" s="245">
        <f t="shared" si="1"/>
        <v>93.37470805</v>
      </c>
      <c r="D132" s="245">
        <f t="shared" si="3"/>
        <v>1</v>
      </c>
      <c r="E132" s="246">
        <f>-D132*(Bonds!V121/100)*(1/(1+(Bonds!B121/100)))</f>
        <v>-0.0001854427446</v>
      </c>
      <c r="F132" s="246">
        <f>-D132*Bonds!$AS$8</f>
        <v>-0.1565775601</v>
      </c>
      <c r="G132" s="246">
        <f t="shared" si="2"/>
        <v>-0.4951417203</v>
      </c>
    </row>
    <row r="133">
      <c r="A133" s="248">
        <v>42962.0</v>
      </c>
      <c r="B133" s="244">
        <f>exp(-'Yield curve'!B125*$B$9/100)</f>
        <v>0.9246869788</v>
      </c>
      <c r="C133" s="245">
        <f t="shared" si="1"/>
        <v>93.39338486</v>
      </c>
      <c r="D133" s="245">
        <f t="shared" si="3"/>
        <v>1</v>
      </c>
      <c r="E133" s="246">
        <f>-D133*(Bonds!V122/100)*(1/(1+(Bonds!B122/100)))</f>
        <v>0.0001854771399</v>
      </c>
      <c r="F133" s="246">
        <f>-D133*Bonds!$AS$8</f>
        <v>-0.1565775601</v>
      </c>
      <c r="G133" s="246">
        <f t="shared" si="2"/>
        <v>-0.4951417203</v>
      </c>
    </row>
    <row r="134">
      <c r="A134" s="248">
        <v>42961.0</v>
      </c>
      <c r="B134" s="244">
        <f>exp(-'Yield curve'!B126*$B$9/100)</f>
        <v>0.9245020599</v>
      </c>
      <c r="C134" s="245">
        <f t="shared" si="1"/>
        <v>93.37470805</v>
      </c>
      <c r="D134" s="245">
        <f t="shared" si="3"/>
        <v>1</v>
      </c>
      <c r="E134" s="246">
        <f>-D134*(Bonds!V123/100)*(1/(1+(Bonds!B123/100)))</f>
        <v>0.0002781641168</v>
      </c>
      <c r="F134" s="246">
        <f>-D134*Bonds!$AS$8</f>
        <v>-0.1565775601</v>
      </c>
      <c r="G134" s="246">
        <f t="shared" si="2"/>
        <v>-0.4951417203</v>
      </c>
    </row>
    <row r="135">
      <c r="A135" s="248">
        <v>42958.0</v>
      </c>
      <c r="B135" s="244">
        <f>exp(-'Yield curve'!B127*$B$9/100)</f>
        <v>0.9242247509</v>
      </c>
      <c r="C135" s="245">
        <f t="shared" si="1"/>
        <v>93.34669984</v>
      </c>
      <c r="D135" s="245">
        <f t="shared" si="3"/>
        <v>1</v>
      </c>
      <c r="E135" s="246">
        <f>-D135*(Bonds!V124/100)*(1/(1+(Bonds!B124/100)))</f>
        <v>0.0003707823508</v>
      </c>
      <c r="F135" s="246">
        <f>-D135*Bonds!$AS$8</f>
        <v>-0.1565775601</v>
      </c>
      <c r="G135" s="246">
        <f t="shared" si="2"/>
        <v>-0.4951417203</v>
      </c>
    </row>
    <row r="136">
      <c r="A136" s="248">
        <v>42957.0</v>
      </c>
      <c r="B136" s="244">
        <f>exp(-'Yield curve'!B128*$B$9/100)</f>
        <v>0.9238551349</v>
      </c>
      <c r="C136" s="245">
        <f t="shared" si="1"/>
        <v>93.30936863</v>
      </c>
      <c r="D136" s="245">
        <f t="shared" si="3"/>
        <v>1</v>
      </c>
      <c r="E136" s="246">
        <f>-D136*(Bonds!V125/100)*(1/(1+(Bonds!B125/100)))</f>
        <v>0.0002779836916</v>
      </c>
      <c r="F136" s="246">
        <f>-D136*Bonds!$AS$8</f>
        <v>-0.1565775601</v>
      </c>
      <c r="G136" s="246">
        <f t="shared" si="2"/>
        <v>-0.4951417203</v>
      </c>
    </row>
    <row r="137">
      <c r="A137" s="248">
        <v>42956.0</v>
      </c>
      <c r="B137" s="244">
        <f>exp(-'Yield curve'!B129*$B$9/100)</f>
        <v>0.92357802</v>
      </c>
      <c r="C137" s="245">
        <f t="shared" si="1"/>
        <v>93.28138002</v>
      </c>
      <c r="D137" s="245">
        <f t="shared" si="3"/>
        <v>1</v>
      </c>
      <c r="E137" s="246">
        <f>-D137*(Bonds!V126/100)*(1/(1+(Bonds!B126/100)))</f>
        <v>0.0001852709588</v>
      </c>
      <c r="F137" s="246">
        <f>-D137*Bonds!$AS$8</f>
        <v>-0.1565775601</v>
      </c>
      <c r="G137" s="246">
        <f t="shared" si="2"/>
        <v>-0.4951417203</v>
      </c>
    </row>
    <row r="138">
      <c r="A138" s="248">
        <v>42955.0</v>
      </c>
      <c r="B138" s="244">
        <f>exp(-'Yield curve'!B130*$B$9/100)</f>
        <v>0.9233933228</v>
      </c>
      <c r="C138" s="245">
        <f t="shared" si="1"/>
        <v>93.26272561</v>
      </c>
      <c r="D138" s="245">
        <f t="shared" si="3"/>
        <v>1</v>
      </c>
      <c r="E138" s="246">
        <f>-D138*(Bonds!V127/100)*(1/(1+(Bonds!B127/100)))</f>
        <v>-0.0002778549597</v>
      </c>
      <c r="F138" s="246">
        <f>-D138*Bonds!$AS$8</f>
        <v>-0.1565775601</v>
      </c>
      <c r="G138" s="246">
        <f t="shared" si="2"/>
        <v>-0.4951417203</v>
      </c>
    </row>
    <row r="139">
      <c r="A139" s="248">
        <v>42954.0</v>
      </c>
      <c r="B139" s="244">
        <f>exp(-'Yield curve'!B131*$B$9/100)</f>
        <v>0.9236703824</v>
      </c>
      <c r="C139" s="245">
        <f t="shared" si="1"/>
        <v>93.29070862</v>
      </c>
      <c r="D139" s="245">
        <f t="shared" si="3"/>
        <v>1</v>
      </c>
      <c r="E139" s="246">
        <f>-D139*(Bonds!V128/100)*(1/(1+(Bonds!B128/100)))</f>
        <v>0.0002779321845</v>
      </c>
      <c r="F139" s="246">
        <f>-D139*Bonds!$AS$8</f>
        <v>-0.1565775601</v>
      </c>
      <c r="G139" s="246">
        <f t="shared" si="2"/>
        <v>-0.4951417203</v>
      </c>
    </row>
    <row r="140">
      <c r="A140" s="248">
        <v>42951.0</v>
      </c>
      <c r="B140" s="244">
        <f>exp(-'Yield curve'!B132*$B$9/100)</f>
        <v>0.9233933228</v>
      </c>
      <c r="C140" s="245">
        <f t="shared" si="1"/>
        <v>93.26272561</v>
      </c>
      <c r="D140" s="245">
        <f t="shared" si="3"/>
        <v>1</v>
      </c>
      <c r="E140" s="246">
        <f>-D140*(Bonds!V129/100)*(1/(1+(Bonds!B129/100)))</f>
        <v>0.0004630915995</v>
      </c>
      <c r="F140" s="246">
        <f>-D140*Bonds!$AS$8</f>
        <v>-0.1565775601</v>
      </c>
      <c r="G140" s="246">
        <f t="shared" si="2"/>
        <v>-0.4951417203</v>
      </c>
    </row>
    <row r="141">
      <c r="A141" s="248">
        <v>42950.0</v>
      </c>
      <c r="B141" s="244">
        <f>exp(-'Yield curve'!B133*$B$9/100)</f>
        <v>0.9229317416</v>
      </c>
      <c r="C141" s="245">
        <f t="shared" si="1"/>
        <v>93.2161059</v>
      </c>
      <c r="D141" s="245">
        <f t="shared" si="3"/>
        <v>1</v>
      </c>
      <c r="E141" s="246">
        <f>-D141*(Bonds!V130/100)*(1/(1+(Bonds!B130/100)))</f>
        <v>-0.000185150898</v>
      </c>
      <c r="F141" s="246">
        <f>-D141*Bonds!$AS$8</f>
        <v>-0.1565775601</v>
      </c>
      <c r="G141" s="246">
        <f t="shared" si="2"/>
        <v>-0.4951417203</v>
      </c>
    </row>
    <row r="142">
      <c r="A142" s="248">
        <v>42949.0</v>
      </c>
      <c r="B142" s="244">
        <f>exp(-'Yield curve'!B134*$B$9/100)</f>
        <v>0.9231163464</v>
      </c>
      <c r="C142" s="245">
        <f t="shared" si="1"/>
        <v>93.23475099</v>
      </c>
      <c r="D142" s="245">
        <f t="shared" si="3"/>
        <v>1</v>
      </c>
      <c r="E142" s="246">
        <f>-D142*(Bonds!V131/100)*(1/(1+(Bonds!B131/100)))</f>
        <v>0.0001851851852</v>
      </c>
      <c r="F142" s="246">
        <f>-D142*Bonds!$AS$8</f>
        <v>-0.1565775601</v>
      </c>
      <c r="G142" s="246">
        <f t="shared" si="2"/>
        <v>-0.4951417203</v>
      </c>
    </row>
    <row r="143">
      <c r="A143" s="248">
        <v>42948.0</v>
      </c>
      <c r="B143" s="244">
        <f>exp(-'Yield curve'!B135*$B$9/100)</f>
        <v>0.9229317416</v>
      </c>
      <c r="C143" s="245">
        <f t="shared" si="1"/>
        <v>93.2161059</v>
      </c>
      <c r="D143" s="245">
        <f t="shared" si="3"/>
        <v>1</v>
      </c>
      <c r="E143" s="246">
        <f>-D143*(Bonds!V132/100)*(1/(1+(Bonds!B132/100)))</f>
        <v>0.000185150898</v>
      </c>
      <c r="F143" s="246">
        <f>-D143*Bonds!$AS$8</f>
        <v>-0.1565775601</v>
      </c>
      <c r="G143" s="246">
        <f t="shared" si="2"/>
        <v>-0.4951417203</v>
      </c>
    </row>
    <row r="144">
      <c r="A144" s="248">
        <v>42947.0</v>
      </c>
      <c r="B144" s="244">
        <f>exp(-'Yield curve'!B136*$B$9/100)</f>
        <v>0.9227471737</v>
      </c>
      <c r="C144" s="245">
        <f t="shared" si="1"/>
        <v>93.19746454</v>
      </c>
      <c r="D144" s="245">
        <f t="shared" si="3"/>
        <v>1</v>
      </c>
      <c r="E144" s="246">
        <f>-D144*(Bonds!V133/100)*(1/(1+(Bonds!B133/100)))</f>
        <v>0</v>
      </c>
      <c r="F144" s="246">
        <f>-D144*Bonds!$AS$8</f>
        <v>-0.1565775601</v>
      </c>
      <c r="G144" s="246">
        <f t="shared" si="2"/>
        <v>-0.4951417203</v>
      </c>
    </row>
    <row r="145">
      <c r="A145" s="248">
        <v>42944.0</v>
      </c>
      <c r="B145" s="244">
        <f>exp(-'Yield curve'!B137*$B$9/100)</f>
        <v>0.9227471737</v>
      </c>
      <c r="C145" s="245">
        <f t="shared" si="1"/>
        <v>93.19746454</v>
      </c>
      <c r="D145" s="245">
        <f t="shared" si="3"/>
        <v>1</v>
      </c>
      <c r="E145" s="246">
        <f>-D145*(Bonds!V134/100)*(1/(1+(Bonds!B134/100)))</f>
        <v>0</v>
      </c>
      <c r="F145" s="246">
        <f>-D145*Bonds!$AS$8</f>
        <v>-0.1565775601</v>
      </c>
      <c r="G145" s="246">
        <f t="shared" si="2"/>
        <v>-0.4951417203</v>
      </c>
    </row>
    <row r="146">
      <c r="A146" s="248">
        <v>42943.0</v>
      </c>
      <c r="B146" s="244">
        <f>exp(-'Yield curve'!B138*$B$9/100)</f>
        <v>0.9227471737</v>
      </c>
      <c r="C146" s="245">
        <f t="shared" si="1"/>
        <v>93.19746454</v>
      </c>
      <c r="D146" s="245">
        <f t="shared" si="3"/>
        <v>1</v>
      </c>
      <c r="E146" s="246">
        <f>-D146*(Bonds!V135/100)*(1/(1+(Bonds!B135/100)))</f>
        <v>-0.0001851166235</v>
      </c>
      <c r="F146" s="246">
        <f>-D146*Bonds!$AS$8</f>
        <v>-0.1565775601</v>
      </c>
      <c r="G146" s="246">
        <f t="shared" si="2"/>
        <v>-0.4951417203</v>
      </c>
    </row>
    <row r="147">
      <c r="A147" s="248">
        <v>42942.0</v>
      </c>
      <c r="B147" s="244">
        <f>exp(-'Yield curve'!B139*$B$9/100)</f>
        <v>0.9229317416</v>
      </c>
      <c r="C147" s="245">
        <f t="shared" si="1"/>
        <v>93.2161059</v>
      </c>
      <c r="D147" s="245">
        <f t="shared" si="3"/>
        <v>1</v>
      </c>
      <c r="E147" s="246">
        <f>-D147*(Bonds!V136/100)*(1/(1+(Bonds!B136/100)))</f>
        <v>0.000277726347</v>
      </c>
      <c r="F147" s="246">
        <f>-D147*Bonds!$AS$8</f>
        <v>-0.1565775601</v>
      </c>
      <c r="G147" s="246">
        <f t="shared" si="2"/>
        <v>-0.4951417203</v>
      </c>
    </row>
    <row r="148">
      <c r="A148" s="248">
        <v>42941.0</v>
      </c>
      <c r="B148" s="244">
        <f>exp(-'Yield curve'!B140*$B$9/100)</f>
        <v>0.9226549036</v>
      </c>
      <c r="C148" s="245">
        <f t="shared" si="1"/>
        <v>93.18814526</v>
      </c>
      <c r="D148" s="245">
        <f t="shared" si="3"/>
        <v>1</v>
      </c>
      <c r="E148" s="246">
        <f>-D148*(Bonds!V137/100)*(1/(1+(Bonds!B137/100)))</f>
        <v>0</v>
      </c>
      <c r="F148" s="246">
        <f>-D148*Bonds!$AS$8</f>
        <v>-0.1565775601</v>
      </c>
      <c r="G148" s="246">
        <f t="shared" si="2"/>
        <v>-0.4951417203</v>
      </c>
    </row>
    <row r="149">
      <c r="A149" s="248">
        <v>42940.0</v>
      </c>
      <c r="B149" s="244">
        <f>exp(-'Yield curve'!B141*$B$9/100)</f>
        <v>0.9226549036</v>
      </c>
      <c r="C149" s="245">
        <f t="shared" si="1"/>
        <v>93.18814526</v>
      </c>
      <c r="D149" s="245">
        <f t="shared" si="3"/>
        <v>1</v>
      </c>
      <c r="E149" s="246">
        <f>-D149*(Bonds!V138/100)*(1/(1+(Bonds!B138/100)))</f>
        <v>-0.000185099491</v>
      </c>
      <c r="F149" s="246">
        <f>-D149*Bonds!$AS$8</f>
        <v>-0.1565775601</v>
      </c>
      <c r="G149" s="246">
        <f t="shared" si="2"/>
        <v>-0.4951417203</v>
      </c>
    </row>
    <row r="150">
      <c r="A150" s="248">
        <v>42937.0</v>
      </c>
      <c r="B150" s="244">
        <f>exp(-'Yield curve'!B142*$B$9/100)</f>
        <v>0.922839453</v>
      </c>
      <c r="C150" s="245">
        <f t="shared" si="1"/>
        <v>93.20678475</v>
      </c>
      <c r="D150" s="245">
        <f t="shared" si="3"/>
        <v>1</v>
      </c>
      <c r="E150" s="246">
        <f>-D150*(Bonds!V139/100)*(1/(1+(Bonds!B139/100)))</f>
        <v>0.0003702675183</v>
      </c>
      <c r="F150" s="246">
        <f>-D150*Bonds!$AS$8</f>
        <v>-0.1565775601</v>
      </c>
      <c r="G150" s="246">
        <f t="shared" si="2"/>
        <v>-0.4951417203</v>
      </c>
    </row>
    <row r="151">
      <c r="A151" s="248">
        <v>42936.0</v>
      </c>
      <c r="B151" s="244">
        <f>exp(-'Yield curve'!B143*$B$9/100)</f>
        <v>0.9224703911</v>
      </c>
      <c r="C151" s="245">
        <f t="shared" si="1"/>
        <v>93.1695095</v>
      </c>
      <c r="D151" s="245">
        <f t="shared" si="3"/>
        <v>1</v>
      </c>
      <c r="E151" s="246">
        <f>-D151*(Bonds!V140/100)*(1/(1+(Bonds!B140/100)))</f>
        <v>-0.0002775978532</v>
      </c>
      <c r="F151" s="246">
        <f>-D151*Bonds!$AS$8</f>
        <v>-0.1565775601</v>
      </c>
      <c r="G151" s="246">
        <f t="shared" si="2"/>
        <v>-0.4951417203</v>
      </c>
    </row>
    <row r="152">
      <c r="A152" s="248">
        <v>42935.0</v>
      </c>
      <c r="B152" s="244">
        <f>exp(-'Yield curve'!B144*$B$9/100)</f>
        <v>0.9227471737</v>
      </c>
      <c r="C152" s="245">
        <f t="shared" si="1"/>
        <v>93.19746454</v>
      </c>
      <c r="D152" s="245">
        <f t="shared" si="3"/>
        <v>1</v>
      </c>
      <c r="E152" s="246">
        <f>-D152*(Bonds!V141/100)*(1/(1+(Bonds!B141/100)))</f>
        <v>0.00009255831174</v>
      </c>
      <c r="F152" s="246">
        <f>-D152*Bonds!$AS$8</f>
        <v>-0.1565775601</v>
      </c>
      <c r="G152" s="246">
        <f t="shared" si="2"/>
        <v>-0.4951417203</v>
      </c>
    </row>
    <row r="153">
      <c r="A153" s="248">
        <v>42934.0</v>
      </c>
      <c r="B153" s="244">
        <f>exp(-'Yield curve'!B145*$B$9/100)</f>
        <v>0.9226549036</v>
      </c>
      <c r="C153" s="245">
        <f t="shared" si="1"/>
        <v>93.18814526</v>
      </c>
      <c r="D153" s="245">
        <f t="shared" si="3"/>
        <v>1</v>
      </c>
      <c r="E153" s="246">
        <f>-D153*(Bonds!V142/100)*(1/(1+(Bonds!B142/100)))</f>
        <v>0.00009254974549</v>
      </c>
      <c r="F153" s="246">
        <f>-D153*Bonds!$AS$8</f>
        <v>-0.1565775601</v>
      </c>
      <c r="G153" s="246">
        <f t="shared" si="2"/>
        <v>-0.4951417203</v>
      </c>
    </row>
    <row r="154">
      <c r="A154" s="248">
        <v>42933.0</v>
      </c>
      <c r="B154" s="244">
        <f>exp(-'Yield curve'!B146*$B$9/100)</f>
        <v>0.9225626427</v>
      </c>
      <c r="C154" s="245">
        <f t="shared" si="1"/>
        <v>93.17882691</v>
      </c>
      <c r="D154" s="245">
        <f t="shared" si="3"/>
        <v>1</v>
      </c>
      <c r="E154" s="246">
        <f>-D154*(Bonds!V143/100)*(1/(1+(Bonds!B143/100)))</f>
        <v>0.0001850823617</v>
      </c>
      <c r="F154" s="246">
        <f>-D154*Bonds!$AS$8</f>
        <v>-0.1565775601</v>
      </c>
      <c r="G154" s="246">
        <f t="shared" si="2"/>
        <v>-0.4951417203</v>
      </c>
    </row>
    <row r="155">
      <c r="A155" s="248">
        <v>42930.0</v>
      </c>
      <c r="B155" s="244">
        <f>exp(-'Yield curve'!B147*$B$9/100)</f>
        <v>0.9223781486</v>
      </c>
      <c r="C155" s="245">
        <f t="shared" si="1"/>
        <v>93.16019301</v>
      </c>
      <c r="D155" s="245">
        <f t="shared" si="3"/>
        <v>1</v>
      </c>
      <c r="E155" s="246">
        <f>-D155*(Bonds!V144/100)*(1/(1+(Bonds!B144/100)))</f>
        <v>0.0001850481125</v>
      </c>
      <c r="F155" s="246">
        <f>-D155*Bonds!$AS$8</f>
        <v>-0.1565775601</v>
      </c>
      <c r="G155" s="246">
        <f t="shared" si="2"/>
        <v>-0.4951417203</v>
      </c>
    </row>
    <row r="156">
      <c r="A156" s="248">
        <v>42929.0</v>
      </c>
      <c r="B156" s="244">
        <f>exp(-'Yield curve'!B148*$B$9/100)</f>
        <v>0.9221936914</v>
      </c>
      <c r="C156" s="245">
        <f t="shared" si="1"/>
        <v>93.14156284</v>
      </c>
      <c r="D156" s="245">
        <f t="shared" si="3"/>
        <v>1</v>
      </c>
      <c r="E156" s="246">
        <f>-D156*(Bonds!V145/100)*(1/(1+(Bonds!B145/100)))</f>
        <v>0</v>
      </c>
      <c r="F156" s="246">
        <f>-D156*Bonds!$AS$8</f>
        <v>-0.1565775601</v>
      </c>
      <c r="G156" s="246">
        <f t="shared" si="2"/>
        <v>-0.4951417203</v>
      </c>
    </row>
    <row r="157">
      <c r="A157" s="248">
        <v>42928.0</v>
      </c>
      <c r="B157" s="244">
        <f>exp(-'Yield curve'!B149*$B$9/100)</f>
        <v>0.9221936914</v>
      </c>
      <c r="C157" s="245">
        <f t="shared" si="1"/>
        <v>93.14156284</v>
      </c>
      <c r="D157" s="245">
        <f t="shared" si="3"/>
        <v>1</v>
      </c>
      <c r="E157" s="246">
        <f>-D157*(Bonds!V146/100)*(1/(1+(Bonds!B146/100)))</f>
        <v>0.000185013876</v>
      </c>
      <c r="F157" s="246">
        <f>-D157*Bonds!$AS$8</f>
        <v>-0.1565775601</v>
      </c>
      <c r="G157" s="246">
        <f t="shared" si="2"/>
        <v>-0.4951417203</v>
      </c>
    </row>
    <row r="158">
      <c r="A158" s="248">
        <v>42927.0</v>
      </c>
      <c r="B158" s="244">
        <f>exp(-'Yield curve'!B150*$B$9/100)</f>
        <v>0.9220092711</v>
      </c>
      <c r="C158" s="245">
        <f t="shared" si="1"/>
        <v>93.12293639</v>
      </c>
      <c r="D158" s="245">
        <f t="shared" si="3"/>
        <v>1</v>
      </c>
      <c r="E158" s="246">
        <f>-D158*(Bonds!V147/100)*(1/(1+(Bonds!B147/100)))</f>
        <v>-0.0001849796522</v>
      </c>
      <c r="F158" s="246">
        <f>-D158*Bonds!$AS$8</f>
        <v>-0.1565775601</v>
      </c>
      <c r="G158" s="246">
        <f t="shared" si="2"/>
        <v>-0.4951417203</v>
      </c>
    </row>
    <row r="159">
      <c r="A159" s="248">
        <v>42926.0</v>
      </c>
      <c r="B159" s="244">
        <f>exp(-'Yield curve'!B151*$B$9/100)</f>
        <v>0.9221936914</v>
      </c>
      <c r="C159" s="245">
        <f t="shared" si="1"/>
        <v>93.14156284</v>
      </c>
      <c r="D159" s="245">
        <f t="shared" si="3"/>
        <v>1</v>
      </c>
      <c r="E159" s="246">
        <f>-D159*(Bonds!V148/100)*(1/(1+(Bonds!B148/100)))</f>
        <v>0.0005550416281</v>
      </c>
      <c r="F159" s="246">
        <f>-D159*Bonds!$AS$8</f>
        <v>-0.1565775601</v>
      </c>
      <c r="G159" s="246">
        <f t="shared" si="2"/>
        <v>-0.4951417203</v>
      </c>
    </row>
    <row r="160">
      <c r="A160" s="248">
        <v>42923.0</v>
      </c>
      <c r="B160" s="244">
        <f>exp(-'Yield curve'!B152*$B$9/100)</f>
        <v>0.9216405412</v>
      </c>
      <c r="C160" s="245">
        <f t="shared" si="1"/>
        <v>93.08569466</v>
      </c>
      <c r="D160" s="245">
        <f t="shared" si="3"/>
        <v>1</v>
      </c>
      <c r="E160" s="246">
        <f>-D160*(Bonds!V149/100)*(1/(1+(Bonds!B149/100)))</f>
        <v>-0.0000924556213</v>
      </c>
      <c r="F160" s="246">
        <f>-D160*Bonds!$AS$8</f>
        <v>-0.1565775601</v>
      </c>
      <c r="G160" s="246">
        <f t="shared" si="2"/>
        <v>-0.4951417203</v>
      </c>
    </row>
    <row r="161">
      <c r="A161" s="248">
        <v>42922.0</v>
      </c>
      <c r="B161" s="244">
        <f>exp(-'Yield curve'!B153*$B$9/100)</f>
        <v>0.9217327099</v>
      </c>
      <c r="C161" s="245">
        <f t="shared" si="1"/>
        <v>93.0950037</v>
      </c>
      <c r="D161" s="245">
        <f t="shared" si="3"/>
        <v>1</v>
      </c>
      <c r="E161" s="246">
        <f>-D161*(Bonds!V150/100)*(1/(1+(Bonds!B150/100)))</f>
        <v>-0.0002773925104</v>
      </c>
      <c r="F161" s="246">
        <f>-D161*Bonds!$AS$8</f>
        <v>-0.1565775601</v>
      </c>
      <c r="G161" s="246">
        <f t="shared" si="2"/>
        <v>-0.4951417203</v>
      </c>
    </row>
    <row r="162">
      <c r="A162" s="248">
        <v>42921.0</v>
      </c>
      <c r="B162" s="244">
        <f>exp(-'Yield curve'!B154*$B$9/100)</f>
        <v>0.9220092711</v>
      </c>
      <c r="C162" s="245">
        <f t="shared" si="1"/>
        <v>93.12293639</v>
      </c>
      <c r="D162" s="245">
        <f t="shared" si="3"/>
        <v>1</v>
      </c>
      <c r="E162" s="246">
        <f>-D162*(Bonds!V151/100)*(1/(1+(Bonds!B151/100)))</f>
        <v>-0.0004624491306</v>
      </c>
      <c r="F162" s="246">
        <f>-D162*Bonds!$AS$8</f>
        <v>-0.1565775601</v>
      </c>
      <c r="G162" s="246">
        <f t="shared" si="2"/>
        <v>-0.4951417203</v>
      </c>
    </row>
    <row r="163">
      <c r="A163" s="248">
        <v>42920.0</v>
      </c>
      <c r="B163" s="244">
        <f>exp(-'Yield curve'!B155*$B$9/100)</f>
        <v>0.9224703911</v>
      </c>
      <c r="C163" s="245">
        <f t="shared" si="1"/>
        <v>93.1695095</v>
      </c>
      <c r="D163" s="245">
        <f t="shared" si="3"/>
        <v>1</v>
      </c>
      <c r="E163" s="246">
        <f>-D163*(Bonds!V152/100)*(1/(1+(Bonds!B152/100)))</f>
        <v>0</v>
      </c>
      <c r="F163" s="246">
        <f>-D163*Bonds!$AS$8</f>
        <v>-0.1565775601</v>
      </c>
      <c r="G163" s="246">
        <f t="shared" si="2"/>
        <v>-0.4951417203</v>
      </c>
    </row>
    <row r="164">
      <c r="A164" s="248">
        <v>42919.0</v>
      </c>
      <c r="B164" s="244">
        <f>exp(-'Yield curve'!B156*$B$9/100)</f>
        <v>0.9224703911</v>
      </c>
      <c r="C164" s="245">
        <f t="shared" si="1"/>
        <v>93.1695095</v>
      </c>
      <c r="D164" s="245">
        <f t="shared" si="3"/>
        <v>1</v>
      </c>
      <c r="E164" s="246">
        <f>-D164*(Bonds!V153/100)*(1/(1+(Bonds!B153/100)))</f>
        <v>-0.00009253261775</v>
      </c>
      <c r="F164" s="246">
        <f>-D164*Bonds!$AS$8</f>
        <v>-0.1565775601</v>
      </c>
      <c r="G164" s="246">
        <f t="shared" si="2"/>
        <v>-0.4951417203</v>
      </c>
    </row>
    <row r="165">
      <c r="A165" s="248">
        <v>42916.0</v>
      </c>
      <c r="B165" s="244">
        <f>exp(-'Yield curve'!B157*$B$9/100)</f>
        <v>0.9225626427</v>
      </c>
      <c r="C165" s="245">
        <f t="shared" si="1"/>
        <v>93.17882691</v>
      </c>
      <c r="D165" s="245">
        <f t="shared" si="3"/>
        <v>1</v>
      </c>
      <c r="E165" s="246">
        <f>-D165*(Bonds!V154/100)*(1/(1+(Bonds!B154/100)))</f>
        <v>-0.001017952989</v>
      </c>
      <c r="F165" s="246">
        <f>-D165*Bonds!$AS$8</f>
        <v>-0.1565775601</v>
      </c>
      <c r="G165" s="246">
        <f t="shared" si="2"/>
        <v>-0.4951417203</v>
      </c>
    </row>
    <row r="166">
      <c r="A166" s="248">
        <v>42915.0</v>
      </c>
      <c r="B166" s="244">
        <f>exp(-'Yield curve'!B158*$B$9/100)</f>
        <v>0.92357802</v>
      </c>
      <c r="C166" s="245">
        <f t="shared" si="1"/>
        <v>93.28138002</v>
      </c>
      <c r="D166" s="245">
        <f t="shared" si="3"/>
        <v>1</v>
      </c>
      <c r="E166" s="246">
        <f>-D166*(Bonds!V155/100)*(1/(1+(Bonds!B155/100)))</f>
        <v>-0.0005558128763</v>
      </c>
      <c r="F166" s="246">
        <f>-D166*Bonds!$AS$8</f>
        <v>-0.1565775601</v>
      </c>
      <c r="G166" s="246">
        <f t="shared" si="2"/>
        <v>-0.4951417203</v>
      </c>
    </row>
    <row r="167">
      <c r="A167" s="248">
        <v>42914.0</v>
      </c>
      <c r="B167" s="244">
        <f>exp(-'Yield curve'!B159*$B$9/100)</f>
        <v>0.9241323331</v>
      </c>
      <c r="C167" s="245">
        <f t="shared" si="1"/>
        <v>93.33736564</v>
      </c>
      <c r="D167" s="245">
        <f t="shared" si="3"/>
        <v>1</v>
      </c>
      <c r="E167" s="246">
        <f>-D167*(Bonds!V156/100)*(1/(1+(Bonds!B156/100)))</f>
        <v>0.000185373992</v>
      </c>
      <c r="F167" s="246">
        <f>-D167*Bonds!$AS$8</f>
        <v>-0.1565775601</v>
      </c>
      <c r="G167" s="246">
        <f t="shared" si="2"/>
        <v>-0.4951417203</v>
      </c>
    </row>
    <row r="168">
      <c r="A168" s="248">
        <v>42913.0</v>
      </c>
      <c r="B168" s="244">
        <f>exp(-'Yield curve'!B160*$B$9/100)</f>
        <v>0.9239475251</v>
      </c>
      <c r="C168" s="245">
        <f t="shared" si="1"/>
        <v>93.31870003</v>
      </c>
      <c r="D168" s="245">
        <f t="shared" si="3"/>
        <v>1</v>
      </c>
      <c r="E168" s="246">
        <f>-D168*(Bonds!V157/100)*(1/(1+(Bonds!B157/100)))</f>
        <v>-0.0002780094523</v>
      </c>
      <c r="F168" s="246">
        <f>-D168*Bonds!$AS$8</f>
        <v>-0.1565775601</v>
      </c>
      <c r="G168" s="246">
        <f t="shared" si="2"/>
        <v>-0.4951417203</v>
      </c>
    </row>
    <row r="169">
      <c r="A169" s="248">
        <v>42912.0</v>
      </c>
      <c r="B169" s="244">
        <f>exp(-'Yield curve'!B161*$B$9/100)</f>
        <v>0.9242247509</v>
      </c>
      <c r="C169" s="245">
        <f t="shared" si="1"/>
        <v>93.34669984</v>
      </c>
      <c r="D169" s="245">
        <f t="shared" si="3"/>
        <v>1</v>
      </c>
      <c r="E169" s="246">
        <f>-D169*(Bonds!V158/100)*(1/(1+(Bonds!B158/100)))</f>
        <v>0.0008342602892</v>
      </c>
      <c r="F169" s="246">
        <f>-D169*Bonds!$AS$8</f>
        <v>-0.1565775601</v>
      </c>
      <c r="G169" s="246">
        <f t="shared" si="2"/>
        <v>-0.4951417203</v>
      </c>
    </row>
    <row r="170">
      <c r="A170" s="248">
        <v>42909.0</v>
      </c>
      <c r="B170" s="244">
        <f>exp(-'Yield curve'!B162*$B$9/100)</f>
        <v>0.9233933228</v>
      </c>
      <c r="C170" s="245">
        <f t="shared" si="1"/>
        <v>93.26272561</v>
      </c>
      <c r="D170" s="245">
        <f t="shared" si="3"/>
        <v>1</v>
      </c>
      <c r="E170" s="246">
        <f>-D170*(Bonds!V159/100)*(1/(1+(Bonds!B159/100)))</f>
        <v>-0.0000926183199</v>
      </c>
      <c r="F170" s="246">
        <f>-D170*Bonds!$AS$8</f>
        <v>-0.1565775601</v>
      </c>
      <c r="G170" s="246">
        <f t="shared" si="2"/>
        <v>-0.4951417203</v>
      </c>
    </row>
    <row r="171">
      <c r="A171" s="248">
        <v>42908.0</v>
      </c>
      <c r="B171" s="244">
        <f>exp(-'Yield curve'!B163*$B$9/100)</f>
        <v>0.9234856668</v>
      </c>
      <c r="C171" s="245">
        <f t="shared" si="1"/>
        <v>93.27205235</v>
      </c>
      <c r="D171" s="245">
        <f t="shared" si="3"/>
        <v>1</v>
      </c>
      <c r="E171" s="246">
        <f>-D171*(Bonds!V160/100)*(1/(1+(Bonds!B160/100)))</f>
        <v>0.0003705075954</v>
      </c>
      <c r="F171" s="246">
        <f>-D171*Bonds!$AS$8</f>
        <v>-0.1565775601</v>
      </c>
      <c r="G171" s="246">
        <f t="shared" si="2"/>
        <v>-0.4951417203</v>
      </c>
    </row>
    <row r="172">
      <c r="A172" s="248">
        <v>42907.0</v>
      </c>
      <c r="B172" s="244">
        <f>exp(-'Yield curve'!B164*$B$9/100)</f>
        <v>0.9231163464</v>
      </c>
      <c r="C172" s="245">
        <f t="shared" si="1"/>
        <v>93.23475099</v>
      </c>
      <c r="D172" s="245">
        <f t="shared" si="3"/>
        <v>1</v>
      </c>
      <c r="E172" s="246">
        <f>-D172*(Bonds!V161/100)*(1/(1+(Bonds!B161/100)))</f>
        <v>0.0002777777778</v>
      </c>
      <c r="F172" s="246">
        <f>-D172*Bonds!$AS$8</f>
        <v>-0.1565775601</v>
      </c>
      <c r="G172" s="246">
        <f t="shared" si="2"/>
        <v>-0.4951417203</v>
      </c>
    </row>
    <row r="173">
      <c r="A173" s="248">
        <v>42906.0</v>
      </c>
      <c r="B173" s="244">
        <f>exp(-'Yield curve'!B165*$B$9/100)</f>
        <v>0.922839453</v>
      </c>
      <c r="C173" s="245">
        <f t="shared" si="1"/>
        <v>93.20678475</v>
      </c>
      <c r="D173" s="245">
        <f t="shared" si="3"/>
        <v>1</v>
      </c>
      <c r="E173" s="246">
        <f>-D173*(Bonds!V162/100)*(1/(1+(Bonds!B162/100)))</f>
        <v>0.0001851337591</v>
      </c>
      <c r="F173" s="246">
        <f>-D173*Bonds!$AS$8</f>
        <v>-0.1565775601</v>
      </c>
      <c r="G173" s="246">
        <f t="shared" si="2"/>
        <v>-0.4951417203</v>
      </c>
    </row>
    <row r="174">
      <c r="A174" s="248">
        <v>42905.0</v>
      </c>
      <c r="B174" s="244">
        <f>exp(-'Yield curve'!B166*$B$9/100)</f>
        <v>0.9226549036</v>
      </c>
      <c r="C174" s="245">
        <f t="shared" si="1"/>
        <v>93.18814526</v>
      </c>
      <c r="D174" s="245">
        <f t="shared" si="3"/>
        <v>1</v>
      </c>
      <c r="E174" s="246">
        <f>-D174*(Bonds!V163/100)*(1/(1+(Bonds!B163/100)))</f>
        <v>0.00009254974549</v>
      </c>
      <c r="F174" s="246">
        <f>-D174*Bonds!$AS$8</f>
        <v>-0.1565775601</v>
      </c>
      <c r="G174" s="246">
        <f t="shared" si="2"/>
        <v>-0.4951417203</v>
      </c>
    </row>
    <row r="175">
      <c r="A175" s="248">
        <v>42902.0</v>
      </c>
      <c r="B175" s="244">
        <f>exp(-'Yield curve'!B167*$B$9/100)</f>
        <v>0.9225626427</v>
      </c>
      <c r="C175" s="245">
        <f t="shared" si="1"/>
        <v>93.17882691</v>
      </c>
      <c r="D175" s="245">
        <f t="shared" si="3"/>
        <v>1</v>
      </c>
      <c r="E175" s="246">
        <f>-D175*(Bonds!V164/100)*(1/(1+(Bonds!B164/100)))</f>
        <v>-0.0001850823617</v>
      </c>
      <c r="F175" s="246">
        <f>-D175*Bonds!$AS$8</f>
        <v>-0.1565775601</v>
      </c>
      <c r="G175" s="246">
        <f t="shared" si="2"/>
        <v>-0.4951417203</v>
      </c>
    </row>
    <row r="176">
      <c r="A176" s="248">
        <v>42901.0</v>
      </c>
      <c r="B176" s="244">
        <f>exp(-'Yield curve'!B168*$B$9/100)</f>
        <v>0.9227471737</v>
      </c>
      <c r="C176" s="245">
        <f t="shared" si="1"/>
        <v>93.19746454</v>
      </c>
      <c r="D176" s="245">
        <f t="shared" si="3"/>
        <v>1</v>
      </c>
      <c r="E176" s="246">
        <f>-D176*(Bonds!V165/100)*(1/(1+(Bonds!B165/100)))</f>
        <v>-0.0007404664939</v>
      </c>
      <c r="F176" s="246">
        <f>-D176*Bonds!$AS$8</f>
        <v>-0.1565775601</v>
      </c>
      <c r="G176" s="246">
        <f t="shared" si="2"/>
        <v>-0.4951417203</v>
      </c>
    </row>
    <row r="177">
      <c r="A177" s="248">
        <v>42900.0</v>
      </c>
      <c r="B177" s="244">
        <f>exp(-'Yield curve'!B169*$B$9/100)</f>
        <v>0.9234856668</v>
      </c>
      <c r="C177" s="245">
        <f t="shared" si="1"/>
        <v>93.27205235</v>
      </c>
      <c r="D177" s="245">
        <f t="shared" si="3"/>
        <v>1</v>
      </c>
      <c r="E177" s="246">
        <f>-D177*(Bonds!V166/100)*(1/(1+(Bonds!B166/100)))</f>
        <v>0.0003705075954</v>
      </c>
      <c r="F177" s="246">
        <f>-D177*Bonds!$AS$8</f>
        <v>-0.1565775601</v>
      </c>
      <c r="G177" s="246">
        <f t="shared" si="2"/>
        <v>-0.4951417203</v>
      </c>
    </row>
    <row r="178">
      <c r="A178" s="248">
        <v>42899.0</v>
      </c>
      <c r="B178" s="244">
        <f>exp(-'Yield curve'!B170*$B$9/100)</f>
        <v>0.9231163464</v>
      </c>
      <c r="C178" s="245">
        <f t="shared" si="1"/>
        <v>93.23475099</v>
      </c>
      <c r="D178" s="245">
        <f t="shared" si="3"/>
        <v>1</v>
      </c>
      <c r="E178" s="246">
        <f>-D178*(Bonds!V167/100)*(1/(1+(Bonds!B167/100)))</f>
        <v>0.0002777777778</v>
      </c>
      <c r="F178" s="246">
        <f>-D178*Bonds!$AS$8</f>
        <v>-0.1565775601</v>
      </c>
      <c r="G178" s="246">
        <f t="shared" si="2"/>
        <v>-0.4951417203</v>
      </c>
    </row>
    <row r="179">
      <c r="A179" s="248">
        <v>42895.0</v>
      </c>
      <c r="B179" s="244">
        <f>exp(-'Yield curve'!B171*$B$9/100)</f>
        <v>0.922839453</v>
      </c>
      <c r="C179" s="245">
        <f t="shared" si="1"/>
        <v>93.20678475</v>
      </c>
      <c r="D179" s="245">
        <f t="shared" si="3"/>
        <v>1</v>
      </c>
      <c r="E179" s="246">
        <f>-D179*(Bonds!V168/100)*(1/(1+(Bonds!B168/100)))</f>
        <v>-0.00009256687957</v>
      </c>
      <c r="F179" s="246">
        <f>-D179*Bonds!$AS$8</f>
        <v>-0.1565775601</v>
      </c>
      <c r="G179" s="246">
        <f t="shared" si="2"/>
        <v>-0.4951417203</v>
      </c>
    </row>
    <row r="180">
      <c r="A180" s="248">
        <v>42894.0</v>
      </c>
      <c r="B180" s="244">
        <f>exp(-'Yield curve'!B172*$B$9/100)</f>
        <v>0.9229317416</v>
      </c>
      <c r="C180" s="245">
        <f t="shared" si="1"/>
        <v>93.2161059</v>
      </c>
      <c r="D180" s="245">
        <f t="shared" si="3"/>
        <v>1</v>
      </c>
      <c r="E180" s="246">
        <f>-D180*(Bonds!V169/100)*(1/(1+(Bonds!B169/100)))</f>
        <v>0.000462877245</v>
      </c>
      <c r="F180" s="246">
        <f>-D180*Bonds!$AS$8</f>
        <v>-0.1565775601</v>
      </c>
      <c r="G180" s="246">
        <f t="shared" si="2"/>
        <v>-0.4951417203</v>
      </c>
    </row>
    <row r="181">
      <c r="A181" s="248">
        <v>42893.0</v>
      </c>
      <c r="B181" s="244">
        <f>exp(-'Yield curve'!B173*$B$9/100)</f>
        <v>0.9224703911</v>
      </c>
      <c r="C181" s="245">
        <f t="shared" si="1"/>
        <v>93.1695095</v>
      </c>
      <c r="D181" s="245">
        <f t="shared" si="3"/>
        <v>1</v>
      </c>
      <c r="E181" s="246">
        <f>-D181*(Bonds!V170/100)*(1/(1+(Bonds!B170/100)))</f>
        <v>0.000740260942</v>
      </c>
      <c r="F181" s="246">
        <f>-D181*Bonds!$AS$8</f>
        <v>-0.1565775601</v>
      </c>
      <c r="G181" s="246">
        <f t="shared" si="2"/>
        <v>-0.4951417203</v>
      </c>
    </row>
    <row r="182">
      <c r="A182" s="248">
        <v>42892.0</v>
      </c>
      <c r="B182" s="244">
        <f>exp(-'Yield curve'!B174*$B$9/100)</f>
        <v>0.9217327099</v>
      </c>
      <c r="C182" s="245">
        <f t="shared" si="1"/>
        <v>93.0950037</v>
      </c>
      <c r="D182" s="245">
        <f t="shared" si="3"/>
        <v>1</v>
      </c>
      <c r="E182" s="246">
        <f>-D182*(Bonds!V171/100)*(1/(1+(Bonds!B171/100)))</f>
        <v>0.0007397133611</v>
      </c>
      <c r="F182" s="246">
        <f>-D182*Bonds!$AS$8</f>
        <v>-0.1565775601</v>
      </c>
      <c r="G182" s="246">
        <f t="shared" si="2"/>
        <v>-0.4951417203</v>
      </c>
    </row>
    <row r="183">
      <c r="A183" s="248">
        <v>42891.0</v>
      </c>
      <c r="B183" s="244">
        <f>exp(-'Yield curve'!B175*$B$9/100)</f>
        <v>0.9209956186</v>
      </c>
      <c r="C183" s="245">
        <f t="shared" si="1"/>
        <v>93.02055747</v>
      </c>
      <c r="D183" s="245">
        <f t="shared" si="3"/>
        <v>1</v>
      </c>
      <c r="E183" s="246">
        <f>-D183*(Bonds!V172/100)*(1/(1+(Bonds!B172/100)))</f>
        <v>0.0003695832948</v>
      </c>
      <c r="F183" s="246">
        <f>-D183*Bonds!$AS$8</f>
        <v>-0.1565775601</v>
      </c>
      <c r="G183" s="246">
        <f t="shared" si="2"/>
        <v>-0.4951417203</v>
      </c>
    </row>
    <row r="184">
      <c r="A184" s="248">
        <v>42888.0</v>
      </c>
      <c r="B184" s="244">
        <f>exp(-'Yield curve'!B176*$B$9/100)</f>
        <v>0.920627294</v>
      </c>
      <c r="C184" s="245">
        <f t="shared" si="1"/>
        <v>92.98335669</v>
      </c>
      <c r="D184" s="245">
        <f t="shared" si="3"/>
        <v>1</v>
      </c>
      <c r="E184" s="246">
        <f>-D184*(Bonds!V173/100)*(1/(1+(Bonds!B173/100)))</f>
        <v>0.0001847233767</v>
      </c>
      <c r="F184" s="246">
        <f>-D184*Bonds!$AS$8</f>
        <v>-0.1565775601</v>
      </c>
      <c r="G184" s="246">
        <f t="shared" si="2"/>
        <v>-0.4951417203</v>
      </c>
    </row>
    <row r="185">
      <c r="A185" s="248">
        <v>42887.0</v>
      </c>
      <c r="B185" s="244">
        <f>exp(-'Yield curve'!B177*$B$9/100)</f>
        <v>0.9204431869</v>
      </c>
      <c r="C185" s="245">
        <f t="shared" si="1"/>
        <v>92.96476188</v>
      </c>
      <c r="D185" s="245">
        <f t="shared" si="3"/>
        <v>1</v>
      </c>
      <c r="E185" s="246">
        <f>-D185*(Bonds!V174/100)*(1/(1+(Bonds!B174/100)))</f>
        <v>0.0004617231508</v>
      </c>
      <c r="F185" s="246">
        <f>-D185*Bonds!$AS$8</f>
        <v>-0.1565775601</v>
      </c>
      <c r="G185" s="246">
        <f t="shared" si="2"/>
        <v>-0.4951417203</v>
      </c>
    </row>
    <row r="186">
      <c r="A186" s="248">
        <v>42886.0</v>
      </c>
      <c r="B186" s="244">
        <f>exp(-'Yield curve'!B178*$B$9/100)</f>
        <v>0.9199830804</v>
      </c>
      <c r="C186" s="245">
        <f t="shared" si="1"/>
        <v>92.91829112</v>
      </c>
      <c r="D186" s="245">
        <f t="shared" si="3"/>
        <v>1</v>
      </c>
      <c r="E186" s="246">
        <f>-D186*(Bonds!V175/100)*(1/(1+(Bonds!B175/100)))</f>
        <v>0</v>
      </c>
      <c r="F186" s="246">
        <f>-D186*Bonds!$AS$8</f>
        <v>-0.1565775601</v>
      </c>
      <c r="G186" s="246">
        <f t="shared" si="2"/>
        <v>-0.4951417203</v>
      </c>
    </row>
    <row r="187">
      <c r="A187" s="248">
        <v>42885.0</v>
      </c>
      <c r="B187" s="244">
        <f>exp(-'Yield curve'!B179*$B$9/100)</f>
        <v>0.9199830804</v>
      </c>
      <c r="C187" s="245">
        <f t="shared" si="1"/>
        <v>92.91829112</v>
      </c>
      <c r="D187" s="245">
        <f t="shared" si="3"/>
        <v>1</v>
      </c>
      <c r="E187" s="246">
        <f>-D187*(Bonds!V176/100)*(1/(1+(Bonds!B176/100)))</f>
        <v>-0.0002769060366</v>
      </c>
      <c r="F187" s="246">
        <f>-D187*Bonds!$AS$8</f>
        <v>-0.1565775601</v>
      </c>
      <c r="G187" s="246">
        <f t="shared" si="2"/>
        <v>-0.4951417203</v>
      </c>
    </row>
    <row r="188">
      <c r="A188" s="248">
        <v>42884.0</v>
      </c>
      <c r="B188" s="244">
        <f>exp(-'Yield curve'!B180*$B$9/100)</f>
        <v>0.9202591167</v>
      </c>
      <c r="C188" s="245">
        <f t="shared" si="1"/>
        <v>92.94617079</v>
      </c>
      <c r="D188" s="245">
        <f t="shared" si="3"/>
        <v>1</v>
      </c>
      <c r="E188" s="246">
        <f>-D188*(Bonds!V177/100)*(1/(1+(Bonds!B177/100)))</f>
        <v>0.0004616378912</v>
      </c>
      <c r="F188" s="246">
        <f>-D188*Bonds!$AS$8</f>
        <v>-0.1565775601</v>
      </c>
      <c r="G188" s="246">
        <f t="shared" si="2"/>
        <v>-0.4951417203</v>
      </c>
    </row>
    <row r="189">
      <c r="A189" s="248">
        <v>42881.0</v>
      </c>
      <c r="B189" s="244">
        <f>exp(-'Yield curve'!B181*$B$9/100)</f>
        <v>0.9197991022</v>
      </c>
      <c r="C189" s="245">
        <f t="shared" si="1"/>
        <v>92.89970932</v>
      </c>
      <c r="D189" s="245">
        <f t="shared" si="3"/>
        <v>1</v>
      </c>
      <c r="E189" s="246">
        <f>-D189*(Bonds!V178/100)*(1/(1+(Bonds!B178/100)))</f>
        <v>-0.000184569952</v>
      </c>
      <c r="F189" s="246">
        <f>-D189*Bonds!$AS$8</f>
        <v>-0.1565775601</v>
      </c>
      <c r="G189" s="246">
        <f t="shared" si="2"/>
        <v>-0.4951417203</v>
      </c>
    </row>
    <row r="190">
      <c r="A190" s="248">
        <v>42880.0</v>
      </c>
      <c r="B190" s="244">
        <f>exp(-'Yield curve'!B182*$B$9/100)</f>
        <v>0.9199830804</v>
      </c>
      <c r="C190" s="245">
        <f t="shared" si="1"/>
        <v>92.91829112</v>
      </c>
      <c r="D190" s="245">
        <f t="shared" si="3"/>
        <v>1</v>
      </c>
      <c r="E190" s="246">
        <f>-D190*(Bonds!V179/100)*(1/(1+(Bonds!B179/100)))</f>
        <v>-0.0002769060366</v>
      </c>
      <c r="F190" s="246">
        <f>-D190*Bonds!$AS$8</f>
        <v>-0.1565775601</v>
      </c>
      <c r="G190" s="246">
        <f t="shared" si="2"/>
        <v>-0.4951417203</v>
      </c>
    </row>
    <row r="191">
      <c r="A191" s="248">
        <v>42879.0</v>
      </c>
      <c r="B191" s="244">
        <f>exp(-'Yield curve'!B183*$B$9/100)</f>
        <v>0.9202591167</v>
      </c>
      <c r="C191" s="245">
        <f t="shared" si="1"/>
        <v>92.94617079</v>
      </c>
      <c r="D191" s="245">
        <f t="shared" si="3"/>
        <v>1</v>
      </c>
      <c r="E191" s="246">
        <f>-D191*(Bonds!V180/100)*(1/(1+(Bonds!B180/100)))</f>
        <v>0.00009232757825</v>
      </c>
      <c r="F191" s="246">
        <f>-D191*Bonds!$AS$8</f>
        <v>-0.1565775601</v>
      </c>
      <c r="G191" s="246">
        <f t="shared" si="2"/>
        <v>-0.4951417203</v>
      </c>
    </row>
    <row r="192">
      <c r="A192" s="248">
        <v>42878.0</v>
      </c>
      <c r="B192" s="244">
        <f>exp(-'Yield curve'!B184*$B$9/100)</f>
        <v>0.9201670954</v>
      </c>
      <c r="C192" s="245">
        <f t="shared" si="1"/>
        <v>92.93687664</v>
      </c>
      <c r="D192" s="245">
        <f t="shared" si="3"/>
        <v>1</v>
      </c>
      <c r="E192" s="246">
        <f>-D192*(Bonds!V181/100)*(1/(1+(Bonds!B181/100)))</f>
        <v>-0.0005539143279</v>
      </c>
      <c r="F192" s="246">
        <f>-D192*Bonds!$AS$8</f>
        <v>-0.1565775601</v>
      </c>
      <c r="G192" s="246">
        <f t="shared" si="2"/>
        <v>-0.4951417203</v>
      </c>
    </row>
    <row r="193">
      <c r="A193" s="248">
        <v>42877.0</v>
      </c>
      <c r="B193" s="244">
        <f>exp(-'Yield curve'!B185*$B$9/100)</f>
        <v>0.9207193613</v>
      </c>
      <c r="C193" s="245">
        <f t="shared" si="1"/>
        <v>92.99265549</v>
      </c>
      <c r="D193" s="245">
        <f t="shared" si="3"/>
        <v>1</v>
      </c>
      <c r="E193" s="246">
        <f>-D193*(Bonds!V182/100)*(1/(1+(Bonds!B182/100)))</f>
        <v>0.0004618510992</v>
      </c>
      <c r="F193" s="246">
        <f>-D193*Bonds!$AS$8</f>
        <v>-0.1565775601</v>
      </c>
      <c r="G193" s="246">
        <f t="shared" si="2"/>
        <v>-0.4951417203</v>
      </c>
    </row>
    <row r="194">
      <c r="A194" s="248">
        <v>42874.0</v>
      </c>
      <c r="B194" s="244">
        <f>exp(-'Yield curve'!B186*$B$9/100)</f>
        <v>0.9202591167</v>
      </c>
      <c r="C194" s="245">
        <f t="shared" si="1"/>
        <v>92.94617079</v>
      </c>
      <c r="D194" s="245">
        <f t="shared" si="3"/>
        <v>1</v>
      </c>
      <c r="E194" s="246">
        <f>-D194*(Bonds!V183/100)*(1/(1+(Bonds!B183/100)))</f>
        <v>-0.0001846551565</v>
      </c>
      <c r="F194" s="246">
        <f>-D194*Bonds!$AS$8</f>
        <v>-0.1565775601</v>
      </c>
      <c r="G194" s="246">
        <f t="shared" si="2"/>
        <v>-0.4951417203</v>
      </c>
    </row>
    <row r="195">
      <c r="A195" s="248">
        <v>42873.0</v>
      </c>
      <c r="B195" s="244">
        <f>exp(-'Yield curve'!B187*$B$9/100)</f>
        <v>0.9204431869</v>
      </c>
      <c r="C195" s="245">
        <f t="shared" si="1"/>
        <v>92.96476188</v>
      </c>
      <c r="D195" s="245">
        <f t="shared" si="3"/>
        <v>1</v>
      </c>
      <c r="E195" s="246">
        <f>-D195*(Bonds!V184/100)*(1/(1+(Bonds!B184/100)))</f>
        <v>0.00009234463016</v>
      </c>
      <c r="F195" s="246">
        <f>-D195*Bonds!$AS$8</f>
        <v>-0.1565775601</v>
      </c>
      <c r="G195" s="246">
        <f t="shared" si="2"/>
        <v>-0.4951417203</v>
      </c>
    </row>
    <row r="196">
      <c r="A196" s="248">
        <v>42872.0</v>
      </c>
      <c r="B196" s="244">
        <f>exp(-'Yield curve'!B188*$B$9/100)</f>
        <v>0.9203511472</v>
      </c>
      <c r="C196" s="245">
        <f t="shared" si="1"/>
        <v>92.95546587</v>
      </c>
      <c r="D196" s="245">
        <f t="shared" si="3"/>
        <v>1</v>
      </c>
      <c r="E196" s="246">
        <f>-D196*(Bonds!V185/100)*(1/(1+(Bonds!B185/100)))</f>
        <v>-0.00009233610342</v>
      </c>
      <c r="F196" s="246">
        <f>-D196*Bonds!$AS$8</f>
        <v>-0.1565775601</v>
      </c>
      <c r="G196" s="246">
        <f t="shared" si="2"/>
        <v>-0.4951417203</v>
      </c>
    </row>
    <row r="197">
      <c r="A197" s="248">
        <v>42871.0</v>
      </c>
      <c r="B197" s="244">
        <f>exp(-'Yield curve'!B189*$B$9/100)</f>
        <v>0.9204431869</v>
      </c>
      <c r="C197" s="245">
        <f t="shared" si="1"/>
        <v>92.96476188</v>
      </c>
      <c r="D197" s="245">
        <f t="shared" si="3"/>
        <v>1</v>
      </c>
      <c r="E197" s="246">
        <f>-D197*(Bonds!V186/100)*(1/(1+(Bonds!B186/100)))</f>
        <v>0</v>
      </c>
      <c r="F197" s="246">
        <f>-D197*Bonds!$AS$8</f>
        <v>-0.1565775601</v>
      </c>
      <c r="G197" s="246">
        <f t="shared" si="2"/>
        <v>-0.4951417203</v>
      </c>
    </row>
    <row r="198">
      <c r="A198" s="248">
        <v>42870.0</v>
      </c>
      <c r="B198" s="244">
        <f>exp(-'Yield curve'!B190*$B$9/100)</f>
        <v>0.9204431869</v>
      </c>
      <c r="C198" s="245">
        <f t="shared" si="1"/>
        <v>92.96476188</v>
      </c>
      <c r="D198" s="245">
        <f t="shared" si="3"/>
        <v>1</v>
      </c>
      <c r="E198" s="246">
        <f>-D198*(Bonds!V187/100)*(1/(1+(Bonds!B187/100)))</f>
        <v>-0.0004617231508</v>
      </c>
      <c r="F198" s="246">
        <f>-D198*Bonds!$AS$8</f>
        <v>-0.1565775601</v>
      </c>
      <c r="G198" s="246">
        <f t="shared" si="2"/>
        <v>-0.4951417203</v>
      </c>
    </row>
    <row r="199">
      <c r="A199" s="248">
        <v>42867.0</v>
      </c>
      <c r="B199" s="244">
        <f>exp(-'Yield curve'!B191*$B$9/100)</f>
        <v>0.9209035236</v>
      </c>
      <c r="C199" s="245">
        <f t="shared" si="1"/>
        <v>93.01125588</v>
      </c>
      <c r="D199" s="245">
        <f t="shared" si="3"/>
        <v>1</v>
      </c>
      <c r="E199" s="246">
        <f>-D199*(Bonds!V188/100)*(1/(1+(Bonds!B188/100)))</f>
        <v>0.00009238728751</v>
      </c>
      <c r="F199" s="246">
        <f>-D199*Bonds!$AS$8</f>
        <v>-0.1565775601</v>
      </c>
      <c r="G199" s="246">
        <f t="shared" si="2"/>
        <v>-0.4951417203</v>
      </c>
    </row>
    <row r="200">
      <c r="A200" s="248">
        <v>42866.0</v>
      </c>
      <c r="B200" s="244">
        <f>exp(-'Yield curve'!B192*$B$9/100)</f>
        <v>0.9208114379</v>
      </c>
      <c r="C200" s="245">
        <f t="shared" si="1"/>
        <v>93.00195522</v>
      </c>
      <c r="D200" s="245">
        <f t="shared" si="3"/>
        <v>1</v>
      </c>
      <c r="E200" s="246">
        <f>-D200*(Bonds!V189/100)*(1/(1+(Bonds!B189/100)))</f>
        <v>0.001108545035</v>
      </c>
      <c r="F200" s="246">
        <f>-D200*Bonds!$AS$8</f>
        <v>-0.1565775601</v>
      </c>
      <c r="G200" s="246">
        <f t="shared" si="2"/>
        <v>-0.4951417203</v>
      </c>
    </row>
    <row r="201">
      <c r="A201" s="248">
        <v>42865.0</v>
      </c>
      <c r="B201" s="244">
        <f>exp(-'Yield curve'!B193*$B$9/100)</f>
        <v>0.9197071269</v>
      </c>
      <c r="C201" s="245">
        <f t="shared" si="1"/>
        <v>92.89041981</v>
      </c>
      <c r="D201" s="245">
        <f t="shared" si="3"/>
        <v>1</v>
      </c>
      <c r="E201" s="246">
        <f>-D201*(Bonds!V190/100)*(1/(1+(Bonds!B190/100)))</f>
        <v>0.0009227646027</v>
      </c>
      <c r="F201" s="246">
        <f>-D201*Bonds!$AS$8</f>
        <v>-0.1565775601</v>
      </c>
      <c r="G201" s="246">
        <f t="shared" si="2"/>
        <v>-0.4951417203</v>
      </c>
    </row>
    <row r="202">
      <c r="A202" s="248">
        <v>42860.0</v>
      </c>
      <c r="B202" s="244">
        <f>exp(-'Yield curve'!B194*$B$9/100)</f>
        <v>0.9187878794</v>
      </c>
      <c r="C202" s="245">
        <f t="shared" si="1"/>
        <v>92.79757582</v>
      </c>
      <c r="D202" s="245">
        <f t="shared" si="3"/>
        <v>1</v>
      </c>
      <c r="E202" s="246">
        <f>-D202*(Bonds!V191/100)*(1/(1+(Bonds!B191/100)))</f>
        <v>-0.001106296672</v>
      </c>
      <c r="F202" s="246">
        <f>-D202*Bonds!$AS$8</f>
        <v>-0.1565775601</v>
      </c>
      <c r="G202" s="246">
        <f t="shared" si="2"/>
        <v>-0.4951417203</v>
      </c>
    </row>
    <row r="203">
      <c r="A203" s="248">
        <v>42859.0</v>
      </c>
      <c r="B203" s="244">
        <f>exp(-'Yield curve'!B195*$B$9/100)</f>
        <v>0.9198910867</v>
      </c>
      <c r="C203" s="245">
        <f t="shared" si="1"/>
        <v>92.90899975</v>
      </c>
      <c r="D203" s="245">
        <f t="shared" si="3"/>
        <v>1</v>
      </c>
      <c r="E203" s="246">
        <f>-D203*(Bonds!V192/100)*(1/(1+(Bonds!B192/100)))</f>
        <v>-0.0002768804799</v>
      </c>
      <c r="F203" s="246">
        <f>-D203*Bonds!$AS$8</f>
        <v>-0.1565775601</v>
      </c>
      <c r="G203" s="246">
        <f t="shared" si="2"/>
        <v>-0.4951417203</v>
      </c>
    </row>
    <row r="204">
      <c r="A204" s="248">
        <v>42858.0</v>
      </c>
      <c r="B204" s="244">
        <f>exp(-'Yield curve'!B196*$B$9/100)</f>
        <v>0.9201670954</v>
      </c>
      <c r="C204" s="245">
        <f t="shared" si="1"/>
        <v>92.93687664</v>
      </c>
      <c r="D204" s="245">
        <f t="shared" si="3"/>
        <v>1</v>
      </c>
      <c r="E204" s="246">
        <f>-D204*(Bonds!V193/100)*(1/(1+(Bonds!B193/100)))</f>
        <v>0.00009231905465</v>
      </c>
      <c r="F204" s="246">
        <f>-D204*Bonds!$AS$8</f>
        <v>-0.1565775601</v>
      </c>
      <c r="G204" s="246">
        <f t="shared" si="2"/>
        <v>-0.4951417203</v>
      </c>
    </row>
    <row r="205">
      <c r="A205" s="248">
        <v>42857.0</v>
      </c>
      <c r="B205" s="244">
        <f>exp(-'Yield curve'!B197*$B$9/100)</f>
        <v>0.9200750833</v>
      </c>
      <c r="C205" s="245">
        <f t="shared" si="1"/>
        <v>92.92758341</v>
      </c>
      <c r="D205" s="245">
        <f t="shared" si="3"/>
        <v>1</v>
      </c>
      <c r="E205" s="246">
        <f>-D205*(Bonds!V194/100)*(1/(1+(Bonds!B194/100)))</f>
        <v>-0.0002769315979</v>
      </c>
      <c r="F205" s="246">
        <f>-D205*Bonds!$AS$8</f>
        <v>-0.1565775601</v>
      </c>
      <c r="G205" s="246">
        <f t="shared" si="2"/>
        <v>-0.4951417203</v>
      </c>
    </row>
    <row r="206">
      <c r="A206" s="248">
        <v>42853.0</v>
      </c>
      <c r="B206" s="244">
        <f>exp(-'Yield curve'!B198*$B$9/100)</f>
        <v>0.9203511472</v>
      </c>
      <c r="C206" s="245">
        <f t="shared" si="1"/>
        <v>92.95546587</v>
      </c>
      <c r="D206" s="245">
        <f t="shared" si="3"/>
        <v>1</v>
      </c>
      <c r="E206" s="246">
        <f>-D206*(Bonds!V195/100)*(1/(1+(Bonds!B195/100)))</f>
        <v>-0.0001846722068</v>
      </c>
      <c r="F206" s="246">
        <f>-D206*Bonds!$AS$8</f>
        <v>-0.1565775601</v>
      </c>
      <c r="G206" s="246">
        <f t="shared" si="2"/>
        <v>-0.4951417203</v>
      </c>
    </row>
    <row r="207">
      <c r="A207" s="248">
        <v>42852.0</v>
      </c>
      <c r="B207" s="244">
        <f>exp(-'Yield curve'!B199*$B$9/100)</f>
        <v>0.9205352359</v>
      </c>
      <c r="C207" s="245">
        <f t="shared" si="1"/>
        <v>92.97405882</v>
      </c>
      <c r="D207" s="245">
        <f t="shared" si="3"/>
        <v>1</v>
      </c>
      <c r="E207" s="246">
        <f>-D207*(Bonds!V196/100)*(1/(1+(Bonds!B196/100)))</f>
        <v>-0.00009235315848</v>
      </c>
      <c r="F207" s="246">
        <f>-D207*Bonds!$AS$8</f>
        <v>-0.1565775601</v>
      </c>
      <c r="G207" s="246">
        <f t="shared" si="2"/>
        <v>-0.4951417203</v>
      </c>
    </row>
    <row r="208">
      <c r="A208" s="248">
        <v>42851.0</v>
      </c>
      <c r="B208" s="244">
        <f>exp(-'Yield curve'!B200*$B$9/100)</f>
        <v>0.920627294</v>
      </c>
      <c r="C208" s="245">
        <f t="shared" si="1"/>
        <v>92.98335669</v>
      </c>
      <c r="D208" s="245">
        <f t="shared" si="3"/>
        <v>1</v>
      </c>
      <c r="E208" s="246">
        <f>-D208*(Bonds!V197/100)*(1/(1+(Bonds!B197/100)))</f>
        <v>0.00009236168837</v>
      </c>
      <c r="F208" s="246">
        <f>-D208*Bonds!$AS$8</f>
        <v>-0.1565775601</v>
      </c>
      <c r="G208" s="246">
        <f t="shared" si="2"/>
        <v>-0.4951417203</v>
      </c>
    </row>
    <row r="209">
      <c r="A209" s="248">
        <v>42850.0</v>
      </c>
      <c r="B209" s="244">
        <f>exp(-'Yield curve'!B201*$B$9/100)</f>
        <v>0.9205352359</v>
      </c>
      <c r="C209" s="245">
        <f t="shared" si="1"/>
        <v>92.97405882</v>
      </c>
      <c r="D209" s="245">
        <f t="shared" si="3"/>
        <v>1</v>
      </c>
      <c r="E209" s="246">
        <f>-D209*(Bonds!V198/100)*(1/(1+(Bonds!B198/100)))</f>
        <v>-0.0009235315848</v>
      </c>
      <c r="F209" s="246">
        <f>-D209*Bonds!$AS$8</f>
        <v>-0.1565775601</v>
      </c>
      <c r="G209" s="246">
        <f t="shared" si="2"/>
        <v>-0.4951417203</v>
      </c>
    </row>
    <row r="210">
      <c r="A210" s="248">
        <v>42849.0</v>
      </c>
      <c r="B210" s="244">
        <f>exp(-'Yield curve'!B202*$B$9/100)</f>
        <v>0.9214562315</v>
      </c>
      <c r="C210" s="245">
        <f t="shared" si="1"/>
        <v>93.06707938</v>
      </c>
      <c r="D210" s="245">
        <f t="shared" si="3"/>
        <v>1</v>
      </c>
      <c r="E210" s="246">
        <f>-D210*(Bonds!V199/100)*(1/(1+(Bonds!B199/100)))</f>
        <v>0.002773155851</v>
      </c>
      <c r="F210" s="246">
        <f>-D210*Bonds!$AS$8</f>
        <v>-0.1565775601</v>
      </c>
      <c r="G210" s="246">
        <f t="shared" si="2"/>
        <v>-0.4951417203</v>
      </c>
    </row>
    <row r="211">
      <c r="A211" s="248">
        <v>42845.0</v>
      </c>
      <c r="B211" s="244">
        <f>exp(-'Yield curve'!B203*$B$9/100)</f>
        <v>0.9186960052</v>
      </c>
      <c r="C211" s="245">
        <f t="shared" si="1"/>
        <v>92.78829653</v>
      </c>
      <c r="D211" s="245">
        <f t="shared" si="3"/>
        <v>1</v>
      </c>
      <c r="E211" s="246">
        <f>-D211*(Bonds!V200/100)*(1/(1+(Bonds!B200/100)))</f>
        <v>0.001474926254</v>
      </c>
      <c r="F211" s="246">
        <f>-D211*Bonds!$AS$8</f>
        <v>-0.1565775601</v>
      </c>
      <c r="G211" s="246">
        <f t="shared" si="2"/>
        <v>-0.4951417203</v>
      </c>
    </row>
    <row r="212">
      <c r="A212" s="248">
        <v>42844.0</v>
      </c>
      <c r="B212" s="244">
        <f>exp(-'Yield curve'!B204*$B$9/100)</f>
        <v>0.9172272669</v>
      </c>
      <c r="C212" s="245">
        <f t="shared" si="1"/>
        <v>92.63995396</v>
      </c>
      <c r="D212" s="245">
        <f t="shared" si="3"/>
        <v>1</v>
      </c>
      <c r="E212" s="246">
        <f>-D212*(Bonds!V201/100)*(1/(1+(Bonds!B201/100)))</f>
        <v>0.000736377025</v>
      </c>
      <c r="F212" s="246">
        <f>-D212*Bonds!$AS$8</f>
        <v>-0.1565775601</v>
      </c>
      <c r="G212" s="246">
        <f t="shared" si="2"/>
        <v>-0.4951417203</v>
      </c>
    </row>
    <row r="213">
      <c r="A213" s="248">
        <v>42843.0</v>
      </c>
      <c r="B213" s="244">
        <f>exp(-'Yield curve'!B205*$B$9/100)</f>
        <v>0.9164937785</v>
      </c>
      <c r="C213" s="245">
        <f t="shared" si="1"/>
        <v>92.56587163</v>
      </c>
      <c r="D213" s="245">
        <f t="shared" si="3"/>
        <v>1</v>
      </c>
      <c r="E213" s="246">
        <f>-D213*(Bonds!V202/100)*(1/(1+(Bonds!B202/100)))</f>
        <v>-0.00009197939662</v>
      </c>
      <c r="F213" s="246">
        <f>-D213*Bonds!$AS$8</f>
        <v>-0.1565775601</v>
      </c>
      <c r="G213" s="246">
        <f t="shared" si="2"/>
        <v>-0.4951417203</v>
      </c>
    </row>
    <row r="214">
      <c r="A214" s="248">
        <v>42842.0</v>
      </c>
      <c r="B214" s="244">
        <f>exp(-'Yield curve'!B206*$B$9/100)</f>
        <v>0.9165854325</v>
      </c>
      <c r="C214" s="245">
        <f t="shared" si="1"/>
        <v>92.57512868</v>
      </c>
      <c r="D214" s="245">
        <f t="shared" si="3"/>
        <v>1</v>
      </c>
      <c r="E214" s="246">
        <f>-D214*(Bonds!V203/100)*(1/(1+(Bonds!B203/100)))</f>
        <v>0.0006439150032</v>
      </c>
      <c r="F214" s="246">
        <f>-D214*Bonds!$AS$8</f>
        <v>-0.1565775601</v>
      </c>
      <c r="G214" s="246">
        <f t="shared" si="2"/>
        <v>-0.4951417203</v>
      </c>
    </row>
    <row r="215">
      <c r="A215" s="248">
        <v>42839.0</v>
      </c>
      <c r="B215" s="244">
        <f>exp(-'Yield curve'!B207*$B$9/100)</f>
        <v>0.9159440472</v>
      </c>
      <c r="C215" s="245">
        <f t="shared" si="1"/>
        <v>92.51034877</v>
      </c>
      <c r="D215" s="245">
        <f t="shared" si="3"/>
        <v>1</v>
      </c>
      <c r="E215" s="246">
        <f>-D215*(Bonds!V204/100)*(1/(1+(Bonds!B204/100)))</f>
        <v>0.00009192866336</v>
      </c>
      <c r="F215" s="246">
        <f>-D215*Bonds!$AS$8</f>
        <v>-0.1565775601</v>
      </c>
      <c r="G215" s="246">
        <f t="shared" si="2"/>
        <v>-0.4951417203</v>
      </c>
    </row>
    <row r="216">
      <c r="A216" s="248">
        <v>42838.0</v>
      </c>
      <c r="B216" s="244">
        <f>exp(-'Yield curve'!B208*$B$9/100)</f>
        <v>0.9158524574</v>
      </c>
      <c r="C216" s="245">
        <f t="shared" si="1"/>
        <v>92.5010982</v>
      </c>
      <c r="D216" s="245">
        <f t="shared" si="3"/>
        <v>1</v>
      </c>
      <c r="E216" s="246">
        <f>-D216*(Bonds!V205/100)*(1/(1+(Bonds!B205/100)))</f>
        <v>0.0005515212795</v>
      </c>
      <c r="F216" s="246">
        <f>-D216*Bonds!$AS$8</f>
        <v>-0.1565775601</v>
      </c>
      <c r="G216" s="246">
        <f t="shared" si="2"/>
        <v>-0.4951417203</v>
      </c>
    </row>
    <row r="217">
      <c r="A217" s="248">
        <v>42837.0</v>
      </c>
      <c r="B217" s="244">
        <f>exp(-'Yield curve'!B209*$B$9/100)</f>
        <v>0.9153031107</v>
      </c>
      <c r="C217" s="245">
        <f t="shared" si="1"/>
        <v>92.44561418</v>
      </c>
      <c r="D217" s="245">
        <f t="shared" si="3"/>
        <v>1</v>
      </c>
      <c r="E217" s="246">
        <f>-D217*(Bonds!V206/100)*(1/(1+(Bonds!B206/100)))</f>
        <v>0.00009186954525</v>
      </c>
      <c r="F217" s="246">
        <f>-D217*Bonds!$AS$8</f>
        <v>-0.1565775601</v>
      </c>
      <c r="G217" s="246">
        <f t="shared" si="2"/>
        <v>-0.4951417203</v>
      </c>
    </row>
    <row r="218">
      <c r="A218" s="248">
        <v>42836.0</v>
      </c>
      <c r="B218" s="244">
        <f>exp(-'Yield curve'!B210*$B$9/100)</f>
        <v>0.915211585</v>
      </c>
      <c r="C218" s="245">
        <f t="shared" si="1"/>
        <v>92.43637009</v>
      </c>
      <c r="D218" s="245">
        <f t="shared" si="3"/>
        <v>1</v>
      </c>
      <c r="E218" s="246">
        <f>-D218*(Bonds!V207/100)*(1/(1+(Bonds!B207/100)))</f>
        <v>0.0007348888481</v>
      </c>
      <c r="F218" s="246">
        <f>-D218*Bonds!$AS$8</f>
        <v>-0.1565775601</v>
      </c>
      <c r="G218" s="246">
        <f t="shared" si="2"/>
        <v>-0.4951417203</v>
      </c>
    </row>
    <row r="219">
      <c r="A219" s="248">
        <v>42835.0</v>
      </c>
      <c r="B219" s="244">
        <f>exp(-'Yield curve'!B211*$B$9/100)</f>
        <v>0.9144797085</v>
      </c>
      <c r="C219" s="245">
        <f t="shared" si="1"/>
        <v>92.36245056</v>
      </c>
      <c r="D219" s="245">
        <f t="shared" si="3"/>
        <v>1</v>
      </c>
      <c r="E219" s="246">
        <f>-D219*(Bonds!V208/100)*(1/(1+(Bonds!B208/100)))</f>
        <v>-0.000734349183</v>
      </c>
      <c r="F219" s="246">
        <f>-D219*Bonds!$AS$8</f>
        <v>-0.1565775601</v>
      </c>
      <c r="G219" s="246">
        <f t="shared" si="2"/>
        <v>-0.4951417203</v>
      </c>
    </row>
    <row r="220">
      <c r="A220" s="248">
        <v>42832.0</v>
      </c>
      <c r="B220" s="244">
        <f>exp(-'Yield curve'!B212*$B$9/100)</f>
        <v>0.915211585</v>
      </c>
      <c r="C220" s="245">
        <f t="shared" si="1"/>
        <v>92.43637009</v>
      </c>
      <c r="D220" s="245">
        <f t="shared" si="3"/>
        <v>1</v>
      </c>
      <c r="E220" s="246">
        <f>-D220*(Bonds!V209/100)*(1/(1+(Bonds!B209/100)))</f>
        <v>0.00009186110601</v>
      </c>
      <c r="F220" s="246">
        <f>-D220*Bonds!$AS$8</f>
        <v>-0.1565775601</v>
      </c>
      <c r="G220" s="246">
        <f t="shared" si="2"/>
        <v>-0.4951417203</v>
      </c>
    </row>
    <row r="221">
      <c r="A221" s="248">
        <v>42831.0</v>
      </c>
      <c r="B221" s="244">
        <f>exp(-'Yield curve'!B213*$B$9/100)</f>
        <v>0.9151200684</v>
      </c>
      <c r="C221" s="245">
        <f t="shared" si="1"/>
        <v>92.42712691</v>
      </c>
      <c r="D221" s="245">
        <f t="shared" si="3"/>
        <v>1</v>
      </c>
      <c r="E221" s="246">
        <f>-D221*(Bonds!V210/100)*(1/(1+(Bonds!B210/100)))</f>
        <v>0.00009185266832</v>
      </c>
      <c r="F221" s="246">
        <f>-D221*Bonds!$AS$8</f>
        <v>-0.1565775601</v>
      </c>
      <c r="G221" s="246">
        <f t="shared" si="2"/>
        <v>-0.4951417203</v>
      </c>
    </row>
    <row r="222">
      <c r="A222" s="248">
        <v>42830.0</v>
      </c>
      <c r="B222" s="244">
        <f>exp(-'Yield curve'!B214*$B$9/100)</f>
        <v>0.915028561</v>
      </c>
      <c r="C222" s="245">
        <f t="shared" si="1"/>
        <v>92.41788466</v>
      </c>
      <c r="D222" s="245">
        <f t="shared" si="3"/>
        <v>1</v>
      </c>
      <c r="E222" s="246">
        <f>-D222*(Bonds!V211/100)*(1/(1+(Bonds!B211/100)))</f>
        <v>0.0001836884644</v>
      </c>
      <c r="F222" s="246">
        <f>-D222*Bonds!$AS$8</f>
        <v>-0.1565775601</v>
      </c>
      <c r="G222" s="246">
        <f t="shared" si="2"/>
        <v>-0.4951417203</v>
      </c>
    </row>
    <row r="223">
      <c r="A223" s="248">
        <v>42829.0</v>
      </c>
      <c r="B223" s="244">
        <f>exp(-'Yield curve'!B215*$B$9/100)</f>
        <v>0.9148455736</v>
      </c>
      <c r="C223" s="245">
        <f t="shared" si="1"/>
        <v>92.39940293</v>
      </c>
      <c r="D223" s="245">
        <f t="shared" si="3"/>
        <v>1</v>
      </c>
      <c r="E223" s="246">
        <f>-D223*(Bonds!V212/100)*(1/(1+(Bonds!B212/100)))</f>
        <v>-0.0003673094582</v>
      </c>
      <c r="F223" s="246">
        <f>-D223*Bonds!$AS$8</f>
        <v>-0.1565775601</v>
      </c>
      <c r="G223" s="246">
        <f t="shared" si="2"/>
        <v>-0.4951417203</v>
      </c>
    </row>
    <row r="224">
      <c r="A224" s="248">
        <v>42828.0</v>
      </c>
      <c r="B224" s="244">
        <f>exp(-'Yield curve'!B216*$B$9/100)</f>
        <v>0.915211585</v>
      </c>
      <c r="C224" s="245">
        <f t="shared" si="1"/>
        <v>92.43637009</v>
      </c>
      <c r="D224" s="245">
        <f t="shared" si="3"/>
        <v>1</v>
      </c>
      <c r="E224" s="246">
        <f>-D224*(Bonds!V213/100)*(1/(1+(Bonds!B213/100)))</f>
        <v>0.000551166636</v>
      </c>
      <c r="F224" s="246">
        <f>-D224*Bonds!$AS$8</f>
        <v>-0.1565775601</v>
      </c>
      <c r="G224" s="246">
        <f t="shared" si="2"/>
        <v>-0.4951417203</v>
      </c>
    </row>
    <row r="225">
      <c r="A225" s="248">
        <v>42825.0</v>
      </c>
      <c r="B225" s="244">
        <f>exp(-'Yield curve'!B217*$B$9/100)</f>
        <v>0.9146626228</v>
      </c>
      <c r="C225" s="245">
        <f t="shared" si="1"/>
        <v>92.3809249</v>
      </c>
      <c r="D225" s="245">
        <f t="shared" si="3"/>
        <v>1</v>
      </c>
      <c r="E225" s="246">
        <f>-D225*(Bonds!V214/100)*(1/(1+(Bonds!B214/100)))</f>
        <v>0</v>
      </c>
      <c r="F225" s="246">
        <f>-D225*Bonds!$AS$8</f>
        <v>-0.1565775601</v>
      </c>
      <c r="G225" s="246">
        <f t="shared" si="2"/>
        <v>-0.4951417203</v>
      </c>
    </row>
    <row r="226">
      <c r="A226" s="248">
        <v>42824.0</v>
      </c>
      <c r="B226" s="244">
        <f>exp(-'Yield curve'!B218*$B$9/100)</f>
        <v>0.9146626228</v>
      </c>
      <c r="C226" s="245">
        <f t="shared" si="1"/>
        <v>92.3809249</v>
      </c>
      <c r="D226" s="245">
        <f t="shared" si="3"/>
        <v>1</v>
      </c>
      <c r="E226" s="246">
        <f>-D226*(Bonds!V215/100)*(1/(1+(Bonds!B215/100)))</f>
        <v>0.0006426735219</v>
      </c>
      <c r="F226" s="246">
        <f>-D226*Bonds!$AS$8</f>
        <v>-0.1565775601</v>
      </c>
      <c r="G226" s="246">
        <f t="shared" si="2"/>
        <v>-0.4951417203</v>
      </c>
    </row>
    <row r="227">
      <c r="A227" s="248">
        <v>42823.0</v>
      </c>
      <c r="B227" s="244">
        <f>exp(-'Yield curve'!B219*$B$9/100)</f>
        <v>0.914022583</v>
      </c>
      <c r="C227" s="245">
        <f t="shared" si="1"/>
        <v>92.31628088</v>
      </c>
      <c r="D227" s="245">
        <f t="shared" si="3"/>
        <v>1</v>
      </c>
      <c r="E227" s="246">
        <f>-D227*(Bonds!V216/100)*(1/(1+(Bonds!B216/100)))</f>
        <v>-0.0001835030737</v>
      </c>
      <c r="F227" s="246">
        <f>-D227*Bonds!$AS$8</f>
        <v>-0.1565775601</v>
      </c>
      <c r="G227" s="246">
        <f t="shared" si="2"/>
        <v>-0.4951417203</v>
      </c>
    </row>
    <row r="228">
      <c r="A228" s="248">
        <v>42822.0</v>
      </c>
      <c r="B228" s="244">
        <f>exp(-'Yield curve'!B220*$B$9/100)</f>
        <v>0.9142054058</v>
      </c>
      <c r="C228" s="245">
        <f t="shared" si="1"/>
        <v>92.33474598</v>
      </c>
      <c r="D228" s="245">
        <f t="shared" si="3"/>
        <v>1</v>
      </c>
      <c r="E228" s="246">
        <f>-D228*(Bonds!V217/100)*(1/(1+(Bonds!B217/100)))</f>
        <v>-0.0002753051299</v>
      </c>
      <c r="F228" s="246">
        <f>-D228*Bonds!$AS$8</f>
        <v>-0.1565775601</v>
      </c>
      <c r="G228" s="246">
        <f t="shared" si="2"/>
        <v>-0.4951417203</v>
      </c>
    </row>
    <row r="229">
      <c r="A229" s="248">
        <v>42821.0</v>
      </c>
      <c r="B229" s="244">
        <f>exp(-'Yield curve'!B221*$B$9/100)</f>
        <v>0.9144797085</v>
      </c>
      <c r="C229" s="245">
        <f t="shared" si="1"/>
        <v>92.36245056</v>
      </c>
      <c r="D229" s="245">
        <f t="shared" si="3"/>
        <v>1</v>
      </c>
      <c r="E229" s="246">
        <f>-D229*(Bonds!V218/100)*(1/(1+(Bonds!B218/100)))</f>
        <v>-0.0001835872958</v>
      </c>
      <c r="F229" s="246">
        <f>-D229*Bonds!$AS$8</f>
        <v>-0.1565775601</v>
      </c>
      <c r="G229" s="246">
        <f t="shared" si="2"/>
        <v>-0.4951417203</v>
      </c>
    </row>
    <row r="230">
      <c r="A230" s="248">
        <v>42818.0</v>
      </c>
      <c r="B230" s="244">
        <f>exp(-'Yield curve'!B222*$B$9/100)</f>
        <v>0.9146626228</v>
      </c>
      <c r="C230" s="245">
        <f t="shared" si="1"/>
        <v>92.3809249</v>
      </c>
      <c r="D230" s="245">
        <f t="shared" si="3"/>
        <v>1</v>
      </c>
      <c r="E230" s="246">
        <f>-D230*(Bonds!V219/100)*(1/(1+(Bonds!B219/100)))</f>
        <v>0.000734484025</v>
      </c>
      <c r="F230" s="246">
        <f>-D230*Bonds!$AS$8</f>
        <v>-0.1565775601</v>
      </c>
      <c r="G230" s="246">
        <f t="shared" si="2"/>
        <v>-0.4951417203</v>
      </c>
    </row>
    <row r="231">
      <c r="A231" s="248">
        <v>42817.0</v>
      </c>
      <c r="B231" s="244">
        <f>exp(-'Yield curve'!B223*$B$9/100)</f>
        <v>0.9139311853</v>
      </c>
      <c r="C231" s="245">
        <f t="shared" si="1"/>
        <v>92.30704971</v>
      </c>
      <c r="D231" s="245">
        <f t="shared" si="3"/>
        <v>1</v>
      </c>
      <c r="E231" s="246">
        <f>-D231*(Bonds!V220/100)*(1/(1+(Bonds!B220/100)))</f>
        <v>-0.00009174311927</v>
      </c>
      <c r="F231" s="246">
        <f>-D231*Bonds!$AS$8</f>
        <v>-0.1565775601</v>
      </c>
      <c r="G231" s="246">
        <f t="shared" si="2"/>
        <v>-0.4951417203</v>
      </c>
    </row>
    <row r="232">
      <c r="A232" s="248">
        <v>42816.0</v>
      </c>
      <c r="B232" s="244">
        <f>exp(-'Yield curve'!B224*$B$9/100)</f>
        <v>0.914022583</v>
      </c>
      <c r="C232" s="245">
        <f t="shared" si="1"/>
        <v>92.31628088</v>
      </c>
      <c r="D232" s="245">
        <f t="shared" si="3"/>
        <v>1</v>
      </c>
      <c r="E232" s="246">
        <f>-D232*(Bonds!V221/100)*(1/(1+(Bonds!B221/100)))</f>
        <v>-0.00009175153684</v>
      </c>
      <c r="F232" s="246">
        <f>-D232*Bonds!$AS$8</f>
        <v>-0.1565775601</v>
      </c>
      <c r="G232" s="246">
        <f t="shared" si="2"/>
        <v>-0.4951417203</v>
      </c>
    </row>
    <row r="233">
      <c r="A233" s="248">
        <v>42815.0</v>
      </c>
      <c r="B233" s="244">
        <f>exp(-'Yield curve'!B225*$B$9/100)</f>
        <v>0.9141139898</v>
      </c>
      <c r="C233" s="245">
        <f t="shared" si="1"/>
        <v>92.32551297</v>
      </c>
      <c r="D233" s="245">
        <f t="shared" si="3"/>
        <v>1</v>
      </c>
      <c r="E233" s="246">
        <f>-D233*(Bonds!V222/100)*(1/(1+(Bonds!B222/100)))</f>
        <v>-0.0001835199119</v>
      </c>
      <c r="F233" s="246">
        <f>-D233*Bonds!$AS$8</f>
        <v>-0.1565775601</v>
      </c>
      <c r="G233" s="246">
        <f t="shared" si="2"/>
        <v>-0.4951417203</v>
      </c>
    </row>
    <row r="234">
      <c r="A234" s="248">
        <v>42814.0</v>
      </c>
      <c r="B234" s="244">
        <f>exp(-'Yield curve'!B226*$B$9/100)</f>
        <v>0.9142968309</v>
      </c>
      <c r="C234" s="245">
        <f t="shared" si="1"/>
        <v>92.34397992</v>
      </c>
      <c r="D234" s="245">
        <f t="shared" si="3"/>
        <v>1</v>
      </c>
      <c r="E234" s="246">
        <f>-D234*(Bonds!V223/100)*(1/(1+(Bonds!B223/100)))</f>
        <v>0.0001835535977</v>
      </c>
      <c r="F234" s="246">
        <f>-D234*Bonds!$AS$8</f>
        <v>-0.1565775601</v>
      </c>
      <c r="G234" s="246">
        <f t="shared" si="2"/>
        <v>-0.4951417203</v>
      </c>
    </row>
    <row r="235">
      <c r="A235" s="248">
        <v>42811.0</v>
      </c>
      <c r="B235" s="244">
        <f>exp(-'Yield curve'!B227*$B$9/100)</f>
        <v>0.9141139898</v>
      </c>
      <c r="C235" s="245">
        <f t="shared" si="1"/>
        <v>92.32551297</v>
      </c>
      <c r="D235" s="245">
        <f t="shared" si="3"/>
        <v>1</v>
      </c>
      <c r="E235" s="246">
        <f>-D235*(Bonds!V224/100)*(1/(1+(Bonds!B224/100)))</f>
        <v>-0.00009175995596</v>
      </c>
      <c r="F235" s="246">
        <f>-D235*Bonds!$AS$8</f>
        <v>-0.1565775601</v>
      </c>
      <c r="G235" s="246">
        <f t="shared" si="2"/>
        <v>-0.4951417203</v>
      </c>
    </row>
    <row r="236">
      <c r="A236" s="248">
        <v>42810.0</v>
      </c>
      <c r="B236" s="244">
        <f>exp(-'Yield curve'!B228*$B$9/100)</f>
        <v>0.9142054058</v>
      </c>
      <c r="C236" s="245">
        <f t="shared" si="1"/>
        <v>92.33474598</v>
      </c>
      <c r="D236" s="245">
        <f t="shared" si="3"/>
        <v>1</v>
      </c>
      <c r="E236" s="246">
        <f>-D236*(Bonds!V225/100)*(1/(1+(Bonds!B225/100)))</f>
        <v>0.0005506102597</v>
      </c>
      <c r="F236" s="246">
        <f>-D236*Bonds!$AS$8</f>
        <v>-0.1565775601</v>
      </c>
      <c r="G236" s="246">
        <f t="shared" si="2"/>
        <v>-0.4951417203</v>
      </c>
    </row>
    <row r="237">
      <c r="A237" s="248">
        <v>42809.0</v>
      </c>
      <c r="B237" s="244">
        <f>exp(-'Yield curve'!B229*$B$9/100)</f>
        <v>0.913657047</v>
      </c>
      <c r="C237" s="245">
        <f t="shared" si="1"/>
        <v>92.27936175</v>
      </c>
      <c r="D237" s="245">
        <f t="shared" si="3"/>
        <v>1</v>
      </c>
      <c r="E237" s="246">
        <f>-D237*(Bonds!V226/100)*(1/(1+(Bonds!B226/100)))</f>
        <v>-0.0004585893791</v>
      </c>
      <c r="F237" s="246">
        <f>-D237*Bonds!$AS$8</f>
        <v>-0.1565775601</v>
      </c>
      <c r="G237" s="246">
        <f t="shared" si="2"/>
        <v>-0.4951417203</v>
      </c>
    </row>
    <row r="238">
      <c r="A238" s="248">
        <v>42808.0</v>
      </c>
      <c r="B238" s="244">
        <f>exp(-'Yield curve'!B230*$B$9/100)</f>
        <v>0.9141139898</v>
      </c>
      <c r="C238" s="245">
        <f t="shared" si="1"/>
        <v>92.32551297</v>
      </c>
      <c r="D238" s="245">
        <f t="shared" si="3"/>
        <v>1</v>
      </c>
      <c r="E238" s="246">
        <f>-D238*(Bonds!V227/100)*(1/(1+(Bonds!B227/100)))</f>
        <v>-0.00009175995596</v>
      </c>
      <c r="F238" s="246">
        <f>-D238*Bonds!$AS$8</f>
        <v>-0.1565775601</v>
      </c>
      <c r="G238" s="246">
        <f t="shared" si="2"/>
        <v>-0.4951417203</v>
      </c>
    </row>
    <row r="239">
      <c r="A239" s="248">
        <v>42807.0</v>
      </c>
      <c r="B239" s="244">
        <f>exp(-'Yield curve'!B231*$B$9/100)</f>
        <v>0.9142054058</v>
      </c>
      <c r="C239" s="245">
        <f t="shared" si="1"/>
        <v>92.33474598</v>
      </c>
      <c r="D239" s="245">
        <f t="shared" si="3"/>
        <v>1</v>
      </c>
      <c r="E239" s="246">
        <f>-D239*(Bonds!V228/100)*(1/(1+(Bonds!B228/100)))</f>
        <v>0.0005506102597</v>
      </c>
      <c r="F239" s="246">
        <f>-D239*Bonds!$AS$8</f>
        <v>-0.1565775601</v>
      </c>
      <c r="G239" s="246">
        <f t="shared" si="2"/>
        <v>-0.4951417203</v>
      </c>
    </row>
    <row r="240">
      <c r="A240" s="248">
        <v>42804.0</v>
      </c>
      <c r="B240" s="244">
        <f>exp(-'Yield curve'!B232*$B$9/100)</f>
        <v>0.913657047</v>
      </c>
      <c r="C240" s="245">
        <f t="shared" si="1"/>
        <v>92.27936175</v>
      </c>
      <c r="D240" s="245">
        <f t="shared" si="3"/>
        <v>1</v>
      </c>
      <c r="E240" s="246">
        <f>-D240*(Bonds!V229/100)*(1/(1+(Bonds!B229/100)))</f>
        <v>0.0002751536274</v>
      </c>
      <c r="F240" s="246">
        <f>-D240*Bonds!$AS$8</f>
        <v>-0.1565775601</v>
      </c>
      <c r="G240" s="246">
        <f t="shared" si="2"/>
        <v>-0.4951417203</v>
      </c>
    </row>
    <row r="241">
      <c r="A241" s="248">
        <v>42803.0</v>
      </c>
      <c r="B241" s="244">
        <f>exp(-'Yield curve'!B233*$B$9/100)</f>
        <v>0.913382991</v>
      </c>
      <c r="C241" s="245">
        <f t="shared" si="1"/>
        <v>92.25168209</v>
      </c>
      <c r="D241" s="245">
        <f t="shared" si="3"/>
        <v>1</v>
      </c>
      <c r="E241" s="246">
        <f>-D241*(Bonds!V230/100)*(1/(1+(Bonds!B230/100)))</f>
        <v>-0.001192004401</v>
      </c>
      <c r="F241" s="246">
        <f>-D241*Bonds!$AS$8</f>
        <v>-0.1565775601</v>
      </c>
      <c r="G241" s="246">
        <f t="shared" si="2"/>
        <v>-0.4951417203</v>
      </c>
    </row>
    <row r="242">
      <c r="A242" s="248">
        <v>42801.0</v>
      </c>
      <c r="B242" s="244">
        <f>exp(-'Yield curve'!B234*$B$9/100)</f>
        <v>0.9145711611</v>
      </c>
      <c r="C242" s="245">
        <f t="shared" si="1"/>
        <v>92.37168727</v>
      </c>
      <c r="D242" s="245">
        <f t="shared" si="3"/>
        <v>1</v>
      </c>
      <c r="E242" s="246">
        <f>-D242*(Bonds!V231/100)*(1/(1+(Bonds!B231/100)))</f>
        <v>0.0002754062242</v>
      </c>
      <c r="F242" s="246">
        <f>-D242*Bonds!$AS$8</f>
        <v>-0.1565775601</v>
      </c>
      <c r="G242" s="246">
        <f t="shared" si="2"/>
        <v>-0.4951417203</v>
      </c>
    </row>
    <row r="243">
      <c r="A243" s="248">
        <v>42800.0</v>
      </c>
      <c r="B243" s="244">
        <f>exp(-'Yield curve'!B235*$B$9/100)</f>
        <v>0.9142968309</v>
      </c>
      <c r="C243" s="245">
        <f t="shared" si="1"/>
        <v>92.34397992</v>
      </c>
      <c r="D243" s="245">
        <f t="shared" si="3"/>
        <v>1</v>
      </c>
      <c r="E243" s="246">
        <f>-D243*(Bonds!V232/100)*(1/(1+(Bonds!B232/100)))</f>
        <v>0.001101321586</v>
      </c>
      <c r="F243" s="246">
        <f>-D243*Bonds!$AS$8</f>
        <v>-0.1565775601</v>
      </c>
      <c r="G243" s="246">
        <f t="shared" si="2"/>
        <v>-0.4951417203</v>
      </c>
    </row>
    <row r="244">
      <c r="A244" s="248">
        <v>42797.0</v>
      </c>
      <c r="B244" s="244">
        <f>exp(-'Yield curve'!B236*$B$9/100)</f>
        <v>0.9132003327</v>
      </c>
      <c r="C244" s="245">
        <f t="shared" si="1"/>
        <v>92.2332336</v>
      </c>
      <c r="D244" s="245">
        <f t="shared" si="3"/>
        <v>1</v>
      </c>
      <c r="E244" s="246">
        <f>-D244*(Bonds!V233/100)*(1/(1+(Bonds!B233/100)))</f>
        <v>0.0001833516685</v>
      </c>
      <c r="F244" s="246">
        <f>-D244*Bonds!$AS$8</f>
        <v>-0.1565775601</v>
      </c>
      <c r="G244" s="246">
        <f t="shared" si="2"/>
        <v>-0.4951417203</v>
      </c>
    </row>
    <row r="245">
      <c r="A245" s="248">
        <v>42796.0</v>
      </c>
      <c r="B245" s="244">
        <f>exp(-'Yield curve'!B237*$B$9/100)</f>
        <v>0.9130177109</v>
      </c>
      <c r="C245" s="245">
        <f t="shared" si="1"/>
        <v>92.2147888</v>
      </c>
      <c r="D245" s="245">
        <f t="shared" si="3"/>
        <v>1</v>
      </c>
      <c r="E245" s="246">
        <f>-D245*(Bonds!V234/100)*(1/(1+(Bonds!B234/100)))</f>
        <v>-0.0004582951421</v>
      </c>
      <c r="F245" s="246">
        <f>-D245*Bonds!$AS$8</f>
        <v>-0.1565775601</v>
      </c>
      <c r="G245" s="246">
        <f t="shared" si="2"/>
        <v>-0.4951417203</v>
      </c>
    </row>
    <row r="246">
      <c r="A246" s="248">
        <v>42795.0</v>
      </c>
      <c r="B246" s="244">
        <f>exp(-'Yield curve'!B238*$B$9/100)</f>
        <v>0.9134743339</v>
      </c>
      <c r="C246" s="245">
        <f t="shared" si="1"/>
        <v>92.26090772</v>
      </c>
      <c r="D246" s="245">
        <f t="shared" si="3"/>
        <v>1</v>
      </c>
      <c r="E246" s="246">
        <f>-D246*(Bonds!V235/100)*(1/(1+(Bonds!B235/100)))</f>
        <v>0.0002751031637</v>
      </c>
      <c r="F246" s="246">
        <f>-D246*Bonds!$AS$8</f>
        <v>-0.1565775601</v>
      </c>
      <c r="G246" s="246">
        <f t="shared" si="2"/>
        <v>-0.4951417203</v>
      </c>
    </row>
    <row r="247">
      <c r="A247" s="248">
        <v>42794.0</v>
      </c>
      <c r="B247" s="244">
        <f>exp(-'Yield curve'!B239*$B$9/100)</f>
        <v>0.9132003327</v>
      </c>
      <c r="C247" s="245">
        <f t="shared" si="1"/>
        <v>92.2332336</v>
      </c>
      <c r="D247" s="245">
        <f t="shared" si="3"/>
        <v>1</v>
      </c>
      <c r="E247" s="246">
        <f>-D247*(Bonds!V236/100)*(1/(1+(Bonds!B236/100)))</f>
        <v>-0.0009167583425</v>
      </c>
      <c r="F247" s="246">
        <f>-D247*Bonds!$AS$8</f>
        <v>-0.1565775601</v>
      </c>
      <c r="G247" s="246">
        <f t="shared" si="2"/>
        <v>-0.4951417203</v>
      </c>
    </row>
    <row r="248">
      <c r="A248" s="248">
        <v>42793.0</v>
      </c>
      <c r="B248" s="244">
        <f>exp(-'Yield curve'!B240*$B$9/100)</f>
        <v>0.9141139898</v>
      </c>
      <c r="C248" s="245">
        <f t="shared" si="1"/>
        <v>92.32551297</v>
      </c>
      <c r="D248" s="245">
        <f t="shared" si="3"/>
        <v>1</v>
      </c>
      <c r="E248" s="246">
        <f>-D248*(Bonds!V237/100)*(1/(1+(Bonds!B237/100)))</f>
        <v>-0.0009175995596</v>
      </c>
      <c r="F248" s="246">
        <f>-D248*Bonds!$AS$8</f>
        <v>-0.1565775601</v>
      </c>
      <c r="G248" s="246">
        <f t="shared" si="2"/>
        <v>-0.4951417203</v>
      </c>
    </row>
    <row r="249">
      <c r="A249" s="248">
        <v>42790.0</v>
      </c>
      <c r="B249" s="244">
        <f>exp(-'Yield curve'!B241*$B$9/100)</f>
        <v>0.915028561</v>
      </c>
      <c r="C249" s="245">
        <f t="shared" si="1"/>
        <v>92.41788466</v>
      </c>
      <c r="D249" s="245">
        <f t="shared" si="3"/>
        <v>1</v>
      </c>
      <c r="E249" s="246">
        <f>-D249*(Bonds!V238/100)*(1/(1+(Bonds!B238/100)))</f>
        <v>0.0009184423218</v>
      </c>
      <c r="F249" s="246">
        <f>-D249*Bonds!$AS$8</f>
        <v>-0.1565775601</v>
      </c>
      <c r="G249" s="246">
        <f t="shared" si="2"/>
        <v>-0.4951417203</v>
      </c>
    </row>
    <row r="250">
      <c r="A250" s="248">
        <v>42788.0</v>
      </c>
      <c r="B250" s="244">
        <f>exp(-'Yield curve'!B242*$B$9/100)</f>
        <v>0.9141139898</v>
      </c>
      <c r="C250" s="245">
        <f t="shared" si="1"/>
        <v>92.32551297</v>
      </c>
      <c r="D250" s="245">
        <f t="shared" si="3"/>
        <v>1</v>
      </c>
      <c r="E250" s="246">
        <f>-D250*(Bonds!V239/100)*(1/(1+(Bonds!B239/100)))</f>
        <v>-0.0009175995596</v>
      </c>
      <c r="F250" s="246">
        <f>-D250*Bonds!$AS$8</f>
        <v>-0.1565775601</v>
      </c>
      <c r="G250" s="246">
        <f t="shared" si="2"/>
        <v>-0.4951417203</v>
      </c>
    </row>
    <row r="251">
      <c r="A251" s="248">
        <v>42787.0</v>
      </c>
      <c r="B251" s="244">
        <f>exp(-'Yield curve'!B243*$B$9/100)</f>
        <v>0.915028561</v>
      </c>
      <c r="C251" s="245">
        <f t="shared" si="1"/>
        <v>92.41788466</v>
      </c>
      <c r="D251" s="245">
        <f t="shared" si="3"/>
        <v>1</v>
      </c>
      <c r="E251" s="246">
        <f>-D251*(Bonds!V240/100)*(1/(1+(Bonds!B240/100)))</f>
        <v>-0.0002755326965</v>
      </c>
      <c r="F251" s="246">
        <f>-D251*Bonds!$AS$8</f>
        <v>-0.1565775601</v>
      </c>
      <c r="G251" s="246">
        <f t="shared" si="2"/>
        <v>-0.4951417203</v>
      </c>
    </row>
    <row r="252">
      <c r="A252" s="248">
        <v>42786.0</v>
      </c>
      <c r="B252" s="244">
        <f>exp(-'Yield curve'!B244*$B$9/100)</f>
        <v>0.9153031107</v>
      </c>
      <c r="C252" s="245">
        <f t="shared" si="1"/>
        <v>92.44561418</v>
      </c>
      <c r="D252" s="245">
        <f t="shared" si="3"/>
        <v>1</v>
      </c>
      <c r="E252" s="246">
        <f>-D252*(Bonds!V241/100)*(1/(1+(Bonds!B241/100)))</f>
        <v>0.001378043179</v>
      </c>
      <c r="F252" s="246">
        <f>-D252*Bonds!$AS$8</f>
        <v>-0.1565775601</v>
      </c>
      <c r="G252" s="246">
        <f t="shared" si="2"/>
        <v>-0.4951417203</v>
      </c>
    </row>
    <row r="253">
      <c r="A253" s="248">
        <v>42783.0</v>
      </c>
      <c r="B253" s="244">
        <f>exp(-'Yield curve'!B245*$B$9/100)</f>
        <v>0.9139311853</v>
      </c>
      <c r="C253" s="245">
        <f t="shared" si="1"/>
        <v>92.30704971</v>
      </c>
      <c r="D253" s="245">
        <f t="shared" si="3"/>
        <v>1</v>
      </c>
      <c r="E253" s="246">
        <f>-D253*(Bonds!V242/100)*(1/(1+(Bonds!B242/100)))</f>
        <v>-0.0003669724771</v>
      </c>
      <c r="F253" s="246">
        <f>-D253*Bonds!$AS$8</f>
        <v>-0.1565775601</v>
      </c>
      <c r="G253" s="246">
        <f t="shared" si="2"/>
        <v>-0.4951417203</v>
      </c>
    </row>
    <row r="254">
      <c r="A254" s="248">
        <v>42782.0</v>
      </c>
      <c r="B254" s="244">
        <f>exp(-'Yield curve'!B246*$B$9/100)</f>
        <v>0.9142968309</v>
      </c>
      <c r="C254" s="245">
        <f t="shared" si="1"/>
        <v>92.34397992</v>
      </c>
      <c r="D254" s="245">
        <f t="shared" si="3"/>
        <v>1</v>
      </c>
      <c r="E254" s="246">
        <f>-D254*(Bonds!V243/100)*(1/(1+(Bonds!B243/100)))</f>
        <v>-0.0008259911894</v>
      </c>
      <c r="F254" s="246">
        <f>-D254*Bonds!$AS$8</f>
        <v>-0.1565775601</v>
      </c>
      <c r="G254" s="246">
        <f t="shared" si="2"/>
        <v>-0.4951417203</v>
      </c>
    </row>
    <row r="255">
      <c r="A255" s="248">
        <v>42781.0</v>
      </c>
      <c r="B255" s="244">
        <f>exp(-'Yield curve'!B247*$B$9/100)</f>
        <v>0.9151200684</v>
      </c>
      <c r="C255" s="245">
        <f t="shared" si="1"/>
        <v>92.42712691</v>
      </c>
      <c r="D255" s="245">
        <f t="shared" si="3"/>
        <v>1</v>
      </c>
      <c r="E255" s="246">
        <f>-D255*(Bonds!V244/100)*(1/(1+(Bonds!B244/100)))</f>
        <v>-0.0006429686782</v>
      </c>
      <c r="F255" s="246">
        <f>-D255*Bonds!$AS$8</f>
        <v>-0.1565775601</v>
      </c>
      <c r="G255" s="246">
        <f t="shared" si="2"/>
        <v>-0.4951417203</v>
      </c>
    </row>
    <row r="256">
      <c r="A256" s="248">
        <v>42780.0</v>
      </c>
      <c r="B256" s="244">
        <f>exp(-'Yield curve'!B248*$B$9/100)</f>
        <v>0.9157608767</v>
      </c>
      <c r="C256" s="245">
        <f t="shared" si="1"/>
        <v>92.49184855</v>
      </c>
      <c r="D256" s="245">
        <f t="shared" si="3"/>
        <v>1</v>
      </c>
      <c r="E256" s="246">
        <f>-D256*(Bonds!V245/100)*(1/(1+(Bonds!B245/100)))</f>
        <v>0</v>
      </c>
      <c r="F256" s="246">
        <f>-D256*Bonds!$AS$8</f>
        <v>-0.1565775601</v>
      </c>
      <c r="G256" s="246">
        <f t="shared" si="2"/>
        <v>-0.4951417203</v>
      </c>
    </row>
    <row r="257">
      <c r="A257" s="248">
        <v>42779.0</v>
      </c>
      <c r="B257" s="244">
        <f>exp(-'Yield curve'!B249*$B$9/100)</f>
        <v>0.9157608767</v>
      </c>
      <c r="C257" s="245">
        <f t="shared" si="1"/>
        <v>92.49184855</v>
      </c>
      <c r="D257" s="245">
        <f t="shared" si="3"/>
        <v>1</v>
      </c>
      <c r="E257" s="246">
        <f>-D257*(Bonds!V246/100)*(1/(1+(Bonds!B246/100)))</f>
        <v>-0.0002757352941</v>
      </c>
      <c r="F257" s="246">
        <f>-D257*Bonds!$AS$8</f>
        <v>-0.1565775601</v>
      </c>
      <c r="G257" s="246">
        <f t="shared" si="2"/>
        <v>-0.4951417203</v>
      </c>
    </row>
    <row r="258">
      <c r="A258" s="248">
        <v>42776.0</v>
      </c>
      <c r="B258" s="244">
        <f>exp(-'Yield curve'!B250*$B$9/100)</f>
        <v>0.9160356462</v>
      </c>
      <c r="C258" s="245">
        <f t="shared" si="1"/>
        <v>92.51960027</v>
      </c>
      <c r="D258" s="245">
        <f t="shared" si="3"/>
        <v>1</v>
      </c>
      <c r="E258" s="246">
        <f>-D258*(Bonds!V247/100)*(1/(1+(Bonds!B247/100)))</f>
        <v>-0.000275811345</v>
      </c>
      <c r="F258" s="246">
        <f>-D258*Bonds!$AS$8</f>
        <v>-0.1565775601</v>
      </c>
      <c r="G258" s="246">
        <f t="shared" si="2"/>
        <v>-0.4951417203</v>
      </c>
    </row>
    <row r="259">
      <c r="A259" s="248">
        <v>42775.0</v>
      </c>
      <c r="B259" s="244">
        <f>exp(-'Yield curve'!B251*$B$9/100)</f>
        <v>0.9163104981</v>
      </c>
      <c r="C259" s="245">
        <f t="shared" si="1"/>
        <v>92.54736031</v>
      </c>
      <c r="D259" s="245">
        <f t="shared" si="3"/>
        <v>1</v>
      </c>
      <c r="E259" s="246">
        <f>-D259*(Bonds!V248/100)*(1/(1+(Bonds!B248/100)))</f>
        <v>0.00009196247931</v>
      </c>
      <c r="F259" s="246">
        <f>-D259*Bonds!$AS$8</f>
        <v>-0.1565775601</v>
      </c>
      <c r="G259" s="246">
        <f t="shared" si="2"/>
        <v>-0.4951417203</v>
      </c>
    </row>
    <row r="260">
      <c r="A260" s="248">
        <v>42774.0</v>
      </c>
      <c r="B260" s="244">
        <f>exp(-'Yield curve'!B252*$B$9/100)</f>
        <v>0.9162188717</v>
      </c>
      <c r="C260" s="245">
        <f t="shared" si="1"/>
        <v>92.53810604</v>
      </c>
      <c r="D260" s="245">
        <f t="shared" si="3"/>
        <v>1</v>
      </c>
      <c r="E260" s="246">
        <f>-D260*(Bonds!V249/100)*(1/(1+(Bonds!B249/100)))</f>
        <v>-0.000183908046</v>
      </c>
      <c r="F260" s="246">
        <f>-D260*Bonds!$AS$8</f>
        <v>-0.1565775601</v>
      </c>
      <c r="G260" s="246">
        <f t="shared" si="2"/>
        <v>-0.4951417203</v>
      </c>
    </row>
    <row r="261">
      <c r="A261" s="248">
        <v>42773.0</v>
      </c>
      <c r="B261" s="244">
        <f>exp(-'Yield curve'!B253*$B$9/100)</f>
        <v>0.9164021338</v>
      </c>
      <c r="C261" s="245">
        <f t="shared" si="1"/>
        <v>92.55661551</v>
      </c>
      <c r="D261" s="245">
        <f t="shared" si="3"/>
        <v>1</v>
      </c>
      <c r="E261" s="246">
        <f>-D261*(Bonds!V250/100)*(1/(1+(Bonds!B250/100)))</f>
        <v>-0.00009197093718</v>
      </c>
      <c r="F261" s="246">
        <f>-D261*Bonds!$AS$8</f>
        <v>-0.1565775601</v>
      </c>
      <c r="G261" s="246">
        <f t="shared" si="2"/>
        <v>-0.4951417203</v>
      </c>
    </row>
    <row r="262">
      <c r="A262" s="248">
        <v>42772.0</v>
      </c>
      <c r="B262" s="244">
        <f>exp(-'Yield curve'!B254*$B$9/100)</f>
        <v>0.9164937785</v>
      </c>
      <c r="C262" s="245">
        <f t="shared" si="1"/>
        <v>92.56587163</v>
      </c>
      <c r="D262" s="245">
        <f t="shared" si="3"/>
        <v>1</v>
      </c>
      <c r="E262" s="246">
        <f>-D262*(Bonds!V251/100)*(1/(1+(Bonds!B251/100)))</f>
        <v>-0.0003679175865</v>
      </c>
      <c r="F262" s="246">
        <f>-D262*Bonds!$AS$8</f>
        <v>-0.1565775601</v>
      </c>
      <c r="G262" s="246">
        <f t="shared" si="2"/>
        <v>-0.4951417203</v>
      </c>
    </row>
    <row r="263">
      <c r="A263" s="248">
        <v>42769.0</v>
      </c>
      <c r="B263" s="244">
        <f>exp(-'Yield curve'!B255*$B$9/100)</f>
        <v>0.9168604494</v>
      </c>
      <c r="C263" s="245">
        <f t="shared" si="1"/>
        <v>92.60290539</v>
      </c>
      <c r="D263" s="245">
        <f t="shared" si="3"/>
        <v>1</v>
      </c>
      <c r="E263" s="246">
        <f>-D263*(Bonds!V252/100)*(1/(1+(Bonds!B252/100)))</f>
        <v>-0.0007361059993</v>
      </c>
      <c r="F263" s="246">
        <f>-D263*Bonds!$AS$8</f>
        <v>-0.1565775601</v>
      </c>
      <c r="G263" s="246">
        <f t="shared" si="2"/>
        <v>-0.4951417203</v>
      </c>
    </row>
    <row r="264">
      <c r="A264" s="248">
        <v>42768.0</v>
      </c>
      <c r="B264" s="244">
        <f>exp(-'Yield curve'!B256*$B$9/100)</f>
        <v>0.9175942312</v>
      </c>
      <c r="C264" s="245">
        <f t="shared" si="1"/>
        <v>92.67701735</v>
      </c>
      <c r="D264" s="245">
        <f t="shared" si="3"/>
        <v>1</v>
      </c>
      <c r="E264" s="246">
        <f>-D264*(Bonds!V253/100)*(1/(1+(Bonds!B253/100)))</f>
        <v>0.001012891344</v>
      </c>
      <c r="F264" s="246">
        <f>-D264*Bonds!$AS$8</f>
        <v>-0.1565775601</v>
      </c>
      <c r="G264" s="246">
        <f t="shared" si="2"/>
        <v>-0.4951417203</v>
      </c>
    </row>
    <row r="265">
      <c r="A265" s="248">
        <v>42767.0</v>
      </c>
      <c r="B265" s="244">
        <f>exp(-'Yield curve'!B257*$B$9/100)</f>
        <v>0.9165854325</v>
      </c>
      <c r="C265" s="245">
        <f t="shared" si="1"/>
        <v>92.57512868</v>
      </c>
      <c r="D265" s="245">
        <f t="shared" si="3"/>
        <v>1</v>
      </c>
      <c r="E265" s="246">
        <f>-D265*(Bonds!V254/100)*(1/(1+(Bonds!B254/100)))</f>
        <v>0</v>
      </c>
      <c r="F265" s="246">
        <f>-D265*Bonds!$AS$8</f>
        <v>-0.1565775601</v>
      </c>
      <c r="G265" s="246">
        <f t="shared" si="2"/>
        <v>-0.4951417203</v>
      </c>
    </row>
    <row r="266">
      <c r="A266" s="243">
        <v>42766.0</v>
      </c>
      <c r="B266" s="244">
        <f>exp(-'Yield curve'!B258*$B$9/100)</f>
        <v>0.9165854325</v>
      </c>
      <c r="C266" s="245">
        <f t="shared" si="1"/>
        <v>92.57512868</v>
      </c>
      <c r="D266" s="245">
        <f t="shared" si="3"/>
        <v>1</v>
      </c>
      <c r="E266" s="246">
        <f>-D266*(Bonds!V255/100)*(1/(1+(Bonds!B255/100)))</f>
        <v>-0.001011866434</v>
      </c>
      <c r="F266" s="246">
        <f>-D266*Bonds!$AS$8</f>
        <v>-0.1565775601</v>
      </c>
      <c r="G266" s="246">
        <f t="shared" si="2"/>
        <v>-0.4951417203</v>
      </c>
    </row>
    <row r="267">
      <c r="A267" s="243">
        <v>42765.0</v>
      </c>
      <c r="B267" s="244">
        <f>exp(-'Yield curve'!B259*$B$9/100)</f>
        <v>0.9175942312</v>
      </c>
      <c r="C267" s="245">
        <f t="shared" si="1"/>
        <v>92.67701735</v>
      </c>
      <c r="D267" s="245">
        <f t="shared" si="3"/>
        <v>1</v>
      </c>
      <c r="E267" s="246">
        <f>-D267*(Bonds!V256/100)*(1/(1+(Bonds!B256/100)))</f>
        <v>-0.0001841620626</v>
      </c>
      <c r="F267" s="246">
        <f>-D267*Bonds!$AS$8</f>
        <v>-0.1565775601</v>
      </c>
      <c r="G267" s="246">
        <f t="shared" si="2"/>
        <v>-0.4951417203</v>
      </c>
    </row>
    <row r="268">
      <c r="A268" s="243">
        <v>42762.0</v>
      </c>
      <c r="B268" s="244">
        <f>exp(-'Yield curve'!B260*$B$9/100)</f>
        <v>0.9177777684</v>
      </c>
      <c r="C268" s="245">
        <f t="shared" si="1"/>
        <v>92.69555461</v>
      </c>
      <c r="D268" s="245">
        <f t="shared" si="3"/>
        <v>1</v>
      </c>
      <c r="E268" s="246">
        <f>-D268*(Bonds!V257/100)*(1/(1+(Bonds!B257/100)))</f>
        <v>0.0007367839381</v>
      </c>
      <c r="F268" s="246">
        <f>-D268*Bonds!$AS$8</f>
        <v>-0.1565775601</v>
      </c>
      <c r="G268" s="246">
        <f t="shared" si="2"/>
        <v>-0.4951417203</v>
      </c>
    </row>
    <row r="269">
      <c r="A269" s="243">
        <v>42761.0</v>
      </c>
      <c r="B269" s="244">
        <f>exp(-'Yield curve'!B261*$B$9/100)</f>
        <v>0.9170438398</v>
      </c>
      <c r="C269" s="245">
        <f t="shared" si="1"/>
        <v>92.62142782</v>
      </c>
      <c r="D269" s="245">
        <f t="shared" si="3"/>
        <v>1</v>
      </c>
      <c r="E269" s="246">
        <f>-D269*(Bonds!V258/100)*(1/(1+(Bonds!B258/100)))</f>
        <v>-0.002484815019</v>
      </c>
      <c r="F269" s="246">
        <f>-D269*Bonds!$AS$8</f>
        <v>-0.1565775601</v>
      </c>
      <c r="G269" s="246">
        <f t="shared" si="2"/>
        <v>-0.4951417203</v>
      </c>
    </row>
    <row r="270">
      <c r="A270" s="243">
        <v>42760.0</v>
      </c>
      <c r="B270" s="244">
        <f>exp(-'Yield curve'!B262*$B$9/100)</f>
        <v>0.9195232038</v>
      </c>
      <c r="C270" s="245">
        <f t="shared" si="1"/>
        <v>92.87184359</v>
      </c>
      <c r="D270" s="245">
        <f t="shared" si="3"/>
        <v>1</v>
      </c>
      <c r="E270" s="246">
        <f>-D270*(Bonds!V259/100)*(1/(1+(Bonds!B259/100)))</f>
        <v>-0.0005535566012</v>
      </c>
      <c r="F270" s="246">
        <f>-D270*Bonds!$AS$8</f>
        <v>-0.1565775601</v>
      </c>
      <c r="G270" s="246">
        <f t="shared" si="2"/>
        <v>-0.4951417203</v>
      </c>
    </row>
    <row r="271">
      <c r="A271" s="243">
        <v>42759.0</v>
      </c>
      <c r="B271" s="244">
        <f>exp(-'Yield curve'!B263*$B$9/100)</f>
        <v>0.9200750833</v>
      </c>
      <c r="C271" s="245">
        <f t="shared" si="1"/>
        <v>92.92758341</v>
      </c>
      <c r="D271" s="245">
        <f t="shared" si="3"/>
        <v>1</v>
      </c>
      <c r="E271" s="246">
        <f>-D271*(Bonds!V260/100)*(1/(1+(Bonds!B260/100)))</f>
        <v>-0.00009231053263</v>
      </c>
      <c r="F271" s="246">
        <f>-D271*Bonds!$AS$8</f>
        <v>-0.1565775601</v>
      </c>
      <c r="G271" s="246">
        <f t="shared" si="2"/>
        <v>-0.4951417203</v>
      </c>
    </row>
    <row r="272">
      <c r="A272" s="243">
        <v>42758.0</v>
      </c>
      <c r="B272" s="244">
        <f>exp(-'Yield curve'!B264*$B$9/100)</f>
        <v>0.9201670954</v>
      </c>
      <c r="C272" s="245">
        <f t="shared" si="1"/>
        <v>92.93687664</v>
      </c>
      <c r="D272" s="245">
        <f t="shared" si="3"/>
        <v>1</v>
      </c>
      <c r="E272" s="246">
        <f>-D272*(Bonds!V261/100)*(1/(1+(Bonds!B261/100)))</f>
        <v>0.0003692762186</v>
      </c>
      <c r="F272" s="246">
        <f>-D272*Bonds!$AS$8</f>
        <v>-0.1565775601</v>
      </c>
      <c r="G272" s="246">
        <f t="shared" si="2"/>
        <v>-0.4951417203</v>
      </c>
    </row>
    <row r="273">
      <c r="A273" s="243">
        <v>42755.0</v>
      </c>
      <c r="B273" s="244">
        <f>exp(-'Yield curve'!B265*$B$9/100)</f>
        <v>0.9197991022</v>
      </c>
      <c r="C273" s="245">
        <f t="shared" si="1"/>
        <v>92.89970932</v>
      </c>
      <c r="D273" s="245">
        <f t="shared" si="3"/>
        <v>1</v>
      </c>
      <c r="E273" s="246">
        <f>-D273*(Bonds!V262/100)*(1/(1+(Bonds!B262/100)))</f>
        <v>-0.00046142488</v>
      </c>
      <c r="F273" s="246">
        <f>-D273*Bonds!$AS$8</f>
        <v>-0.1565775601</v>
      </c>
      <c r="G273" s="246">
        <f t="shared" si="2"/>
        <v>-0.4951417203</v>
      </c>
    </row>
    <row r="274">
      <c r="A274" s="243">
        <v>42754.0</v>
      </c>
      <c r="B274" s="244">
        <f>exp(-'Yield curve'!B266*$B$9/100)</f>
        <v>0.9202591167</v>
      </c>
      <c r="C274" s="245">
        <f t="shared" si="1"/>
        <v>92.94617079</v>
      </c>
      <c r="D274" s="245">
        <f t="shared" si="3"/>
        <v>1</v>
      </c>
      <c r="E274" s="246">
        <f>-D274*(Bonds!V263/100)*(1/(1+(Bonds!B263/100)))</f>
        <v>0.0001846551565</v>
      </c>
      <c r="F274" s="246">
        <f>-D274*Bonds!$AS$8</f>
        <v>-0.1565775601</v>
      </c>
      <c r="G274" s="246">
        <f t="shared" si="2"/>
        <v>-0.4951417203</v>
      </c>
    </row>
    <row r="275">
      <c r="A275" s="243">
        <v>42753.0</v>
      </c>
      <c r="B275" s="244">
        <f>exp(-'Yield curve'!B267*$B$9/100)</f>
        <v>0.9200750833</v>
      </c>
      <c r="C275" s="245">
        <f t="shared" si="1"/>
        <v>92.92758341</v>
      </c>
      <c r="D275" s="245">
        <f t="shared" si="3"/>
        <v>1</v>
      </c>
      <c r="E275" s="246">
        <f>-D275*(Bonds!V264/100)*(1/(1+(Bonds!B264/100)))</f>
        <v>-0.00009231053263</v>
      </c>
      <c r="F275" s="246">
        <f>-D275*Bonds!$AS$8</f>
        <v>-0.1565775601</v>
      </c>
      <c r="G275" s="246">
        <f t="shared" si="2"/>
        <v>-0.4951417203</v>
      </c>
    </row>
    <row r="276">
      <c r="A276" s="243">
        <v>42752.0</v>
      </c>
      <c r="B276" s="244">
        <f>exp(-'Yield curve'!B268*$B$9/100)</f>
        <v>0.9201670954</v>
      </c>
      <c r="C276" s="245">
        <f t="shared" si="1"/>
        <v>92.93687664</v>
      </c>
      <c r="D276" s="245">
        <f t="shared" si="3"/>
        <v>1</v>
      </c>
      <c r="E276" s="246">
        <f>-D276*(Bonds!V265/100)*(1/(1+(Bonds!B265/100)))</f>
        <v>0.00009231905465</v>
      </c>
      <c r="F276" s="246">
        <f>-D276*Bonds!$AS$8</f>
        <v>-0.1565775601</v>
      </c>
      <c r="G276" s="246">
        <f t="shared" si="2"/>
        <v>-0.4951417203</v>
      </c>
    </row>
    <row r="277">
      <c r="A277" s="243">
        <v>42751.0</v>
      </c>
      <c r="B277" s="244">
        <f>exp(-'Yield curve'!B269*$B$9/100)</f>
        <v>0.9200750833</v>
      </c>
      <c r="C277" s="245">
        <f t="shared" si="1"/>
        <v>92.92758341</v>
      </c>
      <c r="D277" s="245">
        <f t="shared" si="3"/>
        <v>1</v>
      </c>
      <c r="E277" s="246">
        <f>-D277*(Bonds!V266/100)*(1/(1+(Bonds!B266/100)))</f>
        <v>0.0002769315979</v>
      </c>
      <c r="F277" s="246">
        <f>-D277*Bonds!$AS$8</f>
        <v>-0.1565775601</v>
      </c>
      <c r="G277" s="246">
        <f t="shared" si="2"/>
        <v>-0.4951417203</v>
      </c>
    </row>
    <row r="278">
      <c r="A278" s="243">
        <v>42748.0</v>
      </c>
      <c r="B278" s="244">
        <f>exp(-'Yield curve'!B270*$B$9/100)</f>
        <v>0.9197991022</v>
      </c>
      <c r="C278" s="245">
        <f t="shared" si="1"/>
        <v>92.89970932</v>
      </c>
      <c r="D278" s="245">
        <f t="shared" si="3"/>
        <v>1</v>
      </c>
      <c r="E278" s="246">
        <f>-D278*(Bonds!V267/100)*(1/(1+(Bonds!B267/100)))</f>
        <v>0.000184569952</v>
      </c>
      <c r="F278" s="246">
        <f>-D278*Bonds!$AS$8</f>
        <v>-0.1565775601</v>
      </c>
      <c r="G278" s="246">
        <f t="shared" si="2"/>
        <v>-0.4951417203</v>
      </c>
    </row>
    <row r="279">
      <c r="A279" s="243">
        <v>42747.0</v>
      </c>
      <c r="B279" s="244">
        <f>exp(-'Yield curve'!B271*$B$9/100)</f>
        <v>0.9196151607</v>
      </c>
      <c r="C279" s="245">
        <f t="shared" si="1"/>
        <v>92.88113123</v>
      </c>
      <c r="D279" s="245">
        <f t="shared" si="3"/>
        <v>1</v>
      </c>
      <c r="E279" s="246">
        <f>-D279*(Bonds!V268/100)*(1/(1+(Bonds!B268/100)))</f>
        <v>0.0001845358922</v>
      </c>
      <c r="F279" s="246">
        <f>-D279*Bonds!$AS$8</f>
        <v>-0.1565775601</v>
      </c>
      <c r="G279" s="246">
        <f t="shared" si="2"/>
        <v>-0.4951417203</v>
      </c>
    </row>
    <row r="280">
      <c r="A280" s="243">
        <v>42746.0</v>
      </c>
      <c r="B280" s="244">
        <f>exp(-'Yield curve'!B272*$B$9/100)</f>
        <v>0.9194312561</v>
      </c>
      <c r="C280" s="245">
        <f t="shared" si="1"/>
        <v>92.86255687</v>
      </c>
      <c r="D280" s="245">
        <f t="shared" si="3"/>
        <v>1</v>
      </c>
      <c r="E280" s="246">
        <f>-D280*(Bonds!V269/100)*(1/(1+(Bonds!B269/100)))</f>
        <v>-0.00036900369</v>
      </c>
      <c r="F280" s="246">
        <f>-D280*Bonds!$AS$8</f>
        <v>-0.1565775601</v>
      </c>
      <c r="G280" s="246">
        <f t="shared" si="2"/>
        <v>-0.4951417203</v>
      </c>
    </row>
    <row r="281">
      <c r="A281" s="248">
        <v>42745.0</v>
      </c>
      <c r="B281" s="244">
        <f>exp(-'Yield curve'!B273*$B$9/100)</f>
        <v>0.9197991022</v>
      </c>
      <c r="C281" s="245">
        <f t="shared" si="1"/>
        <v>92.89970932</v>
      </c>
      <c r="D281" s="245">
        <f t="shared" si="3"/>
        <v>1</v>
      </c>
      <c r="E281" s="246">
        <f>-D281*(Bonds!V270/100)*(1/(1+(Bonds!B270/100)))</f>
        <v>0.001199704688</v>
      </c>
      <c r="F281" s="246">
        <f>-D281*Bonds!$AS$8</f>
        <v>-0.1565775601</v>
      </c>
      <c r="G281" s="246">
        <f t="shared" si="2"/>
        <v>-0.4951417203</v>
      </c>
    </row>
    <row r="282">
      <c r="A282" s="248">
        <v>42744.0</v>
      </c>
      <c r="B282" s="244">
        <f>exp(-'Yield curve'!B274*$B$9/100)</f>
        <v>0.9186041402</v>
      </c>
      <c r="C282" s="245">
        <f t="shared" si="1"/>
        <v>92.77901816</v>
      </c>
      <c r="D282" s="245">
        <f t="shared" si="3"/>
        <v>1</v>
      </c>
      <c r="E282" s="246">
        <f>-D282*(Bonds!V271/100)*(1/(1+(Bonds!B271/100)))</f>
        <v>-0.001290441515</v>
      </c>
      <c r="F282" s="246">
        <f>-D282*Bonds!$AS$8</f>
        <v>-0.1565775601</v>
      </c>
      <c r="G282" s="246">
        <f t="shared" si="2"/>
        <v>-0.4951417203</v>
      </c>
    </row>
    <row r="283">
      <c r="A283" s="248">
        <v>42741.0</v>
      </c>
      <c r="B283" s="244">
        <f>exp(-'Yield curve'!B275*$B$9/100)</f>
        <v>0.9198910867</v>
      </c>
      <c r="C283" s="245">
        <f t="shared" si="1"/>
        <v>92.90899975</v>
      </c>
      <c r="D283" s="245">
        <f t="shared" si="3"/>
        <v>1</v>
      </c>
      <c r="E283" s="246">
        <f>-D283*(Bonds!V272/100)*(1/(1+(Bonds!B272/100)))</f>
        <v>0.0001845869866</v>
      </c>
      <c r="F283" s="246">
        <f>-D283*Bonds!$AS$8</f>
        <v>-0.1565775601</v>
      </c>
      <c r="G283" s="246">
        <f t="shared" si="2"/>
        <v>-0.4951417203</v>
      </c>
    </row>
    <row r="284">
      <c r="A284" s="248">
        <v>42740.0</v>
      </c>
      <c r="B284" s="244">
        <f>exp(-'Yield curve'!B276*$B$9/100)</f>
        <v>0.9197071269</v>
      </c>
      <c r="C284" s="245">
        <f t="shared" si="1"/>
        <v>92.89041981</v>
      </c>
      <c r="D284" s="245">
        <f t="shared" si="3"/>
        <v>1</v>
      </c>
      <c r="E284" s="246">
        <f>-D284*(Bonds!V273/100)*(1/(1+(Bonds!B273/100)))</f>
        <v>0.0001845529205</v>
      </c>
      <c r="F284" s="246">
        <f>-D284*Bonds!$AS$8</f>
        <v>-0.1565775601</v>
      </c>
      <c r="G284" s="246">
        <f t="shared" si="2"/>
        <v>-0.4951417203</v>
      </c>
    </row>
    <row r="285">
      <c r="A285" s="248">
        <v>42739.0</v>
      </c>
      <c r="B285" s="244">
        <f>exp(-'Yield curve'!B277*$B$9/100)</f>
        <v>0.9195232038</v>
      </c>
      <c r="C285" s="245">
        <f t="shared" si="1"/>
        <v>92.87184359</v>
      </c>
      <c r="D285" s="245">
        <f t="shared" si="3"/>
        <v>1</v>
      </c>
      <c r="E285" s="246">
        <f>-D285*(Bonds!V274/100)*(1/(1+(Bonds!B274/100)))</f>
        <v>0.00009225943353</v>
      </c>
      <c r="F285" s="246">
        <f>-D285*Bonds!$AS$8</f>
        <v>-0.1565775601</v>
      </c>
      <c r="G285" s="246">
        <f t="shared" si="2"/>
        <v>-0.4951417203</v>
      </c>
    </row>
    <row r="286">
      <c r="A286" s="248">
        <v>42738.0</v>
      </c>
      <c r="B286" s="244">
        <f>exp(-'Yield curve'!B278*$B$9/100)</f>
        <v>0.9194312561</v>
      </c>
      <c r="C286" s="245">
        <f t="shared" si="1"/>
        <v>92.86255687</v>
      </c>
      <c r="D286" s="245">
        <f t="shared" si="3"/>
        <v>1</v>
      </c>
      <c r="E286" s="246">
        <f>-D286*(Bonds!V275/100)*(1/(1+(Bonds!B275/100)))</f>
        <v>0.0004612546125</v>
      </c>
      <c r="F286" s="246">
        <f>-D286*Bonds!$AS$8</f>
        <v>-0.1565775601</v>
      </c>
      <c r="G286" s="246">
        <f t="shared" si="2"/>
        <v>-0.4951417203</v>
      </c>
    </row>
    <row r="287">
      <c r="A287" s="248">
        <v>42734.0</v>
      </c>
      <c r="B287" s="244">
        <f>exp(-'Yield curve'!B279*$B$9/100)</f>
        <v>0.9189716554</v>
      </c>
      <c r="C287" s="245">
        <f t="shared" si="1"/>
        <v>92.81613719</v>
      </c>
      <c r="D287" s="245">
        <f t="shared" si="3"/>
        <v>1</v>
      </c>
      <c r="E287" s="246">
        <f>-D287*(Bonds!V276/100)*(1/(1+(Bonds!B276/100)))</f>
        <v>0.0007376671277</v>
      </c>
      <c r="F287" s="246">
        <f>-D287*Bonds!$AS$8</f>
        <v>-0.1565775601</v>
      </c>
      <c r="G287" s="246">
        <f t="shared" si="2"/>
        <v>-0.4951417203</v>
      </c>
    </row>
    <row r="288">
      <c r="A288" s="243">
        <v>42733.0</v>
      </c>
      <c r="B288" s="244">
        <f>exp(-'Yield curve'!B280*$B$9/100)</f>
        <v>0.918236772</v>
      </c>
      <c r="C288" s="245">
        <f t="shared" si="1"/>
        <v>92.74191398</v>
      </c>
      <c r="D288" s="245">
        <f t="shared" si="3"/>
        <v>1</v>
      </c>
      <c r="E288" s="246">
        <f>-D288*(Bonds!V277/100)*(1/(1+(Bonds!B277/100)))</f>
        <v>0.000092140422</v>
      </c>
      <c r="F288" s="246">
        <f>-D288*Bonds!$AS$8</f>
        <v>-0.1565775601</v>
      </c>
      <c r="G288" s="246">
        <f t="shared" si="2"/>
        <v>-0.4951417203</v>
      </c>
    </row>
    <row r="289">
      <c r="A289" s="243">
        <v>42732.0</v>
      </c>
      <c r="B289" s="244">
        <f>exp(-'Yield curve'!B281*$B$9/100)</f>
        <v>0.918144953</v>
      </c>
      <c r="C289" s="245">
        <f t="shared" si="1"/>
        <v>92.73264025</v>
      </c>
      <c r="D289" s="245">
        <f t="shared" si="3"/>
        <v>1</v>
      </c>
      <c r="E289" s="246">
        <f>-D289*(Bonds!V278/100)*(1/(1+(Bonds!B278/100)))</f>
        <v>0.0004606596646</v>
      </c>
      <c r="F289" s="246">
        <f>-D289*Bonds!$AS$8</f>
        <v>-0.1565775601</v>
      </c>
      <c r="G289" s="246">
        <f t="shared" si="2"/>
        <v>-0.4951417203</v>
      </c>
    </row>
    <row r="290">
      <c r="A290" s="243">
        <v>42731.0</v>
      </c>
      <c r="B290" s="244">
        <f>exp(-'Yield curve'!B282*$B$9/100)</f>
        <v>0.9176859952</v>
      </c>
      <c r="C290" s="245">
        <f t="shared" si="1"/>
        <v>92.68628552</v>
      </c>
      <c r="D290" s="245">
        <f t="shared" si="3"/>
        <v>1</v>
      </c>
      <c r="E290" s="246">
        <f>-D290*(Bonds!V279/100)*(1/(1+(Bonds!B279/100)))</f>
        <v>-0.000368358044</v>
      </c>
      <c r="F290" s="246">
        <f>-D290*Bonds!$AS$8</f>
        <v>-0.1565775601</v>
      </c>
      <c r="G290" s="246">
        <f t="shared" si="2"/>
        <v>-0.4951417203</v>
      </c>
    </row>
    <row r="291">
      <c r="A291" s="243">
        <v>42730.0</v>
      </c>
      <c r="B291" s="244">
        <f>exp(-'Yield curve'!B283*$B$9/100)</f>
        <v>0.9180531431</v>
      </c>
      <c r="C291" s="245">
        <f t="shared" si="1"/>
        <v>92.72336745</v>
      </c>
      <c r="D291" s="245">
        <f t="shared" si="3"/>
        <v>1</v>
      </c>
      <c r="E291" s="246">
        <f>-D291*(Bonds!V280/100)*(1/(1+(Bonds!B280/100)))</f>
        <v>0.0001842468908</v>
      </c>
      <c r="F291" s="246">
        <f>-D291*Bonds!$AS$8</f>
        <v>-0.1565775601</v>
      </c>
      <c r="G291" s="246">
        <f t="shared" si="2"/>
        <v>-0.4951417203</v>
      </c>
    </row>
    <row r="292">
      <c r="A292" s="243">
        <v>42727.0</v>
      </c>
      <c r="B292" s="244">
        <f>exp(-'Yield curve'!B284*$B$9/100)</f>
        <v>0.9178695508</v>
      </c>
      <c r="C292" s="245">
        <f t="shared" si="1"/>
        <v>92.70482463</v>
      </c>
      <c r="D292" s="245">
        <f t="shared" si="3"/>
        <v>1</v>
      </c>
      <c r="E292" s="246">
        <f>-D292*(Bonds!V281/100)*(1/(1+(Bonds!B281/100)))</f>
        <v>-0.0001842129502</v>
      </c>
      <c r="F292" s="246">
        <f>-D292*Bonds!$AS$8</f>
        <v>-0.1565775601</v>
      </c>
      <c r="G292" s="246">
        <f t="shared" si="2"/>
        <v>-0.4951417203</v>
      </c>
    </row>
    <row r="293">
      <c r="A293" s="243">
        <v>42726.0</v>
      </c>
      <c r="B293" s="244">
        <f>exp(-'Yield curve'!B285*$B$9/100)</f>
        <v>0.9180531431</v>
      </c>
      <c r="C293" s="245">
        <f t="shared" si="1"/>
        <v>92.72336745</v>
      </c>
      <c r="D293" s="245">
        <f t="shared" si="3"/>
        <v>1</v>
      </c>
      <c r="E293" s="246">
        <f>-D293*(Bonds!V282/100)*(1/(1+(Bonds!B282/100)))</f>
        <v>0.0002763703363</v>
      </c>
      <c r="F293" s="246">
        <f>-D293*Bonds!$AS$8</f>
        <v>-0.1565775601</v>
      </c>
      <c r="G293" s="246">
        <f t="shared" si="2"/>
        <v>-0.4951417203</v>
      </c>
    </row>
    <row r="294">
      <c r="A294" s="243">
        <v>42725.0</v>
      </c>
      <c r="B294" s="244">
        <f>exp(-'Yield curve'!B286*$B$9/100)</f>
        <v>0.9177777684</v>
      </c>
      <c r="C294" s="245">
        <f t="shared" si="1"/>
        <v>92.69555461</v>
      </c>
      <c r="D294" s="245">
        <f t="shared" si="3"/>
        <v>1</v>
      </c>
      <c r="E294" s="246">
        <f>-D294*(Bonds!V283/100)*(1/(1+(Bonds!B283/100)))</f>
        <v>-0.0001841959845</v>
      </c>
      <c r="F294" s="246">
        <f>-D294*Bonds!$AS$8</f>
        <v>-0.1565775601</v>
      </c>
      <c r="G294" s="246">
        <f t="shared" si="2"/>
        <v>-0.4951417203</v>
      </c>
    </row>
    <row r="295">
      <c r="A295" s="243">
        <v>42724.0</v>
      </c>
      <c r="B295" s="244">
        <f>exp(-'Yield curve'!B287*$B$9/100)</f>
        <v>0.9179613423</v>
      </c>
      <c r="C295" s="245">
        <f t="shared" si="1"/>
        <v>92.71409558</v>
      </c>
      <c r="D295" s="245">
        <f t="shared" si="3"/>
        <v>1</v>
      </c>
      <c r="E295" s="246">
        <f>-D295*(Bonds!V284/100)*(1/(1+(Bonds!B284/100)))</f>
        <v>-0.00009211495947</v>
      </c>
      <c r="F295" s="246">
        <f>-D295*Bonds!$AS$8</f>
        <v>-0.1565775601</v>
      </c>
      <c r="G295" s="246">
        <f t="shared" si="2"/>
        <v>-0.4951417203</v>
      </c>
    </row>
    <row r="296">
      <c r="A296" s="243">
        <v>42723.0</v>
      </c>
      <c r="B296" s="244">
        <f>exp(-'Yield curve'!B288*$B$9/100)</f>
        <v>0.9180531431</v>
      </c>
      <c r="C296" s="245">
        <f t="shared" si="1"/>
        <v>92.72336745</v>
      </c>
      <c r="D296" s="245">
        <f t="shared" si="3"/>
        <v>1</v>
      </c>
      <c r="E296" s="246">
        <f>-D296*(Bonds!V285/100)*(1/(1+(Bonds!B285/100)))</f>
        <v>-0.0001842468908</v>
      </c>
      <c r="F296" s="246">
        <f>-D296*Bonds!$AS$8</f>
        <v>-0.1565775601</v>
      </c>
      <c r="G296" s="246">
        <f t="shared" si="2"/>
        <v>-0.4951417203</v>
      </c>
    </row>
    <row r="297">
      <c r="A297" s="243">
        <v>42720.0</v>
      </c>
      <c r="B297" s="244">
        <f>exp(-'Yield curve'!B289*$B$9/100)</f>
        <v>0.918236772</v>
      </c>
      <c r="C297" s="245">
        <f t="shared" si="1"/>
        <v>92.74191398</v>
      </c>
      <c r="D297" s="245">
        <f t="shared" si="3"/>
        <v>1</v>
      </c>
      <c r="E297" s="246">
        <f>-D297*(Bonds!V286/100)*(1/(1+(Bonds!B286/100)))</f>
        <v>0.000644982954</v>
      </c>
      <c r="F297" s="246">
        <f>-D297*Bonds!$AS$8</f>
        <v>-0.1565775601</v>
      </c>
      <c r="G297" s="246">
        <f t="shared" si="2"/>
        <v>-0.4951417203</v>
      </c>
    </row>
    <row r="298">
      <c r="A298" s="243">
        <v>42719.0</v>
      </c>
      <c r="B298" s="244">
        <f>exp(-'Yield curve'!B290*$B$9/100)</f>
        <v>0.9175942312</v>
      </c>
      <c r="C298" s="245">
        <f t="shared" si="1"/>
        <v>92.67701735</v>
      </c>
      <c r="D298" s="245">
        <f t="shared" si="3"/>
        <v>1</v>
      </c>
      <c r="E298" s="246">
        <f>-D298*(Bonds!V287/100)*(1/(1+(Bonds!B287/100)))</f>
        <v>0</v>
      </c>
      <c r="F298" s="246">
        <f>-D298*Bonds!$AS$8</f>
        <v>-0.1565775601</v>
      </c>
      <c r="G298" s="246">
        <f t="shared" si="2"/>
        <v>-0.4951417203</v>
      </c>
    </row>
    <row r="299">
      <c r="A299" s="243">
        <v>42718.0</v>
      </c>
      <c r="B299" s="244">
        <f>exp(-'Yield curve'!B291*$B$9/100)</f>
        <v>0.9175942312</v>
      </c>
      <c r="C299" s="245">
        <f t="shared" si="1"/>
        <v>92.67701735</v>
      </c>
      <c r="D299" s="245">
        <f t="shared" si="3"/>
        <v>1</v>
      </c>
      <c r="E299" s="246">
        <f>-D299*(Bonds!V288/100)*(1/(1+(Bonds!B288/100)))</f>
        <v>0.0008287292818</v>
      </c>
      <c r="F299" s="246">
        <f>-D299*Bonds!$AS$8</f>
        <v>-0.1565775601</v>
      </c>
      <c r="G299" s="246">
        <f t="shared" si="2"/>
        <v>-0.4951417203</v>
      </c>
    </row>
    <row r="300">
      <c r="A300" s="243">
        <v>42717.0</v>
      </c>
      <c r="B300" s="244">
        <f>exp(-'Yield curve'!B292*$B$9/100)</f>
        <v>0.9167687679</v>
      </c>
      <c r="C300" s="245">
        <f t="shared" si="1"/>
        <v>92.59364556</v>
      </c>
      <c r="D300" s="245">
        <f t="shared" si="3"/>
        <v>1</v>
      </c>
      <c r="E300" s="246">
        <f>-D300*(Bonds!V289/100)*(1/(1+(Bonds!B289/100)))</f>
        <v>-0.00009200478425</v>
      </c>
      <c r="F300" s="246">
        <f>-D300*Bonds!$AS$8</f>
        <v>-0.1565775601</v>
      </c>
      <c r="G300" s="246">
        <f t="shared" si="2"/>
        <v>-0.4951417203</v>
      </c>
    </row>
    <row r="301">
      <c r="A301" s="243">
        <v>42716.0</v>
      </c>
      <c r="B301" s="244">
        <f>exp(-'Yield curve'!B293*$B$9/100)</f>
        <v>0.9168604494</v>
      </c>
      <c r="C301" s="245">
        <f t="shared" si="1"/>
        <v>92.60290539</v>
      </c>
      <c r="D301" s="245">
        <f t="shared" si="3"/>
        <v>1</v>
      </c>
      <c r="E301" s="246">
        <f>-D301*(Bonds!V290/100)*(1/(1+(Bonds!B290/100)))</f>
        <v>0.0006440927494</v>
      </c>
      <c r="F301" s="246">
        <f>-D301*Bonds!$AS$8</f>
        <v>-0.1565775601</v>
      </c>
      <c r="G301" s="246">
        <f t="shared" si="2"/>
        <v>-0.4951417203</v>
      </c>
    </row>
    <row r="302">
      <c r="A302" s="243">
        <v>42713.0</v>
      </c>
      <c r="B302" s="244">
        <f>exp(-'Yield curve'!B294*$B$9/100)</f>
        <v>0.9162188717</v>
      </c>
      <c r="C302" s="245">
        <f t="shared" si="1"/>
        <v>92.53810604</v>
      </c>
      <c r="D302" s="245">
        <f t="shared" si="3"/>
        <v>1</v>
      </c>
      <c r="E302" s="246">
        <f>-D302*(Bonds!V291/100)*(1/(1+(Bonds!B291/100)))</f>
        <v>0.0004597701149</v>
      </c>
      <c r="F302" s="246">
        <f>-D302*Bonds!$AS$8</f>
        <v>-0.1565775601</v>
      </c>
      <c r="G302" s="246">
        <f t="shared" si="2"/>
        <v>-0.4951417203</v>
      </c>
    </row>
    <row r="303">
      <c r="A303" s="248">
        <v>42712.0</v>
      </c>
      <c r="B303" s="244">
        <f>exp(-'Yield curve'!B295*$B$9/100)</f>
        <v>0.9157608767</v>
      </c>
      <c r="C303" s="245">
        <f t="shared" si="1"/>
        <v>92.49184855</v>
      </c>
      <c r="D303" s="245">
        <f t="shared" si="3"/>
        <v>1</v>
      </c>
      <c r="E303" s="246">
        <f>-D303*(Bonds!V292/100)*(1/(1+(Bonds!B292/100)))</f>
        <v>0.00009191176471</v>
      </c>
      <c r="F303" s="246">
        <f>-D303*Bonds!$AS$8</f>
        <v>-0.1565775601</v>
      </c>
      <c r="G303" s="246">
        <f t="shared" si="2"/>
        <v>-0.4951417203</v>
      </c>
    </row>
    <row r="304">
      <c r="A304" s="248">
        <v>42711.0</v>
      </c>
      <c r="B304" s="244">
        <f>exp(-'Yield curve'!B296*$B$9/100)</f>
        <v>0.9156693052</v>
      </c>
      <c r="C304" s="245">
        <f t="shared" si="1"/>
        <v>92.48259983</v>
      </c>
      <c r="D304" s="245">
        <f t="shared" si="3"/>
        <v>1</v>
      </c>
      <c r="E304" s="246">
        <f>-D304*(Bonds!V293/100)*(1/(1+(Bonds!B293/100)))</f>
        <v>0.0004595165885</v>
      </c>
      <c r="F304" s="246">
        <f>-D304*Bonds!$AS$8</f>
        <v>-0.1565775601</v>
      </c>
      <c r="G304" s="246">
        <f t="shared" si="2"/>
        <v>-0.4951417203</v>
      </c>
    </row>
    <row r="305">
      <c r="A305" s="248">
        <v>42710.0</v>
      </c>
      <c r="B305" s="244">
        <f>exp(-'Yield curve'!B297*$B$9/100)</f>
        <v>0.915211585</v>
      </c>
      <c r="C305" s="245">
        <f t="shared" si="1"/>
        <v>92.43637009</v>
      </c>
      <c r="D305" s="245">
        <f t="shared" si="3"/>
        <v>1</v>
      </c>
      <c r="E305" s="246">
        <f>-D305*(Bonds!V294/100)*(1/(1+(Bonds!B294/100)))</f>
        <v>0.000551166636</v>
      </c>
      <c r="F305" s="246">
        <f>-D305*Bonds!$AS$8</f>
        <v>-0.1565775601</v>
      </c>
      <c r="G305" s="246">
        <f t="shared" si="2"/>
        <v>-0.4951417203</v>
      </c>
    </row>
    <row r="306">
      <c r="A306" s="248">
        <v>42709.0</v>
      </c>
      <c r="B306" s="244">
        <f>exp(-'Yield curve'!B298*$B$9/100)</f>
        <v>0.9146626228</v>
      </c>
      <c r="C306" s="245">
        <f t="shared" si="1"/>
        <v>92.3809249</v>
      </c>
      <c r="D306" s="245">
        <f t="shared" si="3"/>
        <v>1</v>
      </c>
      <c r="E306" s="246">
        <f>-D306*(Bonds!V295/100)*(1/(1+(Bonds!B295/100)))</f>
        <v>0</v>
      </c>
      <c r="F306" s="246">
        <f>-D306*Bonds!$AS$8</f>
        <v>-0.1565775601</v>
      </c>
      <c r="G306" s="246">
        <f t="shared" si="2"/>
        <v>-0.4951417203</v>
      </c>
    </row>
    <row r="307">
      <c r="A307" s="248">
        <v>42706.0</v>
      </c>
      <c r="B307" s="244">
        <f>exp(-'Yield curve'!B299*$B$9/100)</f>
        <v>0.9146626228</v>
      </c>
      <c r="C307" s="245">
        <f t="shared" si="1"/>
        <v>92.3809249</v>
      </c>
      <c r="D307" s="245">
        <f t="shared" si="3"/>
        <v>1</v>
      </c>
      <c r="E307" s="246">
        <f>-D307*(Bonds!V296/100)*(1/(1+(Bonds!B296/100)))</f>
        <v>-0.0003672420125</v>
      </c>
      <c r="F307" s="246">
        <f>-D307*Bonds!$AS$8</f>
        <v>-0.1565775601</v>
      </c>
      <c r="G307" s="246">
        <f t="shared" si="2"/>
        <v>-0.4951417203</v>
      </c>
    </row>
    <row r="308">
      <c r="A308" s="248">
        <v>42705.0</v>
      </c>
      <c r="B308" s="244">
        <f>exp(-'Yield curve'!B300*$B$9/100)</f>
        <v>0.915028561</v>
      </c>
      <c r="C308" s="245">
        <f t="shared" si="1"/>
        <v>92.41788466</v>
      </c>
      <c r="D308" s="245">
        <f t="shared" si="3"/>
        <v>1</v>
      </c>
      <c r="E308" s="246">
        <f>-D308*(Bonds!V297/100)*(1/(1+(Bonds!B297/100)))</f>
        <v>0.0006429096253</v>
      </c>
      <c r="F308" s="246">
        <f>-D308*Bonds!$AS$8</f>
        <v>-0.1565775601</v>
      </c>
      <c r="G308" s="246">
        <f t="shared" si="2"/>
        <v>-0.4951417203</v>
      </c>
    </row>
    <row r="309">
      <c r="A309" s="243">
        <v>42704.0</v>
      </c>
      <c r="B309" s="244">
        <f>exp(-'Yield curve'!B301*$B$9/100)</f>
        <v>0.9143882651</v>
      </c>
      <c r="C309" s="245">
        <f t="shared" si="1"/>
        <v>92.35321478</v>
      </c>
      <c r="D309" s="245">
        <f t="shared" si="3"/>
        <v>1</v>
      </c>
      <c r="E309" s="246">
        <f>-D309*(Bonds!V298/100)*(1/(1+(Bonds!B298/100)))</f>
        <v>0.00009178522258</v>
      </c>
      <c r="F309" s="246">
        <f>-D309*Bonds!$AS$8</f>
        <v>-0.1565775601</v>
      </c>
      <c r="G309" s="246">
        <f t="shared" si="2"/>
        <v>-0.4951417203</v>
      </c>
    </row>
    <row r="310">
      <c r="A310" s="243">
        <v>42703.0</v>
      </c>
      <c r="B310" s="244">
        <f>exp(-'Yield curve'!B302*$B$9/100)</f>
        <v>0.9142968309</v>
      </c>
      <c r="C310" s="245">
        <f t="shared" si="1"/>
        <v>92.34397992</v>
      </c>
      <c r="D310" s="245">
        <f t="shared" si="3"/>
        <v>1</v>
      </c>
      <c r="E310" s="246">
        <f>-D310*(Bonds!V299/100)*(1/(1+(Bonds!B299/100)))</f>
        <v>-0.0002753303965</v>
      </c>
      <c r="F310" s="246">
        <f>-D310*Bonds!$AS$8</f>
        <v>-0.1565775601</v>
      </c>
      <c r="G310" s="246">
        <f t="shared" si="2"/>
        <v>-0.4951417203</v>
      </c>
    </row>
    <row r="311">
      <c r="A311" s="243">
        <v>42702.0</v>
      </c>
      <c r="B311" s="244">
        <f>exp(-'Yield curve'!B303*$B$9/100)</f>
        <v>0.9145711611</v>
      </c>
      <c r="C311" s="245">
        <f t="shared" si="1"/>
        <v>92.37168727</v>
      </c>
      <c r="D311" s="245">
        <f t="shared" si="3"/>
        <v>1</v>
      </c>
      <c r="E311" s="246">
        <f>-D311*(Bonds!V300/100)*(1/(1+(Bonds!B300/100)))</f>
        <v>0.0002754062242</v>
      </c>
      <c r="F311" s="246">
        <f>-D311*Bonds!$AS$8</f>
        <v>-0.1565775601</v>
      </c>
      <c r="G311" s="246">
        <f t="shared" si="2"/>
        <v>-0.4951417203</v>
      </c>
    </row>
    <row r="312">
      <c r="A312" s="243">
        <v>42699.0</v>
      </c>
      <c r="B312" s="244">
        <f>exp(-'Yield curve'!B304*$B$9/100)</f>
        <v>0.9142968309</v>
      </c>
      <c r="C312" s="245">
        <f t="shared" si="1"/>
        <v>92.34397992</v>
      </c>
      <c r="D312" s="245">
        <f t="shared" si="3"/>
        <v>1</v>
      </c>
      <c r="E312" s="246">
        <f>-D312*(Bonds!V301/100)*(1/(1+(Bonds!B301/100)))</f>
        <v>-0.0007342143906</v>
      </c>
      <c r="F312" s="246">
        <f>-D312*Bonds!$AS$8</f>
        <v>-0.1565775601</v>
      </c>
      <c r="G312" s="246">
        <f t="shared" si="2"/>
        <v>-0.4951417203</v>
      </c>
    </row>
    <row r="313">
      <c r="A313" s="243">
        <v>42698.0</v>
      </c>
      <c r="B313" s="244">
        <f>exp(-'Yield curve'!B305*$B$9/100)</f>
        <v>0.915028561</v>
      </c>
      <c r="C313" s="245">
        <f t="shared" si="1"/>
        <v>92.41788466</v>
      </c>
      <c r="D313" s="245">
        <f t="shared" si="3"/>
        <v>1</v>
      </c>
      <c r="E313" s="246">
        <f>-D313*(Bonds!V302/100)*(1/(1+(Bonds!B302/100)))</f>
        <v>-0.0001836884644</v>
      </c>
      <c r="F313" s="246">
        <f>-D313*Bonds!$AS$8</f>
        <v>-0.1565775601</v>
      </c>
      <c r="G313" s="246">
        <f t="shared" si="2"/>
        <v>-0.4951417203</v>
      </c>
    </row>
    <row r="314">
      <c r="A314" s="243">
        <v>42697.0</v>
      </c>
      <c r="B314" s="244">
        <f>exp(-'Yield curve'!B306*$B$9/100)</f>
        <v>0.915211585</v>
      </c>
      <c r="C314" s="245">
        <f t="shared" si="1"/>
        <v>92.43637009</v>
      </c>
      <c r="D314" s="245">
        <f t="shared" si="3"/>
        <v>1</v>
      </c>
      <c r="E314" s="246">
        <f>-D314*(Bonds!V303/100)*(1/(1+(Bonds!B303/100)))</f>
        <v>0.00009186110601</v>
      </c>
      <c r="F314" s="246">
        <f>-D314*Bonds!$AS$8</f>
        <v>-0.1565775601</v>
      </c>
      <c r="G314" s="246">
        <f t="shared" si="2"/>
        <v>-0.4951417203</v>
      </c>
    </row>
    <row r="315">
      <c r="A315" s="243">
        <v>42696.0</v>
      </c>
      <c r="B315" s="244">
        <f>exp(-'Yield curve'!B307*$B$9/100)</f>
        <v>0.9151200684</v>
      </c>
      <c r="C315" s="245">
        <f t="shared" si="1"/>
        <v>92.42712691</v>
      </c>
      <c r="D315" s="245">
        <f t="shared" si="3"/>
        <v>1</v>
      </c>
      <c r="E315" s="246">
        <f>-D315*(Bonds!V304/100)*(1/(1+(Bonds!B304/100)))</f>
        <v>-0.0004592633416</v>
      </c>
      <c r="F315" s="246">
        <f>-D315*Bonds!$AS$8</f>
        <v>-0.1565775601</v>
      </c>
      <c r="G315" s="246">
        <f t="shared" si="2"/>
        <v>-0.4951417203</v>
      </c>
    </row>
    <row r="316">
      <c r="A316" s="243">
        <v>42695.0</v>
      </c>
      <c r="B316" s="244">
        <f>exp(-'Yield curve'!B308*$B$9/100)</f>
        <v>0.9155777429</v>
      </c>
      <c r="C316" s="245">
        <f t="shared" si="1"/>
        <v>92.47335203</v>
      </c>
      <c r="D316" s="245">
        <f t="shared" si="3"/>
        <v>1</v>
      </c>
      <c r="E316" s="246">
        <f>-D316*(Bonds!V305/100)*(1/(1+(Bonds!B305/100)))</f>
        <v>0.0004594743613</v>
      </c>
      <c r="F316" s="246">
        <f>-D316*Bonds!$AS$8</f>
        <v>-0.1565775601</v>
      </c>
      <c r="G316" s="246">
        <f t="shared" si="2"/>
        <v>-0.4951417203</v>
      </c>
    </row>
    <row r="317">
      <c r="A317" s="243">
        <v>42692.0</v>
      </c>
      <c r="B317" s="244">
        <f>exp(-'Yield curve'!B309*$B$9/100)</f>
        <v>0.9151200684</v>
      </c>
      <c r="C317" s="245">
        <f t="shared" si="1"/>
        <v>92.42712691</v>
      </c>
      <c r="D317" s="245">
        <f t="shared" si="3"/>
        <v>1</v>
      </c>
      <c r="E317" s="246">
        <f>-D317*(Bonds!V306/100)*(1/(1+(Bonds!B306/100)))</f>
        <v>-0.0006429686782</v>
      </c>
      <c r="F317" s="246">
        <f>-D317*Bonds!$AS$8</f>
        <v>-0.1565775601</v>
      </c>
      <c r="G317" s="246">
        <f t="shared" si="2"/>
        <v>-0.4951417203</v>
      </c>
    </row>
    <row r="318">
      <c r="A318" s="243">
        <v>42691.0</v>
      </c>
      <c r="B318" s="244">
        <f>exp(-'Yield curve'!B310*$B$9/100)</f>
        <v>0.9157608767</v>
      </c>
      <c r="C318" s="245">
        <f t="shared" si="1"/>
        <v>92.49184855</v>
      </c>
      <c r="D318" s="245">
        <f t="shared" si="3"/>
        <v>1</v>
      </c>
      <c r="E318" s="246">
        <f>-D318*(Bonds!V307/100)*(1/(1+(Bonds!B307/100)))</f>
        <v>0.0008272058824</v>
      </c>
      <c r="F318" s="246">
        <f>-D318*Bonds!$AS$8</f>
        <v>-0.1565775601</v>
      </c>
      <c r="G318" s="246">
        <f t="shared" si="2"/>
        <v>-0.4951417203</v>
      </c>
    </row>
    <row r="319">
      <c r="A319" s="243">
        <v>42690.0</v>
      </c>
      <c r="B319" s="244">
        <f>exp(-'Yield curve'!B311*$B$9/100)</f>
        <v>0.9149370627</v>
      </c>
      <c r="C319" s="245">
        <f t="shared" si="1"/>
        <v>92.40864333</v>
      </c>
      <c r="D319" s="245">
        <f t="shared" si="3"/>
        <v>1</v>
      </c>
      <c r="E319" s="246">
        <f>-D319*(Bonds!V308/100)*(1/(1+(Bonds!B308/100)))</f>
        <v>-0.0001836715952</v>
      </c>
      <c r="F319" s="246">
        <f>-D319*Bonds!$AS$8</f>
        <v>-0.1565775601</v>
      </c>
      <c r="G319" s="246">
        <f t="shared" si="2"/>
        <v>-0.4951417203</v>
      </c>
    </row>
    <row r="320">
      <c r="A320" s="243">
        <v>42689.0</v>
      </c>
      <c r="B320" s="244">
        <f>exp(-'Yield curve'!B312*$B$9/100)</f>
        <v>0.9151200684</v>
      </c>
      <c r="C320" s="245">
        <f t="shared" si="1"/>
        <v>92.42712691</v>
      </c>
      <c r="D320" s="245">
        <f t="shared" si="3"/>
        <v>1</v>
      </c>
      <c r="E320" s="246">
        <f>-D320*(Bonds!V309/100)*(1/(1+(Bonds!B309/100)))</f>
        <v>0.001010379352</v>
      </c>
      <c r="F320" s="246">
        <f>-D320*Bonds!$AS$8</f>
        <v>-0.1565775601</v>
      </c>
      <c r="G320" s="246">
        <f t="shared" si="2"/>
        <v>-0.4951417203</v>
      </c>
    </row>
    <row r="321">
      <c r="A321" s="243">
        <v>42688.0</v>
      </c>
      <c r="B321" s="244">
        <f>exp(-'Yield curve'!B313*$B$9/100)</f>
        <v>0.9141139898</v>
      </c>
      <c r="C321" s="245">
        <f t="shared" si="1"/>
        <v>92.32551297</v>
      </c>
      <c r="D321" s="245">
        <f t="shared" si="3"/>
        <v>1</v>
      </c>
      <c r="E321" s="246">
        <f>-D321*(Bonds!V310/100)*(1/(1+(Bonds!B310/100)))</f>
        <v>0.0002752798679</v>
      </c>
      <c r="F321" s="246">
        <f>-D321*Bonds!$AS$8</f>
        <v>-0.1565775601</v>
      </c>
      <c r="G321" s="246">
        <f t="shared" si="2"/>
        <v>-0.4951417203</v>
      </c>
    </row>
    <row r="322">
      <c r="A322" s="243">
        <v>42685.0</v>
      </c>
      <c r="B322" s="244">
        <f>exp(-'Yield curve'!B314*$B$9/100)</f>
        <v>0.9138397967</v>
      </c>
      <c r="C322" s="245">
        <f t="shared" si="1"/>
        <v>92.29781947</v>
      </c>
      <c r="D322" s="245">
        <f t="shared" si="3"/>
        <v>1</v>
      </c>
      <c r="E322" s="246">
        <f>-D322*(Bonds!V311/100)*(1/(1+(Bonds!B311/100)))</f>
        <v>-0.000366938813</v>
      </c>
      <c r="F322" s="246">
        <f>-D322*Bonds!$AS$8</f>
        <v>-0.1565775601</v>
      </c>
      <c r="G322" s="246">
        <f t="shared" si="2"/>
        <v>-0.4951417203</v>
      </c>
    </row>
    <row r="323">
      <c r="A323" s="243">
        <v>42684.0</v>
      </c>
      <c r="B323" s="244">
        <f>exp(-'Yield curve'!B315*$B$9/100)</f>
        <v>0.9142054058</v>
      </c>
      <c r="C323" s="245">
        <f t="shared" si="1"/>
        <v>92.33474598</v>
      </c>
      <c r="D323" s="245">
        <f t="shared" si="3"/>
        <v>1</v>
      </c>
      <c r="E323" s="246">
        <f>-D323*(Bonds!V312/100)*(1/(1+(Bonds!B312/100)))</f>
        <v>0.0005506102597</v>
      </c>
      <c r="F323" s="246">
        <f>-D323*Bonds!$AS$8</f>
        <v>-0.1565775601</v>
      </c>
      <c r="G323" s="246">
        <f t="shared" si="2"/>
        <v>-0.4951417203</v>
      </c>
    </row>
    <row r="324">
      <c r="A324" s="243">
        <v>42683.0</v>
      </c>
      <c r="B324" s="244">
        <f>exp(-'Yield curve'!B316*$B$9/100)</f>
        <v>0.913657047</v>
      </c>
      <c r="C324" s="245">
        <f t="shared" si="1"/>
        <v>92.27936175</v>
      </c>
      <c r="D324" s="245">
        <f t="shared" si="3"/>
        <v>1</v>
      </c>
      <c r="E324" s="246">
        <f>-D324*(Bonds!V313/100)*(1/(1+(Bonds!B313/100)))</f>
        <v>0.0001834357516</v>
      </c>
      <c r="F324" s="246">
        <f>-D324*Bonds!$AS$8</f>
        <v>-0.1565775601</v>
      </c>
      <c r="G324" s="246">
        <f t="shared" si="2"/>
        <v>-0.4951417203</v>
      </c>
    </row>
    <row r="325">
      <c r="A325" s="248">
        <v>42682.0</v>
      </c>
      <c r="B325" s="244">
        <f>exp(-'Yield curve'!B317*$B$9/100)</f>
        <v>0.9134743339</v>
      </c>
      <c r="C325" s="245">
        <f t="shared" si="1"/>
        <v>92.26090772</v>
      </c>
      <c r="D325" s="245">
        <f t="shared" si="3"/>
        <v>1</v>
      </c>
      <c r="E325" s="246">
        <f>-D325*(Bonds!V314/100)*(1/(1+(Bonds!B314/100)))</f>
        <v>-0.0001834021091</v>
      </c>
      <c r="F325" s="246">
        <f>-D325*Bonds!$AS$8</f>
        <v>-0.1565775601</v>
      </c>
      <c r="G325" s="246">
        <f t="shared" si="2"/>
        <v>-0.4951417203</v>
      </c>
    </row>
    <row r="326">
      <c r="A326" s="248">
        <v>42681.0</v>
      </c>
      <c r="B326" s="244">
        <f>exp(-'Yield curve'!B318*$B$9/100)</f>
        <v>0.913657047</v>
      </c>
      <c r="C326" s="245">
        <f t="shared" si="1"/>
        <v>92.27936175</v>
      </c>
      <c r="D326" s="245">
        <f t="shared" si="3"/>
        <v>1</v>
      </c>
      <c r="E326" s="246">
        <f>-D326*(Bonds!V315/100)*(1/(1+(Bonds!B315/100)))</f>
        <v>-0.0001834357516</v>
      </c>
      <c r="F326" s="246">
        <f>-D326*Bonds!$AS$8</f>
        <v>-0.1565775601</v>
      </c>
      <c r="G326" s="246">
        <f t="shared" si="2"/>
        <v>-0.4951417203</v>
      </c>
    </row>
    <row r="327">
      <c r="A327" s="248">
        <v>42677.0</v>
      </c>
      <c r="B327" s="244">
        <f>exp(-'Yield curve'!B319*$B$9/100)</f>
        <v>0.9138397967</v>
      </c>
      <c r="C327" s="245">
        <f t="shared" si="1"/>
        <v>92.29781947</v>
      </c>
      <c r="D327" s="245">
        <f t="shared" si="3"/>
        <v>1</v>
      </c>
      <c r="E327" s="246">
        <f>-D327*(Bonds!V316/100)*(1/(1+(Bonds!B316/100)))</f>
        <v>-0.0005504082194</v>
      </c>
      <c r="F327" s="246">
        <f>-D327*Bonds!$AS$8</f>
        <v>-0.1565775601</v>
      </c>
      <c r="G327" s="246">
        <f t="shared" si="2"/>
        <v>-0.4951417203</v>
      </c>
    </row>
    <row r="328">
      <c r="A328" s="248">
        <v>42676.0</v>
      </c>
      <c r="B328" s="244">
        <f>exp(-'Yield curve'!B320*$B$9/100)</f>
        <v>0.9143882651</v>
      </c>
      <c r="C328" s="245">
        <f t="shared" si="1"/>
        <v>92.35321478</v>
      </c>
      <c r="D328" s="245">
        <f t="shared" si="3"/>
        <v>1</v>
      </c>
      <c r="E328" s="246">
        <f>-D328*(Bonds!V317/100)*(1/(1+(Bonds!B317/100)))</f>
        <v>0.0001835704452</v>
      </c>
      <c r="F328" s="246">
        <f>-D328*Bonds!$AS$8</f>
        <v>-0.1565775601</v>
      </c>
      <c r="G328" s="246">
        <f t="shared" si="2"/>
        <v>-0.4951417203</v>
      </c>
    </row>
    <row r="329">
      <c r="A329" s="248">
        <v>42675.0</v>
      </c>
      <c r="B329" s="244">
        <f>exp(-'Yield curve'!B321*$B$9/100)</f>
        <v>0.9142054058</v>
      </c>
      <c r="C329" s="245">
        <f t="shared" si="1"/>
        <v>92.33474598</v>
      </c>
      <c r="D329" s="245">
        <f t="shared" si="3"/>
        <v>1</v>
      </c>
      <c r="E329" s="246">
        <f>-D329*(Bonds!V318/100)*(1/(1+(Bonds!B318/100)))</f>
        <v>0.0001835367532</v>
      </c>
      <c r="F329" s="246">
        <f>-D329*Bonds!$AS$8</f>
        <v>-0.1565775601</v>
      </c>
      <c r="G329" s="246">
        <f t="shared" si="2"/>
        <v>-0.4951417203</v>
      </c>
    </row>
    <row r="330">
      <c r="A330" s="248">
        <v>42674.0</v>
      </c>
      <c r="B330" s="244">
        <f>exp(-'Yield curve'!B322*$B$9/100)</f>
        <v>0.914022583</v>
      </c>
      <c r="C330" s="245">
        <f t="shared" si="1"/>
        <v>92.31628088</v>
      </c>
      <c r="D330" s="245">
        <f t="shared" si="3"/>
        <v>1</v>
      </c>
      <c r="E330" s="246">
        <f>-D330*(Bonds!V319/100)*(1/(1+(Bonds!B319/100)))</f>
        <v>-0.0007340122947</v>
      </c>
      <c r="F330" s="246">
        <f>-D330*Bonds!$AS$8</f>
        <v>-0.1565775601</v>
      </c>
      <c r="G330" s="246">
        <f t="shared" si="2"/>
        <v>-0.4951417203</v>
      </c>
    </row>
    <row r="331">
      <c r="A331" s="248">
        <v>42671.0</v>
      </c>
      <c r="B331" s="244">
        <f>exp(-'Yield curve'!B323*$B$9/100)</f>
        <v>0.9147540936</v>
      </c>
      <c r="C331" s="245">
        <f t="shared" si="1"/>
        <v>92.39016345</v>
      </c>
      <c r="D331" s="245">
        <f t="shared" si="3"/>
        <v>1</v>
      </c>
      <c r="E331" s="246">
        <f>-D331*(Bonds!V320/100)*(1/(1+(Bonds!B320/100)))</f>
        <v>0</v>
      </c>
      <c r="F331" s="246">
        <f>-D331*Bonds!$AS$8</f>
        <v>-0.1565775601</v>
      </c>
      <c r="G331" s="246">
        <f t="shared" si="2"/>
        <v>-0.4951417203</v>
      </c>
    </row>
    <row r="332">
      <c r="A332" s="248">
        <v>42670.0</v>
      </c>
      <c r="B332" s="244">
        <f>exp(-'Yield curve'!B324*$B$9/100)</f>
        <v>0.9147540936</v>
      </c>
      <c r="C332" s="245">
        <f t="shared" si="1"/>
        <v>92.39016345</v>
      </c>
      <c r="D332" s="245">
        <f t="shared" si="3"/>
        <v>1</v>
      </c>
      <c r="E332" s="246">
        <f>-D332*(Bonds!V321/100)*(1/(1+(Bonds!B321/100)))</f>
        <v>-0.0002754567992</v>
      </c>
      <c r="F332" s="246">
        <f>-D332*Bonds!$AS$8</f>
        <v>-0.1565775601</v>
      </c>
      <c r="G332" s="246">
        <f t="shared" si="2"/>
        <v>-0.4951417203</v>
      </c>
    </row>
    <row r="333">
      <c r="A333" s="248">
        <v>42669.0</v>
      </c>
      <c r="B333" s="244">
        <f>exp(-'Yield curve'!B325*$B$9/100)</f>
        <v>0.915028561</v>
      </c>
      <c r="C333" s="245">
        <f t="shared" si="1"/>
        <v>92.41788466</v>
      </c>
      <c r="D333" s="245">
        <f t="shared" si="3"/>
        <v>1</v>
      </c>
      <c r="E333" s="246">
        <f>-D333*(Bonds!V322/100)*(1/(1+(Bonds!B322/100)))</f>
        <v>0.0006429096253</v>
      </c>
      <c r="F333" s="246">
        <f>-D333*Bonds!$AS$8</f>
        <v>-0.1565775601</v>
      </c>
      <c r="G333" s="246">
        <f t="shared" si="2"/>
        <v>-0.4951417203</v>
      </c>
    </row>
    <row r="334">
      <c r="A334" s="248">
        <v>42668.0</v>
      </c>
      <c r="B334" s="244">
        <f>exp(-'Yield curve'!B326*$B$9/100)</f>
        <v>0.9143882651</v>
      </c>
      <c r="C334" s="245">
        <f t="shared" si="1"/>
        <v>92.35321478</v>
      </c>
      <c r="D334" s="245">
        <f t="shared" si="3"/>
        <v>1</v>
      </c>
      <c r="E334" s="246">
        <f>-D334*(Bonds!V323/100)*(1/(1+(Bonds!B323/100)))</f>
        <v>0.0001835704452</v>
      </c>
      <c r="F334" s="246">
        <f>-D334*Bonds!$AS$8</f>
        <v>-0.1565775601</v>
      </c>
      <c r="G334" s="246">
        <f t="shared" si="2"/>
        <v>-0.4951417203</v>
      </c>
    </row>
    <row r="335">
      <c r="A335" s="248">
        <v>42667.0</v>
      </c>
      <c r="B335" s="244">
        <f>exp(-'Yield curve'!B327*$B$9/100)</f>
        <v>0.9142054058</v>
      </c>
      <c r="C335" s="245">
        <f t="shared" si="1"/>
        <v>92.33474598</v>
      </c>
      <c r="D335" s="245">
        <f t="shared" si="3"/>
        <v>1</v>
      </c>
      <c r="E335" s="246">
        <f>-D335*(Bonds!V324/100)*(1/(1+(Bonds!B324/100)))</f>
        <v>0.0005506102597</v>
      </c>
      <c r="F335" s="246">
        <f>-D335*Bonds!$AS$8</f>
        <v>-0.1565775601</v>
      </c>
      <c r="G335" s="246">
        <f t="shared" si="2"/>
        <v>-0.4951417203</v>
      </c>
    </row>
    <row r="336">
      <c r="A336" s="248">
        <v>42664.0</v>
      </c>
      <c r="B336" s="244">
        <f>exp(-'Yield curve'!B328*$B$9/100)</f>
        <v>0.913657047</v>
      </c>
      <c r="C336" s="245">
        <f t="shared" si="1"/>
        <v>92.27936175</v>
      </c>
      <c r="D336" s="245">
        <f t="shared" si="3"/>
        <v>1</v>
      </c>
      <c r="E336" s="246">
        <f>-D336*(Bonds!V325/100)*(1/(1+(Bonds!B325/100)))</f>
        <v>-0.0002751536274</v>
      </c>
      <c r="F336" s="246">
        <f>-D336*Bonds!$AS$8</f>
        <v>-0.1565775601</v>
      </c>
      <c r="G336" s="246">
        <f t="shared" si="2"/>
        <v>-0.4951417203</v>
      </c>
    </row>
    <row r="337">
      <c r="A337" s="248">
        <v>42663.0</v>
      </c>
      <c r="B337" s="244">
        <f>exp(-'Yield curve'!B329*$B$9/100)</f>
        <v>0.9139311853</v>
      </c>
      <c r="C337" s="245">
        <f t="shared" si="1"/>
        <v>92.30704971</v>
      </c>
      <c r="D337" s="245">
        <f t="shared" si="3"/>
        <v>1</v>
      </c>
      <c r="E337" s="246">
        <f>-D337*(Bonds!V326/100)*(1/(1+(Bonds!B326/100)))</f>
        <v>0.00009174311927</v>
      </c>
      <c r="F337" s="246">
        <f>-D337*Bonds!$AS$8</f>
        <v>-0.1565775601</v>
      </c>
      <c r="G337" s="246">
        <f t="shared" si="2"/>
        <v>-0.4951417203</v>
      </c>
    </row>
    <row r="338">
      <c r="A338" s="248">
        <v>42662.0</v>
      </c>
      <c r="B338" s="244">
        <f>exp(-'Yield curve'!B330*$B$9/100)</f>
        <v>0.9138397967</v>
      </c>
      <c r="C338" s="245">
        <f t="shared" si="1"/>
        <v>92.29781947</v>
      </c>
      <c r="D338" s="245">
        <f t="shared" si="3"/>
        <v>1</v>
      </c>
      <c r="E338" s="246">
        <f>-D338*(Bonds!V327/100)*(1/(1+(Bonds!B327/100)))</f>
        <v>0.0004586735162</v>
      </c>
      <c r="F338" s="246">
        <f>-D338*Bonds!$AS$8</f>
        <v>-0.1565775601</v>
      </c>
      <c r="G338" s="246">
        <f t="shared" si="2"/>
        <v>-0.4951417203</v>
      </c>
    </row>
    <row r="339">
      <c r="A339" s="248">
        <v>42661.0</v>
      </c>
      <c r="B339" s="244">
        <f>exp(-'Yield curve'!B331*$B$9/100)</f>
        <v>0.913382991</v>
      </c>
      <c r="C339" s="245">
        <f t="shared" si="1"/>
        <v>92.25168209</v>
      </c>
      <c r="D339" s="245">
        <f t="shared" si="3"/>
        <v>1</v>
      </c>
      <c r="E339" s="246">
        <f>-D339*(Bonds!V328/100)*(1/(1+(Bonds!B328/100)))</f>
        <v>0</v>
      </c>
      <c r="F339" s="246">
        <f>-D339*Bonds!$AS$8</f>
        <v>-0.1565775601</v>
      </c>
      <c r="G339" s="246">
        <f t="shared" si="2"/>
        <v>-0.4951417203</v>
      </c>
    </row>
    <row r="340">
      <c r="A340" s="248">
        <v>42660.0</v>
      </c>
      <c r="B340" s="244">
        <f>exp(-'Yield curve'!B332*$B$9/100)</f>
        <v>0.913382991</v>
      </c>
      <c r="C340" s="245">
        <f t="shared" si="1"/>
        <v>92.25168209</v>
      </c>
      <c r="D340" s="245">
        <f t="shared" si="3"/>
        <v>1</v>
      </c>
      <c r="E340" s="246">
        <f>-D340*(Bonds!V329/100)*(1/(1+(Bonds!B329/100)))</f>
        <v>-0.0001833852925</v>
      </c>
      <c r="F340" s="246">
        <f>-D340*Bonds!$AS$8</f>
        <v>-0.1565775601</v>
      </c>
      <c r="G340" s="246">
        <f t="shared" si="2"/>
        <v>-0.4951417203</v>
      </c>
    </row>
    <row r="341">
      <c r="A341" s="248">
        <v>42657.0</v>
      </c>
      <c r="B341" s="244">
        <f>exp(-'Yield curve'!B333*$B$9/100)</f>
        <v>0.9135656859</v>
      </c>
      <c r="C341" s="245">
        <f t="shared" si="1"/>
        <v>92.27013428</v>
      </c>
      <c r="D341" s="245">
        <f t="shared" si="3"/>
        <v>1</v>
      </c>
      <c r="E341" s="246">
        <f>-D341*(Bonds!V330/100)*(1/(1+(Bonds!B330/100)))</f>
        <v>0</v>
      </c>
      <c r="F341" s="246">
        <f>-D341*Bonds!$AS$8</f>
        <v>-0.1565775601</v>
      </c>
      <c r="G341" s="246">
        <f t="shared" si="2"/>
        <v>-0.4951417203</v>
      </c>
    </row>
    <row r="342">
      <c r="A342" s="248">
        <v>42656.0</v>
      </c>
      <c r="B342" s="244">
        <f>exp(-'Yield curve'!B334*$B$9/100)</f>
        <v>0.9135656859</v>
      </c>
      <c r="C342" s="245">
        <f t="shared" si="1"/>
        <v>92.27013428</v>
      </c>
      <c r="D342" s="245">
        <f t="shared" si="3"/>
        <v>1</v>
      </c>
      <c r="E342" s="246">
        <f>-D342*(Bonds!V331/100)*(1/(1+(Bonds!B331/100)))</f>
        <v>0.00009170946442</v>
      </c>
      <c r="F342" s="246">
        <f>-D342*Bonds!$AS$8</f>
        <v>-0.1565775601</v>
      </c>
      <c r="G342" s="246">
        <f t="shared" si="2"/>
        <v>-0.4951417203</v>
      </c>
    </row>
    <row r="343">
      <c r="A343" s="248">
        <v>42655.0</v>
      </c>
      <c r="B343" s="244">
        <f>exp(-'Yield curve'!B335*$B$9/100)</f>
        <v>0.9134743339</v>
      </c>
      <c r="C343" s="245">
        <f t="shared" si="1"/>
        <v>92.26090772</v>
      </c>
      <c r="D343" s="245">
        <f t="shared" si="3"/>
        <v>1</v>
      </c>
      <c r="E343" s="246">
        <f>-D343*(Bonds!V332/100)*(1/(1+(Bonds!B332/100)))</f>
        <v>0</v>
      </c>
      <c r="F343" s="246">
        <f>-D343*Bonds!$AS$8</f>
        <v>-0.1565775601</v>
      </c>
      <c r="G343" s="246">
        <f t="shared" si="2"/>
        <v>-0.4951417203</v>
      </c>
    </row>
    <row r="344">
      <c r="A344" s="248">
        <v>42654.0</v>
      </c>
      <c r="B344" s="244">
        <f>exp(-'Yield curve'!B336*$B$9/100)</f>
        <v>0.9134743339</v>
      </c>
      <c r="C344" s="245">
        <f t="shared" si="1"/>
        <v>92.26090772</v>
      </c>
      <c r="D344" s="245">
        <f t="shared" si="3"/>
        <v>1</v>
      </c>
      <c r="E344" s="246">
        <f>-D344*(Bonds!V333/100)*(1/(1+(Bonds!B333/100)))</f>
        <v>-0.00009170105456</v>
      </c>
      <c r="F344" s="246">
        <f>-D344*Bonds!$AS$8</f>
        <v>-0.1565775601</v>
      </c>
      <c r="G344" s="246">
        <f t="shared" si="2"/>
        <v>-0.4951417203</v>
      </c>
    </row>
    <row r="345">
      <c r="A345" s="248">
        <v>42653.0</v>
      </c>
      <c r="B345" s="244">
        <f>exp(-'Yield curve'!B337*$B$9/100)</f>
        <v>0.9135656859</v>
      </c>
      <c r="C345" s="245">
        <f t="shared" si="1"/>
        <v>92.27013428</v>
      </c>
      <c r="D345" s="245">
        <f t="shared" si="3"/>
        <v>1</v>
      </c>
      <c r="E345" s="246">
        <f>-D345*(Bonds!V334/100)*(1/(1+(Bonds!B334/100)))</f>
        <v>0</v>
      </c>
      <c r="F345" s="246">
        <f>-D345*Bonds!$AS$8</f>
        <v>-0.1565775601</v>
      </c>
      <c r="G345" s="246">
        <f t="shared" si="2"/>
        <v>-0.4951417203</v>
      </c>
    </row>
    <row r="346">
      <c r="A346" s="248">
        <v>42650.0</v>
      </c>
      <c r="B346" s="244">
        <f>exp(-'Yield curve'!B338*$B$9/100)</f>
        <v>0.9135656859</v>
      </c>
      <c r="C346" s="245">
        <f t="shared" si="1"/>
        <v>92.27013428</v>
      </c>
      <c r="D346" s="245">
        <f t="shared" si="3"/>
        <v>1</v>
      </c>
      <c r="E346" s="246">
        <f>-D346*(Bonds!V335/100)*(1/(1+(Bonds!B335/100)))</f>
        <v>0.0003668378577</v>
      </c>
      <c r="F346" s="246">
        <f>-D346*Bonds!$AS$8</f>
        <v>-0.1565775601</v>
      </c>
      <c r="G346" s="246">
        <f t="shared" si="2"/>
        <v>-0.4951417203</v>
      </c>
    </row>
    <row r="347">
      <c r="A347" s="248">
        <v>42649.0</v>
      </c>
      <c r="B347" s="244">
        <f>exp(-'Yield curve'!B339*$B$9/100)</f>
        <v>0.9132003327</v>
      </c>
      <c r="C347" s="245">
        <f t="shared" si="1"/>
        <v>92.2332336</v>
      </c>
      <c r="D347" s="245">
        <f t="shared" si="3"/>
        <v>1</v>
      </c>
      <c r="E347" s="246">
        <f>-D347*(Bonds!V336/100)*(1/(1+(Bonds!B336/100)))</f>
        <v>-0.0006417308398</v>
      </c>
      <c r="F347" s="246">
        <f>-D347*Bonds!$AS$8</f>
        <v>-0.1565775601</v>
      </c>
      <c r="G347" s="246">
        <f t="shared" si="2"/>
        <v>-0.4951417203</v>
      </c>
    </row>
    <row r="348">
      <c r="A348" s="248">
        <v>42648.0</v>
      </c>
      <c r="B348" s="244">
        <f>exp(-'Yield curve'!B340*$B$9/100)</f>
        <v>0.9138397967</v>
      </c>
      <c r="C348" s="245">
        <f t="shared" si="1"/>
        <v>92.29781947</v>
      </c>
      <c r="D348" s="245">
        <f t="shared" si="3"/>
        <v>1</v>
      </c>
      <c r="E348" s="246">
        <f>-D348*(Bonds!V337/100)*(1/(1+(Bonds!B337/100)))</f>
        <v>-0.0002752041097</v>
      </c>
      <c r="F348" s="246">
        <f>-D348*Bonds!$AS$8</f>
        <v>-0.1565775601</v>
      </c>
      <c r="G348" s="246">
        <f t="shared" si="2"/>
        <v>-0.4951417203</v>
      </c>
    </row>
    <row r="349">
      <c r="A349" s="248">
        <v>42647.0</v>
      </c>
      <c r="B349" s="244">
        <f>exp(-'Yield curve'!B341*$B$9/100)</f>
        <v>0.9141139898</v>
      </c>
      <c r="C349" s="245">
        <f t="shared" si="1"/>
        <v>92.32551297</v>
      </c>
      <c r="D349" s="245">
        <f t="shared" si="3"/>
        <v>1</v>
      </c>
      <c r="E349" s="246">
        <f>-D349*(Bonds!V338/100)*(1/(1+(Bonds!B338/100)))</f>
        <v>-0.0002752798679</v>
      </c>
      <c r="F349" s="246">
        <f>-D349*Bonds!$AS$8</f>
        <v>-0.1565775601</v>
      </c>
      <c r="G349" s="246">
        <f t="shared" si="2"/>
        <v>-0.4951417203</v>
      </c>
    </row>
    <row r="350">
      <c r="A350" s="248">
        <v>42646.0</v>
      </c>
      <c r="B350" s="244">
        <f>exp(-'Yield curve'!B342*$B$9/100)</f>
        <v>0.9143882651</v>
      </c>
      <c r="C350" s="245">
        <f t="shared" si="1"/>
        <v>92.35321478</v>
      </c>
      <c r="D350" s="245">
        <f t="shared" si="3"/>
        <v>1</v>
      </c>
      <c r="E350" s="246">
        <f>-D350*(Bonds!V339/100)*(1/(1+(Bonds!B339/100)))</f>
        <v>0.00009178522258</v>
      </c>
      <c r="F350" s="246">
        <f>-D350*Bonds!$AS$8</f>
        <v>-0.1565775601</v>
      </c>
      <c r="G350" s="246">
        <f t="shared" si="2"/>
        <v>-0.4951417203</v>
      </c>
    </row>
    <row r="351">
      <c r="A351" s="248">
        <v>42643.0</v>
      </c>
      <c r="B351" s="244">
        <f>exp(-'Yield curve'!B343*$B$9/100)</f>
        <v>0.9142968309</v>
      </c>
      <c r="C351" s="245">
        <f t="shared" si="1"/>
        <v>92.34397992</v>
      </c>
      <c r="D351" s="245">
        <f t="shared" si="3"/>
        <v>1</v>
      </c>
      <c r="E351" s="246">
        <f>-D351*(Bonds!V340/100)*(1/(1+(Bonds!B340/100)))</f>
        <v>0.0002753303965</v>
      </c>
      <c r="F351" s="246">
        <f>-D351*Bonds!$AS$8</f>
        <v>-0.1565775601</v>
      </c>
      <c r="G351" s="246">
        <f t="shared" si="2"/>
        <v>-0.4951417203</v>
      </c>
    </row>
    <row r="352">
      <c r="A352" s="248">
        <v>42642.0</v>
      </c>
      <c r="B352" s="244">
        <f>exp(-'Yield curve'!B344*$B$9/100)</f>
        <v>0.914022583</v>
      </c>
      <c r="C352" s="245">
        <f t="shared" si="1"/>
        <v>92.31628088</v>
      </c>
      <c r="D352" s="245">
        <f t="shared" si="3"/>
        <v>1</v>
      </c>
      <c r="E352" s="246">
        <f>-D352*(Bonds!V341/100)*(1/(1+(Bonds!B341/100)))</f>
        <v>0.0007340122947</v>
      </c>
      <c r="F352" s="246">
        <f>-D352*Bonds!$AS$8</f>
        <v>-0.1565775601</v>
      </c>
      <c r="G352" s="246">
        <f t="shared" si="2"/>
        <v>-0.4951417203</v>
      </c>
    </row>
    <row r="353">
      <c r="A353" s="248">
        <v>42641.0</v>
      </c>
      <c r="B353" s="244">
        <f>exp(-'Yield curve'!B345*$B$9/100)</f>
        <v>0.9132916573</v>
      </c>
      <c r="C353" s="245">
        <f t="shared" si="1"/>
        <v>92.24245739</v>
      </c>
      <c r="D353" s="245">
        <f t="shared" si="3"/>
        <v>1</v>
      </c>
      <c r="E353" s="246">
        <f>-D353*(Bonds!V342/100)*(1/(1+(Bonds!B342/100)))</f>
        <v>0.0004584211974</v>
      </c>
      <c r="F353" s="246">
        <f>-D353*Bonds!$AS$8</f>
        <v>-0.1565775601</v>
      </c>
      <c r="G353" s="246">
        <f t="shared" si="2"/>
        <v>-0.4951417203</v>
      </c>
    </row>
    <row r="354">
      <c r="A354" s="248">
        <v>42640.0</v>
      </c>
      <c r="B354" s="244">
        <f>exp(-'Yield curve'!B346*$B$9/100)</f>
        <v>0.9128351256</v>
      </c>
      <c r="C354" s="245">
        <f t="shared" si="1"/>
        <v>92.19634769</v>
      </c>
      <c r="D354" s="245">
        <f t="shared" si="3"/>
        <v>1</v>
      </c>
      <c r="E354" s="246">
        <f>-D354*(Bonds!V343/100)*(1/(1+(Bonds!B343/100)))</f>
        <v>-0.0001832844575</v>
      </c>
      <c r="F354" s="246">
        <f>-D354*Bonds!$AS$8</f>
        <v>-0.1565775601</v>
      </c>
      <c r="G354" s="246">
        <f t="shared" si="2"/>
        <v>-0.4951417203</v>
      </c>
    </row>
    <row r="355">
      <c r="A355" s="248">
        <v>42639.0</v>
      </c>
      <c r="B355" s="244">
        <f>exp(-'Yield curve'!B347*$B$9/100)</f>
        <v>0.9130177109</v>
      </c>
      <c r="C355" s="245">
        <f t="shared" si="1"/>
        <v>92.2147888</v>
      </c>
      <c r="D355" s="245">
        <f t="shared" si="3"/>
        <v>1</v>
      </c>
      <c r="E355" s="246">
        <f>-D355*(Bonds!V344/100)*(1/(1+(Bonds!B344/100)))</f>
        <v>-0.00009165902841</v>
      </c>
      <c r="F355" s="246">
        <f>-D355*Bonds!$AS$8</f>
        <v>-0.1565775601</v>
      </c>
      <c r="G355" s="246">
        <f t="shared" si="2"/>
        <v>-0.4951417203</v>
      </c>
    </row>
    <row r="356">
      <c r="A356" s="248">
        <v>42636.0</v>
      </c>
      <c r="B356" s="244">
        <f>exp(-'Yield curve'!B348*$B$9/100)</f>
        <v>0.9131090172</v>
      </c>
      <c r="C356" s="245">
        <f t="shared" si="1"/>
        <v>92.22401074</v>
      </c>
      <c r="D356" s="245">
        <f t="shared" si="3"/>
        <v>1</v>
      </c>
      <c r="E356" s="246">
        <f>-D356*(Bonds!V345/100)*(1/(1+(Bonds!B345/100)))</f>
        <v>-0.00009166743056</v>
      </c>
      <c r="F356" s="246">
        <f>-D356*Bonds!$AS$8</f>
        <v>-0.1565775601</v>
      </c>
      <c r="G356" s="246">
        <f t="shared" si="2"/>
        <v>-0.4951417203</v>
      </c>
    </row>
    <row r="357">
      <c r="A357" s="248">
        <v>42635.0</v>
      </c>
      <c r="B357" s="244">
        <f>exp(-'Yield curve'!B349*$B$9/100)</f>
        <v>0.9132003327</v>
      </c>
      <c r="C357" s="245">
        <f t="shared" si="1"/>
        <v>92.2332336</v>
      </c>
      <c r="D357" s="245">
        <f t="shared" si="3"/>
        <v>1</v>
      </c>
      <c r="E357" s="246">
        <f>-D357*(Bonds!V346/100)*(1/(1+(Bonds!B346/100)))</f>
        <v>-0.0001833516685</v>
      </c>
      <c r="F357" s="246">
        <f>-D357*Bonds!$AS$8</f>
        <v>-0.1565775601</v>
      </c>
      <c r="G357" s="246">
        <f t="shared" si="2"/>
        <v>-0.4951417203</v>
      </c>
    </row>
    <row r="358">
      <c r="A358" s="248">
        <v>42634.0</v>
      </c>
      <c r="B358" s="244">
        <f>exp(-'Yield curve'!B350*$B$9/100)</f>
        <v>0.913382991</v>
      </c>
      <c r="C358" s="245">
        <f t="shared" si="1"/>
        <v>92.25168209</v>
      </c>
      <c r="D358" s="245">
        <f t="shared" si="3"/>
        <v>1</v>
      </c>
      <c r="E358" s="246">
        <f>-D358*(Bonds!V347/100)*(1/(1+(Bonds!B347/100)))</f>
        <v>0.001008619109</v>
      </c>
      <c r="F358" s="246">
        <f>-D358*Bonds!$AS$8</f>
        <v>-0.1565775601</v>
      </c>
      <c r="G358" s="246">
        <f t="shared" si="2"/>
        <v>-0.4951417203</v>
      </c>
    </row>
    <row r="359">
      <c r="A359" s="248">
        <v>42633.0</v>
      </c>
      <c r="B359" s="244">
        <f>exp(-'Yield curve'!B351*$B$9/100)</f>
        <v>0.9123788221</v>
      </c>
      <c r="C359" s="245">
        <f t="shared" si="1"/>
        <v>92.15026104</v>
      </c>
      <c r="D359" s="245">
        <f t="shared" si="3"/>
        <v>1</v>
      </c>
      <c r="E359" s="246">
        <f>-D359*(Bonds!V348/100)*(1/(1+(Bonds!B348/100)))</f>
        <v>-0.0008244023083</v>
      </c>
      <c r="F359" s="246">
        <f>-D359*Bonds!$AS$8</f>
        <v>-0.1565775601</v>
      </c>
      <c r="G359" s="246">
        <f t="shared" si="2"/>
        <v>-0.4951417203</v>
      </c>
    </row>
    <row r="360">
      <c r="A360" s="248">
        <v>42632.0</v>
      </c>
      <c r="B360" s="244">
        <f>exp(-'Yield curve'!B352*$B$9/100)</f>
        <v>0.9132003327</v>
      </c>
      <c r="C360" s="245">
        <f t="shared" si="1"/>
        <v>92.2332336</v>
      </c>
      <c r="D360" s="245">
        <f t="shared" si="3"/>
        <v>1</v>
      </c>
      <c r="E360" s="246">
        <f>-D360*(Bonds!V349/100)*(1/(1+(Bonds!B349/100)))</f>
        <v>-0.0001833516685</v>
      </c>
      <c r="F360" s="246">
        <f>-D360*Bonds!$AS$8</f>
        <v>-0.1565775601</v>
      </c>
      <c r="G360" s="246">
        <f t="shared" si="2"/>
        <v>-0.4951417203</v>
      </c>
    </row>
    <row r="361">
      <c r="A361" s="248">
        <v>42629.0</v>
      </c>
      <c r="B361" s="244">
        <f>exp(-'Yield curve'!B353*$B$9/100)</f>
        <v>0.913382991</v>
      </c>
      <c r="C361" s="245">
        <f t="shared" si="1"/>
        <v>92.25168209</v>
      </c>
      <c r="D361" s="245">
        <f t="shared" si="3"/>
        <v>1</v>
      </c>
      <c r="E361" s="246">
        <f>-D361*(Bonds!V350/100)*(1/(1+(Bonds!B350/100)))</f>
        <v>-0.001650467632</v>
      </c>
      <c r="F361" s="246">
        <f>-D361*Bonds!$AS$8</f>
        <v>-0.1565775601</v>
      </c>
      <c r="G361" s="246">
        <f t="shared" si="2"/>
        <v>-0.4951417203</v>
      </c>
    </row>
    <row r="362">
      <c r="A362" s="248">
        <v>42628.0</v>
      </c>
      <c r="B362" s="244">
        <f>exp(-'Yield curve'!B354*$B$9/100)</f>
        <v>0.915028561</v>
      </c>
      <c r="C362" s="245">
        <f t="shared" si="1"/>
        <v>92.41788466</v>
      </c>
      <c r="D362" s="245">
        <f t="shared" si="3"/>
        <v>1</v>
      </c>
      <c r="E362" s="246">
        <f>-D362*(Bonds!V351/100)*(1/(1+(Bonds!B351/100)))</f>
        <v>-0.0001836884644</v>
      </c>
      <c r="F362" s="246">
        <f>-D362*Bonds!$AS$8</f>
        <v>-0.1565775601</v>
      </c>
      <c r="G362" s="246">
        <f t="shared" si="2"/>
        <v>-0.4951417203</v>
      </c>
    </row>
    <row r="363">
      <c r="A363" s="248">
        <v>42627.0</v>
      </c>
      <c r="B363" s="244">
        <f>exp(-'Yield curve'!B355*$B$9/100)</f>
        <v>0.915211585</v>
      </c>
      <c r="C363" s="245">
        <f t="shared" si="1"/>
        <v>92.43637009</v>
      </c>
      <c r="D363" s="245">
        <f t="shared" si="3"/>
        <v>1</v>
      </c>
      <c r="E363" s="246">
        <f>-D363*(Bonds!V352/100)*(1/(1+(Bonds!B352/100)))</f>
        <v>0.000367444424</v>
      </c>
      <c r="F363" s="246">
        <f>-D363*Bonds!$AS$8</f>
        <v>-0.1565775601</v>
      </c>
      <c r="G363" s="246">
        <f t="shared" si="2"/>
        <v>-0.4951417203</v>
      </c>
    </row>
    <row r="364">
      <c r="A364" s="248">
        <v>42626.0</v>
      </c>
      <c r="B364" s="244">
        <f>exp(-'Yield curve'!B356*$B$9/100)</f>
        <v>0.9148455736</v>
      </c>
      <c r="C364" s="245">
        <f t="shared" si="1"/>
        <v>92.39940293</v>
      </c>
      <c r="D364" s="245">
        <f t="shared" si="3"/>
        <v>1</v>
      </c>
      <c r="E364" s="246">
        <f>-D364*(Bonds!V353/100)*(1/(1+(Bonds!B353/100)))</f>
        <v>0.0006427915519</v>
      </c>
      <c r="F364" s="246">
        <f>-D364*Bonds!$AS$8</f>
        <v>-0.1565775601</v>
      </c>
      <c r="G364" s="246">
        <f t="shared" si="2"/>
        <v>-0.4951417203</v>
      </c>
    </row>
    <row r="365">
      <c r="A365" s="248">
        <v>42625.0</v>
      </c>
      <c r="B365" s="244">
        <f>exp(-'Yield curve'!B357*$B$9/100)</f>
        <v>0.9142054058</v>
      </c>
      <c r="C365" s="245">
        <f t="shared" si="1"/>
        <v>92.33474598</v>
      </c>
      <c r="D365" s="245">
        <f t="shared" si="3"/>
        <v>1</v>
      </c>
      <c r="E365" s="246">
        <f>-D365*(Bonds!V354/100)*(1/(1+(Bonds!B354/100)))</f>
        <v>0.0001835367532</v>
      </c>
      <c r="F365" s="246">
        <f>-D365*Bonds!$AS$8</f>
        <v>-0.1565775601</v>
      </c>
      <c r="G365" s="246">
        <f t="shared" si="2"/>
        <v>-0.4951417203</v>
      </c>
    </row>
    <row r="366">
      <c r="A366" s="248">
        <v>42622.0</v>
      </c>
      <c r="B366" s="244">
        <f>exp(-'Yield curve'!B358*$B$9/100)</f>
        <v>0.914022583</v>
      </c>
      <c r="C366" s="245">
        <f t="shared" si="1"/>
        <v>92.31628088</v>
      </c>
      <c r="D366" s="245">
        <f t="shared" si="3"/>
        <v>1</v>
      </c>
      <c r="E366" s="246">
        <f>-D366*(Bonds!V355/100)*(1/(1+(Bonds!B355/100)))</f>
        <v>-0.00009175153684</v>
      </c>
      <c r="F366" s="246">
        <f>-D366*Bonds!$AS$8</f>
        <v>-0.1565775601</v>
      </c>
      <c r="G366" s="246">
        <f t="shared" si="2"/>
        <v>-0.4951417203</v>
      </c>
    </row>
    <row r="367">
      <c r="A367" s="248">
        <v>42621.0</v>
      </c>
      <c r="B367" s="244">
        <f>exp(-'Yield curve'!B359*$B$9/100)</f>
        <v>0.9141139898</v>
      </c>
      <c r="C367" s="245">
        <f t="shared" si="1"/>
        <v>92.32551297</v>
      </c>
      <c r="D367" s="245">
        <f t="shared" si="3"/>
        <v>1</v>
      </c>
      <c r="E367" s="246">
        <f>-D367*(Bonds!V356/100)*(1/(1+(Bonds!B356/100)))</f>
        <v>-0.00009175995596</v>
      </c>
      <c r="F367" s="246">
        <f>-D367*Bonds!$AS$8</f>
        <v>-0.1565775601</v>
      </c>
      <c r="G367" s="246">
        <f t="shared" si="2"/>
        <v>-0.4951417203</v>
      </c>
    </row>
    <row r="368">
      <c r="A368" s="248">
        <v>42620.0</v>
      </c>
      <c r="B368" s="244">
        <f>exp(-'Yield curve'!B360*$B$9/100)</f>
        <v>0.9142054058</v>
      </c>
      <c r="C368" s="245">
        <f t="shared" si="1"/>
        <v>92.33474598</v>
      </c>
      <c r="D368" s="245">
        <f t="shared" si="3"/>
        <v>1</v>
      </c>
      <c r="E368" s="246">
        <f>-D368*(Bonds!V357/100)*(1/(1+(Bonds!B357/100)))</f>
        <v>0.0003670735065</v>
      </c>
      <c r="F368" s="246">
        <f>-D368*Bonds!$AS$8</f>
        <v>-0.1565775601</v>
      </c>
      <c r="G368" s="246">
        <f t="shared" si="2"/>
        <v>-0.4951417203</v>
      </c>
    </row>
    <row r="369">
      <c r="A369" s="248">
        <v>42619.0</v>
      </c>
      <c r="B369" s="244">
        <f>exp(-'Yield curve'!B361*$B$9/100)</f>
        <v>0.9138397967</v>
      </c>
      <c r="C369" s="245">
        <f t="shared" si="1"/>
        <v>92.29781947</v>
      </c>
      <c r="D369" s="245">
        <f t="shared" si="3"/>
        <v>1</v>
      </c>
      <c r="E369" s="246">
        <f>-D369*(Bonds!V358/100)*(1/(1+(Bonds!B358/100)))</f>
        <v>0.00009173470324</v>
      </c>
      <c r="F369" s="246">
        <f>-D369*Bonds!$AS$8</f>
        <v>-0.1565775601</v>
      </c>
      <c r="G369" s="246">
        <f t="shared" si="2"/>
        <v>-0.4951417203</v>
      </c>
    </row>
    <row r="370">
      <c r="A370" s="248">
        <v>42618.0</v>
      </c>
      <c r="B370" s="244">
        <f>exp(-'Yield curve'!B362*$B$9/100)</f>
        <v>0.9137484173</v>
      </c>
      <c r="C370" s="245">
        <f t="shared" si="1"/>
        <v>92.28859015</v>
      </c>
      <c r="D370" s="245">
        <f t="shared" si="3"/>
        <v>1</v>
      </c>
      <c r="E370" s="246">
        <f>-D370*(Bonds!V359/100)*(1/(1+(Bonds!B359/100)))</f>
        <v>-0.0002751788663</v>
      </c>
      <c r="F370" s="246">
        <f>-D370*Bonds!$AS$8</f>
        <v>-0.1565775601</v>
      </c>
      <c r="G370" s="246">
        <f t="shared" si="2"/>
        <v>-0.4951417203</v>
      </c>
    </row>
    <row r="371">
      <c r="A371" s="248">
        <v>42615.0</v>
      </c>
      <c r="B371" s="244">
        <f>exp(-'Yield curve'!B363*$B$9/100)</f>
        <v>0.914022583</v>
      </c>
      <c r="C371" s="245">
        <f t="shared" si="1"/>
        <v>92.31628088</v>
      </c>
      <c r="D371" s="245">
        <f t="shared" si="3"/>
        <v>1</v>
      </c>
      <c r="E371" s="246">
        <f>-D371*(Bonds!V360/100)*(1/(1+(Bonds!B360/100)))</f>
        <v>-0.00009175153684</v>
      </c>
      <c r="F371" s="246">
        <f>-D371*Bonds!$AS$8</f>
        <v>-0.1565775601</v>
      </c>
      <c r="G371" s="246">
        <f t="shared" si="2"/>
        <v>-0.4951417203</v>
      </c>
    </row>
    <row r="372">
      <c r="A372" s="248">
        <v>42614.0</v>
      </c>
      <c r="B372" s="244">
        <f>exp(-'Yield curve'!B364*$B$9/100)</f>
        <v>0.9141139898</v>
      </c>
      <c r="C372" s="245">
        <f t="shared" si="1"/>
        <v>92.32551297</v>
      </c>
      <c r="D372" s="245">
        <f t="shared" si="3"/>
        <v>1</v>
      </c>
      <c r="E372" s="246">
        <f>-D372*(Bonds!V361/100)*(1/(1+(Bonds!B361/100)))</f>
        <v>0.0002752798679</v>
      </c>
      <c r="F372" s="246">
        <f>-D372*Bonds!$AS$8</f>
        <v>-0.1565775601</v>
      </c>
      <c r="G372" s="246">
        <f t="shared" si="2"/>
        <v>-0.4951417203</v>
      </c>
    </row>
    <row r="373">
      <c r="A373" s="248">
        <v>42613.0</v>
      </c>
      <c r="B373" s="244">
        <f>exp(-'Yield curve'!B365*$B$9/100)</f>
        <v>0.9138397967</v>
      </c>
      <c r="C373" s="245">
        <f t="shared" si="1"/>
        <v>92.29781947</v>
      </c>
      <c r="D373" s="245">
        <f t="shared" si="3"/>
        <v>1</v>
      </c>
      <c r="E373" s="246">
        <f>-D373*(Bonds!V362/100)*(1/(1+(Bonds!B362/100)))</f>
        <v>0.0005504082194</v>
      </c>
      <c r="F373" s="246">
        <f>-D373*Bonds!$AS$8</f>
        <v>-0.1565775601</v>
      </c>
      <c r="G373" s="246">
        <f t="shared" si="2"/>
        <v>-0.4951417203</v>
      </c>
    </row>
    <row r="374">
      <c r="A374" s="248">
        <v>42612.0</v>
      </c>
      <c r="B374" s="244">
        <f>exp(-'Yield curve'!B366*$B$9/100)</f>
        <v>0.9132916573</v>
      </c>
      <c r="C374" s="245">
        <f t="shared" si="1"/>
        <v>92.24245739</v>
      </c>
      <c r="D374" s="245">
        <f t="shared" si="3"/>
        <v>1</v>
      </c>
      <c r="E374" s="246">
        <f>-D374*(Bonds!V363/100)*(1/(1+(Bonds!B363/100)))</f>
        <v>0.0002750527184</v>
      </c>
      <c r="F374" s="246">
        <f>-D374*Bonds!$AS$8</f>
        <v>-0.1565775601</v>
      </c>
      <c r="G374" s="246">
        <f t="shared" si="2"/>
        <v>-0.4951417203</v>
      </c>
    </row>
    <row r="375">
      <c r="A375" s="248">
        <v>42611.0</v>
      </c>
      <c r="B375" s="244">
        <f>exp(-'Yield curve'!B367*$B$9/100)</f>
        <v>0.9130177109</v>
      </c>
      <c r="C375" s="245">
        <f t="shared" si="1"/>
        <v>92.2147888</v>
      </c>
      <c r="D375" s="245">
        <f t="shared" si="3"/>
        <v>1</v>
      </c>
      <c r="E375" s="246">
        <f>-D375*(Bonds!V364/100)*(1/(1+(Bonds!B364/100)))</f>
        <v>0.00009165902841</v>
      </c>
      <c r="F375" s="246">
        <f>-D375*Bonds!$AS$8</f>
        <v>-0.1565775601</v>
      </c>
      <c r="G375" s="246">
        <f t="shared" si="2"/>
        <v>-0.4951417203</v>
      </c>
    </row>
    <row r="376">
      <c r="A376" s="248">
        <v>42608.0</v>
      </c>
      <c r="B376" s="244">
        <f>exp(-'Yield curve'!B368*$B$9/100)</f>
        <v>0.9129264137</v>
      </c>
      <c r="C376" s="245">
        <f t="shared" si="1"/>
        <v>92.20556778</v>
      </c>
      <c r="D376" s="245">
        <f t="shared" si="3"/>
        <v>1</v>
      </c>
      <c r="E376" s="246">
        <f>-D376*(Bonds!V365/100)*(1/(1+(Bonds!B365/100)))</f>
        <v>0.0007332050225</v>
      </c>
      <c r="F376" s="246">
        <f>-D376*Bonds!$AS$8</f>
        <v>-0.1565775601</v>
      </c>
      <c r="G376" s="246">
        <f t="shared" si="2"/>
        <v>-0.4951417203</v>
      </c>
    </row>
    <row r="377">
      <c r="A377" s="248">
        <v>42607.0</v>
      </c>
      <c r="B377" s="244">
        <f>exp(-'Yield curve'!B369*$B$9/100)</f>
        <v>0.9121963646</v>
      </c>
      <c r="C377" s="245">
        <f t="shared" si="1"/>
        <v>92.13183283</v>
      </c>
      <c r="D377" s="245">
        <f t="shared" si="3"/>
        <v>1</v>
      </c>
      <c r="E377" s="246">
        <f>-D377*(Bonds!V366/100)*(1/(1+(Bonds!B366/100)))</f>
        <v>0.00054950087</v>
      </c>
      <c r="F377" s="246">
        <f>-D377*Bonds!$AS$8</f>
        <v>-0.1565775601</v>
      </c>
      <c r="G377" s="246">
        <f t="shared" si="2"/>
        <v>-0.4951417203</v>
      </c>
    </row>
    <row r="378">
      <c r="A378" s="248">
        <v>42606.0</v>
      </c>
      <c r="B378" s="244">
        <f>exp(-'Yield curve'!B370*$B$9/100)</f>
        <v>0.911649211</v>
      </c>
      <c r="C378" s="245">
        <f t="shared" si="1"/>
        <v>92.07657031</v>
      </c>
      <c r="D378" s="245">
        <f t="shared" si="3"/>
        <v>1</v>
      </c>
      <c r="E378" s="246">
        <f>-D378*(Bonds!V367/100)*(1/(1+(Bonds!B367/100)))</f>
        <v>0.0002745995423</v>
      </c>
      <c r="F378" s="246">
        <f>-D378*Bonds!$AS$8</f>
        <v>-0.1565775601</v>
      </c>
      <c r="G378" s="246">
        <f t="shared" si="2"/>
        <v>-0.4951417203</v>
      </c>
    </row>
    <row r="379">
      <c r="A379" s="248">
        <v>42605.0</v>
      </c>
      <c r="B379" s="244">
        <f>exp(-'Yield curve'!B371*$B$9/100)</f>
        <v>0.9113757572</v>
      </c>
      <c r="C379" s="245">
        <f t="shared" si="1"/>
        <v>92.04895148</v>
      </c>
      <c r="D379" s="245">
        <f t="shared" si="3"/>
        <v>1</v>
      </c>
      <c r="E379" s="246">
        <f>-D379*(Bonds!V368/100)*(1/(1+(Bonds!B368/100)))</f>
        <v>-0.00009150805271</v>
      </c>
      <c r="F379" s="246">
        <f>-D379*Bonds!$AS$8</f>
        <v>-0.1565775601</v>
      </c>
      <c r="G379" s="246">
        <f t="shared" si="2"/>
        <v>-0.4951417203</v>
      </c>
    </row>
    <row r="380">
      <c r="A380" s="248">
        <v>42604.0</v>
      </c>
      <c r="B380" s="244">
        <f>exp(-'Yield curve'!B372*$B$9/100)</f>
        <v>0.9114668994</v>
      </c>
      <c r="C380" s="245">
        <f t="shared" si="1"/>
        <v>92.05815683</v>
      </c>
      <c r="D380" s="245">
        <f t="shared" si="3"/>
        <v>1</v>
      </c>
      <c r="E380" s="246">
        <f>-D380*(Bonds!V369/100)*(1/(1+(Bonds!B369/100)))</f>
        <v>0</v>
      </c>
      <c r="F380" s="246">
        <f>-D380*Bonds!$AS$8</f>
        <v>-0.1565775601</v>
      </c>
      <c r="G380" s="246">
        <f t="shared" si="2"/>
        <v>-0.4951417203</v>
      </c>
    </row>
    <row r="381">
      <c r="A381" s="248">
        <v>42601.0</v>
      </c>
      <c r="B381" s="244">
        <f>exp(-'Yield curve'!B373*$B$9/100)</f>
        <v>0.9114668994</v>
      </c>
      <c r="C381" s="245">
        <f t="shared" si="1"/>
        <v>92.05815683</v>
      </c>
      <c r="D381" s="245">
        <f t="shared" si="3"/>
        <v>1</v>
      </c>
      <c r="E381" s="246">
        <f>-D381*(Bonds!V370/100)*(1/(1+(Bonds!B370/100)))</f>
        <v>0.0003660657088</v>
      </c>
      <c r="F381" s="246">
        <f>-D381*Bonds!$AS$8</f>
        <v>-0.1565775601</v>
      </c>
      <c r="G381" s="246">
        <f t="shared" si="2"/>
        <v>-0.4951417203</v>
      </c>
    </row>
    <row r="382">
      <c r="A382" s="248">
        <v>42600.0</v>
      </c>
      <c r="B382" s="244">
        <f>exp(-'Yield curve'!B374*$B$9/100)</f>
        <v>0.9111023855</v>
      </c>
      <c r="C382" s="245">
        <f t="shared" si="1"/>
        <v>92.02134094</v>
      </c>
      <c r="D382" s="245">
        <f t="shared" si="3"/>
        <v>1</v>
      </c>
      <c r="E382" s="246">
        <f>-D382*(Bonds!V371/100)*(1/(1+(Bonds!B371/100)))</f>
        <v>-0.00009148293843</v>
      </c>
      <c r="F382" s="246">
        <f>-D382*Bonds!$AS$8</f>
        <v>-0.1565775601</v>
      </c>
      <c r="G382" s="246">
        <f t="shared" si="2"/>
        <v>-0.4951417203</v>
      </c>
    </row>
    <row r="383">
      <c r="A383" s="248">
        <v>42599.0</v>
      </c>
      <c r="B383" s="244">
        <f>exp(-'Yield curve'!B375*$B$9/100)</f>
        <v>0.9111935003</v>
      </c>
      <c r="C383" s="245">
        <f t="shared" si="1"/>
        <v>92.03054353</v>
      </c>
      <c r="D383" s="245">
        <f t="shared" si="3"/>
        <v>1</v>
      </c>
      <c r="E383" s="246">
        <f>-D383*(Bonds!V372/100)*(1/(1+(Bonds!B372/100)))</f>
        <v>0</v>
      </c>
      <c r="F383" s="246">
        <f>-D383*Bonds!$AS$8</f>
        <v>-0.1565775601</v>
      </c>
      <c r="G383" s="246">
        <f t="shared" si="2"/>
        <v>-0.4951417203</v>
      </c>
    </row>
    <row r="384">
      <c r="A384" s="248">
        <v>42598.0</v>
      </c>
      <c r="B384" s="244">
        <f>exp(-'Yield curve'!B376*$B$9/100)</f>
        <v>0.9111935003</v>
      </c>
      <c r="C384" s="245">
        <f t="shared" si="1"/>
        <v>92.03054353</v>
      </c>
      <c r="D384" s="245">
        <f t="shared" si="3"/>
        <v>1</v>
      </c>
      <c r="E384" s="246">
        <f>-D384*(Bonds!V373/100)*(1/(1+(Bonds!B373/100)))</f>
        <v>0</v>
      </c>
      <c r="F384" s="246">
        <f>-D384*Bonds!$AS$8</f>
        <v>-0.1565775601</v>
      </c>
      <c r="G384" s="246">
        <f t="shared" si="2"/>
        <v>-0.4951417203</v>
      </c>
    </row>
    <row r="385">
      <c r="A385" s="248">
        <v>42597.0</v>
      </c>
      <c r="B385" s="244">
        <f>exp(-'Yield curve'!B377*$B$9/100)</f>
        <v>0.9111935003</v>
      </c>
      <c r="C385" s="245">
        <f t="shared" si="1"/>
        <v>92.03054353</v>
      </c>
      <c r="D385" s="245">
        <f t="shared" si="3"/>
        <v>1</v>
      </c>
      <c r="E385" s="246">
        <f>-D385*(Bonds!V374/100)*(1/(1+(Bonds!B374/100)))</f>
        <v>0.000274473925</v>
      </c>
      <c r="F385" s="246">
        <f>-D385*Bonds!$AS$8</f>
        <v>-0.1565775601</v>
      </c>
      <c r="G385" s="246">
        <f t="shared" si="2"/>
        <v>-0.4951417203</v>
      </c>
    </row>
    <row r="386">
      <c r="A386" s="248">
        <v>42594.0</v>
      </c>
      <c r="B386" s="244">
        <f>exp(-'Yield curve'!B378*$B$9/100)</f>
        <v>0.9109201832</v>
      </c>
      <c r="C386" s="245">
        <f t="shared" si="1"/>
        <v>92.00293851</v>
      </c>
      <c r="D386" s="245">
        <f t="shared" si="3"/>
        <v>1</v>
      </c>
      <c r="E386" s="246">
        <f>-D386*(Bonds!V375/100)*(1/(1+(Bonds!B375/100)))</f>
        <v>-0.00009146620324</v>
      </c>
      <c r="F386" s="246">
        <f>-D386*Bonds!$AS$8</f>
        <v>-0.1565775601</v>
      </c>
      <c r="G386" s="246">
        <f t="shared" si="2"/>
        <v>-0.4951417203</v>
      </c>
    </row>
    <row r="387">
      <c r="A387" s="248">
        <v>42593.0</v>
      </c>
      <c r="B387" s="244">
        <f>exp(-'Yield curve'!B379*$B$9/100)</f>
        <v>0.9110112798</v>
      </c>
      <c r="C387" s="245">
        <f t="shared" si="1"/>
        <v>92.01213926</v>
      </c>
      <c r="D387" s="245">
        <f t="shared" si="3"/>
        <v>1</v>
      </c>
      <c r="E387" s="246">
        <f>-D387*(Bonds!V376/100)*(1/(1+(Bonds!B376/100)))</f>
        <v>-0.0001829491401</v>
      </c>
      <c r="F387" s="246">
        <f>-D387*Bonds!$AS$8</f>
        <v>-0.1565775601</v>
      </c>
      <c r="G387" s="246">
        <f t="shared" si="2"/>
        <v>-0.4951417203</v>
      </c>
    </row>
    <row r="388">
      <c r="A388" s="248">
        <v>42592.0</v>
      </c>
      <c r="B388" s="244">
        <f>exp(-'Yield curve'!B380*$B$9/100)</f>
        <v>0.9111935003</v>
      </c>
      <c r="C388" s="245">
        <f t="shared" si="1"/>
        <v>92.03054353</v>
      </c>
      <c r="D388" s="245">
        <f t="shared" si="3"/>
        <v>1</v>
      </c>
      <c r="E388" s="246">
        <f>-D388*(Bonds!V377/100)*(1/(1+(Bonds!B377/100)))</f>
        <v>0.00009149130833</v>
      </c>
      <c r="F388" s="246">
        <f>-D388*Bonds!$AS$8</f>
        <v>-0.1565775601</v>
      </c>
      <c r="G388" s="246">
        <f t="shared" si="2"/>
        <v>-0.4951417203</v>
      </c>
    </row>
    <row r="389">
      <c r="A389" s="248">
        <v>42591.0</v>
      </c>
      <c r="B389" s="244">
        <f>exp(-'Yield curve'!B381*$B$9/100)</f>
        <v>0.9111023855</v>
      </c>
      <c r="C389" s="245">
        <f t="shared" si="1"/>
        <v>92.02134094</v>
      </c>
      <c r="D389" s="245">
        <f t="shared" si="3"/>
        <v>1</v>
      </c>
      <c r="E389" s="246">
        <f>-D389*(Bonds!V378/100)*(1/(1+(Bonds!B378/100)))</f>
        <v>-0.0001829658769</v>
      </c>
      <c r="F389" s="246">
        <f>-D389*Bonds!$AS$8</f>
        <v>-0.1565775601</v>
      </c>
      <c r="G389" s="246">
        <f t="shared" si="2"/>
        <v>-0.4951417203</v>
      </c>
    </row>
    <row r="390">
      <c r="A390" s="248">
        <v>42590.0</v>
      </c>
      <c r="B390" s="244">
        <f>exp(-'Yield curve'!B382*$B$9/100)</f>
        <v>0.9112846242</v>
      </c>
      <c r="C390" s="245">
        <f t="shared" si="1"/>
        <v>92.03974704</v>
      </c>
      <c r="D390" s="245">
        <f t="shared" si="3"/>
        <v>1</v>
      </c>
      <c r="E390" s="246">
        <f>-D390*(Bonds!V379/100)*(1/(1+(Bonds!B379/100)))</f>
        <v>-0.00009149967975</v>
      </c>
      <c r="F390" s="246">
        <f>-D390*Bonds!$AS$8</f>
        <v>-0.1565775601</v>
      </c>
      <c r="G390" s="246">
        <f t="shared" si="2"/>
        <v>-0.4951417203</v>
      </c>
    </row>
    <row r="391">
      <c r="A391" s="248">
        <v>42587.0</v>
      </c>
      <c r="B391" s="244">
        <f>exp(-'Yield curve'!B383*$B$9/100)</f>
        <v>0.9113757572</v>
      </c>
      <c r="C391" s="245">
        <f t="shared" si="1"/>
        <v>92.04895148</v>
      </c>
      <c r="D391" s="245">
        <f t="shared" si="3"/>
        <v>1</v>
      </c>
      <c r="E391" s="246">
        <f>-D391*(Bonds!V380/100)*(1/(1+(Bonds!B380/100)))</f>
        <v>0.0005490483163</v>
      </c>
      <c r="F391" s="246">
        <f>-D391*Bonds!$AS$8</f>
        <v>-0.1565775601</v>
      </c>
      <c r="G391" s="246">
        <f t="shared" si="2"/>
        <v>-0.4951417203</v>
      </c>
    </row>
    <row r="392">
      <c r="A392" s="248">
        <v>42586.0</v>
      </c>
      <c r="B392" s="244">
        <f>exp(-'Yield curve'!B384*$B$9/100)</f>
        <v>0.9108290958</v>
      </c>
      <c r="C392" s="245">
        <f t="shared" si="1"/>
        <v>91.99373867</v>
      </c>
      <c r="D392" s="245">
        <f t="shared" si="3"/>
        <v>1</v>
      </c>
      <c r="E392" s="246">
        <f>-D392*(Bonds!V381/100)*(1/(1+(Bonds!B381/100)))</f>
        <v>0.0006402048656</v>
      </c>
      <c r="F392" s="246">
        <f>-D392*Bonds!$AS$8</f>
        <v>-0.1565775601</v>
      </c>
      <c r="G392" s="246">
        <f t="shared" si="2"/>
        <v>-0.4951417203</v>
      </c>
    </row>
    <row r="393">
      <c r="A393" s="248">
        <v>42585.0</v>
      </c>
      <c r="B393" s="244">
        <f>exp(-'Yield curve'!B385*$B$9/100)</f>
        <v>0.9101917385</v>
      </c>
      <c r="C393" s="245">
        <f t="shared" si="1"/>
        <v>91.92936559</v>
      </c>
      <c r="D393" s="245">
        <f t="shared" si="3"/>
        <v>1</v>
      </c>
      <c r="E393" s="246">
        <f>-D393*(Bonds!V382/100)*(1/(1+(Bonds!B382/100)))</f>
        <v>0.0007311945892</v>
      </c>
      <c r="F393" s="246">
        <f>-D393*Bonds!$AS$8</f>
        <v>-0.1565775601</v>
      </c>
      <c r="G393" s="246">
        <f t="shared" si="2"/>
        <v>-0.4951417203</v>
      </c>
    </row>
    <row r="394">
      <c r="A394" s="248">
        <v>42584.0</v>
      </c>
      <c r="B394" s="244">
        <f>exp(-'Yield curve'!B386*$B$9/100)</f>
        <v>0.9094638763</v>
      </c>
      <c r="C394" s="245">
        <f t="shared" si="1"/>
        <v>91.85585151</v>
      </c>
      <c r="D394" s="245">
        <f t="shared" si="3"/>
        <v>1</v>
      </c>
      <c r="E394" s="246">
        <f>-D394*(Bonds!V383/100)*(1/(1+(Bonds!B383/100)))</f>
        <v>-0.00009133254178</v>
      </c>
      <c r="F394" s="246">
        <f>-D394*Bonds!$AS$8</f>
        <v>-0.1565775601</v>
      </c>
      <c r="G394" s="246">
        <f t="shared" si="2"/>
        <v>-0.4951417203</v>
      </c>
    </row>
    <row r="395">
      <c r="A395" s="248">
        <v>42583.0</v>
      </c>
      <c r="B395" s="244">
        <f>exp(-'Yield curve'!B387*$B$9/100)</f>
        <v>0.9095548272</v>
      </c>
      <c r="C395" s="245">
        <f t="shared" si="1"/>
        <v>91.86503755</v>
      </c>
      <c r="D395" s="245">
        <f t="shared" si="3"/>
        <v>1</v>
      </c>
      <c r="E395" s="246">
        <f>-D395*(Bonds!V384/100)*(1/(1+(Bonds!B384/100)))</f>
        <v>-0.0001826817684</v>
      </c>
      <c r="F395" s="246">
        <f>-D395*Bonds!$AS$8</f>
        <v>-0.1565775601</v>
      </c>
      <c r="G395" s="246">
        <f t="shared" si="2"/>
        <v>-0.4951417203</v>
      </c>
    </row>
    <row r="396">
      <c r="A396" s="248">
        <v>42580.0</v>
      </c>
      <c r="B396" s="244">
        <f>exp(-'Yield curve'!B388*$B$9/100)</f>
        <v>0.9097367564</v>
      </c>
      <c r="C396" s="245">
        <f t="shared" si="1"/>
        <v>91.8834124</v>
      </c>
      <c r="D396" s="245">
        <f t="shared" si="3"/>
        <v>1</v>
      </c>
      <c r="E396" s="246">
        <f>-D396*(Bonds!V385/100)*(1/(1+(Bonds!B385/100)))</f>
        <v>0.0006395030148</v>
      </c>
      <c r="F396" s="246">
        <f>-D396*Bonds!$AS$8</f>
        <v>-0.1565775601</v>
      </c>
      <c r="G396" s="246">
        <f t="shared" si="2"/>
        <v>-0.4951417203</v>
      </c>
    </row>
    <row r="397">
      <c r="A397" s="248">
        <v>42579.0</v>
      </c>
      <c r="B397" s="244">
        <f>exp(-'Yield curve'!B389*$B$9/100)</f>
        <v>0.9091001635</v>
      </c>
      <c r="C397" s="245">
        <f t="shared" si="1"/>
        <v>91.81911651</v>
      </c>
      <c r="D397" s="245">
        <f t="shared" si="3"/>
        <v>1</v>
      </c>
      <c r="E397" s="246">
        <f>-D397*(Bonds!V386/100)*(1/(1+(Bonds!B386/100)))</f>
        <v>0.0004564959372</v>
      </c>
      <c r="F397" s="246">
        <f>-D397*Bonds!$AS$8</f>
        <v>-0.1565775601</v>
      </c>
      <c r="G397" s="246">
        <f t="shared" si="2"/>
        <v>-0.4951417203</v>
      </c>
    </row>
    <row r="398">
      <c r="A398" s="248">
        <v>42578.0</v>
      </c>
      <c r="B398" s="244">
        <f>exp(-'Yield curve'!B390*$B$9/100)</f>
        <v>0.908645727</v>
      </c>
      <c r="C398" s="245">
        <f t="shared" si="1"/>
        <v>91.77321843</v>
      </c>
      <c r="D398" s="245">
        <f t="shared" si="3"/>
        <v>1</v>
      </c>
      <c r="E398" s="246">
        <f>-D398*(Bonds!V387/100)*(1/(1+(Bonds!B387/100)))</f>
        <v>0.0001825150575</v>
      </c>
      <c r="F398" s="246">
        <f>-D398*Bonds!$AS$8</f>
        <v>-0.1565775601</v>
      </c>
      <c r="G398" s="246">
        <f t="shared" si="2"/>
        <v>-0.4951417203</v>
      </c>
    </row>
    <row r="399">
      <c r="A399" s="248">
        <v>42577.0</v>
      </c>
      <c r="B399" s="244">
        <f>exp(-'Yield curve'!B391*$B$9/100)</f>
        <v>0.9084640161</v>
      </c>
      <c r="C399" s="245">
        <f t="shared" si="1"/>
        <v>91.75486562</v>
      </c>
      <c r="D399" s="245">
        <f t="shared" si="3"/>
        <v>1</v>
      </c>
      <c r="E399" s="246">
        <f>-D399*(Bonds!V388/100)*(1/(1+(Bonds!B388/100)))</f>
        <v>0.0001824817518</v>
      </c>
      <c r="F399" s="246">
        <f>-D399*Bonds!$AS$8</f>
        <v>-0.1565775601</v>
      </c>
      <c r="G399" s="246">
        <f t="shared" si="2"/>
        <v>-0.4951417203</v>
      </c>
    </row>
    <row r="400">
      <c r="A400" s="248">
        <v>42576.0</v>
      </c>
      <c r="B400" s="244">
        <f>exp(-'Yield curve'!B392*$B$9/100)</f>
        <v>0.9082823414</v>
      </c>
      <c r="C400" s="245">
        <f t="shared" si="1"/>
        <v>91.73651648</v>
      </c>
      <c r="D400" s="245">
        <f t="shared" si="3"/>
        <v>1</v>
      </c>
      <c r="E400" s="246">
        <f>-D400*(Bonds!V389/100)*(1/(1+(Bonds!B389/100)))</f>
        <v>0</v>
      </c>
      <c r="F400" s="246">
        <f>-D400*Bonds!$AS$8</f>
        <v>-0.1565775601</v>
      </c>
      <c r="G400" s="246">
        <f t="shared" si="2"/>
        <v>-0.4951417203</v>
      </c>
    </row>
    <row r="401">
      <c r="A401" s="248">
        <v>42573.0</v>
      </c>
      <c r="B401" s="244">
        <f>exp(-'Yield curve'!B393*$B$9/100)</f>
        <v>0.9082823414</v>
      </c>
      <c r="C401" s="245">
        <f t="shared" si="1"/>
        <v>91.73651648</v>
      </c>
      <c r="D401" s="245">
        <f t="shared" si="3"/>
        <v>1</v>
      </c>
      <c r="E401" s="246">
        <f>-D401*(Bonds!V390/100)*(1/(1+(Bonds!B390/100)))</f>
        <v>-0.0002736726875</v>
      </c>
      <c r="F401" s="246">
        <f>-D401*Bonds!$AS$8</f>
        <v>-0.1565775601</v>
      </c>
      <c r="G401" s="246">
        <f t="shared" si="2"/>
        <v>-0.4951417203</v>
      </c>
    </row>
    <row r="402">
      <c r="A402" s="248">
        <v>42572.0</v>
      </c>
      <c r="B402" s="244">
        <f>exp(-'Yield curve'!B394*$B$9/100)</f>
        <v>0.908554867</v>
      </c>
      <c r="C402" s="245">
        <f t="shared" si="1"/>
        <v>91.76404157</v>
      </c>
      <c r="D402" s="245">
        <f t="shared" si="3"/>
        <v>1</v>
      </c>
      <c r="E402" s="246">
        <f>-D402*(Bonds!V391/100)*(1/(1+(Bonds!B391/100)))</f>
        <v>0</v>
      </c>
      <c r="F402" s="246">
        <f>-D402*Bonds!$AS$8</f>
        <v>-0.1565775601</v>
      </c>
      <c r="G402" s="246">
        <f t="shared" si="2"/>
        <v>-0.4951417203</v>
      </c>
    </row>
    <row r="403">
      <c r="A403" s="248">
        <v>42571.0</v>
      </c>
      <c r="B403" s="244">
        <f>exp(-'Yield curve'!B395*$B$9/100)</f>
        <v>0.908554867</v>
      </c>
      <c r="C403" s="245">
        <f t="shared" si="1"/>
        <v>91.76404157</v>
      </c>
      <c r="D403" s="245">
        <f t="shared" si="3"/>
        <v>1</v>
      </c>
      <c r="E403" s="246">
        <f>-D403*(Bonds!V392/100)*(1/(1+(Bonds!B392/100)))</f>
        <v>0.00009124920157</v>
      </c>
      <c r="F403" s="246">
        <f>-D403*Bonds!$AS$8</f>
        <v>-0.1565775601</v>
      </c>
      <c r="G403" s="246">
        <f t="shared" si="2"/>
        <v>-0.4951417203</v>
      </c>
    </row>
    <row r="404">
      <c r="A404" s="248">
        <v>42570.0</v>
      </c>
      <c r="B404" s="244">
        <f>exp(-'Yield curve'!B396*$B$9/100)</f>
        <v>0.9084640161</v>
      </c>
      <c r="C404" s="245">
        <f t="shared" si="1"/>
        <v>91.75486562</v>
      </c>
      <c r="D404" s="245">
        <f t="shared" si="3"/>
        <v>1</v>
      </c>
      <c r="E404" s="246">
        <f>-D404*(Bonds!V393/100)*(1/(1+(Bonds!B393/100)))</f>
        <v>0.00009124087591</v>
      </c>
      <c r="F404" s="246">
        <f>-D404*Bonds!$AS$8</f>
        <v>-0.1565775601</v>
      </c>
      <c r="G404" s="246">
        <f t="shared" si="2"/>
        <v>-0.4951417203</v>
      </c>
    </row>
    <row r="405">
      <c r="A405" s="248">
        <v>42569.0</v>
      </c>
      <c r="B405" s="244">
        <f>exp(-'Yield curve'!B397*$B$9/100)</f>
        <v>0.9083731742</v>
      </c>
      <c r="C405" s="245">
        <f t="shared" si="1"/>
        <v>91.7456906</v>
      </c>
      <c r="D405" s="245">
        <f t="shared" si="3"/>
        <v>1</v>
      </c>
      <c r="E405" s="246">
        <f>-D405*(Bonds!V394/100)*(1/(1+(Bonds!B394/100)))</f>
        <v>0</v>
      </c>
      <c r="F405" s="246">
        <f>-D405*Bonds!$AS$8</f>
        <v>-0.1565775601</v>
      </c>
      <c r="G405" s="246">
        <f t="shared" si="2"/>
        <v>-0.4951417203</v>
      </c>
    </row>
    <row r="406">
      <c r="A406" s="248">
        <v>42566.0</v>
      </c>
      <c r="B406" s="244">
        <f>exp(-'Yield curve'!B398*$B$9/100)</f>
        <v>0.9083731742</v>
      </c>
      <c r="C406" s="245">
        <f t="shared" si="1"/>
        <v>91.7456906</v>
      </c>
      <c r="D406" s="245">
        <f t="shared" si="3"/>
        <v>1</v>
      </c>
      <c r="E406" s="246">
        <f>-D406*(Bonds!V395/100)*(1/(1+(Bonds!B395/100)))</f>
        <v>0</v>
      </c>
      <c r="F406" s="246">
        <f>-D406*Bonds!$AS$8</f>
        <v>-0.1565775601</v>
      </c>
      <c r="G406" s="246">
        <f t="shared" si="2"/>
        <v>-0.4951417203</v>
      </c>
    </row>
    <row r="407">
      <c r="A407" s="248">
        <v>42565.0</v>
      </c>
      <c r="B407" s="244">
        <f>exp(-'Yield curve'!B399*$B$9/100)</f>
        <v>0.9083731742</v>
      </c>
      <c r="C407" s="245">
        <f t="shared" si="1"/>
        <v>91.7456906</v>
      </c>
      <c r="D407" s="245">
        <f t="shared" si="3"/>
        <v>1</v>
      </c>
      <c r="E407" s="246">
        <f>-D407*(Bonds!V396/100)*(1/(1+(Bonds!B396/100)))</f>
        <v>-0.00009123255177</v>
      </c>
      <c r="F407" s="246">
        <f>-D407*Bonds!$AS$8</f>
        <v>-0.1565775601</v>
      </c>
      <c r="G407" s="246">
        <f t="shared" si="2"/>
        <v>-0.4951417203</v>
      </c>
    </row>
    <row r="408">
      <c r="A408" s="248">
        <v>42564.0</v>
      </c>
      <c r="B408" s="244">
        <f>exp(-'Yield curve'!B400*$B$9/100)</f>
        <v>0.9084640161</v>
      </c>
      <c r="C408" s="245">
        <f t="shared" si="1"/>
        <v>91.75486562</v>
      </c>
      <c r="D408" s="245">
        <f t="shared" si="3"/>
        <v>1</v>
      </c>
      <c r="E408" s="246">
        <f>-D408*(Bonds!V397/100)*(1/(1+(Bonds!B397/100)))</f>
        <v>-0.00009124087591</v>
      </c>
      <c r="F408" s="246">
        <f>-D408*Bonds!$AS$8</f>
        <v>-0.1565775601</v>
      </c>
      <c r="G408" s="246">
        <f t="shared" si="2"/>
        <v>-0.4951417203</v>
      </c>
    </row>
    <row r="409">
      <c r="A409" s="248">
        <v>42563.0</v>
      </c>
      <c r="B409" s="244">
        <f>exp(-'Yield curve'!B401*$B$9/100)</f>
        <v>0.908554867</v>
      </c>
      <c r="C409" s="245">
        <f t="shared" si="1"/>
        <v>91.76404157</v>
      </c>
      <c r="D409" s="245">
        <f t="shared" si="3"/>
        <v>1</v>
      </c>
      <c r="E409" s="246">
        <f>-D409*(Bonds!V398/100)*(1/(1+(Bonds!B398/100)))</f>
        <v>0.00009124920157</v>
      </c>
      <c r="F409" s="246">
        <f>-D409*Bonds!$AS$8</f>
        <v>-0.1565775601</v>
      </c>
      <c r="G409" s="246">
        <f t="shared" si="2"/>
        <v>-0.4951417203</v>
      </c>
    </row>
    <row r="410">
      <c r="A410" s="248">
        <v>42562.0</v>
      </c>
      <c r="B410" s="244">
        <f>exp(-'Yield curve'!B402*$B$9/100)</f>
        <v>0.9084640161</v>
      </c>
      <c r="C410" s="245">
        <f t="shared" si="1"/>
        <v>91.75486562</v>
      </c>
      <c r="D410" s="245">
        <f t="shared" si="3"/>
        <v>1</v>
      </c>
      <c r="E410" s="246">
        <f>-D410*(Bonds!V399/100)*(1/(1+(Bonds!B399/100)))</f>
        <v>0.00009124087591</v>
      </c>
      <c r="F410" s="246">
        <f>-D410*Bonds!$AS$8</f>
        <v>-0.1565775601</v>
      </c>
      <c r="G410" s="246">
        <f t="shared" si="2"/>
        <v>-0.4951417203</v>
      </c>
    </row>
    <row r="411">
      <c r="A411" s="248">
        <v>42559.0</v>
      </c>
      <c r="B411" s="244">
        <f>exp(-'Yield curve'!B403*$B$9/100)</f>
        <v>0.9083731742</v>
      </c>
      <c r="C411" s="245">
        <f t="shared" si="1"/>
        <v>91.7456906</v>
      </c>
      <c r="D411" s="245">
        <f t="shared" si="3"/>
        <v>1</v>
      </c>
      <c r="E411" s="246">
        <f>-D411*(Bonds!V400/100)*(1/(1+(Bonds!B400/100)))</f>
        <v>0</v>
      </c>
      <c r="F411" s="246">
        <f>-D411*Bonds!$AS$8</f>
        <v>-0.1565775601</v>
      </c>
      <c r="G411" s="246">
        <f t="shared" si="2"/>
        <v>-0.4951417203</v>
      </c>
    </row>
    <row r="412">
      <c r="A412" s="248">
        <v>42558.0</v>
      </c>
      <c r="B412" s="244">
        <f>exp(-'Yield curve'!B404*$B$9/100)</f>
        <v>0.9083731742</v>
      </c>
      <c r="C412" s="245">
        <f t="shared" si="1"/>
        <v>91.7456906</v>
      </c>
      <c r="D412" s="245">
        <f t="shared" si="3"/>
        <v>1</v>
      </c>
      <c r="E412" s="246">
        <f>-D412*(Bonds!V401/100)*(1/(1+(Bonds!B401/100)))</f>
        <v>0.0006386278624</v>
      </c>
      <c r="F412" s="246">
        <f>-D412*Bonds!$AS$8</f>
        <v>-0.1565775601</v>
      </c>
      <c r="G412" s="246">
        <f t="shared" si="2"/>
        <v>-0.4951417203</v>
      </c>
    </row>
    <row r="413">
      <c r="A413" s="248">
        <v>42557.0</v>
      </c>
      <c r="B413" s="244">
        <f>exp(-'Yield curve'!B405*$B$9/100)</f>
        <v>0.9077375355</v>
      </c>
      <c r="C413" s="245">
        <f t="shared" si="1"/>
        <v>91.68149108</v>
      </c>
      <c r="D413" s="245">
        <f t="shared" si="3"/>
        <v>1</v>
      </c>
      <c r="E413" s="246">
        <f>-D413*(Bonds!V402/100)*(1/(1+(Bonds!B402/100)))</f>
        <v>0.0001823486506</v>
      </c>
      <c r="F413" s="246">
        <f>-D413*Bonds!$AS$8</f>
        <v>-0.1565775601</v>
      </c>
      <c r="G413" s="246">
        <f t="shared" si="2"/>
        <v>-0.4951417203</v>
      </c>
    </row>
    <row r="414">
      <c r="A414" s="248">
        <v>42556.0</v>
      </c>
      <c r="B414" s="244">
        <f>exp(-'Yield curve'!B406*$B$9/100)</f>
        <v>0.9075560061</v>
      </c>
      <c r="C414" s="245">
        <f t="shared" si="1"/>
        <v>91.66315662</v>
      </c>
      <c r="D414" s="245">
        <f t="shared" si="3"/>
        <v>1</v>
      </c>
      <c r="E414" s="246">
        <f>-D414*(Bonds!V403/100)*(1/(1+(Bonds!B403/100)))</f>
        <v>-0.0002734731085</v>
      </c>
      <c r="F414" s="246">
        <f>-D414*Bonds!$AS$8</f>
        <v>-0.1565775601</v>
      </c>
      <c r="G414" s="246">
        <f t="shared" si="2"/>
        <v>-0.4951417203</v>
      </c>
    </row>
    <row r="415">
      <c r="A415" s="248">
        <v>42555.0</v>
      </c>
      <c r="B415" s="244">
        <f>exp(-'Yield curve'!B407*$B$9/100)</f>
        <v>0.9078283138</v>
      </c>
      <c r="C415" s="245">
        <f t="shared" si="1"/>
        <v>91.69065969</v>
      </c>
      <c r="D415" s="245">
        <f t="shared" si="3"/>
        <v>1</v>
      </c>
      <c r="E415" s="246">
        <f>-D415*(Bonds!V404/100)*(1/(1+(Bonds!B404/100)))</f>
        <v>-0.00009118263883</v>
      </c>
      <c r="F415" s="246">
        <f>-D415*Bonds!$AS$8</f>
        <v>-0.1565775601</v>
      </c>
      <c r="G415" s="246">
        <f t="shared" si="2"/>
        <v>-0.4951417203</v>
      </c>
    </row>
    <row r="416">
      <c r="A416" s="248">
        <v>42552.0</v>
      </c>
      <c r="B416" s="244">
        <f>exp(-'Yield curve'!B408*$B$9/100)</f>
        <v>0.9079191011</v>
      </c>
      <c r="C416" s="245">
        <f t="shared" si="1"/>
        <v>91.69982922</v>
      </c>
      <c r="D416" s="245">
        <f t="shared" si="3"/>
        <v>1</v>
      </c>
      <c r="E416" s="246">
        <f>-D416*(Bonds!V405/100)*(1/(1+(Bonds!B405/100)))</f>
        <v>0</v>
      </c>
      <c r="F416" s="246">
        <f>-D416*Bonds!$AS$8</f>
        <v>-0.1565775601</v>
      </c>
      <c r="G416" s="246">
        <f t="shared" si="2"/>
        <v>-0.4951417203</v>
      </c>
    </row>
    <row r="417">
      <c r="A417" s="248">
        <v>42551.0</v>
      </c>
      <c r="B417" s="244">
        <f>exp(-'Yield curve'!B409*$B$9/100)</f>
        <v>0.9079191011</v>
      </c>
      <c r="C417" s="245">
        <f t="shared" si="1"/>
        <v>91.69982922</v>
      </c>
      <c r="D417" s="245">
        <f t="shared" si="3"/>
        <v>1</v>
      </c>
      <c r="E417" s="246">
        <f>-D417*(Bonds!V406/100)*(1/(1+(Bonds!B406/100)))</f>
        <v>0.00009119095386</v>
      </c>
      <c r="F417" s="246">
        <f>-D417*Bonds!$AS$8</f>
        <v>-0.1565775601</v>
      </c>
      <c r="G417" s="246">
        <f t="shared" si="2"/>
        <v>-0.4951417203</v>
      </c>
    </row>
    <row r="418">
      <c r="A418" s="248">
        <v>42550.0</v>
      </c>
      <c r="B418" s="244">
        <f>exp(-'Yield curve'!B410*$B$9/100)</f>
        <v>0.9078283138</v>
      </c>
      <c r="C418" s="245">
        <f t="shared" si="1"/>
        <v>91.69065969</v>
      </c>
      <c r="D418" s="245">
        <f t="shared" si="3"/>
        <v>1</v>
      </c>
      <c r="E418" s="246">
        <f>-D418*(Bonds!V407/100)*(1/(1+(Bonds!B407/100)))</f>
        <v>0</v>
      </c>
      <c r="F418" s="246">
        <f>-D418*Bonds!$AS$8</f>
        <v>-0.1565775601</v>
      </c>
      <c r="G418" s="246">
        <f t="shared" si="2"/>
        <v>-0.4951417203</v>
      </c>
    </row>
    <row r="419">
      <c r="A419" s="248">
        <v>42549.0</v>
      </c>
      <c r="B419" s="244">
        <f>exp(-'Yield curve'!B411*$B$9/100)</f>
        <v>0.9078283138</v>
      </c>
      <c r="C419" s="245">
        <f t="shared" si="1"/>
        <v>91.69065969</v>
      </c>
      <c r="D419" s="245">
        <f t="shared" si="3"/>
        <v>1</v>
      </c>
      <c r="E419" s="246">
        <f>-D419*(Bonds!V408/100)*(1/(1+(Bonds!B408/100)))</f>
        <v>0.000547095833</v>
      </c>
      <c r="F419" s="246">
        <f>-D419*Bonds!$AS$8</f>
        <v>-0.1565775601</v>
      </c>
      <c r="G419" s="246">
        <f t="shared" si="2"/>
        <v>-0.4951417203</v>
      </c>
    </row>
    <row r="420">
      <c r="A420" s="248">
        <v>42548.0</v>
      </c>
      <c r="B420" s="244">
        <f>exp(-'Yield curve'!B412*$B$9/100)</f>
        <v>0.9072837802</v>
      </c>
      <c r="C420" s="245">
        <f t="shared" si="1"/>
        <v>91.6356618</v>
      </c>
      <c r="D420" s="245">
        <f t="shared" si="3"/>
        <v>1</v>
      </c>
      <c r="E420" s="246">
        <f>-D420*(Bonds!V409/100)*(1/(1+(Bonds!B409/100)))</f>
        <v>0.0009113278046</v>
      </c>
      <c r="F420" s="246">
        <f>-D420*Bonds!$AS$8</f>
        <v>-0.1565775601</v>
      </c>
      <c r="G420" s="246">
        <f t="shared" si="2"/>
        <v>-0.4951417203</v>
      </c>
    </row>
    <row r="421">
      <c r="A421" s="248">
        <v>42545.0</v>
      </c>
      <c r="B421" s="244">
        <f>exp(-'Yield curve'!B413*$B$9/100)</f>
        <v>0.9063769499</v>
      </c>
      <c r="C421" s="245">
        <f t="shared" si="1"/>
        <v>91.54407194</v>
      </c>
      <c r="D421" s="245">
        <f t="shared" si="3"/>
        <v>1</v>
      </c>
      <c r="E421" s="246">
        <f>-D421*(Bonds!V410/100)*(1/(1+(Bonds!B410/100)))</f>
        <v>-0.0005462988255</v>
      </c>
      <c r="F421" s="246">
        <f>-D421*Bonds!$AS$8</f>
        <v>-0.1565775601</v>
      </c>
      <c r="G421" s="246">
        <f t="shared" si="2"/>
        <v>-0.4951417203</v>
      </c>
    </row>
    <row r="422">
      <c r="A422" s="248">
        <v>42544.0</v>
      </c>
      <c r="B422" s="244">
        <f>exp(-'Yield curve'!B414*$B$9/100)</f>
        <v>0.9069209392</v>
      </c>
      <c r="C422" s="245">
        <f t="shared" si="1"/>
        <v>91.59901486</v>
      </c>
      <c r="D422" s="245">
        <f t="shared" si="3"/>
        <v>1</v>
      </c>
      <c r="E422" s="246">
        <f>-D422*(Bonds!V411/100)*(1/(1+(Bonds!B411/100)))</f>
        <v>-0.0002732987155</v>
      </c>
      <c r="F422" s="246">
        <f>-D422*Bonds!$AS$8</f>
        <v>-0.1565775601</v>
      </c>
      <c r="G422" s="246">
        <f t="shared" si="2"/>
        <v>-0.4951417203</v>
      </c>
    </row>
    <row r="423">
      <c r="A423" s="248">
        <v>42543.0</v>
      </c>
      <c r="B423" s="244">
        <f>exp(-'Yield curve'!B415*$B$9/100)</f>
        <v>0.9071930563</v>
      </c>
      <c r="C423" s="245">
        <f t="shared" si="1"/>
        <v>91.62649869</v>
      </c>
      <c r="D423" s="245">
        <f t="shared" si="3"/>
        <v>1</v>
      </c>
      <c r="E423" s="246">
        <f>-D423*(Bonds!V412/100)*(1/(1+(Bonds!B412/100)))</f>
        <v>0.0002733734281</v>
      </c>
      <c r="F423" s="246">
        <f>-D423*Bonds!$AS$8</f>
        <v>-0.1565775601</v>
      </c>
      <c r="G423" s="246">
        <f t="shared" si="2"/>
        <v>-0.4951417203</v>
      </c>
    </row>
    <row r="424">
      <c r="A424" s="248">
        <v>42542.0</v>
      </c>
      <c r="B424" s="244">
        <f>exp(-'Yield curve'!B416*$B$9/100)</f>
        <v>0.9069209392</v>
      </c>
      <c r="C424" s="245">
        <f t="shared" si="1"/>
        <v>91.59901486</v>
      </c>
      <c r="D424" s="245">
        <f t="shared" si="3"/>
        <v>1</v>
      </c>
      <c r="E424" s="246">
        <f>-D424*(Bonds!V413/100)*(1/(1+(Bonds!B413/100)))</f>
        <v>0.00009109957183</v>
      </c>
      <c r="F424" s="246">
        <f>-D424*Bonds!$AS$8</f>
        <v>-0.1565775601</v>
      </c>
      <c r="G424" s="246">
        <f t="shared" si="2"/>
        <v>-0.4951417203</v>
      </c>
    </row>
    <row r="425">
      <c r="A425" s="248">
        <v>42541.0</v>
      </c>
      <c r="B425" s="244">
        <f>exp(-'Yield curve'!B417*$B$9/100)</f>
        <v>0.9068302517</v>
      </c>
      <c r="C425" s="245">
        <f t="shared" si="1"/>
        <v>91.58985542</v>
      </c>
      <c r="D425" s="245">
        <f t="shared" si="3"/>
        <v>1</v>
      </c>
      <c r="E425" s="246">
        <f>-D425*(Bonds!V414/100)*(1/(1+(Bonds!B414/100)))</f>
        <v>0.0006376389142</v>
      </c>
      <c r="F425" s="246">
        <f>-D425*Bonds!$AS$8</f>
        <v>-0.1565775601</v>
      </c>
      <c r="G425" s="246">
        <f t="shared" si="2"/>
        <v>-0.4951417203</v>
      </c>
    </row>
    <row r="426">
      <c r="A426" s="248">
        <v>42538.0</v>
      </c>
      <c r="B426" s="244">
        <f>exp(-'Yield curve'!B418*$B$9/100)</f>
        <v>0.9061956926</v>
      </c>
      <c r="C426" s="245">
        <f t="shared" si="1"/>
        <v>91.52576495</v>
      </c>
      <c r="D426" s="245">
        <f t="shared" si="3"/>
        <v>1</v>
      </c>
      <c r="E426" s="246">
        <f>-D426*(Bonds!V415/100)*(1/(1+(Bonds!B415/100)))</f>
        <v>-0.0006372325899</v>
      </c>
      <c r="F426" s="246">
        <f>-D426*Bonds!$AS$8</f>
        <v>-0.1565775601</v>
      </c>
      <c r="G426" s="246">
        <f t="shared" si="2"/>
        <v>-0.4951417203</v>
      </c>
    </row>
    <row r="427">
      <c r="A427" s="248">
        <v>42537.0</v>
      </c>
      <c r="B427" s="244">
        <f>exp(-'Yield curve'!B419*$B$9/100)</f>
        <v>0.9068302517</v>
      </c>
      <c r="C427" s="245">
        <f t="shared" si="1"/>
        <v>91.58985542</v>
      </c>
      <c r="D427" s="245">
        <f t="shared" si="3"/>
        <v>1</v>
      </c>
      <c r="E427" s="246">
        <f>-D427*(Bonds!V416/100)*(1/(1+(Bonds!B416/100)))</f>
        <v>0.0002732738204</v>
      </c>
      <c r="F427" s="246">
        <f>-D427*Bonds!$AS$8</f>
        <v>-0.1565775601</v>
      </c>
      <c r="G427" s="246">
        <f t="shared" si="2"/>
        <v>-0.4951417203</v>
      </c>
    </row>
    <row r="428">
      <c r="A428" s="248">
        <v>42536.0</v>
      </c>
      <c r="B428" s="244">
        <f>exp(-'Yield curve'!B420*$B$9/100)</f>
        <v>0.9065582434</v>
      </c>
      <c r="C428" s="245">
        <f t="shared" si="1"/>
        <v>91.56238258</v>
      </c>
      <c r="D428" s="245">
        <f t="shared" si="3"/>
        <v>1</v>
      </c>
      <c r="E428" s="246">
        <f>-D428*(Bonds!V417/100)*(1/(1+(Bonds!B417/100)))</f>
        <v>-0.001092796649</v>
      </c>
      <c r="F428" s="246">
        <f>-D428*Bonds!$AS$8</f>
        <v>-0.1565775601</v>
      </c>
      <c r="G428" s="246">
        <f t="shared" si="2"/>
        <v>-0.4951417203</v>
      </c>
    </row>
    <row r="429">
      <c r="A429" s="248">
        <v>42535.0</v>
      </c>
      <c r="B429" s="244">
        <f>exp(-'Yield curve'!B421*$B$9/100)</f>
        <v>0.9076467663</v>
      </c>
      <c r="C429" s="245">
        <f t="shared" si="1"/>
        <v>91.67232339</v>
      </c>
      <c r="D429" s="245">
        <f t="shared" si="3"/>
        <v>1</v>
      </c>
      <c r="E429" s="246">
        <f>-D429*(Bonds!V418/100)*(1/(1+(Bonds!B418/100)))</f>
        <v>-0.0002734980399</v>
      </c>
      <c r="F429" s="246">
        <f>-D429*Bonds!$AS$8</f>
        <v>-0.1565775601</v>
      </c>
      <c r="G429" s="246">
        <f t="shared" si="2"/>
        <v>-0.4951417203</v>
      </c>
    </row>
    <row r="430">
      <c r="A430" s="248">
        <v>42531.0</v>
      </c>
      <c r="B430" s="244">
        <f>exp(-'Yield curve'!B422*$B$9/100)</f>
        <v>0.9079191011</v>
      </c>
      <c r="C430" s="245">
        <f t="shared" si="1"/>
        <v>91.69982922</v>
      </c>
      <c r="D430" s="245">
        <f t="shared" si="3"/>
        <v>1</v>
      </c>
      <c r="E430" s="246">
        <f>-D430*(Bonds!V419/100)*(1/(1+(Bonds!B419/100)))</f>
        <v>0.0009119095386</v>
      </c>
      <c r="F430" s="246">
        <f>-D430*Bonds!$AS$8</f>
        <v>-0.1565775601</v>
      </c>
      <c r="G430" s="246">
        <f t="shared" si="2"/>
        <v>-0.4951417203</v>
      </c>
    </row>
    <row r="431">
      <c r="A431" s="248">
        <v>42530.0</v>
      </c>
      <c r="B431" s="244">
        <f>exp(-'Yield curve'!B423*$B$9/100)</f>
        <v>0.9070116359</v>
      </c>
      <c r="C431" s="245">
        <f t="shared" si="1"/>
        <v>91.60817522</v>
      </c>
      <c r="D431" s="245">
        <f t="shared" si="3"/>
        <v>1</v>
      </c>
      <c r="E431" s="246">
        <f>-D431*(Bonds!V420/100)*(1/(1+(Bonds!B420/100)))</f>
        <v>0</v>
      </c>
      <c r="F431" s="246">
        <f>-D431*Bonds!$AS$8</f>
        <v>-0.1565775601</v>
      </c>
      <c r="G431" s="246">
        <f t="shared" si="2"/>
        <v>-0.4951417203</v>
      </c>
    </row>
    <row r="432">
      <c r="A432" s="248">
        <v>42529.0</v>
      </c>
      <c r="B432" s="244">
        <f>exp(-'Yield curve'!B424*$B$9/100)</f>
        <v>0.9070116359</v>
      </c>
      <c r="C432" s="245">
        <f t="shared" si="1"/>
        <v>91.60817522</v>
      </c>
      <c r="D432" s="245">
        <f t="shared" si="3"/>
        <v>1</v>
      </c>
      <c r="E432" s="246">
        <f>-D432*(Bonds!V421/100)*(1/(1+(Bonds!B421/100)))</f>
        <v>0.00009110787172</v>
      </c>
      <c r="F432" s="246">
        <f>-D432*Bonds!$AS$8</f>
        <v>-0.1565775601</v>
      </c>
      <c r="G432" s="246">
        <f t="shared" si="2"/>
        <v>-0.4951417203</v>
      </c>
    </row>
    <row r="433">
      <c r="A433" s="248">
        <v>42528.0</v>
      </c>
      <c r="B433" s="244">
        <f>exp(-'Yield curve'!B425*$B$9/100)</f>
        <v>0.9069209392</v>
      </c>
      <c r="C433" s="245">
        <f t="shared" si="1"/>
        <v>91.59901486</v>
      </c>
      <c r="D433" s="245">
        <f t="shared" si="3"/>
        <v>1</v>
      </c>
      <c r="E433" s="246">
        <f>-D433*(Bonds!V422/100)*(1/(1+(Bonds!B422/100)))</f>
        <v>-0.0001821991437</v>
      </c>
      <c r="F433" s="246">
        <f>-D433*Bonds!$AS$8</f>
        <v>-0.1565775601</v>
      </c>
      <c r="G433" s="246">
        <f t="shared" si="2"/>
        <v>-0.4951417203</v>
      </c>
    </row>
    <row r="434">
      <c r="A434" s="248">
        <v>42527.0</v>
      </c>
      <c r="B434" s="244">
        <f>exp(-'Yield curve'!B426*$B$9/100)</f>
        <v>0.9071023416</v>
      </c>
      <c r="C434" s="245">
        <f t="shared" si="1"/>
        <v>91.6173365</v>
      </c>
      <c r="D434" s="245">
        <f t="shared" si="3"/>
        <v>1</v>
      </c>
      <c r="E434" s="246">
        <f>-D434*(Bonds!V423/100)*(1/(1+(Bonds!B423/100)))</f>
        <v>0.0003644646925</v>
      </c>
      <c r="F434" s="246">
        <f>-D434*Bonds!$AS$8</f>
        <v>-0.1565775601</v>
      </c>
      <c r="G434" s="246">
        <f t="shared" si="2"/>
        <v>-0.4951417203</v>
      </c>
    </row>
    <row r="435">
      <c r="A435" s="248">
        <v>42524.0</v>
      </c>
      <c r="B435" s="244">
        <f>exp(-'Yield curve'!B427*$B$9/100)</f>
        <v>0.9067395732</v>
      </c>
      <c r="C435" s="245">
        <f t="shared" si="1"/>
        <v>91.58069689</v>
      </c>
      <c r="D435" s="245">
        <f t="shared" si="3"/>
        <v>1</v>
      </c>
      <c r="E435" s="246">
        <f>-D435*(Bonds!V424/100)*(1/(1+(Bonds!B424/100)))</f>
        <v>-0.0001821659532</v>
      </c>
      <c r="F435" s="246">
        <f>-D435*Bonds!$AS$8</f>
        <v>-0.1565775601</v>
      </c>
      <c r="G435" s="246">
        <f t="shared" si="2"/>
        <v>-0.4951417203</v>
      </c>
    </row>
    <row r="436">
      <c r="A436" s="248">
        <v>42523.0</v>
      </c>
      <c r="B436" s="244">
        <f>exp(-'Yield curve'!B428*$B$9/100)</f>
        <v>0.9069209392</v>
      </c>
      <c r="C436" s="245">
        <f t="shared" si="1"/>
        <v>91.59901486</v>
      </c>
      <c r="D436" s="245">
        <f t="shared" si="3"/>
        <v>1</v>
      </c>
      <c r="E436" s="246">
        <f>-D436*(Bonds!V425/100)*(1/(1+(Bonds!B425/100)))</f>
        <v>0.0002732987155</v>
      </c>
      <c r="F436" s="246">
        <f>-D436*Bonds!$AS$8</f>
        <v>-0.1565775601</v>
      </c>
      <c r="G436" s="246">
        <f t="shared" si="2"/>
        <v>-0.4951417203</v>
      </c>
    </row>
    <row r="437">
      <c r="A437" s="248">
        <v>42522.0</v>
      </c>
      <c r="B437" s="244">
        <f>exp(-'Yield curve'!B429*$B$9/100)</f>
        <v>0.9066489038</v>
      </c>
      <c r="C437" s="245">
        <f t="shared" si="1"/>
        <v>91.57153928</v>
      </c>
      <c r="D437" s="245">
        <f t="shared" si="3"/>
        <v>1</v>
      </c>
      <c r="E437" s="246">
        <f>-D437*(Bonds!V426/100)*(1/(1+(Bonds!B426/100)))</f>
        <v>-0.0008196721311</v>
      </c>
      <c r="F437" s="246">
        <f>-D437*Bonds!$AS$8</f>
        <v>-0.1565775601</v>
      </c>
      <c r="G437" s="246">
        <f t="shared" si="2"/>
        <v>-0.4951417203</v>
      </c>
    </row>
    <row r="438">
      <c r="A438" s="248">
        <v>42521.0</v>
      </c>
      <c r="B438" s="244">
        <f>exp(-'Yield curve'!B430*$B$9/100)</f>
        <v>0.9074652551</v>
      </c>
      <c r="C438" s="245">
        <f t="shared" si="1"/>
        <v>91.65399076</v>
      </c>
      <c r="D438" s="245">
        <f t="shared" si="3"/>
        <v>1</v>
      </c>
      <c r="E438" s="246">
        <f>-D438*(Bonds!V427/100)*(1/(1+(Bonds!B427/100)))</f>
        <v>-0.001002643332</v>
      </c>
      <c r="F438" s="246">
        <f>-D438*Bonds!$AS$8</f>
        <v>-0.1565775601</v>
      </c>
      <c r="G438" s="246">
        <f t="shared" si="2"/>
        <v>-0.4951417203</v>
      </c>
    </row>
    <row r="439">
      <c r="A439" s="248">
        <v>42520.0</v>
      </c>
      <c r="B439" s="244">
        <f>exp(-'Yield curve'!B431*$B$9/100)</f>
        <v>0.9084640161</v>
      </c>
      <c r="C439" s="245">
        <f t="shared" si="1"/>
        <v>91.75486562</v>
      </c>
      <c r="D439" s="245">
        <f t="shared" si="3"/>
        <v>1</v>
      </c>
      <c r="E439" s="246">
        <f>-D439*(Bonds!V428/100)*(1/(1+(Bonds!B428/100)))</f>
        <v>0</v>
      </c>
      <c r="F439" s="246">
        <f>-D439*Bonds!$AS$8</f>
        <v>-0.1565775601</v>
      </c>
      <c r="G439" s="246">
        <f t="shared" si="2"/>
        <v>-0.4951417203</v>
      </c>
    </row>
    <row r="440">
      <c r="A440" s="248">
        <v>42517.0</v>
      </c>
      <c r="B440" s="244">
        <f>exp(-'Yield curve'!B432*$B$9/100)</f>
        <v>0.9084640161</v>
      </c>
      <c r="C440" s="245">
        <f t="shared" si="1"/>
        <v>91.75486562</v>
      </c>
      <c r="D440" s="245">
        <f t="shared" si="3"/>
        <v>1</v>
      </c>
      <c r="E440" s="246">
        <f>-D440*(Bonds!V429/100)*(1/(1+(Bonds!B429/100)))</f>
        <v>-0.0006386861314</v>
      </c>
      <c r="F440" s="246">
        <f>-D440*Bonds!$AS$8</f>
        <v>-0.1565775601</v>
      </c>
      <c r="G440" s="246">
        <f t="shared" si="2"/>
        <v>-0.4951417203</v>
      </c>
    </row>
    <row r="441">
      <c r="A441" s="248">
        <v>42516.0</v>
      </c>
      <c r="B441" s="244">
        <f>exp(-'Yield curve'!B433*$B$9/100)</f>
        <v>0.9091001635</v>
      </c>
      <c r="C441" s="245">
        <f t="shared" si="1"/>
        <v>91.81911651</v>
      </c>
      <c r="D441" s="245">
        <f t="shared" si="3"/>
        <v>1</v>
      </c>
      <c r="E441" s="246">
        <f>-D441*(Bonds!V430/100)*(1/(1+(Bonds!B430/100)))</f>
        <v>0.00009129918744</v>
      </c>
      <c r="F441" s="246">
        <f>-D441*Bonds!$AS$8</f>
        <v>-0.1565775601</v>
      </c>
      <c r="G441" s="246">
        <f t="shared" si="2"/>
        <v>-0.4951417203</v>
      </c>
    </row>
    <row r="442">
      <c r="A442" s="248">
        <v>42515.0</v>
      </c>
      <c r="B442" s="244">
        <f>exp(-'Yield curve'!B434*$B$9/100)</f>
        <v>0.909009258</v>
      </c>
      <c r="C442" s="245">
        <f t="shared" si="1"/>
        <v>91.80993506</v>
      </c>
      <c r="D442" s="245">
        <f t="shared" si="3"/>
        <v>1</v>
      </c>
      <c r="E442" s="246">
        <f>-D442*(Bonds!V431/100)*(1/(1+(Bonds!B431/100)))</f>
        <v>-0.0003651634106</v>
      </c>
      <c r="F442" s="246">
        <f>-D442*Bonds!$AS$8</f>
        <v>-0.1565775601</v>
      </c>
      <c r="G442" s="246">
        <f t="shared" si="2"/>
        <v>-0.4951417203</v>
      </c>
    </row>
    <row r="443">
      <c r="A443" s="248">
        <v>42514.0</v>
      </c>
      <c r="B443" s="244">
        <f>exp(-'Yield curve'!B435*$B$9/100)</f>
        <v>0.9093729345</v>
      </c>
      <c r="C443" s="245">
        <f t="shared" si="1"/>
        <v>91.84666638</v>
      </c>
      <c r="D443" s="245">
        <f t="shared" si="3"/>
        <v>1</v>
      </c>
      <c r="E443" s="246">
        <f>-D443*(Bonds!V432/100)*(1/(1+(Bonds!B432/100)))</f>
        <v>0</v>
      </c>
      <c r="F443" s="246">
        <f>-D443*Bonds!$AS$8</f>
        <v>-0.1565775601</v>
      </c>
      <c r="G443" s="246">
        <f t="shared" si="2"/>
        <v>-0.4951417203</v>
      </c>
    </row>
    <row r="444">
      <c r="A444" s="248">
        <v>42513.0</v>
      </c>
      <c r="B444" s="244">
        <f>exp(-'Yield curve'!B436*$B$9/100)</f>
        <v>0.9093729345</v>
      </c>
      <c r="C444" s="245">
        <f t="shared" si="1"/>
        <v>91.84666638</v>
      </c>
      <c r="D444" s="245">
        <f t="shared" si="3"/>
        <v>1</v>
      </c>
      <c r="E444" s="246">
        <f>-D444*(Bonds!V433/100)*(1/(1+(Bonds!B433/100)))</f>
        <v>0.0001826484018</v>
      </c>
      <c r="F444" s="246">
        <f>-D444*Bonds!$AS$8</f>
        <v>-0.1565775601</v>
      </c>
      <c r="G444" s="246">
        <f t="shared" si="2"/>
        <v>-0.4951417203</v>
      </c>
    </row>
    <row r="445">
      <c r="A445" s="248">
        <v>42510.0</v>
      </c>
      <c r="B445" s="244">
        <f>exp(-'Yield curve'!B437*$B$9/100)</f>
        <v>0.9091910781</v>
      </c>
      <c r="C445" s="245">
        <f t="shared" si="1"/>
        <v>91.82829888</v>
      </c>
      <c r="D445" s="245">
        <f t="shared" si="3"/>
        <v>1</v>
      </c>
      <c r="E445" s="246">
        <f>-D445*(Bonds!V434/100)*(1/(1+(Bonds!B434/100)))</f>
        <v>0</v>
      </c>
      <c r="F445" s="246">
        <f>-D445*Bonds!$AS$8</f>
        <v>-0.1565775601</v>
      </c>
      <c r="G445" s="246">
        <f t="shared" si="2"/>
        <v>-0.4951417203</v>
      </c>
    </row>
    <row r="446">
      <c r="A446" s="248">
        <v>42509.0</v>
      </c>
      <c r="B446" s="244">
        <f>exp(-'Yield curve'!B438*$B$9/100)</f>
        <v>0.9091910781</v>
      </c>
      <c r="C446" s="245">
        <f t="shared" si="1"/>
        <v>91.82829888</v>
      </c>
      <c r="D446" s="245">
        <f t="shared" si="3"/>
        <v>1</v>
      </c>
      <c r="E446" s="246">
        <f>-D446*(Bonds!V435/100)*(1/(1+(Bonds!B435/100)))</f>
        <v>-0.0001826150475</v>
      </c>
      <c r="F446" s="246">
        <f>-D446*Bonds!$AS$8</f>
        <v>-0.1565775601</v>
      </c>
      <c r="G446" s="246">
        <f t="shared" si="2"/>
        <v>-0.4951417203</v>
      </c>
    </row>
    <row r="447">
      <c r="A447" s="248">
        <v>42508.0</v>
      </c>
      <c r="B447" s="244">
        <f>exp(-'Yield curve'!B439*$B$9/100)</f>
        <v>0.9093729345</v>
      </c>
      <c r="C447" s="245">
        <f t="shared" si="1"/>
        <v>91.84666638</v>
      </c>
      <c r="D447" s="245">
        <f t="shared" si="3"/>
        <v>1</v>
      </c>
      <c r="E447" s="246">
        <f>-D447*(Bonds!V436/100)*(1/(1+(Bonds!B436/100)))</f>
        <v>-0.0002739726027</v>
      </c>
      <c r="F447" s="246">
        <f>-D447*Bonds!$AS$8</f>
        <v>-0.1565775601</v>
      </c>
      <c r="G447" s="246">
        <f t="shared" si="2"/>
        <v>-0.4951417203</v>
      </c>
    </row>
    <row r="448">
      <c r="A448" s="248">
        <v>42507.0</v>
      </c>
      <c r="B448" s="244">
        <f>exp(-'Yield curve'!B440*$B$9/100)</f>
        <v>0.9096457873</v>
      </c>
      <c r="C448" s="245">
        <f t="shared" si="1"/>
        <v>91.87422451</v>
      </c>
      <c r="D448" s="245">
        <f t="shared" si="3"/>
        <v>1</v>
      </c>
      <c r="E448" s="246">
        <f>-D448*(Bonds!V437/100)*(1/(1+(Bonds!B437/100)))</f>
        <v>-0.0000913492281</v>
      </c>
      <c r="F448" s="246">
        <f>-D448*Bonds!$AS$8</f>
        <v>-0.1565775601</v>
      </c>
      <c r="G448" s="246">
        <f t="shared" si="2"/>
        <v>-0.4951417203</v>
      </c>
    </row>
    <row r="449">
      <c r="A449" s="248">
        <v>42506.0</v>
      </c>
      <c r="B449" s="244">
        <f>exp(-'Yield curve'!B441*$B$9/100)</f>
        <v>0.9097367564</v>
      </c>
      <c r="C449" s="245">
        <f t="shared" si="1"/>
        <v>91.8834124</v>
      </c>
      <c r="D449" s="245">
        <f t="shared" si="3"/>
        <v>1</v>
      </c>
      <c r="E449" s="246">
        <f>-D449*(Bonds!V438/100)*(1/(1+(Bonds!B438/100)))</f>
        <v>0.0002740727206</v>
      </c>
      <c r="F449" s="246">
        <f>-D449*Bonds!$AS$8</f>
        <v>-0.1565775601</v>
      </c>
      <c r="G449" s="246">
        <f t="shared" si="2"/>
        <v>-0.4951417203</v>
      </c>
    </row>
    <row r="450">
      <c r="A450" s="248">
        <v>42503.0</v>
      </c>
      <c r="B450" s="244">
        <f>exp(-'Yield curve'!B442*$B$9/100)</f>
        <v>0.9094638763</v>
      </c>
      <c r="C450" s="245">
        <f t="shared" si="1"/>
        <v>91.85585151</v>
      </c>
      <c r="D450" s="245">
        <f t="shared" si="3"/>
        <v>1</v>
      </c>
      <c r="E450" s="246">
        <f>-D450*(Bonds!V439/100)*(1/(1+(Bonds!B439/100)))</f>
        <v>-0.00009133254178</v>
      </c>
      <c r="F450" s="246">
        <f>-D450*Bonds!$AS$8</f>
        <v>-0.1565775601</v>
      </c>
      <c r="G450" s="246">
        <f t="shared" si="2"/>
        <v>-0.4951417203</v>
      </c>
    </row>
    <row r="451">
      <c r="A451" s="248">
        <v>42502.0</v>
      </c>
      <c r="B451" s="244">
        <f>exp(-'Yield curve'!B443*$B$9/100)</f>
        <v>0.9095548272</v>
      </c>
      <c r="C451" s="245">
        <f t="shared" si="1"/>
        <v>91.86503755</v>
      </c>
      <c r="D451" s="245">
        <f t="shared" si="3"/>
        <v>1</v>
      </c>
      <c r="E451" s="246">
        <f>-D451*(Bonds!V440/100)*(1/(1+(Bonds!B440/100)))</f>
        <v>0.0003653635367</v>
      </c>
      <c r="F451" s="246">
        <f>-D451*Bonds!$AS$8</f>
        <v>-0.1565775601</v>
      </c>
      <c r="G451" s="246">
        <f t="shared" si="2"/>
        <v>-0.4951417203</v>
      </c>
    </row>
    <row r="452">
      <c r="A452" s="248">
        <v>42501.0</v>
      </c>
      <c r="B452" s="244">
        <f>exp(-'Yield curve'!B444*$B$9/100)</f>
        <v>0.9091910781</v>
      </c>
      <c r="C452" s="245">
        <f t="shared" si="1"/>
        <v>91.82829888</v>
      </c>
      <c r="D452" s="245">
        <f t="shared" si="3"/>
        <v>1</v>
      </c>
      <c r="E452" s="246">
        <f>-D452*(Bonds!V441/100)*(1/(1+(Bonds!B441/100)))</f>
        <v>0.000365230095</v>
      </c>
      <c r="F452" s="246">
        <f>-D452*Bonds!$AS$8</f>
        <v>-0.1565775601</v>
      </c>
      <c r="G452" s="246">
        <f t="shared" si="2"/>
        <v>-0.4951417203</v>
      </c>
    </row>
    <row r="453">
      <c r="A453" s="248">
        <v>42500.0</v>
      </c>
      <c r="B453" s="244">
        <f>exp(-'Yield curve'!B445*$B$9/100)</f>
        <v>0.9088274744</v>
      </c>
      <c r="C453" s="245">
        <f t="shared" si="1"/>
        <v>91.79157491</v>
      </c>
      <c r="D453" s="245">
        <f t="shared" si="3"/>
        <v>1</v>
      </c>
      <c r="E453" s="246">
        <f>-D453*(Bonds!V442/100)*(1/(1+(Bonds!B442/100)))</f>
        <v>-0.0004563709383</v>
      </c>
      <c r="F453" s="246">
        <f>-D453*Bonds!$AS$8</f>
        <v>-0.1565775601</v>
      </c>
      <c r="G453" s="246">
        <f t="shared" si="2"/>
        <v>-0.4951417203</v>
      </c>
    </row>
    <row r="454">
      <c r="A454" s="248">
        <v>42496.0</v>
      </c>
      <c r="B454" s="244">
        <f>exp(-'Yield curve'!B446*$B$9/100)</f>
        <v>0.9092820017</v>
      </c>
      <c r="C454" s="245">
        <f t="shared" si="1"/>
        <v>91.83748217</v>
      </c>
      <c r="D454" s="245">
        <f t="shared" si="3"/>
        <v>1</v>
      </c>
      <c r="E454" s="246">
        <f>-D454*(Bonds!V443/100)*(1/(1+(Bonds!B443/100)))</f>
        <v>0.0005478951694</v>
      </c>
      <c r="F454" s="246">
        <f>-D454*Bonds!$AS$8</f>
        <v>-0.1565775601</v>
      </c>
      <c r="G454" s="246">
        <f t="shared" si="2"/>
        <v>-0.4951417203</v>
      </c>
    </row>
    <row r="455">
      <c r="A455" s="248">
        <v>42495.0</v>
      </c>
      <c r="B455" s="244">
        <f>exp(-'Yield curve'!B447*$B$9/100)</f>
        <v>0.9087365962</v>
      </c>
      <c r="C455" s="245">
        <f t="shared" si="1"/>
        <v>91.78239621</v>
      </c>
      <c r="D455" s="245">
        <f t="shared" si="3"/>
        <v>1</v>
      </c>
      <c r="E455" s="246">
        <f>-D455*(Bonds!V444/100)*(1/(1+(Bonds!B444/100)))</f>
        <v>0.000821392717</v>
      </c>
      <c r="F455" s="246">
        <f>-D455*Bonds!$AS$8</f>
        <v>-0.1565775601</v>
      </c>
      <c r="G455" s="246">
        <f t="shared" si="2"/>
        <v>-0.4951417203</v>
      </c>
    </row>
    <row r="456">
      <c r="A456" s="248">
        <v>42494.0</v>
      </c>
      <c r="B456" s="244">
        <f>exp(-'Yield curve'!B448*$B$9/100)</f>
        <v>0.9079191011</v>
      </c>
      <c r="C456" s="245">
        <f t="shared" si="1"/>
        <v>91.69982922</v>
      </c>
      <c r="D456" s="245">
        <f t="shared" si="3"/>
        <v>1</v>
      </c>
      <c r="E456" s="246">
        <f>-D456*(Bonds!V445/100)*(1/(1+(Bonds!B445/100)))</f>
        <v>-0.0005471457231</v>
      </c>
      <c r="F456" s="246">
        <f>-D456*Bonds!$AS$8</f>
        <v>-0.1565775601</v>
      </c>
      <c r="G456" s="246">
        <f t="shared" si="2"/>
        <v>-0.4951417203</v>
      </c>
    </row>
    <row r="457">
      <c r="A457" s="248">
        <v>42489.0</v>
      </c>
      <c r="B457" s="244">
        <f>exp(-'Yield curve'!B449*$B$9/100)</f>
        <v>0.9084640161</v>
      </c>
      <c r="C457" s="245">
        <f t="shared" si="1"/>
        <v>91.75486562</v>
      </c>
      <c r="D457" s="245">
        <f t="shared" si="3"/>
        <v>1</v>
      </c>
      <c r="E457" s="246">
        <f>-D457*(Bonds!V446/100)*(1/(1+(Bonds!B446/100)))</f>
        <v>0.0003649635036</v>
      </c>
      <c r="F457" s="246">
        <f>-D457*Bonds!$AS$8</f>
        <v>-0.1565775601</v>
      </c>
      <c r="G457" s="246">
        <f t="shared" si="2"/>
        <v>-0.4951417203</v>
      </c>
    </row>
    <row r="458">
      <c r="A458" s="248">
        <v>42488.0</v>
      </c>
      <c r="B458" s="244">
        <f>exp(-'Yield curve'!B450*$B$9/100)</f>
        <v>0.9081007031</v>
      </c>
      <c r="C458" s="245">
        <f t="shared" si="1"/>
        <v>91.71817102</v>
      </c>
      <c r="D458" s="245">
        <f t="shared" si="3"/>
        <v>1</v>
      </c>
      <c r="E458" s="246">
        <f>-D458*(Bonds!V447/100)*(1/(1+(Bonds!B447/100)))</f>
        <v>0.0001824151769</v>
      </c>
      <c r="F458" s="246">
        <f>-D458*Bonds!$AS$8</f>
        <v>-0.1565775601</v>
      </c>
      <c r="G458" s="246">
        <f t="shared" si="2"/>
        <v>-0.4951417203</v>
      </c>
    </row>
    <row r="459">
      <c r="A459" s="248">
        <v>42487.0</v>
      </c>
      <c r="B459" s="244">
        <f>exp(-'Yield curve'!B451*$B$9/100)</f>
        <v>0.9079191011</v>
      </c>
      <c r="C459" s="245">
        <f t="shared" si="1"/>
        <v>91.69982922</v>
      </c>
      <c r="D459" s="245">
        <f t="shared" si="3"/>
        <v>1</v>
      </c>
      <c r="E459" s="246">
        <f>-D459*(Bonds!V448/100)*(1/(1+(Bonds!B448/100)))</f>
        <v>0.0002735728616</v>
      </c>
      <c r="F459" s="246">
        <f>-D459*Bonds!$AS$8</f>
        <v>-0.1565775601</v>
      </c>
      <c r="G459" s="246">
        <f t="shared" si="2"/>
        <v>-0.4951417203</v>
      </c>
    </row>
    <row r="460">
      <c r="A460" s="248">
        <v>42486.0</v>
      </c>
      <c r="B460" s="244">
        <f>exp(-'Yield curve'!B452*$B$9/100)</f>
        <v>0.9076467663</v>
      </c>
      <c r="C460" s="245">
        <f t="shared" si="1"/>
        <v>91.67232339</v>
      </c>
      <c r="D460" s="245">
        <f t="shared" si="3"/>
        <v>1</v>
      </c>
      <c r="E460" s="246">
        <f>-D460*(Bonds!V449/100)*(1/(1+(Bonds!B449/100)))</f>
        <v>-0.0002734980399</v>
      </c>
      <c r="F460" s="246">
        <f>-D460*Bonds!$AS$8</f>
        <v>-0.1565775601</v>
      </c>
      <c r="G460" s="246">
        <f t="shared" si="2"/>
        <v>-0.4951417203</v>
      </c>
    </row>
    <row r="461">
      <c r="A461" s="248">
        <v>42485.0</v>
      </c>
      <c r="B461" s="244">
        <f>exp(-'Yield curve'!B453*$B$9/100)</f>
        <v>0.9079191011</v>
      </c>
      <c r="C461" s="245">
        <f t="shared" si="1"/>
        <v>91.69982922</v>
      </c>
      <c r="D461" s="245">
        <f t="shared" si="3"/>
        <v>1</v>
      </c>
      <c r="E461" s="246">
        <f>-D461*(Bonds!V450/100)*(1/(1+(Bonds!B450/100)))</f>
        <v>-0.0004559547693</v>
      </c>
      <c r="F461" s="246">
        <f>-D461*Bonds!$AS$8</f>
        <v>-0.1565775601</v>
      </c>
      <c r="G461" s="246">
        <f t="shared" si="2"/>
        <v>-0.4951417203</v>
      </c>
    </row>
    <row r="462">
      <c r="A462" s="248">
        <v>42482.0</v>
      </c>
      <c r="B462" s="244">
        <f>exp(-'Yield curve'!B454*$B$9/100)</f>
        <v>0.9083731742</v>
      </c>
      <c r="C462" s="245">
        <f t="shared" si="1"/>
        <v>91.7456906</v>
      </c>
      <c r="D462" s="245">
        <f t="shared" si="3"/>
        <v>1</v>
      </c>
      <c r="E462" s="246">
        <f>-D462*(Bonds!V451/100)*(1/(1+(Bonds!B451/100)))</f>
        <v>-0.0002736976553</v>
      </c>
      <c r="F462" s="246">
        <f>-D462*Bonds!$AS$8</f>
        <v>-0.1565775601</v>
      </c>
      <c r="G462" s="246">
        <f t="shared" si="2"/>
        <v>-0.4951417203</v>
      </c>
    </row>
    <row r="463">
      <c r="A463" s="248">
        <v>42481.0</v>
      </c>
      <c r="B463" s="244">
        <f>exp(-'Yield curve'!B455*$B$9/100)</f>
        <v>0.908645727</v>
      </c>
      <c r="C463" s="245">
        <f t="shared" si="1"/>
        <v>91.77321843</v>
      </c>
      <c r="D463" s="245">
        <f t="shared" si="3"/>
        <v>1</v>
      </c>
      <c r="E463" s="246">
        <f>-D463*(Bonds!V452/100)*(1/(1+(Bonds!B452/100)))</f>
        <v>-0.0001825150575</v>
      </c>
      <c r="F463" s="246">
        <f>-D463*Bonds!$AS$8</f>
        <v>-0.1565775601</v>
      </c>
      <c r="G463" s="246">
        <f t="shared" si="2"/>
        <v>-0.4951417203</v>
      </c>
    </row>
    <row r="464">
      <c r="A464" s="248">
        <v>42480.0</v>
      </c>
      <c r="B464" s="244">
        <f>exp(-'Yield curve'!B456*$B$9/100)</f>
        <v>0.9088274744</v>
      </c>
      <c r="C464" s="245">
        <f t="shared" si="1"/>
        <v>91.79157491</v>
      </c>
      <c r="D464" s="245">
        <f t="shared" si="3"/>
        <v>1</v>
      </c>
      <c r="E464" s="246">
        <f>-D464*(Bonds!V453/100)*(1/(1+(Bonds!B453/100)))</f>
        <v>0.001004016064</v>
      </c>
      <c r="F464" s="246">
        <f>-D464*Bonds!$AS$8</f>
        <v>-0.1565775601</v>
      </c>
      <c r="G464" s="246">
        <f t="shared" si="2"/>
        <v>-0.4951417203</v>
      </c>
    </row>
    <row r="465">
      <c r="A465" s="248">
        <v>42479.0</v>
      </c>
      <c r="B465" s="244">
        <f>exp(-'Yield curve'!B457*$B$9/100)</f>
        <v>0.9078283138</v>
      </c>
      <c r="C465" s="245">
        <f t="shared" si="1"/>
        <v>91.69065969</v>
      </c>
      <c r="D465" s="245">
        <f t="shared" si="3"/>
        <v>1</v>
      </c>
      <c r="E465" s="246">
        <f>-D465*(Bonds!V454/100)*(1/(1+(Bonds!B454/100)))</f>
        <v>0.0003647305553</v>
      </c>
      <c r="F465" s="246">
        <f>-D465*Bonds!$AS$8</f>
        <v>-0.1565775601</v>
      </c>
      <c r="G465" s="246">
        <f t="shared" si="2"/>
        <v>-0.4951417203</v>
      </c>
    </row>
    <row r="466">
      <c r="A466" s="248">
        <v>42478.0</v>
      </c>
      <c r="B466" s="244">
        <f>exp(-'Yield curve'!B458*$B$9/100)</f>
        <v>0.9074652551</v>
      </c>
      <c r="C466" s="245">
        <f t="shared" si="1"/>
        <v>91.65399076</v>
      </c>
      <c r="D466" s="245">
        <f t="shared" si="3"/>
        <v>1</v>
      </c>
      <c r="E466" s="246">
        <f>-D466*(Bonds!V455/100)*(1/(1+(Bonds!B455/100)))</f>
        <v>0.0003645975754</v>
      </c>
      <c r="F466" s="246">
        <f>-D466*Bonds!$AS$8</f>
        <v>-0.1565775601</v>
      </c>
      <c r="G466" s="246">
        <f t="shared" si="2"/>
        <v>-0.4951417203</v>
      </c>
    </row>
    <row r="467">
      <c r="A467" s="248">
        <v>42475.0</v>
      </c>
      <c r="B467" s="244">
        <f>exp(-'Yield curve'!B459*$B$9/100)</f>
        <v>0.9071023416</v>
      </c>
      <c r="C467" s="245">
        <f t="shared" si="1"/>
        <v>91.6173365</v>
      </c>
      <c r="D467" s="245">
        <f t="shared" si="3"/>
        <v>1</v>
      </c>
      <c r="E467" s="246">
        <f>-D467*(Bonds!V456/100)*(1/(1+(Bonds!B456/100)))</f>
        <v>-0.0004555808656</v>
      </c>
      <c r="F467" s="246">
        <f>-D467*Bonds!$AS$8</f>
        <v>-0.1565775601</v>
      </c>
      <c r="G467" s="246">
        <f t="shared" si="2"/>
        <v>-0.4951417203</v>
      </c>
    </row>
    <row r="468">
      <c r="A468" s="248">
        <v>42474.0</v>
      </c>
      <c r="B468" s="244">
        <f>exp(-'Yield curve'!B460*$B$9/100)</f>
        <v>0.9075560061</v>
      </c>
      <c r="C468" s="245">
        <f t="shared" si="1"/>
        <v>91.66315662</v>
      </c>
      <c r="D468" s="245">
        <f t="shared" si="3"/>
        <v>1</v>
      </c>
      <c r="E468" s="246">
        <f>-D468*(Bonds!V457/100)*(1/(1+(Bonds!B457/100)))</f>
        <v>0</v>
      </c>
      <c r="F468" s="246">
        <f>-D468*Bonds!$AS$8</f>
        <v>-0.1565775601</v>
      </c>
      <c r="G468" s="246">
        <f t="shared" si="2"/>
        <v>-0.4951417203</v>
      </c>
    </row>
    <row r="469">
      <c r="A469" s="248">
        <v>42473.0</v>
      </c>
      <c r="B469" s="244">
        <f>exp(-'Yield curve'!B461*$B$9/100)</f>
        <v>0.9075560061</v>
      </c>
      <c r="C469" s="245">
        <f t="shared" si="1"/>
        <v>91.66315662</v>
      </c>
      <c r="D469" s="245">
        <f t="shared" si="3"/>
        <v>1</v>
      </c>
      <c r="E469" s="246">
        <f>-D469*(Bonds!V458/100)*(1/(1+(Bonds!B458/100)))</f>
        <v>-0.00009115770283</v>
      </c>
      <c r="F469" s="246">
        <f>-D469*Bonds!$AS$8</f>
        <v>-0.1565775601</v>
      </c>
      <c r="G469" s="246">
        <f t="shared" si="2"/>
        <v>-0.4951417203</v>
      </c>
    </row>
    <row r="470">
      <c r="A470" s="248">
        <v>42472.0</v>
      </c>
      <c r="B470" s="244">
        <f>exp(-'Yield curve'!B462*$B$9/100)</f>
        <v>0.9076467663</v>
      </c>
      <c r="C470" s="245">
        <f t="shared" si="1"/>
        <v>91.67232339</v>
      </c>
      <c r="D470" s="245">
        <f t="shared" si="3"/>
        <v>1</v>
      </c>
      <c r="E470" s="246">
        <f>-D470*(Bonds!V459/100)*(1/(1+(Bonds!B459/100)))</f>
        <v>-0.0002734980399</v>
      </c>
      <c r="F470" s="246">
        <f>-D470*Bonds!$AS$8</f>
        <v>-0.1565775601</v>
      </c>
      <c r="G470" s="246">
        <f t="shared" si="2"/>
        <v>-0.4951417203</v>
      </c>
    </row>
    <row r="471">
      <c r="A471" s="248">
        <v>42471.0</v>
      </c>
      <c r="B471" s="244">
        <f>exp(-'Yield curve'!B463*$B$9/100)</f>
        <v>0.9079191011</v>
      </c>
      <c r="C471" s="245">
        <f t="shared" si="1"/>
        <v>91.69982922</v>
      </c>
      <c r="D471" s="245">
        <f t="shared" si="3"/>
        <v>1</v>
      </c>
      <c r="E471" s="246">
        <f>-D471*(Bonds!V460/100)*(1/(1+(Bonds!B460/100)))</f>
        <v>0.001003100492</v>
      </c>
      <c r="F471" s="246">
        <f>-D471*Bonds!$AS$8</f>
        <v>-0.1565775601</v>
      </c>
      <c r="G471" s="246">
        <f t="shared" si="2"/>
        <v>-0.4951417203</v>
      </c>
    </row>
    <row r="472">
      <c r="A472" s="248">
        <v>42468.0</v>
      </c>
      <c r="B472" s="244">
        <f>exp(-'Yield curve'!B464*$B$9/100)</f>
        <v>0.9069209392</v>
      </c>
      <c r="C472" s="245">
        <f t="shared" si="1"/>
        <v>91.59901486</v>
      </c>
      <c r="D472" s="245">
        <f t="shared" si="3"/>
        <v>1</v>
      </c>
      <c r="E472" s="246">
        <f>-D472*(Bonds!V461/100)*(1/(1+(Bonds!B461/100)))</f>
        <v>0</v>
      </c>
      <c r="F472" s="246">
        <f>-D472*Bonds!$AS$8</f>
        <v>-0.1565775601</v>
      </c>
      <c r="G472" s="246">
        <f t="shared" si="2"/>
        <v>-0.4951417203</v>
      </c>
    </row>
    <row r="473">
      <c r="A473" s="248">
        <v>42467.0</v>
      </c>
      <c r="B473" s="244">
        <f>exp(-'Yield curve'!B465*$B$9/100)</f>
        <v>0.9069209392</v>
      </c>
      <c r="C473" s="245">
        <f t="shared" si="1"/>
        <v>91.59901486</v>
      </c>
      <c r="D473" s="245">
        <f t="shared" si="3"/>
        <v>1</v>
      </c>
      <c r="E473" s="246">
        <f>-D473*(Bonds!V462/100)*(1/(1+(Bonds!B462/100)))</f>
        <v>0.0002732987155</v>
      </c>
      <c r="F473" s="246">
        <f>-D473*Bonds!$AS$8</f>
        <v>-0.1565775601</v>
      </c>
      <c r="G473" s="246">
        <f t="shared" si="2"/>
        <v>-0.4951417203</v>
      </c>
    </row>
    <row r="474">
      <c r="A474" s="248">
        <v>42466.0</v>
      </c>
      <c r="B474" s="244">
        <f>exp(-'Yield curve'!B466*$B$9/100)</f>
        <v>0.9066489038</v>
      </c>
      <c r="C474" s="245">
        <f t="shared" si="1"/>
        <v>91.57153928</v>
      </c>
      <c r="D474" s="245">
        <f t="shared" si="3"/>
        <v>1</v>
      </c>
      <c r="E474" s="246">
        <f>-D474*(Bonds!V463/100)*(1/(1+(Bonds!B463/100)))</f>
        <v>0.0002732240437</v>
      </c>
      <c r="F474" s="246">
        <f>-D474*Bonds!$AS$8</f>
        <v>-0.1565775601</v>
      </c>
      <c r="G474" s="246">
        <f t="shared" si="2"/>
        <v>-0.4951417203</v>
      </c>
    </row>
    <row r="475">
      <c r="A475" s="248">
        <v>42465.0</v>
      </c>
      <c r="B475" s="244">
        <f>exp(-'Yield curve'!B467*$B$9/100)</f>
        <v>0.9063769499</v>
      </c>
      <c r="C475" s="245">
        <f t="shared" si="1"/>
        <v>91.54407194</v>
      </c>
      <c r="D475" s="245">
        <f t="shared" si="3"/>
        <v>1</v>
      </c>
      <c r="E475" s="246">
        <f>-D475*(Bonds!V464/100)*(1/(1+(Bonds!B464/100)))</f>
        <v>0.0001820996085</v>
      </c>
      <c r="F475" s="246">
        <f>-D475*Bonds!$AS$8</f>
        <v>-0.1565775601</v>
      </c>
      <c r="G475" s="246">
        <f t="shared" si="2"/>
        <v>-0.4951417203</v>
      </c>
    </row>
    <row r="476">
      <c r="A476" s="248">
        <v>42464.0</v>
      </c>
      <c r="B476" s="244">
        <f>exp(-'Yield curve'!B468*$B$9/100)</f>
        <v>0.9061956926</v>
      </c>
      <c r="C476" s="245">
        <f t="shared" si="1"/>
        <v>91.52576495</v>
      </c>
      <c r="D476" s="245">
        <f t="shared" si="3"/>
        <v>1</v>
      </c>
      <c r="E476" s="246">
        <f>-D476*(Bonds!V465/100)*(1/(1+(Bonds!B465/100)))</f>
        <v>-0.00009103322713</v>
      </c>
      <c r="F476" s="246">
        <f>-D476*Bonds!$AS$8</f>
        <v>-0.1565775601</v>
      </c>
      <c r="G476" s="246">
        <f t="shared" si="2"/>
        <v>-0.4951417203</v>
      </c>
    </row>
    <row r="477">
      <c r="A477" s="248">
        <v>42461.0</v>
      </c>
      <c r="B477" s="244">
        <f>exp(-'Yield curve'!B469*$B$9/100)</f>
        <v>0.9062863167</v>
      </c>
      <c r="C477" s="245">
        <f t="shared" si="1"/>
        <v>91.53491799</v>
      </c>
      <c r="D477" s="245">
        <f t="shared" si="3"/>
        <v>1</v>
      </c>
      <c r="E477" s="246">
        <f>-D477*(Bonds!V466/100)*(1/(1+(Bonds!B466/100)))</f>
        <v>0.0003641660597</v>
      </c>
      <c r="F477" s="246">
        <f>-D477*Bonds!$AS$8</f>
        <v>-0.1565775601</v>
      </c>
      <c r="G477" s="246">
        <f t="shared" si="2"/>
        <v>-0.4951417203</v>
      </c>
    </row>
    <row r="478">
      <c r="A478" s="248">
        <v>42460.0</v>
      </c>
      <c r="B478" s="244">
        <f>exp(-'Yield curve'!B470*$B$9/100)</f>
        <v>0.9059238747</v>
      </c>
      <c r="C478" s="245">
        <f t="shared" si="1"/>
        <v>91.49831134</v>
      </c>
      <c r="D478" s="245">
        <f t="shared" si="3"/>
        <v>1</v>
      </c>
      <c r="E478" s="246">
        <f>-D478*(Bonds!V467/100)*(1/(1+(Bonds!B467/100)))</f>
        <v>-0.001911175828</v>
      </c>
      <c r="F478" s="246">
        <f>-D478*Bonds!$AS$8</f>
        <v>-0.1565775601</v>
      </c>
      <c r="G478" s="246">
        <f t="shared" si="2"/>
        <v>-0.4951417203</v>
      </c>
    </row>
    <row r="479">
      <c r="A479" s="248">
        <v>42459.0</v>
      </c>
      <c r="B479" s="244">
        <f>exp(-'Yield curve'!B471*$B$9/100)</f>
        <v>0.9078283138</v>
      </c>
      <c r="C479" s="245">
        <f t="shared" si="1"/>
        <v>91.69065969</v>
      </c>
      <c r="D479" s="245">
        <f t="shared" si="3"/>
        <v>1</v>
      </c>
      <c r="E479" s="246">
        <f>-D479*(Bonds!V468/100)*(1/(1+(Bonds!B468/100)))</f>
        <v>-0.00009118263883</v>
      </c>
      <c r="F479" s="246">
        <f>-D479*Bonds!$AS$8</f>
        <v>-0.1565775601</v>
      </c>
      <c r="G479" s="246">
        <f t="shared" si="2"/>
        <v>-0.4951417203</v>
      </c>
    </row>
    <row r="480">
      <c r="A480" s="248">
        <v>42458.0</v>
      </c>
      <c r="B480" s="244">
        <f>exp(-'Yield curve'!B472*$B$9/100)</f>
        <v>0.9079191011</v>
      </c>
      <c r="C480" s="245">
        <f t="shared" si="1"/>
        <v>91.69982922</v>
      </c>
      <c r="D480" s="245">
        <f t="shared" si="3"/>
        <v>1</v>
      </c>
      <c r="E480" s="246">
        <f>-D480*(Bonds!V469/100)*(1/(1+(Bonds!B469/100)))</f>
        <v>-0.0002735728616</v>
      </c>
      <c r="F480" s="246">
        <f>-D480*Bonds!$AS$8</f>
        <v>-0.1565775601</v>
      </c>
      <c r="G480" s="246">
        <f t="shared" si="2"/>
        <v>-0.4951417203</v>
      </c>
    </row>
    <row r="481">
      <c r="A481" s="248">
        <v>42457.0</v>
      </c>
      <c r="B481" s="244">
        <f>exp(-'Yield curve'!B473*$B$9/100)</f>
        <v>0.9081915177</v>
      </c>
      <c r="C481" s="245">
        <f t="shared" si="1"/>
        <v>91.72734329</v>
      </c>
      <c r="D481" s="245">
        <f t="shared" si="3"/>
        <v>1</v>
      </c>
      <c r="E481" s="246">
        <f>-D481*(Bonds!V470/100)*(1/(1+(Bonds!B470/100)))</f>
        <v>0.00009121590805</v>
      </c>
      <c r="F481" s="246">
        <f>-D481*Bonds!$AS$8</f>
        <v>-0.1565775601</v>
      </c>
      <c r="G481" s="246">
        <f t="shared" si="2"/>
        <v>-0.4951417203</v>
      </c>
    </row>
    <row r="482">
      <c r="A482" s="248">
        <v>42454.0</v>
      </c>
      <c r="B482" s="244">
        <f>exp(-'Yield curve'!B474*$B$9/100)</f>
        <v>0.9081007031</v>
      </c>
      <c r="C482" s="245">
        <f t="shared" si="1"/>
        <v>91.71817102</v>
      </c>
      <c r="D482" s="245">
        <f t="shared" si="3"/>
        <v>1</v>
      </c>
      <c r="E482" s="246">
        <f>-D482*(Bonds!V471/100)*(1/(1+(Bonds!B471/100)))</f>
        <v>-0.00009120758847</v>
      </c>
      <c r="F482" s="246">
        <f>-D482*Bonds!$AS$8</f>
        <v>-0.1565775601</v>
      </c>
      <c r="G482" s="246">
        <f t="shared" si="2"/>
        <v>-0.4951417203</v>
      </c>
    </row>
    <row r="483">
      <c r="A483" s="248">
        <v>42453.0</v>
      </c>
      <c r="B483" s="244">
        <f>exp(-'Yield curve'!B475*$B$9/100)</f>
        <v>0.9081915177</v>
      </c>
      <c r="C483" s="245">
        <f t="shared" si="1"/>
        <v>91.72734329</v>
      </c>
      <c r="D483" s="245">
        <f t="shared" si="3"/>
        <v>1</v>
      </c>
      <c r="E483" s="246">
        <f>-D483*(Bonds!V472/100)*(1/(1+(Bonds!B472/100)))</f>
        <v>-0.0001824318161</v>
      </c>
      <c r="F483" s="246">
        <f>-D483*Bonds!$AS$8</f>
        <v>-0.1565775601</v>
      </c>
      <c r="G483" s="246">
        <f t="shared" si="2"/>
        <v>-0.4951417203</v>
      </c>
    </row>
    <row r="484">
      <c r="A484" s="248">
        <v>42452.0</v>
      </c>
      <c r="B484" s="244">
        <f>exp(-'Yield curve'!B476*$B$9/100)</f>
        <v>0.9083731742</v>
      </c>
      <c r="C484" s="245">
        <f t="shared" si="1"/>
        <v>91.7456906</v>
      </c>
      <c r="D484" s="245">
        <f t="shared" si="3"/>
        <v>1</v>
      </c>
      <c r="E484" s="246">
        <f>-D484*(Bonds!V473/100)*(1/(1+(Bonds!B473/100)))</f>
        <v>-0.001186023173</v>
      </c>
      <c r="F484" s="246">
        <f>-D484*Bonds!$AS$8</f>
        <v>-0.1565775601</v>
      </c>
      <c r="G484" s="246">
        <f t="shared" si="2"/>
        <v>-0.4951417203</v>
      </c>
    </row>
    <row r="485">
      <c r="A485" s="248">
        <v>42451.0</v>
      </c>
      <c r="B485" s="244">
        <f>exp(-'Yield curve'!B477*$B$9/100)</f>
        <v>0.9095548272</v>
      </c>
      <c r="C485" s="245">
        <f t="shared" si="1"/>
        <v>91.86503755</v>
      </c>
      <c r="D485" s="245">
        <f t="shared" si="3"/>
        <v>1</v>
      </c>
      <c r="E485" s="246">
        <f>-D485*(Bonds!V474/100)*(1/(1+(Bonds!B474/100)))</f>
        <v>-0.0002740226525</v>
      </c>
      <c r="F485" s="246">
        <f>-D485*Bonds!$AS$8</f>
        <v>-0.1565775601</v>
      </c>
      <c r="G485" s="246">
        <f t="shared" si="2"/>
        <v>-0.4951417203</v>
      </c>
    </row>
    <row r="486">
      <c r="A486" s="248">
        <v>42450.0</v>
      </c>
      <c r="B486" s="244">
        <f>exp(-'Yield curve'!B478*$B$9/100)</f>
        <v>0.9098277346</v>
      </c>
      <c r="C486" s="245">
        <f t="shared" si="1"/>
        <v>91.8926012</v>
      </c>
      <c r="D486" s="245">
        <f t="shared" si="3"/>
        <v>1</v>
      </c>
      <c r="E486" s="246">
        <f>-D486*(Bonds!V475/100)*(1/(1+(Bonds!B475/100)))</f>
        <v>-0.0007309273641</v>
      </c>
      <c r="F486" s="246">
        <f>-D486*Bonds!$AS$8</f>
        <v>-0.1565775601</v>
      </c>
      <c r="G486" s="246">
        <f t="shared" si="2"/>
        <v>-0.4951417203</v>
      </c>
    </row>
    <row r="487">
      <c r="A487" s="248">
        <v>42447.0</v>
      </c>
      <c r="B487" s="244">
        <f>exp(-'Yield curve'!B479*$B$9/100)</f>
        <v>0.910555888</v>
      </c>
      <c r="C487" s="245">
        <f t="shared" si="1"/>
        <v>91.96614469</v>
      </c>
      <c r="D487" s="245">
        <f t="shared" si="3"/>
        <v>1</v>
      </c>
      <c r="E487" s="246">
        <f>-D487*(Bonds!V476/100)*(1/(1+(Bonds!B476/100)))</f>
        <v>0.0003657310048</v>
      </c>
      <c r="F487" s="246">
        <f>-D487*Bonds!$AS$8</f>
        <v>-0.1565775601</v>
      </c>
      <c r="G487" s="246">
        <f t="shared" si="2"/>
        <v>-0.4951417203</v>
      </c>
    </row>
    <row r="488">
      <c r="A488" s="248">
        <v>42446.0</v>
      </c>
      <c r="B488" s="244">
        <f>exp(-'Yield curve'!B480*$B$9/100)</f>
        <v>0.9101917385</v>
      </c>
      <c r="C488" s="245">
        <f t="shared" si="1"/>
        <v>91.92936559</v>
      </c>
      <c r="D488" s="245">
        <f t="shared" si="3"/>
        <v>1</v>
      </c>
      <c r="E488" s="246">
        <f>-D488*(Bonds!V477/100)*(1/(1+(Bonds!B477/100)))</f>
        <v>0.001096791884</v>
      </c>
      <c r="F488" s="246">
        <f>-D488*Bonds!$AS$8</f>
        <v>-0.1565775601</v>
      </c>
      <c r="G488" s="246">
        <f t="shared" si="2"/>
        <v>-0.4951417203</v>
      </c>
    </row>
    <row r="489">
      <c r="A489" s="248">
        <v>42445.0</v>
      </c>
      <c r="B489" s="244">
        <f>exp(-'Yield curve'!B481*$B$9/100)</f>
        <v>0.9091001635</v>
      </c>
      <c r="C489" s="245">
        <f t="shared" si="1"/>
        <v>91.81911651</v>
      </c>
      <c r="D489" s="245">
        <f t="shared" si="3"/>
        <v>1</v>
      </c>
      <c r="E489" s="246">
        <f>-D489*(Bonds!V478/100)*(1/(1+(Bonds!B478/100)))</f>
        <v>0.00009129918744</v>
      </c>
      <c r="F489" s="246">
        <f>-D489*Bonds!$AS$8</f>
        <v>-0.1565775601</v>
      </c>
      <c r="G489" s="246">
        <f t="shared" si="2"/>
        <v>-0.4951417203</v>
      </c>
    </row>
    <row r="490">
      <c r="A490" s="248">
        <v>42444.0</v>
      </c>
      <c r="B490" s="244">
        <f>exp(-'Yield curve'!B482*$B$9/100)</f>
        <v>0.909009258</v>
      </c>
      <c r="C490" s="245">
        <f t="shared" si="1"/>
        <v>91.80993506</v>
      </c>
      <c r="D490" s="245">
        <f t="shared" si="3"/>
        <v>1</v>
      </c>
      <c r="E490" s="246">
        <f>-D490*(Bonds!V479/100)*(1/(1+(Bonds!B479/100)))</f>
        <v>-0.0007303268213</v>
      </c>
      <c r="F490" s="246">
        <f>-D490*Bonds!$AS$8</f>
        <v>-0.1565775601</v>
      </c>
      <c r="G490" s="246">
        <f t="shared" si="2"/>
        <v>-0.4951417203</v>
      </c>
    </row>
    <row r="491">
      <c r="A491" s="248">
        <v>42443.0</v>
      </c>
      <c r="B491" s="244">
        <f>exp(-'Yield curve'!B483*$B$9/100)</f>
        <v>0.9097367564</v>
      </c>
      <c r="C491" s="245">
        <f t="shared" si="1"/>
        <v>91.8834124</v>
      </c>
      <c r="D491" s="245">
        <f t="shared" si="3"/>
        <v>1</v>
      </c>
      <c r="E491" s="246">
        <f>-D491*(Bonds!V480/100)*(1/(1+(Bonds!B480/100)))</f>
        <v>-0.0009135757354</v>
      </c>
      <c r="F491" s="246">
        <f>-D491*Bonds!$AS$8</f>
        <v>-0.1565775601</v>
      </c>
      <c r="G491" s="246">
        <f t="shared" si="2"/>
        <v>-0.4951417203</v>
      </c>
    </row>
    <row r="492">
      <c r="A492" s="248">
        <v>42440.0</v>
      </c>
      <c r="B492" s="244">
        <f>exp(-'Yield curve'!B484*$B$9/100)</f>
        <v>0.9106469482</v>
      </c>
      <c r="C492" s="245">
        <f t="shared" si="1"/>
        <v>91.97534177</v>
      </c>
      <c r="D492" s="245">
        <f t="shared" si="3"/>
        <v>1</v>
      </c>
      <c r="E492" s="246">
        <f>-D492*(Bonds!V481/100)*(1/(1+(Bonds!B481/100)))</f>
        <v>0.0005486466715</v>
      </c>
      <c r="F492" s="246">
        <f>-D492*Bonds!$AS$8</f>
        <v>-0.1565775601</v>
      </c>
      <c r="G492" s="246">
        <f t="shared" si="2"/>
        <v>-0.4951417203</v>
      </c>
    </row>
    <row r="493">
      <c r="A493" s="248">
        <v>42439.0</v>
      </c>
      <c r="B493" s="244">
        <f>exp(-'Yield curve'!B485*$B$9/100)</f>
        <v>0.9101007239</v>
      </c>
      <c r="C493" s="245">
        <f t="shared" si="1"/>
        <v>91.92017311</v>
      </c>
      <c r="D493" s="245">
        <f t="shared" si="3"/>
        <v>1</v>
      </c>
      <c r="E493" s="246">
        <f>-D493*(Bonds!V482/100)*(1/(1+(Bonds!B482/100)))</f>
        <v>-0.0001827819411</v>
      </c>
      <c r="F493" s="246">
        <f>-D493*Bonds!$AS$8</f>
        <v>-0.1565775601</v>
      </c>
      <c r="G493" s="246">
        <f t="shared" si="2"/>
        <v>-0.4951417203</v>
      </c>
    </row>
    <row r="494">
      <c r="A494" s="248">
        <v>42438.0</v>
      </c>
      <c r="B494" s="244">
        <f>exp(-'Yield curve'!B486*$B$9/100)</f>
        <v>0.9102827622</v>
      </c>
      <c r="C494" s="245">
        <f t="shared" si="1"/>
        <v>91.93855899</v>
      </c>
      <c r="D494" s="245">
        <f t="shared" si="3"/>
        <v>1</v>
      </c>
      <c r="E494" s="246">
        <f>-D494*(Bonds!V483/100)*(1/(1+(Bonds!B483/100)))</f>
        <v>-0.00009140767824</v>
      </c>
      <c r="F494" s="246">
        <f>-D494*Bonds!$AS$8</f>
        <v>-0.1565775601</v>
      </c>
      <c r="G494" s="246">
        <f t="shared" si="2"/>
        <v>-0.4951417203</v>
      </c>
    </row>
    <row r="495">
      <c r="A495" s="248">
        <v>42436.0</v>
      </c>
      <c r="B495" s="244">
        <f>exp(-'Yield curve'!B487*$B$9/100)</f>
        <v>0.9103737951</v>
      </c>
      <c r="C495" s="245">
        <f t="shared" si="1"/>
        <v>91.9477533</v>
      </c>
      <c r="D495" s="245">
        <f t="shared" si="3"/>
        <v>1</v>
      </c>
      <c r="E495" s="246">
        <f>-D495*(Bonds!V484/100)*(1/(1+(Bonds!B484/100)))</f>
        <v>-0.0009141603437</v>
      </c>
      <c r="F495" s="246">
        <f>-D495*Bonds!$AS$8</f>
        <v>-0.1565775601</v>
      </c>
      <c r="G495" s="246">
        <f t="shared" si="2"/>
        <v>-0.4951417203</v>
      </c>
    </row>
    <row r="496">
      <c r="A496" s="248">
        <v>42433.0</v>
      </c>
      <c r="B496" s="244">
        <f>exp(-'Yield curve'!B488*$B$9/100)</f>
        <v>0.9112846242</v>
      </c>
      <c r="C496" s="245">
        <f t="shared" si="1"/>
        <v>92.03974704</v>
      </c>
      <c r="D496" s="245">
        <f t="shared" si="3"/>
        <v>1</v>
      </c>
      <c r="E496" s="246">
        <f>-D496*(Bonds!V485/100)*(1/(1+(Bonds!B485/100)))</f>
        <v>0.000731997438</v>
      </c>
      <c r="F496" s="246">
        <f>-D496*Bonds!$AS$8</f>
        <v>-0.1565775601</v>
      </c>
      <c r="G496" s="246">
        <f t="shared" si="2"/>
        <v>-0.4951417203</v>
      </c>
    </row>
    <row r="497">
      <c r="A497" s="248">
        <v>42432.0</v>
      </c>
      <c r="B497" s="244">
        <f>exp(-'Yield curve'!B489*$B$9/100)</f>
        <v>0.910555888</v>
      </c>
      <c r="C497" s="245">
        <f t="shared" si="1"/>
        <v>91.96614469</v>
      </c>
      <c r="D497" s="245">
        <f t="shared" si="3"/>
        <v>1</v>
      </c>
      <c r="E497" s="246">
        <f>-D497*(Bonds!V486/100)*(1/(1+(Bonds!B486/100)))</f>
        <v>0.0009143275121</v>
      </c>
      <c r="F497" s="246">
        <f>-D497*Bonds!$AS$8</f>
        <v>-0.1565775601</v>
      </c>
      <c r="G497" s="246">
        <f t="shared" si="2"/>
        <v>-0.4951417203</v>
      </c>
    </row>
    <row r="498">
      <c r="A498" s="248">
        <v>42431.0</v>
      </c>
      <c r="B498" s="244">
        <f>exp(-'Yield curve'!B490*$B$9/100)</f>
        <v>0.9096457873</v>
      </c>
      <c r="C498" s="245">
        <f t="shared" si="1"/>
        <v>91.87422451</v>
      </c>
      <c r="D498" s="245">
        <f t="shared" si="3"/>
        <v>1</v>
      </c>
      <c r="E498" s="246">
        <f>-D498*(Bonds!V487/100)*(1/(1+(Bonds!B487/100)))</f>
        <v>0</v>
      </c>
      <c r="F498" s="246">
        <f>-D498*Bonds!$AS$8</f>
        <v>-0.1565775601</v>
      </c>
      <c r="G498" s="246">
        <f t="shared" si="2"/>
        <v>-0.4951417203</v>
      </c>
    </row>
    <row r="499">
      <c r="A499" s="248">
        <v>42430.0</v>
      </c>
      <c r="B499" s="244">
        <f>exp(-'Yield curve'!B491*$B$9/100)</f>
        <v>0.9096457873</v>
      </c>
      <c r="C499" s="245">
        <f t="shared" si="1"/>
        <v>91.87422451</v>
      </c>
      <c r="D499" s="245">
        <f t="shared" si="3"/>
        <v>1</v>
      </c>
      <c r="E499" s="246">
        <f>-D499*(Bonds!V488/100)*(1/(1+(Bonds!B488/100)))</f>
        <v>0.001552936878</v>
      </c>
      <c r="F499" s="246">
        <f>-D499*Bonds!$AS$8</f>
        <v>-0.1565775601</v>
      </c>
      <c r="G499" s="246">
        <f t="shared" si="2"/>
        <v>-0.4951417203</v>
      </c>
    </row>
    <row r="500">
      <c r="A500" s="248">
        <v>42429.0</v>
      </c>
      <c r="B500" s="244">
        <f>exp(-'Yield curve'!B492*$B$9/100)</f>
        <v>0.9081007031</v>
      </c>
      <c r="C500" s="245">
        <f t="shared" si="1"/>
        <v>91.71817102</v>
      </c>
      <c r="D500" s="245">
        <f t="shared" si="3"/>
        <v>1</v>
      </c>
      <c r="E500" s="246">
        <f>-D500*(Bonds!V489/100)*(1/(1+(Bonds!B489/100)))</f>
        <v>0.001003283473</v>
      </c>
      <c r="F500" s="246">
        <f>-D500*Bonds!$AS$8</f>
        <v>-0.1565775601</v>
      </c>
      <c r="G500" s="246">
        <f t="shared" si="2"/>
        <v>-0.4951417203</v>
      </c>
    </row>
    <row r="501">
      <c r="A501" s="248">
        <v>42426.0</v>
      </c>
      <c r="B501" s="244">
        <f>exp(-'Yield curve'!B493*$B$9/100)</f>
        <v>0.9071023416</v>
      </c>
      <c r="C501" s="245">
        <f t="shared" si="1"/>
        <v>91.6173365</v>
      </c>
      <c r="D501" s="245">
        <f t="shared" si="3"/>
        <v>1</v>
      </c>
      <c r="E501" s="246">
        <f>-D501*(Bonds!V490/100)*(1/(1+(Bonds!B490/100)))</f>
        <v>0.0008200455581</v>
      </c>
      <c r="F501" s="246">
        <f>-D501*Bonds!$AS$8</f>
        <v>-0.1565775601</v>
      </c>
      <c r="G501" s="246">
        <f t="shared" si="2"/>
        <v>-0.4951417203</v>
      </c>
    </row>
    <row r="502">
      <c r="A502" s="248">
        <v>42425.0</v>
      </c>
      <c r="B502" s="244">
        <f>exp(-'Yield curve'!B494*$B$9/100)</f>
        <v>0.9062863167</v>
      </c>
      <c r="C502" s="245">
        <f t="shared" si="1"/>
        <v>91.53491799</v>
      </c>
      <c r="D502" s="245">
        <f t="shared" si="3"/>
        <v>1</v>
      </c>
      <c r="E502" s="246">
        <f>-D502*(Bonds!V491/100)*(1/(1+(Bonds!B491/100)))</f>
        <v>0.0005462490896</v>
      </c>
      <c r="F502" s="246">
        <f>-D502*Bonds!$AS$8</f>
        <v>-0.1565775601</v>
      </c>
      <c r="G502" s="246">
        <f t="shared" si="2"/>
        <v>-0.4951417203</v>
      </c>
    </row>
    <row r="503">
      <c r="A503" s="248">
        <v>42424.0</v>
      </c>
      <c r="B503" s="244">
        <f>exp(-'Yield curve'!B495*$B$9/100)</f>
        <v>0.905742708</v>
      </c>
      <c r="C503" s="245">
        <f t="shared" si="1"/>
        <v>91.48001351</v>
      </c>
      <c r="D503" s="245">
        <f t="shared" si="3"/>
        <v>1</v>
      </c>
      <c r="E503" s="246">
        <f>-D503*(Bonds!V492/100)*(1/(1+(Bonds!B492/100)))</f>
        <v>-0.001910828025</v>
      </c>
      <c r="F503" s="246">
        <f>-D503*Bonds!$AS$8</f>
        <v>-0.1565775601</v>
      </c>
      <c r="G503" s="246">
        <f t="shared" si="2"/>
        <v>-0.4951417203</v>
      </c>
    </row>
    <row r="504">
      <c r="A504" s="248">
        <v>42422.0</v>
      </c>
      <c r="B504" s="244">
        <f>exp(-'Yield curve'!B496*$B$9/100)</f>
        <v>0.9076467663</v>
      </c>
      <c r="C504" s="245">
        <f t="shared" si="1"/>
        <v>91.67232339</v>
      </c>
      <c r="D504" s="245">
        <f t="shared" si="3"/>
        <v>1</v>
      </c>
      <c r="E504" s="246">
        <f>-D504*(Bonds!V493/100)*(1/(1+(Bonds!B493/100)))</f>
        <v>0.00109399216</v>
      </c>
      <c r="F504" s="246">
        <f>-D504*Bonds!$AS$8</f>
        <v>-0.1565775601</v>
      </c>
      <c r="G504" s="246">
        <f t="shared" si="2"/>
        <v>-0.4951417203</v>
      </c>
    </row>
    <row r="505">
      <c r="A505" s="248">
        <v>42420.0</v>
      </c>
      <c r="B505" s="244">
        <f>exp(-'Yield curve'!B497*$B$9/100)</f>
        <v>0.9065582434</v>
      </c>
      <c r="C505" s="245">
        <f t="shared" si="1"/>
        <v>91.56238258</v>
      </c>
      <c r="D505" s="245">
        <f t="shared" si="3"/>
        <v>1</v>
      </c>
      <c r="E505" s="246">
        <f>-D505*(Bonds!V494/100)*(1/(1+(Bonds!B494/100)))</f>
        <v>0.0006374647118</v>
      </c>
      <c r="F505" s="246">
        <f>-D505*Bonds!$AS$8</f>
        <v>-0.1565775601</v>
      </c>
      <c r="G505" s="246">
        <f t="shared" si="2"/>
        <v>-0.4951417203</v>
      </c>
    </row>
    <row r="506">
      <c r="A506" s="248">
        <v>42419.0</v>
      </c>
      <c r="B506" s="244">
        <f>exp(-'Yield curve'!B498*$B$9/100)</f>
        <v>0.9059238747</v>
      </c>
      <c r="C506" s="245">
        <f t="shared" si="1"/>
        <v>91.49831134</v>
      </c>
      <c r="D506" s="245">
        <f t="shared" si="3"/>
        <v>1</v>
      </c>
      <c r="E506" s="246">
        <f>-D506*(Bonds!V495/100)*(1/(1+(Bonds!B495/100)))</f>
        <v>0.0001820167455</v>
      </c>
      <c r="F506" s="246">
        <f>-D506*Bonds!$AS$8</f>
        <v>-0.1565775601</v>
      </c>
      <c r="G506" s="246">
        <f t="shared" si="2"/>
        <v>-0.4951417203</v>
      </c>
    </row>
    <row r="507">
      <c r="A507" s="248">
        <v>42418.0</v>
      </c>
      <c r="B507" s="244">
        <f>exp(-'Yield curve'!B499*$B$9/100)</f>
        <v>0.905742708</v>
      </c>
      <c r="C507" s="245">
        <f t="shared" si="1"/>
        <v>91.48001351</v>
      </c>
      <c r="D507" s="245">
        <f t="shared" si="3"/>
        <v>1</v>
      </c>
      <c r="E507" s="246">
        <f>-D507*(Bonds!V496/100)*(1/(1+(Bonds!B496/100)))</f>
        <v>0.00118289354</v>
      </c>
      <c r="F507" s="246">
        <f>-D507*Bonds!$AS$8</f>
        <v>-0.1565775601</v>
      </c>
      <c r="G507" s="246">
        <f t="shared" si="2"/>
        <v>-0.4951417203</v>
      </c>
    </row>
    <row r="508">
      <c r="A508" s="248">
        <v>42417.0</v>
      </c>
      <c r="B508" s="244">
        <f>exp(-'Yield curve'!B500*$B$9/100)</f>
        <v>0.9045660075</v>
      </c>
      <c r="C508" s="245">
        <f t="shared" si="1"/>
        <v>91.36116676</v>
      </c>
      <c r="D508" s="245">
        <f t="shared" si="3"/>
        <v>1</v>
      </c>
      <c r="E508" s="246">
        <f>-D508*(Bonds!V497/100)*(1/(1+(Bonds!B497/100)))</f>
        <v>-0.0003635372171</v>
      </c>
      <c r="F508" s="246">
        <f>-D508*Bonds!$AS$8</f>
        <v>-0.1565775601</v>
      </c>
      <c r="G508" s="246">
        <f t="shared" si="2"/>
        <v>-0.4951417203</v>
      </c>
    </row>
    <row r="509">
      <c r="A509" s="248">
        <v>42416.0</v>
      </c>
      <c r="B509" s="244">
        <f>exp(-'Yield curve'!B501*$B$9/100)</f>
        <v>0.9049279063</v>
      </c>
      <c r="C509" s="245">
        <f t="shared" si="1"/>
        <v>91.39771854</v>
      </c>
      <c r="D509" s="245">
        <f t="shared" si="3"/>
        <v>1</v>
      </c>
      <c r="E509" s="246">
        <f>-D509*(Bonds!V498/100)*(1/(1+(Bonds!B498/100)))</f>
        <v>-0.0001818347122</v>
      </c>
      <c r="F509" s="246">
        <f>-D509*Bonds!$AS$8</f>
        <v>-0.1565775601</v>
      </c>
      <c r="G509" s="246">
        <f t="shared" si="2"/>
        <v>-0.4951417203</v>
      </c>
    </row>
    <row r="510">
      <c r="A510" s="248">
        <v>42415.0</v>
      </c>
      <c r="B510" s="244">
        <f>exp(-'Yield curve'!B502*$B$9/100)</f>
        <v>0.90510891</v>
      </c>
      <c r="C510" s="245">
        <f t="shared" si="1"/>
        <v>91.41599991</v>
      </c>
      <c r="D510" s="245">
        <f t="shared" si="3"/>
        <v>1</v>
      </c>
      <c r="E510" s="246">
        <f>-D510*(Bonds!V499/100)*(1/(1+(Bonds!B499/100)))</f>
        <v>0.0006365372374</v>
      </c>
      <c r="F510" s="246">
        <f>-D510*Bonds!$AS$8</f>
        <v>-0.1565775601</v>
      </c>
      <c r="G510" s="246">
        <f t="shared" si="2"/>
        <v>-0.4951417203</v>
      </c>
    </row>
    <row r="511">
      <c r="A511" s="248">
        <v>42412.0</v>
      </c>
      <c r="B511" s="244">
        <f>exp(-'Yield curve'!B503*$B$9/100)</f>
        <v>0.9044755554</v>
      </c>
      <c r="C511" s="245">
        <f t="shared" si="1"/>
        <v>91.3520311</v>
      </c>
      <c r="D511" s="245">
        <f t="shared" si="3"/>
        <v>1</v>
      </c>
      <c r="E511" s="246">
        <f>-D511*(Bonds!V500/100)*(1/(1+(Bonds!B500/100)))</f>
        <v>-0.0004543802254</v>
      </c>
      <c r="F511" s="246">
        <f>-D511*Bonds!$AS$8</f>
        <v>-0.1565775601</v>
      </c>
      <c r="G511" s="246">
        <f t="shared" si="2"/>
        <v>-0.4951417203</v>
      </c>
    </row>
    <row r="512">
      <c r="A512" s="248">
        <v>42411.0</v>
      </c>
      <c r="B512" s="244">
        <f>exp(-'Yield curve'!B504*$B$9/100)</f>
        <v>0.9049279063</v>
      </c>
      <c r="C512" s="245">
        <f t="shared" si="1"/>
        <v>91.39771854</v>
      </c>
      <c r="D512" s="245">
        <f t="shared" si="3"/>
        <v>1</v>
      </c>
      <c r="E512" s="246">
        <f>-D512*(Bonds!V501/100)*(1/(1+(Bonds!B501/100)))</f>
        <v>0.0002727520684</v>
      </c>
      <c r="F512" s="246">
        <f>-D512*Bonds!$AS$8</f>
        <v>-0.1565775601</v>
      </c>
      <c r="G512" s="246">
        <f t="shared" si="2"/>
        <v>-0.4951417203</v>
      </c>
    </row>
    <row r="513">
      <c r="A513" s="248">
        <v>42410.0</v>
      </c>
      <c r="B513" s="244">
        <f>exp(-'Yield curve'!B505*$B$9/100)</f>
        <v>0.9046564686</v>
      </c>
      <c r="C513" s="245">
        <f t="shared" si="1"/>
        <v>91.37030333</v>
      </c>
      <c r="D513" s="245">
        <f t="shared" si="3"/>
        <v>1</v>
      </c>
      <c r="E513" s="246">
        <f>-D513*(Bonds!V502/100)*(1/(1+(Bonds!B502/100)))</f>
        <v>-0.00009089256499</v>
      </c>
      <c r="F513" s="246">
        <f>-D513*Bonds!$AS$8</f>
        <v>-0.1565775601</v>
      </c>
      <c r="G513" s="246">
        <f t="shared" si="2"/>
        <v>-0.4951417203</v>
      </c>
    </row>
    <row r="514">
      <c r="A514" s="248">
        <v>42409.0</v>
      </c>
      <c r="B514" s="244">
        <f>exp(-'Yield curve'!B506*$B$9/100)</f>
        <v>0.9047469388</v>
      </c>
      <c r="C514" s="245">
        <f t="shared" si="1"/>
        <v>91.37944082</v>
      </c>
      <c r="D514" s="245">
        <f t="shared" si="3"/>
        <v>1</v>
      </c>
      <c r="E514" s="246">
        <f>-D514*(Bonds!V503/100)*(1/(1+(Bonds!B503/100)))</f>
        <v>-0.0001818016544</v>
      </c>
      <c r="F514" s="246">
        <f>-D514*Bonds!$AS$8</f>
        <v>-0.1565775601</v>
      </c>
      <c r="G514" s="246">
        <f t="shared" si="2"/>
        <v>-0.4951417203</v>
      </c>
    </row>
    <row r="515">
      <c r="A515" s="248">
        <v>42408.0</v>
      </c>
      <c r="B515" s="244">
        <f>exp(-'Yield curve'!B507*$B$9/100)</f>
        <v>0.9049279063</v>
      </c>
      <c r="C515" s="245">
        <f t="shared" si="1"/>
        <v>91.39771854</v>
      </c>
      <c r="D515" s="245">
        <f t="shared" si="3"/>
        <v>1</v>
      </c>
      <c r="E515" s="246">
        <f>-D515*(Bonds!V504/100)*(1/(1+(Bonds!B504/100)))</f>
        <v>0</v>
      </c>
      <c r="F515" s="246">
        <f>-D515*Bonds!$AS$8</f>
        <v>-0.1565775601</v>
      </c>
      <c r="G515" s="246">
        <f t="shared" si="2"/>
        <v>-0.4951417203</v>
      </c>
    </row>
    <row r="516">
      <c r="A516" s="248">
        <v>42405.0</v>
      </c>
      <c r="B516" s="244">
        <f>exp(-'Yield curve'!B508*$B$9/100)</f>
        <v>0.9049279063</v>
      </c>
      <c r="C516" s="245">
        <f t="shared" si="1"/>
        <v>91.39771854</v>
      </c>
      <c r="D516" s="245">
        <f t="shared" si="3"/>
        <v>1</v>
      </c>
      <c r="E516" s="246">
        <f>-D516*(Bonds!V505/100)*(1/(1+(Bonds!B505/100)))</f>
        <v>0.00009091735612</v>
      </c>
      <c r="F516" s="246">
        <f>-D516*Bonds!$AS$8</f>
        <v>-0.1565775601</v>
      </c>
      <c r="G516" s="246">
        <f t="shared" si="2"/>
        <v>-0.4951417203</v>
      </c>
    </row>
    <row r="517">
      <c r="A517" s="248">
        <v>42404.0</v>
      </c>
      <c r="B517" s="244">
        <f>exp(-'Yield curve'!B509*$B$9/100)</f>
        <v>0.904837418</v>
      </c>
      <c r="C517" s="245">
        <f t="shared" si="1"/>
        <v>91.38857922</v>
      </c>
      <c r="D517" s="245">
        <f t="shared" si="3"/>
        <v>1</v>
      </c>
      <c r="E517" s="246">
        <f>-D517*(Bonds!V506/100)*(1/(1+(Bonds!B506/100)))</f>
        <v>-0.0004545454545</v>
      </c>
      <c r="F517" s="246">
        <f>-D517*Bonds!$AS$8</f>
        <v>-0.1565775601</v>
      </c>
      <c r="G517" s="246">
        <f t="shared" si="2"/>
        <v>-0.4951417203</v>
      </c>
    </row>
    <row r="518">
      <c r="A518" s="248">
        <v>42403.0</v>
      </c>
      <c r="B518" s="244">
        <f>exp(-'Yield curve'!B510*$B$9/100)</f>
        <v>0.9052899499</v>
      </c>
      <c r="C518" s="245">
        <f t="shared" si="1"/>
        <v>91.43428494</v>
      </c>
      <c r="D518" s="245">
        <f t="shared" si="3"/>
        <v>1</v>
      </c>
      <c r="E518" s="246">
        <f>-D518*(Bonds!V507/100)*(1/(1+(Bonds!B507/100)))</f>
        <v>0.0009095043201</v>
      </c>
      <c r="F518" s="246">
        <f>-D518*Bonds!$AS$8</f>
        <v>-0.1565775601</v>
      </c>
      <c r="G518" s="246">
        <f t="shared" si="2"/>
        <v>-0.4951417203</v>
      </c>
    </row>
    <row r="519">
      <c r="A519" s="248">
        <v>42402.0</v>
      </c>
      <c r="B519" s="244">
        <f>exp(-'Yield curve'!B511*$B$9/100)</f>
        <v>0.9043851124</v>
      </c>
      <c r="C519" s="245">
        <f t="shared" si="1"/>
        <v>91.34289635</v>
      </c>
      <c r="D519" s="245">
        <f t="shared" si="3"/>
        <v>1</v>
      </c>
      <c r="E519" s="246">
        <f>-D519*(Bonds!V508/100)*(1/(1+(Bonds!B508/100)))</f>
        <v>0.0004543389368</v>
      </c>
      <c r="F519" s="246">
        <f>-D519*Bonds!$AS$8</f>
        <v>-0.1565775601</v>
      </c>
      <c r="G519" s="246">
        <f t="shared" si="2"/>
        <v>-0.4951417203</v>
      </c>
    </row>
    <row r="520">
      <c r="A520" s="263">
        <v>42401.0</v>
      </c>
      <c r="B520" s="264">
        <f>exp(-'Yield curve'!B512*$B$9/100)</f>
        <v>0.9039330329</v>
      </c>
      <c r="C520" s="265">
        <f t="shared" si="1"/>
        <v>91.29723632</v>
      </c>
      <c r="D520" s="265">
        <f t="shared" si="3"/>
        <v>1</v>
      </c>
      <c r="E520" s="266">
        <f>-D520*(Bonds!V509/100)*(1/(1+(Bonds!B509/100)))</f>
        <v>0</v>
      </c>
      <c r="F520" s="266">
        <f>-D520*Bonds!$AS$8</f>
        <v>-0.1565775601</v>
      </c>
      <c r="G520" s="266">
        <f t="shared" si="2"/>
        <v>-0.4951417203</v>
      </c>
    </row>
    <row r="521">
      <c r="A521" s="227"/>
      <c r="B521" s="227"/>
      <c r="C521" s="227"/>
      <c r="D521" s="227"/>
    </row>
    <row r="522">
      <c r="A522" s="227"/>
      <c r="B522" s="227"/>
      <c r="C522" s="227"/>
      <c r="D522" s="227"/>
    </row>
    <row r="523">
      <c r="A523" s="227"/>
      <c r="B523" s="227"/>
      <c r="C523" s="227"/>
      <c r="D523" s="227"/>
    </row>
    <row r="524">
      <c r="A524" s="227"/>
      <c r="B524" s="227"/>
      <c r="C524" s="227"/>
      <c r="D524" s="227"/>
    </row>
    <row r="525">
      <c r="A525" s="227"/>
      <c r="B525" s="227"/>
      <c r="C525" s="227"/>
      <c r="D525" s="227"/>
    </row>
    <row r="526">
      <c r="A526" s="227"/>
      <c r="B526" s="227"/>
      <c r="C526" s="227"/>
      <c r="D526" s="227"/>
    </row>
    <row r="527">
      <c r="A527" s="227"/>
      <c r="B527" s="227"/>
      <c r="C527" s="227"/>
      <c r="D527" s="227"/>
    </row>
    <row r="528">
      <c r="A528" s="227"/>
      <c r="B528" s="227"/>
      <c r="C528" s="227"/>
      <c r="D528" s="227"/>
    </row>
    <row r="529">
      <c r="A529" s="227"/>
      <c r="B529" s="227"/>
      <c r="C529" s="227"/>
      <c r="D529" s="227"/>
    </row>
    <row r="530">
      <c r="A530" s="227"/>
      <c r="B530" s="227"/>
      <c r="C530" s="227"/>
      <c r="D530" s="227"/>
    </row>
    <row r="531">
      <c r="A531" s="227"/>
      <c r="B531" s="227"/>
      <c r="C531" s="227"/>
      <c r="D531" s="227"/>
    </row>
    <row r="532">
      <c r="A532" s="227"/>
      <c r="B532" s="227"/>
      <c r="C532" s="227"/>
      <c r="D532" s="227"/>
    </row>
    <row r="533">
      <c r="A533" s="227"/>
      <c r="B533" s="227"/>
      <c r="C533" s="227"/>
      <c r="D533" s="227"/>
    </row>
    <row r="534">
      <c r="A534" s="227"/>
      <c r="B534" s="227"/>
      <c r="C534" s="227"/>
      <c r="D534" s="227"/>
    </row>
    <row r="535">
      <c r="A535" s="227"/>
      <c r="B535" s="227"/>
      <c r="C535" s="227"/>
      <c r="D535" s="227"/>
    </row>
    <row r="536">
      <c r="A536" s="227"/>
      <c r="B536" s="227"/>
      <c r="C536" s="227"/>
      <c r="D536" s="227"/>
    </row>
    <row r="537">
      <c r="A537" s="227"/>
      <c r="B537" s="227"/>
      <c r="C537" s="227"/>
      <c r="D537" s="227"/>
    </row>
    <row r="538">
      <c r="A538" s="227"/>
      <c r="B538" s="227"/>
      <c r="C538" s="227"/>
      <c r="D538" s="227"/>
    </row>
    <row r="539">
      <c r="A539" s="227"/>
      <c r="B539" s="227"/>
      <c r="C539" s="227"/>
      <c r="D539" s="227"/>
    </row>
    <row r="540">
      <c r="A540" s="227"/>
      <c r="B540" s="227"/>
      <c r="C540" s="227"/>
      <c r="D540" s="227"/>
    </row>
    <row r="541">
      <c r="A541" s="227"/>
      <c r="B541" s="227"/>
      <c r="C541" s="227"/>
      <c r="D541" s="227"/>
    </row>
    <row r="542">
      <c r="A542" s="227"/>
      <c r="B542" s="227"/>
      <c r="C542" s="227"/>
      <c r="D542" s="227"/>
    </row>
    <row r="543">
      <c r="A543" s="227"/>
      <c r="B543" s="227"/>
      <c r="C543" s="227"/>
      <c r="D543" s="227"/>
    </row>
    <row r="544">
      <c r="A544" s="227"/>
      <c r="B544" s="227"/>
      <c r="C544" s="227"/>
      <c r="D544" s="227"/>
    </row>
    <row r="545">
      <c r="A545" s="227"/>
      <c r="B545" s="227"/>
      <c r="C545" s="227"/>
      <c r="D545" s="227"/>
    </row>
    <row r="546">
      <c r="A546" s="227"/>
      <c r="B546" s="227"/>
      <c r="C546" s="227"/>
      <c r="D546" s="227"/>
    </row>
    <row r="547">
      <c r="A547" s="227"/>
      <c r="B547" s="227"/>
      <c r="C547" s="227"/>
      <c r="D547" s="227"/>
    </row>
    <row r="548">
      <c r="A548" s="227"/>
      <c r="B548" s="227"/>
      <c r="C548" s="227"/>
      <c r="D548" s="227"/>
    </row>
    <row r="549">
      <c r="A549" s="227"/>
      <c r="B549" s="227"/>
      <c r="C549" s="227"/>
      <c r="D549" s="227"/>
    </row>
    <row r="550">
      <c r="A550" s="227"/>
      <c r="B550" s="227"/>
      <c r="C550" s="227"/>
      <c r="D550" s="227"/>
    </row>
    <row r="551">
      <c r="A551" s="227"/>
      <c r="B551" s="227"/>
      <c r="C551" s="227"/>
      <c r="D551" s="227"/>
    </row>
    <row r="552">
      <c r="A552" s="227"/>
      <c r="B552" s="227"/>
      <c r="C552" s="227"/>
      <c r="D552" s="227"/>
    </row>
    <row r="553">
      <c r="A553" s="227"/>
      <c r="B553" s="227"/>
      <c r="C553" s="227"/>
      <c r="D553" s="227"/>
    </row>
    <row r="554">
      <c r="A554" s="227"/>
      <c r="B554" s="227"/>
      <c r="C554" s="227"/>
      <c r="D554" s="227"/>
    </row>
    <row r="555">
      <c r="A555" s="227"/>
      <c r="B555" s="227"/>
      <c r="C555" s="227"/>
      <c r="D555" s="227"/>
    </row>
    <row r="556">
      <c r="A556" s="227"/>
      <c r="B556" s="227"/>
      <c r="C556" s="227"/>
      <c r="D556" s="227"/>
    </row>
    <row r="557">
      <c r="A557" s="227"/>
      <c r="B557" s="227"/>
      <c r="C557" s="227"/>
      <c r="D557" s="227"/>
    </row>
    <row r="558">
      <c r="A558" s="227"/>
      <c r="B558" s="227"/>
      <c r="C558" s="227"/>
      <c r="D558" s="227"/>
    </row>
    <row r="559">
      <c r="A559" s="227"/>
      <c r="B559" s="227"/>
      <c r="C559" s="227"/>
      <c r="D559" s="227"/>
    </row>
    <row r="560">
      <c r="A560" s="227"/>
      <c r="B560" s="227"/>
      <c r="C560" s="227"/>
      <c r="D560" s="227"/>
    </row>
    <row r="561">
      <c r="A561" s="227"/>
      <c r="B561" s="227"/>
      <c r="C561" s="227"/>
      <c r="D561" s="227"/>
    </row>
    <row r="562">
      <c r="A562" s="227"/>
      <c r="B562" s="227"/>
      <c r="C562" s="227"/>
      <c r="D562" s="227"/>
    </row>
    <row r="563">
      <c r="A563" s="227"/>
      <c r="B563" s="227"/>
      <c r="C563" s="227"/>
      <c r="D563" s="227"/>
    </row>
    <row r="564">
      <c r="A564" s="227"/>
      <c r="B564" s="227"/>
      <c r="C564" s="227"/>
      <c r="D564" s="227"/>
    </row>
    <row r="565">
      <c r="A565" s="227"/>
      <c r="B565" s="227"/>
      <c r="C565" s="227"/>
      <c r="D565" s="227"/>
    </row>
    <row r="566">
      <c r="A566" s="227"/>
      <c r="B566" s="227"/>
      <c r="C566" s="227"/>
      <c r="D566" s="227"/>
    </row>
    <row r="567">
      <c r="A567" s="227"/>
      <c r="B567" s="227"/>
      <c r="C567" s="227"/>
      <c r="D567" s="227"/>
    </row>
    <row r="568">
      <c r="A568" s="227"/>
      <c r="B568" s="227"/>
      <c r="C568" s="227"/>
      <c r="D568" s="227"/>
    </row>
    <row r="569">
      <c r="A569" s="227"/>
      <c r="B569" s="227"/>
      <c r="C569" s="227"/>
      <c r="D569" s="227"/>
    </row>
    <row r="570">
      <c r="A570" s="227"/>
      <c r="B570" s="227"/>
      <c r="C570" s="227"/>
      <c r="D570" s="227"/>
    </row>
    <row r="571">
      <c r="A571" s="227"/>
      <c r="B571" s="227"/>
      <c r="C571" s="227"/>
      <c r="D571" s="227"/>
    </row>
    <row r="572">
      <c r="A572" s="227"/>
      <c r="B572" s="227"/>
      <c r="C572" s="227"/>
      <c r="D572" s="227"/>
    </row>
    <row r="573">
      <c r="A573" s="227"/>
      <c r="B573" s="227"/>
      <c r="C573" s="227"/>
      <c r="D573" s="227"/>
    </row>
    <row r="574">
      <c r="A574" s="227"/>
      <c r="B574" s="227"/>
      <c r="C574" s="227"/>
      <c r="D574" s="227"/>
    </row>
    <row r="575">
      <c r="A575" s="227"/>
      <c r="B575" s="227"/>
      <c r="C575" s="227"/>
      <c r="D575" s="227"/>
    </row>
    <row r="576">
      <c r="A576" s="227"/>
      <c r="B576" s="227"/>
      <c r="C576" s="227"/>
      <c r="D576" s="227"/>
    </row>
    <row r="577">
      <c r="A577" s="227"/>
      <c r="B577" s="227"/>
      <c r="C577" s="227"/>
      <c r="D577" s="227"/>
    </row>
    <row r="578">
      <c r="A578" s="227"/>
      <c r="B578" s="227"/>
      <c r="C578" s="227"/>
      <c r="D578" s="227"/>
    </row>
    <row r="579">
      <c r="A579" s="227"/>
      <c r="B579" s="227"/>
      <c r="C579" s="227"/>
      <c r="D579" s="227"/>
    </row>
    <row r="580">
      <c r="A580" s="227"/>
      <c r="B580" s="227"/>
      <c r="C580" s="227"/>
      <c r="D580" s="227"/>
    </row>
    <row r="581">
      <c r="A581" s="227"/>
      <c r="B581" s="227"/>
      <c r="C581" s="227"/>
      <c r="D581" s="227"/>
    </row>
    <row r="582">
      <c r="A582" s="227"/>
      <c r="B582" s="227"/>
      <c r="C582" s="227"/>
      <c r="D582" s="227"/>
    </row>
    <row r="583">
      <c r="A583" s="227"/>
      <c r="B583" s="227"/>
      <c r="C583" s="227"/>
      <c r="D583" s="227"/>
    </row>
    <row r="584">
      <c r="A584" s="227"/>
      <c r="B584" s="227"/>
      <c r="C584" s="227"/>
      <c r="D584" s="227"/>
    </row>
    <row r="585">
      <c r="A585" s="227"/>
      <c r="B585" s="227"/>
      <c r="C585" s="227"/>
      <c r="D585" s="227"/>
    </row>
    <row r="586">
      <c r="A586" s="227"/>
      <c r="B586" s="227"/>
      <c r="C586" s="227"/>
      <c r="D586" s="227"/>
    </row>
    <row r="587">
      <c r="A587" s="227"/>
      <c r="B587" s="227"/>
      <c r="C587" s="227"/>
      <c r="D587" s="227"/>
    </row>
    <row r="588">
      <c r="A588" s="227"/>
      <c r="B588" s="227"/>
      <c r="C588" s="227"/>
      <c r="D588" s="227"/>
    </row>
    <row r="589">
      <c r="A589" s="227"/>
      <c r="B589" s="227"/>
      <c r="C589" s="227"/>
      <c r="D589" s="227"/>
    </row>
    <row r="590">
      <c r="A590" s="227"/>
      <c r="B590" s="227"/>
      <c r="C590" s="227"/>
      <c r="D590" s="227"/>
    </row>
    <row r="591">
      <c r="A591" s="227"/>
      <c r="B591" s="227"/>
      <c r="C591" s="227"/>
      <c r="D591" s="227"/>
    </row>
    <row r="592">
      <c r="A592" s="227"/>
      <c r="B592" s="227"/>
      <c r="C592" s="227"/>
      <c r="D592" s="227"/>
    </row>
    <row r="593">
      <c r="A593" s="227"/>
      <c r="B593" s="227"/>
      <c r="C593" s="227"/>
      <c r="D593" s="227"/>
    </row>
    <row r="594">
      <c r="A594" s="227"/>
      <c r="B594" s="227"/>
      <c r="C594" s="227"/>
      <c r="D594" s="227"/>
    </row>
    <row r="595">
      <c r="A595" s="227"/>
      <c r="B595" s="227"/>
      <c r="C595" s="227"/>
      <c r="D595" s="227"/>
    </row>
    <row r="596">
      <c r="A596" s="227"/>
      <c r="B596" s="227"/>
      <c r="C596" s="227"/>
      <c r="D596" s="227"/>
    </row>
    <row r="597">
      <c r="A597" s="227"/>
      <c r="B597" s="227"/>
      <c r="C597" s="227"/>
      <c r="D597" s="227"/>
    </row>
    <row r="598">
      <c r="A598" s="227"/>
      <c r="B598" s="227"/>
      <c r="C598" s="227"/>
      <c r="D598" s="227"/>
    </row>
    <row r="599">
      <c r="A599" s="227"/>
      <c r="B599" s="227"/>
      <c r="C599" s="227"/>
      <c r="D599" s="227"/>
    </row>
    <row r="600">
      <c r="A600" s="227"/>
      <c r="B600" s="227"/>
      <c r="C600" s="227"/>
      <c r="D600" s="227"/>
    </row>
    <row r="601">
      <c r="A601" s="227"/>
      <c r="B601" s="227"/>
      <c r="C601" s="227"/>
      <c r="D601" s="227"/>
    </row>
    <row r="602">
      <c r="A602" s="227"/>
      <c r="B602" s="227"/>
      <c r="C602" s="227"/>
      <c r="D602" s="227"/>
    </row>
    <row r="603">
      <c r="A603" s="227"/>
      <c r="B603" s="227"/>
      <c r="C603" s="227"/>
      <c r="D603" s="227"/>
    </row>
    <row r="604">
      <c r="A604" s="227"/>
      <c r="B604" s="227"/>
      <c r="C604" s="227"/>
      <c r="D604" s="227"/>
    </row>
    <row r="605">
      <c r="A605" s="227"/>
      <c r="B605" s="227"/>
      <c r="C605" s="227"/>
      <c r="D605" s="227"/>
    </row>
    <row r="606">
      <c r="A606" s="227"/>
      <c r="B606" s="227"/>
      <c r="C606" s="227"/>
      <c r="D606" s="227"/>
    </row>
    <row r="607">
      <c r="A607" s="227"/>
      <c r="B607" s="227"/>
      <c r="C607" s="227"/>
      <c r="D607" s="227"/>
    </row>
    <row r="608">
      <c r="A608" s="227"/>
      <c r="B608" s="227"/>
      <c r="C608" s="227"/>
      <c r="D608" s="227"/>
    </row>
    <row r="609">
      <c r="A609" s="227"/>
      <c r="B609" s="227"/>
      <c r="C609" s="227"/>
      <c r="D609" s="227"/>
    </row>
    <row r="610">
      <c r="A610" s="227"/>
      <c r="B610" s="227"/>
      <c r="C610" s="227"/>
      <c r="D610" s="227"/>
    </row>
    <row r="611">
      <c r="A611" s="227"/>
      <c r="B611" s="227"/>
      <c r="C611" s="227"/>
      <c r="D611" s="227"/>
    </row>
    <row r="612">
      <c r="A612" s="227"/>
      <c r="B612" s="227"/>
      <c r="C612" s="227"/>
      <c r="D612" s="227"/>
    </row>
    <row r="613">
      <c r="A613" s="227"/>
      <c r="B613" s="227"/>
      <c r="C613" s="227"/>
      <c r="D613" s="227"/>
    </row>
    <row r="614">
      <c r="A614" s="227"/>
      <c r="B614" s="227"/>
      <c r="C614" s="227"/>
      <c r="D614" s="227"/>
    </row>
    <row r="615">
      <c r="A615" s="227"/>
      <c r="B615" s="227"/>
      <c r="C615" s="227"/>
      <c r="D615" s="227"/>
    </row>
    <row r="616">
      <c r="A616" s="227"/>
      <c r="B616" s="227"/>
      <c r="C616" s="227"/>
      <c r="D616" s="227"/>
    </row>
    <row r="617">
      <c r="A617" s="227"/>
      <c r="B617" s="227"/>
      <c r="C617" s="227"/>
      <c r="D617" s="227"/>
    </row>
    <row r="618">
      <c r="A618" s="227"/>
      <c r="B618" s="227"/>
      <c r="C618" s="227"/>
      <c r="D618" s="227"/>
    </row>
    <row r="619">
      <c r="A619" s="227"/>
      <c r="B619" s="227"/>
      <c r="C619" s="227"/>
      <c r="D619" s="227"/>
    </row>
    <row r="620">
      <c r="A620" s="227"/>
      <c r="B620" s="227"/>
      <c r="C620" s="227"/>
      <c r="D620" s="227"/>
    </row>
    <row r="621">
      <c r="A621" s="227"/>
      <c r="B621" s="227"/>
      <c r="C621" s="227"/>
      <c r="D621" s="227"/>
    </row>
    <row r="622">
      <c r="A622" s="227"/>
      <c r="B622" s="227"/>
      <c r="C622" s="227"/>
      <c r="D622" s="227"/>
    </row>
    <row r="623">
      <c r="A623" s="227"/>
      <c r="B623" s="227"/>
      <c r="C623" s="227"/>
      <c r="D623" s="227"/>
    </row>
    <row r="624">
      <c r="A624" s="227"/>
      <c r="B624" s="227"/>
      <c r="C624" s="227"/>
      <c r="D624" s="227"/>
    </row>
    <row r="625">
      <c r="A625" s="227"/>
      <c r="B625" s="227"/>
      <c r="C625" s="227"/>
      <c r="D625" s="227"/>
    </row>
    <row r="626">
      <c r="A626" s="227"/>
      <c r="B626" s="227"/>
      <c r="C626" s="227"/>
      <c r="D626" s="227"/>
    </row>
    <row r="627">
      <c r="A627" s="227"/>
      <c r="B627" s="227"/>
      <c r="C627" s="227"/>
      <c r="D627" s="227"/>
    </row>
    <row r="628">
      <c r="A628" s="227"/>
      <c r="B628" s="227"/>
      <c r="C628" s="227"/>
      <c r="D628" s="227"/>
    </row>
    <row r="629">
      <c r="A629" s="227"/>
      <c r="B629" s="227"/>
      <c r="C629" s="227"/>
      <c r="D629" s="227"/>
    </row>
    <row r="630">
      <c r="A630" s="227"/>
      <c r="B630" s="227"/>
      <c r="C630" s="227"/>
      <c r="D630" s="227"/>
    </row>
    <row r="631">
      <c r="A631" s="227"/>
      <c r="B631" s="227"/>
      <c r="C631" s="227"/>
      <c r="D631" s="227"/>
    </row>
    <row r="632">
      <c r="A632" s="227"/>
      <c r="B632" s="227"/>
      <c r="C632" s="227"/>
      <c r="D632" s="227"/>
    </row>
    <row r="633">
      <c r="A633" s="227"/>
      <c r="B633" s="227"/>
      <c r="C633" s="227"/>
      <c r="D633" s="227"/>
    </row>
    <row r="634">
      <c r="A634" s="227"/>
      <c r="B634" s="227"/>
      <c r="C634" s="227"/>
      <c r="D634" s="227"/>
    </row>
    <row r="635">
      <c r="A635" s="227"/>
      <c r="B635" s="227"/>
      <c r="C635" s="227"/>
      <c r="D635" s="227"/>
    </row>
    <row r="636">
      <c r="A636" s="227"/>
      <c r="B636" s="227"/>
      <c r="C636" s="227"/>
      <c r="D636" s="227"/>
    </row>
    <row r="637">
      <c r="A637" s="227"/>
      <c r="B637" s="227"/>
      <c r="C637" s="227"/>
      <c r="D637" s="227"/>
    </row>
    <row r="638">
      <c r="A638" s="227"/>
      <c r="B638" s="227"/>
      <c r="C638" s="227"/>
      <c r="D638" s="227"/>
    </row>
    <row r="639">
      <c r="A639" s="227"/>
      <c r="B639" s="227"/>
      <c r="C639" s="227"/>
      <c r="D639" s="227"/>
    </row>
    <row r="640">
      <c r="A640" s="227"/>
      <c r="B640" s="227"/>
      <c r="C640" s="227"/>
      <c r="D640" s="227"/>
    </row>
    <row r="641">
      <c r="A641" s="227"/>
      <c r="B641" s="227"/>
      <c r="C641" s="227"/>
      <c r="D641" s="227"/>
    </row>
    <row r="642">
      <c r="A642" s="227"/>
      <c r="B642" s="227"/>
      <c r="C642" s="227"/>
      <c r="D642" s="227"/>
    </row>
    <row r="643">
      <c r="A643" s="227"/>
      <c r="B643" s="227"/>
      <c r="C643" s="227"/>
      <c r="D643" s="227"/>
    </row>
    <row r="644">
      <c r="A644" s="227"/>
      <c r="B644" s="227"/>
      <c r="C644" s="227"/>
      <c r="D644" s="227"/>
    </row>
    <row r="645">
      <c r="A645" s="227"/>
      <c r="B645" s="227"/>
      <c r="C645" s="227"/>
      <c r="D645" s="227"/>
    </row>
    <row r="646">
      <c r="A646" s="227"/>
      <c r="B646" s="227"/>
      <c r="C646" s="227"/>
      <c r="D646" s="227"/>
    </row>
    <row r="647">
      <c r="A647" s="227"/>
      <c r="B647" s="227"/>
      <c r="C647" s="227"/>
      <c r="D647" s="227"/>
    </row>
    <row r="648">
      <c r="A648" s="227"/>
      <c r="B648" s="227"/>
      <c r="C648" s="227"/>
      <c r="D648" s="227"/>
    </row>
    <row r="649">
      <c r="A649" s="227"/>
      <c r="B649" s="227"/>
      <c r="C649" s="227"/>
      <c r="D649" s="227"/>
    </row>
    <row r="650">
      <c r="A650" s="227"/>
      <c r="B650" s="227"/>
      <c r="C650" s="227"/>
      <c r="D650" s="227"/>
    </row>
    <row r="651">
      <c r="A651" s="227"/>
      <c r="B651" s="227"/>
      <c r="C651" s="227"/>
      <c r="D651" s="227"/>
    </row>
    <row r="652">
      <c r="A652" s="227"/>
      <c r="B652" s="227"/>
      <c r="C652" s="227"/>
      <c r="D652" s="227"/>
    </row>
    <row r="653">
      <c r="A653" s="227"/>
      <c r="B653" s="227"/>
      <c r="C653" s="227"/>
      <c r="D653" s="227"/>
    </row>
    <row r="654">
      <c r="A654" s="227"/>
      <c r="B654" s="227"/>
      <c r="C654" s="227"/>
      <c r="D654" s="227"/>
    </row>
    <row r="655">
      <c r="A655" s="227"/>
      <c r="B655" s="227"/>
      <c r="C655" s="227"/>
      <c r="D655" s="227"/>
    </row>
    <row r="656">
      <c r="A656" s="227"/>
      <c r="B656" s="227"/>
      <c r="C656" s="227"/>
      <c r="D656" s="227"/>
    </row>
    <row r="657">
      <c r="A657" s="227"/>
      <c r="B657" s="227"/>
      <c r="C657" s="227"/>
      <c r="D657" s="227"/>
    </row>
    <row r="658">
      <c r="A658" s="227"/>
      <c r="B658" s="227"/>
      <c r="C658" s="227"/>
      <c r="D658" s="227"/>
    </row>
    <row r="659">
      <c r="A659" s="227"/>
      <c r="B659" s="227"/>
      <c r="C659" s="227"/>
      <c r="D659" s="227"/>
    </row>
    <row r="660">
      <c r="A660" s="227"/>
      <c r="B660" s="227"/>
      <c r="C660" s="227"/>
      <c r="D660" s="227"/>
    </row>
    <row r="661">
      <c r="A661" s="227"/>
      <c r="B661" s="227"/>
      <c r="C661" s="227"/>
      <c r="D661" s="227"/>
    </row>
    <row r="662">
      <c r="A662" s="227"/>
      <c r="B662" s="227"/>
      <c r="C662" s="227"/>
      <c r="D662" s="227"/>
    </row>
    <row r="663">
      <c r="A663" s="227"/>
      <c r="B663" s="227"/>
      <c r="C663" s="227"/>
      <c r="D663" s="227"/>
    </row>
    <row r="664">
      <c r="A664" s="227"/>
      <c r="B664" s="227"/>
      <c r="C664" s="227"/>
      <c r="D664" s="227"/>
    </row>
    <row r="665">
      <c r="A665" s="227"/>
      <c r="B665" s="227"/>
      <c r="C665" s="227"/>
      <c r="D665" s="227"/>
    </row>
    <row r="666">
      <c r="A666" s="227"/>
      <c r="B666" s="227"/>
      <c r="C666" s="227"/>
      <c r="D666" s="227"/>
    </row>
    <row r="667">
      <c r="A667" s="227"/>
      <c r="B667" s="227"/>
      <c r="C667" s="227"/>
      <c r="D667" s="227"/>
    </row>
    <row r="668">
      <c r="A668" s="227"/>
      <c r="B668" s="227"/>
      <c r="C668" s="227"/>
      <c r="D668" s="227"/>
    </row>
    <row r="669">
      <c r="A669" s="227"/>
      <c r="B669" s="227"/>
      <c r="C669" s="227"/>
      <c r="D669" s="227"/>
    </row>
    <row r="670">
      <c r="A670" s="227"/>
      <c r="B670" s="227"/>
      <c r="C670" s="227"/>
      <c r="D670" s="227"/>
    </row>
    <row r="671">
      <c r="A671" s="227"/>
      <c r="B671" s="227"/>
      <c r="C671" s="227"/>
      <c r="D671" s="227"/>
    </row>
    <row r="672">
      <c r="A672" s="227"/>
      <c r="B672" s="227"/>
      <c r="C672" s="227"/>
      <c r="D672" s="227"/>
    </row>
    <row r="673">
      <c r="A673" s="227"/>
      <c r="B673" s="227"/>
      <c r="C673" s="227"/>
      <c r="D673" s="227"/>
    </row>
    <row r="674">
      <c r="A674" s="227"/>
      <c r="B674" s="227"/>
      <c r="C674" s="227"/>
      <c r="D674" s="227"/>
    </row>
    <row r="675">
      <c r="A675" s="227"/>
      <c r="B675" s="227"/>
      <c r="C675" s="227"/>
      <c r="D675" s="227"/>
    </row>
    <row r="676">
      <c r="A676" s="227"/>
      <c r="B676" s="227"/>
      <c r="C676" s="227"/>
      <c r="D676" s="227"/>
    </row>
    <row r="677">
      <c r="A677" s="227"/>
      <c r="B677" s="227"/>
      <c r="C677" s="227"/>
      <c r="D677" s="227"/>
    </row>
    <row r="678">
      <c r="A678" s="227"/>
      <c r="B678" s="227"/>
      <c r="C678" s="227"/>
      <c r="D678" s="227"/>
    </row>
    <row r="679">
      <c r="A679" s="227"/>
      <c r="B679" s="227"/>
      <c r="C679" s="227"/>
      <c r="D679" s="227"/>
    </row>
    <row r="680">
      <c r="A680" s="227"/>
      <c r="B680" s="227"/>
      <c r="C680" s="227"/>
      <c r="D680" s="227"/>
    </row>
    <row r="681">
      <c r="A681" s="227"/>
      <c r="B681" s="227"/>
      <c r="C681" s="227"/>
      <c r="D681" s="227"/>
    </row>
    <row r="682">
      <c r="A682" s="227"/>
      <c r="B682" s="227"/>
      <c r="C682" s="227"/>
      <c r="D682" s="227"/>
    </row>
    <row r="683">
      <c r="A683" s="227"/>
      <c r="B683" s="227"/>
      <c r="C683" s="227"/>
      <c r="D683" s="227"/>
    </row>
    <row r="684">
      <c r="A684" s="227"/>
      <c r="B684" s="227"/>
      <c r="C684" s="227"/>
      <c r="D684" s="227"/>
    </row>
    <row r="685">
      <c r="A685" s="227"/>
      <c r="B685" s="227"/>
      <c r="C685" s="227"/>
      <c r="D685" s="227"/>
    </row>
    <row r="686">
      <c r="A686" s="227"/>
      <c r="B686" s="227"/>
      <c r="C686" s="227"/>
      <c r="D686" s="227"/>
    </row>
    <row r="687">
      <c r="A687" s="227"/>
      <c r="B687" s="227"/>
      <c r="C687" s="227"/>
      <c r="D687" s="227"/>
    </row>
    <row r="688">
      <c r="A688" s="227"/>
      <c r="B688" s="227"/>
      <c r="C688" s="227"/>
      <c r="D688" s="227"/>
    </row>
    <row r="689">
      <c r="A689" s="227"/>
      <c r="B689" s="227"/>
      <c r="C689" s="227"/>
      <c r="D689" s="227"/>
    </row>
    <row r="690">
      <c r="A690" s="227"/>
      <c r="B690" s="227"/>
      <c r="C690" s="227"/>
      <c r="D690" s="227"/>
    </row>
    <row r="691">
      <c r="A691" s="227"/>
      <c r="B691" s="227"/>
      <c r="C691" s="227"/>
      <c r="D691" s="227"/>
    </row>
    <row r="692">
      <c r="A692" s="227"/>
      <c r="B692" s="227"/>
      <c r="C692" s="227"/>
      <c r="D692" s="227"/>
    </row>
    <row r="693">
      <c r="A693" s="227"/>
      <c r="B693" s="227"/>
      <c r="C693" s="227"/>
      <c r="D693" s="227"/>
    </row>
    <row r="694">
      <c r="A694" s="227"/>
      <c r="B694" s="227"/>
      <c r="C694" s="227"/>
      <c r="D694" s="227"/>
    </row>
    <row r="695">
      <c r="A695" s="227"/>
      <c r="B695" s="227"/>
      <c r="C695" s="227"/>
      <c r="D695" s="227"/>
    </row>
    <row r="696">
      <c r="A696" s="227"/>
      <c r="B696" s="227"/>
      <c r="C696" s="227"/>
      <c r="D696" s="227"/>
    </row>
    <row r="697">
      <c r="A697" s="227"/>
      <c r="B697" s="227"/>
      <c r="C697" s="227"/>
      <c r="D697" s="227"/>
    </row>
    <row r="698">
      <c r="A698" s="227"/>
      <c r="B698" s="227"/>
      <c r="C698" s="227"/>
      <c r="D698" s="227"/>
    </row>
    <row r="699">
      <c r="A699" s="227"/>
      <c r="B699" s="227"/>
      <c r="C699" s="227"/>
      <c r="D699" s="227"/>
    </row>
    <row r="700">
      <c r="A700" s="227"/>
      <c r="B700" s="227"/>
      <c r="C700" s="227"/>
      <c r="D700" s="227"/>
    </row>
    <row r="701">
      <c r="A701" s="227"/>
      <c r="B701" s="227"/>
      <c r="C701" s="227"/>
      <c r="D701" s="227"/>
    </row>
    <row r="702">
      <c r="A702" s="227"/>
      <c r="B702" s="227"/>
      <c r="C702" s="227"/>
      <c r="D702" s="227"/>
    </row>
    <row r="703">
      <c r="A703" s="227"/>
      <c r="B703" s="227"/>
      <c r="C703" s="227"/>
      <c r="D703" s="227"/>
    </row>
    <row r="704">
      <c r="A704" s="227"/>
      <c r="B704" s="227"/>
      <c r="C704" s="227"/>
      <c r="D704" s="227"/>
    </row>
    <row r="705">
      <c r="A705" s="227"/>
      <c r="B705" s="227"/>
      <c r="C705" s="227"/>
      <c r="D705" s="227"/>
    </row>
    <row r="706">
      <c r="A706" s="227"/>
      <c r="B706" s="227"/>
      <c r="C706" s="227"/>
      <c r="D706" s="227"/>
    </row>
    <row r="707">
      <c r="A707" s="227"/>
      <c r="B707" s="227"/>
      <c r="C707" s="227"/>
      <c r="D707" s="227"/>
    </row>
    <row r="708">
      <c r="A708" s="227"/>
      <c r="B708" s="227"/>
      <c r="C708" s="227"/>
      <c r="D708" s="227"/>
    </row>
    <row r="709">
      <c r="A709" s="227"/>
      <c r="B709" s="227"/>
      <c r="C709" s="227"/>
      <c r="D709" s="227"/>
    </row>
    <row r="710">
      <c r="A710" s="227"/>
      <c r="B710" s="227"/>
      <c r="C710" s="227"/>
      <c r="D710" s="227"/>
    </row>
    <row r="711">
      <c r="A711" s="227"/>
      <c r="B711" s="227"/>
      <c r="C711" s="227"/>
      <c r="D711" s="227"/>
    </row>
    <row r="712">
      <c r="A712" s="227"/>
      <c r="B712" s="227"/>
      <c r="C712" s="227"/>
      <c r="D712" s="227"/>
    </row>
    <row r="713">
      <c r="A713" s="227"/>
      <c r="B713" s="227"/>
      <c r="C713" s="227"/>
      <c r="D713" s="227"/>
    </row>
    <row r="714">
      <c r="A714" s="227"/>
      <c r="B714" s="227"/>
      <c r="C714" s="227"/>
      <c r="D714" s="227"/>
    </row>
    <row r="715">
      <c r="A715" s="227"/>
      <c r="B715" s="227"/>
      <c r="C715" s="227"/>
      <c r="D715" s="227"/>
    </row>
    <row r="716">
      <c r="A716" s="227"/>
      <c r="B716" s="227"/>
      <c r="C716" s="227"/>
      <c r="D716" s="227"/>
    </row>
    <row r="717">
      <c r="A717" s="227"/>
      <c r="B717" s="227"/>
      <c r="C717" s="227"/>
      <c r="D717" s="227"/>
    </row>
    <row r="718">
      <c r="A718" s="227"/>
      <c r="B718" s="227"/>
      <c r="C718" s="227"/>
      <c r="D718" s="227"/>
    </row>
    <row r="719">
      <c r="A719" s="227"/>
      <c r="B719" s="227"/>
      <c r="C719" s="227"/>
      <c r="D719" s="227"/>
    </row>
    <row r="720">
      <c r="A720" s="227"/>
      <c r="B720" s="227"/>
      <c r="C720" s="227"/>
      <c r="D720" s="227"/>
    </row>
    <row r="721">
      <c r="A721" s="227"/>
      <c r="B721" s="227"/>
      <c r="C721" s="227"/>
      <c r="D721" s="227"/>
    </row>
    <row r="722">
      <c r="A722" s="227"/>
      <c r="B722" s="227"/>
      <c r="C722" s="227"/>
      <c r="D722" s="227"/>
    </row>
    <row r="723">
      <c r="A723" s="227"/>
      <c r="B723" s="227"/>
      <c r="C723" s="227"/>
      <c r="D723" s="227"/>
    </row>
    <row r="724">
      <c r="A724" s="227"/>
      <c r="B724" s="227"/>
      <c r="C724" s="227"/>
      <c r="D724" s="227"/>
    </row>
    <row r="725">
      <c r="A725" s="227"/>
      <c r="B725" s="227"/>
      <c r="C725" s="227"/>
      <c r="D725" s="227"/>
    </row>
    <row r="726">
      <c r="A726" s="227"/>
      <c r="B726" s="227"/>
      <c r="C726" s="227"/>
      <c r="D726" s="227"/>
    </row>
    <row r="727">
      <c r="A727" s="227"/>
      <c r="B727" s="227"/>
      <c r="C727" s="227"/>
      <c r="D727" s="227"/>
    </row>
    <row r="728">
      <c r="A728" s="227"/>
      <c r="B728" s="227"/>
      <c r="C728" s="227"/>
      <c r="D728" s="227"/>
    </row>
    <row r="729">
      <c r="A729" s="227"/>
      <c r="B729" s="227"/>
      <c r="C729" s="227"/>
      <c r="D729" s="227"/>
    </row>
    <row r="730">
      <c r="A730" s="227"/>
      <c r="B730" s="227"/>
      <c r="C730" s="227"/>
      <c r="D730" s="227"/>
    </row>
    <row r="731">
      <c r="A731" s="227"/>
      <c r="B731" s="227"/>
      <c r="C731" s="227"/>
      <c r="D731" s="227"/>
    </row>
    <row r="732">
      <c r="A732" s="227"/>
      <c r="B732" s="227"/>
      <c r="C732" s="227"/>
      <c r="D732" s="227"/>
    </row>
    <row r="733">
      <c r="A733" s="227"/>
      <c r="B733" s="227"/>
      <c r="C733" s="227"/>
      <c r="D733" s="227"/>
    </row>
    <row r="734">
      <c r="A734" s="227"/>
      <c r="B734" s="227"/>
      <c r="C734" s="227"/>
      <c r="D734" s="227"/>
    </row>
    <row r="735">
      <c r="A735" s="227"/>
      <c r="B735" s="227"/>
      <c r="C735" s="227"/>
      <c r="D735" s="227"/>
    </row>
    <row r="736">
      <c r="A736" s="227"/>
      <c r="B736" s="227"/>
      <c r="C736" s="227"/>
      <c r="D736" s="227"/>
    </row>
    <row r="737">
      <c r="A737" s="227"/>
      <c r="B737" s="227"/>
      <c r="C737" s="227"/>
      <c r="D737" s="227"/>
    </row>
    <row r="738">
      <c r="A738" s="227"/>
      <c r="B738" s="227"/>
      <c r="C738" s="227"/>
      <c r="D738" s="227"/>
    </row>
    <row r="739">
      <c r="A739" s="227"/>
      <c r="B739" s="227"/>
      <c r="C739" s="227"/>
      <c r="D739" s="227"/>
    </row>
    <row r="740">
      <c r="A740" s="227"/>
      <c r="B740" s="227"/>
      <c r="C740" s="227"/>
      <c r="D740" s="227"/>
    </row>
    <row r="741">
      <c r="A741" s="227"/>
      <c r="B741" s="227"/>
      <c r="C741" s="227"/>
      <c r="D741" s="227"/>
    </row>
    <row r="742">
      <c r="A742" s="227"/>
      <c r="B742" s="227"/>
      <c r="C742" s="227"/>
      <c r="D742" s="227"/>
    </row>
    <row r="743">
      <c r="A743" s="227"/>
      <c r="B743" s="227"/>
      <c r="C743" s="227"/>
      <c r="D743" s="227"/>
    </row>
    <row r="744">
      <c r="A744" s="227"/>
      <c r="B744" s="227"/>
      <c r="C744" s="227"/>
      <c r="D744" s="227"/>
    </row>
    <row r="745">
      <c r="A745" s="227"/>
      <c r="B745" s="227"/>
      <c r="C745" s="227"/>
      <c r="D745" s="227"/>
    </row>
    <row r="746">
      <c r="A746" s="227"/>
      <c r="B746" s="227"/>
      <c r="C746" s="227"/>
      <c r="D746" s="227"/>
    </row>
    <row r="747">
      <c r="A747" s="227"/>
      <c r="B747" s="227"/>
      <c r="C747" s="227"/>
      <c r="D747" s="227"/>
    </row>
    <row r="748">
      <c r="A748" s="227"/>
      <c r="B748" s="227"/>
      <c r="C748" s="227"/>
      <c r="D748" s="227"/>
    </row>
    <row r="749">
      <c r="A749" s="227"/>
      <c r="B749" s="227"/>
      <c r="C749" s="227"/>
      <c r="D749" s="227"/>
    </row>
    <row r="750">
      <c r="A750" s="227"/>
      <c r="B750" s="227"/>
      <c r="C750" s="227"/>
      <c r="D750" s="227"/>
    </row>
    <row r="751">
      <c r="A751" s="227"/>
      <c r="B751" s="227"/>
      <c r="C751" s="227"/>
      <c r="D751" s="227"/>
    </row>
    <row r="752">
      <c r="A752" s="227"/>
      <c r="B752" s="227"/>
      <c r="C752" s="227"/>
      <c r="D752" s="227"/>
    </row>
    <row r="753">
      <c r="A753" s="227"/>
      <c r="B753" s="227"/>
      <c r="C753" s="227"/>
      <c r="D753" s="227"/>
    </row>
    <row r="754">
      <c r="A754" s="227"/>
      <c r="B754" s="227"/>
      <c r="C754" s="227"/>
      <c r="D754" s="227"/>
    </row>
    <row r="755">
      <c r="A755" s="227"/>
      <c r="B755" s="227"/>
      <c r="C755" s="227"/>
      <c r="D755" s="227"/>
    </row>
    <row r="756">
      <c r="A756" s="227"/>
      <c r="B756" s="227"/>
      <c r="C756" s="227"/>
      <c r="D756" s="227"/>
    </row>
    <row r="757">
      <c r="A757" s="227"/>
      <c r="B757" s="227"/>
      <c r="C757" s="227"/>
      <c r="D757" s="227"/>
    </row>
    <row r="758">
      <c r="A758" s="227"/>
      <c r="B758" s="227"/>
      <c r="C758" s="227"/>
      <c r="D758" s="227"/>
    </row>
    <row r="759">
      <c r="A759" s="227"/>
      <c r="B759" s="227"/>
      <c r="C759" s="227"/>
      <c r="D759" s="227"/>
    </row>
    <row r="760">
      <c r="A760" s="227"/>
      <c r="B760" s="227"/>
      <c r="C760" s="227"/>
      <c r="D760" s="227"/>
    </row>
    <row r="761">
      <c r="A761" s="227"/>
      <c r="B761" s="227"/>
      <c r="C761" s="227"/>
      <c r="D761" s="227"/>
    </row>
    <row r="762">
      <c r="A762" s="227"/>
      <c r="B762" s="227"/>
      <c r="C762" s="227"/>
      <c r="D762" s="227"/>
    </row>
    <row r="763">
      <c r="A763" s="227"/>
      <c r="B763" s="227"/>
      <c r="C763" s="227"/>
      <c r="D763" s="227"/>
    </row>
    <row r="764">
      <c r="A764" s="227"/>
      <c r="B764" s="227"/>
      <c r="C764" s="227"/>
      <c r="D764" s="227"/>
    </row>
    <row r="765">
      <c r="A765" s="227"/>
      <c r="B765" s="227"/>
      <c r="C765" s="227"/>
      <c r="D765" s="227"/>
    </row>
    <row r="766">
      <c r="A766" s="227"/>
      <c r="B766" s="227"/>
      <c r="C766" s="227"/>
      <c r="D766" s="227"/>
    </row>
    <row r="767">
      <c r="A767" s="227"/>
      <c r="B767" s="227"/>
      <c r="C767" s="227"/>
      <c r="D767" s="227"/>
    </row>
    <row r="768">
      <c r="A768" s="227"/>
      <c r="B768" s="227"/>
      <c r="C768" s="227"/>
      <c r="D768" s="227"/>
    </row>
    <row r="769">
      <c r="A769" s="227"/>
      <c r="B769" s="227"/>
      <c r="C769" s="227"/>
      <c r="D769" s="227"/>
    </row>
    <row r="770">
      <c r="A770" s="227"/>
      <c r="B770" s="227"/>
      <c r="C770" s="227"/>
      <c r="D770" s="227"/>
    </row>
    <row r="771">
      <c r="A771" s="227"/>
      <c r="B771" s="227"/>
      <c r="C771" s="227"/>
      <c r="D771" s="227"/>
    </row>
    <row r="772">
      <c r="A772" s="227"/>
      <c r="B772" s="227"/>
      <c r="C772" s="227"/>
      <c r="D772" s="227"/>
    </row>
    <row r="773">
      <c r="A773" s="227"/>
      <c r="B773" s="227"/>
      <c r="C773" s="227"/>
      <c r="D773" s="227"/>
    </row>
    <row r="774">
      <c r="A774" s="227"/>
      <c r="B774" s="227"/>
      <c r="C774" s="227"/>
      <c r="D774" s="227"/>
    </row>
    <row r="775">
      <c r="A775" s="227"/>
      <c r="B775" s="227"/>
      <c r="C775" s="227"/>
      <c r="D775" s="227"/>
    </row>
    <row r="776">
      <c r="A776" s="227"/>
      <c r="B776" s="227"/>
      <c r="C776" s="227"/>
      <c r="D776" s="227"/>
    </row>
    <row r="777">
      <c r="A777" s="227"/>
      <c r="B777" s="227"/>
      <c r="C777" s="227"/>
      <c r="D777" s="227"/>
    </row>
    <row r="778">
      <c r="A778" s="227"/>
      <c r="B778" s="227"/>
      <c r="C778" s="227"/>
      <c r="D778" s="227"/>
    </row>
    <row r="779">
      <c r="A779" s="227"/>
      <c r="B779" s="227"/>
      <c r="C779" s="227"/>
      <c r="D779" s="227"/>
    </row>
    <row r="780">
      <c r="A780" s="227"/>
      <c r="B780" s="227"/>
      <c r="C780" s="227"/>
      <c r="D780" s="227"/>
    </row>
    <row r="781">
      <c r="A781" s="227"/>
      <c r="B781" s="227"/>
      <c r="C781" s="227"/>
      <c r="D781" s="227"/>
    </row>
    <row r="782">
      <c r="A782" s="227"/>
      <c r="B782" s="227"/>
      <c r="C782" s="227"/>
      <c r="D782" s="227"/>
    </row>
    <row r="783">
      <c r="A783" s="227"/>
      <c r="B783" s="227"/>
      <c r="C783" s="227"/>
      <c r="D783" s="227"/>
    </row>
    <row r="784">
      <c r="A784" s="227"/>
      <c r="B784" s="227"/>
      <c r="C784" s="227"/>
      <c r="D784" s="227"/>
    </row>
    <row r="785">
      <c r="A785" s="227"/>
      <c r="B785" s="227"/>
      <c r="C785" s="227"/>
      <c r="D785" s="227"/>
    </row>
    <row r="786">
      <c r="A786" s="227"/>
      <c r="B786" s="227"/>
      <c r="C786" s="227"/>
      <c r="D786" s="227"/>
    </row>
    <row r="787">
      <c r="A787" s="227"/>
      <c r="B787" s="227"/>
      <c r="C787" s="227"/>
      <c r="D787" s="227"/>
    </row>
    <row r="788">
      <c r="A788" s="227"/>
      <c r="B788" s="227"/>
      <c r="C788" s="227"/>
      <c r="D788" s="227"/>
    </row>
    <row r="789">
      <c r="A789" s="227"/>
      <c r="B789" s="227"/>
      <c r="C789" s="227"/>
      <c r="D789" s="227"/>
    </row>
    <row r="790">
      <c r="A790" s="227"/>
      <c r="B790" s="227"/>
      <c r="C790" s="227"/>
      <c r="D790" s="227"/>
    </row>
    <row r="791">
      <c r="A791" s="227"/>
      <c r="B791" s="227"/>
      <c r="C791" s="227"/>
      <c r="D791" s="227"/>
    </row>
    <row r="792">
      <c r="A792" s="227"/>
      <c r="B792" s="227"/>
      <c r="C792" s="227"/>
      <c r="D792" s="227"/>
    </row>
    <row r="793">
      <c r="A793" s="227"/>
      <c r="B793" s="227"/>
      <c r="C793" s="227"/>
      <c r="D793" s="227"/>
    </row>
    <row r="794">
      <c r="A794" s="227"/>
      <c r="B794" s="227"/>
      <c r="C794" s="227"/>
      <c r="D794" s="227"/>
    </row>
    <row r="795">
      <c r="A795" s="227"/>
      <c r="B795" s="227"/>
      <c r="C795" s="227"/>
      <c r="D795" s="227"/>
    </row>
    <row r="796">
      <c r="A796" s="227"/>
      <c r="B796" s="227"/>
      <c r="C796" s="227"/>
      <c r="D796" s="227"/>
    </row>
    <row r="797">
      <c r="A797" s="227"/>
      <c r="B797" s="227"/>
      <c r="C797" s="227"/>
      <c r="D797" s="227"/>
    </row>
    <row r="798">
      <c r="A798" s="227"/>
      <c r="B798" s="227"/>
      <c r="C798" s="227"/>
      <c r="D798" s="227"/>
    </row>
    <row r="799">
      <c r="A799" s="227"/>
      <c r="B799" s="227"/>
      <c r="C799" s="227"/>
      <c r="D799" s="227"/>
    </row>
    <row r="800">
      <c r="A800" s="227"/>
      <c r="B800" s="227"/>
      <c r="C800" s="227"/>
      <c r="D800" s="227"/>
    </row>
    <row r="801">
      <c r="A801" s="227"/>
      <c r="B801" s="227"/>
      <c r="C801" s="227"/>
      <c r="D801" s="227"/>
    </row>
    <row r="802">
      <c r="A802" s="227"/>
      <c r="B802" s="227"/>
      <c r="C802" s="227"/>
      <c r="D802" s="227"/>
    </row>
    <row r="803">
      <c r="A803" s="227"/>
      <c r="B803" s="227"/>
      <c r="C803" s="227"/>
      <c r="D803" s="227"/>
    </row>
    <row r="804">
      <c r="A804" s="227"/>
      <c r="B804" s="227"/>
      <c r="C804" s="227"/>
      <c r="D804" s="227"/>
    </row>
    <row r="805">
      <c r="A805" s="227"/>
      <c r="B805" s="227"/>
      <c r="C805" s="227"/>
      <c r="D805" s="227"/>
    </row>
    <row r="806">
      <c r="A806" s="227"/>
      <c r="B806" s="227"/>
      <c r="C806" s="227"/>
      <c r="D806" s="227"/>
    </row>
    <row r="807">
      <c r="A807" s="227"/>
      <c r="B807" s="227"/>
      <c r="C807" s="227"/>
      <c r="D807" s="227"/>
    </row>
    <row r="808">
      <c r="A808" s="227"/>
      <c r="B808" s="227"/>
      <c r="C808" s="227"/>
      <c r="D808" s="227"/>
    </row>
    <row r="809">
      <c r="A809" s="227"/>
      <c r="B809" s="227"/>
      <c r="C809" s="227"/>
      <c r="D809" s="227"/>
    </row>
    <row r="810">
      <c r="A810" s="227"/>
      <c r="B810" s="227"/>
      <c r="C810" s="227"/>
      <c r="D810" s="227"/>
    </row>
    <row r="811">
      <c r="A811" s="227"/>
      <c r="B811" s="227"/>
      <c r="C811" s="227"/>
      <c r="D811" s="227"/>
    </row>
    <row r="812">
      <c r="A812" s="227"/>
      <c r="B812" s="227"/>
      <c r="C812" s="227"/>
      <c r="D812" s="227"/>
    </row>
    <row r="813">
      <c r="A813" s="227"/>
      <c r="B813" s="227"/>
      <c r="C813" s="227"/>
      <c r="D813" s="227"/>
    </row>
    <row r="814">
      <c r="A814" s="227"/>
      <c r="B814" s="227"/>
      <c r="C814" s="227"/>
      <c r="D814" s="227"/>
    </row>
    <row r="815">
      <c r="A815" s="227"/>
      <c r="B815" s="227"/>
      <c r="C815" s="227"/>
      <c r="D815" s="227"/>
    </row>
    <row r="816">
      <c r="A816" s="227"/>
      <c r="B816" s="227"/>
      <c r="C816" s="227"/>
      <c r="D816" s="227"/>
    </row>
    <row r="817">
      <c r="A817" s="227"/>
      <c r="B817" s="227"/>
      <c r="C817" s="227"/>
      <c r="D817" s="227"/>
    </row>
    <row r="818">
      <c r="A818" s="227"/>
      <c r="B818" s="227"/>
      <c r="C818" s="227"/>
      <c r="D818" s="227"/>
    </row>
    <row r="819">
      <c r="A819" s="227"/>
      <c r="B819" s="227"/>
      <c r="C819" s="227"/>
      <c r="D819" s="227"/>
    </row>
    <row r="820">
      <c r="A820" s="227"/>
      <c r="B820" s="227"/>
      <c r="C820" s="227"/>
      <c r="D820" s="227"/>
    </row>
    <row r="821">
      <c r="A821" s="227"/>
      <c r="B821" s="227"/>
      <c r="C821" s="227"/>
      <c r="D821" s="227"/>
    </row>
    <row r="822">
      <c r="A822" s="227"/>
      <c r="B822" s="227"/>
      <c r="C822" s="227"/>
      <c r="D822" s="227"/>
    </row>
    <row r="823">
      <c r="A823" s="227"/>
      <c r="B823" s="227"/>
      <c r="C823" s="227"/>
      <c r="D823" s="227"/>
    </row>
    <row r="824">
      <c r="A824" s="227"/>
      <c r="B824" s="227"/>
      <c r="C824" s="227"/>
      <c r="D824" s="227"/>
    </row>
    <row r="825">
      <c r="A825" s="227"/>
      <c r="B825" s="227"/>
      <c r="C825" s="227"/>
      <c r="D825" s="227"/>
    </row>
    <row r="826">
      <c r="A826" s="227"/>
      <c r="B826" s="227"/>
      <c r="C826" s="227"/>
      <c r="D826" s="227"/>
    </row>
    <row r="827">
      <c r="A827" s="227"/>
      <c r="B827" s="227"/>
      <c r="C827" s="227"/>
      <c r="D827" s="227"/>
    </row>
    <row r="828">
      <c r="A828" s="227"/>
      <c r="B828" s="227"/>
      <c r="C828" s="227"/>
      <c r="D828" s="227"/>
    </row>
    <row r="829">
      <c r="A829" s="227"/>
      <c r="B829" s="227"/>
      <c r="C829" s="227"/>
      <c r="D829" s="227"/>
    </row>
    <row r="830">
      <c r="A830" s="227"/>
      <c r="B830" s="227"/>
      <c r="C830" s="227"/>
      <c r="D830" s="227"/>
    </row>
    <row r="831">
      <c r="A831" s="227"/>
      <c r="B831" s="227"/>
      <c r="C831" s="227"/>
      <c r="D831" s="227"/>
    </row>
    <row r="832">
      <c r="A832" s="227"/>
      <c r="B832" s="227"/>
      <c r="C832" s="227"/>
      <c r="D832" s="227"/>
    </row>
    <row r="833">
      <c r="A833" s="227"/>
      <c r="B833" s="227"/>
      <c r="C833" s="227"/>
      <c r="D833" s="227"/>
    </row>
    <row r="834">
      <c r="A834" s="227"/>
      <c r="B834" s="227"/>
      <c r="C834" s="227"/>
      <c r="D834" s="227"/>
    </row>
    <row r="835">
      <c r="A835" s="227"/>
      <c r="B835" s="227"/>
      <c r="C835" s="227"/>
      <c r="D835" s="227"/>
    </row>
    <row r="836">
      <c r="A836" s="227"/>
      <c r="B836" s="227"/>
      <c r="C836" s="227"/>
      <c r="D836" s="227"/>
    </row>
    <row r="837">
      <c r="A837" s="227"/>
      <c r="B837" s="227"/>
      <c r="C837" s="227"/>
      <c r="D837" s="227"/>
    </row>
    <row r="838">
      <c r="A838" s="227"/>
      <c r="B838" s="227"/>
      <c r="C838" s="227"/>
      <c r="D838" s="227"/>
    </row>
    <row r="839">
      <c r="A839" s="227"/>
      <c r="B839" s="227"/>
      <c r="C839" s="227"/>
      <c r="D839" s="227"/>
    </row>
    <row r="840">
      <c r="A840" s="227"/>
      <c r="B840" s="227"/>
      <c r="C840" s="227"/>
      <c r="D840" s="227"/>
    </row>
    <row r="841">
      <c r="A841" s="227"/>
      <c r="B841" s="227"/>
      <c r="C841" s="227"/>
      <c r="D841" s="227"/>
    </row>
    <row r="842">
      <c r="A842" s="227"/>
      <c r="B842" s="227"/>
      <c r="C842" s="227"/>
      <c r="D842" s="227"/>
    </row>
    <row r="843">
      <c r="A843" s="227"/>
      <c r="B843" s="227"/>
      <c r="C843" s="227"/>
      <c r="D843" s="227"/>
    </row>
    <row r="844">
      <c r="A844" s="227"/>
      <c r="B844" s="227"/>
      <c r="C844" s="227"/>
      <c r="D844" s="227"/>
    </row>
    <row r="845">
      <c r="A845" s="227"/>
      <c r="B845" s="227"/>
      <c r="C845" s="227"/>
      <c r="D845" s="227"/>
    </row>
    <row r="846">
      <c r="A846" s="227"/>
      <c r="B846" s="227"/>
      <c r="C846" s="227"/>
      <c r="D846" s="227"/>
    </row>
    <row r="847">
      <c r="A847" s="227"/>
      <c r="B847" s="227"/>
      <c r="C847" s="227"/>
      <c r="D847" s="227"/>
    </row>
    <row r="848">
      <c r="A848" s="227"/>
      <c r="B848" s="227"/>
      <c r="C848" s="227"/>
      <c r="D848" s="227"/>
    </row>
    <row r="849">
      <c r="A849" s="227"/>
      <c r="B849" s="227"/>
      <c r="C849" s="227"/>
      <c r="D849" s="227"/>
    </row>
    <row r="850">
      <c r="A850" s="227"/>
      <c r="B850" s="227"/>
      <c r="C850" s="227"/>
      <c r="D850" s="227"/>
    </row>
    <row r="851">
      <c r="A851" s="227"/>
      <c r="B851" s="227"/>
      <c r="C851" s="227"/>
      <c r="D851" s="227"/>
    </row>
    <row r="852">
      <c r="A852" s="227"/>
      <c r="B852" s="227"/>
      <c r="C852" s="227"/>
      <c r="D852" s="227"/>
    </row>
    <row r="853">
      <c r="A853" s="227"/>
      <c r="B853" s="227"/>
      <c r="C853" s="227"/>
      <c r="D853" s="227"/>
    </row>
    <row r="854">
      <c r="A854" s="227"/>
      <c r="B854" s="227"/>
      <c r="C854" s="227"/>
      <c r="D854" s="227"/>
    </row>
    <row r="855">
      <c r="A855" s="227"/>
      <c r="B855" s="227"/>
      <c r="C855" s="227"/>
      <c r="D855" s="227"/>
    </row>
    <row r="856">
      <c r="A856" s="227"/>
      <c r="B856" s="227"/>
      <c r="C856" s="227"/>
      <c r="D856" s="227"/>
    </row>
    <row r="857">
      <c r="A857" s="227"/>
      <c r="B857" s="227"/>
      <c r="C857" s="227"/>
      <c r="D857" s="227"/>
    </row>
    <row r="858">
      <c r="A858" s="227"/>
      <c r="B858" s="227"/>
      <c r="C858" s="227"/>
      <c r="D858" s="227"/>
    </row>
    <row r="859">
      <c r="A859" s="227"/>
      <c r="B859" s="227"/>
      <c r="C859" s="227"/>
      <c r="D859" s="227"/>
    </row>
    <row r="860">
      <c r="A860" s="227"/>
      <c r="B860" s="227"/>
      <c r="C860" s="227"/>
      <c r="D860" s="227"/>
    </row>
    <row r="861">
      <c r="A861" s="227"/>
      <c r="B861" s="227"/>
      <c r="C861" s="227"/>
      <c r="D861" s="227"/>
    </row>
    <row r="862">
      <c r="A862" s="227"/>
      <c r="B862" s="227"/>
      <c r="C862" s="227"/>
      <c r="D862" s="227"/>
    </row>
    <row r="863">
      <c r="A863" s="227"/>
      <c r="B863" s="227"/>
      <c r="C863" s="227"/>
      <c r="D863" s="227"/>
    </row>
    <row r="864">
      <c r="A864" s="227"/>
      <c r="B864" s="227"/>
      <c r="C864" s="227"/>
      <c r="D864" s="227"/>
    </row>
    <row r="865">
      <c r="A865" s="227"/>
      <c r="B865" s="227"/>
      <c r="C865" s="227"/>
      <c r="D865" s="227"/>
    </row>
    <row r="866">
      <c r="A866" s="227"/>
      <c r="B866" s="227"/>
      <c r="C866" s="227"/>
      <c r="D866" s="227"/>
    </row>
    <row r="867">
      <c r="A867" s="227"/>
      <c r="B867" s="227"/>
      <c r="C867" s="227"/>
      <c r="D867" s="227"/>
    </row>
    <row r="868">
      <c r="A868" s="227"/>
      <c r="B868" s="227"/>
      <c r="C868" s="227"/>
      <c r="D868" s="227"/>
    </row>
    <row r="869">
      <c r="A869" s="227"/>
      <c r="B869" s="227"/>
      <c r="C869" s="227"/>
      <c r="D869" s="227"/>
    </row>
    <row r="870">
      <c r="A870" s="227"/>
      <c r="B870" s="227"/>
      <c r="C870" s="227"/>
      <c r="D870" s="227"/>
    </row>
    <row r="871">
      <c r="A871" s="227"/>
      <c r="B871" s="227"/>
      <c r="C871" s="227"/>
      <c r="D871" s="227"/>
    </row>
    <row r="872">
      <c r="A872" s="227"/>
      <c r="B872" s="227"/>
      <c r="C872" s="227"/>
      <c r="D872" s="227"/>
    </row>
    <row r="873">
      <c r="A873" s="227"/>
      <c r="B873" s="227"/>
      <c r="C873" s="227"/>
      <c r="D873" s="227"/>
    </row>
    <row r="874">
      <c r="A874" s="227"/>
      <c r="B874" s="227"/>
      <c r="C874" s="227"/>
      <c r="D874" s="227"/>
    </row>
    <row r="875">
      <c r="A875" s="227"/>
      <c r="B875" s="227"/>
      <c r="C875" s="227"/>
      <c r="D875" s="227"/>
    </row>
    <row r="876">
      <c r="A876" s="227"/>
      <c r="B876" s="227"/>
      <c r="C876" s="227"/>
      <c r="D876" s="227"/>
    </row>
    <row r="877">
      <c r="A877" s="227"/>
      <c r="B877" s="227"/>
      <c r="C877" s="227"/>
      <c r="D877" s="227"/>
    </row>
    <row r="878">
      <c r="A878" s="227"/>
      <c r="B878" s="227"/>
      <c r="C878" s="227"/>
      <c r="D878" s="227"/>
    </row>
    <row r="879">
      <c r="A879" s="227"/>
      <c r="B879" s="227"/>
      <c r="C879" s="227"/>
      <c r="D879" s="227"/>
    </row>
    <row r="880">
      <c r="A880" s="227"/>
      <c r="B880" s="227"/>
      <c r="C880" s="227"/>
      <c r="D880" s="227"/>
    </row>
    <row r="881">
      <c r="A881" s="227"/>
      <c r="B881" s="227"/>
      <c r="C881" s="227"/>
      <c r="D881" s="227"/>
    </row>
    <row r="882">
      <c r="A882" s="227"/>
      <c r="B882" s="227"/>
      <c r="C882" s="227"/>
      <c r="D882" s="227"/>
    </row>
    <row r="883">
      <c r="A883" s="227"/>
      <c r="B883" s="227"/>
      <c r="C883" s="227"/>
      <c r="D883" s="227"/>
    </row>
    <row r="884">
      <c r="A884" s="227"/>
      <c r="B884" s="227"/>
      <c r="C884" s="227"/>
      <c r="D884" s="227"/>
    </row>
    <row r="885">
      <c r="A885" s="227"/>
      <c r="B885" s="227"/>
      <c r="C885" s="227"/>
      <c r="D885" s="227"/>
    </row>
    <row r="886">
      <c r="A886" s="227"/>
      <c r="B886" s="227"/>
      <c r="C886" s="227"/>
      <c r="D886" s="227"/>
    </row>
    <row r="887">
      <c r="A887" s="227"/>
      <c r="B887" s="227"/>
      <c r="C887" s="227"/>
      <c r="D887" s="227"/>
    </row>
    <row r="888">
      <c r="A888" s="227"/>
      <c r="B888" s="227"/>
      <c r="C888" s="227"/>
      <c r="D888" s="227"/>
    </row>
    <row r="889">
      <c r="A889" s="227"/>
      <c r="B889" s="227"/>
      <c r="C889" s="227"/>
      <c r="D889" s="227"/>
    </row>
    <row r="890">
      <c r="A890" s="227"/>
      <c r="B890" s="227"/>
      <c r="C890" s="227"/>
      <c r="D890" s="227"/>
    </row>
    <row r="891">
      <c r="A891" s="227"/>
      <c r="B891" s="227"/>
      <c r="C891" s="227"/>
      <c r="D891" s="227"/>
    </row>
    <row r="892">
      <c r="A892" s="227"/>
      <c r="B892" s="227"/>
      <c r="C892" s="227"/>
      <c r="D892" s="227"/>
    </row>
    <row r="893">
      <c r="A893" s="227"/>
      <c r="B893" s="227"/>
      <c r="C893" s="227"/>
      <c r="D893" s="227"/>
    </row>
    <row r="894">
      <c r="A894" s="227"/>
      <c r="B894" s="227"/>
      <c r="C894" s="227"/>
      <c r="D894" s="227"/>
    </row>
    <row r="895">
      <c r="A895" s="227"/>
      <c r="B895" s="227"/>
      <c r="C895" s="227"/>
      <c r="D895" s="227"/>
    </row>
    <row r="896">
      <c r="A896" s="227"/>
      <c r="B896" s="227"/>
      <c r="C896" s="227"/>
      <c r="D896" s="227"/>
    </row>
    <row r="897">
      <c r="A897" s="227"/>
      <c r="B897" s="227"/>
      <c r="C897" s="227"/>
      <c r="D897" s="227"/>
    </row>
    <row r="898">
      <c r="A898" s="227"/>
      <c r="B898" s="227"/>
      <c r="C898" s="227"/>
      <c r="D898" s="227"/>
    </row>
    <row r="899">
      <c r="A899" s="227"/>
      <c r="B899" s="227"/>
      <c r="C899" s="227"/>
      <c r="D899" s="227"/>
    </row>
    <row r="900">
      <c r="A900" s="227"/>
      <c r="B900" s="227"/>
      <c r="C900" s="227"/>
      <c r="D900" s="227"/>
    </row>
    <row r="901">
      <c r="A901" s="227"/>
      <c r="B901" s="227"/>
      <c r="C901" s="227"/>
      <c r="D901" s="227"/>
    </row>
    <row r="902">
      <c r="A902" s="227"/>
      <c r="B902" s="227"/>
      <c r="C902" s="227"/>
      <c r="D902" s="227"/>
    </row>
    <row r="903">
      <c r="A903" s="227"/>
      <c r="B903" s="227"/>
      <c r="C903" s="227"/>
      <c r="D903" s="227"/>
    </row>
    <row r="904">
      <c r="A904" s="227"/>
      <c r="B904" s="227"/>
      <c r="C904" s="227"/>
      <c r="D904" s="227"/>
    </row>
    <row r="905">
      <c r="A905" s="227"/>
      <c r="B905" s="227"/>
      <c r="C905" s="227"/>
      <c r="D905" s="227"/>
    </row>
    <row r="906">
      <c r="A906" s="227"/>
      <c r="B906" s="227"/>
      <c r="C906" s="227"/>
      <c r="D906" s="227"/>
    </row>
    <row r="907">
      <c r="A907" s="227"/>
      <c r="B907" s="227"/>
      <c r="C907" s="227"/>
      <c r="D907" s="227"/>
    </row>
    <row r="908">
      <c r="A908" s="227"/>
      <c r="B908" s="227"/>
      <c r="C908" s="227"/>
      <c r="D908" s="227"/>
    </row>
    <row r="909">
      <c r="A909" s="227"/>
      <c r="B909" s="227"/>
      <c r="C909" s="227"/>
      <c r="D909" s="227"/>
    </row>
    <row r="910">
      <c r="A910" s="227"/>
      <c r="B910" s="227"/>
      <c r="C910" s="227"/>
      <c r="D910" s="227"/>
    </row>
    <row r="911">
      <c r="A911" s="227"/>
      <c r="B911" s="227"/>
      <c r="C911" s="227"/>
      <c r="D911" s="227"/>
    </row>
    <row r="912">
      <c r="A912" s="227"/>
      <c r="B912" s="227"/>
      <c r="C912" s="227"/>
      <c r="D912" s="227"/>
    </row>
    <row r="913">
      <c r="A913" s="227"/>
      <c r="B913" s="227"/>
      <c r="C913" s="227"/>
      <c r="D913" s="227"/>
    </row>
    <row r="914">
      <c r="A914" s="227"/>
      <c r="B914" s="227"/>
      <c r="C914" s="227"/>
      <c r="D914" s="227"/>
    </row>
    <row r="915">
      <c r="A915" s="227"/>
      <c r="B915" s="227"/>
      <c r="C915" s="227"/>
      <c r="D915" s="227"/>
    </row>
    <row r="916">
      <c r="A916" s="227"/>
      <c r="B916" s="227"/>
      <c r="C916" s="227"/>
      <c r="D916" s="227"/>
    </row>
    <row r="917">
      <c r="A917" s="227"/>
      <c r="B917" s="227"/>
      <c r="C917" s="227"/>
      <c r="D917" s="227"/>
    </row>
    <row r="918">
      <c r="A918" s="227"/>
      <c r="B918" s="227"/>
      <c r="C918" s="227"/>
      <c r="D918" s="227"/>
    </row>
    <row r="919">
      <c r="A919" s="227"/>
      <c r="B919" s="227"/>
      <c r="C919" s="227"/>
      <c r="D919" s="227"/>
    </row>
    <row r="920">
      <c r="A920" s="227"/>
      <c r="B920" s="227"/>
      <c r="C920" s="227"/>
      <c r="D920" s="227"/>
    </row>
    <row r="921">
      <c r="A921" s="227"/>
      <c r="B921" s="227"/>
      <c r="C921" s="227"/>
      <c r="D921" s="227"/>
    </row>
    <row r="922">
      <c r="A922" s="227"/>
      <c r="B922" s="227"/>
      <c r="C922" s="227"/>
      <c r="D922" s="227"/>
    </row>
    <row r="923">
      <c r="A923" s="227"/>
      <c r="B923" s="227"/>
      <c r="C923" s="227"/>
      <c r="D923" s="227"/>
    </row>
    <row r="924">
      <c r="A924" s="227"/>
      <c r="B924" s="227"/>
      <c r="C924" s="227"/>
      <c r="D924" s="227"/>
    </row>
    <row r="925">
      <c r="A925" s="227"/>
      <c r="B925" s="227"/>
      <c r="C925" s="227"/>
      <c r="D925" s="227"/>
    </row>
    <row r="926">
      <c r="A926" s="227"/>
      <c r="B926" s="227"/>
      <c r="C926" s="227"/>
      <c r="D926" s="227"/>
    </row>
    <row r="927">
      <c r="A927" s="227"/>
      <c r="B927" s="227"/>
      <c r="C927" s="227"/>
      <c r="D927" s="227"/>
    </row>
    <row r="928">
      <c r="A928" s="227"/>
      <c r="B928" s="227"/>
      <c r="C928" s="227"/>
      <c r="D928" s="227"/>
    </row>
    <row r="929">
      <c r="A929" s="227"/>
      <c r="B929" s="227"/>
      <c r="C929" s="227"/>
      <c r="D929" s="227"/>
    </row>
    <row r="930">
      <c r="A930" s="227"/>
      <c r="B930" s="227"/>
      <c r="C930" s="227"/>
      <c r="D930" s="227"/>
    </row>
    <row r="931">
      <c r="A931" s="227"/>
      <c r="B931" s="227"/>
      <c r="C931" s="227"/>
      <c r="D931" s="227"/>
    </row>
    <row r="932">
      <c r="A932" s="227"/>
      <c r="B932" s="227"/>
      <c r="C932" s="227"/>
      <c r="D932" s="227"/>
    </row>
    <row r="933">
      <c r="A933" s="227"/>
      <c r="B933" s="227"/>
      <c r="C933" s="227"/>
      <c r="D933" s="227"/>
    </row>
    <row r="934">
      <c r="A934" s="227"/>
      <c r="B934" s="227"/>
      <c r="C934" s="227"/>
      <c r="D934" s="227"/>
    </row>
    <row r="935">
      <c r="A935" s="227"/>
      <c r="B935" s="227"/>
      <c r="C935" s="227"/>
      <c r="D935" s="227"/>
    </row>
    <row r="936">
      <c r="A936" s="227"/>
      <c r="B936" s="227"/>
      <c r="C936" s="227"/>
      <c r="D936" s="227"/>
    </row>
    <row r="937">
      <c r="A937" s="227"/>
      <c r="B937" s="227"/>
      <c r="C937" s="227"/>
      <c r="D937" s="227"/>
    </row>
    <row r="938">
      <c r="A938" s="227"/>
      <c r="B938" s="227"/>
      <c r="C938" s="227"/>
      <c r="D938" s="227"/>
    </row>
    <row r="939">
      <c r="A939" s="227"/>
      <c r="B939" s="227"/>
      <c r="C939" s="227"/>
      <c r="D939" s="227"/>
    </row>
    <row r="940">
      <c r="A940" s="227"/>
      <c r="B940" s="227"/>
      <c r="C940" s="227"/>
      <c r="D940" s="227"/>
    </row>
    <row r="941">
      <c r="A941" s="227"/>
      <c r="B941" s="227"/>
      <c r="C941" s="227"/>
      <c r="D941" s="227"/>
    </row>
    <row r="942">
      <c r="A942" s="227"/>
      <c r="B942" s="227"/>
      <c r="C942" s="227"/>
      <c r="D942" s="227"/>
    </row>
    <row r="943">
      <c r="A943" s="227"/>
      <c r="B943" s="227"/>
      <c r="C943" s="227"/>
      <c r="D943" s="227"/>
    </row>
    <row r="944">
      <c r="A944" s="227"/>
      <c r="B944" s="227"/>
      <c r="C944" s="227"/>
      <c r="D944" s="227"/>
    </row>
    <row r="945">
      <c r="A945" s="227"/>
      <c r="B945" s="227"/>
      <c r="C945" s="227"/>
      <c r="D945" s="227"/>
    </row>
    <row r="946">
      <c r="A946" s="227"/>
      <c r="B946" s="227"/>
      <c r="C946" s="227"/>
      <c r="D946" s="227"/>
    </row>
    <row r="947">
      <c r="A947" s="227"/>
      <c r="B947" s="227"/>
      <c r="C947" s="227"/>
      <c r="D947" s="227"/>
    </row>
    <row r="948">
      <c r="A948" s="227"/>
      <c r="B948" s="227"/>
      <c r="C948" s="227"/>
      <c r="D948" s="227"/>
    </row>
    <row r="949">
      <c r="A949" s="227"/>
      <c r="B949" s="227"/>
      <c r="C949" s="227"/>
      <c r="D949" s="227"/>
    </row>
    <row r="950">
      <c r="A950" s="227"/>
      <c r="B950" s="227"/>
      <c r="C950" s="227"/>
      <c r="D950" s="227"/>
    </row>
    <row r="951">
      <c r="A951" s="227"/>
      <c r="B951" s="227"/>
      <c r="C951" s="227"/>
      <c r="D951" s="227"/>
    </row>
    <row r="952">
      <c r="A952" s="227"/>
      <c r="B952" s="227"/>
      <c r="C952" s="227"/>
      <c r="D952" s="227"/>
    </row>
    <row r="953">
      <c r="A953" s="227"/>
      <c r="B953" s="227"/>
      <c r="C953" s="227"/>
      <c r="D953" s="227"/>
    </row>
    <row r="954">
      <c r="A954" s="227"/>
      <c r="B954" s="227"/>
      <c r="C954" s="227"/>
      <c r="D954" s="227"/>
    </row>
    <row r="955">
      <c r="A955" s="227"/>
      <c r="B955" s="227"/>
      <c r="C955" s="227"/>
      <c r="D955" s="227"/>
    </row>
    <row r="956">
      <c r="A956" s="227"/>
      <c r="B956" s="227"/>
      <c r="C956" s="227"/>
      <c r="D956" s="227"/>
    </row>
    <row r="957">
      <c r="A957" s="227"/>
      <c r="B957" s="227"/>
      <c r="C957" s="227"/>
      <c r="D957" s="227"/>
    </row>
    <row r="958">
      <c r="A958" s="227"/>
      <c r="B958" s="227"/>
      <c r="C958" s="227"/>
      <c r="D958" s="227"/>
    </row>
    <row r="959">
      <c r="A959" s="227"/>
      <c r="B959" s="227"/>
      <c r="C959" s="227"/>
      <c r="D959" s="227"/>
    </row>
    <row r="960">
      <c r="A960" s="227"/>
      <c r="B960" s="227"/>
      <c r="C960" s="227"/>
      <c r="D960" s="227"/>
    </row>
    <row r="961">
      <c r="A961" s="227"/>
      <c r="B961" s="227"/>
      <c r="C961" s="227"/>
      <c r="D961" s="227"/>
    </row>
    <row r="962">
      <c r="A962" s="227"/>
      <c r="B962" s="227"/>
      <c r="C962" s="227"/>
      <c r="D962" s="227"/>
    </row>
    <row r="963">
      <c r="A963" s="227"/>
      <c r="B963" s="227"/>
      <c r="C963" s="227"/>
      <c r="D963" s="227"/>
    </row>
    <row r="964">
      <c r="A964" s="227"/>
      <c r="B964" s="227"/>
      <c r="C964" s="227"/>
      <c r="D964" s="227"/>
    </row>
    <row r="965">
      <c r="A965" s="227"/>
      <c r="B965" s="227"/>
      <c r="C965" s="227"/>
      <c r="D965" s="227"/>
    </row>
    <row r="966">
      <c r="A966" s="227"/>
      <c r="B966" s="227"/>
      <c r="C966" s="227"/>
      <c r="D966" s="227"/>
    </row>
    <row r="967">
      <c r="A967" s="227"/>
      <c r="B967" s="227"/>
      <c r="C967" s="227"/>
      <c r="D967" s="227"/>
    </row>
    <row r="968">
      <c r="A968" s="227"/>
      <c r="B968" s="227"/>
      <c r="C968" s="227"/>
      <c r="D968" s="227"/>
    </row>
    <row r="969">
      <c r="A969" s="227"/>
      <c r="B969" s="227"/>
      <c r="C969" s="227"/>
      <c r="D969" s="227"/>
    </row>
    <row r="970">
      <c r="A970" s="227"/>
      <c r="B970" s="227"/>
      <c r="C970" s="227"/>
      <c r="D970" s="227"/>
    </row>
    <row r="971">
      <c r="A971" s="227"/>
      <c r="B971" s="227"/>
      <c r="C971" s="227"/>
      <c r="D971" s="227"/>
    </row>
    <row r="972">
      <c r="A972" s="227"/>
      <c r="B972" s="227"/>
      <c r="C972" s="227"/>
      <c r="D972" s="227"/>
    </row>
    <row r="973">
      <c r="A973" s="227"/>
      <c r="B973" s="227"/>
      <c r="C973" s="227"/>
      <c r="D973" s="227"/>
    </row>
    <row r="974">
      <c r="A974" s="227"/>
      <c r="B974" s="227"/>
      <c r="C974" s="227"/>
      <c r="D974" s="227"/>
    </row>
    <row r="975">
      <c r="A975" s="227"/>
      <c r="B975" s="227"/>
      <c r="C975" s="227"/>
      <c r="D975" s="227"/>
    </row>
    <row r="976">
      <c r="A976" s="227"/>
      <c r="B976" s="227"/>
      <c r="C976" s="227"/>
      <c r="D976" s="227"/>
    </row>
    <row r="977">
      <c r="A977" s="227"/>
      <c r="B977" s="227"/>
      <c r="C977" s="227"/>
      <c r="D977" s="227"/>
    </row>
    <row r="978">
      <c r="A978" s="227"/>
      <c r="B978" s="227"/>
      <c r="C978" s="227"/>
      <c r="D978" s="227"/>
    </row>
    <row r="979">
      <c r="A979" s="227"/>
      <c r="B979" s="227"/>
      <c r="C979" s="227"/>
      <c r="D979" s="227"/>
    </row>
    <row r="980">
      <c r="A980" s="227"/>
      <c r="B980" s="227"/>
      <c r="C980" s="227"/>
      <c r="D980" s="227"/>
    </row>
    <row r="981">
      <c r="A981" s="227"/>
      <c r="B981" s="227"/>
      <c r="C981" s="227"/>
      <c r="D981" s="227"/>
    </row>
    <row r="982">
      <c r="A982" s="227"/>
      <c r="B982" s="227"/>
      <c r="C982" s="227"/>
      <c r="D982" s="227"/>
    </row>
    <row r="983">
      <c r="A983" s="227"/>
      <c r="B983" s="227"/>
      <c r="C983" s="227"/>
      <c r="D983" s="227"/>
    </row>
    <row r="984">
      <c r="A984" s="227"/>
      <c r="B984" s="227"/>
      <c r="C984" s="227"/>
      <c r="D984" s="227"/>
    </row>
    <row r="985">
      <c r="A985" s="227"/>
      <c r="B985" s="227"/>
      <c r="C985" s="227"/>
      <c r="D985" s="227"/>
    </row>
    <row r="986">
      <c r="A986" s="227"/>
      <c r="B986" s="227"/>
      <c r="C986" s="227"/>
      <c r="D986" s="227"/>
    </row>
    <row r="987">
      <c r="A987" s="227"/>
      <c r="B987" s="227"/>
      <c r="C987" s="227"/>
      <c r="D987" s="227"/>
    </row>
    <row r="988">
      <c r="A988" s="227"/>
      <c r="B988" s="227"/>
      <c r="C988" s="227"/>
      <c r="D988" s="227"/>
    </row>
    <row r="989">
      <c r="A989" s="227"/>
      <c r="B989" s="227"/>
      <c r="C989" s="227"/>
      <c r="D989" s="227"/>
    </row>
    <row r="990">
      <c r="A990" s="227"/>
      <c r="B990" s="227"/>
      <c r="C990" s="227"/>
      <c r="D990" s="227"/>
    </row>
    <row r="991">
      <c r="A991" s="227"/>
      <c r="B991" s="227"/>
      <c r="C991" s="227"/>
      <c r="D991" s="227"/>
    </row>
    <row r="992">
      <c r="A992" s="227"/>
      <c r="B992" s="227"/>
      <c r="C992" s="227"/>
      <c r="D992" s="227"/>
    </row>
    <row r="993">
      <c r="A993" s="227"/>
      <c r="B993" s="227"/>
      <c r="C993" s="227"/>
      <c r="D993" s="227"/>
    </row>
    <row r="994">
      <c r="A994" s="227"/>
      <c r="B994" s="227"/>
      <c r="C994" s="227"/>
      <c r="D994" s="227"/>
    </row>
    <row r="995">
      <c r="A995" s="227"/>
      <c r="B995" s="227"/>
      <c r="C995" s="227"/>
      <c r="D995" s="227"/>
    </row>
    <row r="996">
      <c r="A996" s="227"/>
      <c r="B996" s="227"/>
      <c r="C996" s="227"/>
      <c r="D996" s="227"/>
    </row>
    <row r="997">
      <c r="A997" s="227"/>
      <c r="B997" s="227"/>
      <c r="C997" s="227"/>
      <c r="D997" s="227"/>
    </row>
    <row r="998">
      <c r="A998" s="227"/>
      <c r="B998" s="227"/>
      <c r="C998" s="227"/>
      <c r="D998" s="227"/>
    </row>
    <row r="999">
      <c r="A999" s="227"/>
      <c r="B999" s="227"/>
      <c r="C999" s="227"/>
      <c r="D999" s="227"/>
    </row>
    <row r="1000">
      <c r="A1000" s="227"/>
      <c r="B1000" s="227"/>
      <c r="C1000" s="227"/>
      <c r="D1000" s="227"/>
    </row>
  </sheetData>
  <mergeCells count="2">
    <mergeCell ref="E10:E14"/>
    <mergeCell ref="D13:D14"/>
  </mergeCells>
  <hyperlinks>
    <hyperlink r:id="rId1" ref="A16"/>
    <hyperlink r:id="rId2" ref="A17"/>
    <hyperlink r:id="rId3" ref="A18"/>
    <hyperlink r:id="rId4" ref="A19"/>
    <hyperlink r:id="rId5" ref="A20"/>
    <hyperlink r:id="rId6" ref="A21"/>
    <hyperlink r:id="rId7" ref="A22"/>
    <hyperlink r:id="rId8" ref="A23"/>
    <hyperlink r:id="rId9" ref="A24"/>
    <hyperlink r:id="rId10" ref="A25"/>
    <hyperlink r:id="rId11" ref="A26"/>
    <hyperlink r:id="rId12" ref="A27"/>
    <hyperlink r:id="rId13" ref="A28"/>
    <hyperlink r:id="rId14" ref="A29"/>
    <hyperlink r:id="rId15" ref="A30"/>
    <hyperlink r:id="rId16" ref="A31"/>
    <hyperlink r:id="rId17" ref="A32"/>
    <hyperlink r:id="rId18" ref="A33"/>
    <hyperlink r:id="rId19" ref="A34"/>
    <hyperlink r:id="rId20" ref="A35"/>
    <hyperlink r:id="rId21" ref="A36"/>
    <hyperlink r:id="rId22" ref="A37"/>
    <hyperlink r:id="rId23" ref="A38"/>
    <hyperlink r:id="rId24" ref="A39"/>
    <hyperlink r:id="rId25" ref="A40"/>
    <hyperlink r:id="rId26" ref="A41"/>
    <hyperlink r:id="rId27" ref="A42"/>
    <hyperlink r:id="rId28" ref="A43"/>
    <hyperlink r:id="rId29" ref="A44"/>
    <hyperlink r:id="rId30" ref="A45"/>
    <hyperlink r:id="rId31" ref="A46"/>
    <hyperlink r:id="rId32" ref="A47"/>
    <hyperlink r:id="rId33" ref="A48"/>
    <hyperlink r:id="rId34" ref="A49"/>
    <hyperlink r:id="rId35" ref="A50"/>
    <hyperlink r:id="rId36" ref="A51"/>
    <hyperlink r:id="rId37" ref="A52"/>
    <hyperlink r:id="rId38" ref="A53"/>
    <hyperlink r:id="rId39" ref="A54"/>
    <hyperlink r:id="rId40" ref="A55"/>
    <hyperlink r:id="rId41" ref="A56"/>
    <hyperlink r:id="rId42" ref="A57"/>
    <hyperlink r:id="rId43" ref="A58"/>
    <hyperlink r:id="rId44" ref="A59"/>
    <hyperlink r:id="rId45" ref="A60"/>
    <hyperlink r:id="rId46" ref="A61"/>
    <hyperlink r:id="rId47" ref="A62"/>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3"/>
    <hyperlink r:id="rId59" ref="A74"/>
    <hyperlink r:id="rId60" ref="A75"/>
    <hyperlink r:id="rId61" ref="A76"/>
    <hyperlink r:id="rId62" ref="A77"/>
    <hyperlink r:id="rId63" ref="A78"/>
    <hyperlink r:id="rId64" ref="A79"/>
    <hyperlink r:id="rId65" ref="A80"/>
    <hyperlink r:id="rId66" ref="A81"/>
    <hyperlink r:id="rId67" ref="A82"/>
    <hyperlink r:id="rId68" ref="A83"/>
    <hyperlink r:id="rId69" ref="A84"/>
    <hyperlink r:id="rId70" ref="A85"/>
    <hyperlink r:id="rId71" ref="A86"/>
    <hyperlink r:id="rId72" ref="A87"/>
    <hyperlink r:id="rId73" ref="A88"/>
    <hyperlink r:id="rId74" ref="A89"/>
    <hyperlink r:id="rId75" ref="A90"/>
    <hyperlink r:id="rId76" ref="A91"/>
    <hyperlink r:id="rId77" ref="A92"/>
    <hyperlink r:id="rId78" ref="A93"/>
    <hyperlink r:id="rId79" ref="A94"/>
    <hyperlink r:id="rId80" ref="A95"/>
    <hyperlink r:id="rId81" ref="A96"/>
    <hyperlink r:id="rId82" ref="A97"/>
    <hyperlink r:id="rId83" ref="A98"/>
    <hyperlink r:id="rId84" ref="A99"/>
    <hyperlink r:id="rId85" ref="A100"/>
    <hyperlink r:id="rId86" ref="A101"/>
    <hyperlink r:id="rId87" ref="A102"/>
    <hyperlink r:id="rId88" ref="A103"/>
    <hyperlink r:id="rId89" ref="A104"/>
    <hyperlink r:id="rId90" ref="A105"/>
    <hyperlink r:id="rId91" ref="A106"/>
    <hyperlink r:id="rId92" ref="A107"/>
    <hyperlink r:id="rId93" ref="A108"/>
    <hyperlink r:id="rId94" ref="A109"/>
    <hyperlink r:id="rId95" ref="A110"/>
    <hyperlink r:id="rId96" ref="A111"/>
    <hyperlink r:id="rId97" ref="A112"/>
    <hyperlink r:id="rId98" ref="A113"/>
    <hyperlink r:id="rId99" ref="A114"/>
    <hyperlink r:id="rId100" ref="A115"/>
    <hyperlink r:id="rId101" ref="A116"/>
    <hyperlink r:id="rId102" ref="A117"/>
    <hyperlink r:id="rId103" ref="A118"/>
    <hyperlink r:id="rId104" ref="A119"/>
    <hyperlink r:id="rId105" ref="A120"/>
    <hyperlink r:id="rId106" ref="A121"/>
    <hyperlink r:id="rId107" ref="A122"/>
    <hyperlink r:id="rId108" ref="A123"/>
    <hyperlink r:id="rId109" ref="A124"/>
    <hyperlink r:id="rId110" ref="A125"/>
    <hyperlink r:id="rId111" ref="A126"/>
    <hyperlink r:id="rId112" ref="A127"/>
    <hyperlink r:id="rId113" ref="A128"/>
    <hyperlink r:id="rId114" ref="A129"/>
    <hyperlink r:id="rId115" ref="A130"/>
    <hyperlink r:id="rId116" ref="A131"/>
    <hyperlink r:id="rId117" ref="A132"/>
    <hyperlink r:id="rId118" ref="A133"/>
    <hyperlink r:id="rId119" ref="A134"/>
    <hyperlink r:id="rId120" ref="A135"/>
    <hyperlink r:id="rId121" ref="A136"/>
    <hyperlink r:id="rId122" ref="A137"/>
    <hyperlink r:id="rId123" ref="A138"/>
    <hyperlink r:id="rId124" ref="A139"/>
    <hyperlink r:id="rId125" ref="A140"/>
    <hyperlink r:id="rId126" ref="A141"/>
    <hyperlink r:id="rId127" ref="A142"/>
    <hyperlink r:id="rId128" ref="A143"/>
    <hyperlink r:id="rId129" ref="A144"/>
    <hyperlink r:id="rId130" ref="A145"/>
    <hyperlink r:id="rId131" ref="A146"/>
    <hyperlink r:id="rId132" ref="A147"/>
    <hyperlink r:id="rId133" ref="A148"/>
    <hyperlink r:id="rId134" ref="A149"/>
    <hyperlink r:id="rId135" ref="A150"/>
    <hyperlink r:id="rId136" ref="A151"/>
    <hyperlink r:id="rId137" ref="A152"/>
    <hyperlink r:id="rId138" ref="A153"/>
    <hyperlink r:id="rId139" ref="A154"/>
    <hyperlink r:id="rId140" ref="A155"/>
    <hyperlink r:id="rId141" ref="A156"/>
    <hyperlink r:id="rId142" ref="A157"/>
    <hyperlink r:id="rId143" ref="A158"/>
    <hyperlink r:id="rId144" ref="A159"/>
    <hyperlink r:id="rId145" ref="A160"/>
    <hyperlink r:id="rId146" ref="A161"/>
    <hyperlink r:id="rId147" ref="A162"/>
    <hyperlink r:id="rId148" ref="A163"/>
    <hyperlink r:id="rId149" ref="A164"/>
    <hyperlink r:id="rId150" ref="A165"/>
    <hyperlink r:id="rId151" ref="A166"/>
    <hyperlink r:id="rId152" ref="A167"/>
    <hyperlink r:id="rId153" ref="A168"/>
    <hyperlink r:id="rId154" ref="A169"/>
    <hyperlink r:id="rId155" ref="A170"/>
    <hyperlink r:id="rId156" ref="A171"/>
    <hyperlink r:id="rId157" ref="A172"/>
    <hyperlink r:id="rId158" ref="A173"/>
    <hyperlink r:id="rId159" ref="A174"/>
    <hyperlink r:id="rId160" ref="A175"/>
    <hyperlink r:id="rId161" ref="A176"/>
    <hyperlink r:id="rId162" ref="A177"/>
    <hyperlink r:id="rId163" ref="A178"/>
    <hyperlink r:id="rId164" ref="A179"/>
    <hyperlink r:id="rId165" ref="A180"/>
    <hyperlink r:id="rId166" ref="A181"/>
    <hyperlink r:id="rId167" ref="A182"/>
    <hyperlink r:id="rId168" ref="A183"/>
    <hyperlink r:id="rId169" ref="A184"/>
    <hyperlink r:id="rId170" ref="A185"/>
    <hyperlink r:id="rId171" ref="A186"/>
    <hyperlink r:id="rId172" ref="A187"/>
    <hyperlink r:id="rId173" ref="A188"/>
    <hyperlink r:id="rId174" ref="A189"/>
    <hyperlink r:id="rId175" ref="A190"/>
    <hyperlink r:id="rId176" ref="A191"/>
    <hyperlink r:id="rId177" ref="A192"/>
    <hyperlink r:id="rId178" ref="A193"/>
    <hyperlink r:id="rId179" ref="A194"/>
    <hyperlink r:id="rId180" ref="A195"/>
    <hyperlink r:id="rId181" ref="A196"/>
    <hyperlink r:id="rId182" ref="A197"/>
    <hyperlink r:id="rId183" ref="A198"/>
    <hyperlink r:id="rId184" ref="A199"/>
    <hyperlink r:id="rId185" ref="A200"/>
    <hyperlink r:id="rId186" ref="A201"/>
    <hyperlink r:id="rId187" ref="A202"/>
    <hyperlink r:id="rId188" ref="A203"/>
    <hyperlink r:id="rId189" ref="A204"/>
    <hyperlink r:id="rId190" ref="A205"/>
    <hyperlink r:id="rId191" ref="A206"/>
    <hyperlink r:id="rId192" ref="A207"/>
    <hyperlink r:id="rId193" ref="A208"/>
    <hyperlink r:id="rId194" ref="A209"/>
    <hyperlink r:id="rId195" ref="A210"/>
    <hyperlink r:id="rId196" ref="A211"/>
    <hyperlink r:id="rId197" ref="A212"/>
    <hyperlink r:id="rId198" ref="A213"/>
    <hyperlink r:id="rId199" ref="A214"/>
    <hyperlink r:id="rId200" ref="A215"/>
    <hyperlink r:id="rId201" ref="A216"/>
    <hyperlink r:id="rId202" ref="A217"/>
    <hyperlink r:id="rId203" ref="A218"/>
    <hyperlink r:id="rId204" ref="A219"/>
    <hyperlink r:id="rId205" ref="A220"/>
    <hyperlink r:id="rId206" ref="A221"/>
    <hyperlink r:id="rId207" ref="A222"/>
    <hyperlink r:id="rId208" ref="A223"/>
    <hyperlink r:id="rId209" ref="A224"/>
    <hyperlink r:id="rId210" ref="A225"/>
    <hyperlink r:id="rId211" ref="A226"/>
    <hyperlink r:id="rId212" ref="A227"/>
    <hyperlink r:id="rId213" ref="A228"/>
    <hyperlink r:id="rId214" ref="A229"/>
    <hyperlink r:id="rId215" ref="A230"/>
    <hyperlink r:id="rId216" ref="A231"/>
    <hyperlink r:id="rId217" ref="A232"/>
    <hyperlink r:id="rId218" ref="A233"/>
    <hyperlink r:id="rId219" ref="A234"/>
    <hyperlink r:id="rId220" ref="A235"/>
    <hyperlink r:id="rId221" ref="A236"/>
    <hyperlink r:id="rId222" ref="A237"/>
    <hyperlink r:id="rId223" ref="A238"/>
    <hyperlink r:id="rId224" ref="A239"/>
    <hyperlink r:id="rId225" ref="A240"/>
    <hyperlink r:id="rId226" ref="A241"/>
    <hyperlink r:id="rId227" ref="A242"/>
    <hyperlink r:id="rId228" ref="A243"/>
    <hyperlink r:id="rId229" ref="A244"/>
    <hyperlink r:id="rId230" ref="A245"/>
    <hyperlink r:id="rId231" ref="A246"/>
    <hyperlink r:id="rId232" ref="A247"/>
    <hyperlink r:id="rId233" ref="A248"/>
    <hyperlink r:id="rId234" ref="A249"/>
    <hyperlink r:id="rId235" ref="A250"/>
    <hyperlink r:id="rId236" ref="A251"/>
    <hyperlink r:id="rId237" ref="A252"/>
    <hyperlink r:id="rId238" ref="A253"/>
    <hyperlink r:id="rId239" ref="A254"/>
    <hyperlink r:id="rId240" ref="A255"/>
    <hyperlink r:id="rId241" ref="A256"/>
    <hyperlink r:id="rId242" ref="A257"/>
    <hyperlink r:id="rId243" ref="A258"/>
    <hyperlink r:id="rId244" ref="A259"/>
    <hyperlink r:id="rId245" ref="A260"/>
    <hyperlink r:id="rId246" ref="A261"/>
    <hyperlink r:id="rId247" ref="A262"/>
    <hyperlink r:id="rId248" ref="A263"/>
    <hyperlink r:id="rId249" ref="A264"/>
    <hyperlink r:id="rId250" ref="A265"/>
    <hyperlink r:id="rId251" ref="A266"/>
    <hyperlink r:id="rId252" ref="A267"/>
    <hyperlink r:id="rId253" ref="A268"/>
    <hyperlink r:id="rId254" ref="A269"/>
    <hyperlink r:id="rId255" ref="A270"/>
    <hyperlink r:id="rId256" ref="A271"/>
    <hyperlink r:id="rId257" ref="A272"/>
    <hyperlink r:id="rId258" ref="A273"/>
    <hyperlink r:id="rId259" ref="A274"/>
    <hyperlink r:id="rId260" ref="A275"/>
    <hyperlink r:id="rId261" ref="A276"/>
    <hyperlink r:id="rId262" ref="A277"/>
    <hyperlink r:id="rId263" ref="A278"/>
    <hyperlink r:id="rId264" ref="A279"/>
    <hyperlink r:id="rId265" ref="A280"/>
    <hyperlink r:id="rId266" ref="A281"/>
    <hyperlink r:id="rId267" ref="A282"/>
    <hyperlink r:id="rId268" ref="A283"/>
    <hyperlink r:id="rId269" ref="A284"/>
    <hyperlink r:id="rId270" ref="A285"/>
    <hyperlink r:id="rId271" ref="A286"/>
    <hyperlink r:id="rId272" ref="A287"/>
    <hyperlink r:id="rId273" ref="A288"/>
    <hyperlink r:id="rId274" ref="A289"/>
    <hyperlink r:id="rId275" ref="A290"/>
    <hyperlink r:id="rId276" ref="A291"/>
    <hyperlink r:id="rId277" ref="A292"/>
    <hyperlink r:id="rId278" ref="A293"/>
    <hyperlink r:id="rId279" ref="A294"/>
    <hyperlink r:id="rId280" ref="A295"/>
    <hyperlink r:id="rId281" ref="A296"/>
    <hyperlink r:id="rId282" ref="A297"/>
    <hyperlink r:id="rId283" ref="A298"/>
    <hyperlink r:id="rId284" ref="A299"/>
    <hyperlink r:id="rId285" ref="A300"/>
    <hyperlink r:id="rId286" ref="A301"/>
    <hyperlink r:id="rId287" ref="A302"/>
    <hyperlink r:id="rId288" ref="A303"/>
    <hyperlink r:id="rId289" ref="A304"/>
    <hyperlink r:id="rId290" ref="A305"/>
    <hyperlink r:id="rId291" ref="A306"/>
    <hyperlink r:id="rId292" ref="A307"/>
    <hyperlink r:id="rId293" ref="A308"/>
    <hyperlink r:id="rId294" ref="A309"/>
    <hyperlink r:id="rId295" ref="A310"/>
    <hyperlink r:id="rId296" ref="A311"/>
    <hyperlink r:id="rId297" ref="A312"/>
    <hyperlink r:id="rId298" ref="A313"/>
    <hyperlink r:id="rId299" ref="A314"/>
    <hyperlink r:id="rId300" ref="A315"/>
    <hyperlink r:id="rId301" ref="A316"/>
    <hyperlink r:id="rId302" ref="A317"/>
    <hyperlink r:id="rId303" ref="A318"/>
    <hyperlink r:id="rId304" ref="A319"/>
    <hyperlink r:id="rId305" ref="A320"/>
    <hyperlink r:id="rId306" ref="A321"/>
    <hyperlink r:id="rId307" ref="A322"/>
    <hyperlink r:id="rId308" ref="A323"/>
    <hyperlink r:id="rId309" ref="A324"/>
    <hyperlink r:id="rId310" ref="A325"/>
    <hyperlink r:id="rId311" ref="A326"/>
    <hyperlink r:id="rId312" ref="A327"/>
    <hyperlink r:id="rId313" ref="A328"/>
    <hyperlink r:id="rId314" ref="A329"/>
    <hyperlink r:id="rId315" ref="A330"/>
    <hyperlink r:id="rId316" ref="A331"/>
    <hyperlink r:id="rId317" ref="A332"/>
    <hyperlink r:id="rId318" ref="A333"/>
    <hyperlink r:id="rId319" ref="A334"/>
    <hyperlink r:id="rId320" ref="A335"/>
    <hyperlink r:id="rId321" ref="A336"/>
    <hyperlink r:id="rId322" ref="A337"/>
    <hyperlink r:id="rId323" ref="A338"/>
    <hyperlink r:id="rId324" ref="A339"/>
    <hyperlink r:id="rId325" ref="A340"/>
    <hyperlink r:id="rId326" ref="A341"/>
    <hyperlink r:id="rId327" ref="A342"/>
    <hyperlink r:id="rId328" ref="A343"/>
    <hyperlink r:id="rId329" ref="A344"/>
    <hyperlink r:id="rId330" ref="A345"/>
    <hyperlink r:id="rId331" ref="A346"/>
    <hyperlink r:id="rId332" ref="A347"/>
    <hyperlink r:id="rId333" ref="A348"/>
    <hyperlink r:id="rId334" ref="A349"/>
    <hyperlink r:id="rId335" ref="A350"/>
    <hyperlink r:id="rId336" ref="A351"/>
    <hyperlink r:id="rId337" ref="A352"/>
    <hyperlink r:id="rId338" ref="A353"/>
    <hyperlink r:id="rId339" ref="A354"/>
    <hyperlink r:id="rId340" ref="A355"/>
    <hyperlink r:id="rId341" ref="A356"/>
    <hyperlink r:id="rId342" ref="A357"/>
    <hyperlink r:id="rId343" ref="A358"/>
    <hyperlink r:id="rId344" ref="A359"/>
    <hyperlink r:id="rId345" ref="A360"/>
    <hyperlink r:id="rId346" ref="A361"/>
    <hyperlink r:id="rId347" ref="A362"/>
    <hyperlink r:id="rId348" ref="A363"/>
    <hyperlink r:id="rId349" ref="A364"/>
    <hyperlink r:id="rId350" ref="A365"/>
    <hyperlink r:id="rId351" ref="A366"/>
    <hyperlink r:id="rId352" ref="A367"/>
    <hyperlink r:id="rId353" ref="A368"/>
    <hyperlink r:id="rId354" ref="A369"/>
    <hyperlink r:id="rId355" ref="A370"/>
    <hyperlink r:id="rId356" ref="A371"/>
    <hyperlink r:id="rId357" ref="A372"/>
    <hyperlink r:id="rId358" ref="A373"/>
    <hyperlink r:id="rId359" ref="A374"/>
    <hyperlink r:id="rId360" ref="A375"/>
    <hyperlink r:id="rId361" ref="A376"/>
    <hyperlink r:id="rId362" ref="A377"/>
    <hyperlink r:id="rId363" ref="A378"/>
    <hyperlink r:id="rId364" ref="A379"/>
    <hyperlink r:id="rId365" ref="A380"/>
    <hyperlink r:id="rId366" ref="A381"/>
    <hyperlink r:id="rId367" ref="A382"/>
    <hyperlink r:id="rId368" ref="A383"/>
    <hyperlink r:id="rId369" ref="A384"/>
    <hyperlink r:id="rId370" ref="A385"/>
    <hyperlink r:id="rId371" ref="A386"/>
    <hyperlink r:id="rId372" ref="A387"/>
    <hyperlink r:id="rId373" ref="A388"/>
    <hyperlink r:id="rId374" ref="A389"/>
    <hyperlink r:id="rId375" ref="A390"/>
    <hyperlink r:id="rId376" ref="A391"/>
    <hyperlink r:id="rId377" ref="A392"/>
    <hyperlink r:id="rId378" ref="A393"/>
    <hyperlink r:id="rId379" ref="A394"/>
    <hyperlink r:id="rId380" ref="A395"/>
    <hyperlink r:id="rId381" ref="A396"/>
    <hyperlink r:id="rId382" ref="A397"/>
    <hyperlink r:id="rId383" ref="A398"/>
    <hyperlink r:id="rId384" ref="A399"/>
    <hyperlink r:id="rId385" ref="A400"/>
    <hyperlink r:id="rId386" ref="A401"/>
    <hyperlink r:id="rId387" ref="A402"/>
    <hyperlink r:id="rId388" ref="A403"/>
    <hyperlink r:id="rId389" ref="A404"/>
    <hyperlink r:id="rId390" ref="A405"/>
    <hyperlink r:id="rId391" ref="A406"/>
    <hyperlink r:id="rId392" ref="A407"/>
    <hyperlink r:id="rId393" ref="A408"/>
    <hyperlink r:id="rId394" ref="A409"/>
    <hyperlink r:id="rId395" ref="A410"/>
    <hyperlink r:id="rId396" ref="A411"/>
    <hyperlink r:id="rId397" ref="A412"/>
    <hyperlink r:id="rId398" ref="A413"/>
    <hyperlink r:id="rId399" ref="A414"/>
    <hyperlink r:id="rId400" ref="A415"/>
    <hyperlink r:id="rId401" ref="A416"/>
    <hyperlink r:id="rId402" ref="A417"/>
    <hyperlink r:id="rId403" ref="A418"/>
    <hyperlink r:id="rId404" ref="A419"/>
    <hyperlink r:id="rId405" ref="A420"/>
    <hyperlink r:id="rId406" ref="A421"/>
    <hyperlink r:id="rId407" ref="A422"/>
    <hyperlink r:id="rId408" ref="A423"/>
    <hyperlink r:id="rId409" ref="A424"/>
    <hyperlink r:id="rId410" ref="A425"/>
    <hyperlink r:id="rId411" ref="A426"/>
    <hyperlink r:id="rId412" ref="A427"/>
    <hyperlink r:id="rId413" ref="A428"/>
    <hyperlink r:id="rId414" ref="A429"/>
    <hyperlink r:id="rId415" ref="A430"/>
    <hyperlink r:id="rId416" ref="A431"/>
    <hyperlink r:id="rId417" ref="A432"/>
    <hyperlink r:id="rId418" ref="A433"/>
    <hyperlink r:id="rId419" ref="A434"/>
    <hyperlink r:id="rId420" ref="A435"/>
    <hyperlink r:id="rId421" ref="A436"/>
    <hyperlink r:id="rId422" ref="A437"/>
    <hyperlink r:id="rId423" ref="A438"/>
    <hyperlink r:id="rId424" ref="A439"/>
    <hyperlink r:id="rId425" ref="A440"/>
    <hyperlink r:id="rId426" ref="A441"/>
    <hyperlink r:id="rId427" ref="A442"/>
    <hyperlink r:id="rId428" ref="A443"/>
    <hyperlink r:id="rId429" ref="A444"/>
    <hyperlink r:id="rId430" ref="A445"/>
    <hyperlink r:id="rId431" ref="A446"/>
    <hyperlink r:id="rId432" ref="A447"/>
    <hyperlink r:id="rId433" ref="A448"/>
    <hyperlink r:id="rId434" ref="A449"/>
    <hyperlink r:id="rId435" ref="A450"/>
    <hyperlink r:id="rId436" ref="A451"/>
    <hyperlink r:id="rId437" ref="A452"/>
    <hyperlink r:id="rId438" ref="A453"/>
    <hyperlink r:id="rId439" ref="A454"/>
    <hyperlink r:id="rId440" ref="A455"/>
    <hyperlink r:id="rId441" ref="A456"/>
    <hyperlink r:id="rId442" ref="A457"/>
    <hyperlink r:id="rId443" ref="A458"/>
    <hyperlink r:id="rId444" ref="A459"/>
    <hyperlink r:id="rId445" ref="A460"/>
    <hyperlink r:id="rId446" ref="A461"/>
    <hyperlink r:id="rId447" ref="A462"/>
    <hyperlink r:id="rId448" ref="A463"/>
    <hyperlink r:id="rId449" ref="A464"/>
    <hyperlink r:id="rId450" ref="A465"/>
    <hyperlink r:id="rId451" ref="A466"/>
    <hyperlink r:id="rId452" ref="A467"/>
    <hyperlink r:id="rId453" ref="A468"/>
    <hyperlink r:id="rId454" ref="A469"/>
    <hyperlink r:id="rId455" ref="A470"/>
    <hyperlink r:id="rId456" ref="A471"/>
    <hyperlink r:id="rId457" ref="A472"/>
    <hyperlink r:id="rId458" ref="A473"/>
    <hyperlink r:id="rId459" ref="A474"/>
    <hyperlink r:id="rId460" ref="A475"/>
    <hyperlink r:id="rId461" ref="A476"/>
    <hyperlink r:id="rId462" ref="A477"/>
    <hyperlink r:id="rId463" ref="A478"/>
    <hyperlink r:id="rId464" ref="A479"/>
    <hyperlink r:id="rId465" ref="A480"/>
    <hyperlink r:id="rId466" ref="A481"/>
    <hyperlink r:id="rId467" ref="A482"/>
    <hyperlink r:id="rId468" ref="A483"/>
    <hyperlink r:id="rId469" ref="A484"/>
    <hyperlink r:id="rId470" ref="A485"/>
    <hyperlink r:id="rId471" ref="A486"/>
    <hyperlink r:id="rId472" ref="A487"/>
    <hyperlink r:id="rId473" ref="A488"/>
    <hyperlink r:id="rId474" ref="A489"/>
    <hyperlink r:id="rId475" ref="A490"/>
    <hyperlink r:id="rId476" ref="A491"/>
    <hyperlink r:id="rId477" ref="A492"/>
    <hyperlink r:id="rId478" ref="A493"/>
    <hyperlink r:id="rId479" ref="A494"/>
    <hyperlink r:id="rId480" ref="A495"/>
    <hyperlink r:id="rId481" ref="A496"/>
    <hyperlink r:id="rId482" ref="A497"/>
    <hyperlink r:id="rId483" ref="A498"/>
    <hyperlink r:id="rId484" ref="A499"/>
    <hyperlink r:id="rId485" ref="A500"/>
    <hyperlink r:id="rId486" ref="A501"/>
    <hyperlink r:id="rId487" ref="A502"/>
    <hyperlink r:id="rId488" ref="A503"/>
    <hyperlink r:id="rId489" ref="A504"/>
    <hyperlink r:id="rId490" ref="A505"/>
    <hyperlink r:id="rId491" ref="A506"/>
    <hyperlink r:id="rId492" ref="A507"/>
    <hyperlink r:id="rId493" ref="A508"/>
    <hyperlink r:id="rId494" ref="A509"/>
    <hyperlink r:id="rId495" ref="A510"/>
    <hyperlink r:id="rId496" ref="A511"/>
    <hyperlink r:id="rId497" ref="A512"/>
    <hyperlink r:id="rId498" ref="A513"/>
    <hyperlink r:id="rId499" ref="A514"/>
    <hyperlink r:id="rId500" ref="A515"/>
    <hyperlink r:id="rId501" ref="A516"/>
    <hyperlink r:id="rId502" ref="A517"/>
    <hyperlink r:id="rId503" ref="A518"/>
    <hyperlink r:id="rId504" ref="A519"/>
    <hyperlink r:id="rId505" ref="A520"/>
  </hyperlinks>
  <drawing r:id="rId50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71"/>
    <col customWidth="1" min="5" max="5" width="25.14"/>
    <col customWidth="1" min="6" max="6" width="25.86"/>
    <col customWidth="1" min="7" max="7" width="23.71"/>
  </cols>
  <sheetData>
    <row r="1">
      <c r="A1" s="249" t="s">
        <v>175</v>
      </c>
    </row>
    <row r="3">
      <c r="A3" s="250" t="s">
        <v>176</v>
      </c>
      <c r="B3" s="164">
        <v>3.0</v>
      </c>
    </row>
    <row r="4">
      <c r="A4" s="251" t="s">
        <v>177</v>
      </c>
      <c r="B4" s="252">
        <v>0.02</v>
      </c>
    </row>
    <row r="5">
      <c r="A5" s="251" t="s">
        <v>178</v>
      </c>
      <c r="B5" s="253">
        <v>1.0</v>
      </c>
    </row>
    <row r="6">
      <c r="A6" s="251" t="s">
        <v>179</v>
      </c>
      <c r="B6" s="254" t="s">
        <v>180</v>
      </c>
    </row>
    <row r="8">
      <c r="A8" s="251" t="s">
        <v>181</v>
      </c>
      <c r="B8" s="255">
        <v>1.0</v>
      </c>
      <c r="C8" s="255">
        <v>2.0</v>
      </c>
      <c r="D8" s="164">
        <v>3.0</v>
      </c>
    </row>
    <row r="9">
      <c r="A9" s="251" t="s">
        <v>182</v>
      </c>
      <c r="B9" s="255">
        <v>1.0</v>
      </c>
      <c r="C9" s="255">
        <v>2.0</v>
      </c>
      <c r="D9" s="164">
        <v>3.0</v>
      </c>
    </row>
    <row r="10">
      <c r="A10" s="251" t="s">
        <v>183</v>
      </c>
      <c r="B10" s="256" t="s">
        <v>180</v>
      </c>
      <c r="C10" s="256" t="s">
        <v>180</v>
      </c>
      <c r="D10" s="256" t="s">
        <v>180</v>
      </c>
    </row>
    <row r="11">
      <c r="A11" s="251" t="s">
        <v>185</v>
      </c>
      <c r="B11" s="254">
        <f t="shared" ref="B11:D11" si="1">$B$6*$B$4/$B$5</f>
        <v>2</v>
      </c>
      <c r="C11" s="254">
        <f t="shared" si="1"/>
        <v>2</v>
      </c>
      <c r="D11" s="254">
        <f t="shared" si="1"/>
        <v>2</v>
      </c>
    </row>
    <row r="12">
      <c r="A12" s="251" t="s">
        <v>186</v>
      </c>
      <c r="B12" s="257">
        <f t="shared" ref="B12:C12" si="2">B11</f>
        <v>2</v>
      </c>
      <c r="C12" s="254">
        <f t="shared" si="2"/>
        <v>2</v>
      </c>
      <c r="D12" s="258">
        <f>D11+B10</f>
        <v>102</v>
      </c>
    </row>
    <row r="14">
      <c r="A14" s="259" t="s">
        <v>188</v>
      </c>
      <c r="B14" s="260" t="s">
        <v>189</v>
      </c>
      <c r="C14" s="11"/>
      <c r="D14" s="13"/>
      <c r="E14" s="259" t="s">
        <v>190</v>
      </c>
      <c r="F14" s="259" t="s">
        <v>195</v>
      </c>
      <c r="G14" s="241" t="s">
        <v>192</v>
      </c>
      <c r="H14" s="242" t="s">
        <v>193</v>
      </c>
      <c r="I14" s="242" t="s">
        <v>194</v>
      </c>
    </row>
    <row r="15">
      <c r="A15" s="261">
        <v>43131.0</v>
      </c>
      <c r="B15" s="10">
        <f>exp(-'Yield curve'!B8*$B$9/100)</f>
        <v>0.9347277206</v>
      </c>
      <c r="C15" s="10">
        <f>exp(-'Yield curve'!C8*$C$9/100)</f>
        <v>0.8731918394</v>
      </c>
      <c r="D15" s="99">
        <f>exp(-'Yield curve'!D8*$D$9/100)</f>
        <v>0.8152177692</v>
      </c>
      <c r="E15" s="246">
        <f t="shared" ref="E15:E519" si="3">SUMPRODUCT(B15:D15,$B$12:$D$12)</f>
        <v>86.76805158</v>
      </c>
      <c r="F15" s="99">
        <f t="shared" ref="F15:F519" si="4">SUMPRODUCT(B15:D15,$B$12:$D$12,$B$9:$D$9)/E15</f>
        <v>2.936782094</v>
      </c>
      <c r="G15" s="99">
        <f>-F15*(Bonds!X5/100)*(1/(1+(Bonds!D5/100)))</f>
        <v>0.0005499077041</v>
      </c>
      <c r="H15" s="99">
        <f>-F15*Bonds!$AS$8</f>
        <v>-0.4598341747</v>
      </c>
      <c r="I15" s="99">
        <f t="shared" ref="I15:I519" si="5">H15*SQRT(10)</f>
        <v>-1.454123338</v>
      </c>
    </row>
    <row r="16">
      <c r="A16" s="261">
        <v>43130.0</v>
      </c>
      <c r="B16" s="10">
        <f>exp(-'Yield curve'!B9*$B$9/100)</f>
        <v>0.9348211981</v>
      </c>
      <c r="C16" s="10">
        <f>exp(-'Yield curve'!C9*$C$9/100)</f>
        <v>0.8730172185</v>
      </c>
      <c r="D16" s="99">
        <f>exp(-'Yield curve'!D9*$D$9/100)</f>
        <v>0.8147287852</v>
      </c>
      <c r="E16" s="246">
        <f t="shared" si="3"/>
        <v>86.71801293</v>
      </c>
      <c r="F16" s="99">
        <f t="shared" si="4"/>
        <v>2.936745331</v>
      </c>
      <c r="G16" s="99">
        <f>-F16*(Bonds!X6/100)*(1/(1+(Bonds!D6/100)))</f>
        <v>0.00192429255</v>
      </c>
      <c r="H16" s="99">
        <f>-F16*Bonds!$AS$8</f>
        <v>-0.4598284185</v>
      </c>
      <c r="I16" s="99">
        <f t="shared" si="5"/>
        <v>-1.454105135</v>
      </c>
    </row>
    <row r="17">
      <c r="A17" s="261">
        <v>43129.0</v>
      </c>
      <c r="B17" s="10">
        <f>exp(-'Yield curve'!B10*$B$9/100)</f>
        <v>0.9342604736</v>
      </c>
      <c r="C17" s="10">
        <f>exp(-'Yield curve'!C10*$C$9/100)</f>
        <v>0.8716215078</v>
      </c>
      <c r="D17" s="99">
        <f>exp(-'Yield curve'!D10*$D$9/100)</f>
        <v>0.81301965</v>
      </c>
      <c r="E17" s="246">
        <f t="shared" si="3"/>
        <v>86.53976826</v>
      </c>
      <c r="F17" s="99">
        <f t="shared" si="4"/>
        <v>2.936673219</v>
      </c>
      <c r="G17" s="99">
        <f>-F17*(Bonds!X7/100)*(1/(1+(Bonds!D7/100)))</f>
        <v>0</v>
      </c>
      <c r="H17" s="99">
        <f>-F17*Bonds!$AS$8</f>
        <v>-0.4598171275</v>
      </c>
      <c r="I17" s="99">
        <f t="shared" si="5"/>
        <v>-1.45406943</v>
      </c>
    </row>
    <row r="18">
      <c r="A18" s="261">
        <v>43126.0</v>
      </c>
      <c r="B18" s="10">
        <f>exp(-'Yield curve'!B11*$B$9/100)</f>
        <v>0.9348211981</v>
      </c>
      <c r="C18" s="10">
        <f>exp(-'Yield curve'!C11*$C$9/100)</f>
        <v>0.8721446376</v>
      </c>
      <c r="D18" s="99">
        <f>exp(-'Yield curve'!D11*$D$9/100)</f>
        <v>0.81301965</v>
      </c>
      <c r="E18" s="246">
        <f t="shared" si="3"/>
        <v>86.54193597</v>
      </c>
      <c r="F18" s="99">
        <f t="shared" si="4"/>
        <v>2.936636799</v>
      </c>
      <c r="G18" s="99">
        <f>-F18*(Bonds!X8/100)*(1/(1+(Bonds!D8/100)))</f>
        <v>-0.001648252647</v>
      </c>
      <c r="H18" s="99">
        <f>-F18*Bonds!$AS$8</f>
        <v>-0.4598114249</v>
      </c>
      <c r="I18" s="99">
        <f t="shared" si="5"/>
        <v>-1.454051397</v>
      </c>
    </row>
    <row r="19">
      <c r="A19" s="261">
        <v>43125.0</v>
      </c>
      <c r="B19" s="10">
        <f>exp(-'Yield curve'!B12*$B$9/100)</f>
        <v>0.9351016865</v>
      </c>
      <c r="C19" s="10">
        <f>exp(-'Yield curve'!C12*$C$9/100)</f>
        <v>0.8731918394</v>
      </c>
      <c r="D19" s="99">
        <f>exp(-'Yield curve'!D12*$D$9/100)</f>
        <v>0.8144844032</v>
      </c>
      <c r="E19" s="246">
        <f t="shared" si="3"/>
        <v>86.69399618</v>
      </c>
      <c r="F19" s="99">
        <f t="shared" si="4"/>
        <v>2.936710837</v>
      </c>
      <c r="G19" s="99">
        <f>-F19*(Bonds!X9/100)*(1/(1+(Bonds!D9/100)))</f>
        <v>0</v>
      </c>
      <c r="H19" s="99">
        <f>-F19*Bonds!$AS$8</f>
        <v>-0.4598230176</v>
      </c>
      <c r="I19" s="99">
        <f t="shared" si="5"/>
        <v>-1.454088056</v>
      </c>
    </row>
    <row r="20">
      <c r="A20" s="261">
        <v>43124.0</v>
      </c>
      <c r="B20" s="10">
        <f>exp(-'Yield curve'!B13*$B$9/100)</f>
        <v>0.935008181</v>
      </c>
      <c r="C20" s="10">
        <f>exp(-'Yield curve'!C13*$C$9/100)</f>
        <v>0.8730172185</v>
      </c>
      <c r="D20" s="99">
        <f>exp(-'Yield curve'!D13*$D$9/100)</f>
        <v>0.8144844032</v>
      </c>
      <c r="E20" s="246">
        <f t="shared" si="3"/>
        <v>86.69345993</v>
      </c>
      <c r="F20" s="99">
        <f t="shared" si="4"/>
        <v>2.936718789</v>
      </c>
      <c r="G20" s="99">
        <f>-F20*(Bonds!X10/100)*(1/(1+(Bonds!D10/100)))</f>
        <v>0.0002748707215</v>
      </c>
      <c r="H20" s="99">
        <f>-F20*Bonds!$AS$8</f>
        <v>-0.4598242626</v>
      </c>
      <c r="I20" s="99">
        <f t="shared" si="5"/>
        <v>-1.454091993</v>
      </c>
    </row>
    <row r="21">
      <c r="A21" s="261">
        <v>43123.0</v>
      </c>
      <c r="B21" s="10">
        <f>exp(-'Yield curve'!B14*$B$9/100)</f>
        <v>0.9351016865</v>
      </c>
      <c r="C21" s="10">
        <f>exp(-'Yield curve'!C14*$C$9/100)</f>
        <v>0.8730172185</v>
      </c>
      <c r="D21" s="99">
        <f>exp(-'Yield curve'!D14*$D$9/100)</f>
        <v>0.8142400946</v>
      </c>
      <c r="E21" s="246">
        <f t="shared" si="3"/>
        <v>86.66872746</v>
      </c>
      <c r="F21" s="99">
        <f t="shared" si="4"/>
        <v>2.936696415</v>
      </c>
      <c r="G21" s="99">
        <f>-F21*(Bonds!X11/100)*(1/(1+(Bonds!D11/100)))</f>
        <v>0</v>
      </c>
      <c r="H21" s="99">
        <f>-F21*Bonds!$AS$8</f>
        <v>-0.4598207593</v>
      </c>
      <c r="I21" s="99">
        <f t="shared" si="5"/>
        <v>-1.454080915</v>
      </c>
    </row>
    <row r="22">
      <c r="A22" s="261">
        <v>43122.0</v>
      </c>
      <c r="B22" s="10">
        <f>exp(-'Yield curve'!B15*$B$9/100)</f>
        <v>0.935008181</v>
      </c>
      <c r="C22" s="10">
        <f>exp(-'Yield curve'!C15*$C$9/100)</f>
        <v>0.8730172185</v>
      </c>
      <c r="D22" s="99">
        <f>exp(-'Yield curve'!D15*$D$9/100)</f>
        <v>0.8142400946</v>
      </c>
      <c r="E22" s="246">
        <f t="shared" si="3"/>
        <v>86.66854044</v>
      </c>
      <c r="F22" s="99">
        <f t="shared" si="4"/>
        <v>2.936700594</v>
      </c>
      <c r="G22" s="99">
        <f>-F22*(Bonds!X12/100)*(1/(1+(Bonds!D12/100)))</f>
        <v>0.0002748432937</v>
      </c>
      <c r="H22" s="99">
        <f>-F22*Bonds!$AS$8</f>
        <v>-0.4598214136</v>
      </c>
      <c r="I22" s="99">
        <f t="shared" si="5"/>
        <v>-1.454082984</v>
      </c>
    </row>
    <row r="23">
      <c r="A23" s="261">
        <v>43119.0</v>
      </c>
      <c r="B23" s="10">
        <f>exp(-'Yield curve'!B16*$B$9/100)</f>
        <v>0.935008181</v>
      </c>
      <c r="C23" s="10">
        <f>exp(-'Yield curve'!C16*$C$9/100)</f>
        <v>0.8728426325</v>
      </c>
      <c r="D23" s="99">
        <f>exp(-'Yield curve'!D16*$D$9/100)</f>
        <v>0.8139958592</v>
      </c>
      <c r="E23" s="246">
        <f t="shared" si="3"/>
        <v>86.64327926</v>
      </c>
      <c r="F23" s="99">
        <f t="shared" si="4"/>
        <v>2.936686168</v>
      </c>
      <c r="G23" s="99">
        <f>-F23*(Bonds!X13/100)*(1/(1+(Bonds!D13/100)))</f>
        <v>-0.0008244486717</v>
      </c>
      <c r="H23" s="99">
        <f>-F23*Bonds!$AS$8</f>
        <v>-0.459819155</v>
      </c>
      <c r="I23" s="99">
        <f t="shared" si="5"/>
        <v>-1.454075842</v>
      </c>
    </row>
    <row r="24">
      <c r="A24" s="261">
        <v>43118.0</v>
      </c>
      <c r="B24" s="10">
        <f>exp(-'Yield curve'!B17*$B$9/100)</f>
        <v>0.9353822591</v>
      </c>
      <c r="C24" s="10">
        <f>exp(-'Yield curve'!C17*$C$9/100)</f>
        <v>0.8737159117</v>
      </c>
      <c r="D24" s="99">
        <f>exp(-'Yield curve'!D17*$D$9/100)</f>
        <v>0.8147287852</v>
      </c>
      <c r="E24" s="246">
        <f t="shared" si="3"/>
        <v>86.72053243</v>
      </c>
      <c r="F24" s="99">
        <f t="shared" si="4"/>
        <v>2.936705176</v>
      </c>
      <c r="G24" s="99">
        <f>-F24*(Bonds!X14/100)*(1/(1+(Bonds!D14/100)))</f>
        <v>0.000549790354</v>
      </c>
      <c r="H24" s="99">
        <f>-F24*Bonds!$AS$8</f>
        <v>-0.4598221311</v>
      </c>
      <c r="I24" s="99">
        <f t="shared" si="5"/>
        <v>-1.454085253</v>
      </c>
    </row>
    <row r="25">
      <c r="A25" s="261">
        <v>43117.0</v>
      </c>
      <c r="B25" s="10">
        <f>exp(-'Yield curve'!B18*$B$9/100)</f>
        <v>0.9347277206</v>
      </c>
      <c r="C25" s="10">
        <f>exp(-'Yield curve'!C18*$C$9/100)</f>
        <v>0.8728426325</v>
      </c>
      <c r="D25" s="99">
        <f>exp(-'Yield curve'!D18*$D$9/100)</f>
        <v>0.8142400946</v>
      </c>
      <c r="E25" s="246">
        <f t="shared" si="3"/>
        <v>86.66763035</v>
      </c>
      <c r="F25" s="99">
        <f t="shared" si="4"/>
        <v>2.936716902</v>
      </c>
      <c r="G25" s="99">
        <f>-F25*(Bonds!X15/100)*(1/(1+(Bonds!D15/100)))</f>
        <v>0</v>
      </c>
      <c r="H25" s="99">
        <f>-F25*Bonds!$AS$8</f>
        <v>-0.4598239672</v>
      </c>
      <c r="I25" s="99">
        <f t="shared" si="5"/>
        <v>-1.454091059</v>
      </c>
    </row>
    <row r="26">
      <c r="A26" s="261">
        <v>43116.0</v>
      </c>
      <c r="B26" s="10">
        <f>exp(-'Yield curve'!B19*$B$9/100)</f>
        <v>0.9351952013</v>
      </c>
      <c r="C26" s="10">
        <f>exp(-'Yield curve'!C19*$C$9/100)</f>
        <v>0.8730172185</v>
      </c>
      <c r="D26" s="99">
        <f>exp(-'Yield curve'!D19*$D$9/100)</f>
        <v>0.8142400946</v>
      </c>
      <c r="E26" s="246">
        <f t="shared" si="3"/>
        <v>86.66891449</v>
      </c>
      <c r="F26" s="99">
        <f t="shared" si="4"/>
        <v>2.936692235</v>
      </c>
      <c r="G26" s="99">
        <f>-F26*(Bonds!X16/100)*(1/(1+(Bonds!D16/100)))</f>
        <v>-0.001374212557</v>
      </c>
      <c r="H26" s="99">
        <f>-F26*Bonds!$AS$8</f>
        <v>-0.4598201049</v>
      </c>
      <c r="I26" s="99">
        <f t="shared" si="5"/>
        <v>-1.454078846</v>
      </c>
    </row>
    <row r="27">
      <c r="A27" s="261">
        <v>43115.0</v>
      </c>
      <c r="B27" s="10">
        <f>exp(-'Yield curve'!B20*$B$9/100)</f>
        <v>0.9351016865</v>
      </c>
      <c r="C27" s="10">
        <f>exp(-'Yield curve'!C20*$C$9/100)</f>
        <v>0.8737159117</v>
      </c>
      <c r="D27" s="99">
        <f>exp(-'Yield curve'!D20*$D$9/100)</f>
        <v>0.8154623712</v>
      </c>
      <c r="E27" s="246">
        <f t="shared" si="3"/>
        <v>86.79479706</v>
      </c>
      <c r="F27" s="99">
        <f t="shared" si="4"/>
        <v>2.936772263</v>
      </c>
      <c r="G27" s="99">
        <f>-F27*(Bonds!X17/100)*(1/(1+(Bonds!D17/100)))</f>
        <v>0.0005499573527</v>
      </c>
      <c r="H27" s="99">
        <f>-F27*Bonds!$AS$8</f>
        <v>-0.4598326355</v>
      </c>
      <c r="I27" s="99">
        <f t="shared" si="5"/>
        <v>-1.454118471</v>
      </c>
    </row>
    <row r="28">
      <c r="A28" s="261">
        <v>43112.0</v>
      </c>
      <c r="B28" s="10">
        <f>exp(-'Yield curve'!B21*$B$9/100)</f>
        <v>0.935475802</v>
      </c>
      <c r="C28" s="10">
        <f>exp(-'Yield curve'!C21*$C$9/100)</f>
        <v>0.8737159117</v>
      </c>
      <c r="D28" s="99">
        <f>exp(-'Yield curve'!D21*$D$9/100)</f>
        <v>0.8149732405</v>
      </c>
      <c r="E28" s="246">
        <f t="shared" si="3"/>
        <v>86.74565396</v>
      </c>
      <c r="F28" s="99">
        <f t="shared" si="4"/>
        <v>2.936719192</v>
      </c>
      <c r="G28" s="99">
        <f>-F28*(Bonds!X18/100)*(1/(1+(Bonds!D18/100)))</f>
        <v>0.001649533342</v>
      </c>
      <c r="H28" s="99">
        <f>-F28*Bonds!$AS$8</f>
        <v>-0.4598243258</v>
      </c>
      <c r="I28" s="99">
        <f t="shared" si="5"/>
        <v>-1.454092193</v>
      </c>
    </row>
    <row r="29">
      <c r="A29" s="262">
        <v>43111.0</v>
      </c>
      <c r="B29" s="10">
        <f>exp(-'Yield curve'!B22*$B$9/100)</f>
        <v>0.9355693542</v>
      </c>
      <c r="C29" s="10">
        <f>exp(-'Yield curve'!C22*$C$9/100)</f>
        <v>0.8726680814</v>
      </c>
      <c r="D29" s="99">
        <f>exp(-'Yield curve'!D22*$D$9/100)</f>
        <v>0.8135076082</v>
      </c>
      <c r="E29" s="246">
        <f t="shared" si="3"/>
        <v>86.5942509</v>
      </c>
      <c r="F29" s="99">
        <f t="shared" si="4"/>
        <v>2.936628431</v>
      </c>
      <c r="G29" s="99">
        <f>-F29*(Bonds!X19/100)*(1/(1+(Bonds!D19/100)))</f>
        <v>-0.001099037586</v>
      </c>
      <c r="H29" s="99">
        <f>-F29*Bonds!$AS$8</f>
        <v>-0.4598101145</v>
      </c>
      <c r="I29" s="99">
        <f t="shared" si="5"/>
        <v>-1.454047253</v>
      </c>
    </row>
    <row r="30">
      <c r="A30" s="262">
        <v>43110.0</v>
      </c>
      <c r="B30" s="10">
        <f>exp(-'Yield curve'!B23*$B$9/100)</f>
        <v>0.9363181092</v>
      </c>
      <c r="C30" s="10">
        <f>exp(-'Yield curve'!C23*$C$9/100)</f>
        <v>0.8737159117</v>
      </c>
      <c r="D30" s="99">
        <f>exp(-'Yield curve'!D23*$D$9/100)</f>
        <v>0.8144844032</v>
      </c>
      <c r="E30" s="246">
        <f t="shared" si="3"/>
        <v>86.69747717</v>
      </c>
      <c r="F30" s="99">
        <f t="shared" si="4"/>
        <v>2.936645166</v>
      </c>
      <c r="G30" s="99">
        <f>-F30*(Bonds!X20/100)*(1/(1+(Bonds!D20/100)))</f>
        <v>-0.001099455322</v>
      </c>
      <c r="H30" s="99">
        <f>-F30*Bonds!$AS$8</f>
        <v>-0.459812735</v>
      </c>
      <c r="I30" s="99">
        <f t="shared" si="5"/>
        <v>-1.45405554</v>
      </c>
    </row>
    <row r="31">
      <c r="A31" s="262">
        <v>43109.0</v>
      </c>
      <c r="B31" s="10">
        <f>exp(-'Yield curve'!B24*$B$9/100)</f>
        <v>0.9370674634</v>
      </c>
      <c r="C31" s="10">
        <f>exp(-'Yield curve'!C24*$C$9/100)</f>
        <v>0.8749399706</v>
      </c>
      <c r="D31" s="99">
        <f>exp(-'Yield curve'!D24*$D$9/100)</f>
        <v>0.8154623712</v>
      </c>
      <c r="E31" s="246">
        <f t="shared" si="3"/>
        <v>86.80117673</v>
      </c>
      <c r="F31" s="99">
        <f t="shared" si="4"/>
        <v>2.936658119</v>
      </c>
      <c r="G31" s="99">
        <f>-F31*(Bonds!X21/100)*(1/(1+(Bonds!D21/100)))</f>
        <v>0.002199743909</v>
      </c>
      <c r="H31" s="99">
        <f>-F31*Bonds!$AS$8</f>
        <v>-0.4598147631</v>
      </c>
      <c r="I31" s="99">
        <f t="shared" si="5"/>
        <v>-1.454061953</v>
      </c>
    </row>
    <row r="32">
      <c r="A32" s="262">
        <v>43105.0</v>
      </c>
      <c r="B32" s="10">
        <f>exp(-'Yield curve'!B25*$B$9/100)</f>
        <v>0.9368800686</v>
      </c>
      <c r="C32" s="10">
        <f>exp(-'Yield curve'!C25*$C$9/100)</f>
        <v>0.874065468</v>
      </c>
      <c r="D32" s="99">
        <f>exp(-'Yield curve'!D25*$D$9/100)</f>
        <v>0.8135076082</v>
      </c>
      <c r="E32" s="246">
        <f t="shared" si="3"/>
        <v>86.5996671</v>
      </c>
      <c r="F32" s="99">
        <f t="shared" si="4"/>
        <v>2.93653958</v>
      </c>
      <c r="G32" s="99">
        <f>-F32*(Bonds!X22/100)*(1/(1+(Bonds!D22/100)))</f>
        <v>0.0002747510835</v>
      </c>
      <c r="H32" s="99">
        <f>-F32*Bonds!$AS$8</f>
        <v>-0.4597962026</v>
      </c>
      <c r="I32" s="99">
        <f t="shared" si="5"/>
        <v>-1.45400326</v>
      </c>
    </row>
    <row r="33">
      <c r="A33" s="262">
        <v>43104.0</v>
      </c>
      <c r="B33" s="10">
        <f>exp(-'Yield curve'!B26*$B$9/100)</f>
        <v>0.9384741193</v>
      </c>
      <c r="C33" s="10">
        <f>exp(-'Yield curve'!C26*$C$9/100)</f>
        <v>0.8737159117</v>
      </c>
      <c r="D33" s="99">
        <f>exp(-'Yield curve'!D26*$D$9/100)</f>
        <v>0.8132635925</v>
      </c>
      <c r="E33" s="246">
        <f t="shared" si="3"/>
        <v>86.57726649</v>
      </c>
      <c r="F33" s="99">
        <f t="shared" si="4"/>
        <v>2.936457588</v>
      </c>
      <c r="G33" s="99">
        <f>-F33*(Bonds!X23/100)*(1/(1+(Bonds!D23/100)))</f>
        <v>0.001098870835</v>
      </c>
      <c r="H33" s="99">
        <f>-F33*Bonds!$AS$8</f>
        <v>-0.4597833645</v>
      </c>
      <c r="I33" s="99">
        <f t="shared" si="5"/>
        <v>-1.453962662</v>
      </c>
    </row>
    <row r="34">
      <c r="A34" s="262">
        <v>43103.0</v>
      </c>
      <c r="B34" s="10">
        <f>exp(-'Yield curve'!B27*$B$9/100)</f>
        <v>0.9371611748</v>
      </c>
      <c r="C34" s="10">
        <f>exp(-'Yield curve'!C27*$C$9/100)</f>
        <v>0.8730172185</v>
      </c>
      <c r="D34" s="99">
        <f>exp(-'Yield curve'!D27*$D$9/100)</f>
        <v>0.8122882615</v>
      </c>
      <c r="E34" s="246">
        <f t="shared" si="3"/>
        <v>86.47375946</v>
      </c>
      <c r="F34" s="99">
        <f t="shared" si="4"/>
        <v>2.936458422</v>
      </c>
      <c r="G34" s="99">
        <f>-F34*(Bonds!X24/100)*(1/(1+(Bonds!D24/100)))</f>
        <v>0.001373075106</v>
      </c>
      <c r="H34" s="99">
        <f>-F34*Bonds!$AS$8</f>
        <v>-0.459783495</v>
      </c>
      <c r="I34" s="99">
        <f t="shared" si="5"/>
        <v>-1.453963075</v>
      </c>
    </row>
    <row r="35">
      <c r="A35" s="261">
        <v>43098.0</v>
      </c>
      <c r="B35" s="10">
        <f>exp(-'Yield curve'!B28*$B$9/100)</f>
        <v>0.9359436568</v>
      </c>
      <c r="C35" s="10">
        <f>exp(-'Yield curve'!C28*$C$9/100)</f>
        <v>0.8721446376</v>
      </c>
      <c r="D35" s="99">
        <f>exp(-'Yield curve'!D28*$D$9/100)</f>
        <v>0.8110707425</v>
      </c>
      <c r="E35" s="246">
        <f t="shared" si="3"/>
        <v>86.34539232</v>
      </c>
      <c r="F35" s="99">
        <f t="shared" si="4"/>
        <v>2.93644057</v>
      </c>
      <c r="G35" s="99">
        <f>-F35*(Bonds!X25/100)*(1/(1+(Bonds!D25/100)))</f>
        <v>-0.001097940015</v>
      </c>
      <c r="H35" s="99">
        <f>-F35*Bonds!$AS$8</f>
        <v>-0.4597806998</v>
      </c>
      <c r="I35" s="99">
        <f t="shared" si="5"/>
        <v>-1.453954236</v>
      </c>
    </row>
    <row r="36">
      <c r="A36" s="261">
        <v>43097.0</v>
      </c>
      <c r="B36" s="10">
        <f>exp(-'Yield curve'!B29*$B$9/100)</f>
        <v>0.9367863853</v>
      </c>
      <c r="C36" s="10">
        <f>exp(-'Yield curve'!C29*$C$9/100)</f>
        <v>0.8726680814</v>
      </c>
      <c r="D36" s="99">
        <f>exp(-'Yield curve'!D29*$D$9/100)</f>
        <v>0.8120446115</v>
      </c>
      <c r="E36" s="246">
        <f t="shared" si="3"/>
        <v>86.44745931</v>
      </c>
      <c r="F36" s="99">
        <f t="shared" si="4"/>
        <v>2.93646451</v>
      </c>
      <c r="G36" s="99">
        <f>-F36*(Bonds!X26/100)*(1/(1+(Bonds!D26/100)))</f>
        <v>0.001098359645</v>
      </c>
      <c r="H36" s="99">
        <f>-F36*Bonds!$AS$8</f>
        <v>-0.4597844482</v>
      </c>
      <c r="I36" s="99">
        <f t="shared" si="5"/>
        <v>-1.453966089</v>
      </c>
    </row>
    <row r="37">
      <c r="A37" s="261">
        <v>43096.0</v>
      </c>
      <c r="B37" s="10">
        <f>exp(-'Yield curve'!B30*$B$9/100)</f>
        <v>0.9351952013</v>
      </c>
      <c r="C37" s="10">
        <f>exp(-'Yield curve'!C30*$C$9/100)</f>
        <v>0.8714472009</v>
      </c>
      <c r="D37" s="99">
        <f>exp(-'Yield curve'!D30*$D$9/100)</f>
        <v>0.8110707425</v>
      </c>
      <c r="E37" s="246">
        <f t="shared" si="3"/>
        <v>86.34250053</v>
      </c>
      <c r="F37" s="99">
        <f t="shared" si="4"/>
        <v>2.93648927</v>
      </c>
      <c r="G37" s="99">
        <f>-F37*(Bonds!X27/100)*(1/(1+(Bonds!D27/100)))</f>
        <v>0.0005489791121</v>
      </c>
      <c r="H37" s="99">
        <f>-F37*Bonds!$AS$8</f>
        <v>-0.4597883252</v>
      </c>
      <c r="I37" s="99">
        <f t="shared" si="5"/>
        <v>-1.453978349</v>
      </c>
    </row>
    <row r="38">
      <c r="A38" s="261">
        <v>43095.0</v>
      </c>
      <c r="B38" s="10">
        <f>exp(-'Yield curve'!B31*$B$9/100)</f>
        <v>0.9344473444</v>
      </c>
      <c r="C38" s="10">
        <f>exp(-'Yield curve'!C31*$C$9/100)</f>
        <v>0.8712729289</v>
      </c>
      <c r="D38" s="99">
        <f>exp(-'Yield curve'!D31*$D$9/100)</f>
        <v>0.810584246</v>
      </c>
      <c r="E38" s="246">
        <f t="shared" si="3"/>
        <v>86.29103364</v>
      </c>
      <c r="F38" s="99">
        <f t="shared" si="4"/>
        <v>2.936490096</v>
      </c>
      <c r="G38" s="99">
        <f>-F38*(Bonds!X28/100)*(1/(1+(Bonds!D28/100)))</f>
        <v>0.0002744383268</v>
      </c>
      <c r="H38" s="99">
        <f>-F38*Bonds!$AS$8</f>
        <v>-0.4597884545</v>
      </c>
      <c r="I38" s="99">
        <f t="shared" si="5"/>
        <v>-1.453978758</v>
      </c>
    </row>
    <row r="39">
      <c r="A39" s="261">
        <v>43094.0</v>
      </c>
      <c r="B39" s="10">
        <f>exp(-'Yield curve'!B32*$B$9/100)</f>
        <v>0.9346342525</v>
      </c>
      <c r="C39" s="10">
        <f>exp(-'Yield curve'!C32*$C$9/100)</f>
        <v>0.8710986917</v>
      </c>
      <c r="D39" s="99">
        <f>exp(-'Yield curve'!D32*$D$9/100)</f>
        <v>0.8103411072</v>
      </c>
      <c r="E39" s="246">
        <f t="shared" si="3"/>
        <v>86.26625882</v>
      </c>
      <c r="F39" s="99">
        <f t="shared" si="4"/>
        <v>2.93646723</v>
      </c>
      <c r="G39" s="99">
        <f>-F39*(Bonds!X29/100)*(1/(1+(Bonds!D29/100)))</f>
        <v>-0.0005488210877</v>
      </c>
      <c r="H39" s="99">
        <f>-F39*Bonds!$AS$8</f>
        <v>-0.4597848741</v>
      </c>
      <c r="I39" s="99">
        <f t="shared" si="5"/>
        <v>-1.453967436</v>
      </c>
    </row>
    <row r="40">
      <c r="A40" s="261">
        <v>43091.0</v>
      </c>
      <c r="B40" s="10">
        <f>exp(-'Yield curve'!B33*$B$9/100)</f>
        <v>0.9339802375</v>
      </c>
      <c r="C40" s="10">
        <f>exp(-'Yield curve'!C33*$C$9/100)</f>
        <v>0.8709244894</v>
      </c>
      <c r="D40" s="99">
        <f>exp(-'Yield curve'!D33*$D$9/100)</f>
        <v>0.8108274577</v>
      </c>
      <c r="E40" s="246">
        <f t="shared" si="3"/>
        <v>86.31421014</v>
      </c>
      <c r="F40" s="99">
        <f t="shared" si="4"/>
        <v>2.93653687</v>
      </c>
      <c r="G40" s="99">
        <f>-F40*(Bonds!X30/100)*(1/(1+(Bonds!D30/100)))</f>
        <v>0.0005489366988</v>
      </c>
      <c r="H40" s="99">
        <f>-F40*Bonds!$AS$8</f>
        <v>-0.4597957782</v>
      </c>
      <c r="I40" s="99">
        <f t="shared" si="5"/>
        <v>-1.454001918</v>
      </c>
    </row>
    <row r="41">
      <c r="A41" s="261">
        <v>43090.0</v>
      </c>
      <c r="B41" s="10">
        <f>exp(-'Yield curve'!B34*$B$9/100)</f>
        <v>0.9335133641</v>
      </c>
      <c r="C41" s="10">
        <f>exp(-'Yield curve'!C34*$C$9/100)</f>
        <v>0.8702280285</v>
      </c>
      <c r="D41" s="99">
        <f>exp(-'Yield curve'!D34*$D$9/100)</f>
        <v>0.8103411072</v>
      </c>
      <c r="E41" s="246">
        <f t="shared" si="3"/>
        <v>86.26227572</v>
      </c>
      <c r="F41" s="99">
        <f t="shared" si="4"/>
        <v>2.936536459</v>
      </c>
      <c r="G41" s="99">
        <f>-F41*(Bonds!X31/100)*(1/(1+(Bonds!D31/100)))</f>
        <v>0.001372085066</v>
      </c>
      <c r="H41" s="99">
        <f>-F41*Bonds!$AS$8</f>
        <v>-0.4597957138</v>
      </c>
      <c r="I41" s="99">
        <f t="shared" si="5"/>
        <v>-1.454001714</v>
      </c>
    </row>
    <row r="42">
      <c r="A42" s="261">
        <v>43089.0</v>
      </c>
      <c r="B42" s="10">
        <f>exp(-'Yield curve'!B35*$B$9/100)</f>
        <v>0.9329534241</v>
      </c>
      <c r="C42" s="10">
        <f>exp(-'Yield curve'!C35*$C$9/100)</f>
        <v>0.8691843811</v>
      </c>
      <c r="D42" s="99">
        <f>exp(-'Yield curve'!D35*$D$9/100)</f>
        <v>0.8091265067</v>
      </c>
      <c r="E42" s="246">
        <f t="shared" si="3"/>
        <v>86.13517929</v>
      </c>
      <c r="F42" s="99">
        <f t="shared" si="4"/>
        <v>2.936493051</v>
      </c>
      <c r="G42" s="99">
        <f>-F42*(Bonds!X32/100)*(1/(1+(Bonds!D32/100)))</f>
        <v>0.0008228543949</v>
      </c>
      <c r="H42" s="99">
        <f>-F42*Bonds!$AS$8</f>
        <v>-0.4597889171</v>
      </c>
      <c r="I42" s="99">
        <f t="shared" si="5"/>
        <v>-1.453980221</v>
      </c>
    </row>
    <row r="43">
      <c r="A43" s="261">
        <v>43088.0</v>
      </c>
      <c r="B43" s="10">
        <f>exp(-'Yield curve'!B36*$B$9/100)</f>
        <v>0.932766852</v>
      </c>
      <c r="C43" s="10">
        <f>exp(-'Yield curve'!C36*$C$9/100)</f>
        <v>0.8688367769</v>
      </c>
      <c r="D43" s="99">
        <f>exp(-'Yield curve'!D36*$D$9/100)</f>
        <v>0.8083986204</v>
      </c>
      <c r="E43" s="246">
        <f t="shared" si="3"/>
        <v>86.05986654</v>
      </c>
      <c r="F43" s="99">
        <f t="shared" si="4"/>
        <v>2.936454224</v>
      </c>
      <c r="G43" s="99">
        <f>-F43*(Bonds!X33/100)*(1/(1+(Bonds!D33/100)))</f>
        <v>0</v>
      </c>
      <c r="H43" s="99">
        <f>-F43*Bonds!$AS$8</f>
        <v>-0.4597828378</v>
      </c>
      <c r="I43" s="99">
        <f t="shared" si="5"/>
        <v>-1.453960996</v>
      </c>
    </row>
    <row r="44">
      <c r="A44" s="261">
        <v>43087.0</v>
      </c>
      <c r="B44" s="10">
        <f>exp(-'Yield curve'!B37*$B$9/100)</f>
        <v>0.9325803173</v>
      </c>
      <c r="C44" s="10">
        <f>exp(-'Yield curve'!C37*$C$9/100)</f>
        <v>0.8688367769</v>
      </c>
      <c r="D44" s="99">
        <f>exp(-'Yield curve'!D37*$D$9/100)</f>
        <v>0.8083986204</v>
      </c>
      <c r="E44" s="246">
        <f t="shared" si="3"/>
        <v>86.05949347</v>
      </c>
      <c r="F44" s="99">
        <f t="shared" si="4"/>
        <v>2.936462619</v>
      </c>
      <c r="G44" s="99">
        <f>-F44*(Bonds!X34/100)*(1/(1+(Bonds!D34/100)))</f>
        <v>0.001096820476</v>
      </c>
      <c r="H44" s="99">
        <f>-F44*Bonds!$AS$8</f>
        <v>-0.4597841522</v>
      </c>
      <c r="I44" s="99">
        <f t="shared" si="5"/>
        <v>-1.453965153</v>
      </c>
    </row>
    <row r="45">
      <c r="A45" s="261">
        <v>43084.0</v>
      </c>
      <c r="B45" s="10">
        <f>exp(-'Yield curve'!B38*$B$9/100)</f>
        <v>0.93267358</v>
      </c>
      <c r="C45" s="10">
        <f>exp(-'Yield curve'!C38*$C$9/100)</f>
        <v>0.8683156312</v>
      </c>
      <c r="D45" s="99">
        <f>exp(-'Yield curve'!D38*$D$9/100)</f>
        <v>0.8074291239</v>
      </c>
      <c r="E45" s="246">
        <f t="shared" si="3"/>
        <v>85.95974906</v>
      </c>
      <c r="F45" s="99">
        <f t="shared" si="4"/>
        <v>2.936396678</v>
      </c>
      <c r="G45" s="99">
        <f>-F45*(Bonds!X35/100)*(1/(1+(Bonds!D35/100)))</f>
        <v>0.002466869234</v>
      </c>
      <c r="H45" s="99">
        <f>-F45*Bonds!$AS$8</f>
        <v>-0.4597738273</v>
      </c>
      <c r="I45" s="99">
        <f t="shared" si="5"/>
        <v>-1.453932503</v>
      </c>
    </row>
    <row r="46">
      <c r="A46" s="261">
        <v>43083.0</v>
      </c>
      <c r="B46" s="10">
        <f>exp(-'Yield curve'!B39*$B$9/100)</f>
        <v>0.9311824955</v>
      </c>
      <c r="C46" s="10">
        <f>exp(-'Yield curve'!C39*$C$9/100)</f>
        <v>0.8662341724</v>
      </c>
      <c r="D46" s="99">
        <f>exp(-'Yield curve'!D39*$D$9/100)</f>
        <v>0.8052520057</v>
      </c>
      <c r="E46" s="246">
        <f t="shared" si="3"/>
        <v>85.73053792</v>
      </c>
      <c r="F46" s="99">
        <f t="shared" si="4"/>
        <v>2.936344756</v>
      </c>
      <c r="G46" s="99">
        <f>-F46*(Bonds!X36/100)*(1/(1+(Bonds!D36/100)))</f>
        <v>0.000547723327</v>
      </c>
      <c r="H46" s="99">
        <f>-F46*Bonds!$AS$8</f>
        <v>-0.4597656974</v>
      </c>
      <c r="I46" s="99">
        <f t="shared" si="5"/>
        <v>-1.453906794</v>
      </c>
    </row>
    <row r="47">
      <c r="A47" s="261">
        <v>43082.0</v>
      </c>
      <c r="B47" s="10">
        <f>exp(-'Yield curve'!B40*$B$9/100)</f>
        <v>0.9312756184</v>
      </c>
      <c r="C47" s="10">
        <f>exp(-'Yield curve'!C40*$C$9/100)</f>
        <v>0.8660609429</v>
      </c>
      <c r="D47" s="99">
        <f>exp(-'Yield curve'!D40*$D$9/100)</f>
        <v>0.8047689994</v>
      </c>
      <c r="E47" s="246">
        <f t="shared" si="3"/>
        <v>85.68111106</v>
      </c>
      <c r="F47" s="99">
        <f t="shared" si="4"/>
        <v>2.936307731</v>
      </c>
      <c r="G47" s="99">
        <f>-F47*(Bonds!X37/100)*(1/(1+(Bonds!D37/100)))</f>
        <v>-0.0005476142729</v>
      </c>
      <c r="H47" s="99">
        <f>-F47*Bonds!$AS$8</f>
        <v>-0.4597599002</v>
      </c>
      <c r="I47" s="99">
        <f t="shared" si="5"/>
        <v>-1.453888461</v>
      </c>
    </row>
    <row r="48">
      <c r="A48" s="261">
        <v>43081.0</v>
      </c>
      <c r="B48" s="10">
        <f>exp(-'Yield curve'!B41*$B$9/100)</f>
        <v>0.9310893819</v>
      </c>
      <c r="C48" s="10">
        <f>exp(-'Yield curve'!C41*$C$9/100)</f>
        <v>0.8662341724</v>
      </c>
      <c r="D48" s="99">
        <f>exp(-'Yield curve'!D41*$D$9/100)</f>
        <v>0.8052520057</v>
      </c>
      <c r="E48" s="246">
        <f t="shared" si="3"/>
        <v>85.73035169</v>
      </c>
      <c r="F48" s="99">
        <f t="shared" si="4"/>
        <v>2.936348962</v>
      </c>
      <c r="G48" s="99">
        <f>-F48*(Bonds!X38/100)*(1/(1+(Bonds!D38/100)))</f>
        <v>0.0005477241115</v>
      </c>
      <c r="H48" s="99">
        <f>-F48*Bonds!$AS$8</f>
        <v>-0.459766356</v>
      </c>
      <c r="I48" s="99">
        <f t="shared" si="5"/>
        <v>-1.453908877</v>
      </c>
    </row>
    <row r="49">
      <c r="A49" s="261">
        <v>43080.0</v>
      </c>
      <c r="B49" s="10">
        <f>exp(-'Yield curve'!B42*$B$9/100)</f>
        <v>0.9309031826</v>
      </c>
      <c r="C49" s="10">
        <f>exp(-'Yield curve'!C42*$C$9/100)</f>
        <v>0.8658877481</v>
      </c>
      <c r="D49" s="99">
        <f>exp(-'Yield curve'!D42*$D$9/100)</f>
        <v>0.8047689994</v>
      </c>
      <c r="E49" s="246">
        <f t="shared" si="3"/>
        <v>85.6800198</v>
      </c>
      <c r="F49" s="99">
        <f t="shared" si="4"/>
        <v>2.93632835</v>
      </c>
      <c r="G49" s="99">
        <f>-F49*(Bonds!X39/100)*(1/(1+(Bonds!D39/100)))</f>
        <v>0</v>
      </c>
      <c r="H49" s="99">
        <f>-F49*Bonds!$AS$8</f>
        <v>-0.4597631287</v>
      </c>
      <c r="I49" s="99">
        <f t="shared" si="5"/>
        <v>-1.453898671</v>
      </c>
    </row>
    <row r="50">
      <c r="A50" s="262">
        <v>43077.0</v>
      </c>
      <c r="B50" s="10">
        <f>exp(-'Yield curve'!B43*$B$9/100)</f>
        <v>0.9309962776</v>
      </c>
      <c r="C50" s="10">
        <f>exp(-'Yield curve'!C43*$C$9/100)</f>
        <v>0.8660609429</v>
      </c>
      <c r="D50" s="99">
        <f>exp(-'Yield curve'!D43*$D$9/100)</f>
        <v>0.8047689994</v>
      </c>
      <c r="E50" s="246">
        <f t="shared" si="3"/>
        <v>85.68055238</v>
      </c>
      <c r="F50" s="99">
        <f t="shared" si="4"/>
        <v>2.936320357</v>
      </c>
      <c r="G50" s="99">
        <f>-F50*(Bonds!X40/100)*(1/(1+(Bonds!D40/100)))</f>
        <v>0.0005476166275</v>
      </c>
      <c r="H50" s="99">
        <f>-F50*Bonds!$AS$8</f>
        <v>-0.4597618771</v>
      </c>
      <c r="I50" s="99">
        <f t="shared" si="5"/>
        <v>-1.453894713</v>
      </c>
    </row>
    <row r="51">
      <c r="A51" s="262">
        <v>43076.0</v>
      </c>
      <c r="B51" s="10">
        <f>exp(-'Yield curve'!B44*$B$9/100)</f>
        <v>0.9307170206</v>
      </c>
      <c r="C51" s="10">
        <f>exp(-'Yield curve'!C44*$C$9/100)</f>
        <v>0.8657145878</v>
      </c>
      <c r="D51" s="99">
        <f>exp(-'Yield curve'!D44*$D$9/100)</f>
        <v>0.8042862828</v>
      </c>
      <c r="E51" s="246">
        <f t="shared" si="3"/>
        <v>85.63006407</v>
      </c>
      <c r="F51" s="99">
        <f t="shared" si="4"/>
        <v>2.936303945</v>
      </c>
      <c r="G51" s="99">
        <f>-F51*(Bonds!X41/100)*(1/(1+(Bonds!D41/100)))</f>
        <v>-0.0002737557286</v>
      </c>
      <c r="H51" s="99">
        <f>-F51*Bonds!$AS$8</f>
        <v>-0.4597593074</v>
      </c>
      <c r="I51" s="99">
        <f t="shared" si="5"/>
        <v>-1.453886587</v>
      </c>
    </row>
    <row r="52">
      <c r="A52" s="262">
        <v>43075.0</v>
      </c>
      <c r="B52" s="10">
        <f>exp(-'Yield curve'!B45*$B$9/100)</f>
        <v>0.9309031826</v>
      </c>
      <c r="C52" s="10">
        <f>exp(-'Yield curve'!C45*$C$9/100)</f>
        <v>0.8658877481</v>
      </c>
      <c r="D52" s="99">
        <f>exp(-'Yield curve'!D45*$D$9/100)</f>
        <v>0.8045276049</v>
      </c>
      <c r="E52" s="246">
        <f t="shared" si="3"/>
        <v>85.65539756</v>
      </c>
      <c r="F52" s="99">
        <f t="shared" si="4"/>
        <v>2.936310047</v>
      </c>
      <c r="G52" s="99">
        <f>-F52*(Bonds!X42/100)*(1/(1+(Bonds!D42/100)))</f>
        <v>0.0005475636452</v>
      </c>
      <c r="H52" s="99">
        <f>-F52*Bonds!$AS$8</f>
        <v>-0.4597602628</v>
      </c>
      <c r="I52" s="99">
        <f t="shared" si="5"/>
        <v>-1.453889608</v>
      </c>
    </row>
    <row r="53">
      <c r="A53" s="262">
        <v>43074.0</v>
      </c>
      <c r="B53" s="10">
        <f>exp(-'Yield curve'!B46*$B$9/100)</f>
        <v>0.9307170206</v>
      </c>
      <c r="C53" s="10">
        <f>exp(-'Yield curve'!C46*$C$9/100)</f>
        <v>0.8655414622</v>
      </c>
      <c r="D53" s="99">
        <f>exp(-'Yield curve'!D46*$D$9/100)</f>
        <v>0.8040450331</v>
      </c>
      <c r="E53" s="246">
        <f t="shared" si="3"/>
        <v>85.60511035</v>
      </c>
      <c r="F53" s="99">
        <f t="shared" si="4"/>
        <v>2.936289423</v>
      </c>
      <c r="G53" s="99">
        <f>-F53*(Bonds!X43/100)*(1/(1+(Bonds!D43/100)))</f>
        <v>0.0002737288545</v>
      </c>
      <c r="H53" s="99">
        <f>-F53*Bonds!$AS$8</f>
        <v>-0.4597570335</v>
      </c>
      <c r="I53" s="99">
        <f t="shared" si="5"/>
        <v>-1.453879396</v>
      </c>
    </row>
    <row r="54">
      <c r="A54" s="262">
        <v>43073.0</v>
      </c>
      <c r="B54" s="10">
        <f>exp(-'Yield curve'!B47*$B$9/100)</f>
        <v>0.9307170206</v>
      </c>
      <c r="C54" s="10">
        <f>exp(-'Yield curve'!C47*$C$9/100)</f>
        <v>0.8655414622</v>
      </c>
      <c r="D54" s="99">
        <f>exp(-'Yield curve'!D47*$D$9/100)</f>
        <v>0.8038038558</v>
      </c>
      <c r="E54" s="246">
        <f t="shared" si="3"/>
        <v>85.58051026</v>
      </c>
      <c r="F54" s="99">
        <f t="shared" si="4"/>
        <v>2.936271109</v>
      </c>
      <c r="G54" s="99">
        <f>-F54*(Bonds!X44/100)*(1/(1+(Bonds!D44/100)))</f>
        <v>-0.0002737016321</v>
      </c>
      <c r="H54" s="99">
        <f>-F54*Bonds!$AS$8</f>
        <v>-0.459754166</v>
      </c>
      <c r="I54" s="99">
        <f t="shared" si="5"/>
        <v>-1.453870328</v>
      </c>
    </row>
    <row r="55">
      <c r="A55" s="262">
        <v>43070.0</v>
      </c>
      <c r="B55" s="10">
        <f>exp(-'Yield curve'!B48*$B$9/100)</f>
        <v>0.9306239536</v>
      </c>
      <c r="C55" s="10">
        <f>exp(-'Yield curve'!C48*$C$9/100)</f>
        <v>0.8655414622</v>
      </c>
      <c r="D55" s="99">
        <f>exp(-'Yield curve'!D48*$D$9/100)</f>
        <v>0.8040450331</v>
      </c>
      <c r="E55" s="246">
        <f t="shared" si="3"/>
        <v>85.60492421</v>
      </c>
      <c r="F55" s="99">
        <f t="shared" si="4"/>
        <v>2.936293633</v>
      </c>
      <c r="G55" s="99">
        <f>-F55*(Bonds!X45/100)*(1/(1+(Bonds!D45/100)))</f>
        <v>0.001642375482</v>
      </c>
      <c r="H55" s="99">
        <f>-F55*Bonds!$AS$8</f>
        <v>-0.4597576927</v>
      </c>
      <c r="I55" s="99">
        <f t="shared" si="5"/>
        <v>-1.453881481</v>
      </c>
    </row>
    <row r="56">
      <c r="A56" s="261">
        <v>43069.0</v>
      </c>
      <c r="B56" s="10">
        <f>exp(-'Yield curve'!B49*$B$9/100)</f>
        <v>0.9301587579</v>
      </c>
      <c r="C56" s="10">
        <f>exp(-'Yield curve'!C49*$C$9/100)</f>
        <v>0.8645034354</v>
      </c>
      <c r="D56" s="99">
        <f>exp(-'Yield curve'!D49*$D$9/100)</f>
        <v>0.8025990539</v>
      </c>
      <c r="E56" s="246">
        <f t="shared" si="3"/>
        <v>85.45442788</v>
      </c>
      <c r="F56" s="99">
        <f t="shared" si="4"/>
        <v>2.936227507</v>
      </c>
      <c r="G56" s="99">
        <f>-F56*(Bonds!X46/100)*(1/(1+(Bonds!D46/100)))</f>
        <v>0.0002735700649</v>
      </c>
      <c r="H56" s="99">
        <f>-F56*Bonds!$AS$8</f>
        <v>-0.4597473389</v>
      </c>
      <c r="I56" s="99">
        <f t="shared" si="5"/>
        <v>-1.453848739</v>
      </c>
    </row>
    <row r="57">
      <c r="A57" s="261">
        <v>43068.0</v>
      </c>
      <c r="B57" s="10">
        <f>exp(-'Yield curve'!B50*$B$9/100)</f>
        <v>0.9301587579</v>
      </c>
      <c r="C57" s="10">
        <f>exp(-'Yield curve'!C50*$C$9/100)</f>
        <v>0.8645034354</v>
      </c>
      <c r="D57" s="99">
        <f>exp(-'Yield curve'!D50*$D$9/100)</f>
        <v>0.8023583103</v>
      </c>
      <c r="E57" s="246">
        <f t="shared" si="3"/>
        <v>85.42987203</v>
      </c>
      <c r="F57" s="99">
        <f t="shared" si="4"/>
        <v>2.936209176</v>
      </c>
      <c r="G57" s="99">
        <f>-F57*(Bonds!X47/100)*(1/(1+(Bonds!D47/100)))</f>
        <v>-0.0002735428709</v>
      </c>
      <c r="H57" s="99">
        <f>-F57*Bonds!$AS$8</f>
        <v>-0.4597444687</v>
      </c>
      <c r="I57" s="99">
        <f t="shared" si="5"/>
        <v>-1.453839663</v>
      </c>
    </row>
    <row r="58">
      <c r="A58" s="261">
        <v>43067.0</v>
      </c>
      <c r="B58" s="10">
        <f>exp(-'Yield curve'!B51*$B$9/100)</f>
        <v>0.9302517784</v>
      </c>
      <c r="C58" s="10">
        <f>exp(-'Yield curve'!C51*$C$9/100)</f>
        <v>0.8645034354</v>
      </c>
      <c r="D58" s="99">
        <f>exp(-'Yield curve'!D51*$D$9/100)</f>
        <v>0.8025990539</v>
      </c>
      <c r="E58" s="246">
        <f t="shared" si="3"/>
        <v>85.45461392</v>
      </c>
      <c r="F58" s="99">
        <f t="shared" si="4"/>
        <v>2.936223292</v>
      </c>
      <c r="G58" s="99">
        <f>-F58*(Bonds!X48/100)*(1/(1+(Bonds!D48/100)))</f>
        <v>0.0005471393444</v>
      </c>
      <c r="H58" s="99">
        <f>-F58*Bonds!$AS$8</f>
        <v>-0.4597466789</v>
      </c>
      <c r="I58" s="99">
        <f t="shared" si="5"/>
        <v>-1.453846652</v>
      </c>
    </row>
    <row r="59">
      <c r="A59" s="261">
        <v>43066.0</v>
      </c>
      <c r="B59" s="10">
        <f>exp(-'Yield curve'!B52*$B$9/100)</f>
        <v>0.9297867688</v>
      </c>
      <c r="C59" s="10">
        <f>exp(-'Yield curve'!C52*$C$9/100)</f>
        <v>0.8638121092</v>
      </c>
      <c r="D59" s="99">
        <f>exp(-'Yield curve'!D52*$D$9/100)</f>
        <v>0.8021176389</v>
      </c>
      <c r="E59" s="246">
        <f t="shared" si="3"/>
        <v>85.40319692</v>
      </c>
      <c r="F59" s="99">
        <f t="shared" si="4"/>
        <v>2.936222864</v>
      </c>
      <c r="G59" s="99">
        <f>-F59*(Bonds!X49/100)*(1/(1+(Bonds!D49/100)))</f>
        <v>0.0002735186646</v>
      </c>
      <c r="H59" s="99">
        <f>-F59*Bonds!$AS$8</f>
        <v>-0.4597466119</v>
      </c>
      <c r="I59" s="99">
        <f t="shared" si="5"/>
        <v>-1.45384644</v>
      </c>
    </row>
    <row r="60">
      <c r="A60" s="261">
        <v>43063.0</v>
      </c>
      <c r="B60" s="10">
        <f>exp(-'Yield curve'!B53*$B$9/100)</f>
        <v>0.92960083</v>
      </c>
      <c r="C60" s="10">
        <f>exp(-'Yield curve'!C53*$C$9/100)</f>
        <v>0.8638121092</v>
      </c>
      <c r="D60" s="99">
        <f>exp(-'Yield curve'!D53*$D$9/100)</f>
        <v>0.8018770397</v>
      </c>
      <c r="E60" s="246">
        <f t="shared" si="3"/>
        <v>85.37828392</v>
      </c>
      <c r="F60" s="99">
        <f t="shared" si="4"/>
        <v>2.936212966</v>
      </c>
      <c r="G60" s="99">
        <f>-F60*(Bonds!X50/100)*(1/(1+(Bonds!D50/100)))</f>
        <v>0</v>
      </c>
      <c r="H60" s="99">
        <f>-F60*Bonds!$AS$8</f>
        <v>-0.459745062</v>
      </c>
      <c r="I60" s="99">
        <f t="shared" si="5"/>
        <v>-1.453841539</v>
      </c>
    </row>
    <row r="61">
      <c r="A61" s="261">
        <v>43062.0</v>
      </c>
      <c r="B61" s="10">
        <f>exp(-'Yield curve'!B54*$B$9/100)</f>
        <v>0.92960083</v>
      </c>
      <c r="C61" s="10">
        <f>exp(-'Yield curve'!C54*$C$9/100)</f>
        <v>0.8638121092</v>
      </c>
      <c r="D61" s="99">
        <f>exp(-'Yield curve'!D54*$D$9/100)</f>
        <v>0.8018770397</v>
      </c>
      <c r="E61" s="246">
        <f t="shared" si="3"/>
        <v>85.37828392</v>
      </c>
      <c r="F61" s="99">
        <f t="shared" si="4"/>
        <v>2.936212966</v>
      </c>
      <c r="G61" s="99">
        <f>-F61*(Bonds!X51/100)*(1/(1+(Bonds!D51/100)))</f>
        <v>0.001093969063</v>
      </c>
      <c r="H61" s="99">
        <f>-F61*Bonds!$AS$8</f>
        <v>-0.459745062</v>
      </c>
      <c r="I61" s="99">
        <f t="shared" si="5"/>
        <v>-1.453841539</v>
      </c>
    </row>
    <row r="62">
      <c r="A62" s="261">
        <v>43061.0</v>
      </c>
      <c r="B62" s="10">
        <f>exp(-'Yield curve'!B55*$B$9/100)</f>
        <v>0.9293219916</v>
      </c>
      <c r="C62" s="10">
        <f>exp(-'Yield curve'!C55*$C$9/100)</f>
        <v>0.8631213359</v>
      </c>
      <c r="D62" s="99">
        <f>exp(-'Yield curve'!D55*$D$9/100)</f>
        <v>0.8009153643</v>
      </c>
      <c r="E62" s="246">
        <f t="shared" si="3"/>
        <v>85.27825382</v>
      </c>
      <c r="F62" s="99">
        <f t="shared" si="4"/>
        <v>2.936167424</v>
      </c>
      <c r="G62" s="99">
        <f>-F62*(Bonds!X52/100)*(1/(1+(Bonds!D52/100)))</f>
        <v>0</v>
      </c>
      <c r="H62" s="99">
        <f>-F62*Bonds!$AS$8</f>
        <v>-0.4597379312</v>
      </c>
      <c r="I62" s="99">
        <f t="shared" si="5"/>
        <v>-1.453818989</v>
      </c>
    </row>
    <row r="63">
      <c r="A63" s="261">
        <v>43060.0</v>
      </c>
      <c r="B63" s="10">
        <f>exp(-'Yield curve'!B56*$B$9/100)</f>
        <v>0.9293219916</v>
      </c>
      <c r="C63" s="10">
        <f>exp(-'Yield curve'!C56*$C$9/100)</f>
        <v>0.8631213359</v>
      </c>
      <c r="D63" s="99">
        <f>exp(-'Yield curve'!D56*$D$9/100)</f>
        <v>0.8009153643</v>
      </c>
      <c r="E63" s="246">
        <f t="shared" si="3"/>
        <v>85.27825382</v>
      </c>
      <c r="F63" s="99">
        <f t="shared" si="4"/>
        <v>2.936167424</v>
      </c>
      <c r="G63" s="99">
        <f>-F63*(Bonds!X53/100)*(1/(1+(Bonds!D53/100)))</f>
        <v>0.0008201584983</v>
      </c>
      <c r="H63" s="99">
        <f>-F63*Bonds!$AS$8</f>
        <v>-0.4597379312</v>
      </c>
      <c r="I63" s="99">
        <f t="shared" si="5"/>
        <v>-1.453818989</v>
      </c>
    </row>
    <row r="64">
      <c r="A64" s="261">
        <v>43059.0</v>
      </c>
      <c r="B64" s="10">
        <f>exp(-'Yield curve'!B57*$B$9/100)</f>
        <v>0.9289503371</v>
      </c>
      <c r="C64" s="10">
        <f>exp(-'Yield curve'!C57*$C$9/100)</f>
        <v>0.8626036184</v>
      </c>
      <c r="D64" s="99">
        <f>exp(-'Yield curve'!D57*$D$9/100)</f>
        <v>0.8001948648</v>
      </c>
      <c r="E64" s="246">
        <f t="shared" si="3"/>
        <v>85.20298412</v>
      </c>
      <c r="F64" s="99">
        <f t="shared" si="4"/>
        <v>2.936140634</v>
      </c>
      <c r="G64" s="99">
        <f>-F64*(Bonds!X54/100)*(1/(1+(Bonds!D54/100)))</f>
        <v>0.0002733073288</v>
      </c>
      <c r="H64" s="99">
        <f>-F64*Bonds!$AS$8</f>
        <v>-0.4597337365</v>
      </c>
      <c r="I64" s="99">
        <f t="shared" si="5"/>
        <v>-1.453805724</v>
      </c>
    </row>
    <row r="65">
      <c r="A65" s="261">
        <v>43056.0</v>
      </c>
      <c r="B65" s="10">
        <f>exp(-'Yield curve'!B58*$B$9/100)</f>
        <v>0.9286716938</v>
      </c>
      <c r="C65" s="10">
        <f>exp(-'Yield curve'!C58*$C$9/100)</f>
        <v>0.862258646</v>
      </c>
      <c r="D65" s="99">
        <f>exp(-'Yield curve'!D58*$D$9/100)</f>
        <v>0.7999548423</v>
      </c>
      <c r="E65" s="246">
        <f t="shared" si="3"/>
        <v>85.1772546</v>
      </c>
      <c r="F65" s="99">
        <f t="shared" si="4"/>
        <v>2.936142529</v>
      </c>
      <c r="G65" s="99">
        <f>-F65*(Bonds!X55/100)*(1/(1+(Bonds!D55/100)))</f>
        <v>0.0008198462013</v>
      </c>
      <c r="H65" s="99">
        <f>-F65*Bonds!$AS$8</f>
        <v>-0.4597340332</v>
      </c>
      <c r="I65" s="99">
        <f t="shared" si="5"/>
        <v>-1.453806663</v>
      </c>
    </row>
    <row r="66">
      <c r="A66" s="261">
        <v>43055.0</v>
      </c>
      <c r="B66" s="10">
        <f>exp(-'Yield curve'!B59*$B$9/100)</f>
        <v>0.9287645657</v>
      </c>
      <c r="C66" s="10">
        <f>exp(-'Yield curve'!C59*$C$9/100)</f>
        <v>0.8619138115</v>
      </c>
      <c r="D66" s="99">
        <f>exp(-'Yield curve'!D59*$D$9/100)</f>
        <v>0.7992352069</v>
      </c>
      <c r="E66" s="246">
        <f t="shared" si="3"/>
        <v>85.10334785</v>
      </c>
      <c r="F66" s="99">
        <f t="shared" si="4"/>
        <v>2.936090812</v>
      </c>
      <c r="G66" s="99">
        <f>-F66*(Bonds!X56/100)*(1/(1+(Bonds!D56/100)))</f>
        <v>0.001092803875</v>
      </c>
      <c r="H66" s="99">
        <f>-F66*Bonds!$AS$8</f>
        <v>-0.4597259355</v>
      </c>
      <c r="I66" s="99">
        <f t="shared" si="5"/>
        <v>-1.453781056</v>
      </c>
    </row>
    <row r="67">
      <c r="A67" s="261">
        <v>43054.0</v>
      </c>
      <c r="B67" s="10">
        <f>exp(-'Yield curve'!B60*$B$9/100)</f>
        <v>0.928114658</v>
      </c>
      <c r="C67" s="10">
        <f>exp(-'Yield curve'!C60*$C$9/100)</f>
        <v>0.8610523285</v>
      </c>
      <c r="D67" s="99">
        <f>exp(-'Yield curve'!D60*$D$9/100)</f>
        <v>0.7982766998</v>
      </c>
      <c r="E67" s="246">
        <f t="shared" si="3"/>
        <v>85.00255735</v>
      </c>
      <c r="F67" s="99">
        <f t="shared" si="4"/>
        <v>2.936065885</v>
      </c>
      <c r="G67" s="99">
        <f>-F67*(Bonds!X57/100)*(1/(1+(Bonds!D57/100)))</f>
        <v>0</v>
      </c>
      <c r="H67" s="99">
        <f>-F67*Bonds!$AS$8</f>
        <v>-0.4597220325</v>
      </c>
      <c r="I67" s="99">
        <f t="shared" si="5"/>
        <v>-1.453768713</v>
      </c>
    </row>
    <row r="68">
      <c r="A68" s="261">
        <v>43053.0</v>
      </c>
      <c r="B68" s="10">
        <f>exp(-'Yield curve'!B61*$B$9/100)</f>
        <v>0.9283931341</v>
      </c>
      <c r="C68" s="10">
        <f>exp(-'Yield curve'!C61*$C$9/100)</f>
        <v>0.8612245562</v>
      </c>
      <c r="D68" s="99">
        <f>exp(-'Yield curve'!D61*$D$9/100)</f>
        <v>0.7982766998</v>
      </c>
      <c r="E68" s="246">
        <f t="shared" si="3"/>
        <v>85.00345876</v>
      </c>
      <c r="F68" s="99">
        <f t="shared" si="4"/>
        <v>2.936049406</v>
      </c>
      <c r="G68" s="99">
        <f>-F68*(Bonds!X58/100)*(1/(1+(Bonds!D58/100)))</f>
        <v>-0.0002730954708</v>
      </c>
      <c r="H68" s="99">
        <f>-F68*Bonds!$AS$8</f>
        <v>-0.4597194523</v>
      </c>
      <c r="I68" s="99">
        <f t="shared" si="5"/>
        <v>-1.453760554</v>
      </c>
    </row>
    <row r="69">
      <c r="A69" s="261">
        <v>43052.0</v>
      </c>
      <c r="B69" s="10">
        <f>exp(-'Yield curve'!B62*$B$9/100)</f>
        <v>0.9283931341</v>
      </c>
      <c r="C69" s="10">
        <f>exp(-'Yield curve'!C62*$C$9/100)</f>
        <v>0.8613968183</v>
      </c>
      <c r="D69" s="99">
        <f>exp(-'Yield curve'!D62*$D$9/100)</f>
        <v>0.7985162188</v>
      </c>
      <c r="E69" s="246">
        <f t="shared" si="3"/>
        <v>85.02823422</v>
      </c>
      <c r="F69" s="99">
        <f t="shared" si="4"/>
        <v>2.936063988</v>
      </c>
      <c r="G69" s="99">
        <f>-F69*(Bonds!X59/100)*(1/(1+(Bonds!D59/100)))</f>
        <v>-0.0002731222315</v>
      </c>
      <c r="H69" s="99">
        <f>-F69*Bonds!$AS$8</f>
        <v>-0.4597217355</v>
      </c>
      <c r="I69" s="99">
        <f t="shared" si="5"/>
        <v>-1.453767774</v>
      </c>
    </row>
    <row r="70">
      <c r="A70" s="261">
        <v>43049.0</v>
      </c>
      <c r="B70" s="10">
        <f>exp(-'Yield curve'!B63*$B$9/100)</f>
        <v>0.9280218511</v>
      </c>
      <c r="C70" s="10">
        <f>exp(-'Yield curve'!C63*$C$9/100)</f>
        <v>0.8612245562</v>
      </c>
      <c r="D70" s="99">
        <f>exp(-'Yield curve'!D63*$D$9/100)</f>
        <v>0.7987558096</v>
      </c>
      <c r="E70" s="246">
        <f t="shared" si="3"/>
        <v>85.05158539</v>
      </c>
      <c r="F70" s="99">
        <f t="shared" si="4"/>
        <v>2.936103054</v>
      </c>
      <c r="G70" s="99">
        <f>-F70*(Bonds!X60/100)*(1/(1+(Bonds!D60/100)))</f>
        <v>-0.0008194538249</v>
      </c>
      <c r="H70" s="99">
        <f>-F70*Bonds!$AS$8</f>
        <v>-0.4597278524</v>
      </c>
      <c r="I70" s="99">
        <f t="shared" si="5"/>
        <v>-1.453787117</v>
      </c>
    </row>
    <row r="71">
      <c r="A71" s="261">
        <v>43048.0</v>
      </c>
      <c r="B71" s="10">
        <f>exp(-'Yield curve'!B64*$B$9/100)</f>
        <v>0.9283002994</v>
      </c>
      <c r="C71" s="10">
        <f>exp(-'Yield curve'!C64*$C$9/100)</f>
        <v>0.8619138115</v>
      </c>
      <c r="D71" s="99">
        <f>exp(-'Yield curve'!D64*$D$9/100)</f>
        <v>0.7994750134</v>
      </c>
      <c r="E71" s="246">
        <f t="shared" si="3"/>
        <v>85.12687959</v>
      </c>
      <c r="F71" s="99">
        <f t="shared" si="4"/>
        <v>2.936130293</v>
      </c>
      <c r="G71" s="99">
        <f>-F71*(Bonds!X61/100)*(1/(1+(Bonds!D61/100)))</f>
        <v>0.0008196901992</v>
      </c>
      <c r="H71" s="99">
        <f>-F71*Bonds!$AS$8</f>
        <v>-0.4597321174</v>
      </c>
      <c r="I71" s="99">
        <f t="shared" si="5"/>
        <v>-1.453800605</v>
      </c>
    </row>
    <row r="72">
      <c r="A72" s="262">
        <v>43047.0</v>
      </c>
      <c r="B72" s="10">
        <f>exp(-'Yield curve'!B65*$B$9/100)</f>
        <v>0.9276507166</v>
      </c>
      <c r="C72" s="10">
        <f>exp(-'Yield curve'!C65*$C$9/100)</f>
        <v>0.8612245562</v>
      </c>
      <c r="D72" s="99">
        <f>exp(-'Yield curve'!D65*$D$9/100)</f>
        <v>0.7987558096</v>
      </c>
      <c r="E72" s="246">
        <f t="shared" si="3"/>
        <v>85.05084312</v>
      </c>
      <c r="F72" s="99">
        <f t="shared" si="4"/>
        <v>2.936119952</v>
      </c>
      <c r="G72" s="99">
        <f>-F72*(Bonds!X62/100)*(1/(1+(Bonds!D62/100)))</f>
        <v>-0.0008194585408</v>
      </c>
      <c r="H72" s="99">
        <f>-F72*Bonds!$AS$8</f>
        <v>-0.4597304981</v>
      </c>
      <c r="I72" s="99">
        <f t="shared" si="5"/>
        <v>-1.453795484</v>
      </c>
    </row>
    <row r="73">
      <c r="A73" s="262">
        <v>43046.0</v>
      </c>
      <c r="B73" s="10">
        <f>exp(-'Yield curve'!B66*$B$9/100)</f>
        <v>0.9283002994</v>
      </c>
      <c r="C73" s="10">
        <f>exp(-'Yield curve'!C66*$C$9/100)</f>
        <v>0.861741446</v>
      </c>
      <c r="D73" s="99">
        <f>exp(-'Yield curve'!D66*$D$9/100)</f>
        <v>0.7994750134</v>
      </c>
      <c r="E73" s="246">
        <f t="shared" si="3"/>
        <v>85.12653486</v>
      </c>
      <c r="F73" s="99">
        <f t="shared" si="4"/>
        <v>2.936134084</v>
      </c>
      <c r="G73" s="99">
        <f>-F73*(Bonds!X63/100)*(1/(1+(Bonds!D63/100)))</f>
        <v>0</v>
      </c>
      <c r="H73" s="99">
        <f>-F73*Bonds!$AS$8</f>
        <v>-0.459732711</v>
      </c>
      <c r="I73" s="99">
        <f t="shared" si="5"/>
        <v>-1.453802482</v>
      </c>
    </row>
    <row r="74">
      <c r="A74" s="262">
        <v>43042.0</v>
      </c>
      <c r="B74" s="10">
        <f>exp(-'Yield curve'!B67*$B$9/100)</f>
        <v>0.9282074741</v>
      </c>
      <c r="C74" s="10">
        <f>exp(-'Yield curve'!C67*$C$9/100)</f>
        <v>0.861741446</v>
      </c>
      <c r="D74" s="99">
        <f>exp(-'Yield curve'!D67*$D$9/100)</f>
        <v>0.7994750134</v>
      </c>
      <c r="E74" s="246">
        <f t="shared" si="3"/>
        <v>85.12634921</v>
      </c>
      <c r="F74" s="99">
        <f t="shared" si="4"/>
        <v>2.936138307</v>
      </c>
      <c r="G74" s="99">
        <f>-F74*(Bonds!X64/100)*(1/(1+(Bonds!D64/100)))</f>
        <v>-0.0002732308121</v>
      </c>
      <c r="H74" s="99">
        <f>-F74*Bonds!$AS$8</f>
        <v>-0.4597333722</v>
      </c>
      <c r="I74" s="99">
        <f t="shared" si="5"/>
        <v>-1.453804572</v>
      </c>
    </row>
    <row r="75">
      <c r="A75" s="262">
        <v>43041.0</v>
      </c>
      <c r="B75" s="10">
        <f>exp(-'Yield curve'!B68*$B$9/100)</f>
        <v>0.9278362653</v>
      </c>
      <c r="C75" s="10">
        <f>exp(-'Yield curve'!C68*$C$9/100)</f>
        <v>0.8615691149</v>
      </c>
      <c r="D75" s="99">
        <f>exp(-'Yield curve'!D68*$D$9/100)</f>
        <v>0.7997148919</v>
      </c>
      <c r="E75" s="246">
        <f t="shared" si="3"/>
        <v>85.14972973</v>
      </c>
      <c r="F75" s="99">
        <f t="shared" si="4"/>
        <v>2.936177328</v>
      </c>
      <c r="G75" s="99">
        <f>-F75*(Bonds!X65/100)*(1/(1+(Bonds!D65/100)))</f>
        <v>0</v>
      </c>
      <c r="H75" s="99">
        <f>-F75*Bonds!$AS$8</f>
        <v>-0.459739482</v>
      </c>
      <c r="I75" s="99">
        <f t="shared" si="5"/>
        <v>-1.453823893</v>
      </c>
    </row>
    <row r="76">
      <c r="A76" s="262">
        <v>43040.0</v>
      </c>
      <c r="B76" s="10">
        <f>exp(-'Yield curve'!B69*$B$9/100)</f>
        <v>0.9279290536</v>
      </c>
      <c r="C76" s="10">
        <f>exp(-'Yield curve'!C69*$C$9/100)</f>
        <v>0.8615691149</v>
      </c>
      <c r="D76" s="99">
        <f>exp(-'Yield curve'!D69*$D$9/100)</f>
        <v>0.7997148919</v>
      </c>
      <c r="E76" s="246">
        <f t="shared" si="3"/>
        <v>85.14991531</v>
      </c>
      <c r="F76" s="99">
        <f t="shared" si="4"/>
        <v>2.936173108</v>
      </c>
      <c r="G76" s="99">
        <f>-F76*(Bonds!X66/100)*(1/(1+(Bonds!D66/100)))</f>
        <v>0.0008197784387</v>
      </c>
      <c r="H76" s="99">
        <f>-F76*Bonds!$AS$8</f>
        <v>-0.4597388212</v>
      </c>
      <c r="I76" s="99">
        <f t="shared" si="5"/>
        <v>-1.453821804</v>
      </c>
    </row>
    <row r="77">
      <c r="A77" s="262">
        <v>43039.0</v>
      </c>
      <c r="B77" s="10">
        <f>exp(-'Yield curve'!B70*$B$9/100)</f>
        <v>0.9273724631</v>
      </c>
      <c r="C77" s="10">
        <f>exp(-'Yield curve'!C70*$C$9/100)</f>
        <v>0.8608801352</v>
      </c>
      <c r="D77" s="99">
        <f>exp(-'Yield curve'!D70*$D$9/100)</f>
        <v>0.7989954723</v>
      </c>
      <c r="E77" s="246">
        <f t="shared" si="3"/>
        <v>85.07404337</v>
      </c>
      <c r="F77" s="99">
        <f t="shared" si="4"/>
        <v>2.936158552</v>
      </c>
      <c r="G77" s="99">
        <f>-F77*(Bonds!X67/100)*(1/(1+(Bonds!D67/100)))</f>
        <v>-0.0008195455578</v>
      </c>
      <c r="H77" s="99">
        <f>-F77*Bonds!$AS$8</f>
        <v>-0.4597365421</v>
      </c>
      <c r="I77" s="99">
        <f t="shared" si="5"/>
        <v>-1.453814597</v>
      </c>
    </row>
    <row r="78">
      <c r="A78" s="262">
        <v>43038.0</v>
      </c>
      <c r="B78" s="10">
        <f>exp(-'Yield curve'!B71*$B$9/100)</f>
        <v>0.9279290536</v>
      </c>
      <c r="C78" s="10">
        <f>exp(-'Yield curve'!C71*$C$9/100)</f>
        <v>0.8615691149</v>
      </c>
      <c r="D78" s="99">
        <f>exp(-'Yield curve'!D71*$D$9/100)</f>
        <v>0.7997148919</v>
      </c>
      <c r="E78" s="246">
        <f t="shared" si="3"/>
        <v>85.14991531</v>
      </c>
      <c r="F78" s="99">
        <f t="shared" si="4"/>
        <v>2.936173108</v>
      </c>
      <c r="G78" s="99">
        <f>-F78*(Bonds!X68/100)*(1/(1+(Bonds!D68/100)))</f>
        <v>0.0008197784387</v>
      </c>
      <c r="H78" s="99">
        <f>-F78*Bonds!$AS$8</f>
        <v>-0.4597388212</v>
      </c>
      <c r="I78" s="99">
        <f t="shared" si="5"/>
        <v>-1.453821804</v>
      </c>
    </row>
    <row r="79">
      <c r="A79" s="262">
        <v>43035.0</v>
      </c>
      <c r="B79" s="10">
        <f>exp(-'Yield curve'!B72*$B$9/100)</f>
        <v>0.9277434863</v>
      </c>
      <c r="C79" s="10">
        <f>exp(-'Yield curve'!C72*$C$9/100)</f>
        <v>0.8610523285</v>
      </c>
      <c r="D79" s="99">
        <f>exp(-'Yield curve'!D72*$D$9/100)</f>
        <v>0.7989954723</v>
      </c>
      <c r="E79" s="246">
        <f t="shared" si="3"/>
        <v>85.0751298</v>
      </c>
      <c r="F79" s="99">
        <f t="shared" si="4"/>
        <v>2.936137875</v>
      </c>
      <c r="G79" s="99">
        <f>-F79*(Bonds!X69/100)*(1/(1+(Bonds!D69/100)))</f>
        <v>-0.001912259502</v>
      </c>
      <c r="H79" s="99">
        <f>-F79*Bonds!$AS$8</f>
        <v>-0.4597333045</v>
      </c>
      <c r="I79" s="99">
        <f t="shared" si="5"/>
        <v>-1.453804358</v>
      </c>
    </row>
    <row r="80">
      <c r="A80" s="262">
        <v>43034.0</v>
      </c>
      <c r="B80" s="10">
        <f>exp(-'Yield curve'!B73*$B$9/100)</f>
        <v>0.9280218511</v>
      </c>
      <c r="C80" s="10">
        <f>exp(-'Yield curve'!C73*$C$9/100)</f>
        <v>0.862258646</v>
      </c>
      <c r="D80" s="99">
        <f>exp(-'Yield curve'!D73*$D$9/100)</f>
        <v>0.8006751258</v>
      </c>
      <c r="E80" s="246">
        <f t="shared" si="3"/>
        <v>85.24942382</v>
      </c>
      <c r="F80" s="99">
        <f t="shared" si="4"/>
        <v>2.93622708</v>
      </c>
      <c r="G80" s="99">
        <f>-F80*(Bonds!X70/100)*(1/(1+(Bonds!D70/100)))</f>
        <v>-0.0002733662676</v>
      </c>
      <c r="H80" s="99">
        <f>-F80*Bonds!$AS$8</f>
        <v>-0.459747272</v>
      </c>
      <c r="I80" s="99">
        <f t="shared" si="5"/>
        <v>-1.453848528</v>
      </c>
    </row>
    <row r="81">
      <c r="A81" s="262">
        <v>43033.0</v>
      </c>
      <c r="B81" s="10">
        <f>exp(-'Yield curve'!B74*$B$9/100)</f>
        <v>0.928114658</v>
      </c>
      <c r="C81" s="10">
        <f>exp(-'Yield curve'!C74*$C$9/100)</f>
        <v>0.862258646</v>
      </c>
      <c r="D81" s="99">
        <f>exp(-'Yield curve'!D74*$D$9/100)</f>
        <v>0.8009153643</v>
      </c>
      <c r="E81" s="246">
        <f t="shared" si="3"/>
        <v>85.27411377</v>
      </c>
      <c r="F81" s="99">
        <f t="shared" si="4"/>
        <v>2.936241191</v>
      </c>
      <c r="G81" s="99">
        <f>-F81*(Bonds!X71/100)*(1/(1+(Bonds!D71/100)))</f>
        <v>0.0002733930346</v>
      </c>
      <c r="H81" s="99">
        <f>-F81*Bonds!$AS$8</f>
        <v>-0.4597494815</v>
      </c>
      <c r="I81" s="99">
        <f t="shared" si="5"/>
        <v>-1.453855515</v>
      </c>
    </row>
    <row r="82">
      <c r="A82" s="262">
        <v>43032.0</v>
      </c>
      <c r="B82" s="10">
        <f>exp(-'Yield curve'!B75*$B$9/100)</f>
        <v>0.9280218511</v>
      </c>
      <c r="C82" s="10">
        <f>exp(-'Yield curve'!C75*$C$9/100)</f>
        <v>0.8620862115</v>
      </c>
      <c r="D82" s="99">
        <f>exp(-'Yield curve'!D75*$D$9/100)</f>
        <v>0.8006751258</v>
      </c>
      <c r="E82" s="246">
        <f t="shared" si="3"/>
        <v>85.24907895</v>
      </c>
      <c r="F82" s="99">
        <f t="shared" si="4"/>
        <v>2.936230867</v>
      </c>
      <c r="G82" s="99">
        <f>-F82*(Bonds!X72/100)*(1/(1+(Bonds!D72/100)))</f>
        <v>-0.0008200998605</v>
      </c>
      <c r="H82" s="99">
        <f>-F82*Bonds!$AS$8</f>
        <v>-0.459747865</v>
      </c>
      <c r="I82" s="99">
        <f t="shared" si="5"/>
        <v>-1.453850403</v>
      </c>
    </row>
    <row r="83">
      <c r="A83" s="262">
        <v>43031.0</v>
      </c>
      <c r="B83" s="10">
        <f>exp(-'Yield curve'!B76*$B$9/100)</f>
        <v>0.9284859781</v>
      </c>
      <c r="C83" s="10">
        <f>exp(-'Yield curve'!C76*$C$9/100)</f>
        <v>0.8627761564</v>
      </c>
      <c r="D83" s="99">
        <f>exp(-'Yield curve'!D76*$D$9/100)</f>
        <v>0.8013960577</v>
      </c>
      <c r="E83" s="246">
        <f t="shared" si="3"/>
        <v>85.32492216</v>
      </c>
      <c r="F83" s="99">
        <f t="shared" si="4"/>
        <v>2.93624962</v>
      </c>
      <c r="G83" s="99">
        <f>-F83*(Bonds!X73/100)*(1/(1+(Bonds!D73/100)))</f>
        <v>-0.0002734447402</v>
      </c>
      <c r="H83" s="99">
        <f>-F83*Bonds!$AS$8</f>
        <v>-0.4597508013</v>
      </c>
      <c r="I83" s="99">
        <f t="shared" si="5"/>
        <v>-1.453859688</v>
      </c>
    </row>
    <row r="84">
      <c r="A84" s="262">
        <v>43028.0</v>
      </c>
      <c r="B84" s="10">
        <f>exp(-'Yield curve'!B77*$B$9/100)</f>
        <v>0.9283002994</v>
      </c>
      <c r="C84" s="10">
        <f>exp(-'Yield curve'!C77*$C$9/100)</f>
        <v>0.8626036184</v>
      </c>
      <c r="D84" s="99">
        <f>exp(-'Yield curve'!D77*$D$9/100)</f>
        <v>0.8016365126</v>
      </c>
      <c r="E84" s="246">
        <f t="shared" si="3"/>
        <v>85.34873212</v>
      </c>
      <c r="F84" s="99">
        <f t="shared" si="4"/>
        <v>2.93628015</v>
      </c>
      <c r="G84" s="99">
        <f>-F84*(Bonds!X74/100)*(1/(1+(Bonds!D74/100)))</f>
        <v>-0.0002734730511</v>
      </c>
      <c r="H84" s="99">
        <f>-F84*Bonds!$AS$8</f>
        <v>-0.4597555816</v>
      </c>
      <c r="I84" s="99">
        <f t="shared" si="5"/>
        <v>-1.453874805</v>
      </c>
    </row>
    <row r="85">
      <c r="A85" s="262">
        <v>43027.0</v>
      </c>
      <c r="B85" s="10">
        <f>exp(-'Yield curve'!B78*$B$9/100)</f>
        <v>0.9283931341</v>
      </c>
      <c r="C85" s="10">
        <f>exp(-'Yield curve'!C78*$C$9/100)</f>
        <v>0.8627761564</v>
      </c>
      <c r="D85" s="99">
        <f>exp(-'Yield curve'!D78*$D$9/100)</f>
        <v>0.8018770397</v>
      </c>
      <c r="E85" s="246">
        <f t="shared" si="3"/>
        <v>85.37379663</v>
      </c>
      <c r="F85" s="99">
        <f t="shared" si="4"/>
        <v>2.936290465</v>
      </c>
      <c r="G85" s="99">
        <f>-F85*(Bonds!X75/100)*(1/(1+(Bonds!D75/100)))</f>
        <v>0</v>
      </c>
      <c r="H85" s="99">
        <f>-F85*Bonds!$AS$8</f>
        <v>-0.4597571968</v>
      </c>
      <c r="I85" s="99">
        <f t="shared" si="5"/>
        <v>-1.453879912</v>
      </c>
    </row>
    <row r="86">
      <c r="A86" s="262">
        <v>43026.0</v>
      </c>
      <c r="B86" s="10">
        <f>exp(-'Yield curve'!B79*$B$9/100)</f>
        <v>0.9282074741</v>
      </c>
      <c r="C86" s="10">
        <f>exp(-'Yield curve'!C79*$C$9/100)</f>
        <v>0.8627761564</v>
      </c>
      <c r="D86" s="99">
        <f>exp(-'Yield curve'!D79*$D$9/100)</f>
        <v>0.8018770397</v>
      </c>
      <c r="E86" s="246">
        <f t="shared" si="3"/>
        <v>85.37342531</v>
      </c>
      <c r="F86" s="99">
        <f t="shared" si="4"/>
        <v>2.936298887</v>
      </c>
      <c r="G86" s="99">
        <f>-F86*(Bonds!X76/100)*(1/(1+(Bonds!D76/100)))</f>
        <v>0.0008205008067</v>
      </c>
      <c r="H86" s="99">
        <f>-F86*Bonds!$AS$8</f>
        <v>-0.4597585154</v>
      </c>
      <c r="I86" s="99">
        <f t="shared" si="5"/>
        <v>-1.453884082</v>
      </c>
    </row>
    <row r="87">
      <c r="A87" s="262">
        <v>43025.0</v>
      </c>
      <c r="B87" s="10">
        <f>exp(-'Yield curve'!B80*$B$9/100)</f>
        <v>0.9280218511</v>
      </c>
      <c r="C87" s="10">
        <f>exp(-'Yield curve'!C80*$C$9/100)</f>
        <v>0.8624311149</v>
      </c>
      <c r="D87" s="99">
        <f>exp(-'Yield curve'!D80*$D$9/100)</f>
        <v>0.801155675</v>
      </c>
      <c r="E87" s="246">
        <f t="shared" si="3"/>
        <v>85.29878478</v>
      </c>
      <c r="F87" s="99">
        <f t="shared" si="4"/>
        <v>2.93625994</v>
      </c>
      <c r="G87" s="99">
        <f>-F87*(Bonds!X77/100)*(1/(1+(Bonds!D77/100)))</f>
        <v>-0.0005468404768</v>
      </c>
      <c r="H87" s="99">
        <f>-F87*Bonds!$AS$8</f>
        <v>-0.4597524172</v>
      </c>
      <c r="I87" s="99">
        <f t="shared" si="5"/>
        <v>-1.453864798</v>
      </c>
    </row>
    <row r="88">
      <c r="A88" s="262">
        <v>43024.0</v>
      </c>
      <c r="B88" s="10">
        <f>exp(-'Yield curve'!B81*$B$9/100)</f>
        <v>0.9282074741</v>
      </c>
      <c r="C88" s="10">
        <f>exp(-'Yield curve'!C81*$C$9/100)</f>
        <v>0.8627761564</v>
      </c>
      <c r="D88" s="99">
        <f>exp(-'Yield curve'!D81*$D$9/100)</f>
        <v>0.8016365126</v>
      </c>
      <c r="E88" s="246">
        <f t="shared" si="3"/>
        <v>85.34889155</v>
      </c>
      <c r="F88" s="99">
        <f t="shared" si="4"/>
        <v>2.936280576</v>
      </c>
      <c r="G88" s="99">
        <f>-F88*(Bonds!X78/100)*(1/(1+(Bonds!D78/100)))</f>
        <v>-0.0008204192724</v>
      </c>
      <c r="H88" s="99">
        <f>-F88*Bonds!$AS$8</f>
        <v>-0.4597556483</v>
      </c>
      <c r="I88" s="99">
        <f t="shared" si="5"/>
        <v>-1.453875016</v>
      </c>
    </row>
    <row r="89">
      <c r="A89" s="262">
        <v>43021.0</v>
      </c>
      <c r="B89" s="10">
        <f>exp(-'Yield curve'!B82*$B$9/100)</f>
        <v>0.9280218511</v>
      </c>
      <c r="C89" s="10">
        <f>exp(-'Yield curve'!C82*$C$9/100)</f>
        <v>0.8629487289</v>
      </c>
      <c r="D89" s="99">
        <f>exp(-'Yield curve'!D82*$D$9/100)</f>
        <v>0.8023583103</v>
      </c>
      <c r="E89" s="246">
        <f t="shared" si="3"/>
        <v>85.42248881</v>
      </c>
      <c r="F89" s="99">
        <f t="shared" si="4"/>
        <v>2.936340126</v>
      </c>
      <c r="G89" s="99">
        <f>-F89*(Bonds!X79/100)*(1/(1+(Bonds!D79/100)))</f>
        <v>0.001367775352</v>
      </c>
      <c r="H89" s="99">
        <f>-F89*Bonds!$AS$8</f>
        <v>-0.4597649725</v>
      </c>
      <c r="I89" s="99">
        <f t="shared" si="5"/>
        <v>-1.453904502</v>
      </c>
    </row>
    <row r="90">
      <c r="A90" s="262">
        <v>43020.0</v>
      </c>
      <c r="B90" s="10">
        <f>exp(-'Yield curve'!B83*$B$9/100)</f>
        <v>0.9271870072</v>
      </c>
      <c r="C90" s="10">
        <f>exp(-'Yield curve'!C83*$C$9/100)</f>
        <v>0.8619138115</v>
      </c>
      <c r="D90" s="99">
        <f>exp(-'Yield curve'!D83*$D$9/100)</f>
        <v>0.801155675</v>
      </c>
      <c r="E90" s="246">
        <f t="shared" si="3"/>
        <v>85.29608049</v>
      </c>
      <c r="F90" s="99">
        <f t="shared" si="4"/>
        <v>2.936309199</v>
      </c>
      <c r="G90" s="99">
        <f>-F90*(Bonds!X80/100)*(1/(1+(Bonds!D80/100)))</f>
        <v>0.0002734248253</v>
      </c>
      <c r="H90" s="99">
        <f>-F90*Bonds!$AS$8</f>
        <v>-0.4597601301</v>
      </c>
      <c r="I90" s="99">
        <f t="shared" si="5"/>
        <v>-1.453889188</v>
      </c>
    </row>
    <row r="91">
      <c r="A91" s="262">
        <v>43019.0</v>
      </c>
      <c r="B91" s="10">
        <f>exp(-'Yield curve'!B84*$B$9/100)</f>
        <v>0.9275579562</v>
      </c>
      <c r="C91" s="10">
        <f>exp(-'Yield curve'!C84*$C$9/100)</f>
        <v>0.862258646</v>
      </c>
      <c r="D91" s="99">
        <f>exp(-'Yield curve'!D84*$D$9/100)</f>
        <v>0.8009153643</v>
      </c>
      <c r="E91" s="246">
        <f t="shared" si="3"/>
        <v>85.27300037</v>
      </c>
      <c r="F91" s="99">
        <f t="shared" si="4"/>
        <v>2.936266472</v>
      </c>
      <c r="G91" s="99">
        <f>-F91*(Bonds!X81/100)*(1/(1+(Bonds!D81/100)))</f>
        <v>0.0008201861655</v>
      </c>
      <c r="H91" s="99">
        <f>-F91*Bonds!$AS$8</f>
        <v>-0.45975344</v>
      </c>
      <c r="I91" s="99">
        <f t="shared" si="5"/>
        <v>-1.453868033</v>
      </c>
    </row>
    <row r="92">
      <c r="A92" s="262">
        <v>43018.0</v>
      </c>
      <c r="B92" s="10">
        <f>exp(-'Yield curve'!B85*$B$9/100)</f>
        <v>0.927465205</v>
      </c>
      <c r="C92" s="10">
        <f>exp(-'Yield curve'!C85*$C$9/100)</f>
        <v>0.8619138115</v>
      </c>
      <c r="D92" s="99">
        <f>exp(-'Yield curve'!D85*$D$9/100)</f>
        <v>0.8001948648</v>
      </c>
      <c r="E92" s="246">
        <f t="shared" si="3"/>
        <v>85.19863424</v>
      </c>
      <c r="F92" s="99">
        <f t="shared" si="4"/>
        <v>2.936223292</v>
      </c>
      <c r="G92" s="99">
        <f>-F92*(Bonds!X82/100)*(1/(1+(Bonds!D82/100)))</f>
        <v>0.001639890138</v>
      </c>
      <c r="H92" s="99">
        <f>-F92*Bonds!$AS$8</f>
        <v>-0.4597466789</v>
      </c>
      <c r="I92" s="99">
        <f t="shared" si="5"/>
        <v>-1.453846652</v>
      </c>
    </row>
    <row r="93">
      <c r="A93" s="262">
        <v>43017.0</v>
      </c>
      <c r="B93" s="10">
        <f>exp(-'Yield curve'!B86*$B$9/100)</f>
        <v>0.9272797305</v>
      </c>
      <c r="C93" s="10">
        <f>exp(-'Yield curve'!C86*$C$9/100)</f>
        <v>0.8608801352</v>
      </c>
      <c r="D93" s="99">
        <f>exp(-'Yield curve'!D86*$D$9/100)</f>
        <v>0.7987558096</v>
      </c>
      <c r="E93" s="246">
        <f t="shared" si="3"/>
        <v>85.04941231</v>
      </c>
      <c r="F93" s="99">
        <f t="shared" si="4"/>
        <v>2.936144424</v>
      </c>
      <c r="G93" s="99">
        <f>-F93*(Bonds!X83/100)*(1/(1+(Bonds!D83/100)))</f>
        <v>-0.0002731551237</v>
      </c>
      <c r="H93" s="99">
        <f>-F93*Bonds!$AS$8</f>
        <v>-0.45973433</v>
      </c>
      <c r="I93" s="99">
        <f t="shared" si="5"/>
        <v>-1.453807601</v>
      </c>
    </row>
    <row r="94">
      <c r="A94" s="262">
        <v>43014.0</v>
      </c>
      <c r="B94" s="10">
        <f>exp(-'Yield curve'!B87*$B$9/100)</f>
        <v>0.9271870072</v>
      </c>
      <c r="C94" s="10">
        <f>exp(-'Yield curve'!C87*$C$9/100)</f>
        <v>0.8610523285</v>
      </c>
      <c r="D94" s="99">
        <f>exp(-'Yield curve'!D87*$D$9/100)</f>
        <v>0.7989954723</v>
      </c>
      <c r="E94" s="246">
        <f t="shared" si="3"/>
        <v>85.07401684</v>
      </c>
      <c r="F94" s="99">
        <f t="shared" si="4"/>
        <v>2.936163204</v>
      </c>
      <c r="G94" s="99">
        <f>-F94*(Bonds!X84/100)*(1/(1+(Bonds!D84/100)))</f>
        <v>0</v>
      </c>
      <c r="H94" s="99">
        <f>-F94*Bonds!$AS$8</f>
        <v>-0.4597372704</v>
      </c>
      <c r="I94" s="99">
        <f t="shared" si="5"/>
        <v>-1.4538169</v>
      </c>
    </row>
    <row r="95">
      <c r="A95" s="262">
        <v>43013.0</v>
      </c>
      <c r="B95" s="10">
        <f>exp(-'Yield curve'!B88*$B$9/100)</f>
        <v>0.9272797305</v>
      </c>
      <c r="C95" s="10">
        <f>exp(-'Yield curve'!C88*$C$9/100)</f>
        <v>0.8610523285</v>
      </c>
      <c r="D95" s="99">
        <f>exp(-'Yield curve'!D88*$D$9/100)</f>
        <v>0.7989954723</v>
      </c>
      <c r="E95" s="246">
        <f t="shared" si="3"/>
        <v>85.07420229</v>
      </c>
      <c r="F95" s="99">
        <f t="shared" si="4"/>
        <v>2.936158983</v>
      </c>
      <c r="G95" s="99">
        <f>-F95*(Bonds!X85/100)*(1/(1+(Bonds!D85/100)))</f>
        <v>0.001365909464</v>
      </c>
      <c r="H95" s="99">
        <f>-F95*Bonds!$AS$8</f>
        <v>-0.4597366096</v>
      </c>
      <c r="I95" s="99">
        <f t="shared" si="5"/>
        <v>-1.45381481</v>
      </c>
    </row>
    <row r="96">
      <c r="A96" s="262">
        <v>43012.0</v>
      </c>
      <c r="B96" s="10">
        <f>exp(-'Yield curve'!B89*$B$9/100)</f>
        <v>0.9270942931</v>
      </c>
      <c r="C96" s="10">
        <f>exp(-'Yield curve'!C89*$C$9/100)</f>
        <v>0.8601917065</v>
      </c>
      <c r="D96" s="99">
        <f>exp(-'Yield curve'!D89*$D$9/100)</f>
        <v>0.7977978775</v>
      </c>
      <c r="E96" s="246">
        <f t="shared" si="3"/>
        <v>84.9499555</v>
      </c>
      <c r="F96" s="99">
        <f t="shared" si="4"/>
        <v>2.936094604</v>
      </c>
      <c r="G96" s="99">
        <f>-F96*(Bonds!X86/100)*(1/(1+(Bonds!D86/100)))</f>
        <v>0.001092195519</v>
      </c>
      <c r="H96" s="99">
        <f>-F96*Bonds!$AS$8</f>
        <v>-0.4597265292</v>
      </c>
      <c r="I96" s="99">
        <f t="shared" si="5"/>
        <v>-1.453782933</v>
      </c>
    </row>
    <row r="97">
      <c r="A97" s="262">
        <v>43011.0</v>
      </c>
      <c r="B97" s="10">
        <f>exp(-'Yield curve'!B90*$B$9/100)</f>
        <v>0.9267235296</v>
      </c>
      <c r="C97" s="10">
        <f>exp(-'Yield curve'!C90*$C$9/100)</f>
        <v>0.8593319448</v>
      </c>
      <c r="D97" s="99">
        <f>exp(-'Yield curve'!D90*$D$9/100)</f>
        <v>0.7968410942</v>
      </c>
      <c r="E97" s="246">
        <f t="shared" si="3"/>
        <v>84.84990256</v>
      </c>
      <c r="F97" s="99">
        <f t="shared" si="4"/>
        <v>2.936056992</v>
      </c>
      <c r="G97" s="99">
        <f>-F97*(Bonds!X87/100)*(1/(1+(Bonds!D87/100)))</f>
        <v>0.0005458876995</v>
      </c>
      <c r="H97" s="99">
        <f>-F97*Bonds!$AS$8</f>
        <v>-0.4597206401</v>
      </c>
      <c r="I97" s="99">
        <f t="shared" si="5"/>
        <v>-1.45376431</v>
      </c>
    </row>
    <row r="98">
      <c r="A98" s="262">
        <v>43010.0</v>
      </c>
      <c r="B98" s="10">
        <f>exp(-'Yield curve'!B91*$B$9/100)</f>
        <v>0.9270015883</v>
      </c>
      <c r="C98" s="10">
        <f>exp(-'Yield curve'!C91*$C$9/100)</f>
        <v>0.8593319448</v>
      </c>
      <c r="D98" s="99">
        <f>exp(-'Yield curve'!D91*$D$9/100)</f>
        <v>0.7963631329</v>
      </c>
      <c r="E98" s="246">
        <f t="shared" si="3"/>
        <v>84.80170663</v>
      </c>
      <c r="F98" s="99">
        <f t="shared" si="4"/>
        <v>2.936007535</v>
      </c>
      <c r="G98" s="99">
        <f>-F98*(Bonds!X88/100)*(1/(1+(Bonds!D88/100)))</f>
        <v>0</v>
      </c>
      <c r="H98" s="99">
        <f>-F98*Bonds!$AS$8</f>
        <v>-0.4597128962</v>
      </c>
      <c r="I98" s="99">
        <f t="shared" si="5"/>
        <v>-1.453739822</v>
      </c>
    </row>
    <row r="99">
      <c r="A99" s="262">
        <v>43007.0</v>
      </c>
      <c r="B99" s="10">
        <f>exp(-'Yield curve'!B92*$B$9/100)</f>
        <v>0.9267235296</v>
      </c>
      <c r="C99" s="10">
        <f>exp(-'Yield curve'!C92*$C$9/100)</f>
        <v>0.8591600956</v>
      </c>
      <c r="D99" s="99">
        <f>exp(-'Yield curve'!D92*$D$9/100)</f>
        <v>0.7963631329</v>
      </c>
      <c r="E99" s="246">
        <f t="shared" si="3"/>
        <v>84.80080681</v>
      </c>
      <c r="F99" s="99">
        <f t="shared" si="4"/>
        <v>2.936024025</v>
      </c>
      <c r="G99" s="99">
        <f>-F99*(Bonds!X89/100)*(1/(1+(Bonds!D89/100)))</f>
        <v>0.0008186701436</v>
      </c>
      <c r="H99" s="99">
        <f>-F99*Bonds!$AS$8</f>
        <v>-0.4597154782</v>
      </c>
      <c r="I99" s="99">
        <f t="shared" si="5"/>
        <v>-1.453747987</v>
      </c>
    </row>
    <row r="100">
      <c r="A100" s="262">
        <v>43006.0</v>
      </c>
      <c r="B100" s="10">
        <f>exp(-'Yield curve'!B93*$B$9/100)</f>
        <v>0.9265382034</v>
      </c>
      <c r="C100" s="10">
        <f>exp(-'Yield curve'!C93*$C$9/100)</f>
        <v>0.8586447541</v>
      </c>
      <c r="D100" s="99">
        <f>exp(-'Yield curve'!D93*$D$9/100)</f>
        <v>0.7956467286</v>
      </c>
      <c r="E100" s="246">
        <f t="shared" si="3"/>
        <v>84.72633223</v>
      </c>
      <c r="F100" s="99">
        <f t="shared" si="4"/>
        <v>2.935988704</v>
      </c>
      <c r="G100" s="99">
        <f>-F100*(Bonds!X90/100)*(1/(1+(Bonds!D90/100)))</f>
        <v>0.0005456213908</v>
      </c>
      <c r="H100" s="99">
        <f>-F100*Bonds!$AS$8</f>
        <v>-0.4597099477</v>
      </c>
      <c r="I100" s="99">
        <f t="shared" si="5"/>
        <v>-1.453730498</v>
      </c>
    </row>
    <row r="101">
      <c r="A101" s="262">
        <v>43005.0</v>
      </c>
      <c r="B101" s="10">
        <f>exp(-'Yield curve'!B94*$B$9/100)</f>
        <v>0.9265382034</v>
      </c>
      <c r="C101" s="10">
        <f>exp(-'Yield curve'!C94*$C$9/100)</f>
        <v>0.8584730424</v>
      </c>
      <c r="D101" s="99">
        <f>exp(-'Yield curve'!D94*$D$9/100)</f>
        <v>0.7951694837</v>
      </c>
      <c r="E101" s="246">
        <f t="shared" si="3"/>
        <v>84.67730983</v>
      </c>
      <c r="F101" s="99">
        <f t="shared" si="4"/>
        <v>2.935955702</v>
      </c>
      <c r="G101" s="99">
        <f>-F101*(Bonds!X91/100)*(1/(1+(Bonds!D91/100)))</f>
        <v>-0.00109102776</v>
      </c>
      <c r="H101" s="99">
        <f>-F101*Bonds!$AS$8</f>
        <v>-0.4597047803</v>
      </c>
      <c r="I101" s="99">
        <f t="shared" si="5"/>
        <v>-1.453714157</v>
      </c>
    </row>
    <row r="102">
      <c r="A102" s="262">
        <v>43004.0</v>
      </c>
      <c r="B102" s="10">
        <f>exp(-'Yield curve'!B95*$B$9/100)</f>
        <v>0.9267235296</v>
      </c>
      <c r="C102" s="10">
        <f>exp(-'Yield curve'!C95*$C$9/100)</f>
        <v>0.8589882807</v>
      </c>
      <c r="D102" s="99">
        <f>exp(-'Yield curve'!D95*$D$9/100)</f>
        <v>0.7961242598</v>
      </c>
      <c r="E102" s="246">
        <f t="shared" si="3"/>
        <v>84.77609812</v>
      </c>
      <c r="F102" s="99">
        <f t="shared" si="4"/>
        <v>2.936009432</v>
      </c>
      <c r="G102" s="99">
        <f>-F102*(Bonds!X92/100)*(1/(1+(Bonds!D92/100)))</f>
        <v>-0.001910043311</v>
      </c>
      <c r="H102" s="99">
        <f>-F102*Bonds!$AS$8</f>
        <v>-0.4597131932</v>
      </c>
      <c r="I102" s="99">
        <f t="shared" si="5"/>
        <v>-1.453740761</v>
      </c>
    </row>
    <row r="103">
      <c r="A103" s="262">
        <v>43003.0</v>
      </c>
      <c r="B103" s="10">
        <f>exp(-'Yield curve'!B96*$B$9/100)</f>
        <v>0.9272797305</v>
      </c>
      <c r="C103" s="10">
        <f>exp(-'Yield curve'!C96*$C$9/100)</f>
        <v>0.8601917065</v>
      </c>
      <c r="D103" s="99">
        <f>exp(-'Yield curve'!D96*$D$9/100)</f>
        <v>0.7977978775</v>
      </c>
      <c r="E103" s="246">
        <f t="shared" si="3"/>
        <v>84.95032638</v>
      </c>
      <c r="F103" s="99">
        <f t="shared" si="4"/>
        <v>2.936086151</v>
      </c>
      <c r="G103" s="99">
        <f>-F103*(Bonds!X93/100)*(1/(1+(Bonds!D93/100)))</f>
        <v>0</v>
      </c>
      <c r="H103" s="99">
        <f>-F103*Bonds!$AS$8</f>
        <v>-0.4597252057</v>
      </c>
      <c r="I103" s="99">
        <f t="shared" si="5"/>
        <v>-1.453778748</v>
      </c>
    </row>
    <row r="104">
      <c r="A104" s="262">
        <v>43000.0</v>
      </c>
      <c r="B104" s="10">
        <f>exp(-'Yield curve'!B97*$B$9/100)</f>
        <v>0.927465205</v>
      </c>
      <c r="C104" s="10">
        <f>exp(-'Yield curve'!C97*$C$9/100)</f>
        <v>0.8601917065</v>
      </c>
      <c r="D104" s="99">
        <f>exp(-'Yield curve'!D97*$D$9/100)</f>
        <v>0.7977978775</v>
      </c>
      <c r="E104" s="246">
        <f t="shared" si="3"/>
        <v>84.95069732</v>
      </c>
      <c r="F104" s="99">
        <f t="shared" si="4"/>
        <v>2.936077697</v>
      </c>
      <c r="G104" s="99">
        <f>-F104*(Bonds!X94/100)*(1/(1+(Bonds!D94/100)))</f>
        <v>0.00109218923</v>
      </c>
      <c r="H104" s="99">
        <f>-F104*Bonds!$AS$8</f>
        <v>-0.459723882</v>
      </c>
      <c r="I104" s="99">
        <f t="shared" si="5"/>
        <v>-1.453774562</v>
      </c>
    </row>
    <row r="105">
      <c r="A105" s="262">
        <v>42999.0</v>
      </c>
      <c r="B105" s="10">
        <f>exp(-'Yield curve'!B98*$B$9/100)</f>
        <v>0.9270015883</v>
      </c>
      <c r="C105" s="10">
        <f>exp(-'Yield curve'!C98*$C$9/100)</f>
        <v>0.8593319448</v>
      </c>
      <c r="D105" s="99">
        <f>exp(-'Yield curve'!D98*$D$9/100)</f>
        <v>0.7968410942</v>
      </c>
      <c r="E105" s="246">
        <f t="shared" si="3"/>
        <v>84.85045867</v>
      </c>
      <c r="F105" s="99">
        <f t="shared" si="4"/>
        <v>2.936044303</v>
      </c>
      <c r="G105" s="99">
        <f>-F105*(Bonds!X95/100)*(1/(1+(Bonds!D95/100)))</f>
        <v>-0.001091770681</v>
      </c>
      <c r="H105" s="99">
        <f>-F105*Bonds!$AS$8</f>
        <v>-0.4597186532</v>
      </c>
      <c r="I105" s="99">
        <f t="shared" si="5"/>
        <v>-1.453758027</v>
      </c>
    </row>
    <row r="106">
      <c r="A106" s="262">
        <v>42998.0</v>
      </c>
      <c r="B106" s="10">
        <f>exp(-'Yield curve'!B99*$B$9/100)</f>
        <v>0.9268162066</v>
      </c>
      <c r="C106" s="10">
        <f>exp(-'Yield curve'!C99*$C$9/100)</f>
        <v>0.8596757463</v>
      </c>
      <c r="D106" s="99">
        <f>exp(-'Yield curve'!D99*$D$9/100)</f>
        <v>0.7977978775</v>
      </c>
      <c r="E106" s="246">
        <f t="shared" si="3"/>
        <v>84.94836741</v>
      </c>
      <c r="F106" s="99">
        <f t="shared" si="4"/>
        <v>2.936118651</v>
      </c>
      <c r="G106" s="99">
        <f>-F106*(Bonds!X96/100)*(1/(1+(Bonds!D96/100)))</f>
        <v>0.0008191533481</v>
      </c>
      <c r="H106" s="99">
        <f>-F106*Bonds!$AS$8</f>
        <v>-0.4597302945</v>
      </c>
      <c r="I106" s="99">
        <f t="shared" si="5"/>
        <v>-1.45379484</v>
      </c>
    </row>
    <row r="107">
      <c r="A107" s="262">
        <v>42997.0</v>
      </c>
      <c r="B107" s="10">
        <f>exp(-'Yield curve'!B100*$B$9/100)</f>
        <v>0.9267235296</v>
      </c>
      <c r="C107" s="10">
        <f>exp(-'Yield curve'!C100*$C$9/100)</f>
        <v>0.8591600956</v>
      </c>
      <c r="D107" s="99">
        <f>exp(-'Yield curve'!D100*$D$9/100)</f>
        <v>0.7970801824</v>
      </c>
      <c r="E107" s="246">
        <f t="shared" si="3"/>
        <v>84.87394585</v>
      </c>
      <c r="F107" s="99">
        <f t="shared" si="4"/>
        <v>2.936079155</v>
      </c>
      <c r="G107" s="99">
        <f>-F107*(Bonds!X97/100)*(1/(1+(Bonds!D97/100)))</f>
        <v>0.0002729712863</v>
      </c>
      <c r="H107" s="99">
        <f>-F107*Bonds!$AS$8</f>
        <v>-0.4597241104</v>
      </c>
      <c r="I107" s="99">
        <f t="shared" si="5"/>
        <v>-1.453775284</v>
      </c>
    </row>
    <row r="108">
      <c r="A108" s="262">
        <v>42996.0</v>
      </c>
      <c r="B108" s="10">
        <f>exp(-'Yield curve'!B101*$B$9/100)</f>
        <v>0.9267235296</v>
      </c>
      <c r="C108" s="10">
        <f>exp(-'Yield curve'!C101*$C$9/100)</f>
        <v>0.8591600956</v>
      </c>
      <c r="D108" s="99">
        <f>exp(-'Yield curve'!D101*$D$9/100)</f>
        <v>0.7968410942</v>
      </c>
      <c r="E108" s="246">
        <f t="shared" si="3"/>
        <v>84.84955886</v>
      </c>
      <c r="F108" s="99">
        <f t="shared" si="4"/>
        <v>2.936060784</v>
      </c>
      <c r="G108" s="99">
        <f>-F108*(Bonds!X98/100)*(1/(1+(Bonds!D98/100)))</f>
        <v>0.0002729442022</v>
      </c>
      <c r="H108" s="99">
        <f>-F108*Bonds!$AS$8</f>
        <v>-0.4597212337</v>
      </c>
      <c r="I108" s="99">
        <f t="shared" si="5"/>
        <v>-1.453766187</v>
      </c>
    </row>
    <row r="109">
      <c r="A109" s="262">
        <v>42993.0</v>
      </c>
      <c r="B109" s="10">
        <f>exp(-'Yield curve'!B102*$B$9/100)</f>
        <v>0.9268162066</v>
      </c>
      <c r="C109" s="10">
        <f>exp(-'Yield curve'!C102*$C$9/100)</f>
        <v>0.8588165003</v>
      </c>
      <c r="D109" s="99">
        <f>exp(-'Yield curve'!D102*$D$9/100)</f>
        <v>0.7966020777</v>
      </c>
      <c r="E109" s="246">
        <f t="shared" si="3"/>
        <v>84.82467734</v>
      </c>
      <c r="F109" s="99">
        <f t="shared" si="4"/>
        <v>2.936045759</v>
      </c>
      <c r="G109" s="99">
        <f>-F109*(Bonds!X99/100)*(1/(1+(Bonds!D99/100)))</f>
        <v>0.0002729174344</v>
      </c>
      <c r="H109" s="99">
        <f>-F109*Bonds!$AS$8</f>
        <v>-0.4597188813</v>
      </c>
      <c r="I109" s="99">
        <f t="shared" si="5"/>
        <v>-1.453758748</v>
      </c>
    </row>
    <row r="110">
      <c r="A110" s="262">
        <v>42992.0</v>
      </c>
      <c r="B110" s="10">
        <f>exp(-'Yield curve'!B103*$B$9/100)</f>
        <v>0.9263529143</v>
      </c>
      <c r="C110" s="10">
        <f>exp(-'Yield curve'!C103*$C$9/100)</f>
        <v>0.8586447541</v>
      </c>
      <c r="D110" s="99">
        <f>exp(-'Yield curve'!D103*$D$9/100)</f>
        <v>0.7963631329</v>
      </c>
      <c r="E110" s="246">
        <f t="shared" si="3"/>
        <v>84.7990349</v>
      </c>
      <c r="F110" s="99">
        <f t="shared" si="4"/>
        <v>2.936052325</v>
      </c>
      <c r="G110" s="99">
        <f>-F110*(Bonds!X100/100)*(1/(1+(Bonds!D100/100)))</f>
        <v>0</v>
      </c>
      <c r="H110" s="99">
        <f>-F110*Bonds!$AS$8</f>
        <v>-0.4597199093</v>
      </c>
      <c r="I110" s="99">
        <f t="shared" si="5"/>
        <v>-1.453761999</v>
      </c>
    </row>
    <row r="111">
      <c r="A111" s="262">
        <v>42991.0</v>
      </c>
      <c r="B111" s="10">
        <f>exp(-'Yield curve'!B104*$B$9/100)</f>
        <v>0.9263529143</v>
      </c>
      <c r="C111" s="10">
        <f>exp(-'Yield curve'!C104*$C$9/100)</f>
        <v>0.8584730424</v>
      </c>
      <c r="D111" s="99">
        <f>exp(-'Yield curve'!D104*$D$9/100)</f>
        <v>0.7963631329</v>
      </c>
      <c r="E111" s="246">
        <f t="shared" si="3"/>
        <v>84.79869147</v>
      </c>
      <c r="F111" s="99">
        <f t="shared" si="4"/>
        <v>2.936056115</v>
      </c>
      <c r="G111" s="99">
        <f>-F111*(Bonds!X101/100)*(1/(1+(Bonds!D101/100)))</f>
        <v>0.0002728930305</v>
      </c>
      <c r="H111" s="99">
        <f>-F111*Bonds!$AS$8</f>
        <v>-0.4597205028</v>
      </c>
      <c r="I111" s="99">
        <f t="shared" si="5"/>
        <v>-1.453763876</v>
      </c>
    </row>
    <row r="112">
      <c r="A112" s="262">
        <v>42990.0</v>
      </c>
      <c r="B112" s="10">
        <f>exp(-'Yield curve'!B105*$B$9/100)</f>
        <v>0.9262602836</v>
      </c>
      <c r="C112" s="10">
        <f>exp(-'Yield curve'!C105*$C$9/100)</f>
        <v>0.8584730424</v>
      </c>
      <c r="D112" s="99">
        <f>exp(-'Yield curve'!D105*$D$9/100)</f>
        <v>0.7961242598</v>
      </c>
      <c r="E112" s="246">
        <f t="shared" si="3"/>
        <v>84.77414116</v>
      </c>
      <c r="F112" s="99">
        <f t="shared" si="4"/>
        <v>2.936041968</v>
      </c>
      <c r="G112" s="99">
        <f>-F112*(Bonds!X102/100)*(1/(1+(Bonds!D102/100)))</f>
        <v>-0.0002728663539</v>
      </c>
      <c r="H112" s="99">
        <f>-F112*Bonds!$AS$8</f>
        <v>-0.4597182877</v>
      </c>
      <c r="I112" s="99">
        <f t="shared" si="5"/>
        <v>-1.453756871</v>
      </c>
    </row>
    <row r="113">
      <c r="A113" s="262">
        <v>42989.0</v>
      </c>
      <c r="B113" s="10">
        <f>exp(-'Yield curve'!B106*$B$9/100)</f>
        <v>0.9262602836</v>
      </c>
      <c r="C113" s="10">
        <f>exp(-'Yield curve'!C106*$C$9/100)</f>
        <v>0.8584730424</v>
      </c>
      <c r="D113" s="99">
        <f>exp(-'Yield curve'!D106*$D$9/100)</f>
        <v>0.7963631329</v>
      </c>
      <c r="E113" s="246">
        <f t="shared" si="3"/>
        <v>84.79850621</v>
      </c>
      <c r="F113" s="99">
        <f t="shared" si="4"/>
        <v>2.936060345</v>
      </c>
      <c r="G113" s="99">
        <f>-F113*(Bonds!X103/100)*(1/(1+(Bonds!D103/100)))</f>
        <v>0</v>
      </c>
      <c r="H113" s="99">
        <f>-F113*Bonds!$AS$8</f>
        <v>-0.4597211651</v>
      </c>
      <c r="I113" s="99">
        <f t="shared" si="5"/>
        <v>-1.45376597</v>
      </c>
    </row>
    <row r="114">
      <c r="A114" s="262">
        <v>42986.0</v>
      </c>
      <c r="B114" s="10">
        <f>exp(-'Yield curve'!B107*$B$9/100)</f>
        <v>0.9260750501</v>
      </c>
      <c r="C114" s="10">
        <f>exp(-'Yield curve'!C107*$C$9/100)</f>
        <v>0.8583013649</v>
      </c>
      <c r="D114" s="99">
        <f>exp(-'Yield curve'!D107*$D$9/100)</f>
        <v>0.7963631329</v>
      </c>
      <c r="E114" s="246">
        <f t="shared" si="3"/>
        <v>84.79779239</v>
      </c>
      <c r="F114" s="99">
        <f t="shared" si="4"/>
        <v>2.936072594</v>
      </c>
      <c r="G114" s="99">
        <f>-F114*(Bonds!X104/100)*(1/(1+(Bonds!D104/100)))</f>
        <v>0.0002728945621</v>
      </c>
      <c r="H114" s="99">
        <f>-F114*Bonds!$AS$8</f>
        <v>-0.4597230829</v>
      </c>
      <c r="I114" s="99">
        <f t="shared" si="5"/>
        <v>-1.453772035</v>
      </c>
    </row>
    <row r="115">
      <c r="A115" s="262">
        <v>42985.0</v>
      </c>
      <c r="B115" s="10">
        <f>exp(-'Yield curve'!B108*$B$9/100)</f>
        <v>0.9260750501</v>
      </c>
      <c r="C115" s="10">
        <f>exp(-'Yield curve'!C108*$C$9/100)</f>
        <v>0.8583013649</v>
      </c>
      <c r="D115" s="99">
        <f>exp(-'Yield curve'!D108*$D$9/100)</f>
        <v>0.7961242598</v>
      </c>
      <c r="E115" s="246">
        <f t="shared" si="3"/>
        <v>84.77342733</v>
      </c>
      <c r="F115" s="99">
        <f t="shared" si="4"/>
        <v>2.93605422</v>
      </c>
      <c r="G115" s="99">
        <f>-F115*(Bonds!X105/100)*(1/(1+(Bonds!D105/100)))</f>
        <v>0</v>
      </c>
      <c r="H115" s="99">
        <f>-F115*Bonds!$AS$8</f>
        <v>-0.459720206</v>
      </c>
      <c r="I115" s="99">
        <f t="shared" si="5"/>
        <v>-1.453762938</v>
      </c>
    </row>
    <row r="116">
      <c r="A116" s="262">
        <v>42984.0</v>
      </c>
      <c r="B116" s="10">
        <f>exp(-'Yield curve'!B109*$B$9/100)</f>
        <v>0.9257972693</v>
      </c>
      <c r="C116" s="10">
        <f>exp(-'Yield curve'!C109*$C$9/100)</f>
        <v>0.8583013649</v>
      </c>
      <c r="D116" s="99">
        <f>exp(-'Yield curve'!D109*$D$9/100)</f>
        <v>0.7961242598</v>
      </c>
      <c r="E116" s="246">
        <f t="shared" si="3"/>
        <v>84.77287177</v>
      </c>
      <c r="F116" s="99">
        <f t="shared" si="4"/>
        <v>2.936066908</v>
      </c>
      <c r="G116" s="99">
        <f>-F116*(Bonds!X106/100)*(1/(1+(Bonds!D106/100)))</f>
        <v>0.001091474687</v>
      </c>
      <c r="H116" s="99">
        <f>-F116*Bonds!$AS$8</f>
        <v>-0.4597221927</v>
      </c>
      <c r="I116" s="99">
        <f t="shared" si="5"/>
        <v>-1.45376922</v>
      </c>
    </row>
    <row r="117">
      <c r="A117" s="262">
        <v>42983.0</v>
      </c>
      <c r="B117" s="10">
        <f>exp(-'Yield curve'!B110*$B$9/100)</f>
        <v>0.9253344863</v>
      </c>
      <c r="C117" s="10">
        <f>exp(-'Yield curve'!C110*$C$9/100)</f>
        <v>0.8576149984</v>
      </c>
      <c r="D117" s="99">
        <f>exp(-'Yield curve'!D110*$D$9/100)</f>
        <v>0.7951694837</v>
      </c>
      <c r="E117" s="246">
        <f t="shared" si="3"/>
        <v>84.67318631</v>
      </c>
      <c r="F117" s="99">
        <f t="shared" si="4"/>
        <v>2.936029714</v>
      </c>
      <c r="G117" s="99">
        <f>-F117*(Bonds!X107/100)*(1/(1+(Bonds!D107/100)))</f>
        <v>0.001363819079</v>
      </c>
      <c r="H117" s="99">
        <f>-F117*Bonds!$AS$8</f>
        <v>-0.459716369</v>
      </c>
      <c r="I117" s="99">
        <f t="shared" si="5"/>
        <v>-1.453750804</v>
      </c>
    </row>
    <row r="118">
      <c r="A118" s="262">
        <v>42982.0</v>
      </c>
      <c r="B118" s="10">
        <f>exp(-'Yield curve'!B111*$B$9/100)</f>
        <v>0.9249644265</v>
      </c>
      <c r="C118" s="10">
        <f>exp(-'Yield curve'!C111*$C$9/100)</f>
        <v>0.8567578121</v>
      </c>
      <c r="D118" s="99">
        <f>exp(-'Yield curve'!D111*$D$9/100)</f>
        <v>0.7939776236</v>
      </c>
      <c r="E118" s="246">
        <f t="shared" si="3"/>
        <v>84.54916208</v>
      </c>
      <c r="F118" s="99">
        <f t="shared" si="4"/>
        <v>2.935973661</v>
      </c>
      <c r="G118" s="99">
        <f>-F118*(Bonds!X108/100)*(1/(1+(Bonds!D108/100)))</f>
        <v>0.0005452639355</v>
      </c>
      <c r="H118" s="99">
        <f>-F118*Bonds!$AS$8</f>
        <v>-0.4597075923</v>
      </c>
      <c r="I118" s="99">
        <f t="shared" si="5"/>
        <v>-1.453723049</v>
      </c>
    </row>
    <row r="119">
      <c r="A119" s="262">
        <v>42979.0</v>
      </c>
      <c r="B119" s="10">
        <f>exp(-'Yield curve'!B112*$B$9/100)</f>
        <v>0.9249644265</v>
      </c>
      <c r="C119" s="10">
        <f>exp(-'Yield curve'!C112*$C$9/100)</f>
        <v>0.8564151775</v>
      </c>
      <c r="D119" s="99">
        <f>exp(-'Yield curve'!D112*$D$9/100)</f>
        <v>0.7935013799</v>
      </c>
      <c r="E119" s="246">
        <f t="shared" si="3"/>
        <v>84.49989996</v>
      </c>
      <c r="F119" s="99">
        <f t="shared" si="4"/>
        <v>2.935944444</v>
      </c>
      <c r="G119" s="99">
        <f>-F119*(Bonds!X109/100)*(1/(1+(Bonds!D109/100)))</f>
        <v>0.0005451572638</v>
      </c>
      <c r="H119" s="99">
        <f>-F119*Bonds!$AS$8</f>
        <v>-0.4597030176</v>
      </c>
      <c r="I119" s="99">
        <f t="shared" si="5"/>
        <v>-1.453708583</v>
      </c>
    </row>
    <row r="120">
      <c r="A120" s="262">
        <v>42978.0</v>
      </c>
      <c r="B120" s="10">
        <f>exp(-'Yield curve'!B113*$B$9/100)</f>
        <v>0.9247794522</v>
      </c>
      <c r="C120" s="10">
        <f>exp(-'Yield curve'!C113*$C$9/100)</f>
        <v>0.8560726799</v>
      </c>
      <c r="D120" s="99">
        <f>exp(-'Yield curve'!D113*$D$9/100)</f>
        <v>0.7930254219</v>
      </c>
      <c r="E120" s="246">
        <f t="shared" si="3"/>
        <v>84.4502973</v>
      </c>
      <c r="F120" s="99">
        <f t="shared" si="4"/>
        <v>2.935923693</v>
      </c>
      <c r="G120" s="99">
        <f>-F120*(Bonds!X110/100)*(1/(1+(Bonds!D110/100)))</f>
        <v>0.000817578305</v>
      </c>
      <c r="H120" s="99">
        <f>-F120*Bonds!$AS$8</f>
        <v>-0.4596997685</v>
      </c>
      <c r="I120" s="99">
        <f t="shared" si="5"/>
        <v>-1.453698308</v>
      </c>
    </row>
    <row r="121">
      <c r="A121" s="262">
        <v>42977.0</v>
      </c>
      <c r="B121" s="10">
        <f>exp(-'Yield curve'!B114*$B$9/100)</f>
        <v>0.9246869788</v>
      </c>
      <c r="C121" s="10">
        <f>exp(-'Yield curve'!C114*$C$9/100)</f>
        <v>0.8557303193</v>
      </c>
      <c r="D121" s="99">
        <f>exp(-'Yield curve'!D114*$D$9/100)</f>
        <v>0.7923120201</v>
      </c>
      <c r="E121" s="246">
        <f t="shared" si="3"/>
        <v>84.37666064</v>
      </c>
      <c r="F121" s="99">
        <f t="shared" si="4"/>
        <v>2.935880272</v>
      </c>
      <c r="G121" s="99">
        <f>-F121*(Bonds!X111/100)*(1/(1+(Bonds!D111/100)))</f>
        <v>0.001089784808</v>
      </c>
      <c r="H121" s="99">
        <f>-F121*Bonds!$AS$8</f>
        <v>-0.4596929696</v>
      </c>
      <c r="I121" s="99">
        <f t="shared" si="5"/>
        <v>-1.453676808</v>
      </c>
    </row>
    <row r="122">
      <c r="A122" s="262">
        <v>42976.0</v>
      </c>
      <c r="B122" s="10">
        <f>exp(-'Yield curve'!B115*$B$9/100)</f>
        <v>0.9245945148</v>
      </c>
      <c r="C122" s="10">
        <f>exp(-'Yield curve'!C115*$C$9/100)</f>
        <v>0.8553880956</v>
      </c>
      <c r="D122" s="99">
        <f>exp(-'Yield curve'!D115*$D$9/100)</f>
        <v>0.7913618159</v>
      </c>
      <c r="E122" s="246">
        <f t="shared" si="3"/>
        <v>84.27887044</v>
      </c>
      <c r="F122" s="99">
        <f t="shared" si="4"/>
        <v>2.935818382</v>
      </c>
      <c r="G122" s="99">
        <f>-F122*(Bonds!X112/100)*(1/(1+(Bonds!D112/100)))</f>
        <v>-0.0008170181027</v>
      </c>
      <c r="H122" s="99">
        <f>-F122*Bonds!$AS$8</f>
        <v>-0.4596832791</v>
      </c>
      <c r="I122" s="99">
        <f t="shared" si="5"/>
        <v>-1.453646164</v>
      </c>
    </row>
    <row r="123">
      <c r="A123" s="262">
        <v>42975.0</v>
      </c>
      <c r="B123" s="10">
        <f>exp(-'Yield curve'!B116*$B$9/100)</f>
        <v>0.9248719347</v>
      </c>
      <c r="C123" s="10">
        <f>exp(-'Yield curve'!C116*$C$9/100)</f>
        <v>0.8559014825</v>
      </c>
      <c r="D123" s="99">
        <f>exp(-'Yield curve'!D116*$D$9/100)</f>
        <v>0.7920743621</v>
      </c>
      <c r="E123" s="246">
        <f t="shared" si="3"/>
        <v>84.35313177</v>
      </c>
      <c r="F123" s="99">
        <f t="shared" si="4"/>
        <v>2.935849558</v>
      </c>
      <c r="G123" s="99">
        <f>-F123*(Bonds!X113/100)*(1/(1+(Bonds!D113/100)))</f>
        <v>0</v>
      </c>
      <c r="H123" s="99">
        <f>-F123*Bonds!$AS$8</f>
        <v>-0.4596881605</v>
      </c>
      <c r="I123" s="99">
        <f t="shared" si="5"/>
        <v>-1.453661601</v>
      </c>
    </row>
    <row r="124">
      <c r="A124" s="262">
        <v>42972.0</v>
      </c>
      <c r="B124" s="10">
        <f>exp(-'Yield curve'!B117*$B$9/100)</f>
        <v>0.9248719347</v>
      </c>
      <c r="C124" s="10">
        <f>exp(-'Yield curve'!C117*$C$9/100)</f>
        <v>0.8559014825</v>
      </c>
      <c r="D124" s="99">
        <f>exp(-'Yield curve'!D117*$D$9/100)</f>
        <v>0.7920743621</v>
      </c>
      <c r="E124" s="246">
        <f t="shared" si="3"/>
        <v>84.35313177</v>
      </c>
      <c r="F124" s="99">
        <f t="shared" si="4"/>
        <v>2.935849558</v>
      </c>
      <c r="G124" s="99">
        <f>-F124*(Bonds!X114/100)*(1/(1+(Bonds!D114/100)))</f>
        <v>0.0002724180716</v>
      </c>
      <c r="H124" s="99">
        <f>-F124*Bonds!$AS$8</f>
        <v>-0.4596881605</v>
      </c>
      <c r="I124" s="99">
        <f t="shared" si="5"/>
        <v>-1.453661601</v>
      </c>
    </row>
    <row r="125">
      <c r="A125" s="262">
        <v>42971.0</v>
      </c>
      <c r="B125" s="10">
        <f>exp(-'Yield curve'!B118*$B$9/100)</f>
        <v>0.9245020599</v>
      </c>
      <c r="C125" s="10">
        <f>exp(-'Yield curve'!C118*$C$9/100)</f>
        <v>0.8557303193</v>
      </c>
      <c r="D125" s="99">
        <f>exp(-'Yield curve'!D118*$D$9/100)</f>
        <v>0.7918367755</v>
      </c>
      <c r="E125" s="246">
        <f t="shared" si="3"/>
        <v>84.32781586</v>
      </c>
      <c r="F125" s="99">
        <f t="shared" si="4"/>
        <v>2.935851903</v>
      </c>
      <c r="G125" s="99">
        <f>-F125*(Bonds!X115/100)*(1/(1+(Bonds!D115/100)))</f>
        <v>-0.0002723930139</v>
      </c>
      <c r="H125" s="99">
        <f>-F125*Bonds!$AS$8</f>
        <v>-0.4596885278</v>
      </c>
      <c r="I125" s="99">
        <f t="shared" si="5"/>
        <v>-1.453662762</v>
      </c>
    </row>
    <row r="126">
      <c r="A126" s="262">
        <v>42970.0</v>
      </c>
      <c r="B126" s="10">
        <f>exp(-'Yield curve'!B119*$B$9/100)</f>
        <v>0.9246869788</v>
      </c>
      <c r="C126" s="10">
        <f>exp(-'Yield curve'!C119*$C$9/100)</f>
        <v>0.8557303193</v>
      </c>
      <c r="D126" s="99">
        <f>exp(-'Yield curve'!D119*$D$9/100)</f>
        <v>0.7920743621</v>
      </c>
      <c r="E126" s="246">
        <f t="shared" si="3"/>
        <v>84.35241953</v>
      </c>
      <c r="F126" s="99">
        <f t="shared" si="4"/>
        <v>2.935861845</v>
      </c>
      <c r="G126" s="99">
        <f>-F126*(Bonds!X116/100)*(1/(1+(Bonds!D116/100)))</f>
        <v>0.0002724192118</v>
      </c>
      <c r="H126" s="99">
        <f>-F126*Bonds!$AS$8</f>
        <v>-0.4596900844</v>
      </c>
      <c r="I126" s="99">
        <f t="shared" si="5"/>
        <v>-1.453667685</v>
      </c>
    </row>
    <row r="127">
      <c r="A127" s="262">
        <v>42969.0</v>
      </c>
      <c r="B127" s="10">
        <f>exp(-'Yield curve'!B120*$B$9/100)</f>
        <v>0.9247794522</v>
      </c>
      <c r="C127" s="10">
        <f>exp(-'Yield curve'!C120*$C$9/100)</f>
        <v>0.8557303193</v>
      </c>
      <c r="D127" s="99">
        <f>exp(-'Yield curve'!D120*$D$9/100)</f>
        <v>0.7918367755</v>
      </c>
      <c r="E127" s="246">
        <f t="shared" si="3"/>
        <v>84.32837064</v>
      </c>
      <c r="F127" s="99">
        <f t="shared" si="4"/>
        <v>2.935839168</v>
      </c>
      <c r="G127" s="99">
        <f>-F127*(Bonds!X117/100)*(1/(1+(Bonds!D117/100)))</f>
        <v>0</v>
      </c>
      <c r="H127" s="99">
        <f>-F127*Bonds!$AS$8</f>
        <v>-0.4596865337</v>
      </c>
      <c r="I127" s="99">
        <f t="shared" si="5"/>
        <v>-1.453656456</v>
      </c>
    </row>
    <row r="128">
      <c r="A128" s="262">
        <v>42968.0</v>
      </c>
      <c r="B128" s="10">
        <f>exp(-'Yield curve'!B121*$B$9/100)</f>
        <v>0.9246869788</v>
      </c>
      <c r="C128" s="10">
        <f>exp(-'Yield curve'!C121*$C$9/100)</f>
        <v>0.8557303193</v>
      </c>
      <c r="D128" s="99">
        <f>exp(-'Yield curve'!D121*$D$9/100)</f>
        <v>0.7918367755</v>
      </c>
      <c r="E128" s="246">
        <f t="shared" si="3"/>
        <v>84.32818569</v>
      </c>
      <c r="F128" s="99">
        <f t="shared" si="4"/>
        <v>2.935843413</v>
      </c>
      <c r="G128" s="99">
        <f>-F128*(Bonds!X118/100)*(1/(1+(Bonds!D118/100)))</f>
        <v>0.0002723922261</v>
      </c>
      <c r="H128" s="99">
        <f>-F128*Bonds!$AS$8</f>
        <v>-0.4596871984</v>
      </c>
      <c r="I128" s="99">
        <f t="shared" si="5"/>
        <v>-1.453658558</v>
      </c>
    </row>
    <row r="129">
      <c r="A129" s="262">
        <v>42965.0</v>
      </c>
      <c r="B129" s="10">
        <f>exp(-'Yield curve'!B122*$B$9/100)</f>
        <v>0.9248719347</v>
      </c>
      <c r="C129" s="10">
        <f>exp(-'Yield curve'!C122*$C$9/100)</f>
        <v>0.8555591904</v>
      </c>
      <c r="D129" s="99">
        <f>exp(-'Yield curve'!D122*$D$9/100)</f>
        <v>0.7915992601</v>
      </c>
      <c r="E129" s="246">
        <f t="shared" si="3"/>
        <v>84.30398678</v>
      </c>
      <c r="F129" s="99">
        <f t="shared" si="4"/>
        <v>2.935820282</v>
      </c>
      <c r="G129" s="99">
        <f>-F129*(Bonds!X119/100)*(1/(1+(Bonds!D119/100)))</f>
        <v>0.0002723648095</v>
      </c>
      <c r="H129" s="99">
        <f>-F129*Bonds!$AS$8</f>
        <v>-0.4596835766</v>
      </c>
      <c r="I129" s="99">
        <f t="shared" si="5"/>
        <v>-1.453647105</v>
      </c>
    </row>
    <row r="130">
      <c r="A130" s="262">
        <v>42964.0</v>
      </c>
      <c r="B130" s="10">
        <f>exp(-'Yield curve'!B123*$B$9/100)</f>
        <v>0.9245945148</v>
      </c>
      <c r="C130" s="10">
        <f>exp(-'Yield curve'!C123*$C$9/100)</f>
        <v>0.8553880956</v>
      </c>
      <c r="D130" s="99">
        <f>exp(-'Yield curve'!D123*$D$9/100)</f>
        <v>0.7913618159</v>
      </c>
      <c r="E130" s="246">
        <f t="shared" si="3"/>
        <v>84.27887044</v>
      </c>
      <c r="F130" s="99">
        <f t="shared" si="4"/>
        <v>2.935818382</v>
      </c>
      <c r="G130" s="99">
        <f>-F130*(Bonds!X120/100)*(1/(1+(Bonds!D120/100)))</f>
        <v>0.0008170181027</v>
      </c>
      <c r="H130" s="99">
        <f>-F130*Bonds!$AS$8</f>
        <v>-0.4596832791</v>
      </c>
      <c r="I130" s="99">
        <f t="shared" si="5"/>
        <v>-1.453646164</v>
      </c>
    </row>
    <row r="131">
      <c r="A131" s="262">
        <v>42963.0</v>
      </c>
      <c r="B131" s="10">
        <f>exp(-'Yield curve'!B124*$B$9/100)</f>
        <v>0.9245020599</v>
      </c>
      <c r="C131" s="10">
        <f>exp(-'Yield curve'!C124*$C$9/100)</f>
        <v>0.8548750167</v>
      </c>
      <c r="D131" s="99">
        <f>exp(-'Yield curve'!D124*$D$9/100)</f>
        <v>0.7906499107</v>
      </c>
      <c r="E131" s="246">
        <f t="shared" si="3"/>
        <v>84.20504504</v>
      </c>
      <c r="F131" s="99">
        <f t="shared" si="4"/>
        <v>2.93577869</v>
      </c>
      <c r="G131" s="99">
        <f>-F131*(Bonds!X121/100)*(1/(1+(Bonds!D121/100)))</f>
        <v>0.001361299587</v>
      </c>
      <c r="H131" s="99">
        <f>-F131*Bonds!$AS$8</f>
        <v>-0.4596770643</v>
      </c>
      <c r="I131" s="99">
        <f t="shared" si="5"/>
        <v>-1.453626511</v>
      </c>
    </row>
    <row r="132">
      <c r="A132" s="262">
        <v>42962.0</v>
      </c>
      <c r="B132" s="10">
        <f>exp(-'Yield curve'!B125*$B$9/100)</f>
        <v>0.9246869788</v>
      </c>
      <c r="C132" s="10">
        <f>exp(-'Yield curve'!C125*$C$9/100)</f>
        <v>0.8545331351</v>
      </c>
      <c r="D132" s="99">
        <f>exp(-'Yield curve'!D125*$D$9/100)</f>
        <v>0.7894648248</v>
      </c>
      <c r="E132" s="246">
        <f t="shared" si="3"/>
        <v>84.08385236</v>
      </c>
      <c r="F132" s="99">
        <f t="shared" si="4"/>
        <v>2.935685461</v>
      </c>
      <c r="G132" s="99">
        <f>-F132*(Bonds!X122/100)*(1/(1+(Bonds!D122/100)))</f>
        <v>-0.0002721250891</v>
      </c>
      <c r="H132" s="99">
        <f>-F132*Bonds!$AS$8</f>
        <v>-0.4596624667</v>
      </c>
      <c r="I132" s="99">
        <f t="shared" si="5"/>
        <v>-1.45358035</v>
      </c>
    </row>
    <row r="133">
      <c r="A133" s="262">
        <v>42961.0</v>
      </c>
      <c r="B133" s="10">
        <f>exp(-'Yield curve'!B126*$B$9/100)</f>
        <v>0.9245020599</v>
      </c>
      <c r="C133" s="10">
        <f>exp(-'Yield curve'!C126*$C$9/100)</f>
        <v>0.8545331351</v>
      </c>
      <c r="D133" s="99">
        <f>exp(-'Yield curve'!D126*$D$9/100)</f>
        <v>0.7897016998</v>
      </c>
      <c r="E133" s="246">
        <f t="shared" si="3"/>
        <v>84.10764377</v>
      </c>
      <c r="F133" s="99">
        <f t="shared" si="4"/>
        <v>2.935712448</v>
      </c>
      <c r="G133" s="99">
        <f>-F133*(Bonds!X123/100)*(1/(1+(Bonds!D123/100)))</f>
        <v>0.00136076409</v>
      </c>
      <c r="H133" s="99">
        <f>-F133*Bonds!$AS$8</f>
        <v>-0.4596666922</v>
      </c>
      <c r="I133" s="99">
        <f t="shared" si="5"/>
        <v>-1.453593712</v>
      </c>
    </row>
    <row r="134">
      <c r="A134" s="262">
        <v>42958.0</v>
      </c>
      <c r="B134" s="10">
        <f>exp(-'Yield curve'!B127*$B$9/100)</f>
        <v>0.9242247509</v>
      </c>
      <c r="C134" s="10">
        <f>exp(-'Yield curve'!C127*$C$9/100)</f>
        <v>0.8536790291</v>
      </c>
      <c r="D134" s="99">
        <f>exp(-'Yield curve'!D127*$D$9/100)</f>
        <v>0.7885180352</v>
      </c>
      <c r="E134" s="246">
        <f t="shared" si="3"/>
        <v>83.98464715</v>
      </c>
      <c r="F134" s="99">
        <f t="shared" si="4"/>
        <v>2.935651845</v>
      </c>
      <c r="G134" s="99">
        <f>-F134*(Bonds!X124/100)*(1/(1+(Bonds!D124/100)))</f>
        <v>0.0005440422249</v>
      </c>
      <c r="H134" s="99">
        <f>-F134*Bonds!$AS$8</f>
        <v>-0.4596572032</v>
      </c>
      <c r="I134" s="99">
        <f t="shared" si="5"/>
        <v>-1.453563705</v>
      </c>
    </row>
    <row r="135">
      <c r="A135" s="262">
        <v>42957.0</v>
      </c>
      <c r="B135" s="10">
        <f>exp(-'Yield curve'!B128*$B$9/100)</f>
        <v>0.9238551349</v>
      </c>
      <c r="C135" s="10">
        <f>exp(-'Yield curve'!C128*$C$9/100)</f>
        <v>0.8531669753</v>
      </c>
      <c r="D135" s="99">
        <f>exp(-'Yield curve'!D128*$D$9/100)</f>
        <v>0.7880450663</v>
      </c>
      <c r="E135" s="246">
        <f t="shared" si="3"/>
        <v>83.93464098</v>
      </c>
      <c r="F135" s="99">
        <f t="shared" si="4"/>
        <v>2.935643324</v>
      </c>
      <c r="G135" s="99">
        <f>-F135*(Bonds!X125/100)*(1/(1+(Bonds!D125/100)))</f>
        <v>0.0005439398414</v>
      </c>
      <c r="H135" s="99">
        <f>-F135*Bonds!$AS$8</f>
        <v>-0.459655869</v>
      </c>
      <c r="I135" s="99">
        <f t="shared" si="5"/>
        <v>-1.453559486</v>
      </c>
    </row>
    <row r="136">
      <c r="A136" s="262">
        <v>42956.0</v>
      </c>
      <c r="B136" s="10">
        <f>exp(-'Yield curve'!B129*$B$9/100)</f>
        <v>0.92357802</v>
      </c>
      <c r="C136" s="10">
        <f>exp(-'Yield curve'!C129*$C$9/100)</f>
        <v>0.8528257768</v>
      </c>
      <c r="D136" s="99">
        <f>exp(-'Yield curve'!D129*$D$9/100)</f>
        <v>0.7875723811</v>
      </c>
      <c r="E136" s="246">
        <f t="shared" si="3"/>
        <v>83.88519047</v>
      </c>
      <c r="F136" s="99">
        <f t="shared" si="4"/>
        <v>2.935626735</v>
      </c>
      <c r="G136" s="99">
        <f>-F136*(Bonds!X126/100)*(1/(1+(Bonds!D126/100)))</f>
        <v>0</v>
      </c>
      <c r="H136" s="99">
        <f>-F136*Bonds!$AS$8</f>
        <v>-0.4596532714</v>
      </c>
      <c r="I136" s="99">
        <f t="shared" si="5"/>
        <v>-1.453551272</v>
      </c>
    </row>
    <row r="137">
      <c r="A137" s="262">
        <v>42955.0</v>
      </c>
      <c r="B137" s="10">
        <f>exp(-'Yield curve'!B130*$B$9/100)</f>
        <v>0.9233933228</v>
      </c>
      <c r="C137" s="10">
        <f>exp(-'Yield curve'!C130*$C$9/100)</f>
        <v>0.8524847147</v>
      </c>
      <c r="D137" s="99">
        <f>exp(-'Yield curve'!D130*$D$9/100)</f>
        <v>0.7875723811</v>
      </c>
      <c r="E137" s="246">
        <f t="shared" si="3"/>
        <v>83.88413895</v>
      </c>
      <c r="F137" s="99">
        <f t="shared" si="4"/>
        <v>2.935642867</v>
      </c>
      <c r="G137" s="99">
        <f>-F137*(Bonds!X127/100)*(1/(1+(Bonds!D127/100)))</f>
        <v>-0.0005438389897</v>
      </c>
      <c r="H137" s="99">
        <f>-F137*Bonds!$AS$8</f>
        <v>-0.4596557973</v>
      </c>
      <c r="I137" s="99">
        <f t="shared" si="5"/>
        <v>-1.453559259</v>
      </c>
    </row>
    <row r="138">
      <c r="A138" s="262">
        <v>42954.0</v>
      </c>
      <c r="B138" s="10">
        <f>exp(-'Yield curve'!B131*$B$9/100)</f>
        <v>0.9236703824</v>
      </c>
      <c r="C138" s="10">
        <f>exp(-'Yield curve'!C131*$C$9/100)</f>
        <v>0.852996359</v>
      </c>
      <c r="D138" s="99">
        <f>exp(-'Yield curve'!D131*$D$9/100)</f>
        <v>0.7880450663</v>
      </c>
      <c r="E138" s="246">
        <f t="shared" si="3"/>
        <v>83.93393025</v>
      </c>
      <c r="F138" s="99">
        <f t="shared" si="4"/>
        <v>2.935655649</v>
      </c>
      <c r="G138" s="99">
        <f>-F138*(Bonds!X128/100)*(1/(1+(Bonds!D128/100)))</f>
        <v>0.0005439421251</v>
      </c>
      <c r="H138" s="99">
        <f>-F138*Bonds!$AS$8</f>
        <v>-0.4596577988</v>
      </c>
      <c r="I138" s="99">
        <f t="shared" si="5"/>
        <v>-1.453565588</v>
      </c>
    </row>
    <row r="139">
      <c r="A139" s="262">
        <v>42951.0</v>
      </c>
      <c r="B139" s="10">
        <f>exp(-'Yield curve'!B132*$B$9/100)</f>
        <v>0.9233933228</v>
      </c>
      <c r="C139" s="10">
        <f>exp(-'Yield curve'!C132*$C$9/100)</f>
        <v>0.8524847147</v>
      </c>
      <c r="D139" s="99">
        <f>exp(-'Yield curve'!D132*$D$9/100)</f>
        <v>0.7875723811</v>
      </c>
      <c r="E139" s="246">
        <f t="shared" si="3"/>
        <v>83.88413895</v>
      </c>
      <c r="F139" s="99">
        <f t="shared" si="4"/>
        <v>2.935642867</v>
      </c>
      <c r="G139" s="99">
        <f>-F139*(Bonds!X129/100)*(1/(1+(Bonds!D129/100)))</f>
        <v>0.001359597474</v>
      </c>
      <c r="H139" s="99">
        <f>-F139*Bonds!$AS$8</f>
        <v>-0.4596557973</v>
      </c>
      <c r="I139" s="99">
        <f t="shared" si="5"/>
        <v>-1.453559259</v>
      </c>
    </row>
    <row r="140">
      <c r="A140" s="262">
        <v>42950.0</v>
      </c>
      <c r="B140" s="10">
        <f>exp(-'Yield curve'!B133*$B$9/100)</f>
        <v>0.9229317416</v>
      </c>
      <c r="C140" s="10">
        <f>exp(-'Yield curve'!C133*$C$9/100)</f>
        <v>0.8518029996</v>
      </c>
      <c r="D140" s="99">
        <f>exp(-'Yield curve'!D133*$D$9/100)</f>
        <v>0.7863919081</v>
      </c>
      <c r="E140" s="246">
        <f t="shared" si="3"/>
        <v>83.76144411</v>
      </c>
      <c r="F140" s="99">
        <f t="shared" si="4"/>
        <v>2.935586916</v>
      </c>
      <c r="G140" s="99">
        <f>-F140*(Bonds!X130/100)*(1/(1+(Bonds!D130/100)))</f>
        <v>0.0005435768754</v>
      </c>
      <c r="H140" s="99">
        <f>-F140*Bonds!$AS$8</f>
        <v>-0.4596470367</v>
      </c>
      <c r="I140" s="99">
        <f t="shared" si="5"/>
        <v>-1.453531556</v>
      </c>
    </row>
    <row r="141">
      <c r="A141" s="262">
        <v>42949.0</v>
      </c>
      <c r="B141" s="10">
        <f>exp(-'Yield curve'!B134*$B$9/100)</f>
        <v>0.9231163464</v>
      </c>
      <c r="C141" s="10">
        <f>exp(-'Yield curve'!C134*$C$9/100)</f>
        <v>0.8518029996</v>
      </c>
      <c r="D141" s="99">
        <f>exp(-'Yield curve'!D134*$D$9/100)</f>
        <v>0.7859202145</v>
      </c>
      <c r="E141" s="246">
        <f t="shared" si="3"/>
        <v>83.71370057</v>
      </c>
      <c r="F141" s="99">
        <f t="shared" si="4"/>
        <v>2.935541359</v>
      </c>
      <c r="G141" s="99">
        <f>-F141*(Bonds!X131/100)*(1/(1+(Bonds!D131/100)))</f>
        <v>0</v>
      </c>
      <c r="H141" s="99">
        <f>-F141*Bonds!$AS$8</f>
        <v>-0.4596399035</v>
      </c>
      <c r="I141" s="99">
        <f t="shared" si="5"/>
        <v>-1.453508999</v>
      </c>
    </row>
    <row r="142">
      <c r="A142" s="262">
        <v>42948.0</v>
      </c>
      <c r="B142" s="10">
        <f>exp(-'Yield curve'!B135*$B$9/100)</f>
        <v>0.9229317416</v>
      </c>
      <c r="C142" s="10">
        <f>exp(-'Yield curve'!C135*$C$9/100)</f>
        <v>0.851632656</v>
      </c>
      <c r="D142" s="99">
        <f>exp(-'Yield curve'!D135*$D$9/100)</f>
        <v>0.7859202145</v>
      </c>
      <c r="E142" s="246">
        <f t="shared" si="3"/>
        <v>83.71299067</v>
      </c>
      <c r="F142" s="99">
        <f t="shared" si="4"/>
        <v>2.935553703</v>
      </c>
      <c r="G142" s="99">
        <f>-F142*(Bonds!X132/100)*(1/(1+(Bonds!D132/100)))</f>
        <v>0</v>
      </c>
      <c r="H142" s="99">
        <f>-F142*Bonds!$AS$8</f>
        <v>-0.4596418363</v>
      </c>
      <c r="I142" s="99">
        <f t="shared" si="5"/>
        <v>-1.453515111</v>
      </c>
    </row>
    <row r="143">
      <c r="A143" s="262">
        <v>42947.0</v>
      </c>
      <c r="B143" s="10">
        <f>exp(-'Yield curve'!B136*$B$9/100)</f>
        <v>0.9227471737</v>
      </c>
      <c r="C143" s="10">
        <f>exp(-'Yield curve'!C136*$C$9/100)</f>
        <v>0.8514623465</v>
      </c>
      <c r="D143" s="99">
        <f>exp(-'Yield curve'!D136*$D$9/100)</f>
        <v>0.7859202145</v>
      </c>
      <c r="E143" s="246">
        <f t="shared" si="3"/>
        <v>83.71228092</v>
      </c>
      <c r="F143" s="99">
        <f t="shared" si="4"/>
        <v>2.935566044</v>
      </c>
      <c r="G143" s="99">
        <f>-F143*(Bonds!X133/100)*(1/(1+(Bonds!D133/100)))</f>
        <v>-0.0002717361885</v>
      </c>
      <c r="H143" s="99">
        <f>-F143*Bonds!$AS$8</f>
        <v>-0.4596437687</v>
      </c>
      <c r="I143" s="99">
        <f t="shared" si="5"/>
        <v>-1.453521221</v>
      </c>
    </row>
    <row r="144">
      <c r="A144" s="262">
        <v>42944.0</v>
      </c>
      <c r="B144" s="10">
        <f>exp(-'Yield curve'!B137*$B$9/100)</f>
        <v>0.9227471737</v>
      </c>
      <c r="C144" s="10">
        <f>exp(-'Yield curve'!C137*$C$9/100)</f>
        <v>0.8514623465</v>
      </c>
      <c r="D144" s="99">
        <f>exp(-'Yield curve'!D137*$D$9/100)</f>
        <v>0.7861560259</v>
      </c>
      <c r="E144" s="246">
        <f t="shared" si="3"/>
        <v>83.73633368</v>
      </c>
      <c r="F144" s="99">
        <f t="shared" si="4"/>
        <v>2.935584553</v>
      </c>
      <c r="G144" s="99">
        <f>-F144*(Bonds!X134/100)*(1/(1+(Bonds!D134/100)))</f>
        <v>-0.000543526116</v>
      </c>
      <c r="H144" s="99">
        <f>-F144*Bonds!$AS$8</f>
        <v>-0.4596466667</v>
      </c>
      <c r="I144" s="99">
        <f t="shared" si="5"/>
        <v>-1.453530386</v>
      </c>
    </row>
    <row r="145">
      <c r="A145" s="262">
        <v>42943.0</v>
      </c>
      <c r="B145" s="10">
        <f>exp(-'Yield curve'!B138*$B$9/100)</f>
        <v>0.9227471737</v>
      </c>
      <c r="C145" s="10">
        <f>exp(-'Yield curve'!C138*$C$9/100)</f>
        <v>0.8518029996</v>
      </c>
      <c r="D145" s="99">
        <f>exp(-'Yield curve'!D138*$D$9/100)</f>
        <v>0.7866278611</v>
      </c>
      <c r="E145" s="246">
        <f t="shared" si="3"/>
        <v>83.78514218</v>
      </c>
      <c r="F145" s="99">
        <f t="shared" si="4"/>
        <v>2.935613946</v>
      </c>
      <c r="G145" s="99">
        <f>-F145*(Bonds!X135/100)*(1/(1+(Bonds!D135/100)))</f>
        <v>0.001630896637</v>
      </c>
      <c r="H145" s="99">
        <f>-F145*Bonds!$AS$8</f>
        <v>-0.459651269</v>
      </c>
      <c r="I145" s="99">
        <f t="shared" si="5"/>
        <v>-1.453544939</v>
      </c>
    </row>
    <row r="146">
      <c r="A146" s="262">
        <v>42942.0</v>
      </c>
      <c r="B146" s="10">
        <f>exp(-'Yield curve'!B139*$B$9/100)</f>
        <v>0.9229317416</v>
      </c>
      <c r="C146" s="10">
        <f>exp(-'Yield curve'!C139*$C$9/100)</f>
        <v>0.8509516224</v>
      </c>
      <c r="D146" s="99">
        <f>exp(-'Yield curve'!D139*$D$9/100)</f>
        <v>0.7852132045</v>
      </c>
      <c r="E146" s="246">
        <f t="shared" si="3"/>
        <v>83.63951359</v>
      </c>
      <c r="F146" s="99">
        <f t="shared" si="4"/>
        <v>2.935513372</v>
      </c>
      <c r="G146" s="99">
        <f>-F146*(Bonds!X136/100)*(1/(1+(Bonds!D136/100)))</f>
        <v>0.0008149676213</v>
      </c>
      <c r="H146" s="99">
        <f>-F146*Bonds!$AS$8</f>
        <v>-0.4596355214</v>
      </c>
      <c r="I146" s="99">
        <f t="shared" si="5"/>
        <v>-1.453495141</v>
      </c>
    </row>
    <row r="147">
      <c r="A147" s="262">
        <v>42941.0</v>
      </c>
      <c r="B147" s="10">
        <f>exp(-'Yield curve'!B140*$B$9/100)</f>
        <v>0.9226549036</v>
      </c>
      <c r="C147" s="10">
        <f>exp(-'Yield curve'!C140*$C$9/100)</f>
        <v>0.8507814491</v>
      </c>
      <c r="D147" s="99">
        <f>exp(-'Yield curve'!D140*$D$9/100)</f>
        <v>0.7845068305</v>
      </c>
      <c r="E147" s="246">
        <f t="shared" si="3"/>
        <v>83.56656942</v>
      </c>
      <c r="F147" s="99">
        <f t="shared" si="4"/>
        <v>2.935474406</v>
      </c>
      <c r="G147" s="99">
        <f>-F147*(Bonds!X137/100)*(1/(1+(Bonds!D137/100)))</f>
        <v>0</v>
      </c>
      <c r="H147" s="99">
        <f>-F147*Bonds!$AS$8</f>
        <v>-0.4596294202</v>
      </c>
      <c r="I147" s="99">
        <f t="shared" si="5"/>
        <v>-1.453475848</v>
      </c>
    </row>
    <row r="148">
      <c r="A148" s="262">
        <v>42940.0</v>
      </c>
      <c r="B148" s="10">
        <f>exp(-'Yield curve'!B141*$B$9/100)</f>
        <v>0.9226549036</v>
      </c>
      <c r="C148" s="10">
        <f>exp(-'Yield curve'!C141*$C$9/100)</f>
        <v>0.8506113098</v>
      </c>
      <c r="D148" s="99">
        <f>exp(-'Yield curve'!D141*$D$9/100)</f>
        <v>0.7845068305</v>
      </c>
      <c r="E148" s="246">
        <f t="shared" si="3"/>
        <v>83.56622914</v>
      </c>
      <c r="F148" s="99">
        <f t="shared" si="4"/>
        <v>2.935478215</v>
      </c>
      <c r="G148" s="99">
        <f>-F148*(Bonds!X138/100)*(1/(1+(Bonds!D138/100)))</f>
        <v>-0.002172617793</v>
      </c>
      <c r="H148" s="99">
        <f>-F148*Bonds!$AS$8</f>
        <v>-0.4596300167</v>
      </c>
      <c r="I148" s="99">
        <f t="shared" si="5"/>
        <v>-1.453477734</v>
      </c>
    </row>
    <row r="149">
      <c r="A149" s="262">
        <v>42937.0</v>
      </c>
      <c r="B149" s="10">
        <f>exp(-'Yield curve'!B142*$B$9/100)</f>
        <v>0.922839453</v>
      </c>
      <c r="C149" s="10">
        <f>exp(-'Yield curve'!C142*$C$9/100)</f>
        <v>0.8518029996</v>
      </c>
      <c r="D149" s="99">
        <f>exp(-'Yield curve'!D142*$D$9/100)</f>
        <v>0.7863919081</v>
      </c>
      <c r="E149" s="246">
        <f t="shared" si="3"/>
        <v>83.76125953</v>
      </c>
      <c r="F149" s="99">
        <f t="shared" si="4"/>
        <v>2.935591181</v>
      </c>
      <c r="G149" s="99">
        <f>-F149*(Bonds!X139/100)*(1/(1+(Bonds!D139/100)))</f>
        <v>-0.0002717888326</v>
      </c>
      <c r="H149" s="99">
        <f>-F149*Bonds!$AS$8</f>
        <v>-0.4596477045</v>
      </c>
      <c r="I149" s="99">
        <f t="shared" si="5"/>
        <v>-1.453533668</v>
      </c>
    </row>
    <row r="150">
      <c r="A150" s="262">
        <v>42936.0</v>
      </c>
      <c r="B150" s="10">
        <f>exp(-'Yield curve'!B143*$B$9/100)</f>
        <v>0.9224703911</v>
      </c>
      <c r="C150" s="10">
        <f>exp(-'Yield curve'!C143*$C$9/100)</f>
        <v>0.8514623465</v>
      </c>
      <c r="D150" s="99">
        <f>exp(-'Yield curve'!D143*$D$9/100)</f>
        <v>0.7866278611</v>
      </c>
      <c r="E150" s="246">
        <f t="shared" si="3"/>
        <v>83.7839073</v>
      </c>
      <c r="F150" s="99">
        <f t="shared" si="4"/>
        <v>2.935634343</v>
      </c>
      <c r="G150" s="99">
        <f>-F150*(Bonds!X140/100)*(1/(1+(Bonds!D140/100)))</f>
        <v>0</v>
      </c>
      <c r="H150" s="99">
        <f>-F150*Bonds!$AS$8</f>
        <v>-0.4596544627</v>
      </c>
      <c r="I150" s="99">
        <f t="shared" si="5"/>
        <v>-1.453555039</v>
      </c>
    </row>
    <row r="151">
      <c r="A151" s="262">
        <v>42935.0</v>
      </c>
      <c r="B151" s="10">
        <f>exp(-'Yield curve'!B144*$B$9/100)</f>
        <v>0.9227471737</v>
      </c>
      <c r="C151" s="10">
        <f>exp(-'Yield curve'!C144*$C$9/100)</f>
        <v>0.851632656</v>
      </c>
      <c r="D151" s="99">
        <f>exp(-'Yield curve'!D144*$D$9/100)</f>
        <v>0.7866278611</v>
      </c>
      <c r="E151" s="246">
        <f t="shared" si="3"/>
        <v>83.78480149</v>
      </c>
      <c r="F151" s="99">
        <f t="shared" si="4"/>
        <v>2.93561775</v>
      </c>
      <c r="G151" s="99">
        <f>-F151*(Bonds!X141/100)*(1/(1+(Bonds!D141/100)))</f>
        <v>-0.0002718164584</v>
      </c>
      <c r="H151" s="99">
        <f>-F151*Bonds!$AS$8</f>
        <v>-0.4596518647</v>
      </c>
      <c r="I151" s="99">
        <f t="shared" si="5"/>
        <v>-1.453546823</v>
      </c>
    </row>
    <row r="152">
      <c r="A152" s="262">
        <v>42934.0</v>
      </c>
      <c r="B152" s="10">
        <f>exp(-'Yield curve'!B145*$B$9/100)</f>
        <v>0.9226549036</v>
      </c>
      <c r="C152" s="10">
        <f>exp(-'Yield curve'!C145*$C$9/100)</f>
        <v>0.8518029996</v>
      </c>
      <c r="D152" s="99">
        <f>exp(-'Yield curve'!D145*$D$9/100)</f>
        <v>0.7868638848</v>
      </c>
      <c r="E152" s="246">
        <f t="shared" si="3"/>
        <v>83.80903206</v>
      </c>
      <c r="F152" s="99">
        <f t="shared" si="4"/>
        <v>2.935636703</v>
      </c>
      <c r="G152" s="99">
        <f>-F152*(Bonds!X142/100)*(1/(1+(Bonds!D142/100)))</f>
        <v>0</v>
      </c>
      <c r="H152" s="99">
        <f>-F152*Bonds!$AS$8</f>
        <v>-0.4596548323</v>
      </c>
      <c r="I152" s="99">
        <f t="shared" si="5"/>
        <v>-1.453556207</v>
      </c>
    </row>
    <row r="153">
      <c r="A153" s="262">
        <v>42933.0</v>
      </c>
      <c r="B153" s="10">
        <f>exp(-'Yield curve'!B146*$B$9/100)</f>
        <v>0.9225626427</v>
      </c>
      <c r="C153" s="10">
        <f>exp(-'Yield curve'!C146*$C$9/100)</f>
        <v>0.851632656</v>
      </c>
      <c r="D153" s="99">
        <f>exp(-'Yield curve'!D146*$D$9/100)</f>
        <v>0.7868638848</v>
      </c>
      <c r="E153" s="246">
        <f t="shared" si="3"/>
        <v>83.80850685</v>
      </c>
      <c r="F153" s="99">
        <f t="shared" si="4"/>
        <v>2.935644768</v>
      </c>
      <c r="G153" s="99">
        <f>-F153*(Bonds!X143/100)*(1/(1+(Bonds!D143/100)))</f>
        <v>0.0002718441308</v>
      </c>
      <c r="H153" s="99">
        <f>-F153*Bonds!$AS$8</f>
        <v>-0.4596560951</v>
      </c>
      <c r="I153" s="99">
        <f t="shared" si="5"/>
        <v>-1.453560201</v>
      </c>
    </row>
    <row r="154">
      <c r="A154" s="262">
        <v>42930.0</v>
      </c>
      <c r="B154" s="10">
        <f>exp(-'Yield curve'!B147*$B$9/100)</f>
        <v>0.9223781486</v>
      </c>
      <c r="C154" s="10">
        <f>exp(-'Yield curve'!C147*$C$9/100)</f>
        <v>0.8512920711</v>
      </c>
      <c r="D154" s="99">
        <f>exp(-'Yield curve'!D147*$D$9/100)</f>
        <v>0.7866278611</v>
      </c>
      <c r="E154" s="246">
        <f t="shared" si="3"/>
        <v>83.78338227</v>
      </c>
      <c r="F154" s="99">
        <f t="shared" si="4"/>
        <v>2.935642408</v>
      </c>
      <c r="G154" s="99">
        <f>-F154*(Bonds!X144/100)*(1/(1+(Bonds!D144/100)))</f>
        <v>0.001630912449</v>
      </c>
      <c r="H154" s="99">
        <f>-F154*Bonds!$AS$8</f>
        <v>-0.4596557255</v>
      </c>
      <c r="I154" s="99">
        <f t="shared" si="5"/>
        <v>-1.453559032</v>
      </c>
    </row>
    <row r="155">
      <c r="A155" s="262">
        <v>42929.0</v>
      </c>
      <c r="B155" s="10">
        <f>exp(-'Yield curve'!B148*$B$9/100)</f>
        <v>0.9221936914</v>
      </c>
      <c r="C155" s="10">
        <f>exp(-'Yield curve'!C148*$C$9/100)</f>
        <v>0.8506113098</v>
      </c>
      <c r="D155" s="99">
        <f>exp(-'Yield curve'!D148*$D$9/100)</f>
        <v>0.7852132045</v>
      </c>
      <c r="E155" s="246">
        <f t="shared" si="3"/>
        <v>83.63735686</v>
      </c>
      <c r="F155" s="99">
        <f t="shared" si="4"/>
        <v>2.935555144</v>
      </c>
      <c r="G155" s="99">
        <f>-F155*(Bonds!X145/100)*(1/(1+(Bonds!D145/100)))</f>
        <v>0.0008149792183</v>
      </c>
      <c r="H155" s="99">
        <f>-F155*Bonds!$AS$8</f>
        <v>-0.459642062</v>
      </c>
      <c r="I155" s="99">
        <f t="shared" si="5"/>
        <v>-1.453515824</v>
      </c>
    </row>
    <row r="156">
      <c r="A156" s="262">
        <v>42928.0</v>
      </c>
      <c r="B156" s="10">
        <f>exp(-'Yield curve'!B149*$B$9/100)</f>
        <v>0.9221936914</v>
      </c>
      <c r="C156" s="10">
        <f>exp(-'Yield curve'!C149*$C$9/100)</f>
        <v>0.8502711333</v>
      </c>
      <c r="D156" s="99">
        <f>exp(-'Yield curve'!D149*$D$9/100)</f>
        <v>0.7845068305</v>
      </c>
      <c r="E156" s="246">
        <f t="shared" si="3"/>
        <v>83.56462636</v>
      </c>
      <c r="F156" s="99">
        <f t="shared" si="4"/>
        <v>2.935507196</v>
      </c>
      <c r="G156" s="99">
        <f>-F156*(Bonds!X146/100)*(1/(1+(Bonds!D146/100)))</f>
        <v>0.0008147397159</v>
      </c>
      <c r="H156" s="99">
        <f>-F156*Bonds!$AS$8</f>
        <v>-0.4596345544</v>
      </c>
      <c r="I156" s="99">
        <f t="shared" si="5"/>
        <v>-1.453492083</v>
      </c>
    </row>
    <row r="157">
      <c r="A157" s="262">
        <v>42927.0</v>
      </c>
      <c r="B157" s="10">
        <f>exp(-'Yield curve'!B150*$B$9/100)</f>
        <v>0.9220092711</v>
      </c>
      <c r="C157" s="10">
        <f>exp(-'Yield curve'!C150*$C$9/100)</f>
        <v>0.8501010961</v>
      </c>
      <c r="D157" s="99">
        <f>exp(-'Yield curve'!D150*$D$9/100)</f>
        <v>0.783801092</v>
      </c>
      <c r="E157" s="246">
        <f t="shared" si="3"/>
        <v>83.49193212</v>
      </c>
      <c r="F157" s="99">
        <f t="shared" si="4"/>
        <v>2.935463953</v>
      </c>
      <c r="G157" s="99">
        <f>-F157*(Bonds!X147/100)*(1/(1+(Bonds!D147/100)))</f>
        <v>-0.001357502753</v>
      </c>
      <c r="H157" s="99">
        <f>-F157*Bonds!$AS$8</f>
        <v>-0.4596277834</v>
      </c>
      <c r="I157" s="99">
        <f t="shared" si="5"/>
        <v>-1.453470672</v>
      </c>
    </row>
    <row r="158">
      <c r="A158" s="262">
        <v>42926.0</v>
      </c>
      <c r="B158" s="10">
        <f>exp(-'Yield curve'!B151*$B$9/100)</f>
        <v>0.9221936914</v>
      </c>
      <c r="C158" s="10">
        <f>exp(-'Yield curve'!C151*$C$9/100)</f>
        <v>0.8507814491</v>
      </c>
      <c r="D158" s="99">
        <f>exp(-'Yield curve'!D151*$D$9/100)</f>
        <v>0.7849776759</v>
      </c>
      <c r="E158" s="246">
        <f t="shared" si="3"/>
        <v>83.61367322</v>
      </c>
      <c r="F158" s="99">
        <f t="shared" si="4"/>
        <v>2.935532821</v>
      </c>
      <c r="G158" s="99">
        <f>-F158*(Bonds!X148/100)*(1/(1+(Bonds!D148/100)))</f>
        <v>0.0005432650728</v>
      </c>
      <c r="H158" s="99">
        <f>-F158*Bonds!$AS$8</f>
        <v>-0.4596385666</v>
      </c>
      <c r="I158" s="99">
        <f t="shared" si="5"/>
        <v>-1.453504771</v>
      </c>
    </row>
    <row r="159">
      <c r="A159" s="262">
        <v>42923.0</v>
      </c>
      <c r="B159" s="10">
        <f>exp(-'Yield curve'!B152*$B$9/100)</f>
        <v>0.9216405412</v>
      </c>
      <c r="C159" s="10">
        <f>exp(-'Yield curve'!C152*$C$9/100)</f>
        <v>0.8501010961</v>
      </c>
      <c r="D159" s="99">
        <f>exp(-'Yield curve'!D152*$D$9/100)</f>
        <v>0.7845068305</v>
      </c>
      <c r="E159" s="246">
        <f t="shared" si="3"/>
        <v>83.56317999</v>
      </c>
      <c r="F159" s="99">
        <f t="shared" si="4"/>
        <v>2.935536628</v>
      </c>
      <c r="G159" s="99">
        <f>-F159*(Bonds!X149/100)*(1/(1+(Bonds!D149/100)))</f>
        <v>-0.0008147478845</v>
      </c>
      <c r="H159" s="99">
        <f>-F159*Bonds!$AS$8</f>
        <v>-0.4596391628</v>
      </c>
      <c r="I159" s="99">
        <f t="shared" si="5"/>
        <v>-1.453506656</v>
      </c>
    </row>
    <row r="160">
      <c r="A160" s="262">
        <v>42922.0</v>
      </c>
      <c r="B160" s="10">
        <f>exp(-'Yield curve'!B153*$B$9/100)</f>
        <v>0.9217327099</v>
      </c>
      <c r="C160" s="10">
        <f>exp(-'Yield curve'!C153*$C$9/100)</f>
        <v>0.8504412045</v>
      </c>
      <c r="D160" s="99">
        <f>exp(-'Yield curve'!D153*$D$9/100)</f>
        <v>0.7852132045</v>
      </c>
      <c r="E160" s="246">
        <f t="shared" si="3"/>
        <v>83.63609469</v>
      </c>
      <c r="F160" s="99">
        <f t="shared" si="4"/>
        <v>2.935580287</v>
      </c>
      <c r="G160" s="99">
        <f>-F160*(Bonds!X150/100)*(1/(1+(Bonds!D150/100)))</f>
        <v>-0.001358310331</v>
      </c>
      <c r="H160" s="99">
        <f>-F160*Bonds!$AS$8</f>
        <v>-0.4596459987</v>
      </c>
      <c r="I160" s="99">
        <f t="shared" si="5"/>
        <v>-1.453528273</v>
      </c>
    </row>
    <row r="161">
      <c r="A161" s="262">
        <v>42921.0</v>
      </c>
      <c r="B161" s="10">
        <f>exp(-'Yield curve'!B154*$B$9/100)</f>
        <v>0.9220092711</v>
      </c>
      <c r="C161" s="10">
        <f>exp(-'Yield curve'!C154*$C$9/100)</f>
        <v>0.8511218297</v>
      </c>
      <c r="D161" s="99">
        <f>exp(-'Yield curve'!D154*$D$9/100)</f>
        <v>0.7863919081</v>
      </c>
      <c r="E161" s="246">
        <f t="shared" si="3"/>
        <v>83.75823683</v>
      </c>
      <c r="F161" s="99">
        <f t="shared" si="4"/>
        <v>2.935644768</v>
      </c>
      <c r="G161" s="99">
        <f>-F161*(Bonds!X151/100)*(1/(1+(Bonds!D151/100)))</f>
        <v>-0.00135896897</v>
      </c>
      <c r="H161" s="99">
        <f>-F161*Bonds!$AS$8</f>
        <v>-0.4596560951</v>
      </c>
      <c r="I161" s="99">
        <f t="shared" si="5"/>
        <v>-1.453560201</v>
      </c>
    </row>
    <row r="162">
      <c r="A162" s="262">
        <v>42920.0</v>
      </c>
      <c r="B162" s="10">
        <f>exp(-'Yield curve'!B155*$B$9/100)</f>
        <v>0.9224703911</v>
      </c>
      <c r="C162" s="10">
        <f>exp(-'Yield curve'!C155*$C$9/100)</f>
        <v>0.8519733773</v>
      </c>
      <c r="D162" s="99">
        <f>exp(-'Yield curve'!D155*$D$9/100)</f>
        <v>0.7875723811</v>
      </c>
      <c r="E162" s="246">
        <f t="shared" si="3"/>
        <v>83.88127041</v>
      </c>
      <c r="F162" s="99">
        <f t="shared" si="4"/>
        <v>2.935696869</v>
      </c>
      <c r="G162" s="99">
        <f>-F162*(Bonds!X152/100)*(1/(1+(Bonds!D152/100)))</f>
        <v>0</v>
      </c>
      <c r="H162" s="99">
        <f>-F162*Bonds!$AS$8</f>
        <v>-0.4596642529</v>
      </c>
      <c r="I162" s="99">
        <f t="shared" si="5"/>
        <v>-1.453585998</v>
      </c>
    </row>
    <row r="163">
      <c r="A163" s="262">
        <v>42919.0</v>
      </c>
      <c r="B163" s="10">
        <f>exp(-'Yield curve'!B156*$B$9/100)</f>
        <v>0.9224703911</v>
      </c>
      <c r="C163" s="10">
        <f>exp(-'Yield curve'!C156*$C$9/100)</f>
        <v>0.8519733773</v>
      </c>
      <c r="D163" s="99">
        <f>exp(-'Yield curve'!D156*$D$9/100)</f>
        <v>0.7875723811</v>
      </c>
      <c r="E163" s="246">
        <f t="shared" si="3"/>
        <v>83.88127041</v>
      </c>
      <c r="F163" s="99">
        <f t="shared" si="4"/>
        <v>2.935696869</v>
      </c>
      <c r="G163" s="99">
        <f>-F163*(Bonds!X153/100)*(1/(1+(Bonds!D153/100)))</f>
        <v>0</v>
      </c>
      <c r="H163" s="99">
        <f>-F163*Bonds!$AS$8</f>
        <v>-0.4596642529</v>
      </c>
      <c r="I163" s="99">
        <f t="shared" si="5"/>
        <v>-1.453585998</v>
      </c>
    </row>
    <row r="164">
      <c r="A164" s="262">
        <v>42916.0</v>
      </c>
      <c r="B164" s="10">
        <f>exp(-'Yield curve'!B157*$B$9/100)</f>
        <v>0.9225626427</v>
      </c>
      <c r="C164" s="10">
        <f>exp(-'Yield curve'!C157*$C$9/100)</f>
        <v>0.8519733773</v>
      </c>
      <c r="D164" s="99">
        <f>exp(-'Yield curve'!D157*$D$9/100)</f>
        <v>0.7875723811</v>
      </c>
      <c r="E164" s="246">
        <f t="shared" si="3"/>
        <v>83.88145491</v>
      </c>
      <c r="F164" s="99">
        <f t="shared" si="4"/>
        <v>2.935692611</v>
      </c>
      <c r="G164" s="99">
        <f>-F164*(Bonds!X154/100)*(1/(1+(Bonds!D154/100)))</f>
        <v>0.0005438482051</v>
      </c>
      <c r="H164" s="99">
        <f>-F164*Bonds!$AS$8</f>
        <v>-0.4596635862</v>
      </c>
      <c r="I164" s="99">
        <f t="shared" si="5"/>
        <v>-1.45358389</v>
      </c>
    </row>
    <row r="165">
      <c r="A165" s="262">
        <v>42915.0</v>
      </c>
      <c r="B165" s="10">
        <f>exp(-'Yield curve'!B158*$B$9/100)</f>
        <v>0.92357802</v>
      </c>
      <c r="C165" s="10">
        <f>exp(-'Yield curve'!C158*$C$9/100)</f>
        <v>0.8524847147</v>
      </c>
      <c r="D165" s="99">
        <f>exp(-'Yield curve'!D158*$D$9/100)</f>
        <v>0.7870999794</v>
      </c>
      <c r="E165" s="246">
        <f t="shared" si="3"/>
        <v>83.83632337</v>
      </c>
      <c r="F165" s="99">
        <f t="shared" si="4"/>
        <v>2.935597349</v>
      </c>
      <c r="G165" s="99">
        <f>-F165*(Bonds!X155/100)*(1/(1+(Bonds!D155/100)))</f>
        <v>-0.001359324573</v>
      </c>
      <c r="H165" s="99">
        <f>-F165*Bonds!$AS$8</f>
        <v>-0.4596486702</v>
      </c>
      <c r="I165" s="99">
        <f t="shared" si="5"/>
        <v>-1.453536721</v>
      </c>
    </row>
    <row r="166">
      <c r="A166" s="262">
        <v>42914.0</v>
      </c>
      <c r="B166" s="10">
        <f>exp(-'Yield curve'!B159*$B$9/100)</f>
        <v>0.9241323331</v>
      </c>
      <c r="C166" s="10">
        <f>exp(-'Yield curve'!C159*$C$9/100)</f>
        <v>0.8533376258</v>
      </c>
      <c r="D166" s="99">
        <f>exp(-'Yield curve'!D159*$D$9/100)</f>
        <v>0.7882815153</v>
      </c>
      <c r="E166" s="246">
        <f t="shared" si="3"/>
        <v>83.95965448</v>
      </c>
      <c r="F166" s="99">
        <f t="shared" si="4"/>
        <v>2.935645226</v>
      </c>
      <c r="G166" s="99">
        <f>-F166*(Bonds!X156/100)*(1/(1+(Bonds!D156/100)))</f>
        <v>0</v>
      </c>
      <c r="H166" s="99">
        <f>-F166*Bonds!$AS$8</f>
        <v>-0.4596561668</v>
      </c>
      <c r="I166" s="99">
        <f t="shared" si="5"/>
        <v>-1.453560428</v>
      </c>
    </row>
    <row r="167">
      <c r="A167" s="262">
        <v>42913.0</v>
      </c>
      <c r="B167" s="10">
        <f>exp(-'Yield curve'!B160*$B$9/100)</f>
        <v>0.9239475251</v>
      </c>
      <c r="C167" s="10">
        <f>exp(-'Yield curve'!C160*$C$9/100)</f>
        <v>0.8533376258</v>
      </c>
      <c r="D167" s="99">
        <f>exp(-'Yield curve'!D160*$D$9/100)</f>
        <v>0.7882815153</v>
      </c>
      <c r="E167" s="246">
        <f t="shared" si="3"/>
        <v>83.95928486</v>
      </c>
      <c r="F167" s="99">
        <f t="shared" si="4"/>
        <v>2.935653747</v>
      </c>
      <c r="G167" s="99">
        <f>-F167*(Bonds!X157/100)*(1/(1+(Bonds!D157/100)))</f>
        <v>0</v>
      </c>
      <c r="H167" s="99">
        <f>-F167*Bonds!$AS$8</f>
        <v>-0.459657501</v>
      </c>
      <c r="I167" s="99">
        <f t="shared" si="5"/>
        <v>-1.453564647</v>
      </c>
    </row>
    <row r="168">
      <c r="A168" s="262">
        <v>42912.0</v>
      </c>
      <c r="B168" s="10">
        <f>exp(-'Yield curve'!B161*$B$9/100)</f>
        <v>0.9242247509</v>
      </c>
      <c r="C168" s="10">
        <f>exp(-'Yield curve'!C161*$C$9/100)</f>
        <v>0.8535083104</v>
      </c>
      <c r="D168" s="99">
        <f>exp(-'Yield curve'!D161*$D$9/100)</f>
        <v>0.7882815153</v>
      </c>
      <c r="E168" s="246">
        <f t="shared" si="3"/>
        <v>83.96018068</v>
      </c>
      <c r="F168" s="99">
        <f t="shared" si="4"/>
        <v>2.935637161</v>
      </c>
      <c r="G168" s="99">
        <f>-F168*(Bonds!X158/100)*(1/(1+(Bonds!D158/100)))</f>
        <v>0.0008159836451</v>
      </c>
      <c r="H168" s="99">
        <f>-F168*Bonds!$AS$8</f>
        <v>-0.4596549039</v>
      </c>
      <c r="I168" s="99">
        <f t="shared" si="5"/>
        <v>-1.453556434</v>
      </c>
    </row>
    <row r="169">
      <c r="A169" s="262">
        <v>42909.0</v>
      </c>
      <c r="B169" s="10">
        <f>exp(-'Yield curve'!B162*$B$9/100)</f>
        <v>0.9233933228</v>
      </c>
      <c r="C169" s="10">
        <f>exp(-'Yield curve'!C162*$C$9/100)</f>
        <v>0.8526552287</v>
      </c>
      <c r="D169" s="99">
        <f>exp(-'Yield curve'!D162*$D$9/100)</f>
        <v>0.7875723811</v>
      </c>
      <c r="E169" s="246">
        <f t="shared" si="3"/>
        <v>83.88447998</v>
      </c>
      <c r="F169" s="99">
        <f t="shared" si="4"/>
        <v>2.935639063</v>
      </c>
      <c r="G169" s="99">
        <f>-F169*(Bonds!X159/100)*(1/(1+(Bonds!D159/100)))</f>
        <v>0.0002719191425</v>
      </c>
      <c r="H169" s="99">
        <f>-F169*Bonds!$AS$8</f>
        <v>-0.4596552017</v>
      </c>
      <c r="I169" s="99">
        <f t="shared" si="5"/>
        <v>-1.453557376</v>
      </c>
    </row>
    <row r="170">
      <c r="A170" s="262">
        <v>42908.0</v>
      </c>
      <c r="B170" s="10">
        <f>exp(-'Yield curve'!B163*$B$9/100)</f>
        <v>0.9234856668</v>
      </c>
      <c r="C170" s="10">
        <f>exp(-'Yield curve'!C163*$C$9/100)</f>
        <v>0.8524847147</v>
      </c>
      <c r="D170" s="99">
        <f>exp(-'Yield curve'!D163*$D$9/100)</f>
        <v>0.7873361448</v>
      </c>
      <c r="E170" s="246">
        <f t="shared" si="3"/>
        <v>83.86022753</v>
      </c>
      <c r="F170" s="99">
        <f t="shared" si="4"/>
        <v>2.935620112</v>
      </c>
      <c r="G170" s="99">
        <f>-F170*(Bonds!X160/100)*(1/(1+(Bonds!D160/100)))</f>
        <v>0</v>
      </c>
      <c r="H170" s="99">
        <f>-F170*Bonds!$AS$8</f>
        <v>-0.4596522344</v>
      </c>
      <c r="I170" s="99">
        <f t="shared" si="5"/>
        <v>-1.453547992</v>
      </c>
    </row>
    <row r="171">
      <c r="A171" s="262">
        <v>42907.0</v>
      </c>
      <c r="B171" s="10">
        <f>exp(-'Yield curve'!B164*$B$9/100)</f>
        <v>0.9231163464</v>
      </c>
      <c r="C171" s="10">
        <f>exp(-'Yield curve'!C164*$C$9/100)</f>
        <v>0.8523142348</v>
      </c>
      <c r="D171" s="99">
        <f>exp(-'Yield curve'!D164*$D$9/100)</f>
        <v>0.7873361448</v>
      </c>
      <c r="E171" s="246">
        <f t="shared" si="3"/>
        <v>83.85914793</v>
      </c>
      <c r="F171" s="99">
        <f t="shared" si="4"/>
        <v>2.935640965</v>
      </c>
      <c r="G171" s="99">
        <f>-F171*(Bonds!X161/100)*(1/(1+(Bonds!D161/100)))</f>
        <v>0.001087576536</v>
      </c>
      <c r="H171" s="99">
        <f>-F171*Bonds!$AS$8</f>
        <v>-0.4596554995</v>
      </c>
      <c r="I171" s="99">
        <f t="shared" si="5"/>
        <v>-1.453558318</v>
      </c>
    </row>
    <row r="172">
      <c r="A172" s="262">
        <v>42906.0</v>
      </c>
      <c r="B172" s="10">
        <f>exp(-'Yield curve'!B165*$B$9/100)</f>
        <v>0.922839453</v>
      </c>
      <c r="C172" s="10">
        <f>exp(-'Yield curve'!C165*$C$9/100)</f>
        <v>0.851632656</v>
      </c>
      <c r="D172" s="99">
        <f>exp(-'Yield curve'!D165*$D$9/100)</f>
        <v>0.7863919081</v>
      </c>
      <c r="E172" s="246">
        <f t="shared" si="3"/>
        <v>83.76091884</v>
      </c>
      <c r="F172" s="99">
        <f t="shared" si="4"/>
        <v>2.935594986</v>
      </c>
      <c r="G172" s="99">
        <f>-F172*(Bonds!X162/100)*(1/(1+(Bonds!D162/100)))</f>
        <v>-0.0002717891849</v>
      </c>
      <c r="H172" s="99">
        <f>-F172*Bonds!$AS$8</f>
        <v>-0.4596483004</v>
      </c>
      <c r="I172" s="99">
        <f t="shared" si="5"/>
        <v>-1.453535552</v>
      </c>
    </row>
    <row r="173">
      <c r="A173" s="262">
        <v>42905.0</v>
      </c>
      <c r="B173" s="10">
        <f>exp(-'Yield curve'!B166*$B$9/100)</f>
        <v>0.9226549036</v>
      </c>
      <c r="C173" s="10">
        <f>exp(-'Yield curve'!C166*$C$9/100)</f>
        <v>0.851632656</v>
      </c>
      <c r="D173" s="99">
        <f>exp(-'Yield curve'!D166*$D$9/100)</f>
        <v>0.7866278611</v>
      </c>
      <c r="E173" s="246">
        <f t="shared" si="3"/>
        <v>83.78461695</v>
      </c>
      <c r="F173" s="99">
        <f t="shared" si="4"/>
        <v>2.935622014</v>
      </c>
      <c r="G173" s="99">
        <f>-F173*(Bonds!X163/100)*(1/(1+(Bonds!D163/100)))</f>
        <v>-0.0008154505593</v>
      </c>
      <c r="H173" s="99">
        <f>-F173*Bonds!$AS$8</f>
        <v>-0.4596525322</v>
      </c>
      <c r="I173" s="99">
        <f t="shared" si="5"/>
        <v>-1.453548934</v>
      </c>
    </row>
    <row r="174">
      <c r="A174" s="262">
        <v>42902.0</v>
      </c>
      <c r="B174" s="10">
        <f>exp(-'Yield curve'!B167*$B$9/100)</f>
        <v>0.9225626427</v>
      </c>
      <c r="C174" s="10">
        <f>exp(-'Yield curve'!C167*$C$9/100)</f>
        <v>0.8519733773</v>
      </c>
      <c r="D174" s="99">
        <f>exp(-'Yield curve'!D167*$D$9/100)</f>
        <v>0.7873361448</v>
      </c>
      <c r="E174" s="246">
        <f t="shared" si="3"/>
        <v>83.85735881</v>
      </c>
      <c r="F174" s="99">
        <f t="shared" si="4"/>
        <v>2.935674133</v>
      </c>
      <c r="G174" s="99">
        <f>-F174*(Bonds!X164/100)*(1/(1+(Bonds!D164/100)))</f>
        <v>-0.002175177648</v>
      </c>
      <c r="H174" s="99">
        <f>-F174*Bonds!$AS$8</f>
        <v>-0.4596606929</v>
      </c>
      <c r="I174" s="99">
        <f t="shared" si="5"/>
        <v>-1.45357474</v>
      </c>
    </row>
    <row r="175">
      <c r="A175" s="262">
        <v>42901.0</v>
      </c>
      <c r="B175" s="10">
        <f>exp(-'Yield curve'!B168*$B$9/100)</f>
        <v>0.9227471737</v>
      </c>
      <c r="C175" s="10">
        <f>exp(-'Yield curve'!C168*$C$9/100)</f>
        <v>0.8528257768</v>
      </c>
      <c r="D175" s="99">
        <f>exp(-'Yield curve'!D168*$D$9/100)</f>
        <v>0.7892280209</v>
      </c>
      <c r="E175" s="246">
        <f t="shared" si="3"/>
        <v>84.05240403</v>
      </c>
      <c r="F175" s="99">
        <f t="shared" si="4"/>
        <v>2.935794338</v>
      </c>
      <c r="G175" s="99">
        <f>-F175*(Bonds!X165/100)*(1/(1+(Bonds!D165/100)))</f>
        <v>-0.002448989623</v>
      </c>
      <c r="H175" s="99">
        <f>-F175*Bonds!$AS$8</f>
        <v>-0.4596795143</v>
      </c>
      <c r="I175" s="99">
        <f t="shared" si="5"/>
        <v>-1.453634259</v>
      </c>
    </row>
    <row r="176">
      <c r="A176" s="262">
        <v>42900.0</v>
      </c>
      <c r="B176" s="10">
        <f>exp(-'Yield curve'!B169*$B$9/100)</f>
        <v>0.9234856668</v>
      </c>
      <c r="C176" s="10">
        <f>exp(-'Yield curve'!C169*$C$9/100)</f>
        <v>0.8543622456</v>
      </c>
      <c r="D176" s="99">
        <f>exp(-'Yield curve'!D169*$D$9/100)</f>
        <v>0.7913618159</v>
      </c>
      <c r="E176" s="246">
        <f t="shared" si="3"/>
        <v>84.27460105</v>
      </c>
      <c r="F176" s="99">
        <f t="shared" si="4"/>
        <v>2.935892106</v>
      </c>
      <c r="G176" s="99">
        <f>-F176*(Bonds!X166/100)*(1/(1+(Bonds!D166/100)))</f>
        <v>0.0005446924131</v>
      </c>
      <c r="H176" s="99">
        <f>-F176*Bonds!$AS$8</f>
        <v>-0.4596948227</v>
      </c>
      <c r="I176" s="99">
        <f t="shared" si="5"/>
        <v>-1.453682668</v>
      </c>
    </row>
    <row r="177">
      <c r="A177" s="262">
        <v>42899.0</v>
      </c>
      <c r="B177" s="10">
        <f>exp(-'Yield curve'!B170*$B$9/100)</f>
        <v>0.9231163464</v>
      </c>
      <c r="C177" s="10">
        <f>exp(-'Yield curve'!C170*$C$9/100)</f>
        <v>0.8536790291</v>
      </c>
      <c r="D177" s="99">
        <f>exp(-'Yield curve'!D170*$D$9/100)</f>
        <v>0.7908871412</v>
      </c>
      <c r="E177" s="246">
        <f t="shared" si="3"/>
        <v>84.22407916</v>
      </c>
      <c r="F177" s="99">
        <f t="shared" si="4"/>
        <v>2.935887415</v>
      </c>
      <c r="G177" s="99">
        <f>-F177*(Bonds!X167/100)*(1/(1+(Bonds!D167/100)))</f>
        <v>0.0002722952527</v>
      </c>
      <c r="H177" s="99">
        <f>-F177*Bonds!$AS$8</f>
        <v>-0.4596940881</v>
      </c>
      <c r="I177" s="99">
        <f t="shared" si="5"/>
        <v>-1.453680345</v>
      </c>
    </row>
    <row r="178">
      <c r="A178" s="262">
        <v>42895.0</v>
      </c>
      <c r="B178" s="10">
        <f>exp(-'Yield curve'!B171*$B$9/100)</f>
        <v>0.922839453</v>
      </c>
      <c r="C178" s="10">
        <f>exp(-'Yield curve'!C171*$C$9/100)</f>
        <v>0.8535083104</v>
      </c>
      <c r="D178" s="99">
        <f>exp(-'Yield curve'!D171*$D$9/100)</f>
        <v>0.7906499107</v>
      </c>
      <c r="E178" s="246">
        <f t="shared" si="3"/>
        <v>84.19898641</v>
      </c>
      <c r="F178" s="99">
        <f t="shared" si="4"/>
        <v>2.935885518</v>
      </c>
      <c r="G178" s="99">
        <f>-F178*(Bonds!X168/100)*(1/(1+(Bonds!D168/100)))</f>
        <v>0.0008168094735</v>
      </c>
      <c r="H178" s="99">
        <f>-F178*Bonds!$AS$8</f>
        <v>-0.459693791</v>
      </c>
      <c r="I178" s="99">
        <f t="shared" si="5"/>
        <v>-1.453679406</v>
      </c>
    </row>
    <row r="179">
      <c r="A179" s="262">
        <v>42894.0</v>
      </c>
      <c r="B179" s="10">
        <f>exp(-'Yield curve'!B172*$B$9/100)</f>
        <v>0.9229317416</v>
      </c>
      <c r="C179" s="10">
        <f>exp(-'Yield curve'!C172*$C$9/100)</f>
        <v>0.8531669753</v>
      </c>
      <c r="D179" s="99">
        <f>exp(-'Yield curve'!D172*$D$9/100)</f>
        <v>0.7899386459</v>
      </c>
      <c r="E179" s="246">
        <f t="shared" si="3"/>
        <v>84.12593931</v>
      </c>
      <c r="F179" s="99">
        <f t="shared" si="4"/>
        <v>2.935833573</v>
      </c>
      <c r="G179" s="99">
        <f>-F179*(Bonds!X169/100)*(1/(1+(Bonds!D169/100)))</f>
        <v>0</v>
      </c>
      <c r="H179" s="99">
        <f>-F179*Bonds!$AS$8</f>
        <v>-0.4596856577</v>
      </c>
      <c r="I179" s="99">
        <f t="shared" si="5"/>
        <v>-1.453653686</v>
      </c>
    </row>
    <row r="180">
      <c r="A180" s="262">
        <v>42893.0</v>
      </c>
      <c r="B180" s="10">
        <f>exp(-'Yield curve'!B173*$B$9/100)</f>
        <v>0.9224703911</v>
      </c>
      <c r="C180" s="10">
        <f>exp(-'Yield curve'!C173*$C$9/100)</f>
        <v>0.8528257768</v>
      </c>
      <c r="D180" s="99">
        <f>exp(-'Yield curve'!D173*$D$9/100)</f>
        <v>0.7899386459</v>
      </c>
      <c r="E180" s="246">
        <f t="shared" si="3"/>
        <v>84.12433421</v>
      </c>
      <c r="F180" s="99">
        <f t="shared" si="4"/>
        <v>2.935862397</v>
      </c>
      <c r="G180" s="99">
        <f>-F180*(Bonds!X170/100)*(1/(1+(Bonds!D170/100)))</f>
        <v>0.001088767809</v>
      </c>
      <c r="H180" s="99">
        <f>-F180*Bonds!$AS$8</f>
        <v>-0.4596901709</v>
      </c>
      <c r="I180" s="99">
        <f t="shared" si="5"/>
        <v>-1.453667958</v>
      </c>
    </row>
    <row r="181">
      <c r="A181" s="262">
        <v>42892.0</v>
      </c>
      <c r="B181" s="10">
        <f>exp(-'Yield curve'!B174*$B$9/100)</f>
        <v>0.9217327099</v>
      </c>
      <c r="C181" s="10">
        <f>exp(-'Yield curve'!C174*$C$9/100)</f>
        <v>0.8519733773</v>
      </c>
      <c r="D181" s="99">
        <f>exp(-'Yield curve'!D174*$D$9/100)</f>
        <v>0.788991288</v>
      </c>
      <c r="E181" s="246">
        <f t="shared" si="3"/>
        <v>84.02452355</v>
      </c>
      <c r="F181" s="99">
        <f t="shared" si="4"/>
        <v>2.935841617</v>
      </c>
      <c r="G181" s="99">
        <f>-F181*(Bonds!X171/100)*(1/(1+(Bonds!D171/100)))</f>
        <v>0.0008162673633</v>
      </c>
      <c r="H181" s="99">
        <f>-F181*Bonds!$AS$8</f>
        <v>-0.4596869171</v>
      </c>
      <c r="I181" s="99">
        <f t="shared" si="5"/>
        <v>-1.453657669</v>
      </c>
    </row>
    <row r="182">
      <c r="A182" s="262">
        <v>42891.0</v>
      </c>
      <c r="B182" s="10">
        <f>exp(-'Yield curve'!B175*$B$9/100)</f>
        <v>0.9209956186</v>
      </c>
      <c r="C182" s="10">
        <f>exp(-'Yield curve'!C175*$C$9/100)</f>
        <v>0.8512920711</v>
      </c>
      <c r="D182" s="99">
        <f>exp(-'Yield curve'!D175*$D$9/100)</f>
        <v>0.7882815153</v>
      </c>
      <c r="E182" s="246">
        <f t="shared" si="3"/>
        <v>83.94928994</v>
      </c>
      <c r="F182" s="99">
        <f t="shared" si="4"/>
        <v>2.935835471</v>
      </c>
      <c r="G182" s="99">
        <f>-F182*(Bonds!X172/100)*(1/(1+(Bonds!D172/100)))</f>
        <v>0</v>
      </c>
      <c r="H182" s="99">
        <f>-F182*Bonds!$AS$8</f>
        <v>-0.4596859549</v>
      </c>
      <c r="I182" s="99">
        <f t="shared" si="5"/>
        <v>-1.453654626</v>
      </c>
    </row>
    <row r="183">
      <c r="A183" s="262">
        <v>42888.0</v>
      </c>
      <c r="B183" s="10">
        <f>exp(-'Yield curve'!B176*$B$9/100)</f>
        <v>0.920627294</v>
      </c>
      <c r="C183" s="10">
        <f>exp(-'Yield curve'!C176*$C$9/100)</f>
        <v>0.8507814491</v>
      </c>
      <c r="D183" s="99">
        <f>exp(-'Yield curve'!D176*$D$9/100)</f>
        <v>0.7882815153</v>
      </c>
      <c r="E183" s="246">
        <f t="shared" si="3"/>
        <v>83.94753205</v>
      </c>
      <c r="F183" s="99">
        <f t="shared" si="4"/>
        <v>2.935863843</v>
      </c>
      <c r="G183" s="99">
        <f>-F183*(Bonds!X173/100)*(1/(1+(Bonds!D173/100)))</f>
        <v>0</v>
      </c>
      <c r="H183" s="99">
        <f>-F183*Bonds!$AS$8</f>
        <v>-0.4596903973</v>
      </c>
      <c r="I183" s="99">
        <f t="shared" si="5"/>
        <v>-1.453668674</v>
      </c>
    </row>
    <row r="184">
      <c r="A184" s="262">
        <v>42887.0</v>
      </c>
      <c r="B184" s="10">
        <f>exp(-'Yield curve'!B177*$B$9/100)</f>
        <v>0.9204431869</v>
      </c>
      <c r="C184" s="10">
        <f>exp(-'Yield curve'!C177*$C$9/100)</f>
        <v>0.8506113098</v>
      </c>
      <c r="D184" s="99">
        <f>exp(-'Yield curve'!D177*$D$9/100)</f>
        <v>0.7882815153</v>
      </c>
      <c r="E184" s="246">
        <f t="shared" si="3"/>
        <v>83.94682355</v>
      </c>
      <c r="F184" s="99">
        <f t="shared" si="4"/>
        <v>2.935876128</v>
      </c>
      <c r="G184" s="99">
        <f>-F184*(Bonds!X174/100)*(1/(1+(Bonds!D174/100)))</f>
        <v>0.002448150204</v>
      </c>
      <c r="H184" s="99">
        <f>-F184*Bonds!$AS$8</f>
        <v>-0.4596923208</v>
      </c>
      <c r="I184" s="99">
        <f t="shared" si="5"/>
        <v>-1.453674757</v>
      </c>
    </row>
    <row r="185">
      <c r="A185" s="262">
        <v>42886.0</v>
      </c>
      <c r="B185" s="10">
        <f>exp(-'Yield curve'!B178*$B$9/100)</f>
        <v>0.9199830804</v>
      </c>
      <c r="C185" s="10">
        <f>exp(-'Yield curve'!C178*$C$9/100)</f>
        <v>0.8494212872</v>
      </c>
      <c r="D185" s="99">
        <f>exp(-'Yield curve'!D178*$D$9/100)</f>
        <v>0.7861560259</v>
      </c>
      <c r="E185" s="246">
        <f t="shared" si="3"/>
        <v>83.72672338</v>
      </c>
      <c r="F185" s="99">
        <f t="shared" si="4"/>
        <v>2.935757967</v>
      </c>
      <c r="G185" s="99">
        <f>-F185*(Bonds!X175/100)*(1/(1+(Bonds!D175/100)))</f>
        <v>0.0005435582239</v>
      </c>
      <c r="H185" s="99">
        <f>-F185*Bonds!$AS$8</f>
        <v>-0.4596738195</v>
      </c>
      <c r="I185" s="99">
        <f t="shared" si="5"/>
        <v>-1.45361625</v>
      </c>
    </row>
    <row r="186">
      <c r="A186" s="262">
        <v>42885.0</v>
      </c>
      <c r="B186" s="10">
        <f>exp(-'Yield curve'!B179*$B$9/100)</f>
        <v>0.9199830804</v>
      </c>
      <c r="C186" s="10">
        <f>exp(-'Yield curve'!C179*$C$9/100)</f>
        <v>0.8489117873</v>
      </c>
      <c r="D186" s="99">
        <f>exp(-'Yield curve'!D179*$D$9/100)</f>
        <v>0.7856844738</v>
      </c>
      <c r="E186" s="246">
        <f t="shared" si="3"/>
        <v>83.67760606</v>
      </c>
      <c r="F186" s="99">
        <f t="shared" si="4"/>
        <v>2.935732436</v>
      </c>
      <c r="G186" s="99">
        <f>-F186*(Bonds!X176/100)*(1/(1+(Bonds!D176/100)))</f>
        <v>-0.00135863219</v>
      </c>
      <c r="H186" s="99">
        <f>-F186*Bonds!$AS$8</f>
        <v>-0.4596698219</v>
      </c>
      <c r="I186" s="99">
        <f t="shared" si="5"/>
        <v>-1.453603609</v>
      </c>
    </row>
    <row r="187">
      <c r="A187" s="262">
        <v>42884.0</v>
      </c>
      <c r="B187" s="10">
        <f>exp(-'Yield curve'!B180*$B$9/100)</f>
        <v>0.9202591167</v>
      </c>
      <c r="C187" s="10">
        <f>exp(-'Yield curve'!C180*$C$9/100)</f>
        <v>0.8497611236</v>
      </c>
      <c r="D187" s="99">
        <f>exp(-'Yield curve'!D180*$D$9/100)</f>
        <v>0.7868638848</v>
      </c>
      <c r="E187" s="246">
        <f t="shared" si="3"/>
        <v>83.80015673</v>
      </c>
      <c r="F187" s="99">
        <f t="shared" si="4"/>
        <v>2.935792976</v>
      </c>
      <c r="G187" s="99">
        <f>-F187*(Bonds!X177/100)*(1/(1+(Bonds!D177/100)))</f>
        <v>0.001359289275</v>
      </c>
      <c r="H187" s="99">
        <f>-F187*Bonds!$AS$8</f>
        <v>-0.459679301</v>
      </c>
      <c r="I187" s="99">
        <f t="shared" si="5"/>
        <v>-1.453633584</v>
      </c>
    </row>
    <row r="188">
      <c r="A188" s="262">
        <v>42881.0</v>
      </c>
      <c r="B188" s="10">
        <f>exp(-'Yield curve'!B181*$B$9/100)</f>
        <v>0.9197991022</v>
      </c>
      <c r="C188" s="10">
        <f>exp(-'Yield curve'!C181*$C$9/100)</f>
        <v>0.8490815866</v>
      </c>
      <c r="D188" s="99">
        <f>exp(-'Yield curve'!D181*$D$9/100)</f>
        <v>0.7856844738</v>
      </c>
      <c r="E188" s="246">
        <f t="shared" si="3"/>
        <v>83.6775777</v>
      </c>
      <c r="F188" s="99">
        <f t="shared" si="4"/>
        <v>2.935737151</v>
      </c>
      <c r="G188" s="99">
        <f>-F188*(Bonds!X178/100)*(1/(1+(Bonds!D178/100)))</f>
        <v>-0.0002717268744</v>
      </c>
      <c r="H188" s="99">
        <f>-F188*Bonds!$AS$8</f>
        <v>-0.4596705601</v>
      </c>
      <c r="I188" s="99">
        <f t="shared" si="5"/>
        <v>-1.453605943</v>
      </c>
    </row>
    <row r="189">
      <c r="A189" s="262">
        <v>42880.0</v>
      </c>
      <c r="B189" s="10">
        <f>exp(-'Yield curve'!B182*$B$9/100)</f>
        <v>0.9199830804</v>
      </c>
      <c r="C189" s="10">
        <f>exp(-'Yield curve'!C182*$C$9/100)</f>
        <v>0.8489117873</v>
      </c>
      <c r="D189" s="99">
        <f>exp(-'Yield curve'!D182*$D$9/100)</f>
        <v>0.7859202145</v>
      </c>
      <c r="E189" s="246">
        <f t="shared" si="3"/>
        <v>83.70165161</v>
      </c>
      <c r="F189" s="99">
        <f t="shared" si="4"/>
        <v>2.935750899</v>
      </c>
      <c r="G189" s="99">
        <f>-F189*(Bonds!X179/100)*(1/(1+(Bonds!D179/100)))</f>
        <v>-0.0008152598997</v>
      </c>
      <c r="H189" s="99">
        <f>-F189*Bonds!$AS$8</f>
        <v>-0.4596727127</v>
      </c>
      <c r="I189" s="99">
        <f t="shared" si="5"/>
        <v>-1.45361275</v>
      </c>
    </row>
    <row r="190">
      <c r="A190" s="262">
        <v>42879.0</v>
      </c>
      <c r="B190" s="10">
        <f>exp(-'Yield curve'!B183*$B$9/100)</f>
        <v>0.9202591167</v>
      </c>
      <c r="C190" s="10">
        <f>exp(-'Yield curve'!C183*$C$9/100)</f>
        <v>0.8494212872</v>
      </c>
      <c r="D190" s="99">
        <f>exp(-'Yield curve'!D183*$D$9/100)</f>
        <v>0.7866278611</v>
      </c>
      <c r="E190" s="246">
        <f t="shared" si="3"/>
        <v>83.77540264</v>
      </c>
      <c r="F190" s="99">
        <f t="shared" si="4"/>
        <v>2.935782117</v>
      </c>
      <c r="G190" s="99">
        <f>-F190*(Bonds!X180/100)*(1/(1+(Bonds!D180/100)))</f>
        <v>-0.001359158387</v>
      </c>
      <c r="H190" s="99">
        <f>-F190*Bonds!$AS$8</f>
        <v>-0.4596776008</v>
      </c>
      <c r="I190" s="99">
        <f t="shared" si="5"/>
        <v>-1.453628208</v>
      </c>
    </row>
    <row r="191">
      <c r="A191" s="262">
        <v>42878.0</v>
      </c>
      <c r="B191" s="10">
        <f>exp(-'Yield curve'!B184*$B$9/100)</f>
        <v>0.9201670954</v>
      </c>
      <c r="C191" s="10">
        <f>exp(-'Yield curve'!C184*$C$9/100)</f>
        <v>0.8499310929</v>
      </c>
      <c r="D191" s="99">
        <f>exp(-'Yield curve'!D184*$D$9/100)</f>
        <v>0.7878086883</v>
      </c>
      <c r="E191" s="246">
        <f t="shared" si="3"/>
        <v>83.89668258</v>
      </c>
      <c r="F191" s="99">
        <f t="shared" si="4"/>
        <v>2.935867183</v>
      </c>
      <c r="G191" s="99">
        <f>-F191*(Bonds!X181/100)*(1/(1+(Bonds!D181/100)))</f>
        <v>-0.0002719654639</v>
      </c>
      <c r="H191" s="99">
        <f>-F191*Bonds!$AS$8</f>
        <v>-0.4596909203</v>
      </c>
      <c r="I191" s="99">
        <f t="shared" si="5"/>
        <v>-1.453670328</v>
      </c>
    </row>
    <row r="192">
      <c r="A192" s="262">
        <v>42877.0</v>
      </c>
      <c r="B192" s="10">
        <f>exp(-'Yield curve'!B185*$B$9/100)</f>
        <v>0.9207193613</v>
      </c>
      <c r="C192" s="10">
        <f>exp(-'Yield curve'!C185*$C$9/100)</f>
        <v>0.8504412045</v>
      </c>
      <c r="D192" s="99">
        <f>exp(-'Yield curve'!D185*$D$9/100)</f>
        <v>0.7880450663</v>
      </c>
      <c r="E192" s="246">
        <f t="shared" si="3"/>
        <v>83.9229179</v>
      </c>
      <c r="F192" s="99">
        <f t="shared" si="4"/>
        <v>2.935848753</v>
      </c>
      <c r="G192" s="99">
        <f>-F192*(Bonds!X182/100)*(1/(1+(Bonds!D182/100)))</f>
        <v>0.0008159668574</v>
      </c>
      <c r="H192" s="99">
        <f>-F192*Bonds!$AS$8</f>
        <v>-0.4596880345</v>
      </c>
      <c r="I192" s="99">
        <f t="shared" si="5"/>
        <v>-1.453661202</v>
      </c>
    </row>
    <row r="193">
      <c r="A193" s="262">
        <v>42874.0</v>
      </c>
      <c r="B193" s="10">
        <f>exp(-'Yield curve'!B186*$B$9/100)</f>
        <v>0.9202591167</v>
      </c>
      <c r="C193" s="10">
        <f>exp(-'Yield curve'!C186*$C$9/100)</f>
        <v>0.8495911884</v>
      </c>
      <c r="D193" s="99">
        <f>exp(-'Yield curve'!D186*$D$9/100)</f>
        <v>0.7873361448</v>
      </c>
      <c r="E193" s="246">
        <f t="shared" si="3"/>
        <v>83.84798738</v>
      </c>
      <c r="F193" s="99">
        <f t="shared" si="4"/>
        <v>2.935833656</v>
      </c>
      <c r="G193" s="99">
        <f>-F193*(Bonds!X183/100)*(1/(1+(Bonds!D183/100)))</f>
        <v>0.001087647923</v>
      </c>
      <c r="H193" s="99">
        <f>-F193*Bonds!$AS$8</f>
        <v>-0.4596856706</v>
      </c>
      <c r="I193" s="99">
        <f t="shared" si="5"/>
        <v>-1.453653727</v>
      </c>
    </row>
    <row r="194">
      <c r="A194" s="262">
        <v>42873.0</v>
      </c>
      <c r="B194" s="10">
        <f>exp(-'Yield curve'!B187*$B$9/100)</f>
        <v>0.9204431869</v>
      </c>
      <c r="C194" s="10">
        <f>exp(-'Yield curve'!C187*$C$9/100)</f>
        <v>0.8495911884</v>
      </c>
      <c r="D194" s="99">
        <f>exp(-'Yield curve'!D187*$D$9/100)</f>
        <v>0.7863919081</v>
      </c>
      <c r="E194" s="246">
        <f t="shared" si="3"/>
        <v>83.75204338</v>
      </c>
      <c r="F194" s="99">
        <f t="shared" si="4"/>
        <v>2.935751357</v>
      </c>
      <c r="G194" s="99">
        <f>-F194*(Bonds!X184/100)*(1/(1+(Bonds!D184/100)))</f>
        <v>-0.0002718036624</v>
      </c>
      <c r="H194" s="99">
        <f>-F194*Bonds!$AS$8</f>
        <v>-0.4596727845</v>
      </c>
      <c r="I194" s="99">
        <f t="shared" si="5"/>
        <v>-1.453612977</v>
      </c>
    </row>
    <row r="195">
      <c r="A195" s="262">
        <v>42872.0</v>
      </c>
      <c r="B195" s="10">
        <f>exp(-'Yield curve'!B188*$B$9/100)</f>
        <v>0.9203511472</v>
      </c>
      <c r="C195" s="10">
        <f>exp(-'Yield curve'!C188*$C$9/100)</f>
        <v>0.8494212872</v>
      </c>
      <c r="D195" s="99">
        <f>exp(-'Yield curve'!D188*$D$9/100)</f>
        <v>0.7866278611</v>
      </c>
      <c r="E195" s="246">
        <f t="shared" si="3"/>
        <v>83.7755867</v>
      </c>
      <c r="F195" s="99">
        <f t="shared" si="4"/>
        <v>2.935777864</v>
      </c>
      <c r="G195" s="99">
        <f>-F195*(Bonds!X185/100)*(1/(1+(Bonds!D185/100)))</f>
        <v>-0.000815493851</v>
      </c>
      <c r="H195" s="99">
        <f>-F195*Bonds!$AS$8</f>
        <v>-0.4596769348</v>
      </c>
      <c r="I195" s="99">
        <f t="shared" si="5"/>
        <v>-1.453626102</v>
      </c>
    </row>
    <row r="196">
      <c r="A196" s="262">
        <v>42871.0</v>
      </c>
      <c r="B196" s="10">
        <f>exp(-'Yield curve'!B189*$B$9/100)</f>
        <v>0.9204431869</v>
      </c>
      <c r="C196" s="10">
        <f>exp(-'Yield curve'!C189*$C$9/100)</f>
        <v>0.8497611236</v>
      </c>
      <c r="D196" s="99">
        <f>exp(-'Yield curve'!D189*$D$9/100)</f>
        <v>0.7873361448</v>
      </c>
      <c r="E196" s="246">
        <f t="shared" si="3"/>
        <v>83.84869539</v>
      </c>
      <c r="F196" s="99">
        <f t="shared" si="4"/>
        <v>2.935821363</v>
      </c>
      <c r="G196" s="99">
        <f>-F196*(Bonds!X186/100)*(1/(1+(Bonds!D186/100)))</f>
        <v>-0.0008157325265</v>
      </c>
      <c r="H196" s="99">
        <f>-F196*Bonds!$AS$8</f>
        <v>-0.4596837458</v>
      </c>
      <c r="I196" s="99">
        <f t="shared" si="5"/>
        <v>-1.45364764</v>
      </c>
    </row>
    <row r="197">
      <c r="A197" s="262">
        <v>42870.0</v>
      </c>
      <c r="B197" s="10">
        <f>exp(-'Yield curve'!B190*$B$9/100)</f>
        <v>0.9204431869</v>
      </c>
      <c r="C197" s="10">
        <f>exp(-'Yield curve'!C190*$C$9/100)</f>
        <v>0.8501010961</v>
      </c>
      <c r="D197" s="99">
        <f>exp(-'Yield curve'!D190*$D$9/100)</f>
        <v>0.7880450663</v>
      </c>
      <c r="E197" s="246">
        <f t="shared" si="3"/>
        <v>83.92168533</v>
      </c>
      <c r="F197" s="99">
        <f t="shared" si="4"/>
        <v>2.935869079</v>
      </c>
      <c r="G197" s="99">
        <f>-F197*(Bonds!X187/100)*(1/(1+(Bonds!D187/100)))</f>
        <v>-0.0002719908356</v>
      </c>
      <c r="H197" s="99">
        <f>-F197*Bonds!$AS$8</f>
        <v>-0.4596912172</v>
      </c>
      <c r="I197" s="99">
        <f t="shared" si="5"/>
        <v>-1.453671267</v>
      </c>
    </row>
    <row r="198">
      <c r="A198" s="262">
        <v>42867.0</v>
      </c>
      <c r="B198" s="10">
        <f>exp(-'Yield curve'!B191*$B$9/100)</f>
        <v>0.9209035236</v>
      </c>
      <c r="C198" s="10">
        <f>exp(-'Yield curve'!C191*$C$9/100)</f>
        <v>0.8507814491</v>
      </c>
      <c r="D198" s="99">
        <f>exp(-'Yield curve'!D191*$D$9/100)</f>
        <v>0.7882815153</v>
      </c>
      <c r="E198" s="246">
        <f t="shared" si="3"/>
        <v>83.94808451</v>
      </c>
      <c r="F198" s="99">
        <f t="shared" si="4"/>
        <v>2.935851103</v>
      </c>
      <c r="G198" s="99">
        <f>-F198*(Bonds!X188/100)*(1/(1+(Bonds!D188/100)))</f>
        <v>0.001088057483</v>
      </c>
      <c r="H198" s="99">
        <f>-F198*Bonds!$AS$8</f>
        <v>-0.4596884025</v>
      </c>
      <c r="I198" s="99">
        <f t="shared" si="5"/>
        <v>-1.453662366</v>
      </c>
    </row>
    <row r="199">
      <c r="A199" s="262">
        <v>42866.0</v>
      </c>
      <c r="B199" s="10">
        <f>exp(-'Yield curve'!B192*$B$9/100)</f>
        <v>0.9208114379</v>
      </c>
      <c r="C199" s="10">
        <f>exp(-'Yield curve'!C192*$C$9/100)</f>
        <v>0.8497611236</v>
      </c>
      <c r="D199" s="99">
        <f>exp(-'Yield curve'!D192*$D$9/100)</f>
        <v>0.7873361448</v>
      </c>
      <c r="E199" s="246">
        <f t="shared" si="3"/>
        <v>83.84943189</v>
      </c>
      <c r="F199" s="99">
        <f t="shared" si="4"/>
        <v>2.935804359</v>
      </c>
      <c r="G199" s="99">
        <f>-F199*(Bonds!X189/100)*(1/(1+(Bonds!D189/100)))</f>
        <v>0.0002719092673</v>
      </c>
      <c r="H199" s="99">
        <f>-F199*Bonds!$AS$8</f>
        <v>-0.4596810835</v>
      </c>
      <c r="I199" s="99">
        <f t="shared" si="5"/>
        <v>-1.453639221</v>
      </c>
    </row>
    <row r="200">
      <c r="A200" s="262">
        <v>42865.0</v>
      </c>
      <c r="B200" s="10">
        <f>exp(-'Yield curve'!B193*$B$9/100)</f>
        <v>0.9197071269</v>
      </c>
      <c r="C200" s="10">
        <f>exp(-'Yield curve'!C193*$C$9/100)</f>
        <v>0.8490815866</v>
      </c>
      <c r="D200" s="99">
        <f>exp(-'Yield curve'!D193*$D$9/100)</f>
        <v>0.7870999794</v>
      </c>
      <c r="E200" s="246">
        <f t="shared" si="3"/>
        <v>83.82177533</v>
      </c>
      <c r="F200" s="99">
        <f t="shared" si="4"/>
        <v>2.93585209</v>
      </c>
      <c r="G200" s="99">
        <f>-F200*(Bonds!X190/100)*(1/(1+(Bonds!D190/100)))</f>
        <v>0.002990773568</v>
      </c>
      <c r="H200" s="99">
        <f>-F200*Bonds!$AS$8</f>
        <v>-0.4596885571</v>
      </c>
      <c r="I200" s="99">
        <f t="shared" si="5"/>
        <v>-1.453662855</v>
      </c>
    </row>
    <row r="201">
      <c r="A201" s="262">
        <v>42860.0</v>
      </c>
      <c r="B201" s="10">
        <f>exp(-'Yield curve'!B194*$B$9/100)</f>
        <v>0.9187878794</v>
      </c>
      <c r="C201" s="10">
        <f>exp(-'Yield curve'!C194*$C$9/100)</f>
        <v>0.8477241423</v>
      </c>
      <c r="D201" s="99">
        <f>exp(-'Yield curve'!D194*$D$9/100)</f>
        <v>0.7845068305</v>
      </c>
      <c r="E201" s="246">
        <f t="shared" si="3"/>
        <v>83.55272076</v>
      </c>
      <c r="F201" s="99">
        <f t="shared" si="4"/>
        <v>2.935722024</v>
      </c>
      <c r="G201" s="99">
        <f>-F201*(Bonds!X191/100)*(1/(1+(Bonds!D191/100)))</f>
        <v>-0.001901198461</v>
      </c>
      <c r="H201" s="99">
        <f>-F201*Bonds!$AS$8</f>
        <v>-0.4596681916</v>
      </c>
      <c r="I201" s="99">
        <f t="shared" si="5"/>
        <v>-1.453598453</v>
      </c>
    </row>
    <row r="202">
      <c r="A202" s="262">
        <v>42859.0</v>
      </c>
      <c r="B202" s="10">
        <f>exp(-'Yield curve'!B195*$B$9/100)</f>
        <v>0.9198910867</v>
      </c>
      <c r="C202" s="10">
        <f>exp(-'Yield curve'!C195*$C$9/100)</f>
        <v>0.8490815866</v>
      </c>
      <c r="D202" s="99">
        <f>exp(-'Yield curve'!D195*$D$9/100)</f>
        <v>0.7861560259</v>
      </c>
      <c r="E202" s="246">
        <f t="shared" si="3"/>
        <v>83.72585999</v>
      </c>
      <c r="F202" s="99">
        <f t="shared" si="4"/>
        <v>2.935769814</v>
      </c>
      <c r="G202" s="99">
        <f>-F202*(Bonds!X192/100)*(1/(1+(Bonds!D192/100)))</f>
        <v>-0.002446021878</v>
      </c>
      <c r="H202" s="99">
        <f>-F202*Bonds!$AS$8</f>
        <v>-0.4596756745</v>
      </c>
      <c r="I202" s="99">
        <f t="shared" si="5"/>
        <v>-1.453622116</v>
      </c>
    </row>
    <row r="203">
      <c r="A203" s="262">
        <v>42858.0</v>
      </c>
      <c r="B203" s="10">
        <f>exp(-'Yield curve'!B196*$B$9/100)</f>
        <v>0.9201670954</v>
      </c>
      <c r="C203" s="10">
        <f>exp(-'Yield curve'!C196*$C$9/100)</f>
        <v>0.8506113098</v>
      </c>
      <c r="D203" s="99">
        <f>exp(-'Yield curve'!D196*$D$9/100)</f>
        <v>0.7882815153</v>
      </c>
      <c r="E203" s="246">
        <f t="shared" si="3"/>
        <v>83.94627137</v>
      </c>
      <c r="F203" s="99">
        <f t="shared" si="4"/>
        <v>2.935888862</v>
      </c>
      <c r="G203" s="99">
        <f>-F203*(Bonds!X193/100)*(1/(1+(Bonds!D193/100)))</f>
        <v>-0.001088071477</v>
      </c>
      <c r="H203" s="99">
        <f>-F203*Bonds!$AS$8</f>
        <v>-0.4596943147</v>
      </c>
      <c r="I203" s="99">
        <f t="shared" si="5"/>
        <v>-1.453681062</v>
      </c>
    </row>
    <row r="204">
      <c r="A204" s="262">
        <v>42857.0</v>
      </c>
      <c r="B204" s="10">
        <f>exp(-'Yield curve'!B197*$B$9/100)</f>
        <v>0.9200750833</v>
      </c>
      <c r="C204" s="10">
        <f>exp(-'Yield curve'!C197*$C$9/100)</f>
        <v>0.8507814491</v>
      </c>
      <c r="D204" s="99">
        <f>exp(-'Yield curve'!D197*$D$9/100)</f>
        <v>0.7892280209</v>
      </c>
      <c r="E204" s="246">
        <f t="shared" si="3"/>
        <v>84.0429712</v>
      </c>
      <c r="F204" s="99">
        <f t="shared" si="4"/>
        <v>2.935962959</v>
      </c>
      <c r="G204" s="99">
        <f>-F204*(Bonds!X194/100)*(1/(1+(Bonds!D194/100)))</f>
        <v>0.0008163767611</v>
      </c>
      <c r="H204" s="99">
        <f>-F204*Bonds!$AS$8</f>
        <v>-0.4597059165</v>
      </c>
      <c r="I204" s="99">
        <f t="shared" si="5"/>
        <v>-1.45371775</v>
      </c>
    </row>
    <row r="205">
      <c r="A205" s="262">
        <v>42853.0</v>
      </c>
      <c r="B205" s="10">
        <f>exp(-'Yield curve'!B198*$B$9/100)</f>
        <v>0.9203511472</v>
      </c>
      <c r="C205" s="10">
        <f>exp(-'Yield curve'!C198*$C$9/100)</f>
        <v>0.8506113098</v>
      </c>
      <c r="D205" s="99">
        <f>exp(-'Yield curve'!D198*$D$9/100)</f>
        <v>0.7885180352</v>
      </c>
      <c r="E205" s="246">
        <f t="shared" si="3"/>
        <v>83.97076451</v>
      </c>
      <c r="F205" s="99">
        <f t="shared" si="4"/>
        <v>2.935898795</v>
      </c>
      <c r="G205" s="99">
        <f>-F205*(Bonds!X195/100)*(1/(1+(Bonds!D195/100)))</f>
        <v>0.003536571936</v>
      </c>
      <c r="H205" s="99">
        <f>-F205*Bonds!$AS$8</f>
        <v>-0.4596958699</v>
      </c>
      <c r="I205" s="99">
        <f t="shared" si="5"/>
        <v>-1.45368598</v>
      </c>
    </row>
    <row r="206">
      <c r="A206" s="262">
        <v>42852.0</v>
      </c>
      <c r="B206" s="10">
        <f>exp(-'Yield curve'!B199*$B$9/100)</f>
        <v>0.9205352359</v>
      </c>
      <c r="C206" s="10">
        <f>exp(-'Yield curve'!C199*$C$9/100)</f>
        <v>0.8490815866</v>
      </c>
      <c r="D206" s="99">
        <f>exp(-'Yield curve'!D199*$D$9/100)</f>
        <v>0.7854488038</v>
      </c>
      <c r="E206" s="246">
        <f t="shared" si="3"/>
        <v>83.65501163</v>
      </c>
      <c r="F206" s="99">
        <f t="shared" si="4"/>
        <v>2.935684617</v>
      </c>
      <c r="G206" s="99">
        <f>-F206*(Bonds!X196/100)*(1/(1+(Bonds!D196/100)))</f>
        <v>-0.001901878049</v>
      </c>
      <c r="H206" s="99">
        <f>-F206*Bonds!$AS$8</f>
        <v>-0.4596623345</v>
      </c>
      <c r="I206" s="99">
        <f t="shared" si="5"/>
        <v>-1.453579932</v>
      </c>
    </row>
    <row r="207">
      <c r="A207" s="262">
        <v>42851.0</v>
      </c>
      <c r="B207" s="10">
        <f>exp(-'Yield curve'!B200*$B$9/100)</f>
        <v>0.920627294</v>
      </c>
      <c r="C207" s="10">
        <f>exp(-'Yield curve'!C200*$C$9/100)</f>
        <v>0.8502711333</v>
      </c>
      <c r="D207" s="99">
        <f>exp(-'Yield curve'!D200*$D$9/100)</f>
        <v>0.7870999794</v>
      </c>
      <c r="E207" s="246">
        <f t="shared" si="3"/>
        <v>83.82599475</v>
      </c>
      <c r="F207" s="99">
        <f t="shared" si="4"/>
        <v>2.935783029</v>
      </c>
      <c r="G207" s="99">
        <f>-F207*(Bonds!X197/100)*(1/(1+(Bonds!D197/100)))</f>
        <v>-0.000543764221</v>
      </c>
      <c r="H207" s="99">
        <f>-F207*Bonds!$AS$8</f>
        <v>-0.4596777437</v>
      </c>
      <c r="I207" s="99">
        <f t="shared" si="5"/>
        <v>-1.45362866</v>
      </c>
    </row>
    <row r="208">
      <c r="A208" s="262">
        <v>42850.0</v>
      </c>
      <c r="B208" s="10">
        <f>exp(-'Yield curve'!B201*$B$9/100)</f>
        <v>0.9205352359</v>
      </c>
      <c r="C208" s="10">
        <f>exp(-'Yield curve'!C201*$C$9/100)</f>
        <v>0.8502711333</v>
      </c>
      <c r="D208" s="99">
        <f>exp(-'Yield curve'!D201*$D$9/100)</f>
        <v>0.7875723811</v>
      </c>
      <c r="E208" s="246">
        <f t="shared" si="3"/>
        <v>83.87399561</v>
      </c>
      <c r="F208" s="99">
        <f t="shared" si="4"/>
        <v>2.935824171</v>
      </c>
      <c r="G208" s="99">
        <f>-F208*(Bonds!X198/100)*(1/(1+(Bonds!D198/100)))</f>
        <v>-0.0008158088656</v>
      </c>
      <c r="H208" s="99">
        <f>-F208*Bonds!$AS$8</f>
        <v>-0.4596841855</v>
      </c>
      <c r="I208" s="99">
        <f t="shared" si="5"/>
        <v>-1.453649031</v>
      </c>
    </row>
    <row r="209">
      <c r="A209" s="262">
        <v>42849.0</v>
      </c>
      <c r="B209" s="10">
        <f>exp(-'Yield curve'!B202*$B$9/100)</f>
        <v>0.9214562315</v>
      </c>
      <c r="C209" s="10">
        <f>exp(-'Yield curve'!C202*$C$9/100)</f>
        <v>0.851632656</v>
      </c>
      <c r="D209" s="99">
        <f>exp(-'Yield curve'!D202*$D$9/100)</f>
        <v>0.7882815153</v>
      </c>
      <c r="E209" s="246">
        <f t="shared" si="3"/>
        <v>83.95089234</v>
      </c>
      <c r="F209" s="99">
        <f t="shared" si="4"/>
        <v>2.935806635</v>
      </c>
      <c r="G209" s="99">
        <f>-F209*(Bonds!X199/100)*(1/(1+(Bonds!D199/100)))</f>
        <v>0.003264123008</v>
      </c>
      <c r="H209" s="99">
        <f>-F209*Bonds!$AS$8</f>
        <v>-0.4596814399</v>
      </c>
      <c r="I209" s="99">
        <f t="shared" si="5"/>
        <v>-1.453640348</v>
      </c>
    </row>
    <row r="210">
      <c r="A210" s="262">
        <v>42845.0</v>
      </c>
      <c r="B210" s="10">
        <f>exp(-'Yield curve'!B203*$B$9/100)</f>
        <v>0.9186960052</v>
      </c>
      <c r="C210" s="10">
        <f>exp(-'Yield curve'!C203*$C$9/100)</f>
        <v>0.848402593</v>
      </c>
      <c r="D210" s="99">
        <f>exp(-'Yield curve'!D203*$D$9/100)</f>
        <v>0.7854488038</v>
      </c>
      <c r="E210" s="246">
        <f t="shared" si="3"/>
        <v>83.64997518</v>
      </c>
      <c r="F210" s="99">
        <f t="shared" si="4"/>
        <v>2.935784928</v>
      </c>
      <c r="G210" s="99">
        <f>-F210*(Bonds!X200/100)*(1/(1+(Bonds!D200/100)))</f>
        <v>0.003532179922</v>
      </c>
      <c r="H210" s="99">
        <f>-F210*Bonds!$AS$8</f>
        <v>-0.4596780409</v>
      </c>
      <c r="I210" s="99">
        <f t="shared" si="5"/>
        <v>-1.4536296</v>
      </c>
    </row>
    <row r="211">
      <c r="A211" s="262">
        <v>42844.0</v>
      </c>
      <c r="B211" s="10">
        <f>exp(-'Yield curve'!B204*$B$9/100)</f>
        <v>0.9172272669</v>
      </c>
      <c r="C211" s="10">
        <f>exp(-'Yield curve'!C204*$C$9/100)</f>
        <v>0.8456920439</v>
      </c>
      <c r="D211" s="99">
        <f>exp(-'Yield curve'!D204*$D$9/100)</f>
        <v>0.782391519</v>
      </c>
      <c r="E211" s="246">
        <f t="shared" si="3"/>
        <v>83.32977356</v>
      </c>
      <c r="F211" s="99">
        <f t="shared" si="4"/>
        <v>2.935673734</v>
      </c>
      <c r="G211" s="99">
        <f>-F211*(Bonds!X201/100)*(1/(1+(Bonds!D201/100)))</f>
        <v>0.001628216159</v>
      </c>
      <c r="H211" s="99">
        <f>-F211*Bonds!$AS$8</f>
        <v>-0.4596606305</v>
      </c>
      <c r="I211" s="99">
        <f t="shared" si="5"/>
        <v>-1.453574543</v>
      </c>
    </row>
    <row r="212">
      <c r="A212" s="262">
        <v>42843.0</v>
      </c>
      <c r="B212" s="10">
        <f>exp(-'Yield curve'!B205*$B$9/100)</f>
        <v>0.9164937785</v>
      </c>
      <c r="C212" s="10">
        <f>exp(-'Yield curve'!C205*$C$9/100)</f>
        <v>0.8446778221</v>
      </c>
      <c r="D212" s="99">
        <f>exp(-'Yield curve'!D205*$D$9/100)</f>
        <v>0.780984481</v>
      </c>
      <c r="E212" s="246">
        <f t="shared" si="3"/>
        <v>83.18276026</v>
      </c>
      <c r="F212" s="99">
        <f t="shared" si="4"/>
        <v>2.935619704</v>
      </c>
      <c r="G212" s="99">
        <f>-F212*(Bonds!X202/100)*(1/(1+(Bonds!D202/100)))</f>
        <v>-0.0005424278832</v>
      </c>
      <c r="H212" s="99">
        <f>-F212*Bonds!$AS$8</f>
        <v>-0.4596521705</v>
      </c>
      <c r="I212" s="99">
        <f t="shared" si="5"/>
        <v>-1.45354779</v>
      </c>
    </row>
    <row r="213">
      <c r="A213" s="262">
        <v>42842.0</v>
      </c>
      <c r="B213" s="10">
        <f>exp(-'Yield curve'!B206*$B$9/100)</f>
        <v>0.9165854325</v>
      </c>
      <c r="C213" s="10">
        <f>exp(-'Yield curve'!C206*$C$9/100)</f>
        <v>0.8450157608</v>
      </c>
      <c r="D213" s="99">
        <f>exp(-'Yield curve'!D206*$D$9/100)</f>
        <v>0.7814532123</v>
      </c>
      <c r="E213" s="246">
        <f t="shared" si="3"/>
        <v>83.23143004</v>
      </c>
      <c r="F213" s="99">
        <f t="shared" si="4"/>
        <v>2.935644825</v>
      </c>
      <c r="G213" s="99">
        <f>-F213*(Bonds!X203/100)*(1/(1+(Bonds!D203/100)))</f>
        <v>0.0008137991568</v>
      </c>
      <c r="H213" s="99">
        <f>-F213*Bonds!$AS$8</f>
        <v>-0.459656104</v>
      </c>
      <c r="I213" s="99">
        <f t="shared" si="5"/>
        <v>-1.453560229</v>
      </c>
    </row>
    <row r="214">
      <c r="A214" s="262">
        <v>42839.0</v>
      </c>
      <c r="B214" s="10">
        <f>exp(-'Yield curve'!B207*$B$9/100)</f>
        <v>0.9159440472</v>
      </c>
      <c r="C214" s="10">
        <f>exp(-'Yield curve'!C207*$C$9/100)</f>
        <v>0.8443400185</v>
      </c>
      <c r="D214" s="99">
        <f>exp(-'Yield curve'!D207*$D$9/100)</f>
        <v>0.7807502208</v>
      </c>
      <c r="E214" s="246">
        <f t="shared" si="3"/>
        <v>83.15709065</v>
      </c>
      <c r="F214" s="99">
        <f t="shared" si="4"/>
        <v>2.935634398</v>
      </c>
      <c r="G214" s="99">
        <f>-F214*(Bonds!X204/100)*(1/(1+(Bonds!D204/100)))</f>
        <v>0.0002711902446</v>
      </c>
      <c r="H214" s="99">
        <f>-F214*Bonds!$AS$8</f>
        <v>-0.4596544713</v>
      </c>
      <c r="I214" s="99">
        <f t="shared" si="5"/>
        <v>-1.453555066</v>
      </c>
    </row>
    <row r="215">
      <c r="A215" s="262">
        <v>42838.0</v>
      </c>
      <c r="B215" s="10">
        <f>exp(-'Yield curve'!B208*$B$9/100)</f>
        <v>0.9158524574</v>
      </c>
      <c r="C215" s="10">
        <f>exp(-'Yield curve'!C208*$C$9/100)</f>
        <v>0.8441711674</v>
      </c>
      <c r="D215" s="99">
        <f>exp(-'Yield curve'!D208*$D$9/100)</f>
        <v>0.7805160309</v>
      </c>
      <c r="E215" s="246">
        <f t="shared" si="3"/>
        <v>83.1326824</v>
      </c>
      <c r="F215" s="99">
        <f t="shared" si="4"/>
        <v>2.935623969</v>
      </c>
      <c r="G215" s="99">
        <f>-F215*(Bonds!X205/100)*(1/(1+(Bonds!D205/100)))</f>
        <v>0.001084656925</v>
      </c>
      <c r="H215" s="99">
        <f>-F215*Bonds!$AS$8</f>
        <v>-0.4596528383</v>
      </c>
      <c r="I215" s="99">
        <f t="shared" si="5"/>
        <v>-1.453549902</v>
      </c>
    </row>
    <row r="216">
      <c r="A216" s="262">
        <v>42837.0</v>
      </c>
      <c r="B216" s="10">
        <f>exp(-'Yield curve'!B209*$B$9/100)</f>
        <v>0.9153031107</v>
      </c>
      <c r="C216" s="10">
        <f>exp(-'Yield curve'!C209*$C$9/100)</f>
        <v>0.8434961005</v>
      </c>
      <c r="D216" s="99">
        <f>exp(-'Yield curve'!D209*$D$9/100)</f>
        <v>0.7795799734</v>
      </c>
      <c r="E216" s="246">
        <f t="shared" si="3"/>
        <v>83.03475571</v>
      </c>
      <c r="F216" s="99">
        <f t="shared" si="4"/>
        <v>2.93559077</v>
      </c>
      <c r="G216" s="99">
        <f>-F216*(Bonds!X206/100)*(1/(1+(Bonds!D206/100)))</f>
        <v>-0.001355305065</v>
      </c>
      <c r="H216" s="99">
        <f>-F216*Bonds!$AS$8</f>
        <v>-0.4596476402</v>
      </c>
      <c r="I216" s="99">
        <f t="shared" si="5"/>
        <v>-1.453533464</v>
      </c>
    </row>
    <row r="217">
      <c r="A217" s="262">
        <v>42836.0</v>
      </c>
      <c r="B217" s="10">
        <f>exp(-'Yield curve'!B210*$B$9/100)</f>
        <v>0.915211585</v>
      </c>
      <c r="C217" s="10">
        <f>exp(-'Yield curve'!C210*$C$9/100)</f>
        <v>0.84400235</v>
      </c>
      <c r="D217" s="99">
        <f>exp(-'Yield curve'!D210*$D$9/100)</f>
        <v>0.7807502208</v>
      </c>
      <c r="E217" s="246">
        <f t="shared" si="3"/>
        <v>83.15495039</v>
      </c>
      <c r="F217" s="99">
        <f t="shared" si="4"/>
        <v>2.935676096</v>
      </c>
      <c r="G217" s="99">
        <f>-F217*(Bonds!X207/100)*(1/(1+(Bonds!D207/100)))</f>
        <v>-0.0005423881933</v>
      </c>
      <c r="H217" s="99">
        <f>-F217*Bonds!$AS$8</f>
        <v>-0.4596610003</v>
      </c>
      <c r="I217" s="99">
        <f t="shared" si="5"/>
        <v>-1.453575713</v>
      </c>
    </row>
    <row r="218">
      <c r="A218" s="262">
        <v>42835.0</v>
      </c>
      <c r="B218" s="10">
        <f>exp(-'Yield curve'!B211*$B$9/100)</f>
        <v>0.9144797085</v>
      </c>
      <c r="C218" s="10">
        <f>exp(-'Yield curve'!C211*$C$9/100)</f>
        <v>0.8438335664</v>
      </c>
      <c r="D218" s="99">
        <f>exp(-'Yield curve'!D211*$D$9/100)</f>
        <v>0.7812188115</v>
      </c>
      <c r="E218" s="246">
        <f t="shared" si="3"/>
        <v>83.20094532</v>
      </c>
      <c r="F218" s="99">
        <f t="shared" si="4"/>
        <v>2.935750899</v>
      </c>
      <c r="G218" s="99">
        <f>-F218*(Bonds!X208/100)*(1/(1+(Bonds!D208/100)))</f>
        <v>-0.001627506735</v>
      </c>
      <c r="H218" s="99">
        <f>-F218*Bonds!$AS$8</f>
        <v>-0.4596727127</v>
      </c>
      <c r="I218" s="99">
        <f t="shared" si="5"/>
        <v>-1.45361275</v>
      </c>
    </row>
    <row r="219">
      <c r="A219" s="262">
        <v>42832.0</v>
      </c>
      <c r="B219" s="10">
        <f>exp(-'Yield curve'!B212*$B$9/100)</f>
        <v>0.915211585</v>
      </c>
      <c r="C219" s="10">
        <f>exp(-'Yield curve'!C212*$C$9/100)</f>
        <v>0.8450157608</v>
      </c>
      <c r="D219" s="99">
        <f>exp(-'Yield curve'!D212*$D$9/100)</f>
        <v>0.7826262717</v>
      </c>
      <c r="E219" s="246">
        <f t="shared" si="3"/>
        <v>83.34833441</v>
      </c>
      <c r="F219" s="99">
        <f t="shared" si="4"/>
        <v>2.935801022</v>
      </c>
      <c r="G219" s="99">
        <f>-F219*(Bonds!X209/100)*(1/(1+(Bonds!D209/100)))</f>
        <v>-0.002171249716</v>
      </c>
      <c r="H219" s="99">
        <f>-F219*Bonds!$AS$8</f>
        <v>-0.459680561</v>
      </c>
      <c r="I219" s="99">
        <f t="shared" si="5"/>
        <v>-1.453637569</v>
      </c>
    </row>
    <row r="220">
      <c r="A220" s="262">
        <v>42831.0</v>
      </c>
      <c r="B220" s="10">
        <f>exp(-'Yield curve'!B213*$B$9/100)</f>
        <v>0.9151200684</v>
      </c>
      <c r="C220" s="10">
        <f>exp(-'Yield curve'!C213*$C$9/100)</f>
        <v>0.8460303883</v>
      </c>
      <c r="D220" s="99">
        <f>exp(-'Yield curve'!D213*$D$9/100)</f>
        <v>0.7845068305</v>
      </c>
      <c r="E220" s="246">
        <f t="shared" si="3"/>
        <v>83.54199763</v>
      </c>
      <c r="F220" s="99">
        <f t="shared" si="4"/>
        <v>2.935929937</v>
      </c>
      <c r="G220" s="99">
        <f>-F220*(Bonds!X210/100)*(1/(1+(Bonds!D210/100)))</f>
        <v>0</v>
      </c>
      <c r="H220" s="99">
        <f>-F220*Bonds!$AS$8</f>
        <v>-0.4597007461</v>
      </c>
      <c r="I220" s="99">
        <f t="shared" si="5"/>
        <v>-1.4537014</v>
      </c>
    </row>
    <row r="221">
      <c r="A221" s="262">
        <v>42830.0</v>
      </c>
      <c r="B221" s="10">
        <f>exp(-'Yield curve'!B214*$B$9/100)</f>
        <v>0.915028561</v>
      </c>
      <c r="C221" s="10">
        <f>exp(-'Yield curve'!C214*$C$9/100)</f>
        <v>0.8456920439</v>
      </c>
      <c r="D221" s="99">
        <f>exp(-'Yield curve'!D214*$D$9/100)</f>
        <v>0.7845068305</v>
      </c>
      <c r="E221" s="246">
        <f t="shared" si="3"/>
        <v>83.54113792</v>
      </c>
      <c r="F221" s="99">
        <f t="shared" si="4"/>
        <v>2.935941759</v>
      </c>
      <c r="G221" s="99">
        <f>-F221*(Bonds!X211/100)*(1/(1+(Bonds!D211/100)))</f>
        <v>0.002172960873</v>
      </c>
      <c r="H221" s="99">
        <f>-F221*Bonds!$AS$8</f>
        <v>-0.4597025972</v>
      </c>
      <c r="I221" s="99">
        <f t="shared" si="5"/>
        <v>-1.453707253</v>
      </c>
    </row>
    <row r="222">
      <c r="A222" s="262">
        <v>42829.0</v>
      </c>
      <c r="B222" s="10">
        <f>exp(-'Yield curve'!B215*$B$9/100)</f>
        <v>0.9148455736</v>
      </c>
      <c r="C222" s="10">
        <f>exp(-'Yield curve'!C215*$C$9/100)</f>
        <v>0.8450157608</v>
      </c>
      <c r="D222" s="99">
        <f>exp(-'Yield curve'!D215*$D$9/100)</f>
        <v>0.7826262717</v>
      </c>
      <c r="E222" s="246">
        <f t="shared" si="3"/>
        <v>83.34760238</v>
      </c>
      <c r="F222" s="99">
        <f t="shared" si="4"/>
        <v>2.935818024</v>
      </c>
      <c r="G222" s="99">
        <f>-F222*(Bonds!X212/100)*(1/(1+(Bonds!D212/100)))</f>
        <v>-0.001085631145</v>
      </c>
      <c r="H222" s="99">
        <f>-F222*Bonds!$AS$8</f>
        <v>-0.459683223</v>
      </c>
      <c r="I222" s="99">
        <f t="shared" si="5"/>
        <v>-1.453645987</v>
      </c>
    </row>
    <row r="223">
      <c r="A223" s="262">
        <v>42828.0</v>
      </c>
      <c r="B223" s="10">
        <f>exp(-'Yield curve'!B216*$B$9/100)</f>
        <v>0.915211585</v>
      </c>
      <c r="C223" s="10">
        <f>exp(-'Yield curve'!C216*$C$9/100)</f>
        <v>0.8455229224</v>
      </c>
      <c r="D223" s="99">
        <f>exp(-'Yield curve'!D216*$D$9/100)</f>
        <v>0.7835659869</v>
      </c>
      <c r="E223" s="246">
        <f t="shared" si="3"/>
        <v>83.44519968</v>
      </c>
      <c r="F223" s="99">
        <f t="shared" si="4"/>
        <v>2.935863391</v>
      </c>
      <c r="G223" s="99">
        <f>-F223*(Bonds!X213/100)*(1/(1+(Bonds!D213/100)))</f>
        <v>0.0005430247647</v>
      </c>
      <c r="H223" s="99">
        <f>-F223*Bonds!$AS$8</f>
        <v>-0.4596903264</v>
      </c>
      <c r="I223" s="99">
        <f t="shared" si="5"/>
        <v>-1.45366845</v>
      </c>
    </row>
    <row r="224">
      <c r="A224" s="262">
        <v>42825.0</v>
      </c>
      <c r="B224" s="10">
        <f>exp(-'Yield curve'!B217*$B$9/100)</f>
        <v>0.9146626228</v>
      </c>
      <c r="C224" s="10">
        <f>exp(-'Yield curve'!C217*$C$9/100)</f>
        <v>0.8453538347</v>
      </c>
      <c r="D224" s="99">
        <f>exp(-'Yield curve'!D217*$D$9/100)</f>
        <v>0.7830959884</v>
      </c>
      <c r="E224" s="246">
        <f t="shared" si="3"/>
        <v>83.39582373</v>
      </c>
      <c r="F224" s="99">
        <f t="shared" si="4"/>
        <v>2.935855803</v>
      </c>
      <c r="G224" s="99">
        <f>-F224*(Bonds!X214/100)*(1/(1+(Bonds!D214/100)))</f>
        <v>-0.001628768823</v>
      </c>
      <c r="H224" s="99">
        <f>-F224*Bonds!$AS$8</f>
        <v>-0.4596891384</v>
      </c>
      <c r="I224" s="99">
        <f t="shared" si="5"/>
        <v>-1.453664693</v>
      </c>
    </row>
    <row r="225">
      <c r="A225" s="262">
        <v>42824.0</v>
      </c>
      <c r="B225" s="10">
        <f>exp(-'Yield curve'!B218*$B$9/100)</f>
        <v>0.9146626228</v>
      </c>
      <c r="C225" s="10">
        <f>exp(-'Yield curve'!C218*$C$9/100)</f>
        <v>0.8458611992</v>
      </c>
      <c r="D225" s="99">
        <f>exp(-'Yield curve'!D218*$D$9/100)</f>
        <v>0.7845068305</v>
      </c>
      <c r="E225" s="246">
        <f t="shared" si="3"/>
        <v>83.54074436</v>
      </c>
      <c r="F225" s="99">
        <f t="shared" si="4"/>
        <v>2.935954929</v>
      </c>
      <c r="G225" s="99">
        <f>-F225*(Bonds!X215/100)*(1/(1+(Bonds!D215/100)))</f>
        <v>0.0008148639826</v>
      </c>
      <c r="H225" s="99">
        <f>-F225*Bonds!$AS$8</f>
        <v>-0.4597046593</v>
      </c>
      <c r="I225" s="99">
        <f t="shared" si="5"/>
        <v>-1.453713774</v>
      </c>
    </row>
    <row r="226">
      <c r="A226" s="262">
        <v>42823.0</v>
      </c>
      <c r="B226" s="10">
        <f>exp(-'Yield curve'!B219*$B$9/100)</f>
        <v>0.914022583</v>
      </c>
      <c r="C226" s="10">
        <f>exp(-'Yield curve'!C219*$C$9/100)</f>
        <v>0.8451847808</v>
      </c>
      <c r="D226" s="99">
        <f>exp(-'Yield curve'!D219*$D$9/100)</f>
        <v>0.783801092</v>
      </c>
      <c r="E226" s="246">
        <f t="shared" si="3"/>
        <v>83.46612611</v>
      </c>
      <c r="F226" s="99">
        <f t="shared" si="4"/>
        <v>2.935944554</v>
      </c>
      <c r="G226" s="99">
        <f>-F226*(Bonds!X216/100)*(1/(1+(Bonds!D216/100)))</f>
        <v>0</v>
      </c>
      <c r="H226" s="99">
        <f>-F226*Bonds!$AS$8</f>
        <v>-0.4597030349</v>
      </c>
      <c r="I226" s="99">
        <f t="shared" si="5"/>
        <v>-1.453708638</v>
      </c>
    </row>
    <row r="227">
      <c r="A227" s="262">
        <v>42822.0</v>
      </c>
      <c r="B227" s="10">
        <f>exp(-'Yield curve'!B220*$B$9/100)</f>
        <v>0.9142054058</v>
      </c>
      <c r="C227" s="10">
        <f>exp(-'Yield curve'!C220*$C$9/100)</f>
        <v>0.8456920439</v>
      </c>
      <c r="D227" s="99">
        <f>exp(-'Yield curve'!D220*$D$9/100)</f>
        <v>0.783801092</v>
      </c>
      <c r="E227" s="246">
        <f t="shared" si="3"/>
        <v>83.46750628</v>
      </c>
      <c r="F227" s="99">
        <f t="shared" si="4"/>
        <v>2.935924698</v>
      </c>
      <c r="G227" s="99">
        <f>-F227*(Bonds!X217/100)*(1/(1+(Bonds!D217/100)))</f>
        <v>-0.0002715431648</v>
      </c>
      <c r="H227" s="99">
        <f>-F227*Bonds!$AS$8</f>
        <v>-0.4596999257</v>
      </c>
      <c r="I227" s="99">
        <f t="shared" si="5"/>
        <v>-1.453698806</v>
      </c>
    </row>
    <row r="228">
      <c r="A228" s="262">
        <v>42821.0</v>
      </c>
      <c r="B228" s="10">
        <f>exp(-'Yield curve'!B221*$B$9/100)</f>
        <v>0.9144797085</v>
      </c>
      <c r="C228" s="10">
        <f>exp(-'Yield curve'!C221*$C$9/100)</f>
        <v>0.8461996113</v>
      </c>
      <c r="D228" s="99">
        <f>exp(-'Yield curve'!D221*$D$9/100)</f>
        <v>0.7840362676</v>
      </c>
      <c r="E228" s="246">
        <f t="shared" si="3"/>
        <v>83.49305794</v>
      </c>
      <c r="F228" s="99">
        <f t="shared" si="4"/>
        <v>2.935919007</v>
      </c>
      <c r="G228" s="99">
        <f>-F228*(Bonds!X218/100)*(1/(1+(Bonds!D218/100)))</f>
        <v>0.001357838779</v>
      </c>
      <c r="H228" s="99">
        <f>-F228*Bonds!$AS$8</f>
        <v>-0.4596990347</v>
      </c>
      <c r="I228" s="99">
        <f t="shared" si="5"/>
        <v>-1.453695988</v>
      </c>
    </row>
    <row r="229">
      <c r="A229" s="262">
        <v>42818.0</v>
      </c>
      <c r="B229" s="10">
        <f>exp(-'Yield curve'!B222*$B$9/100)</f>
        <v>0.9146626228</v>
      </c>
      <c r="C229" s="10">
        <f>exp(-'Yield curve'!C222*$C$9/100)</f>
        <v>0.8453538347</v>
      </c>
      <c r="D229" s="99">
        <f>exp(-'Yield curve'!D222*$D$9/100)</f>
        <v>0.7828610948</v>
      </c>
      <c r="E229" s="246">
        <f t="shared" si="3"/>
        <v>83.37186458</v>
      </c>
      <c r="F229" s="99">
        <f t="shared" si="4"/>
        <v>2.935837369</v>
      </c>
      <c r="G229" s="99">
        <f>-F229*(Bonds!X219/100)*(1/(1+(Bonds!D219/100)))</f>
        <v>0.000271434668</v>
      </c>
      <c r="H229" s="99">
        <f>-F229*Bonds!$AS$8</f>
        <v>-0.4596862521</v>
      </c>
      <c r="I229" s="99">
        <f t="shared" si="5"/>
        <v>-1.453655566</v>
      </c>
    </row>
    <row r="230">
      <c r="A230" s="262">
        <v>42817.0</v>
      </c>
      <c r="B230" s="10">
        <f>exp(-'Yield curve'!B223*$B$9/100)</f>
        <v>0.9139311853</v>
      </c>
      <c r="C230" s="10">
        <f>exp(-'Yield curve'!C223*$C$9/100)</f>
        <v>0.8448467745</v>
      </c>
      <c r="D230" s="99">
        <f>exp(-'Yield curve'!D223*$D$9/100)</f>
        <v>0.7826262717</v>
      </c>
      <c r="E230" s="246">
        <f t="shared" si="3"/>
        <v>83.34543563</v>
      </c>
      <c r="F230" s="99">
        <f t="shared" si="4"/>
        <v>2.935864295</v>
      </c>
      <c r="G230" s="99">
        <f>-F230*(Bonds!X220/100)*(1/(1+(Bonds!D220/100)))</f>
        <v>0.0002714120639</v>
      </c>
      <c r="H230" s="99">
        <f>-F230*Bonds!$AS$8</f>
        <v>-0.459690468</v>
      </c>
      <c r="I230" s="99">
        <f t="shared" si="5"/>
        <v>-1.453668898</v>
      </c>
    </row>
    <row r="231">
      <c r="A231" s="262">
        <v>42816.0</v>
      </c>
      <c r="B231" s="10">
        <f>exp(-'Yield curve'!B224*$B$9/100)</f>
        <v>0.914022583</v>
      </c>
      <c r="C231" s="10">
        <f>exp(-'Yield curve'!C224*$C$9/100)</f>
        <v>0.8446778221</v>
      </c>
      <c r="D231" s="99">
        <f>exp(-'Yield curve'!D224*$D$9/100)</f>
        <v>0.782391519</v>
      </c>
      <c r="E231" s="246">
        <f t="shared" si="3"/>
        <v>83.32133575</v>
      </c>
      <c r="F231" s="99">
        <f t="shared" si="4"/>
        <v>2.935845412</v>
      </c>
      <c r="G231" s="99">
        <f>-F231*(Bonds!X221/100)*(1/(1+(Bonds!D221/100)))</f>
        <v>0</v>
      </c>
      <c r="H231" s="99">
        <f>-F231*Bonds!$AS$8</f>
        <v>-0.4596875114</v>
      </c>
      <c r="I231" s="99">
        <f t="shared" si="5"/>
        <v>-1.453659548</v>
      </c>
    </row>
    <row r="232">
      <c r="A232" s="262">
        <v>42815.0</v>
      </c>
      <c r="B232" s="10">
        <f>exp(-'Yield curve'!B225*$B$9/100)</f>
        <v>0.9141139898</v>
      </c>
      <c r="C232" s="10">
        <f>exp(-'Yield curve'!C225*$C$9/100)</f>
        <v>0.8443400185</v>
      </c>
      <c r="D232" s="99">
        <f>exp(-'Yield curve'!D225*$D$9/100)</f>
        <v>0.782391519</v>
      </c>
      <c r="E232" s="246">
        <f t="shared" si="3"/>
        <v>83.32084296</v>
      </c>
      <c r="F232" s="99">
        <f t="shared" si="4"/>
        <v>2.935848753</v>
      </c>
      <c r="G232" s="99">
        <f>-F232*(Bonds!X222/100)*(1/(1+(Bonds!D222/100)))</f>
        <v>-0.001356927691</v>
      </c>
      <c r="H232" s="99">
        <f>-F232*Bonds!$AS$8</f>
        <v>-0.4596880345</v>
      </c>
      <c r="I232" s="99">
        <f t="shared" si="5"/>
        <v>-1.453661202</v>
      </c>
    </row>
    <row r="233">
      <c r="A233" s="262">
        <v>42814.0</v>
      </c>
      <c r="B233" s="10">
        <f>exp(-'Yield curve'!B226*$B$9/100)</f>
        <v>0.9142968309</v>
      </c>
      <c r="C233" s="10">
        <f>exp(-'Yield curve'!C226*$C$9/100)</f>
        <v>0.8453538347</v>
      </c>
      <c r="D233" s="99">
        <f>exp(-'Yield curve'!D226*$D$9/100)</f>
        <v>0.7835659869</v>
      </c>
      <c r="E233" s="246">
        <f t="shared" si="3"/>
        <v>83.443032</v>
      </c>
      <c r="F233" s="99">
        <f t="shared" si="4"/>
        <v>2.935909628</v>
      </c>
      <c r="G233" s="99">
        <f>-F233*(Bonds!X223/100)*(1/(1+(Bonds!D223/100)))</f>
        <v>0.0005430333169</v>
      </c>
      <c r="H233" s="99">
        <f>-F233*Bonds!$AS$8</f>
        <v>-0.4596975661</v>
      </c>
      <c r="I233" s="99">
        <f t="shared" si="5"/>
        <v>-1.453691344</v>
      </c>
    </row>
    <row r="234">
      <c r="A234" s="262">
        <v>42811.0</v>
      </c>
      <c r="B234" s="10">
        <f>exp(-'Yield curve'!B227*$B$9/100)</f>
        <v>0.9141139898</v>
      </c>
      <c r="C234" s="10">
        <f>exp(-'Yield curve'!C227*$C$9/100)</f>
        <v>0.8446778221</v>
      </c>
      <c r="D234" s="99">
        <f>exp(-'Yield curve'!D227*$D$9/100)</f>
        <v>0.7830959884</v>
      </c>
      <c r="E234" s="246">
        <f t="shared" si="3"/>
        <v>83.39337444</v>
      </c>
      <c r="F234" s="99">
        <f t="shared" si="4"/>
        <v>2.935896447</v>
      </c>
      <c r="G234" s="99">
        <f>-F234*(Bonds!X224/100)*(1/(1+(Bonds!D224/100)))</f>
        <v>0.0005429304571</v>
      </c>
      <c r="H234" s="99">
        <f>-F234*Bonds!$AS$8</f>
        <v>-0.4596955023</v>
      </c>
      <c r="I234" s="99">
        <f t="shared" si="5"/>
        <v>-1.453684817</v>
      </c>
    </row>
    <row r="235">
      <c r="A235" s="262">
        <v>42810.0</v>
      </c>
      <c r="B235" s="10">
        <f>exp(-'Yield curve'!B228*$B$9/100)</f>
        <v>0.9142054058</v>
      </c>
      <c r="C235" s="10">
        <f>exp(-'Yield curve'!C228*$C$9/100)</f>
        <v>0.8446778221</v>
      </c>
      <c r="D235" s="99">
        <f>exp(-'Yield curve'!D228*$D$9/100)</f>
        <v>0.7826262717</v>
      </c>
      <c r="E235" s="246">
        <f t="shared" si="3"/>
        <v>83.34564617</v>
      </c>
      <c r="F235" s="99">
        <f t="shared" si="4"/>
        <v>2.93585535</v>
      </c>
      <c r="G235" s="99">
        <f>-F235*(Bonds!X225/100)*(1/(1+(Bonds!D225/100)))</f>
        <v>0.001899878659</v>
      </c>
      <c r="H235" s="99">
        <f>-F235*Bonds!$AS$8</f>
        <v>-0.4596890675</v>
      </c>
      <c r="I235" s="99">
        <f t="shared" si="5"/>
        <v>-1.453664469</v>
      </c>
    </row>
    <row r="236">
      <c r="A236" s="262">
        <v>42809.0</v>
      </c>
      <c r="B236" s="10">
        <f>exp(-'Yield curve'!B229*$B$9/100)</f>
        <v>0.913657047</v>
      </c>
      <c r="C236" s="10">
        <f>exp(-'Yield curve'!C229*$C$9/100)</f>
        <v>0.8436648166</v>
      </c>
      <c r="D236" s="99">
        <f>exp(-'Yield curve'!D229*$D$9/100)</f>
        <v>0.780984481</v>
      </c>
      <c r="E236" s="246">
        <f t="shared" si="3"/>
        <v>83.17506079</v>
      </c>
      <c r="F236" s="99">
        <f t="shared" si="4"/>
        <v>2.935774525</v>
      </c>
      <c r="G236" s="99">
        <f>-F236*(Bonds!X226/100)*(1/(1+(Bonds!D226/100)))</f>
        <v>0.001356141225</v>
      </c>
      <c r="H236" s="99">
        <f>-F236*Bonds!$AS$8</f>
        <v>-0.459676412</v>
      </c>
      <c r="I236" s="99">
        <f t="shared" si="5"/>
        <v>-1.453624449</v>
      </c>
    </row>
    <row r="237">
      <c r="A237" s="262">
        <v>42808.0</v>
      </c>
      <c r="B237" s="10">
        <f>exp(-'Yield curve'!B230*$B$9/100)</f>
        <v>0.9141139898</v>
      </c>
      <c r="C237" s="10">
        <f>exp(-'Yield curve'!C230*$C$9/100)</f>
        <v>0.84400235</v>
      </c>
      <c r="D237" s="99">
        <f>exp(-'Yield curve'!D230*$D$9/100)</f>
        <v>0.7798138825</v>
      </c>
      <c r="E237" s="246">
        <f t="shared" si="3"/>
        <v>83.05724869</v>
      </c>
      <c r="F237" s="99">
        <f t="shared" si="4"/>
        <v>2.93565329</v>
      </c>
      <c r="G237" s="99">
        <f>-F237*(Bonds!X227/100)*(1/(1+(Bonds!D227/100)))</f>
        <v>-0.0002710918174</v>
      </c>
      <c r="H237" s="99">
        <f>-F237*Bonds!$AS$8</f>
        <v>-0.4596574295</v>
      </c>
      <c r="I237" s="99">
        <f t="shared" si="5"/>
        <v>-1.453564421</v>
      </c>
    </row>
    <row r="238">
      <c r="A238" s="262">
        <v>42807.0</v>
      </c>
      <c r="B238" s="10">
        <f>exp(-'Yield curve'!B231*$B$9/100)</f>
        <v>0.9142054058</v>
      </c>
      <c r="C238" s="10">
        <f>exp(-'Yield curve'!C231*$C$9/100)</f>
        <v>0.84400235</v>
      </c>
      <c r="D238" s="99">
        <f>exp(-'Yield curve'!D231*$D$9/100)</f>
        <v>0.7800478617</v>
      </c>
      <c r="E238" s="246">
        <f t="shared" si="3"/>
        <v>83.08129741</v>
      </c>
      <c r="F238" s="99">
        <f t="shared" si="4"/>
        <v>2.935667515</v>
      </c>
      <c r="G238" s="99">
        <f>-F238*(Bonds!X228/100)*(1/(1+(Bonds!D228/100)))</f>
        <v>0.0008133545017</v>
      </c>
      <c r="H238" s="99">
        <f>-F238*Bonds!$AS$8</f>
        <v>-0.4596596567</v>
      </c>
      <c r="I238" s="99">
        <f t="shared" si="5"/>
        <v>-1.453571464</v>
      </c>
    </row>
    <row r="239">
      <c r="A239" s="262">
        <v>42804.0</v>
      </c>
      <c r="B239" s="10">
        <f>exp(-'Yield curve'!B232*$B$9/100)</f>
        <v>0.913657047</v>
      </c>
      <c r="C239" s="10">
        <f>exp(-'Yield curve'!C232*$C$9/100)</f>
        <v>0.8428215735</v>
      </c>
      <c r="D239" s="99">
        <f>exp(-'Yield curve'!D232*$D$9/100)</f>
        <v>0.7793461345</v>
      </c>
      <c r="E239" s="246">
        <f t="shared" si="3"/>
        <v>83.00626296</v>
      </c>
      <c r="F239" s="99">
        <f t="shared" si="4"/>
        <v>2.935664236</v>
      </c>
      <c r="G239" s="99">
        <f>-F239*(Bonds!X229/100)*(1/(1+(Bonds!D229/100)))</f>
        <v>0.001084171078</v>
      </c>
      <c r="H239" s="99">
        <f>-F239*Bonds!$AS$8</f>
        <v>-0.4596591433</v>
      </c>
      <c r="I239" s="99">
        <f t="shared" si="5"/>
        <v>-1.45356984</v>
      </c>
    </row>
    <row r="240">
      <c r="A240" s="262">
        <v>42803.0</v>
      </c>
      <c r="B240" s="10">
        <f>exp(-'Yield curve'!B233*$B$9/100)</f>
        <v>0.913382991</v>
      </c>
      <c r="C240" s="10">
        <f>exp(-'Yield curve'!C233*$C$9/100)</f>
        <v>0.8423160322</v>
      </c>
      <c r="D240" s="99">
        <f>exp(-'Yield curve'!D233*$D$9/100)</f>
        <v>0.77841148</v>
      </c>
      <c r="E240" s="246">
        <f t="shared" si="3"/>
        <v>82.90936901</v>
      </c>
      <c r="F240" s="99">
        <f t="shared" si="4"/>
        <v>2.935614466</v>
      </c>
      <c r="G240" s="99">
        <f>-F240*(Bonds!X230/100)*(1/(1+(Bonds!D230/100)))</f>
        <v>0.001083752456</v>
      </c>
      <c r="H240" s="99">
        <f>-F240*Bonds!$AS$8</f>
        <v>-0.4596513504</v>
      </c>
      <c r="I240" s="99">
        <f t="shared" si="5"/>
        <v>-1.453545197</v>
      </c>
    </row>
    <row r="241">
      <c r="A241" s="262">
        <v>42801.0</v>
      </c>
      <c r="B241" s="10">
        <f>exp(-'Yield curve'!B234*$B$9/100)</f>
        <v>0.9145711611</v>
      </c>
      <c r="C241" s="10">
        <f>exp(-'Yield curve'!C234*$C$9/100)</f>
        <v>0.8428215735</v>
      </c>
      <c r="D241" s="99">
        <f>exp(-'Yield curve'!D234*$D$9/100)</f>
        <v>0.7774779465</v>
      </c>
      <c r="E241" s="246">
        <f t="shared" si="3"/>
        <v>82.81753601</v>
      </c>
      <c r="F241" s="99">
        <f t="shared" si="4"/>
        <v>2.935473475</v>
      </c>
      <c r="G241" s="99">
        <f>-F241*(Bonds!X231/100)*(1/(1+(Bonds!D231/100)))</f>
        <v>0.0013541256</v>
      </c>
      <c r="H241" s="99">
        <f>-F241*Bonds!$AS$8</f>
        <v>-0.4596292744</v>
      </c>
      <c r="I241" s="99">
        <f t="shared" si="5"/>
        <v>-1.453475387</v>
      </c>
    </row>
    <row r="242">
      <c r="A242" s="262">
        <v>42800.0</v>
      </c>
      <c r="B242" s="10">
        <f>exp(-'Yield curve'!B235*$B$9/100)</f>
        <v>0.9142968309</v>
      </c>
      <c r="C242" s="10">
        <f>exp(-'Yield curve'!C235*$C$9/100)</f>
        <v>0.8419791732</v>
      </c>
      <c r="D242" s="99">
        <f>exp(-'Yield curve'!D235*$D$9/100)</f>
        <v>0.7763126038</v>
      </c>
      <c r="E242" s="246">
        <f t="shared" si="3"/>
        <v>82.69643759</v>
      </c>
      <c r="F242" s="99">
        <f t="shared" si="4"/>
        <v>2.935412627</v>
      </c>
      <c r="G242" s="99">
        <f>-F242*(Bonds!X232/100)*(1/(1+(Bonds!D232/100)))</f>
        <v>-0.0002706946355</v>
      </c>
      <c r="H242" s="99">
        <f>-F242*Bonds!$AS$8</f>
        <v>-0.459619747</v>
      </c>
      <c r="I242" s="99">
        <f t="shared" si="5"/>
        <v>-1.453445258</v>
      </c>
    </row>
    <row r="243">
      <c r="A243" s="262">
        <v>42797.0</v>
      </c>
      <c r="B243" s="10">
        <f>exp(-'Yield curve'!B236*$B$9/100)</f>
        <v>0.9132003327</v>
      </c>
      <c r="C243" s="10">
        <f>exp(-'Yield curve'!C236*$C$9/100)</f>
        <v>0.8411376148</v>
      </c>
      <c r="D243" s="99">
        <f>exp(-'Yield curve'!D236*$D$9/100)</f>
        <v>0.7765455325</v>
      </c>
      <c r="E243" s="246">
        <f t="shared" si="3"/>
        <v>82.71632021</v>
      </c>
      <c r="F243" s="99">
        <f t="shared" si="4"/>
        <v>2.935501524</v>
      </c>
      <c r="G243" s="99">
        <f>-F243*(Bonds!X233/100)*(1/(1+(Bonds!D233/100)))</f>
        <v>0.001353638995</v>
      </c>
      <c r="H243" s="99">
        <f>-F243*Bonds!$AS$8</f>
        <v>-0.4596336663</v>
      </c>
      <c r="I243" s="99">
        <f t="shared" si="5"/>
        <v>-1.453489275</v>
      </c>
    </row>
    <row r="244">
      <c r="A244" s="262">
        <v>42796.0</v>
      </c>
      <c r="B244" s="10">
        <f>exp(-'Yield curve'!B237*$B$9/100)</f>
        <v>0.9130177109</v>
      </c>
      <c r="C244" s="10">
        <f>exp(-'Yield curve'!C237*$C$9/100)</f>
        <v>0.8406330837</v>
      </c>
      <c r="D244" s="99">
        <f>exp(-'Yield curve'!D237*$D$9/100)</f>
        <v>0.7753815874</v>
      </c>
      <c r="E244" s="246">
        <f t="shared" si="3"/>
        <v>82.5962235</v>
      </c>
      <c r="F244" s="99">
        <f t="shared" si="4"/>
        <v>2.935428803</v>
      </c>
      <c r="G244" s="99">
        <f>-F244*(Bonds!X234/100)*(1/(1+(Bonds!D234/100)))</f>
        <v>-0.001623577878</v>
      </c>
      <c r="H244" s="99">
        <f>-F244*Bonds!$AS$8</f>
        <v>-0.4596222798</v>
      </c>
      <c r="I244" s="99">
        <f t="shared" si="5"/>
        <v>-1.453453267</v>
      </c>
    </row>
    <row r="245">
      <c r="A245" s="262">
        <v>42795.0</v>
      </c>
      <c r="B245" s="10">
        <f>exp(-'Yield curve'!B238*$B$9/100)</f>
        <v>0.9134743339</v>
      </c>
      <c r="C245" s="10">
        <f>exp(-'Yield curve'!C238*$C$9/100)</f>
        <v>0.8421475858</v>
      </c>
      <c r="D245" s="99">
        <f>exp(-'Yield curve'!D238*$D$9/100)</f>
        <v>0.7767785311</v>
      </c>
      <c r="E245" s="246">
        <f t="shared" si="3"/>
        <v>82.74265401</v>
      </c>
      <c r="F245" s="99">
        <f t="shared" si="4"/>
        <v>2.935484393</v>
      </c>
      <c r="G245" s="99">
        <f>-F245*(Bonds!X235/100)*(1/(1+(Bonds!D235/100)))</f>
        <v>0.0002707511892</v>
      </c>
      <c r="H245" s="99">
        <f>-F245*Bonds!$AS$8</f>
        <v>-0.459630984</v>
      </c>
      <c r="I245" s="99">
        <f t="shared" si="5"/>
        <v>-1.453480793</v>
      </c>
    </row>
    <row r="246">
      <c r="A246" s="262">
        <v>42794.0</v>
      </c>
      <c r="B246" s="10">
        <f>exp(-'Yield curve'!B239*$B$9/100)</f>
        <v>0.9132003327</v>
      </c>
      <c r="C246" s="10">
        <f>exp(-'Yield curve'!C239*$C$9/100)</f>
        <v>0.8416424488</v>
      </c>
      <c r="D246" s="99">
        <f>exp(-'Yield curve'!D239*$D$9/100)</f>
        <v>0.7765455325</v>
      </c>
      <c r="E246" s="246">
        <f t="shared" si="3"/>
        <v>82.71732988</v>
      </c>
      <c r="F246" s="99">
        <f t="shared" si="4"/>
        <v>2.935490105</v>
      </c>
      <c r="G246" s="99">
        <f>-F246*(Bonds!X236/100)*(1/(1+(Bonds!D236/100)))</f>
        <v>-0.002977994205</v>
      </c>
      <c r="H246" s="99">
        <f>-F246*Bonds!$AS$8</f>
        <v>-0.4596318784</v>
      </c>
      <c r="I246" s="99">
        <f t="shared" si="5"/>
        <v>-1.453483621</v>
      </c>
    </row>
    <row r="247">
      <c r="A247" s="262">
        <v>42793.0</v>
      </c>
      <c r="B247" s="10">
        <f>exp(-'Yield curve'!B240*$B$9/100)</f>
        <v>0.9141139898</v>
      </c>
      <c r="C247" s="10">
        <f>exp(-'Yield curve'!C240*$C$9/100)</f>
        <v>0.8434961005</v>
      </c>
      <c r="D247" s="99">
        <f>exp(-'Yield curve'!D240*$D$9/100)</f>
        <v>0.7791123657</v>
      </c>
      <c r="E247" s="246">
        <f t="shared" si="3"/>
        <v>82.98468148</v>
      </c>
      <c r="F247" s="99">
        <f t="shared" si="4"/>
        <v>2.935609223</v>
      </c>
      <c r="G247" s="99">
        <f>-F247*(Bonds!X237/100)*(1/(1+(Bonds!D237/100)))</f>
        <v>0.002439114014</v>
      </c>
      <c r="H247" s="99">
        <f>-F247*Bonds!$AS$8</f>
        <v>-0.4596505294</v>
      </c>
      <c r="I247" s="99">
        <f t="shared" si="5"/>
        <v>-1.453542601</v>
      </c>
    </row>
    <row r="248">
      <c r="A248" s="262">
        <v>42790.0</v>
      </c>
      <c r="B248" s="10">
        <f>exp(-'Yield curve'!B241*$B$9/100)</f>
        <v>0.915028561</v>
      </c>
      <c r="C248" s="10">
        <f>exp(-'Yield curve'!C241*$C$9/100)</f>
        <v>0.8431587695</v>
      </c>
      <c r="D248" s="99">
        <f>exp(-'Yield curve'!D241*$D$9/100)</f>
        <v>0.7770115996</v>
      </c>
      <c r="E248" s="246">
        <f t="shared" si="3"/>
        <v>82.77155782</v>
      </c>
      <c r="F248" s="99">
        <f t="shared" si="4"/>
        <v>2.93540738</v>
      </c>
      <c r="G248" s="99">
        <f>-F248*(Bonds!X238/100)*(1/(1+(Bonds!D238/100)))</f>
        <v>-0.0008123071801</v>
      </c>
      <c r="H248" s="99">
        <f>-F248*Bonds!$AS$8</f>
        <v>-0.4596189254</v>
      </c>
      <c r="I248" s="99">
        <f t="shared" si="5"/>
        <v>-1.45344266</v>
      </c>
    </row>
    <row r="249">
      <c r="A249" s="262">
        <v>42788.0</v>
      </c>
      <c r="B249" s="10">
        <f>exp(-'Yield curve'!B242*$B$9/100)</f>
        <v>0.9141139898</v>
      </c>
      <c r="C249" s="10">
        <f>exp(-'Yield curve'!C242*$C$9/100)</f>
        <v>0.8428215735</v>
      </c>
      <c r="D249" s="99">
        <f>exp(-'Yield curve'!D242*$D$9/100)</f>
        <v>0.7777112248</v>
      </c>
      <c r="E249" s="246">
        <f t="shared" si="3"/>
        <v>82.84041606</v>
      </c>
      <c r="F249" s="99">
        <f t="shared" si="4"/>
        <v>2.935513372</v>
      </c>
      <c r="G249" s="99">
        <f>-F249*(Bonds!X239/100)*(1/(1+(Bonds!D239/100)))</f>
        <v>-0.001083415158</v>
      </c>
      <c r="H249" s="99">
        <f>-F249*Bonds!$AS$8</f>
        <v>-0.4596355214</v>
      </c>
      <c r="I249" s="99">
        <f t="shared" si="5"/>
        <v>-1.453495141</v>
      </c>
    </row>
    <row r="250">
      <c r="A250" s="262">
        <v>42787.0</v>
      </c>
      <c r="B250" s="10">
        <f>exp(-'Yield curve'!B243*$B$9/100)</f>
        <v>0.915028561</v>
      </c>
      <c r="C250" s="10">
        <f>exp(-'Yield curve'!C243*$C$9/100)</f>
        <v>0.8438335664</v>
      </c>
      <c r="D250" s="99">
        <f>exp(-'Yield curve'!D243*$D$9/100)</f>
        <v>0.7786450385</v>
      </c>
      <c r="E250" s="246">
        <f t="shared" si="3"/>
        <v>82.93951818</v>
      </c>
      <c r="F250" s="99">
        <f t="shared" si="4"/>
        <v>2.935521914</v>
      </c>
      <c r="G250" s="99">
        <f>-F250*(Bonds!X240/100)*(1/(1+(Bonds!D240/100)))</f>
        <v>-0.001083818318</v>
      </c>
      <c r="H250" s="99">
        <f>-F250*Bonds!$AS$8</f>
        <v>-0.4596368589</v>
      </c>
      <c r="I250" s="99">
        <f t="shared" si="5"/>
        <v>-1.453499371</v>
      </c>
    </row>
    <row r="251">
      <c r="A251" s="262">
        <v>42786.0</v>
      </c>
      <c r="B251" s="10">
        <f>exp(-'Yield curve'!B244*$B$9/100)</f>
        <v>0.9153031107</v>
      </c>
      <c r="C251" s="10">
        <f>exp(-'Yield curve'!C244*$C$9/100)</f>
        <v>0.8445089034</v>
      </c>
      <c r="D251" s="99">
        <f>exp(-'Yield curve'!D244*$D$9/100)</f>
        <v>0.7795799734</v>
      </c>
      <c r="E251" s="246">
        <f t="shared" si="3"/>
        <v>83.03678131</v>
      </c>
      <c r="F251" s="99">
        <f t="shared" si="4"/>
        <v>2.935567948</v>
      </c>
      <c r="G251" s="99">
        <f>-F251*(Bonds!X241/100)*(1/(1+(Bonds!D241/100)))</f>
        <v>0.001897412339</v>
      </c>
      <c r="H251" s="99">
        <f>-F251*Bonds!$AS$8</f>
        <v>-0.4596440667</v>
      </c>
      <c r="I251" s="99">
        <f t="shared" si="5"/>
        <v>-1.453522164</v>
      </c>
    </row>
    <row r="252">
      <c r="A252" s="262">
        <v>42783.0</v>
      </c>
      <c r="B252" s="10">
        <f>exp(-'Yield curve'!B245*$B$9/100)</f>
        <v>0.9139311853</v>
      </c>
      <c r="C252" s="10">
        <f>exp(-'Yield curve'!C245*$C$9/100)</f>
        <v>0.842653026</v>
      </c>
      <c r="D252" s="99">
        <f>exp(-'Yield curve'!D245*$D$9/100)</f>
        <v>0.7779445732</v>
      </c>
      <c r="E252" s="246">
        <f t="shared" si="3"/>
        <v>82.86351489</v>
      </c>
      <c r="F252" s="99">
        <f t="shared" si="4"/>
        <v>2.93554424</v>
      </c>
      <c r="G252" s="99">
        <f>-F252*(Bonds!X242/100)*(1/(1+(Bonds!D242/100)))</f>
        <v>-0.0002708816315</v>
      </c>
      <c r="H252" s="99">
        <f>-F252*Bonds!$AS$8</f>
        <v>-0.4596403547</v>
      </c>
      <c r="I252" s="99">
        <f t="shared" si="5"/>
        <v>-1.453510425</v>
      </c>
    </row>
    <row r="253">
      <c r="A253" s="262">
        <v>42782.0</v>
      </c>
      <c r="B253" s="10">
        <f>exp(-'Yield curve'!B246*$B$9/100)</f>
        <v>0.9142968309</v>
      </c>
      <c r="C253" s="10">
        <f>exp(-'Yield curve'!C246*$C$9/100)</f>
        <v>0.8428215735</v>
      </c>
      <c r="D253" s="99">
        <f>exp(-'Yield curve'!D246*$D$9/100)</f>
        <v>0.7781779916</v>
      </c>
      <c r="E253" s="246">
        <f t="shared" si="3"/>
        <v>82.88839195</v>
      </c>
      <c r="F253" s="99">
        <f t="shared" si="4"/>
        <v>2.935541873</v>
      </c>
      <c r="G253" s="99">
        <f>-F253*(Bonds!X243/100)*(1/(1+(Bonds!D243/100)))</f>
        <v>-0.003521783347</v>
      </c>
      <c r="H253" s="99">
        <f>-F253*Bonds!$AS$8</f>
        <v>-0.459639984</v>
      </c>
      <c r="I253" s="99">
        <f t="shared" si="5"/>
        <v>-1.453509253</v>
      </c>
    </row>
    <row r="254">
      <c r="A254" s="262">
        <v>42781.0</v>
      </c>
      <c r="B254" s="10">
        <f>exp(-'Yield curve'!B247*$B$9/100)</f>
        <v>0.9151200684</v>
      </c>
      <c r="C254" s="10">
        <f>exp(-'Yield curve'!C247*$C$9/100)</f>
        <v>0.8453538347</v>
      </c>
      <c r="D254" s="99">
        <f>exp(-'Yield curve'!D247*$D$9/100)</f>
        <v>0.7812188115</v>
      </c>
      <c r="E254" s="246">
        <f t="shared" si="3"/>
        <v>83.20526658</v>
      </c>
      <c r="F254" s="99">
        <f t="shared" si="4"/>
        <v>2.935686908</v>
      </c>
      <c r="G254" s="99">
        <f>-F254*(Bonds!X244/100)*(1/(1+(Bonds!D244/100)))</f>
        <v>-0.0027124521</v>
      </c>
      <c r="H254" s="99">
        <f>-F254*Bonds!$AS$8</f>
        <v>-0.4596626933</v>
      </c>
      <c r="I254" s="99">
        <f t="shared" si="5"/>
        <v>-1.453581066</v>
      </c>
    </row>
    <row r="255">
      <c r="A255" s="262">
        <v>42780.0</v>
      </c>
      <c r="B255" s="10">
        <f>exp(-'Yield curve'!B248*$B$9/100)</f>
        <v>0.9157608767</v>
      </c>
      <c r="C255" s="10">
        <f>exp(-'Yield curve'!C248*$C$9/100)</f>
        <v>0.8463688682</v>
      </c>
      <c r="D255" s="99">
        <f>exp(-'Yield curve'!D248*$D$9/100)</f>
        <v>0.7835659869</v>
      </c>
      <c r="E255" s="246">
        <f t="shared" si="3"/>
        <v>83.44799016</v>
      </c>
      <c r="F255" s="99">
        <f t="shared" si="4"/>
        <v>2.935818931</v>
      </c>
      <c r="G255" s="99">
        <f>-F255*(Bonds!X245/100)*(1/(1+(Bonds!D245/100)))</f>
        <v>-0.0005430165413</v>
      </c>
      <c r="H255" s="99">
        <f>-F255*Bonds!$AS$8</f>
        <v>-0.459683365</v>
      </c>
      <c r="I255" s="99">
        <f t="shared" si="5"/>
        <v>-1.453646436</v>
      </c>
    </row>
    <row r="256">
      <c r="A256" s="262">
        <v>42779.0</v>
      </c>
      <c r="B256" s="10">
        <f>exp(-'Yield curve'!B249*$B$9/100)</f>
        <v>0.9157608767</v>
      </c>
      <c r="C256" s="10">
        <f>exp(-'Yield curve'!C249*$C$9/100)</f>
        <v>0.8465381589</v>
      </c>
      <c r="D256" s="99">
        <f>exp(-'Yield curve'!D249*$D$9/100)</f>
        <v>0.7840362676</v>
      </c>
      <c r="E256" s="246">
        <f t="shared" si="3"/>
        <v>83.49629737</v>
      </c>
      <c r="F256" s="99">
        <f t="shared" si="4"/>
        <v>2.935852008</v>
      </c>
      <c r="G256" s="99">
        <f>-F256*(Bonds!X246/100)*(1/(1+(Bonds!D246/100)))</f>
        <v>0.0008146846752</v>
      </c>
      <c r="H256" s="99">
        <f>-F256*Bonds!$AS$8</f>
        <v>-0.4596885442</v>
      </c>
      <c r="I256" s="99">
        <f t="shared" si="5"/>
        <v>-1.453662814</v>
      </c>
    </row>
    <row r="257">
      <c r="A257" s="262">
        <v>42776.0</v>
      </c>
      <c r="B257" s="10">
        <f>exp(-'Yield curve'!B250*$B$9/100)</f>
        <v>0.9160356462</v>
      </c>
      <c r="C257" s="10">
        <f>exp(-'Yield curve'!C250*$C$9/100)</f>
        <v>0.8465381589</v>
      </c>
      <c r="D257" s="99">
        <f>exp(-'Yield curve'!D250*$D$9/100)</f>
        <v>0.7833309524</v>
      </c>
      <c r="E257" s="246">
        <f t="shared" si="3"/>
        <v>83.42490476</v>
      </c>
      <c r="F257" s="99">
        <f t="shared" si="4"/>
        <v>2.935783937</v>
      </c>
      <c r="G257" s="99">
        <f>-F257*(Bonds!X247/100)*(1/(1+(Bonds!D247/100)))</f>
        <v>-0.001085919711</v>
      </c>
      <c r="H257" s="99">
        <f>-F257*Bonds!$AS$8</f>
        <v>-0.4596778859</v>
      </c>
      <c r="I257" s="99">
        <f t="shared" si="5"/>
        <v>-1.453629109</v>
      </c>
    </row>
    <row r="258">
      <c r="A258" s="262">
        <v>42775.0</v>
      </c>
      <c r="B258" s="10">
        <f>exp(-'Yield curve'!B251*$B$9/100)</f>
        <v>0.9163104981</v>
      </c>
      <c r="C258" s="10">
        <f>exp(-'Yield curve'!C251*$C$9/100)</f>
        <v>0.8472156604</v>
      </c>
      <c r="D258" s="99">
        <f>exp(-'Yield curve'!D251*$D$9/100)</f>
        <v>0.7842715138</v>
      </c>
      <c r="E258" s="246">
        <f t="shared" si="3"/>
        <v>83.52274672</v>
      </c>
      <c r="F258" s="99">
        <f t="shared" si="4"/>
        <v>2.935829777</v>
      </c>
      <c r="G258" s="99">
        <f>-F258*(Bonds!X248/100)*(1/(1+(Bonds!D248/100)))</f>
        <v>0.001086338493</v>
      </c>
      <c r="H258" s="99">
        <f>-F258*Bonds!$AS$8</f>
        <v>-0.4596850632</v>
      </c>
      <c r="I258" s="99">
        <f t="shared" si="5"/>
        <v>-1.453651806</v>
      </c>
    </row>
    <row r="259">
      <c r="A259" s="262">
        <v>42774.0</v>
      </c>
      <c r="B259" s="10">
        <f>exp(-'Yield curve'!B252*$B$9/100)</f>
        <v>0.9162188717</v>
      </c>
      <c r="C259" s="10">
        <f>exp(-'Yield curve'!C252*$C$9/100)</f>
        <v>0.8467074835</v>
      </c>
      <c r="D259" s="99">
        <f>exp(-'Yield curve'!D252*$D$9/100)</f>
        <v>0.7833309524</v>
      </c>
      <c r="E259" s="246">
        <f t="shared" si="3"/>
        <v>83.42560986</v>
      </c>
      <c r="F259" s="99">
        <f t="shared" si="4"/>
        <v>2.935771636</v>
      </c>
      <c r="G259" s="99">
        <f>-F259*(Bonds!X249/100)*(1/(1+(Bonds!D249/100)))</f>
        <v>0</v>
      </c>
      <c r="H259" s="99">
        <f>-F259*Bonds!$AS$8</f>
        <v>-0.4596759597</v>
      </c>
      <c r="I259" s="99">
        <f t="shared" si="5"/>
        <v>-1.453623018</v>
      </c>
    </row>
    <row r="260">
      <c r="A260" s="262">
        <v>42773.0</v>
      </c>
      <c r="B260" s="10">
        <f>exp(-'Yield curve'!B253*$B$9/100)</f>
        <v>0.9164021338</v>
      </c>
      <c r="C260" s="10">
        <f>exp(-'Yield curve'!C253*$C$9/100)</f>
        <v>0.8470462342</v>
      </c>
      <c r="D260" s="99">
        <f>exp(-'Yield curve'!D253*$D$9/100)</f>
        <v>0.7833309524</v>
      </c>
      <c r="E260" s="246">
        <f t="shared" si="3"/>
        <v>83.42665388</v>
      </c>
      <c r="F260" s="99">
        <f t="shared" si="4"/>
        <v>2.935755532</v>
      </c>
      <c r="G260" s="99">
        <f>-F260*(Bonds!X250/100)*(1/(1+(Bonds!D250/100)))</f>
        <v>-0.002171818407</v>
      </c>
      <c r="H260" s="99">
        <f>-F260*Bonds!$AS$8</f>
        <v>-0.4596734382</v>
      </c>
      <c r="I260" s="99">
        <f t="shared" si="5"/>
        <v>-1.453615045</v>
      </c>
    </row>
    <row r="261">
      <c r="A261" s="262">
        <v>42772.0</v>
      </c>
      <c r="B261" s="10">
        <f>exp(-'Yield curve'!B254*$B$9/100)</f>
        <v>0.9164937785</v>
      </c>
      <c r="C261" s="10">
        <f>exp(-'Yield curve'!C254*$C$9/100)</f>
        <v>0.8475546144</v>
      </c>
      <c r="D261" s="99">
        <f>exp(-'Yield curve'!D254*$D$9/100)</f>
        <v>0.7852132045</v>
      </c>
      <c r="E261" s="246">
        <f t="shared" si="3"/>
        <v>83.61984364</v>
      </c>
      <c r="F261" s="99">
        <f t="shared" si="4"/>
        <v>2.935887415</v>
      </c>
      <c r="G261" s="99">
        <f>-F261*(Bonds!X251/100)*(1/(1+(Bonds!D251/100)))</f>
        <v>0.0008150714644</v>
      </c>
      <c r="H261" s="99">
        <f>-F261*Bonds!$AS$8</f>
        <v>-0.4596940881</v>
      </c>
      <c r="I261" s="99">
        <f t="shared" si="5"/>
        <v>-1.453680345</v>
      </c>
    </row>
    <row r="262">
      <c r="A262" s="262">
        <v>42769.0</v>
      </c>
      <c r="B262" s="10">
        <f>exp(-'Yield curve'!B255*$B$9/100)</f>
        <v>0.9168604494</v>
      </c>
      <c r="C262" s="10">
        <f>exp(-'Yield curve'!C255*$C$9/100)</f>
        <v>0.8482329294</v>
      </c>
      <c r="D262" s="99">
        <f>exp(-'Yield curve'!D255*$D$9/100)</f>
        <v>0.7845068305</v>
      </c>
      <c r="E262" s="246">
        <f t="shared" si="3"/>
        <v>83.54988347</v>
      </c>
      <c r="F262" s="99">
        <f t="shared" si="4"/>
        <v>2.935799939</v>
      </c>
      <c r="G262" s="99">
        <f>-F262*(Bonds!X252/100)*(1/(1+(Bonds!D252/100)))</f>
        <v>-0.001629641931</v>
      </c>
      <c r="H262" s="99">
        <f>-F262*Bonds!$AS$8</f>
        <v>-0.4596803913</v>
      </c>
      <c r="I262" s="99">
        <f t="shared" si="5"/>
        <v>-1.453637032</v>
      </c>
    </row>
    <row r="263">
      <c r="A263" s="262">
        <v>42768.0</v>
      </c>
      <c r="B263" s="10">
        <f>exp(-'Yield curve'!B256*$B$9/100)</f>
        <v>0.9175942312</v>
      </c>
      <c r="C263" s="10">
        <f>exp(-'Yield curve'!C256*$C$9/100)</f>
        <v>0.8494212872</v>
      </c>
      <c r="D263" s="99">
        <f>exp(-'Yield curve'!D256*$D$9/100)</f>
        <v>0.7859202145</v>
      </c>
      <c r="E263" s="246">
        <f t="shared" si="3"/>
        <v>83.69789291</v>
      </c>
      <c r="F263" s="99">
        <f t="shared" si="4"/>
        <v>2.935850004</v>
      </c>
      <c r="G263" s="99">
        <f>-F263*(Bonds!X253/100)*(1/(1+(Bonds!D253/100)))</f>
        <v>0</v>
      </c>
      <c r="H263" s="99">
        <f>-F263*Bonds!$AS$8</f>
        <v>-0.4596882304</v>
      </c>
      <c r="I263" s="99">
        <f t="shared" si="5"/>
        <v>-1.453661822</v>
      </c>
    </row>
    <row r="264">
      <c r="A264" s="262">
        <v>42767.0</v>
      </c>
      <c r="B264" s="10">
        <f>exp(-'Yield curve'!B257*$B$9/100)</f>
        <v>0.9165854325</v>
      </c>
      <c r="C264" s="10">
        <f>exp(-'Yield curve'!C257*$C$9/100)</f>
        <v>0.8485722904</v>
      </c>
      <c r="D264" s="99">
        <f>exp(-'Yield curve'!D257*$D$9/100)</f>
        <v>0.7859202145</v>
      </c>
      <c r="E264" s="246">
        <f t="shared" si="3"/>
        <v>83.69417732</v>
      </c>
      <c r="F264" s="99">
        <f t="shared" si="4"/>
        <v>2.935915658</v>
      </c>
      <c r="G264" s="99">
        <f>-F264*(Bonds!X254/100)*(1/(1+(Bonds!D254/100)))</f>
        <v>0.001902379858</v>
      </c>
      <c r="H264" s="99">
        <f>-F264*Bonds!$AS$8</f>
        <v>-0.4596985103</v>
      </c>
      <c r="I264" s="99">
        <f t="shared" si="5"/>
        <v>-1.45369433</v>
      </c>
    </row>
    <row r="265">
      <c r="A265" s="261">
        <v>42766.0</v>
      </c>
      <c r="B265" s="10">
        <f>exp(-'Yield curve'!B258*$B$9/100)</f>
        <v>0.9165854325</v>
      </c>
      <c r="C265" s="10">
        <f>exp(-'Yield curve'!C258*$C$9/100)</f>
        <v>0.8473851205</v>
      </c>
      <c r="D265" s="99">
        <f>exp(-'Yield curve'!D258*$D$9/100)</f>
        <v>0.7842715138</v>
      </c>
      <c r="E265" s="246">
        <f t="shared" si="3"/>
        <v>83.52363551</v>
      </c>
      <c r="F265" s="99">
        <f t="shared" si="4"/>
        <v>2.935813235</v>
      </c>
      <c r="G265" s="99">
        <f>-F265*(Bonds!X255/100)*(1/(1+(Bonds!D255/100)))</f>
        <v>-0.001357915465</v>
      </c>
      <c r="H265" s="99">
        <f>-F265*Bonds!$AS$8</f>
        <v>-0.4596824732</v>
      </c>
      <c r="I265" s="99">
        <f t="shared" si="5"/>
        <v>-1.453643616</v>
      </c>
    </row>
    <row r="266">
      <c r="A266" s="261">
        <v>42765.0</v>
      </c>
      <c r="B266" s="10">
        <f>exp(-'Yield curve'!B259*$B$9/100)</f>
        <v>0.9175942312</v>
      </c>
      <c r="C266" s="10">
        <f>exp(-'Yield curve'!C259*$C$9/100)</f>
        <v>0.8487420219</v>
      </c>
      <c r="D266" s="99">
        <f>exp(-'Yield curve'!D259*$D$9/100)</f>
        <v>0.7854488038</v>
      </c>
      <c r="E266" s="246">
        <f t="shared" si="3"/>
        <v>83.64845049</v>
      </c>
      <c r="F266" s="99">
        <f t="shared" si="4"/>
        <v>2.935828328</v>
      </c>
      <c r="G266" s="99">
        <f>-F266*(Bonds!X256/100)*(1/(1+(Bonds!D256/100)))</f>
        <v>-0.0008151304935</v>
      </c>
      <c r="H266" s="99">
        <f>-F266*Bonds!$AS$8</f>
        <v>-0.4596848363</v>
      </c>
      <c r="I266" s="99">
        <f t="shared" si="5"/>
        <v>-1.453651089</v>
      </c>
    </row>
    <row r="267">
      <c r="A267" s="261">
        <v>42762.0</v>
      </c>
      <c r="B267" s="10">
        <f>exp(-'Yield curve'!B260*$B$9/100)</f>
        <v>0.9177777684</v>
      </c>
      <c r="C267" s="10">
        <f>exp(-'Yield curve'!C260*$C$9/100)</f>
        <v>0.8494212872</v>
      </c>
      <c r="D267" s="99">
        <f>exp(-'Yield curve'!D260*$D$9/100)</f>
        <v>0.7861560259</v>
      </c>
      <c r="E267" s="246">
        <f t="shared" si="3"/>
        <v>83.72231275</v>
      </c>
      <c r="F267" s="99">
        <f t="shared" si="4"/>
        <v>2.935859946</v>
      </c>
      <c r="G267" s="99">
        <f>-F267*(Bonds!X257/100)*(1/(1+(Bonds!D257/100)))</f>
        <v>0.00298967408</v>
      </c>
      <c r="H267" s="99">
        <f>-F267*Bonds!$AS$8</f>
        <v>-0.4596897871</v>
      </c>
      <c r="I267" s="99">
        <f t="shared" si="5"/>
        <v>-1.453666744</v>
      </c>
    </row>
    <row r="268">
      <c r="A268" s="261">
        <v>42761.0</v>
      </c>
      <c r="B268" s="10">
        <f>exp(-'Yield curve'!B261*$B$9/100)</f>
        <v>0.9170438398</v>
      </c>
      <c r="C268" s="10">
        <f>exp(-'Yield curve'!C261*$C$9/100)</f>
        <v>0.8477241423</v>
      </c>
      <c r="D268" s="99">
        <f>exp(-'Yield curve'!D261*$D$9/100)</f>
        <v>0.7835659869</v>
      </c>
      <c r="E268" s="246">
        <f t="shared" si="3"/>
        <v>83.45326663</v>
      </c>
      <c r="F268" s="99">
        <f t="shared" si="4"/>
        <v>2.935729015</v>
      </c>
      <c r="G268" s="99">
        <f>-F268*(Bonds!X258/100)*(1/(1+(Bonds!D258/100)))</f>
        <v>-0.002986499507</v>
      </c>
      <c r="H268" s="99">
        <f>-F268*Bonds!$AS$8</f>
        <v>-0.4596692862</v>
      </c>
      <c r="I268" s="99">
        <f t="shared" si="5"/>
        <v>-1.453601915</v>
      </c>
    </row>
    <row r="269">
      <c r="A269" s="261">
        <v>42760.0</v>
      </c>
      <c r="B269" s="10">
        <f>exp(-'Yield curve'!B262*$B$9/100)</f>
        <v>0.9195232038</v>
      </c>
      <c r="C269" s="10">
        <f>exp(-'Yield curve'!C262*$C$9/100)</f>
        <v>0.8504412045</v>
      </c>
      <c r="D269" s="99">
        <f>exp(-'Yield curve'!D262*$D$9/100)</f>
        <v>0.7861560259</v>
      </c>
      <c r="E269" s="246">
        <f t="shared" si="3"/>
        <v>83.72784346</v>
      </c>
      <c r="F269" s="99">
        <f t="shared" si="4"/>
        <v>2.935756434</v>
      </c>
      <c r="G269" s="99">
        <f>-F269*(Bonds!X259/100)*(1/(1+(Bonds!D259/100)))</f>
        <v>-0.0008153369101</v>
      </c>
      <c r="H269" s="99">
        <f>-F269*Bonds!$AS$8</f>
        <v>-0.4596735795</v>
      </c>
      <c r="I269" s="99">
        <f t="shared" si="5"/>
        <v>-1.453615491</v>
      </c>
    </row>
    <row r="270">
      <c r="A270" s="261">
        <v>42759.0</v>
      </c>
      <c r="B270" s="10">
        <f>exp(-'Yield curve'!B263*$B$9/100)</f>
        <v>0.9200750833</v>
      </c>
      <c r="C270" s="10">
        <f>exp(-'Yield curve'!C263*$C$9/100)</f>
        <v>0.8509516224</v>
      </c>
      <c r="D270" s="99">
        <f>exp(-'Yield curve'!D263*$D$9/100)</f>
        <v>0.7868638848</v>
      </c>
      <c r="E270" s="246">
        <f t="shared" si="3"/>
        <v>83.80216966</v>
      </c>
      <c r="F270" s="99">
        <f t="shared" si="4"/>
        <v>2.93577489</v>
      </c>
      <c r="G270" s="99">
        <f>-F270*(Bonds!X260/100)*(1/(1+(Bonds!D260/100)))</f>
        <v>-0.001087424721</v>
      </c>
      <c r="H270" s="99">
        <f>-F270*Bonds!$AS$8</f>
        <v>-0.4596764692</v>
      </c>
      <c r="I270" s="99">
        <f t="shared" si="5"/>
        <v>-1.453624629</v>
      </c>
    </row>
    <row r="271">
      <c r="A271" s="261">
        <v>42758.0</v>
      </c>
      <c r="B271" s="10">
        <f>exp(-'Yield curve'!B264*$B$9/100)</f>
        <v>0.9201670954</v>
      </c>
      <c r="C271" s="10">
        <f>exp(-'Yield curve'!C264*$C$9/100)</f>
        <v>0.8512920711</v>
      </c>
      <c r="D271" s="99">
        <f>exp(-'Yield curve'!D264*$D$9/100)</f>
        <v>0.7878086883</v>
      </c>
      <c r="E271" s="246">
        <f t="shared" si="3"/>
        <v>83.89940454</v>
      </c>
      <c r="F271" s="99">
        <f t="shared" si="4"/>
        <v>2.935836821</v>
      </c>
      <c r="G271" s="99">
        <f>-F271*(Bonds!X261/100)*(1/(1+(Bonds!D261/100)))</f>
        <v>-0.0005439253026</v>
      </c>
      <c r="H271" s="99">
        <f>-F271*Bonds!$AS$8</f>
        <v>-0.4596861662</v>
      </c>
      <c r="I271" s="99">
        <f t="shared" si="5"/>
        <v>-1.453655294</v>
      </c>
    </row>
    <row r="272">
      <c r="A272" s="261">
        <v>42755.0</v>
      </c>
      <c r="B272" s="10">
        <f>exp(-'Yield curve'!B265*$B$9/100)</f>
        <v>0.9197991022</v>
      </c>
      <c r="C272" s="10">
        <f>exp(-'Yield curve'!C265*$C$9/100)</f>
        <v>0.8514623465</v>
      </c>
      <c r="D272" s="99">
        <f>exp(-'Yield curve'!D265*$D$9/100)</f>
        <v>0.7882815153</v>
      </c>
      <c r="E272" s="246">
        <f t="shared" si="3"/>
        <v>83.94723746</v>
      </c>
      <c r="F272" s="99">
        <f t="shared" si="4"/>
        <v>2.935886859</v>
      </c>
      <c r="G272" s="99">
        <f>-F272*(Bonds!X262/100)*(1/(1+(Bonds!D262/100)))</f>
        <v>0.001088070734</v>
      </c>
      <c r="H272" s="99">
        <f>-F272*Bonds!$AS$8</f>
        <v>-0.459694001</v>
      </c>
      <c r="I272" s="99">
        <f t="shared" si="5"/>
        <v>-1.45368007</v>
      </c>
    </row>
    <row r="273">
      <c r="A273" s="261">
        <v>42754.0</v>
      </c>
      <c r="B273" s="10">
        <f>exp(-'Yield curve'!B266*$B$9/100)</f>
        <v>0.9202591167</v>
      </c>
      <c r="C273" s="10">
        <f>exp(-'Yield curve'!C266*$C$9/100)</f>
        <v>0.8512920711</v>
      </c>
      <c r="D273" s="99">
        <f>exp(-'Yield curve'!D266*$D$9/100)</f>
        <v>0.7873361448</v>
      </c>
      <c r="E273" s="246">
        <f t="shared" si="3"/>
        <v>83.85138915</v>
      </c>
      <c r="F273" s="99">
        <f t="shared" si="4"/>
        <v>2.93579569</v>
      </c>
      <c r="G273" s="99">
        <f>-F273*(Bonds!X263/100)*(1/(1+(Bonds!D263/100)))</f>
        <v>0</v>
      </c>
      <c r="H273" s="99">
        <f>-F273*Bonds!$AS$8</f>
        <v>-0.459679726</v>
      </c>
      <c r="I273" s="99">
        <f t="shared" si="5"/>
        <v>-1.453634928</v>
      </c>
    </row>
    <row r="274">
      <c r="A274" s="261">
        <v>42753.0</v>
      </c>
      <c r="B274" s="10">
        <f>exp(-'Yield curve'!B267*$B$9/100)</f>
        <v>0.9200750833</v>
      </c>
      <c r="C274" s="10">
        <f>exp(-'Yield curve'!C267*$C$9/100)</f>
        <v>0.8506113098</v>
      </c>
      <c r="D274" s="99">
        <f>exp(-'Yield curve'!D267*$D$9/100)</f>
        <v>0.7873361448</v>
      </c>
      <c r="E274" s="246">
        <f t="shared" si="3"/>
        <v>83.84965956</v>
      </c>
      <c r="F274" s="99">
        <f t="shared" si="4"/>
        <v>2.935819382</v>
      </c>
      <c r="G274" s="99">
        <f>-F274*(Bonds!X264/100)*(1/(1+(Bonds!D264/100)))</f>
        <v>0.0002719106587</v>
      </c>
      <c r="H274" s="99">
        <f>-F274*Bonds!$AS$8</f>
        <v>-0.4596834357</v>
      </c>
      <c r="I274" s="99">
        <f t="shared" si="5"/>
        <v>-1.45364666</v>
      </c>
    </row>
    <row r="275">
      <c r="A275" s="261">
        <v>42752.0</v>
      </c>
      <c r="B275" s="10">
        <f>exp(-'Yield curve'!B268*$B$9/100)</f>
        <v>0.9201670954</v>
      </c>
      <c r="C275" s="10">
        <f>exp(-'Yield curve'!C268*$C$9/100)</f>
        <v>0.8506113098</v>
      </c>
      <c r="D275" s="99">
        <f>exp(-'Yield curve'!D268*$D$9/100)</f>
        <v>0.7870999794</v>
      </c>
      <c r="E275" s="246">
        <f t="shared" si="3"/>
        <v>83.82575471</v>
      </c>
      <c r="F275" s="99">
        <f t="shared" si="4"/>
        <v>2.935796689</v>
      </c>
      <c r="G275" s="99">
        <f>-F275*(Bonds!X265/100)*(1/(1+(Bonds!D265/100)))</f>
        <v>0.001359416878</v>
      </c>
      <c r="H275" s="99">
        <f>-F275*Bonds!$AS$8</f>
        <v>-0.4596798825</v>
      </c>
      <c r="I275" s="99">
        <f t="shared" si="5"/>
        <v>-1.453635423</v>
      </c>
    </row>
    <row r="276">
      <c r="A276" s="261">
        <v>42751.0</v>
      </c>
      <c r="B276" s="10">
        <f>exp(-'Yield curve'!B269*$B$9/100)</f>
        <v>0.9200750833</v>
      </c>
      <c r="C276" s="10">
        <f>exp(-'Yield curve'!C269*$C$9/100)</f>
        <v>0.8499310929</v>
      </c>
      <c r="D276" s="99">
        <f>exp(-'Yield curve'!D269*$D$9/100)</f>
        <v>0.7859202145</v>
      </c>
      <c r="E276" s="246">
        <f t="shared" si="3"/>
        <v>83.70387423</v>
      </c>
      <c r="F276" s="99">
        <f t="shared" si="4"/>
        <v>2.935723853</v>
      </c>
      <c r="G276" s="99">
        <f>-F276*(Bonds!X266/100)*(1/(1+(Bonds!D266/100)))</f>
        <v>-0.001358753982</v>
      </c>
      <c r="H276" s="99">
        <f>-F276*Bonds!$AS$8</f>
        <v>-0.459668478</v>
      </c>
      <c r="I276" s="99">
        <f t="shared" si="5"/>
        <v>-1.453599359</v>
      </c>
    </row>
    <row r="277">
      <c r="A277" s="261">
        <v>42748.0</v>
      </c>
      <c r="B277" s="10">
        <f>exp(-'Yield curve'!B270*$B$9/100)</f>
        <v>0.9197991022</v>
      </c>
      <c r="C277" s="10">
        <f>exp(-'Yield curve'!C270*$C$9/100)</f>
        <v>0.8501010961</v>
      </c>
      <c r="D277" s="99">
        <f>exp(-'Yield curve'!D270*$D$9/100)</f>
        <v>0.7870999794</v>
      </c>
      <c r="E277" s="246">
        <f t="shared" si="3"/>
        <v>83.8239983</v>
      </c>
      <c r="F277" s="99">
        <f t="shared" si="4"/>
        <v>2.935825077</v>
      </c>
      <c r="G277" s="99">
        <f>-F277*(Bonds!X267/100)*(1/(1+(Bonds!D267/100)))</f>
        <v>0.0005437720092</v>
      </c>
      <c r="H277" s="99">
        <f>-F277*Bonds!$AS$8</f>
        <v>-0.4596843275</v>
      </c>
      <c r="I277" s="99">
        <f t="shared" si="5"/>
        <v>-1.453649479</v>
      </c>
    </row>
    <row r="278">
      <c r="A278" s="261">
        <v>42747.0</v>
      </c>
      <c r="B278" s="10">
        <f>exp(-'Yield curve'!B271*$B$9/100)</f>
        <v>0.9196151607</v>
      </c>
      <c r="C278" s="10">
        <f>exp(-'Yield curve'!C271*$C$9/100)</f>
        <v>0.8499310929</v>
      </c>
      <c r="D278" s="99">
        <f>exp(-'Yield curve'!D271*$D$9/100)</f>
        <v>0.7866278611</v>
      </c>
      <c r="E278" s="246">
        <f t="shared" si="3"/>
        <v>83.77513434</v>
      </c>
      <c r="F278" s="99">
        <f t="shared" si="4"/>
        <v>2.935800487</v>
      </c>
      <c r="G278" s="99">
        <f>-F278*(Bonds!X268/100)*(1/(1+(Bonds!D268/100)))</f>
        <v>0.002718333784</v>
      </c>
      <c r="H278" s="99">
        <f>-F278*Bonds!$AS$8</f>
        <v>-0.4596804771</v>
      </c>
      <c r="I278" s="99">
        <f t="shared" si="5"/>
        <v>-1.453637304</v>
      </c>
    </row>
    <row r="279">
      <c r="A279" s="261">
        <v>42746.0</v>
      </c>
      <c r="B279" s="10">
        <f>exp(-'Yield curve'!B272*$B$9/100)</f>
        <v>0.9194312561</v>
      </c>
      <c r="C279" s="10">
        <f>exp(-'Yield curve'!C272*$C$9/100)</f>
        <v>0.8487420219</v>
      </c>
      <c r="D279" s="99">
        <f>exp(-'Yield curve'!D272*$D$9/100)</f>
        <v>0.7842715138</v>
      </c>
      <c r="E279" s="246">
        <f t="shared" si="3"/>
        <v>83.53204096</v>
      </c>
      <c r="F279" s="99">
        <f t="shared" si="4"/>
        <v>2.935650931</v>
      </c>
      <c r="G279" s="99">
        <f>-F279*(Bonds!X269/100)*(1/(1+(Bonds!D269/100)))</f>
        <v>-0.0002715680787</v>
      </c>
      <c r="H279" s="99">
        <f>-F279*Bonds!$AS$8</f>
        <v>-0.45965706</v>
      </c>
      <c r="I279" s="99">
        <f t="shared" si="5"/>
        <v>-1.453563252</v>
      </c>
    </row>
    <row r="280">
      <c r="A280" s="262">
        <v>42745.0</v>
      </c>
      <c r="B280" s="10">
        <f>exp(-'Yield curve'!B273*$B$9/100)</f>
        <v>0.9197991022</v>
      </c>
      <c r="C280" s="10">
        <f>exp(-'Yield curve'!C273*$C$9/100)</f>
        <v>0.8485722904</v>
      </c>
      <c r="D280" s="99">
        <f>exp(-'Yield curve'!D273*$D$9/100)</f>
        <v>0.7845068305</v>
      </c>
      <c r="E280" s="246">
        <f t="shared" si="3"/>
        <v>83.5564395</v>
      </c>
      <c r="F280" s="99">
        <f t="shared" si="4"/>
        <v>2.935656174</v>
      </c>
      <c r="G280" s="99">
        <f>-F280*(Bonds!X270/100)*(1/(1+(Bonds!D270/100)))</f>
        <v>0.001901155816</v>
      </c>
      <c r="H280" s="99">
        <f>-F280*Bonds!$AS$8</f>
        <v>-0.459657881</v>
      </c>
      <c r="I280" s="99">
        <f t="shared" si="5"/>
        <v>-1.453565848</v>
      </c>
    </row>
    <row r="281">
      <c r="A281" s="262">
        <v>42744.0</v>
      </c>
      <c r="B281" s="10">
        <f>exp(-'Yield curve'!B274*$B$9/100)</f>
        <v>0.9186041402</v>
      </c>
      <c r="C281" s="10">
        <f>exp(-'Yield curve'!C274*$C$9/100)</f>
        <v>0.8482329294</v>
      </c>
      <c r="D281" s="99">
        <f>exp(-'Yield curve'!D274*$D$9/100)</f>
        <v>0.7828610948</v>
      </c>
      <c r="E281" s="246">
        <f t="shared" si="3"/>
        <v>83.38550581</v>
      </c>
      <c r="F281" s="99">
        <f t="shared" si="4"/>
        <v>2.935589736</v>
      </c>
      <c r="G281" s="99">
        <f>-F281*(Bonds!X271/100)*(1/(1+(Bonds!D271/100)))</f>
        <v>0.000271411773</v>
      </c>
      <c r="H281" s="99">
        <f>-F281*Bonds!$AS$8</f>
        <v>-0.4596474783</v>
      </c>
      <c r="I281" s="99">
        <f t="shared" si="5"/>
        <v>-1.453532952</v>
      </c>
    </row>
    <row r="282">
      <c r="A282" s="262">
        <v>42741.0</v>
      </c>
      <c r="B282" s="10">
        <f>exp(-'Yield curve'!B275*$B$9/100)</f>
        <v>0.9198910867</v>
      </c>
      <c r="C282" s="10">
        <f>exp(-'Yield curve'!C275*$C$9/100)</f>
        <v>0.8480632998</v>
      </c>
      <c r="D282" s="99">
        <f>exp(-'Yield curve'!D275*$D$9/100)</f>
        <v>0.7826262717</v>
      </c>
      <c r="E282" s="246">
        <f t="shared" si="3"/>
        <v>83.36378849</v>
      </c>
      <c r="F282" s="99">
        <f t="shared" si="4"/>
        <v>2.935515275</v>
      </c>
      <c r="G282" s="99">
        <f>-F282*(Bonds!X272/100)*(1/(1+(Bonds!D272/100)))</f>
        <v>-0.001085519192</v>
      </c>
      <c r="H282" s="99">
        <f>-F282*Bonds!$AS$8</f>
        <v>-0.4596358194</v>
      </c>
      <c r="I282" s="99">
        <f t="shared" si="5"/>
        <v>-1.453496084</v>
      </c>
    </row>
    <row r="283">
      <c r="A283" s="262">
        <v>42740.0</v>
      </c>
      <c r="B283" s="10">
        <f>exp(-'Yield curve'!B276*$B$9/100)</f>
        <v>0.9197071269</v>
      </c>
      <c r="C283" s="10">
        <f>exp(-'Yield curve'!C276*$C$9/100)</f>
        <v>0.8492514199</v>
      </c>
      <c r="D283" s="99">
        <f>exp(-'Yield curve'!D276*$D$9/100)</f>
        <v>0.7835659869</v>
      </c>
      <c r="E283" s="246">
        <f t="shared" si="3"/>
        <v>83.46164776</v>
      </c>
      <c r="F283" s="99">
        <f t="shared" si="4"/>
        <v>2.93557123</v>
      </c>
      <c r="G283" s="99">
        <f>-F283*(Bonds!X273/100)*(1/(1+(Bonds!D273/100)))</f>
        <v>0.0002714853629</v>
      </c>
      <c r="H283" s="99">
        <f>-F283*Bonds!$AS$8</f>
        <v>-0.4596445806</v>
      </c>
      <c r="I283" s="99">
        <f t="shared" si="5"/>
        <v>-1.453523789</v>
      </c>
    </row>
    <row r="284">
      <c r="A284" s="262">
        <v>42739.0</v>
      </c>
      <c r="B284" s="10">
        <f>exp(-'Yield curve'!B277*$B$9/100)</f>
        <v>0.9195232038</v>
      </c>
      <c r="C284" s="10">
        <f>exp(-'Yield curve'!C277*$C$9/100)</f>
        <v>0.8490815866</v>
      </c>
      <c r="D284" s="99">
        <f>exp(-'Yield curve'!D277*$D$9/100)</f>
        <v>0.7833309524</v>
      </c>
      <c r="E284" s="246">
        <f t="shared" si="3"/>
        <v>83.43696673</v>
      </c>
      <c r="F284" s="99">
        <f t="shared" si="4"/>
        <v>2.935565059</v>
      </c>
      <c r="G284" s="99">
        <f>-F284*(Bonds!X274/100)*(1/(1+(Bonds!D274/100)))</f>
        <v>0.001900217812</v>
      </c>
      <c r="H284" s="99">
        <f>-F284*Bonds!$AS$8</f>
        <v>-0.4596436145</v>
      </c>
      <c r="I284" s="99">
        <f t="shared" si="5"/>
        <v>-1.453520734</v>
      </c>
    </row>
    <row r="285">
      <c r="A285" s="262">
        <v>42738.0</v>
      </c>
      <c r="B285" s="10">
        <f>exp(-'Yield curve'!B278*$B$9/100)</f>
        <v>0.9194312561</v>
      </c>
      <c r="C285" s="10">
        <f>exp(-'Yield curve'!C278*$C$9/100)</f>
        <v>0.8478937041</v>
      </c>
      <c r="D285" s="99">
        <f>exp(-'Yield curve'!D278*$D$9/100)</f>
        <v>0.7816876834</v>
      </c>
      <c r="E285" s="246">
        <f t="shared" si="3"/>
        <v>83.26679363</v>
      </c>
      <c r="F285" s="99">
        <f t="shared" si="4"/>
        <v>2.935466322</v>
      </c>
      <c r="G285" s="99">
        <f>-F285*(Bonds!X275/100)*(1/(1+(Bonds!D275/100)))</f>
        <v>0.002441474623</v>
      </c>
      <c r="H285" s="99">
        <f>-F285*Bonds!$AS$8</f>
        <v>-0.4596281544</v>
      </c>
      <c r="I285" s="99">
        <f t="shared" si="5"/>
        <v>-1.453471845</v>
      </c>
    </row>
    <row r="286">
      <c r="A286" s="262">
        <v>42734.0</v>
      </c>
      <c r="B286" s="10">
        <f>exp(-'Yield curve'!B279*$B$9/100)</f>
        <v>0.9189716554</v>
      </c>
      <c r="C286" s="10">
        <f>exp(-'Yield curve'!C279*$C$9/100)</f>
        <v>0.8460303883</v>
      </c>
      <c r="D286" s="99">
        <f>exp(-'Yield curve'!D279*$D$9/100)</f>
        <v>0.7795799734</v>
      </c>
      <c r="E286" s="246">
        <f t="shared" si="3"/>
        <v>83.04716137</v>
      </c>
      <c r="F286" s="99">
        <f t="shared" si="4"/>
        <v>2.935362662</v>
      </c>
      <c r="G286" s="99">
        <f>-F286*(Bonds!X276/100)*(1/(1+(Bonds!D276/100)))</f>
        <v>-0.0005420799007</v>
      </c>
      <c r="H286" s="99">
        <f>-F286*Bonds!$AS$8</f>
        <v>-0.4596119237</v>
      </c>
      <c r="I286" s="99">
        <f t="shared" si="5"/>
        <v>-1.453420519</v>
      </c>
    </row>
    <row r="287">
      <c r="A287" s="261">
        <v>42733.0</v>
      </c>
      <c r="B287" s="10">
        <f>exp(-'Yield curve'!B280*$B$9/100)</f>
        <v>0.918236772</v>
      </c>
      <c r="C287" s="10">
        <f>exp(-'Yield curve'!C280*$C$9/100)</f>
        <v>0.8456920439</v>
      </c>
      <c r="D287" s="99">
        <f>exp(-'Yield curve'!D280*$D$9/100)</f>
        <v>0.7800478617</v>
      </c>
      <c r="E287" s="246">
        <f t="shared" si="3"/>
        <v>83.09273953</v>
      </c>
      <c r="F287" s="99">
        <f t="shared" si="4"/>
        <v>2.935441638</v>
      </c>
      <c r="G287" s="99">
        <f>-F287*(Bonds!X277/100)*(1/(1+(Bonds!D277/100)))</f>
        <v>0.001897681147</v>
      </c>
      <c r="H287" s="99">
        <f>-F287*Bonds!$AS$8</f>
        <v>-0.4596242894</v>
      </c>
      <c r="I287" s="99">
        <f t="shared" si="5"/>
        <v>-1.453459622</v>
      </c>
    </row>
    <row r="288">
      <c r="A288" s="261">
        <v>42732.0</v>
      </c>
      <c r="B288" s="10">
        <f>exp(-'Yield curve'!B281*$B$9/100)</f>
        <v>0.918144953</v>
      </c>
      <c r="C288" s="10">
        <f>exp(-'Yield curve'!C281*$C$9/100)</f>
        <v>0.8450157608</v>
      </c>
      <c r="D288" s="99">
        <f>exp(-'Yield curve'!D281*$D$9/100)</f>
        <v>0.77841148</v>
      </c>
      <c r="E288" s="246">
        <f t="shared" si="3"/>
        <v>82.92429239</v>
      </c>
      <c r="F288" s="99">
        <f t="shared" si="4"/>
        <v>2.935331238</v>
      </c>
      <c r="G288" s="99">
        <f>-F288*(Bonds!X278/100)*(1/(1+(Bonds!D278/100)))</f>
        <v>0</v>
      </c>
      <c r="H288" s="99">
        <f>-F288*Bonds!$AS$8</f>
        <v>-0.4596070033</v>
      </c>
      <c r="I288" s="99">
        <f t="shared" si="5"/>
        <v>-1.453404959</v>
      </c>
    </row>
    <row r="289">
      <c r="A289" s="261">
        <v>42731.0</v>
      </c>
      <c r="B289" s="10">
        <f>exp(-'Yield curve'!B282*$B$9/100)</f>
        <v>0.9176859952</v>
      </c>
      <c r="C289" s="10">
        <f>exp(-'Yield curve'!C282*$C$9/100)</f>
        <v>0.8453538347</v>
      </c>
      <c r="D289" s="99">
        <f>exp(-'Yield curve'!D282*$D$9/100)</f>
        <v>0.77841148</v>
      </c>
      <c r="E289" s="246">
        <f t="shared" si="3"/>
        <v>82.92405062</v>
      </c>
      <c r="F289" s="99">
        <f t="shared" si="4"/>
        <v>2.935345034</v>
      </c>
      <c r="G289" s="99">
        <f>-F289*(Bonds!X279/100)*(1/(1+(Bonds!D279/100)))</f>
        <v>-0.001083652989</v>
      </c>
      <c r="H289" s="99">
        <f>-F289*Bonds!$AS$8</f>
        <v>-0.4596091635</v>
      </c>
      <c r="I289" s="99">
        <f t="shared" si="5"/>
        <v>-1.45341179</v>
      </c>
    </row>
    <row r="290">
      <c r="A290" s="261">
        <v>42730.0</v>
      </c>
      <c r="B290" s="10">
        <f>exp(-'Yield curve'!B283*$B$9/100)</f>
        <v>0.9180531431</v>
      </c>
      <c r="C290" s="10">
        <f>exp(-'Yield curve'!C283*$C$9/100)</f>
        <v>0.8461996113</v>
      </c>
      <c r="D290" s="99">
        <f>exp(-'Yield curve'!D283*$D$9/100)</f>
        <v>0.7793461345</v>
      </c>
      <c r="E290" s="246">
        <f t="shared" si="3"/>
        <v>83.02181122</v>
      </c>
      <c r="F290" s="99">
        <f t="shared" si="4"/>
        <v>2.935383103</v>
      </c>
      <c r="G290" s="99">
        <f>-F290*(Bonds!X280/100)*(1/(1+(Bonds!D280/100)))</f>
        <v>0.001084067253</v>
      </c>
      <c r="H290" s="99">
        <f>-F290*Bonds!$AS$8</f>
        <v>-0.4596151242</v>
      </c>
      <c r="I290" s="99">
        <f t="shared" si="5"/>
        <v>-1.45343064</v>
      </c>
    </row>
    <row r="291">
      <c r="A291" s="261">
        <v>42727.0</v>
      </c>
      <c r="B291" s="10">
        <f>exp(-'Yield curve'!B284*$B$9/100)</f>
        <v>0.9178695508</v>
      </c>
      <c r="C291" s="10">
        <f>exp(-'Yield curve'!C284*$C$9/100)</f>
        <v>0.8455229224</v>
      </c>
      <c r="D291" s="99">
        <f>exp(-'Yield curve'!D284*$D$9/100)</f>
        <v>0.77841148</v>
      </c>
      <c r="E291" s="246">
        <f t="shared" si="3"/>
        <v>82.92475591</v>
      </c>
      <c r="F291" s="99">
        <f t="shared" si="4"/>
        <v>2.935332652</v>
      </c>
      <c r="G291" s="99">
        <f>-F291*(Bonds!X281/100)*(1/(1+(Bonds!D281/100)))</f>
        <v>0.0002709121045</v>
      </c>
      <c r="H291" s="99">
        <f>-F291*Bonds!$AS$8</f>
        <v>-0.4596072247</v>
      </c>
      <c r="I291" s="99">
        <f t="shared" si="5"/>
        <v>-1.453405659</v>
      </c>
    </row>
    <row r="292">
      <c r="A292" s="261">
        <v>42726.0</v>
      </c>
      <c r="B292" s="10">
        <f>exp(-'Yield curve'!B285*$B$9/100)</f>
        <v>0.9180531431</v>
      </c>
      <c r="C292" s="10">
        <f>exp(-'Yield curve'!C285*$C$9/100)</f>
        <v>0.8458611992</v>
      </c>
      <c r="D292" s="99">
        <f>exp(-'Yield curve'!D285*$D$9/100)</f>
        <v>0.7781779916</v>
      </c>
      <c r="E292" s="246">
        <f t="shared" si="3"/>
        <v>82.90198383</v>
      </c>
      <c r="F292" s="99">
        <f t="shared" si="4"/>
        <v>2.93529787</v>
      </c>
      <c r="G292" s="99">
        <f>-F292*(Bonds!X282/100)*(1/(1+(Bonds!D282/100)))</f>
        <v>0.0002708838935</v>
      </c>
      <c r="H292" s="99">
        <f>-F292*Bonds!$AS$8</f>
        <v>-0.4596017785</v>
      </c>
      <c r="I292" s="99">
        <f t="shared" si="5"/>
        <v>-1.453388437</v>
      </c>
    </row>
    <row r="293">
      <c r="A293" s="261">
        <v>42725.0</v>
      </c>
      <c r="B293" s="10">
        <f>exp(-'Yield curve'!B286*$B$9/100)</f>
        <v>0.9177777684</v>
      </c>
      <c r="C293" s="10">
        <f>exp(-'Yield curve'!C286*$C$9/100)</f>
        <v>0.8451847808</v>
      </c>
      <c r="D293" s="99">
        <f>exp(-'Yield curve'!D286*$D$9/100)</f>
        <v>0.7779445732</v>
      </c>
      <c r="E293" s="246">
        <f t="shared" si="3"/>
        <v>82.87627157</v>
      </c>
      <c r="F293" s="99">
        <f t="shared" si="4"/>
        <v>2.93530741</v>
      </c>
      <c r="G293" s="99">
        <f>-F293*(Bonds!X283/100)*(1/(1+(Bonds!D283/100)))</f>
        <v>0</v>
      </c>
      <c r="H293" s="99">
        <f>-F293*Bonds!$AS$8</f>
        <v>-0.4596032724</v>
      </c>
      <c r="I293" s="99">
        <f t="shared" si="5"/>
        <v>-1.453393161</v>
      </c>
    </row>
    <row r="294">
      <c r="A294" s="261">
        <v>42724.0</v>
      </c>
      <c r="B294" s="10">
        <f>exp(-'Yield curve'!B287*$B$9/100)</f>
        <v>0.9179613423</v>
      </c>
      <c r="C294" s="10">
        <f>exp(-'Yield curve'!C287*$C$9/100)</f>
        <v>0.8455229224</v>
      </c>
      <c r="D294" s="99">
        <f>exp(-'Yield curve'!D287*$D$9/100)</f>
        <v>0.7779445732</v>
      </c>
      <c r="E294" s="246">
        <f t="shared" si="3"/>
        <v>82.877315</v>
      </c>
      <c r="F294" s="99">
        <f t="shared" si="4"/>
        <v>2.935291205</v>
      </c>
      <c r="G294" s="99">
        <f>-F294*(Bonds!X284/100)*(1/(1+(Bonds!D284/100)))</f>
        <v>0.0002708582822</v>
      </c>
      <c r="H294" s="99">
        <f>-F294*Bonds!$AS$8</f>
        <v>-0.459600735</v>
      </c>
      <c r="I294" s="99">
        <f t="shared" si="5"/>
        <v>-1.453385137</v>
      </c>
    </row>
    <row r="295">
      <c r="A295" s="261">
        <v>42723.0</v>
      </c>
      <c r="B295" s="10">
        <f>exp(-'Yield curve'!B288*$B$9/100)</f>
        <v>0.9180531431</v>
      </c>
      <c r="C295" s="10">
        <f>exp(-'Yield curve'!C288*$C$9/100)</f>
        <v>0.8455229224</v>
      </c>
      <c r="D295" s="99">
        <f>exp(-'Yield curve'!D288*$D$9/100)</f>
        <v>0.7777112248</v>
      </c>
      <c r="E295" s="246">
        <f t="shared" si="3"/>
        <v>82.85369706</v>
      </c>
      <c r="F295" s="99">
        <f t="shared" si="4"/>
        <v>2.935268327</v>
      </c>
      <c r="G295" s="99">
        <f>-F295*(Bonds!X285/100)*(1/(1+(Bonds!D285/100)))</f>
        <v>-0.0002708311798</v>
      </c>
      <c r="H295" s="99">
        <f>-F295*Bonds!$AS$8</f>
        <v>-0.4595971528</v>
      </c>
      <c r="I295" s="99">
        <f t="shared" si="5"/>
        <v>-1.453373809</v>
      </c>
    </row>
    <row r="296">
      <c r="A296" s="261">
        <v>42720.0</v>
      </c>
      <c r="B296" s="10">
        <f>exp(-'Yield curve'!B289*$B$9/100)</f>
        <v>0.918236772</v>
      </c>
      <c r="C296" s="10">
        <f>exp(-'Yield curve'!C289*$C$9/100)</f>
        <v>0.8453538347</v>
      </c>
      <c r="D296" s="99">
        <f>exp(-'Yield curve'!D289*$D$9/100)</f>
        <v>0.7779445732</v>
      </c>
      <c r="E296" s="246">
        <f t="shared" si="3"/>
        <v>82.87752768</v>
      </c>
      <c r="F296" s="99">
        <f t="shared" si="4"/>
        <v>2.935282158</v>
      </c>
      <c r="G296" s="99">
        <f>-F296*(Bonds!X286/100)*(1/(1+(Bonds!D286/100)))</f>
        <v>0.0002708574474</v>
      </c>
      <c r="H296" s="99">
        <f>-F296*Bonds!$AS$8</f>
        <v>-0.4595993184</v>
      </c>
      <c r="I296" s="99">
        <f t="shared" si="5"/>
        <v>-1.453380657</v>
      </c>
    </row>
    <row r="297">
      <c r="A297" s="261">
        <v>42719.0</v>
      </c>
      <c r="B297" s="10">
        <f>exp(-'Yield curve'!B290*$B$9/100)</f>
        <v>0.9175942312</v>
      </c>
      <c r="C297" s="10">
        <f>exp(-'Yield curve'!C290*$C$9/100)</f>
        <v>0.8450157608</v>
      </c>
      <c r="D297" s="99">
        <f>exp(-'Yield curve'!D290*$D$9/100)</f>
        <v>0.7777112248</v>
      </c>
      <c r="E297" s="246">
        <f t="shared" si="3"/>
        <v>82.85176492</v>
      </c>
      <c r="F297" s="99">
        <f t="shared" si="4"/>
        <v>2.935301216</v>
      </c>
      <c r="G297" s="99">
        <f>-F297*(Bonds!X287/100)*(1/(1+(Bonds!D287/100)))</f>
        <v>-0.001354171072</v>
      </c>
      <c r="H297" s="99">
        <f>-F297*Bonds!$AS$8</f>
        <v>-0.4596023025</v>
      </c>
      <c r="I297" s="99">
        <f t="shared" si="5"/>
        <v>-1.453390094</v>
      </c>
    </row>
    <row r="298">
      <c r="A298" s="261">
        <v>42718.0</v>
      </c>
      <c r="B298" s="10">
        <f>exp(-'Yield curve'!B291*$B$9/100)</f>
        <v>0.9175942312</v>
      </c>
      <c r="C298" s="10">
        <f>exp(-'Yield curve'!C291*$C$9/100)</f>
        <v>0.8456920439</v>
      </c>
      <c r="D298" s="99">
        <f>exp(-'Yield curve'!D291*$D$9/100)</f>
        <v>0.778878667</v>
      </c>
      <c r="E298" s="246">
        <f t="shared" si="3"/>
        <v>82.97219659</v>
      </c>
      <c r="F298" s="99">
        <f t="shared" si="4"/>
        <v>2.935378823</v>
      </c>
      <c r="G298" s="99">
        <f>-F298*(Bonds!X288/100)*(1/(1+(Bonds!D288/100)))</f>
        <v>0.001896764678</v>
      </c>
      <c r="H298" s="99">
        <f>-F298*Bonds!$AS$8</f>
        <v>-0.459614454</v>
      </c>
      <c r="I298" s="99">
        <f t="shared" si="5"/>
        <v>-1.45342852</v>
      </c>
    </row>
    <row r="299">
      <c r="A299" s="261">
        <v>42717.0</v>
      </c>
      <c r="B299" s="10">
        <f>exp(-'Yield curve'!B292*$B$9/100)</f>
        <v>0.9167687679</v>
      </c>
      <c r="C299" s="10">
        <f>exp(-'Yield curve'!C292*$C$9/100)</f>
        <v>0.84400235</v>
      </c>
      <c r="D299" s="99">
        <f>exp(-'Yield curve'!D292*$D$9/100)</f>
        <v>0.7772447381</v>
      </c>
      <c r="E299" s="246">
        <f t="shared" si="3"/>
        <v>82.80050552</v>
      </c>
      <c r="F299" s="99">
        <f t="shared" si="4"/>
        <v>2.935325518</v>
      </c>
      <c r="G299" s="99">
        <f>-F299*(Bonds!X289/100)*(1/(1+(Bonds!D289/100)))</f>
        <v>0.0002707864869</v>
      </c>
      <c r="H299" s="99">
        <f>-F299*Bonds!$AS$8</f>
        <v>-0.4596061077</v>
      </c>
      <c r="I299" s="99">
        <f t="shared" si="5"/>
        <v>-1.453402127</v>
      </c>
    </row>
    <row r="300">
      <c r="A300" s="261">
        <v>42716.0</v>
      </c>
      <c r="B300" s="10">
        <f>exp(-'Yield curve'!B293*$B$9/100)</f>
        <v>0.9168604494</v>
      </c>
      <c r="C300" s="10">
        <f>exp(-'Yield curve'!C293*$C$9/100)</f>
        <v>0.8443400185</v>
      </c>
      <c r="D300" s="99">
        <f>exp(-'Yield curve'!D293*$D$9/100)</f>
        <v>0.7770115996</v>
      </c>
      <c r="E300" s="246">
        <f t="shared" si="3"/>
        <v>82.7775841</v>
      </c>
      <c r="F300" s="99">
        <f t="shared" si="4"/>
        <v>2.935295021</v>
      </c>
      <c r="G300" s="99">
        <f>-F300*(Bonds!X290/100)*(1/(1+(Bonds!D290/100)))</f>
        <v>0.003790621741</v>
      </c>
      <c r="H300" s="99">
        <f>-F300*Bonds!$AS$8</f>
        <v>-0.4596013325</v>
      </c>
      <c r="I300" s="99">
        <f t="shared" si="5"/>
        <v>-1.453387026</v>
      </c>
    </row>
    <row r="301">
      <c r="A301" s="261">
        <v>42713.0</v>
      </c>
      <c r="B301" s="10">
        <f>exp(-'Yield curve'!B294*$B$9/100)</f>
        <v>0.9162188717</v>
      </c>
      <c r="C301" s="10">
        <f>exp(-'Yield curve'!C294*$C$9/100)</f>
        <v>0.8421475858</v>
      </c>
      <c r="D301" s="99">
        <f>exp(-'Yield curve'!D294*$D$9/100)</f>
        <v>0.7737549946</v>
      </c>
      <c r="E301" s="246">
        <f t="shared" si="3"/>
        <v>82.43974236</v>
      </c>
      <c r="F301" s="99">
        <f t="shared" si="4"/>
        <v>2.935114175</v>
      </c>
      <c r="G301" s="99">
        <f>-F301*(Bonds!X291/100)*(1/(1+(Bonds!D291/100)))</f>
        <v>0.001622356983</v>
      </c>
      <c r="H301" s="99">
        <f>-F301*Bonds!$AS$8</f>
        <v>-0.4595730162</v>
      </c>
      <c r="I301" s="99">
        <f t="shared" si="5"/>
        <v>-1.453297482</v>
      </c>
    </row>
    <row r="302">
      <c r="A302" s="262">
        <v>42712.0</v>
      </c>
      <c r="B302" s="10">
        <f>exp(-'Yield curve'!B295*$B$9/100)</f>
        <v>0.9157608767</v>
      </c>
      <c r="C302" s="10">
        <f>exp(-'Yield curve'!C295*$C$9/100)</f>
        <v>0.8409694041</v>
      </c>
      <c r="D302" s="99">
        <f>exp(-'Yield curve'!D295*$D$9/100)</f>
        <v>0.7723634883</v>
      </c>
      <c r="E302" s="246">
        <f t="shared" si="3"/>
        <v>82.29453637</v>
      </c>
      <c r="F302" s="99">
        <f t="shared" si="4"/>
        <v>2.935050581</v>
      </c>
      <c r="G302" s="99">
        <f>-F302*(Bonds!X292/100)*(1/(1+(Bonds!D292/100)))</f>
        <v>0.001891663205</v>
      </c>
      <c r="H302" s="99">
        <f>-F302*Bonds!$AS$8</f>
        <v>-0.4595630587</v>
      </c>
      <c r="I302" s="99">
        <f t="shared" si="5"/>
        <v>-1.453265994</v>
      </c>
    </row>
    <row r="303">
      <c r="A303" s="262">
        <v>42711.0</v>
      </c>
      <c r="B303" s="10">
        <f>exp(-'Yield curve'!B296*$B$9/100)</f>
        <v>0.9156693052</v>
      </c>
      <c r="C303" s="10">
        <f>exp(-'Yield curve'!C296*$C$9/100)</f>
        <v>0.8402968977</v>
      </c>
      <c r="D303" s="99">
        <f>exp(-'Yield curve'!D296*$D$9/100)</f>
        <v>0.7707432268</v>
      </c>
      <c r="E303" s="246">
        <f t="shared" si="3"/>
        <v>82.12774154</v>
      </c>
      <c r="F303" s="99">
        <f t="shared" si="4"/>
        <v>2.934939511</v>
      </c>
      <c r="G303" s="99">
        <f>-F303*(Bonds!X293/100)*(1/(1+(Bonds!D293/100)))</f>
        <v>0.0005401066454</v>
      </c>
      <c r="H303" s="99">
        <f>-F303*Bonds!$AS$8</f>
        <v>-0.4595456676</v>
      </c>
      <c r="I303" s="99">
        <f t="shared" si="5"/>
        <v>-1.453210999</v>
      </c>
    </row>
    <row r="304">
      <c r="A304" s="262">
        <v>42710.0</v>
      </c>
      <c r="B304" s="10">
        <f>exp(-'Yield curve'!B297*$B$9/100)</f>
        <v>0.915211585</v>
      </c>
      <c r="C304" s="10">
        <f>exp(-'Yield curve'!C297*$C$9/100)</f>
        <v>0.8397928707</v>
      </c>
      <c r="D304" s="99">
        <f>exp(-'Yield curve'!D297*$D$9/100)</f>
        <v>0.7702809196</v>
      </c>
      <c r="E304" s="246">
        <f t="shared" si="3"/>
        <v>82.07866271</v>
      </c>
      <c r="F304" s="99">
        <f t="shared" si="4"/>
        <v>2.934935196</v>
      </c>
      <c r="G304" s="99">
        <f>-F304*(Bonds!X294/100)*(1/(1+(Bonds!D294/100)))</f>
        <v>0.001620019428</v>
      </c>
      <c r="H304" s="99">
        <f>-F304*Bonds!$AS$8</f>
        <v>-0.459544992</v>
      </c>
      <c r="I304" s="99">
        <f t="shared" si="5"/>
        <v>-1.453208862</v>
      </c>
    </row>
    <row r="305">
      <c r="A305" s="262">
        <v>42709.0</v>
      </c>
      <c r="B305" s="10">
        <f>exp(-'Yield curve'!B298*$B$9/100)</f>
        <v>0.9146626228</v>
      </c>
      <c r="C305" s="10">
        <f>exp(-'Yield curve'!C298*$C$9/100)</f>
        <v>0.8386179833</v>
      </c>
      <c r="D305" s="99">
        <f>exp(-'Yield curve'!D298*$D$9/100)</f>
        <v>0.7688956611</v>
      </c>
      <c r="E305" s="246">
        <f t="shared" si="3"/>
        <v>81.93391864</v>
      </c>
      <c r="F305" s="99">
        <f t="shared" si="4"/>
        <v>2.934875732</v>
      </c>
      <c r="G305" s="99">
        <f>-F305*(Bonds!X295/100)*(1/(1+(Bonds!D295/100)))</f>
        <v>0.0008095464506</v>
      </c>
      <c r="H305" s="99">
        <f>-F305*Bonds!$AS$8</f>
        <v>-0.4595356813</v>
      </c>
      <c r="I305" s="99">
        <f t="shared" si="5"/>
        <v>-1.453179419</v>
      </c>
    </row>
    <row r="306">
      <c r="A306" s="262">
        <v>42706.0</v>
      </c>
      <c r="B306" s="10">
        <f>exp(-'Yield curve'!B299*$B$9/100)</f>
        <v>0.9146626228</v>
      </c>
      <c r="C306" s="10">
        <f>exp(-'Yield curve'!C299*$C$9/100)</f>
        <v>0.8384502765</v>
      </c>
      <c r="D306" s="99">
        <f>exp(-'Yield curve'!D299*$D$9/100)</f>
        <v>0.7682039663</v>
      </c>
      <c r="E306" s="246">
        <f t="shared" si="3"/>
        <v>81.86303036</v>
      </c>
      <c r="F306" s="99">
        <f t="shared" si="4"/>
        <v>2.934823436</v>
      </c>
      <c r="G306" s="99">
        <f>-F306*(Bonds!X296/100)*(1/(1+(Bonds!D296/100)))</f>
        <v>-0.0008093087883</v>
      </c>
      <c r="H306" s="99">
        <f>-F306*Bonds!$AS$8</f>
        <v>-0.4595274929</v>
      </c>
      <c r="I306" s="99">
        <f t="shared" si="5"/>
        <v>-1.453153525</v>
      </c>
    </row>
    <row r="307">
      <c r="A307" s="262">
        <v>42705.0</v>
      </c>
      <c r="B307" s="10">
        <f>exp(-'Yield curve'!B300*$B$9/100)</f>
        <v>0.915028561</v>
      </c>
      <c r="C307" s="10">
        <f>exp(-'Yield curve'!C300*$C$9/100)</f>
        <v>0.8391213051</v>
      </c>
      <c r="D307" s="99">
        <f>exp(-'Yield curve'!D300*$D$9/100)</f>
        <v>0.7688956611</v>
      </c>
      <c r="E307" s="246">
        <f t="shared" si="3"/>
        <v>81.93565716</v>
      </c>
      <c r="F307" s="99">
        <f t="shared" si="4"/>
        <v>2.934846964</v>
      </c>
      <c r="G307" s="99">
        <f>-F307*(Bonds!X297/100)*(1/(1+(Bonds!D297/100)))</f>
        <v>0.002158769374</v>
      </c>
      <c r="H307" s="99">
        <f>-F307*Bonds!$AS$8</f>
        <v>-0.4595311768</v>
      </c>
      <c r="I307" s="99">
        <f t="shared" si="5"/>
        <v>-1.453165174</v>
      </c>
    </row>
    <row r="308">
      <c r="A308" s="261">
        <v>42704.0</v>
      </c>
      <c r="B308" s="10">
        <f>exp(-'Yield curve'!B301*$B$9/100)</f>
        <v>0.9143882651</v>
      </c>
      <c r="C308" s="10">
        <f>exp(-'Yield curve'!C301*$C$9/100)</f>
        <v>0.8377797845</v>
      </c>
      <c r="D308" s="99">
        <f>exp(-'Yield curve'!D301*$D$9/100)</f>
        <v>0.7670525241</v>
      </c>
      <c r="E308" s="246">
        <f t="shared" si="3"/>
        <v>81.74369356</v>
      </c>
      <c r="F308" s="99">
        <f t="shared" si="4"/>
        <v>2.934758115</v>
      </c>
      <c r="G308" s="99">
        <f>-F308*(Bonds!X298/100)*(1/(1+(Bonds!D298/100)))</f>
        <v>0.0002696396651</v>
      </c>
      <c r="H308" s="99">
        <f>-F308*Bonds!$AS$8</f>
        <v>-0.4595172651</v>
      </c>
      <c r="I308" s="99">
        <f t="shared" si="5"/>
        <v>-1.453121182</v>
      </c>
    </row>
    <row r="309">
      <c r="A309" s="261">
        <v>42703.0</v>
      </c>
      <c r="B309" s="10">
        <f>exp(-'Yield curve'!B302*$B$9/100)</f>
        <v>0.9142968309</v>
      </c>
      <c r="C309" s="10">
        <f>exp(-'Yield curve'!C302*$C$9/100)</f>
        <v>0.8376122453</v>
      </c>
      <c r="D309" s="99">
        <f>exp(-'Yield curve'!D302*$D$9/100)</f>
        <v>0.7668224429</v>
      </c>
      <c r="E309" s="246">
        <f t="shared" si="3"/>
        <v>81.71970733</v>
      </c>
      <c r="F309" s="99">
        <f t="shared" si="4"/>
        <v>2.934747541</v>
      </c>
      <c r="G309" s="99">
        <f>-F309*(Bonds!X299/100)*(1/(1+(Bonds!D299/100)))</f>
        <v>-0.00134806961</v>
      </c>
      <c r="H309" s="99">
        <f>-F309*Bonds!$AS$8</f>
        <v>-0.4595156095</v>
      </c>
      <c r="I309" s="99">
        <f t="shared" si="5"/>
        <v>-1.453115946</v>
      </c>
    </row>
    <row r="310">
      <c r="A310" s="261">
        <v>42702.0</v>
      </c>
      <c r="B310" s="10">
        <f>exp(-'Yield curve'!B303*$B$9/100)</f>
        <v>0.9145711611</v>
      </c>
      <c r="C310" s="10">
        <f>exp(-'Yield curve'!C303*$C$9/100)</f>
        <v>0.8382826032</v>
      </c>
      <c r="D310" s="99">
        <f>exp(-'Yield curve'!D303*$D$9/100)</f>
        <v>0.7679735397</v>
      </c>
      <c r="E310" s="246">
        <f t="shared" si="3"/>
        <v>81.83900857</v>
      </c>
      <c r="F310" s="99">
        <f t="shared" si="4"/>
        <v>2.934812873</v>
      </c>
      <c r="G310" s="99">
        <f>-F310*(Bonds!X300/100)*(1/(1+(Bonds!D300/100)))</f>
        <v>0</v>
      </c>
      <c r="H310" s="99">
        <f>-F310*Bonds!$AS$8</f>
        <v>-0.4595258389</v>
      </c>
      <c r="I310" s="99">
        <f t="shared" si="5"/>
        <v>-1.453148295</v>
      </c>
    </row>
    <row r="311">
      <c r="A311" s="261">
        <v>42699.0</v>
      </c>
      <c r="B311" s="10">
        <f>exp(-'Yield curve'!B304*$B$9/100)</f>
        <v>0.9142968309</v>
      </c>
      <c r="C311" s="10">
        <f>exp(-'Yield curve'!C304*$C$9/100)</f>
        <v>0.8382826032</v>
      </c>
      <c r="D311" s="99">
        <f>exp(-'Yield curve'!D304*$D$9/100)</f>
        <v>0.7679735397</v>
      </c>
      <c r="E311" s="246">
        <f t="shared" si="3"/>
        <v>81.83845991</v>
      </c>
      <c r="F311" s="99">
        <f t="shared" si="4"/>
        <v>2.934825844</v>
      </c>
      <c r="G311" s="99">
        <f>-F311*(Bonds!X301/100)*(1/(1+(Bonds!D301/100)))</f>
        <v>-0.0008092350674</v>
      </c>
      <c r="H311" s="99">
        <f>-F311*Bonds!$AS$8</f>
        <v>-0.45952787</v>
      </c>
      <c r="I311" s="99">
        <f t="shared" si="5"/>
        <v>-1.453154717</v>
      </c>
    </row>
    <row r="312">
      <c r="A312" s="261">
        <v>42698.0</v>
      </c>
      <c r="B312" s="10">
        <f>exp(-'Yield curve'!B305*$B$9/100)</f>
        <v>0.915028561</v>
      </c>
      <c r="C312" s="10">
        <f>exp(-'Yield curve'!C305*$C$9/100)</f>
        <v>0.8394570208</v>
      </c>
      <c r="D312" s="99">
        <f>exp(-'Yield curve'!D305*$D$9/100)</f>
        <v>0.768665027</v>
      </c>
      <c r="E312" s="246">
        <f t="shared" si="3"/>
        <v>81.91280391</v>
      </c>
      <c r="F312" s="99">
        <f t="shared" si="4"/>
        <v>2.934820589</v>
      </c>
      <c r="G312" s="99">
        <f>-F312*(Bonds!X302/100)*(1/(1+(Bonds!D302/100)))</f>
        <v>0.0005396378761</v>
      </c>
      <c r="H312" s="99">
        <f>-F312*Bonds!$AS$8</f>
        <v>-0.4595270472</v>
      </c>
      <c r="I312" s="99">
        <f t="shared" si="5"/>
        <v>-1.453152115</v>
      </c>
    </row>
    <row r="313">
      <c r="A313" s="261">
        <v>42697.0</v>
      </c>
      <c r="B313" s="10">
        <f>exp(-'Yield curve'!B306*$B$9/100)</f>
        <v>0.915211585</v>
      </c>
      <c r="C313" s="10">
        <f>exp(-'Yield curve'!C306*$C$9/100)</f>
        <v>0.8392891462</v>
      </c>
      <c r="D313" s="99">
        <f>exp(-'Yield curve'!D306*$D$9/100)</f>
        <v>0.7682039663</v>
      </c>
      <c r="E313" s="246">
        <f t="shared" si="3"/>
        <v>81.86580602</v>
      </c>
      <c r="F313" s="99">
        <f t="shared" si="4"/>
        <v>2.934778329</v>
      </c>
      <c r="G313" s="99">
        <f>-F313*(Bonds!X303/100)*(1/(1+(Bonds!D303/100)))</f>
        <v>-0.002427889049</v>
      </c>
      <c r="H313" s="99">
        <f>-F313*Bonds!$AS$8</f>
        <v>-0.4595204302</v>
      </c>
      <c r="I313" s="99">
        <f t="shared" si="5"/>
        <v>-1.453131191</v>
      </c>
    </row>
    <row r="314">
      <c r="A314" s="261">
        <v>42696.0</v>
      </c>
      <c r="B314" s="10">
        <f>exp(-'Yield curve'!B307*$B$9/100)</f>
        <v>0.9151200684</v>
      </c>
      <c r="C314" s="10">
        <f>exp(-'Yield curve'!C307*$C$9/100)</f>
        <v>0.8399608461</v>
      </c>
      <c r="D314" s="99">
        <f>exp(-'Yield curve'!D307*$D$9/100)</f>
        <v>0.7702809196</v>
      </c>
      <c r="E314" s="246">
        <f t="shared" si="3"/>
        <v>82.07881563</v>
      </c>
      <c r="F314" s="99">
        <f t="shared" si="4"/>
        <v>2.934935684</v>
      </c>
      <c r="G314" s="99">
        <f>-F314*(Bonds!X304/100)*(1/(1+(Bonds!D304/100)))</f>
        <v>0.0005400065657</v>
      </c>
      <c r="H314" s="99">
        <f>-F314*Bonds!$AS$8</f>
        <v>-0.4595450685</v>
      </c>
      <c r="I314" s="99">
        <f t="shared" si="5"/>
        <v>-1.453209104</v>
      </c>
    </row>
    <row r="315">
      <c r="A315" s="261">
        <v>42695.0</v>
      </c>
      <c r="B315" s="10">
        <f>exp(-'Yield curve'!B308*$B$9/100)</f>
        <v>0.9155777429</v>
      </c>
      <c r="C315" s="10">
        <f>exp(-'Yield curve'!C308*$C$9/100)</f>
        <v>0.8401288551</v>
      </c>
      <c r="D315" s="99">
        <f>exp(-'Yield curve'!D308*$D$9/100)</f>
        <v>0.7698188897</v>
      </c>
      <c r="E315" s="246">
        <f t="shared" si="3"/>
        <v>82.03293994</v>
      </c>
      <c r="F315" s="99">
        <f t="shared" si="4"/>
        <v>2.934872885</v>
      </c>
      <c r="G315" s="99">
        <f>-F315*(Bonds!X305/100)*(1/(1+(Bonds!D305/100)))</f>
        <v>0.001349739186</v>
      </c>
      <c r="H315" s="99">
        <f>-F315*Bonds!$AS$8</f>
        <v>-0.4595352356</v>
      </c>
      <c r="I315" s="99">
        <f t="shared" si="5"/>
        <v>-1.453178009</v>
      </c>
    </row>
    <row r="316">
      <c r="A316" s="261">
        <v>42692.0</v>
      </c>
      <c r="B316" s="10">
        <f>exp(-'Yield curve'!B309*$B$9/100)</f>
        <v>0.9151200684</v>
      </c>
      <c r="C316" s="10">
        <f>exp(-'Yield curve'!C309*$C$9/100)</f>
        <v>0.8392891462</v>
      </c>
      <c r="D316" s="99">
        <f>exp(-'Yield curve'!D309*$D$9/100)</f>
        <v>0.768665027</v>
      </c>
      <c r="E316" s="246">
        <f t="shared" si="3"/>
        <v>81.91265118</v>
      </c>
      <c r="F316" s="99">
        <f t="shared" si="4"/>
        <v>2.934820098</v>
      </c>
      <c r="G316" s="99">
        <f>-F316*(Bonds!X306/100)*(1/(1+(Bonds!D306/100)))</f>
        <v>0.0002698188929</v>
      </c>
      <c r="H316" s="99">
        <f>-F316*Bonds!$AS$8</f>
        <v>-0.4595269703</v>
      </c>
      <c r="I316" s="99">
        <f t="shared" si="5"/>
        <v>-1.453151872</v>
      </c>
    </row>
    <row r="317">
      <c r="A317" s="261">
        <v>42691.0</v>
      </c>
      <c r="B317" s="10">
        <f>exp(-'Yield curve'!B310*$B$9/100)</f>
        <v>0.9157608767</v>
      </c>
      <c r="C317" s="10">
        <f>exp(-'Yield curve'!C310*$C$9/100)</f>
        <v>0.8394570208</v>
      </c>
      <c r="D317" s="99">
        <f>exp(-'Yield curve'!D310*$D$9/100)</f>
        <v>0.768434462</v>
      </c>
      <c r="E317" s="246">
        <f t="shared" si="3"/>
        <v>81.89075092</v>
      </c>
      <c r="F317" s="99">
        <f t="shared" si="4"/>
        <v>2.934767266</v>
      </c>
      <c r="G317" s="99">
        <f>-F317*(Bonds!X307/100)*(1/(1+(Bonds!D307/100)))</f>
        <v>0.00134894616</v>
      </c>
      <c r="H317" s="99">
        <f>-F317*Bonds!$AS$8</f>
        <v>-0.459518698</v>
      </c>
      <c r="I317" s="99">
        <f t="shared" si="5"/>
        <v>-1.453125713</v>
      </c>
    </row>
    <row r="318">
      <c r="A318" s="261">
        <v>42690.0</v>
      </c>
      <c r="B318" s="10">
        <f>exp(-'Yield curve'!B311*$B$9/100)</f>
        <v>0.9149370627</v>
      </c>
      <c r="C318" s="10">
        <f>exp(-'Yield curve'!C311*$C$9/100)</f>
        <v>0.8387857237</v>
      </c>
      <c r="D318" s="99">
        <f>exp(-'Yield curve'!D311*$D$9/100)</f>
        <v>0.7672826744</v>
      </c>
      <c r="E318" s="246">
        <f t="shared" si="3"/>
        <v>81.77027836</v>
      </c>
      <c r="F318" s="99">
        <f t="shared" si="4"/>
        <v>2.934727877</v>
      </c>
      <c r="G318" s="99">
        <f>-F318*(Bonds!X308/100)*(1/(1+(Bonds!D308/100)))</f>
        <v>-0.001078646651</v>
      </c>
      <c r="H318" s="99">
        <f>-F318*Bonds!$AS$8</f>
        <v>-0.4595125304</v>
      </c>
      <c r="I318" s="99">
        <f t="shared" si="5"/>
        <v>-1.45310621</v>
      </c>
    </row>
    <row r="319">
      <c r="A319" s="261">
        <v>42689.0</v>
      </c>
      <c r="B319" s="10">
        <f>exp(-'Yield curve'!B312*$B$9/100)</f>
        <v>0.9151200684</v>
      </c>
      <c r="C319" s="10">
        <f>exp(-'Yield curve'!C312*$C$9/100)</f>
        <v>0.8391213051</v>
      </c>
      <c r="D319" s="99">
        <f>exp(-'Yield curve'!D312*$D$9/100)</f>
        <v>0.7682039663</v>
      </c>
      <c r="E319" s="246">
        <f t="shared" si="3"/>
        <v>81.86528731</v>
      </c>
      <c r="F319" s="99">
        <f t="shared" si="4"/>
        <v>2.934786488</v>
      </c>
      <c r="G319" s="99">
        <f>-F319*(Bonds!X309/100)*(1/(1+(Bonds!D309/100)))</f>
        <v>0.001348830999</v>
      </c>
      <c r="H319" s="99">
        <f>-F319*Bonds!$AS$8</f>
        <v>-0.4595217077</v>
      </c>
      <c r="I319" s="99">
        <f t="shared" si="5"/>
        <v>-1.453135231</v>
      </c>
    </row>
    <row r="320">
      <c r="A320" s="261">
        <v>42688.0</v>
      </c>
      <c r="B320" s="10">
        <f>exp(-'Yield curve'!B313*$B$9/100)</f>
        <v>0.9141139898</v>
      </c>
      <c r="C320" s="10">
        <f>exp(-'Yield curve'!C313*$C$9/100)</f>
        <v>0.8382826032</v>
      </c>
      <c r="D320" s="99">
        <f>exp(-'Yield curve'!D313*$D$9/100)</f>
        <v>0.7670525241</v>
      </c>
      <c r="E320" s="246">
        <f t="shared" si="3"/>
        <v>81.74415065</v>
      </c>
      <c r="F320" s="99">
        <f t="shared" si="4"/>
        <v>2.934759599</v>
      </c>
      <c r="G320" s="99">
        <f>-F320*(Bonds!X310/100)*(1/(1+(Bonds!D310/100)))</f>
        <v>-0.0002696398015</v>
      </c>
      <c r="H320" s="99">
        <f>-F320*Bonds!$AS$8</f>
        <v>-0.4595174974</v>
      </c>
      <c r="I320" s="99">
        <f t="shared" si="5"/>
        <v>-1.453121917</v>
      </c>
    </row>
    <row r="321">
      <c r="A321" s="261">
        <v>42685.0</v>
      </c>
      <c r="B321" s="10">
        <f>exp(-'Yield curve'!B314*$B$9/100)</f>
        <v>0.9138397967</v>
      </c>
      <c r="C321" s="10">
        <f>exp(-'Yield curve'!C314*$C$9/100)</f>
        <v>0.8382826032</v>
      </c>
      <c r="D321" s="99">
        <f>exp(-'Yield curve'!D314*$D$9/100)</f>
        <v>0.7672826744</v>
      </c>
      <c r="E321" s="246">
        <f t="shared" si="3"/>
        <v>81.76707759</v>
      </c>
      <c r="F321" s="99">
        <f t="shared" si="4"/>
        <v>2.934791305</v>
      </c>
      <c r="G321" s="99">
        <f>-F321*(Bonds!X311/100)*(1/(1+(Bonds!D311/100)))</f>
        <v>-0.00242700742</v>
      </c>
      <c r="H321" s="99">
        <f>-F321*Bonds!$AS$8</f>
        <v>-0.459522462</v>
      </c>
      <c r="I321" s="99">
        <f t="shared" si="5"/>
        <v>-1.453137616</v>
      </c>
    </row>
    <row r="322">
      <c r="A322" s="261">
        <v>42684.0</v>
      </c>
      <c r="B322" s="10">
        <f>exp(-'Yield curve'!B315*$B$9/100)</f>
        <v>0.9142054058</v>
      </c>
      <c r="C322" s="10">
        <f>exp(-'Yield curve'!C315*$C$9/100)</f>
        <v>0.8392891462</v>
      </c>
      <c r="D322" s="99">
        <f>exp(-'Yield curve'!D315*$D$9/100)</f>
        <v>0.7693571369</v>
      </c>
      <c r="E322" s="246">
        <f t="shared" si="3"/>
        <v>81.98141707</v>
      </c>
      <c r="F322" s="99">
        <f t="shared" si="4"/>
        <v>2.934919399</v>
      </c>
      <c r="G322" s="99">
        <f>-F322*(Bonds!X312/100)*(1/(1+(Bonds!D312/100)))</f>
        <v>-0.002159219716</v>
      </c>
      <c r="H322" s="99">
        <f>-F322*Bonds!$AS$8</f>
        <v>-0.4595425185</v>
      </c>
      <c r="I322" s="99">
        <f t="shared" si="5"/>
        <v>-1.45320104</v>
      </c>
    </row>
    <row r="323">
      <c r="A323" s="261">
        <v>42683.0</v>
      </c>
      <c r="B323" s="10">
        <f>exp(-'Yield curve'!B316*$B$9/100)</f>
        <v>0.913657047</v>
      </c>
      <c r="C323" s="10">
        <f>exp(-'Yield curve'!C316*$C$9/100)</f>
        <v>0.8397928707</v>
      </c>
      <c r="D323" s="99">
        <f>exp(-'Yield curve'!D316*$D$9/100)</f>
        <v>0.7712058115</v>
      </c>
      <c r="E323" s="246">
        <f t="shared" si="3"/>
        <v>82.16989261</v>
      </c>
      <c r="F323" s="99">
        <f t="shared" si="4"/>
        <v>2.935083109</v>
      </c>
      <c r="G323" s="99">
        <f>-F323*(Bonds!X313/100)*(1/(1+(Bonds!D313/100)))</f>
        <v>-0.001890813709</v>
      </c>
      <c r="H323" s="99">
        <f>-F323*Bonds!$AS$8</f>
        <v>-0.4595681519</v>
      </c>
      <c r="I323" s="99">
        <f t="shared" si="5"/>
        <v>-1.4532821</v>
      </c>
    </row>
    <row r="324">
      <c r="A324" s="262">
        <v>42682.0</v>
      </c>
      <c r="B324" s="10">
        <f>exp(-'Yield curve'!B317*$B$9/100)</f>
        <v>0.9134743339</v>
      </c>
      <c r="C324" s="10">
        <f>exp(-'Yield curve'!C317*$C$9/100)</f>
        <v>0.8408012271</v>
      </c>
      <c r="D324" s="99">
        <f>exp(-'Yield curve'!D317*$D$9/100)</f>
        <v>0.7728270454</v>
      </c>
      <c r="E324" s="246">
        <f t="shared" si="3"/>
        <v>82.33690976</v>
      </c>
      <c r="F324" s="99">
        <f t="shared" si="4"/>
        <v>2.935199174</v>
      </c>
      <c r="G324" s="99">
        <f>-F324*(Bonds!X314/100)*(1/(1+(Bonds!D314/100)))</f>
        <v>0.0002703010566</v>
      </c>
      <c r="H324" s="99">
        <f>-F324*Bonds!$AS$8</f>
        <v>-0.459586325</v>
      </c>
      <c r="I324" s="99">
        <f t="shared" si="5"/>
        <v>-1.453339568</v>
      </c>
    </row>
    <row r="325">
      <c r="A325" s="262">
        <v>42681.0</v>
      </c>
      <c r="B325" s="10">
        <f>exp(-'Yield curve'!B318*$B$9/100)</f>
        <v>0.913657047</v>
      </c>
      <c r="C325" s="10">
        <f>exp(-'Yield curve'!C318*$C$9/100)</f>
        <v>0.8409694041</v>
      </c>
      <c r="D325" s="99">
        <f>exp(-'Yield curve'!D318*$D$9/100)</f>
        <v>0.7725952321</v>
      </c>
      <c r="E325" s="246">
        <f t="shared" si="3"/>
        <v>82.31396658</v>
      </c>
      <c r="F325" s="99">
        <f t="shared" si="4"/>
        <v>2.935168147</v>
      </c>
      <c r="G325" s="99">
        <f>-F325*(Bonds!X315/100)*(1/(1+(Bonds!D315/100)))</f>
        <v>0.0027027331</v>
      </c>
      <c r="H325" s="99">
        <f>-F325*Bonds!$AS$8</f>
        <v>-0.4595814669</v>
      </c>
      <c r="I325" s="99">
        <f t="shared" si="5"/>
        <v>-1.453324206</v>
      </c>
    </row>
    <row r="326">
      <c r="A326" s="262">
        <v>42677.0</v>
      </c>
      <c r="B326" s="10">
        <f>exp(-'Yield curve'!B319*$B$9/100)</f>
        <v>0.9138397967</v>
      </c>
      <c r="C326" s="10">
        <f>exp(-'Yield curve'!C319*$C$9/100)</f>
        <v>0.8401288551</v>
      </c>
      <c r="D326" s="99">
        <f>exp(-'Yield curve'!D319*$D$9/100)</f>
        <v>0.7702809196</v>
      </c>
      <c r="E326" s="246">
        <f t="shared" si="3"/>
        <v>82.0765911</v>
      </c>
      <c r="F326" s="99">
        <f t="shared" si="4"/>
        <v>2.934992221</v>
      </c>
      <c r="G326" s="99">
        <f>-F326*(Bonds!X316/100)*(1/(1+(Bonds!D316/100)))</f>
        <v>0.000540016968</v>
      </c>
      <c r="H326" s="99">
        <f>-F326*Bonds!$AS$8</f>
        <v>-0.4595539208</v>
      </c>
      <c r="I326" s="99">
        <f t="shared" si="5"/>
        <v>-1.453237097</v>
      </c>
    </row>
    <row r="327">
      <c r="A327" s="262">
        <v>42676.0</v>
      </c>
      <c r="B327" s="10">
        <f>exp(-'Yield curve'!B320*$B$9/100)</f>
        <v>0.9143882651</v>
      </c>
      <c r="C327" s="10">
        <f>exp(-'Yield curve'!C320*$C$9/100)</f>
        <v>0.8404649738</v>
      </c>
      <c r="D327" s="99">
        <f>exp(-'Yield curve'!D320*$D$9/100)</f>
        <v>0.7698188897</v>
      </c>
      <c r="E327" s="246">
        <f t="shared" si="3"/>
        <v>82.03123323</v>
      </c>
      <c r="F327" s="99">
        <f t="shared" si="4"/>
        <v>2.934921337</v>
      </c>
      <c r="G327" s="99">
        <f>-F327*(Bonds!X317/100)*(1/(1+(Bonds!D317/100)))</f>
        <v>-0.001079809175</v>
      </c>
      <c r="H327" s="99">
        <f>-F327*Bonds!$AS$8</f>
        <v>-0.4595428219</v>
      </c>
      <c r="I327" s="99">
        <f t="shared" si="5"/>
        <v>-1.453202</v>
      </c>
    </row>
    <row r="328">
      <c r="A328" s="262">
        <v>42675.0</v>
      </c>
      <c r="B328" s="10">
        <f>exp(-'Yield curve'!B321*$B$9/100)</f>
        <v>0.9142054058</v>
      </c>
      <c r="C328" s="10">
        <f>exp(-'Yield curve'!C321*$C$9/100)</f>
        <v>0.8408012271</v>
      </c>
      <c r="D328" s="99">
        <f>exp(-'Yield curve'!D321*$D$9/100)</f>
        <v>0.7707432268</v>
      </c>
      <c r="E328" s="246">
        <f t="shared" si="3"/>
        <v>82.1258224</v>
      </c>
      <c r="F328" s="99">
        <f t="shared" si="4"/>
        <v>2.934997009</v>
      </c>
      <c r="G328" s="99">
        <f>-F328*(Bonds!X318/100)*(1/(1+(Bonds!D318/100)))</f>
        <v>0.0008101758399</v>
      </c>
      <c r="H328" s="99">
        <f>-F328*Bonds!$AS$8</f>
        <v>-0.4595546706</v>
      </c>
      <c r="I328" s="99">
        <f t="shared" si="5"/>
        <v>-1.453239468</v>
      </c>
    </row>
    <row r="329">
      <c r="A329" s="262">
        <v>42674.0</v>
      </c>
      <c r="B329" s="10">
        <f>exp(-'Yield curve'!B322*$B$9/100)</f>
        <v>0.914022583</v>
      </c>
      <c r="C329" s="10">
        <f>exp(-'Yield curve'!C322*$C$9/100)</f>
        <v>0.8402968977</v>
      </c>
      <c r="D329" s="99">
        <f>exp(-'Yield curve'!D322*$D$9/100)</f>
        <v>0.77004987</v>
      </c>
      <c r="E329" s="246">
        <f t="shared" si="3"/>
        <v>82.0537257</v>
      </c>
      <c r="F329" s="99">
        <f t="shared" si="4"/>
        <v>2.934961099</v>
      </c>
      <c r="G329" s="99">
        <f>-F329*(Bonds!X319/100)*(1/(1+(Bonds!D319/100)))</f>
        <v>0.0002699807837</v>
      </c>
      <c r="H329" s="99">
        <f>-F329*Bonds!$AS$8</f>
        <v>-0.4595490479</v>
      </c>
      <c r="I329" s="99">
        <f t="shared" si="5"/>
        <v>-1.453221688</v>
      </c>
    </row>
    <row r="330">
      <c r="A330" s="262">
        <v>42671.0</v>
      </c>
      <c r="B330" s="10">
        <f>exp(-'Yield curve'!B323*$B$9/100)</f>
        <v>0.9147540936</v>
      </c>
      <c r="C330" s="10">
        <f>exp(-'Yield curve'!C323*$C$9/100)</f>
        <v>0.8397928707</v>
      </c>
      <c r="D330" s="99">
        <f>exp(-'Yield curve'!D323*$D$9/100)</f>
        <v>0.7698188897</v>
      </c>
      <c r="E330" s="246">
        <f t="shared" si="3"/>
        <v>82.03062068</v>
      </c>
      <c r="F330" s="99">
        <f t="shared" si="4"/>
        <v>2.934919399</v>
      </c>
      <c r="G330" s="99">
        <f>-F330*(Bonds!X320/100)*(1/(1+(Bonds!D320/100)))</f>
        <v>-0.001349760577</v>
      </c>
      <c r="H330" s="99">
        <f>-F330*Bonds!$AS$8</f>
        <v>-0.4595425185</v>
      </c>
      <c r="I330" s="99">
        <f t="shared" si="5"/>
        <v>-1.45320104</v>
      </c>
    </row>
    <row r="331">
      <c r="A331" s="262">
        <v>42670.0</v>
      </c>
      <c r="B331" s="10">
        <f>exp(-'Yield curve'!B324*$B$9/100)</f>
        <v>0.9147540936</v>
      </c>
      <c r="C331" s="10">
        <f>exp(-'Yield curve'!C324*$C$9/100)</f>
        <v>0.8406330837</v>
      </c>
      <c r="D331" s="99">
        <f>exp(-'Yield curve'!D324*$D$9/100)</f>
        <v>0.7709744845</v>
      </c>
      <c r="E331" s="246">
        <f t="shared" si="3"/>
        <v>82.15017177</v>
      </c>
      <c r="F331" s="99">
        <f t="shared" si="4"/>
        <v>2.934993653</v>
      </c>
      <c r="G331" s="99">
        <f>-F331*(Bonds!X321/100)*(1/(1+(Bonds!D321/100)))</f>
        <v>-0.0002700831557</v>
      </c>
      <c r="H331" s="99">
        <f>-F331*Bonds!$AS$8</f>
        <v>-0.4595541451</v>
      </c>
      <c r="I331" s="99">
        <f t="shared" si="5"/>
        <v>-1.453237807</v>
      </c>
    </row>
    <row r="332">
      <c r="A332" s="262">
        <v>42669.0</v>
      </c>
      <c r="B332" s="10">
        <f>exp(-'Yield curve'!B325*$B$9/100)</f>
        <v>0.915028561</v>
      </c>
      <c r="C332" s="10">
        <f>exp(-'Yield curve'!C325*$C$9/100)</f>
        <v>0.8406330837</v>
      </c>
      <c r="D332" s="99">
        <f>exp(-'Yield curve'!D325*$D$9/100)</f>
        <v>0.7712058115</v>
      </c>
      <c r="E332" s="246">
        <f t="shared" si="3"/>
        <v>82.17431607</v>
      </c>
      <c r="F332" s="99">
        <f t="shared" si="4"/>
        <v>2.934999393</v>
      </c>
      <c r="G332" s="99">
        <f>-F332*(Bonds!X322/100)*(1/(1+(Bonds!D322/100)))</f>
        <v>-0.001890759778</v>
      </c>
      <c r="H332" s="99">
        <f>-F332*Bonds!$AS$8</f>
        <v>-0.4595550438</v>
      </c>
      <c r="I332" s="99">
        <f t="shared" si="5"/>
        <v>-1.453240649</v>
      </c>
    </row>
    <row r="333">
      <c r="A333" s="262">
        <v>42668.0</v>
      </c>
      <c r="B333" s="10">
        <f>exp(-'Yield curve'!B326*$B$9/100)</f>
        <v>0.9143882651</v>
      </c>
      <c r="C333" s="10">
        <f>exp(-'Yield curve'!C326*$C$9/100)</f>
        <v>0.8414741372</v>
      </c>
      <c r="D333" s="99">
        <f>exp(-'Yield curve'!D326*$D$9/100)</f>
        <v>0.7728270454</v>
      </c>
      <c r="E333" s="246">
        <f t="shared" si="3"/>
        <v>82.34008344</v>
      </c>
      <c r="F333" s="99">
        <f t="shared" si="4"/>
        <v>2.935140929</v>
      </c>
      <c r="G333" s="99">
        <f>-F333*(Bonds!X323/100)*(1/(1+(Bonds!D323/100)))</f>
        <v>0.0002702956929</v>
      </c>
      <c r="H333" s="99">
        <f>-F333*Bonds!$AS$8</f>
        <v>-0.4595772051</v>
      </c>
      <c r="I333" s="99">
        <f t="shared" si="5"/>
        <v>-1.453310729</v>
      </c>
    </row>
    <row r="334">
      <c r="A334" s="262">
        <v>42667.0</v>
      </c>
      <c r="B334" s="10">
        <f>exp(-'Yield curve'!B327*$B$9/100)</f>
        <v>0.9142054058</v>
      </c>
      <c r="C334" s="10">
        <f>exp(-'Yield curve'!C327*$C$9/100)</f>
        <v>0.8413058592</v>
      </c>
      <c r="D334" s="99">
        <f>exp(-'Yield curve'!D327*$D$9/100)</f>
        <v>0.7725952321</v>
      </c>
      <c r="E334" s="246">
        <f t="shared" si="3"/>
        <v>82.3157362</v>
      </c>
      <c r="F334" s="99">
        <f t="shared" si="4"/>
        <v>2.935134719</v>
      </c>
      <c r="G334" s="99">
        <f>-F334*(Bonds!X324/100)*(1/(1+(Bonds!D324/100)))</f>
        <v>0.0005405404639</v>
      </c>
      <c r="H334" s="99">
        <f>-F334*Bonds!$AS$8</f>
        <v>-0.4595762329</v>
      </c>
      <c r="I334" s="99">
        <f t="shared" si="5"/>
        <v>-1.453307654</v>
      </c>
    </row>
    <row r="335">
      <c r="A335" s="262">
        <v>42664.0</v>
      </c>
      <c r="B335" s="10">
        <f>exp(-'Yield curve'!B328*$B$9/100)</f>
        <v>0.913657047</v>
      </c>
      <c r="C335" s="10">
        <f>exp(-'Yield curve'!C328*$C$9/100)</f>
        <v>0.8402968977</v>
      </c>
      <c r="D335" s="99">
        <f>exp(-'Yield curve'!D328*$D$9/100)</f>
        <v>0.772131814</v>
      </c>
      <c r="E335" s="246">
        <f t="shared" si="3"/>
        <v>82.26535292</v>
      </c>
      <c r="F335" s="99">
        <f t="shared" si="4"/>
        <v>2.935146185</v>
      </c>
      <c r="G335" s="99">
        <f>-F335*(Bonds!X325/100)*(1/(1+(Bonds!D325/100)))</f>
        <v>0.0005404430464</v>
      </c>
      <c r="H335" s="99">
        <f>-F335*Bonds!$AS$8</f>
        <v>-0.4595780281</v>
      </c>
      <c r="I335" s="99">
        <f t="shared" si="5"/>
        <v>-1.453313331</v>
      </c>
    </row>
    <row r="336">
      <c r="A336" s="262">
        <v>42663.0</v>
      </c>
      <c r="B336" s="10">
        <f>exp(-'Yield curve'!B329*$B$9/100)</f>
        <v>0.9139311853</v>
      </c>
      <c r="C336" s="10">
        <f>exp(-'Yield curve'!C329*$C$9/100)</f>
        <v>0.8406330837</v>
      </c>
      <c r="D336" s="99">
        <f>exp(-'Yield curve'!D329*$D$9/100)</f>
        <v>0.7716686739</v>
      </c>
      <c r="E336" s="246">
        <f t="shared" si="3"/>
        <v>82.21933327</v>
      </c>
      <c r="F336" s="99">
        <f t="shared" si="4"/>
        <v>2.93508837</v>
      </c>
      <c r="G336" s="99">
        <f>-F336*(Bonds!X326/100)*(1/(1+(Bonds!D326/100)))</f>
        <v>-0.0002701664553</v>
      </c>
      <c r="H336" s="99">
        <f>-F336*Bonds!$AS$8</f>
        <v>-0.4595689757</v>
      </c>
      <c r="I336" s="99">
        <f t="shared" si="5"/>
        <v>-1.453284705</v>
      </c>
    </row>
    <row r="337">
      <c r="A337" s="262">
        <v>42662.0</v>
      </c>
      <c r="B337" s="10">
        <f>exp(-'Yield curve'!B330*$B$9/100)</f>
        <v>0.9138397967</v>
      </c>
      <c r="C337" s="10">
        <f>exp(-'Yield curve'!C330*$C$9/100)</f>
        <v>0.8404649738</v>
      </c>
      <c r="D337" s="99">
        <f>exp(-'Yield curve'!D330*$D$9/100)</f>
        <v>0.7719002092</v>
      </c>
      <c r="E337" s="246">
        <f t="shared" si="3"/>
        <v>82.24243088</v>
      </c>
      <c r="F337" s="99">
        <f t="shared" si="4"/>
        <v>2.935115134</v>
      </c>
      <c r="G337" s="99">
        <f>-F337*(Bonds!X327/100)*(1/(1+(Bonds!D327/100)))</f>
        <v>0.003242325472</v>
      </c>
      <c r="H337" s="99">
        <f>-F337*Bonds!$AS$8</f>
        <v>-0.4595731662</v>
      </c>
      <c r="I337" s="99">
        <f t="shared" si="5"/>
        <v>-1.453297957</v>
      </c>
    </row>
    <row r="338">
      <c r="A338" s="262">
        <v>42661.0</v>
      </c>
      <c r="B338" s="10">
        <f>exp(-'Yield curve'!B331*$B$9/100)</f>
        <v>0.913382991</v>
      </c>
      <c r="C338" s="10">
        <f>exp(-'Yield curve'!C331*$C$9/100)</f>
        <v>0.8387857237</v>
      </c>
      <c r="D338" s="99">
        <f>exp(-'Yield curve'!D331*$D$9/100)</f>
        <v>0.7691263644</v>
      </c>
      <c r="E338" s="246">
        <f t="shared" si="3"/>
        <v>81.9552266</v>
      </c>
      <c r="F338" s="99">
        <f t="shared" si="4"/>
        <v>2.934951026</v>
      </c>
      <c r="G338" s="99">
        <f>-F338*(Bonds!X328/100)*(1/(1+(Bonds!D328/100)))</f>
        <v>-0.0005397611082</v>
      </c>
      <c r="H338" s="99">
        <f>-F338*Bonds!$AS$8</f>
        <v>-0.4595474706</v>
      </c>
      <c r="I338" s="99">
        <f t="shared" si="5"/>
        <v>-1.4532167</v>
      </c>
    </row>
    <row r="339">
      <c r="A339" s="262">
        <v>42660.0</v>
      </c>
      <c r="B339" s="10">
        <f>exp(-'Yield curve'!B332*$B$9/100)</f>
        <v>0.913382991</v>
      </c>
      <c r="C339" s="10">
        <f>exp(-'Yield curve'!C332*$C$9/100)</f>
        <v>0.8392891462</v>
      </c>
      <c r="D339" s="99">
        <f>exp(-'Yield curve'!D332*$D$9/100)</f>
        <v>0.7695879787</v>
      </c>
      <c r="E339" s="246">
        <f t="shared" si="3"/>
        <v>82.0033181</v>
      </c>
      <c r="F339" s="99">
        <f t="shared" si="4"/>
        <v>2.934976896</v>
      </c>
      <c r="G339" s="99">
        <f>-F339*(Bonds!X329/100)*(1/(1+(Bonds!D329/100)))</f>
        <v>-0.003509123485</v>
      </c>
      <c r="H339" s="99">
        <f>-F339*Bonds!$AS$8</f>
        <v>-0.4595515213</v>
      </c>
      <c r="I339" s="99">
        <f t="shared" si="5"/>
        <v>-1.45322951</v>
      </c>
    </row>
    <row r="340">
      <c r="A340" s="262">
        <v>42657.0</v>
      </c>
      <c r="B340" s="10">
        <f>exp(-'Yield curve'!B333*$B$9/100)</f>
        <v>0.9135656859</v>
      </c>
      <c r="C340" s="10">
        <f>exp(-'Yield curve'!C333*$C$9/100)</f>
        <v>0.8408012271</v>
      </c>
      <c r="D340" s="99">
        <f>exp(-'Yield curve'!D333*$D$9/100)</f>
        <v>0.7725952321</v>
      </c>
      <c r="E340" s="246">
        <f t="shared" si="3"/>
        <v>82.3134475</v>
      </c>
      <c r="F340" s="99">
        <f t="shared" si="4"/>
        <v>2.935176264</v>
      </c>
      <c r="G340" s="99">
        <f>-F340*(Bonds!X330/100)*(1/(1+(Bonds!D330/100)))</f>
        <v>0.001621644345</v>
      </c>
      <c r="H340" s="99">
        <f>-F340*Bonds!$AS$8</f>
        <v>-0.4595827378</v>
      </c>
      <c r="I340" s="99">
        <f t="shared" si="5"/>
        <v>-1.453328225</v>
      </c>
    </row>
    <row r="341">
      <c r="A341" s="262">
        <v>42656.0</v>
      </c>
      <c r="B341" s="10">
        <f>exp(-'Yield curve'!B334*$B$9/100)</f>
        <v>0.9135656859</v>
      </c>
      <c r="C341" s="10">
        <f>exp(-'Yield curve'!C334*$C$9/100)</f>
        <v>0.8399608461</v>
      </c>
      <c r="D341" s="99">
        <f>exp(-'Yield curve'!D334*$D$9/100)</f>
        <v>0.7712058115</v>
      </c>
      <c r="E341" s="246">
        <f t="shared" si="3"/>
        <v>82.17004584</v>
      </c>
      <c r="F341" s="99">
        <f t="shared" si="4"/>
        <v>2.935083589</v>
      </c>
      <c r="G341" s="99">
        <f>-F341*(Bonds!X331/100)*(1/(1+(Bonds!D331/100)))</f>
        <v>-0.0008103488651</v>
      </c>
      <c r="H341" s="99">
        <f>-F341*Bonds!$AS$8</f>
        <v>-0.4595682271</v>
      </c>
      <c r="I341" s="99">
        <f t="shared" si="5"/>
        <v>-1.453282338</v>
      </c>
    </row>
    <row r="342">
      <c r="A342" s="262">
        <v>42655.0</v>
      </c>
      <c r="B342" s="10">
        <f>exp(-'Yield curve'!B335*$B$9/100)</f>
        <v>0.9134743339</v>
      </c>
      <c r="C342" s="10">
        <f>exp(-'Yield curve'!C335*$C$9/100)</f>
        <v>0.8397928707</v>
      </c>
      <c r="D342" s="99">
        <f>exp(-'Yield curve'!D335*$D$9/100)</f>
        <v>0.7719002092</v>
      </c>
      <c r="E342" s="246">
        <f t="shared" si="3"/>
        <v>82.24035575</v>
      </c>
      <c r="F342" s="99">
        <f t="shared" si="4"/>
        <v>2.935147617</v>
      </c>
      <c r="G342" s="99">
        <f>-F342*(Bonds!X332/100)*(1/(1+(Bonds!D332/100)))</f>
        <v>0.0002701967796</v>
      </c>
      <c r="H342" s="99">
        <f>-F342*Bonds!$AS$8</f>
        <v>-0.4595782523</v>
      </c>
      <c r="I342" s="99">
        <f t="shared" si="5"/>
        <v>-1.45331404</v>
      </c>
    </row>
    <row r="343">
      <c r="A343" s="262">
        <v>42654.0</v>
      </c>
      <c r="B343" s="10">
        <f>exp(-'Yield curve'!B336*$B$9/100)</f>
        <v>0.9134743339</v>
      </c>
      <c r="C343" s="10">
        <f>exp(-'Yield curve'!C336*$C$9/100)</f>
        <v>0.8399608461</v>
      </c>
      <c r="D343" s="99">
        <f>exp(-'Yield curve'!D336*$D$9/100)</f>
        <v>0.7716686739</v>
      </c>
      <c r="E343" s="246">
        <f t="shared" si="3"/>
        <v>82.2170751</v>
      </c>
      <c r="F343" s="99">
        <f t="shared" si="4"/>
        <v>2.935125167</v>
      </c>
      <c r="G343" s="99">
        <f>-F343*(Bonds!X333/100)*(1/(1+(Bonds!D333/100)))</f>
        <v>-0.001891188896</v>
      </c>
      <c r="H343" s="99">
        <f>-F343*Bonds!$AS$8</f>
        <v>-0.4595747372</v>
      </c>
      <c r="I343" s="99">
        <f t="shared" si="5"/>
        <v>-1.453302925</v>
      </c>
    </row>
    <row r="344">
      <c r="A344" s="262">
        <v>42653.0</v>
      </c>
      <c r="B344" s="10">
        <f>exp(-'Yield curve'!B337*$B$9/100)</f>
        <v>0.9135656859</v>
      </c>
      <c r="C344" s="10">
        <f>exp(-'Yield curve'!C337*$C$9/100)</f>
        <v>0.8409694041</v>
      </c>
      <c r="D344" s="99">
        <f>exp(-'Yield curve'!D337*$D$9/100)</f>
        <v>0.7732908808</v>
      </c>
      <c r="E344" s="246">
        <f t="shared" si="3"/>
        <v>82.38474002</v>
      </c>
      <c r="F344" s="99">
        <f t="shared" si="4"/>
        <v>2.935228277</v>
      </c>
      <c r="G344" s="99">
        <f>-F344*(Bonds!X334/100)*(1/(1+(Bonds!D334/100)))</f>
        <v>-0.001081414121</v>
      </c>
      <c r="H344" s="99">
        <f>-F344*Bonds!$AS$8</f>
        <v>-0.4595908819</v>
      </c>
      <c r="I344" s="99">
        <f t="shared" si="5"/>
        <v>-1.453353979</v>
      </c>
    </row>
    <row r="345">
      <c r="A345" s="262">
        <v>42650.0</v>
      </c>
      <c r="B345" s="10">
        <f>exp(-'Yield curve'!B338*$B$9/100)</f>
        <v>0.9135656859</v>
      </c>
      <c r="C345" s="10">
        <f>exp(-'Yield curve'!C338*$C$9/100)</f>
        <v>0.8414741372</v>
      </c>
      <c r="D345" s="99">
        <f>exp(-'Yield curve'!D338*$D$9/100)</f>
        <v>0.7742193869</v>
      </c>
      <c r="E345" s="246">
        <f t="shared" si="3"/>
        <v>82.48045711</v>
      </c>
      <c r="F345" s="99">
        <f t="shared" si="4"/>
        <v>2.935291205</v>
      </c>
      <c r="G345" s="99">
        <f>-F345*(Bonds!X335/100)*(1/(1+(Bonds!D335/100)))</f>
        <v>0</v>
      </c>
      <c r="H345" s="99">
        <f>-F345*Bonds!$AS$8</f>
        <v>-0.459600735</v>
      </c>
      <c r="I345" s="99">
        <f t="shared" si="5"/>
        <v>-1.453385137</v>
      </c>
    </row>
    <row r="346">
      <c r="A346" s="262">
        <v>42649.0</v>
      </c>
      <c r="B346" s="10">
        <f>exp(-'Yield curve'!B339*$B$9/100)</f>
        <v>0.9132003327</v>
      </c>
      <c r="C346" s="10">
        <f>exp(-'Yield curve'!C339*$C$9/100)</f>
        <v>0.8408012271</v>
      </c>
      <c r="D346" s="99">
        <f>exp(-'Yield curve'!D339*$D$9/100)</f>
        <v>0.7742193869</v>
      </c>
      <c r="E346" s="246">
        <f t="shared" si="3"/>
        <v>82.47838058</v>
      </c>
      <c r="F346" s="99">
        <f t="shared" si="4"/>
        <v>2.935323612</v>
      </c>
      <c r="G346" s="99">
        <f>-F346*(Bonds!X336/100)*(1/(1+(Bonds!D336/100)))</f>
        <v>-0.001352309781</v>
      </c>
      <c r="H346" s="99">
        <f>-F346*Bonds!$AS$8</f>
        <v>-0.4596058091</v>
      </c>
      <c r="I346" s="99">
        <f t="shared" si="5"/>
        <v>-1.453401183</v>
      </c>
    </row>
    <row r="347">
      <c r="A347" s="262">
        <v>42648.0</v>
      </c>
      <c r="B347" s="10">
        <f>exp(-'Yield curve'!B340*$B$9/100)</f>
        <v>0.9138397967</v>
      </c>
      <c r="C347" s="10">
        <f>exp(-'Yield curve'!C340*$C$9/100)</f>
        <v>0.8416424488</v>
      </c>
      <c r="D347" s="99">
        <f>exp(-'Yield curve'!D340*$D$9/100)</f>
        <v>0.7753815874</v>
      </c>
      <c r="E347" s="246">
        <f t="shared" si="3"/>
        <v>82.5998864</v>
      </c>
      <c r="F347" s="99">
        <f t="shared" si="4"/>
        <v>2.935367416</v>
      </c>
      <c r="G347" s="99">
        <f>-F347*(Bonds!X337/100)*(1/(1+(Bonds!D337/100)))</f>
        <v>-0.002705906541</v>
      </c>
      <c r="H347" s="99">
        <f>-F347*Bonds!$AS$8</f>
        <v>-0.459612668</v>
      </c>
      <c r="I347" s="99">
        <f t="shared" si="5"/>
        <v>-1.453422872</v>
      </c>
    </row>
    <row r="348">
      <c r="A348" s="262">
        <v>42647.0</v>
      </c>
      <c r="B348" s="10">
        <f>exp(-'Yield curve'!B341*$B$9/100)</f>
        <v>0.9141139898</v>
      </c>
      <c r="C348" s="10">
        <f>exp(-'Yield curve'!C341*$C$9/100)</f>
        <v>0.8431587695</v>
      </c>
      <c r="D348" s="99">
        <f>exp(-'Yield curve'!D341*$D$9/100)</f>
        <v>0.7777112248</v>
      </c>
      <c r="E348" s="246">
        <f t="shared" si="3"/>
        <v>82.84109045</v>
      </c>
      <c r="F348" s="99">
        <f t="shared" si="4"/>
        <v>2.935505756</v>
      </c>
      <c r="G348" s="99">
        <f>-F348*(Bonds!X338/100)*(1/(1+(Bonds!D338/100)))</f>
        <v>-0.0005417061738</v>
      </c>
      <c r="H348" s="99">
        <f>-F348*Bonds!$AS$8</f>
        <v>-0.4596343289</v>
      </c>
      <c r="I348" s="99">
        <f t="shared" si="5"/>
        <v>-1.45349137</v>
      </c>
    </row>
    <row r="349">
      <c r="A349" s="262">
        <v>42646.0</v>
      </c>
      <c r="B349" s="10">
        <f>exp(-'Yield curve'!B342*$B$9/100)</f>
        <v>0.9143882651</v>
      </c>
      <c r="C349" s="10">
        <f>exp(-'Yield curve'!C342*$C$9/100)</f>
        <v>0.8434961005</v>
      </c>
      <c r="D349" s="99">
        <f>exp(-'Yield curve'!D342*$D$9/100)</f>
        <v>0.7781779916</v>
      </c>
      <c r="E349" s="246">
        <f t="shared" si="3"/>
        <v>82.88992387</v>
      </c>
      <c r="F349" s="99">
        <f t="shared" si="4"/>
        <v>2.935522377</v>
      </c>
      <c r="G349" s="99">
        <f>-F349*(Bonds!X339/100)*(1/(1+(Bonds!D339/100)))</f>
        <v>0.002709046121</v>
      </c>
      <c r="H349" s="99">
        <f>-F349*Bonds!$AS$8</f>
        <v>-0.4596369314</v>
      </c>
      <c r="I349" s="99">
        <f t="shared" si="5"/>
        <v>-1.4534996</v>
      </c>
    </row>
    <row r="350">
      <c r="A350" s="262">
        <v>42643.0</v>
      </c>
      <c r="B350" s="10">
        <f>exp(-'Yield curve'!B343*$B$9/100)</f>
        <v>0.9142968309</v>
      </c>
      <c r="C350" s="10">
        <f>exp(-'Yield curve'!C343*$C$9/100)</f>
        <v>0.8423160322</v>
      </c>
      <c r="D350" s="99">
        <f>exp(-'Yield curve'!D343*$D$9/100)</f>
        <v>0.7758469559</v>
      </c>
      <c r="E350" s="246">
        <f t="shared" si="3"/>
        <v>82.64961523</v>
      </c>
      <c r="F350" s="99">
        <f t="shared" si="4"/>
        <v>2.935367886</v>
      </c>
      <c r="G350" s="99">
        <f>-F350*(Bonds!X340/100)*(1/(1+(Bonds!D340/100)))</f>
        <v>0</v>
      </c>
      <c r="H350" s="99">
        <f>-F350*Bonds!$AS$8</f>
        <v>-0.4596127415</v>
      </c>
      <c r="I350" s="99">
        <f t="shared" si="5"/>
        <v>-1.453423105</v>
      </c>
    </row>
    <row r="351">
      <c r="A351" s="262">
        <v>42642.0</v>
      </c>
      <c r="B351" s="10">
        <f>exp(-'Yield curve'!B344*$B$9/100)</f>
        <v>0.914022583</v>
      </c>
      <c r="C351" s="10">
        <f>exp(-'Yield curve'!C344*$C$9/100)</f>
        <v>0.8419791732</v>
      </c>
      <c r="D351" s="99">
        <f>exp(-'Yield curve'!D344*$D$9/100)</f>
        <v>0.7758469559</v>
      </c>
      <c r="E351" s="246">
        <f t="shared" si="3"/>
        <v>82.64839302</v>
      </c>
      <c r="F351" s="99">
        <f t="shared" si="4"/>
        <v>2.935388354</v>
      </c>
      <c r="G351" s="99">
        <f>-F351*(Bonds!X341/100)*(1/(1+(Bonds!D341/100)))</f>
        <v>0.001623854889</v>
      </c>
      <c r="H351" s="99">
        <f>-F351*Bonds!$AS$8</f>
        <v>-0.4596159464</v>
      </c>
      <c r="I351" s="99">
        <f t="shared" si="5"/>
        <v>-1.45343324</v>
      </c>
    </row>
    <row r="352">
      <c r="A352" s="262">
        <v>42641.0</v>
      </c>
      <c r="B352" s="10">
        <f>exp(-'Yield curve'!B345*$B$9/100)</f>
        <v>0.9132916573</v>
      </c>
      <c r="C352" s="10">
        <f>exp(-'Yield curve'!C345*$C$9/100)</f>
        <v>0.8408012271</v>
      </c>
      <c r="D352" s="99">
        <f>exp(-'Yield curve'!D345*$D$9/100)</f>
        <v>0.7744516875</v>
      </c>
      <c r="E352" s="246">
        <f t="shared" si="3"/>
        <v>82.5022579</v>
      </c>
      <c r="F352" s="99">
        <f t="shared" si="4"/>
        <v>2.935337902</v>
      </c>
      <c r="G352" s="99">
        <f>-F352*(Bonds!X342/100)*(1/(1+(Bonds!D342/100)))</f>
        <v>0.0008114645877</v>
      </c>
      <c r="H352" s="99">
        <f>-F352*Bonds!$AS$8</f>
        <v>-0.4596080467</v>
      </c>
      <c r="I352" s="99">
        <f t="shared" si="5"/>
        <v>-1.453408259</v>
      </c>
    </row>
    <row r="353">
      <c r="A353" s="262">
        <v>42640.0</v>
      </c>
      <c r="B353" s="10">
        <f>exp(-'Yield curve'!B346*$B$9/100)</f>
        <v>0.9128351256</v>
      </c>
      <c r="C353" s="10">
        <f>exp(-'Yield curve'!C346*$C$9/100)</f>
        <v>0.8401288551</v>
      </c>
      <c r="D353" s="99">
        <f>exp(-'Yield curve'!D346*$D$9/100)</f>
        <v>0.7737549946</v>
      </c>
      <c r="E353" s="246">
        <f t="shared" si="3"/>
        <v>82.42893741</v>
      </c>
      <c r="F353" s="99">
        <f t="shared" si="4"/>
        <v>2.935318853</v>
      </c>
      <c r="G353" s="99">
        <f>-F353*(Bonds!X343/100)*(1/(1+(Bonds!D343/100)))</f>
        <v>-0.0002704116861</v>
      </c>
      <c r="H353" s="99">
        <f>-F353*Bonds!$AS$8</f>
        <v>-0.4596050641</v>
      </c>
      <c r="I353" s="99">
        <f t="shared" si="5"/>
        <v>-1.453398827</v>
      </c>
    </row>
    <row r="354">
      <c r="A354" s="262">
        <v>42639.0</v>
      </c>
      <c r="B354" s="10">
        <f>exp(-'Yield curve'!B347*$B$9/100)</f>
        <v>0.9130177109</v>
      </c>
      <c r="C354" s="10">
        <f>exp(-'Yield curve'!C347*$C$9/100)</f>
        <v>0.8404649738</v>
      </c>
      <c r="D354" s="99">
        <f>exp(-'Yield curve'!D347*$D$9/100)</f>
        <v>0.7739871559</v>
      </c>
      <c r="E354" s="246">
        <f t="shared" si="3"/>
        <v>82.45365527</v>
      </c>
      <c r="F354" s="99">
        <f t="shared" si="4"/>
        <v>2.935321233</v>
      </c>
      <c r="G354" s="99">
        <f>-F354*(Bonds!X344/100)*(1/(1+(Bonds!D344/100)))</f>
        <v>-0.001893057732</v>
      </c>
      <c r="H354" s="99">
        <f>-F354*Bonds!$AS$8</f>
        <v>-0.4596054367</v>
      </c>
      <c r="I354" s="99">
        <f t="shared" si="5"/>
        <v>-1.453400005</v>
      </c>
    </row>
    <row r="355">
      <c r="A355" s="262">
        <v>42636.0</v>
      </c>
      <c r="B355" s="10">
        <f>exp(-'Yield curve'!B348*$B$9/100)</f>
        <v>0.9131090172</v>
      </c>
      <c r="C355" s="10">
        <f>exp(-'Yield curve'!C348*$C$9/100)</f>
        <v>0.8413058592</v>
      </c>
      <c r="D355" s="99">
        <f>exp(-'Yield curve'!D348*$D$9/100)</f>
        <v>0.7756142367</v>
      </c>
      <c r="E355" s="246">
        <f t="shared" si="3"/>
        <v>82.6214819</v>
      </c>
      <c r="F355" s="99">
        <f t="shared" si="4"/>
        <v>2.935427837</v>
      </c>
      <c r="G355" s="99">
        <f>-F355*(Bonds!X345/100)*(1/(1+(Bonds!D345/100)))</f>
        <v>-0.0002706211706</v>
      </c>
      <c r="H355" s="99">
        <f>-F355*Bonds!$AS$8</f>
        <v>-0.4596221285</v>
      </c>
      <c r="I355" s="99">
        <f t="shared" si="5"/>
        <v>-1.453452789</v>
      </c>
    </row>
    <row r="356">
      <c r="A356" s="262">
        <v>42635.0</v>
      </c>
      <c r="B356" s="10">
        <f>exp(-'Yield curve'!B349*$B$9/100)</f>
        <v>0.9132003327</v>
      </c>
      <c r="C356" s="10">
        <f>exp(-'Yield curve'!C349*$C$9/100)</f>
        <v>0.8414741372</v>
      </c>
      <c r="D356" s="99">
        <f>exp(-'Yield curve'!D349*$D$9/100)</f>
        <v>0.7758469559</v>
      </c>
      <c r="E356" s="246">
        <f t="shared" si="3"/>
        <v>82.64573844</v>
      </c>
      <c r="F356" s="99">
        <f t="shared" si="4"/>
        <v>2.935438297</v>
      </c>
      <c r="G356" s="99">
        <f>-F356*(Bonds!X346/100)*(1/(1+(Bonds!D346/100)))</f>
        <v>0.001623882517</v>
      </c>
      <c r="H356" s="99">
        <f>-F356*Bonds!$AS$8</f>
        <v>-0.4596237663</v>
      </c>
      <c r="I356" s="99">
        <f t="shared" si="5"/>
        <v>-1.453457968</v>
      </c>
    </row>
    <row r="357">
      <c r="A357" s="262">
        <v>42634.0</v>
      </c>
      <c r="B357" s="10">
        <f>exp(-'Yield curve'!B350*$B$9/100)</f>
        <v>0.913382991</v>
      </c>
      <c r="C357" s="10">
        <f>exp(-'Yield curve'!C350*$C$9/100)</f>
        <v>0.8409694041</v>
      </c>
      <c r="D357" s="99">
        <f>exp(-'Yield curve'!D350*$D$9/100)</f>
        <v>0.7744516875</v>
      </c>
      <c r="E357" s="246">
        <f t="shared" si="3"/>
        <v>82.50277692</v>
      </c>
      <c r="F357" s="99">
        <f t="shared" si="4"/>
        <v>2.935329804</v>
      </c>
      <c r="G357" s="99">
        <f>-F357*(Bonds!X347/100)*(1/(1+(Bonds!D347/100)))</f>
        <v>0.003786824295</v>
      </c>
      <c r="H357" s="99">
        <f>-F357*Bonds!$AS$8</f>
        <v>-0.4596067787</v>
      </c>
      <c r="I357" s="99">
        <f t="shared" si="5"/>
        <v>-1.453404249</v>
      </c>
    </row>
    <row r="358">
      <c r="A358" s="262">
        <v>42633.0</v>
      </c>
      <c r="B358" s="10">
        <f>exp(-'Yield curve'!B351*$B$9/100)</f>
        <v>0.9123788221</v>
      </c>
      <c r="C358" s="10">
        <f>exp(-'Yield curve'!C351*$C$9/100)</f>
        <v>0.8382826032</v>
      </c>
      <c r="D358" s="99">
        <f>exp(-'Yield curve'!D351*$D$9/100)</f>
        <v>0.7712058115</v>
      </c>
      <c r="E358" s="246">
        <f t="shared" si="3"/>
        <v>82.16431563</v>
      </c>
      <c r="F358" s="99">
        <f t="shared" si="4"/>
        <v>2.935177693</v>
      </c>
      <c r="G358" s="99">
        <f>-F358*(Bonds!X348/100)*(1/(1+(Bonds!D348/100)))</f>
        <v>-0.001620749692</v>
      </c>
      <c r="H358" s="99">
        <f>-F358*Bonds!$AS$8</f>
        <v>-0.4595829616</v>
      </c>
      <c r="I358" s="99">
        <f t="shared" si="5"/>
        <v>-1.453328932</v>
      </c>
    </row>
    <row r="359">
      <c r="A359" s="262">
        <v>42632.0</v>
      </c>
      <c r="B359" s="10">
        <f>exp(-'Yield curve'!B352*$B$9/100)</f>
        <v>0.9132003327</v>
      </c>
      <c r="C359" s="10">
        <f>exp(-'Yield curve'!C352*$C$9/100)</f>
        <v>0.8392891462</v>
      </c>
      <c r="D359" s="99">
        <f>exp(-'Yield curve'!D352*$D$9/100)</f>
        <v>0.7725952321</v>
      </c>
      <c r="E359" s="246">
        <f t="shared" si="3"/>
        <v>82.30969263</v>
      </c>
      <c r="F359" s="99">
        <f t="shared" si="4"/>
        <v>2.935227803</v>
      </c>
      <c r="G359" s="99">
        <f>-F359*(Bonds!X349/100)*(1/(1+(Bonds!D349/100)))</f>
        <v>-0.002162230426</v>
      </c>
      <c r="H359" s="99">
        <f>-F359*Bonds!$AS$8</f>
        <v>-0.4595908077</v>
      </c>
      <c r="I359" s="99">
        <f t="shared" si="5"/>
        <v>-1.453353744</v>
      </c>
    </row>
    <row r="360">
      <c r="A360" s="262">
        <v>42629.0</v>
      </c>
      <c r="B360" s="10">
        <f>exp(-'Yield curve'!B353*$B$9/100)</f>
        <v>0.913382991</v>
      </c>
      <c r="C360" s="10">
        <f>exp(-'Yield curve'!C353*$C$9/100)</f>
        <v>0.8404649738</v>
      </c>
      <c r="D360" s="99">
        <f>exp(-'Yield curve'!D353*$D$9/100)</f>
        <v>0.7744516875</v>
      </c>
      <c r="E360" s="246">
        <f t="shared" si="3"/>
        <v>82.50176806</v>
      </c>
      <c r="F360" s="99">
        <f t="shared" si="4"/>
        <v>2.935341241</v>
      </c>
      <c r="G360" s="99">
        <f>-F360*(Bonds!X350/100)*(1/(1+(Bonds!D350/100)))</f>
        <v>-0.003786839051</v>
      </c>
      <c r="H360" s="99">
        <f>-F360*Bonds!$AS$8</f>
        <v>-0.4596085696</v>
      </c>
      <c r="I360" s="99">
        <f t="shared" si="5"/>
        <v>-1.453409912</v>
      </c>
    </row>
    <row r="361">
      <c r="A361" s="262">
        <v>42628.0</v>
      </c>
      <c r="B361" s="10">
        <f>exp(-'Yield curve'!B354*$B$9/100)</f>
        <v>0.915028561</v>
      </c>
      <c r="C361" s="10">
        <f>exp(-'Yield curve'!C354*$C$9/100)</f>
        <v>0.8429901546</v>
      </c>
      <c r="D361" s="99">
        <f>exp(-'Yield curve'!D354*$D$9/100)</f>
        <v>0.7777112248</v>
      </c>
      <c r="E361" s="246">
        <f t="shared" si="3"/>
        <v>82.84258237</v>
      </c>
      <c r="F361" s="99">
        <f t="shared" si="4"/>
        <v>2.935466829</v>
      </c>
      <c r="G361" s="99">
        <f>-F361*(Bonds!X351/100)*(1/(1+(Bonds!D351/100)))</f>
        <v>-0.0005416989904</v>
      </c>
      <c r="H361" s="99">
        <f>-F361*Bonds!$AS$8</f>
        <v>-0.4596282338</v>
      </c>
      <c r="I361" s="99">
        <f t="shared" si="5"/>
        <v>-1.453472096</v>
      </c>
    </row>
    <row r="362">
      <c r="A362" s="262">
        <v>42627.0</v>
      </c>
      <c r="B362" s="10">
        <f>exp(-'Yield curve'!B355*$B$9/100)</f>
        <v>0.915211585</v>
      </c>
      <c r="C362" s="10">
        <f>exp(-'Yield curve'!C355*$C$9/100)</f>
        <v>0.8433274182</v>
      </c>
      <c r="D362" s="99">
        <f>exp(-'Yield curve'!D355*$D$9/100)</f>
        <v>0.7781779916</v>
      </c>
      <c r="E362" s="246">
        <f t="shared" si="3"/>
        <v>82.89123315</v>
      </c>
      <c r="F362" s="99">
        <f t="shared" si="4"/>
        <v>2.935487735</v>
      </c>
      <c r="G362" s="99">
        <f>-F362*(Bonds!X352/100)*(1/(1+(Bonds!D352/100)))</f>
        <v>0.001625408491</v>
      </c>
      <c r="H362" s="99">
        <f>-F362*Bonds!$AS$8</f>
        <v>-0.4596315072</v>
      </c>
      <c r="I362" s="99">
        <f t="shared" si="5"/>
        <v>-1.453482447</v>
      </c>
    </row>
    <row r="363">
      <c r="A363" s="262">
        <v>42626.0</v>
      </c>
      <c r="B363" s="10">
        <f>exp(-'Yield curve'!B356*$B$9/100)</f>
        <v>0.9148455736</v>
      </c>
      <c r="C363" s="10">
        <f>exp(-'Yield curve'!C356*$C$9/100)</f>
        <v>0.8424845123</v>
      </c>
      <c r="D363" s="99">
        <f>exp(-'Yield curve'!D356*$D$9/100)</f>
        <v>0.7767785311</v>
      </c>
      <c r="E363" s="246">
        <f t="shared" si="3"/>
        <v>82.74607034</v>
      </c>
      <c r="F363" s="99">
        <f t="shared" si="4"/>
        <v>2.935412627</v>
      </c>
      <c r="G363" s="99">
        <f>-F363*(Bonds!X353/100)*(1/(1+(Bonds!D353/100)))</f>
        <v>0.00108297828</v>
      </c>
      <c r="H363" s="99">
        <f>-F363*Bonds!$AS$8</f>
        <v>-0.459619747</v>
      </c>
      <c r="I363" s="99">
        <f t="shared" si="5"/>
        <v>-1.453445258</v>
      </c>
    </row>
    <row r="364">
      <c r="A364" s="262">
        <v>42625.0</v>
      </c>
      <c r="B364" s="10">
        <f>exp(-'Yield curve'!B357*$B$9/100)</f>
        <v>0.9142054058</v>
      </c>
      <c r="C364" s="10">
        <f>exp(-'Yield curve'!C357*$C$9/100)</f>
        <v>0.8414741372</v>
      </c>
      <c r="D364" s="99">
        <f>exp(-'Yield curve'!D357*$D$9/100)</f>
        <v>0.7758469559</v>
      </c>
      <c r="E364" s="246">
        <f t="shared" si="3"/>
        <v>82.64774859</v>
      </c>
      <c r="F364" s="99">
        <f t="shared" si="4"/>
        <v>2.935391224</v>
      </c>
      <c r="G364" s="99">
        <f>-F364*(Bonds!X354/100)*(1/(1+(Bonds!D354/100)))</f>
        <v>0.0005412854921</v>
      </c>
      <c r="H364" s="99">
        <f>-F364*Bonds!$AS$8</f>
        <v>-0.4596163957</v>
      </c>
      <c r="I364" s="99">
        <f t="shared" si="5"/>
        <v>-1.45343466</v>
      </c>
    </row>
    <row r="365">
      <c r="A365" s="262">
        <v>42622.0</v>
      </c>
      <c r="B365" s="10">
        <f>exp(-'Yield curve'!B358*$B$9/100)</f>
        <v>0.914022583</v>
      </c>
      <c r="C365" s="10">
        <f>exp(-'Yield curve'!C358*$C$9/100)</f>
        <v>0.8411376148</v>
      </c>
      <c r="D365" s="99">
        <f>exp(-'Yield curve'!D358*$D$9/100)</f>
        <v>0.7753815874</v>
      </c>
      <c r="E365" s="246">
        <f t="shared" si="3"/>
        <v>82.59924231</v>
      </c>
      <c r="F365" s="99">
        <f t="shared" si="4"/>
        <v>2.935370284</v>
      </c>
      <c r="G365" s="99">
        <f>-F365*(Bonds!X355/100)*(1/(1+(Bonds!D355/100)))</f>
        <v>-0.003247091022</v>
      </c>
      <c r="H365" s="99">
        <f>-F365*Bonds!$AS$8</f>
        <v>-0.459613117</v>
      </c>
      <c r="I365" s="99">
        <f t="shared" si="5"/>
        <v>-1.453424292</v>
      </c>
    </row>
    <row r="366">
      <c r="A366" s="262">
        <v>42621.0</v>
      </c>
      <c r="B366" s="10">
        <f>exp(-'Yield curve'!B359*$B$9/100)</f>
        <v>0.9141139898</v>
      </c>
      <c r="C366" s="10">
        <f>exp(-'Yield curve'!C359*$C$9/100)</f>
        <v>0.842653026</v>
      </c>
      <c r="D366" s="99">
        <f>exp(-'Yield curve'!D359*$D$9/100)</f>
        <v>0.7781779916</v>
      </c>
      <c r="E366" s="246">
        <f t="shared" si="3"/>
        <v>82.88768917</v>
      </c>
      <c r="F366" s="99">
        <f t="shared" si="4"/>
        <v>2.935554217</v>
      </c>
      <c r="G366" s="99">
        <f>-F366*(Bonds!X356/100)*(1/(1+(Bonds!D356/100)))</f>
        <v>0.001625445303</v>
      </c>
      <c r="H366" s="99">
        <f>-F366*Bonds!$AS$8</f>
        <v>-0.4596419168</v>
      </c>
      <c r="I366" s="99">
        <f t="shared" si="5"/>
        <v>-1.453515365</v>
      </c>
    </row>
    <row r="367">
      <c r="A367" s="262">
        <v>42620.0</v>
      </c>
      <c r="B367" s="10">
        <f>exp(-'Yield curve'!B360*$B$9/100)</f>
        <v>0.9142054058</v>
      </c>
      <c r="C367" s="10">
        <f>exp(-'Yield curve'!C360*$C$9/100)</f>
        <v>0.8419791732</v>
      </c>
      <c r="D367" s="99">
        <f>exp(-'Yield curve'!D360*$D$9/100)</f>
        <v>0.7767785311</v>
      </c>
      <c r="E367" s="246">
        <f t="shared" si="3"/>
        <v>82.74377933</v>
      </c>
      <c r="F367" s="99">
        <f t="shared" si="4"/>
        <v>2.935454</v>
      </c>
      <c r="G367" s="99">
        <f>-F367*(Bonds!X357/100)*(1/(1+(Bonds!D357/100)))</f>
        <v>0.00135374193</v>
      </c>
      <c r="H367" s="99">
        <f>-F367*Bonds!$AS$8</f>
        <v>-0.4596262251</v>
      </c>
      <c r="I367" s="99">
        <f t="shared" si="5"/>
        <v>-1.453465744</v>
      </c>
    </row>
    <row r="368">
      <c r="A368" s="262">
        <v>42619.0</v>
      </c>
      <c r="B368" s="10">
        <f>exp(-'Yield curve'!B361*$B$9/100)</f>
        <v>0.9138397967</v>
      </c>
      <c r="C368" s="10">
        <f>exp(-'Yield curve'!C361*$C$9/100)</f>
        <v>0.8414741372</v>
      </c>
      <c r="D368" s="99">
        <f>exp(-'Yield curve'!D361*$D$9/100)</f>
        <v>0.7756142367</v>
      </c>
      <c r="E368" s="246">
        <f t="shared" si="3"/>
        <v>82.62328002</v>
      </c>
      <c r="F368" s="99">
        <f t="shared" si="4"/>
        <v>2.93538979</v>
      </c>
      <c r="G368" s="99">
        <f>-F368*(Bonds!X358/100)*(1/(1+(Bonds!D358/100)))</f>
        <v>0.001894323641</v>
      </c>
      <c r="H368" s="99">
        <f>-F368*Bonds!$AS$8</f>
        <v>-0.4596161712</v>
      </c>
      <c r="I368" s="99">
        <f t="shared" si="5"/>
        <v>-1.453433951</v>
      </c>
    </row>
    <row r="369">
      <c r="A369" s="262">
        <v>42618.0</v>
      </c>
      <c r="B369" s="10">
        <f>exp(-'Yield curve'!B362*$B$9/100)</f>
        <v>0.9137484173</v>
      </c>
      <c r="C369" s="10">
        <f>exp(-'Yield curve'!C362*$C$9/100)</f>
        <v>0.8399608461</v>
      </c>
      <c r="D369" s="99">
        <f>exp(-'Yield curve'!D362*$D$9/100)</f>
        <v>0.7739871559</v>
      </c>
      <c r="E369" s="246">
        <f t="shared" si="3"/>
        <v>82.45410843</v>
      </c>
      <c r="F369" s="99">
        <f t="shared" si="4"/>
        <v>2.935298368</v>
      </c>
      <c r="G369" s="99">
        <f>-F369*(Bonds!X359/100)*(1/(1+(Bonds!D359/100)))</f>
        <v>0.001893042987</v>
      </c>
      <c r="H369" s="99">
        <f>-F369*Bonds!$AS$8</f>
        <v>-0.4596018566</v>
      </c>
      <c r="I369" s="99">
        <f t="shared" si="5"/>
        <v>-1.453388684</v>
      </c>
    </row>
    <row r="370">
      <c r="A370" s="262">
        <v>42615.0</v>
      </c>
      <c r="B370" s="10">
        <f>exp(-'Yield curve'!B363*$B$9/100)</f>
        <v>0.914022583</v>
      </c>
      <c r="C370" s="10">
        <f>exp(-'Yield curve'!C363*$C$9/100)</f>
        <v>0.8391213051</v>
      </c>
      <c r="D370" s="99">
        <f>exp(-'Yield curve'!D363*$D$9/100)</f>
        <v>0.7723634883</v>
      </c>
      <c r="E370" s="246">
        <f t="shared" si="3"/>
        <v>82.28736358</v>
      </c>
      <c r="F370" s="99">
        <f t="shared" si="4"/>
        <v>2.935174336</v>
      </c>
      <c r="G370" s="99">
        <f>-F370*(Bonds!X360/100)*(1/(1+(Bonds!D360/100)))</f>
        <v>0.001621493971</v>
      </c>
      <c r="H370" s="99">
        <f>-F370*Bonds!$AS$8</f>
        <v>-0.459582436</v>
      </c>
      <c r="I370" s="99">
        <f t="shared" si="5"/>
        <v>-1.45332727</v>
      </c>
    </row>
    <row r="371">
      <c r="A371" s="262">
        <v>42614.0</v>
      </c>
      <c r="B371" s="10">
        <f>exp(-'Yield curve'!B364*$B$9/100)</f>
        <v>0.9141139898</v>
      </c>
      <c r="C371" s="10">
        <f>exp(-'Yield curve'!C364*$C$9/100)</f>
        <v>0.8382826032</v>
      </c>
      <c r="D371" s="99">
        <f>exp(-'Yield curve'!D364*$D$9/100)</f>
        <v>0.7709744845</v>
      </c>
      <c r="E371" s="246">
        <f t="shared" si="3"/>
        <v>82.14419061</v>
      </c>
      <c r="F371" s="99">
        <f t="shared" si="4"/>
        <v>2.935077318</v>
      </c>
      <c r="G371" s="99">
        <f>-F371*(Bonds!X361/100)*(1/(1+(Bonds!D361/100)))</f>
        <v>0.0002700908547</v>
      </c>
      <c r="H371" s="99">
        <f>-F371*Bonds!$AS$8</f>
        <v>-0.4595672451</v>
      </c>
      <c r="I371" s="99">
        <f t="shared" si="5"/>
        <v>-1.453279233</v>
      </c>
    </row>
    <row r="372">
      <c r="A372" s="262">
        <v>42613.0</v>
      </c>
      <c r="B372" s="10">
        <f>exp(-'Yield curve'!B365*$B$9/100)</f>
        <v>0.9138397967</v>
      </c>
      <c r="C372" s="10">
        <f>exp(-'Yield curve'!C365*$C$9/100)</f>
        <v>0.8381149635</v>
      </c>
      <c r="D372" s="99">
        <f>exp(-'Yield curve'!D365*$D$9/100)</f>
        <v>0.7707432268</v>
      </c>
      <c r="E372" s="246">
        <f t="shared" si="3"/>
        <v>82.11971866</v>
      </c>
      <c r="F372" s="99">
        <f t="shared" si="4"/>
        <v>2.935075409</v>
      </c>
      <c r="G372" s="99">
        <f>-F372*(Bonds!X362/100)*(1/(1+(Bonds!D362/100)))</f>
        <v>0.002430592444</v>
      </c>
      <c r="H372" s="99">
        <f>-F372*Bonds!$AS$8</f>
        <v>-0.4595669463</v>
      </c>
      <c r="I372" s="99">
        <f t="shared" si="5"/>
        <v>-1.453278288</v>
      </c>
    </row>
    <row r="373">
      <c r="A373" s="262">
        <v>42612.0</v>
      </c>
      <c r="B373" s="10">
        <f>exp(-'Yield curve'!B366*$B$9/100)</f>
        <v>0.9132916573</v>
      </c>
      <c r="C373" s="10">
        <f>exp(-'Yield curve'!C366*$C$9/100)</f>
        <v>0.8367750517</v>
      </c>
      <c r="D373" s="99">
        <f>exp(-'Yield curve'!D366*$D$9/100)</f>
        <v>0.768665027</v>
      </c>
      <c r="E373" s="246">
        <f t="shared" si="3"/>
        <v>81.90396617</v>
      </c>
      <c r="F373" s="99">
        <f t="shared" si="4"/>
        <v>2.934963873</v>
      </c>
      <c r="G373" s="99">
        <f>-F373*(Bonds!X363/100)*(1/(1+(Bonds!D363/100)))</f>
        <v>0.0005396642223</v>
      </c>
      <c r="H373" s="99">
        <f>-F373*Bonds!$AS$8</f>
        <v>-0.4595494822</v>
      </c>
      <c r="I373" s="99">
        <f t="shared" si="5"/>
        <v>-1.453223061</v>
      </c>
    </row>
    <row r="374">
      <c r="A374" s="262">
        <v>42611.0</v>
      </c>
      <c r="B374" s="10">
        <f>exp(-'Yield curve'!B367*$B$9/100)</f>
        <v>0.9130177109</v>
      </c>
      <c r="C374" s="10">
        <f>exp(-'Yield curve'!C367*$C$9/100)</f>
        <v>0.8364404087</v>
      </c>
      <c r="D374" s="99">
        <f>exp(-'Yield curve'!D367*$D$9/100)</f>
        <v>0.7682039663</v>
      </c>
      <c r="E374" s="246">
        <f t="shared" si="3"/>
        <v>81.8557208</v>
      </c>
      <c r="F374" s="99">
        <f t="shared" si="4"/>
        <v>2.934947104</v>
      </c>
      <c r="G374" s="99">
        <f>-F374*(Bonds!X364/100)*(1/(1+(Bonds!D364/100)))</f>
        <v>0</v>
      </c>
      <c r="H374" s="99">
        <f>-F374*Bonds!$AS$8</f>
        <v>-0.4595468566</v>
      </c>
      <c r="I374" s="99">
        <f t="shared" si="5"/>
        <v>-1.453214758</v>
      </c>
    </row>
    <row r="375">
      <c r="A375" s="262">
        <v>42608.0</v>
      </c>
      <c r="B375" s="10">
        <f>exp(-'Yield curve'!B368*$B$9/100)</f>
        <v>0.9129264137</v>
      </c>
      <c r="C375" s="10">
        <f>exp(-'Yield curve'!C368*$C$9/100)</f>
        <v>0.8362731373</v>
      </c>
      <c r="D375" s="99">
        <f>exp(-'Yield curve'!D368*$D$9/100)</f>
        <v>0.7682039663</v>
      </c>
      <c r="E375" s="246">
        <f t="shared" si="3"/>
        <v>81.85520366</v>
      </c>
      <c r="F375" s="99">
        <f t="shared" si="4"/>
        <v>2.934955242</v>
      </c>
      <c r="G375" s="99">
        <f>-F375*(Bonds!X365/100)*(1/(1+(Bonds!D365/100)))</f>
        <v>0.0008093451352</v>
      </c>
      <c r="H375" s="99">
        <f>-F375*Bonds!$AS$8</f>
        <v>-0.4595481307</v>
      </c>
      <c r="I375" s="99">
        <f t="shared" si="5"/>
        <v>-1.453218788</v>
      </c>
    </row>
    <row r="376">
      <c r="A376" s="262">
        <v>42607.0</v>
      </c>
      <c r="B376" s="10">
        <f>exp(-'Yield curve'!B369*$B$9/100)</f>
        <v>0.9121963646</v>
      </c>
      <c r="C376" s="10">
        <f>exp(-'Yield curve'!C369*$C$9/100)</f>
        <v>0.8357715239</v>
      </c>
      <c r="D376" s="99">
        <f>exp(-'Yield curve'!D369*$D$9/100)</f>
        <v>0.7675128937</v>
      </c>
      <c r="E376" s="246">
        <f t="shared" si="3"/>
        <v>81.78225094</v>
      </c>
      <c r="F376" s="99">
        <f t="shared" si="4"/>
        <v>2.934945194</v>
      </c>
      <c r="G376" s="99">
        <f>-F376*(Bonds!X366/100)*(1/(1+(Bonds!D366/100)))</f>
        <v>0.0005394128273</v>
      </c>
      <c r="H376" s="99">
        <f>-F376*Bonds!$AS$8</f>
        <v>-0.4595465574</v>
      </c>
      <c r="I376" s="99">
        <f t="shared" si="5"/>
        <v>-1.453213812</v>
      </c>
    </row>
    <row r="377">
      <c r="A377" s="262">
        <v>42606.0</v>
      </c>
      <c r="B377" s="10">
        <f>exp(-'Yield curve'!B370*$B$9/100)</f>
        <v>0.911649211</v>
      </c>
      <c r="C377" s="10">
        <f>exp(-'Yield curve'!C370*$C$9/100)</f>
        <v>0.8354372822</v>
      </c>
      <c r="D377" s="99">
        <f>exp(-'Yield curve'!D370*$D$9/100)</f>
        <v>0.7670525241</v>
      </c>
      <c r="E377" s="246">
        <f t="shared" si="3"/>
        <v>81.73353045</v>
      </c>
      <c r="F377" s="99">
        <f t="shared" si="4"/>
        <v>2.934941371</v>
      </c>
      <c r="G377" s="99">
        <f>-F377*(Bonds!X367/100)*(1/(1+(Bonds!D367/100)))</f>
        <v>0.0005393130047</v>
      </c>
      <c r="H377" s="99">
        <f>-F377*Bonds!$AS$8</f>
        <v>-0.4595459589</v>
      </c>
      <c r="I377" s="99">
        <f t="shared" si="5"/>
        <v>-1.45321192</v>
      </c>
    </row>
    <row r="378">
      <c r="A378" s="262">
        <v>42605.0</v>
      </c>
      <c r="B378" s="10">
        <f>exp(-'Yield curve'!B371*$B$9/100)</f>
        <v>0.9113757572</v>
      </c>
      <c r="C378" s="10">
        <f>exp(-'Yield curve'!C371*$C$9/100)</f>
        <v>0.8347691996</v>
      </c>
      <c r="D378" s="99">
        <f>exp(-'Yield curve'!D371*$D$9/100)</f>
        <v>0.7665924307</v>
      </c>
      <c r="E378" s="246">
        <f t="shared" si="3"/>
        <v>81.68471784</v>
      </c>
      <c r="F378" s="99">
        <f t="shared" si="4"/>
        <v>2.934932242</v>
      </c>
      <c r="G378" s="99">
        <f>-F378*(Bonds!X368/100)*(1/(1+(Bonds!D368/100)))</f>
        <v>0.0005392122437</v>
      </c>
      <c r="H378" s="99">
        <f>-F378*Bonds!$AS$8</f>
        <v>-0.4595445295</v>
      </c>
      <c r="I378" s="99">
        <f t="shared" si="5"/>
        <v>-1.4532074</v>
      </c>
    </row>
    <row r="379">
      <c r="A379" s="262">
        <v>42604.0</v>
      </c>
      <c r="B379" s="10">
        <f>exp(-'Yield curve'!B372*$B$9/100)</f>
        <v>0.9114668994</v>
      </c>
      <c r="C379" s="10">
        <f>exp(-'Yield curve'!C372*$C$9/100)</f>
        <v>0.8344353587</v>
      </c>
      <c r="D379" s="99">
        <f>exp(-'Yield curve'!D372*$D$9/100)</f>
        <v>0.7661326132</v>
      </c>
      <c r="E379" s="246">
        <f t="shared" si="3"/>
        <v>81.63733106</v>
      </c>
      <c r="F379" s="99">
        <f t="shared" si="4"/>
        <v>2.934898186</v>
      </c>
      <c r="G379" s="99">
        <f>-F379*(Bonds!X369/100)*(1/(1+(Bonds!D369/100)))</f>
        <v>-0.0002695534705</v>
      </c>
      <c r="H379" s="99">
        <f>-F379*Bonds!$AS$8</f>
        <v>-0.4595391971</v>
      </c>
      <c r="I379" s="99">
        <f t="shared" si="5"/>
        <v>-1.453190537</v>
      </c>
    </row>
    <row r="380">
      <c r="A380" s="262">
        <v>42601.0</v>
      </c>
      <c r="B380" s="10">
        <f>exp(-'Yield curve'!B373*$B$9/100)</f>
        <v>0.9114668994</v>
      </c>
      <c r="C380" s="10">
        <f>exp(-'Yield curve'!C373*$C$9/100)</f>
        <v>0.8346022625</v>
      </c>
      <c r="D380" s="99">
        <f>exp(-'Yield curve'!D373*$D$9/100)</f>
        <v>0.7663624874</v>
      </c>
      <c r="E380" s="246">
        <f t="shared" si="3"/>
        <v>81.66111204</v>
      </c>
      <c r="F380" s="99">
        <f t="shared" si="4"/>
        <v>2.934913057</v>
      </c>
      <c r="G380" s="99">
        <f>-F380*(Bonds!X370/100)*(1/(1+(Bonds!D370/100)))</f>
        <v>0.0005391591912</v>
      </c>
      <c r="H380" s="99">
        <f>-F380*Bonds!$AS$8</f>
        <v>-0.4595415256</v>
      </c>
      <c r="I380" s="99">
        <f t="shared" si="5"/>
        <v>-1.4531979</v>
      </c>
    </row>
    <row r="381">
      <c r="A381" s="262">
        <v>42600.0</v>
      </c>
      <c r="B381" s="10">
        <f>exp(-'Yield curve'!B374*$B$9/100)</f>
        <v>0.9111023855</v>
      </c>
      <c r="C381" s="10">
        <f>exp(-'Yield curve'!C374*$C$9/100)</f>
        <v>0.8344353587</v>
      </c>
      <c r="D381" s="99">
        <f>exp(-'Yield curve'!D374*$D$9/100)</f>
        <v>0.7659028078</v>
      </c>
      <c r="E381" s="246">
        <f t="shared" si="3"/>
        <v>81.61316189</v>
      </c>
      <c r="F381" s="99">
        <f t="shared" si="4"/>
        <v>2.934896772</v>
      </c>
      <c r="G381" s="99">
        <f>-F381*(Bonds!X371/100)*(1/(1+(Bonds!D371/100)))</f>
        <v>0.001617171516</v>
      </c>
      <c r="H381" s="99">
        <f>-F381*Bonds!$AS$8</f>
        <v>-0.4595389757</v>
      </c>
      <c r="I381" s="99">
        <f t="shared" si="5"/>
        <v>-1.453189837</v>
      </c>
    </row>
    <row r="382">
      <c r="A382" s="262">
        <v>42599.0</v>
      </c>
      <c r="B382" s="10">
        <f>exp(-'Yield curve'!B375*$B$9/100)</f>
        <v>0.9111935003</v>
      </c>
      <c r="C382" s="10">
        <f>exp(-'Yield curve'!C375*$C$9/100)</f>
        <v>0.8339348476</v>
      </c>
      <c r="D382" s="99">
        <f>exp(-'Yield curve'!D375*$D$9/100)</f>
        <v>0.7645254228</v>
      </c>
      <c r="E382" s="246">
        <f t="shared" si="3"/>
        <v>81.47184982</v>
      </c>
      <c r="F382" s="99">
        <f t="shared" si="4"/>
        <v>2.934791665</v>
      </c>
      <c r="G382" s="99">
        <f>-F382*(Bonds!X372/100)*(1/(1+(Bonds!D372/100)))</f>
        <v>0</v>
      </c>
      <c r="H382" s="99">
        <f>-F382*Bonds!$AS$8</f>
        <v>-0.4595225182</v>
      </c>
      <c r="I382" s="99">
        <f t="shared" si="5"/>
        <v>-1.453137794</v>
      </c>
    </row>
    <row r="383">
      <c r="A383" s="262">
        <v>42598.0</v>
      </c>
      <c r="B383" s="10">
        <f>exp(-'Yield curve'!B376*$B$9/100)</f>
        <v>0.9111935003</v>
      </c>
      <c r="C383" s="10">
        <f>exp(-'Yield curve'!C376*$C$9/100)</f>
        <v>0.8337680774</v>
      </c>
      <c r="D383" s="99">
        <f>exp(-'Yield curve'!D376*$D$9/100)</f>
        <v>0.7645254228</v>
      </c>
      <c r="E383" s="246">
        <f t="shared" si="3"/>
        <v>81.47151628</v>
      </c>
      <c r="F383" s="99">
        <f t="shared" si="4"/>
        <v>2.934795492</v>
      </c>
      <c r="G383" s="99">
        <f>-F383*(Bonds!X373/100)*(1/(1+(Bonds!D373/100)))</f>
        <v>-0.0008081125723</v>
      </c>
      <c r="H383" s="99">
        <f>-F383*Bonds!$AS$8</f>
        <v>-0.4595231174</v>
      </c>
      <c r="I383" s="99">
        <f t="shared" si="5"/>
        <v>-1.453139689</v>
      </c>
    </row>
    <row r="384">
      <c r="A384" s="262">
        <v>42597.0</v>
      </c>
      <c r="B384" s="10">
        <f>exp(-'Yield curve'!B377*$B$9/100)</f>
        <v>0.9111935003</v>
      </c>
      <c r="C384" s="10">
        <f>exp(-'Yield curve'!C377*$C$9/100)</f>
        <v>0.8342684883</v>
      </c>
      <c r="D384" s="99">
        <f>exp(-'Yield curve'!D377*$D$9/100)</f>
        <v>0.7652138054</v>
      </c>
      <c r="E384" s="246">
        <f t="shared" si="3"/>
        <v>81.54273213</v>
      </c>
      <c r="F384" s="99">
        <f t="shared" si="4"/>
        <v>2.934840165</v>
      </c>
      <c r="G384" s="99">
        <f>-F384*(Bonds!X374/100)*(1/(1+(Bonds!D374/100)))</f>
        <v>0.0002694491521</v>
      </c>
      <c r="H384" s="99">
        <f>-F384*Bonds!$AS$8</f>
        <v>-0.4595301123</v>
      </c>
      <c r="I384" s="99">
        <f t="shared" si="5"/>
        <v>-1.453161808</v>
      </c>
    </row>
    <row r="385">
      <c r="A385" s="262">
        <v>42594.0</v>
      </c>
      <c r="B385" s="10">
        <f>exp(-'Yield curve'!B378*$B$9/100)</f>
        <v>0.9109201832</v>
      </c>
      <c r="C385" s="10">
        <f>exp(-'Yield curve'!C378*$C$9/100)</f>
        <v>0.8336013404</v>
      </c>
      <c r="D385" s="99">
        <f>exp(-'Yield curve'!D378*$D$9/100)</f>
        <v>0.7649842757</v>
      </c>
      <c r="E385" s="246">
        <f t="shared" si="3"/>
        <v>81.51743917</v>
      </c>
      <c r="F385" s="99">
        <f t="shared" si="4"/>
        <v>2.934849727</v>
      </c>
      <c r="G385" s="99">
        <f>-F385*(Bonds!X375/100)*(1/(1+(Bonds!D375/100)))</f>
        <v>-0.001885977058</v>
      </c>
      <c r="H385" s="99">
        <f>-F385*Bonds!$AS$8</f>
        <v>-0.4595316095</v>
      </c>
      <c r="I385" s="99">
        <f t="shared" si="5"/>
        <v>-1.453166543</v>
      </c>
    </row>
    <row r="386">
      <c r="A386" s="262">
        <v>42593.0</v>
      </c>
      <c r="B386" s="10">
        <f>exp(-'Yield curve'!B379*$B$9/100)</f>
        <v>0.9110112798</v>
      </c>
      <c r="C386" s="10">
        <f>exp(-'Yield curve'!C379*$C$9/100)</f>
        <v>0.8341016513</v>
      </c>
      <c r="D386" s="99">
        <f>exp(-'Yield curve'!D379*$D$9/100)</f>
        <v>0.7665924307</v>
      </c>
      <c r="E386" s="246">
        <f t="shared" si="3"/>
        <v>81.68265379</v>
      </c>
      <c r="F386" s="99">
        <f t="shared" si="4"/>
        <v>2.934964791</v>
      </c>
      <c r="G386" s="99">
        <f>-F386*(Bonds!X376/100)*(1/(1+(Bonds!D376/100)))</f>
        <v>0</v>
      </c>
      <c r="H386" s="99">
        <f>-F386*Bonds!$AS$8</f>
        <v>-0.459549626</v>
      </c>
      <c r="I386" s="99">
        <f t="shared" si="5"/>
        <v>-1.453223516</v>
      </c>
    </row>
    <row r="387">
      <c r="A387" s="262">
        <v>42592.0</v>
      </c>
      <c r="B387" s="10">
        <f>exp(-'Yield curve'!B380*$B$9/100)</f>
        <v>0.9111935003</v>
      </c>
      <c r="C387" s="10">
        <f>exp(-'Yield curve'!C380*$C$9/100)</f>
        <v>0.8342684883</v>
      </c>
      <c r="D387" s="99">
        <f>exp(-'Yield curve'!D380*$D$9/100)</f>
        <v>0.7665924307</v>
      </c>
      <c r="E387" s="246">
        <f t="shared" si="3"/>
        <v>81.6833519</v>
      </c>
      <c r="F387" s="99">
        <f t="shared" si="4"/>
        <v>2.934952339</v>
      </c>
      <c r="G387" s="99">
        <f>-F387*(Bonds!X377/100)*(1/(1+(Bonds!D377/100)))</f>
        <v>0.001078431872</v>
      </c>
      <c r="H387" s="99">
        <f>-F387*Bonds!$AS$8</f>
        <v>-0.4595476762</v>
      </c>
      <c r="I387" s="99">
        <f t="shared" si="5"/>
        <v>-1.45321735</v>
      </c>
    </row>
    <row r="388">
      <c r="A388" s="262">
        <v>42591.0</v>
      </c>
      <c r="B388" s="10">
        <f>exp(-'Yield curve'!B381*$B$9/100)</f>
        <v>0.9111023855</v>
      </c>
      <c r="C388" s="10">
        <f>exp(-'Yield curve'!C381*$C$9/100)</f>
        <v>0.8337680774</v>
      </c>
      <c r="D388" s="99">
        <f>exp(-'Yield curve'!D381*$D$9/100)</f>
        <v>0.7656730715</v>
      </c>
      <c r="E388" s="246">
        <f t="shared" si="3"/>
        <v>81.58839422</v>
      </c>
      <c r="F388" s="99">
        <f t="shared" si="4"/>
        <v>2.934893366</v>
      </c>
      <c r="G388" s="99">
        <f>-F388*(Bonds!X378/100)*(1/(1+(Bonds!D378/100)))</f>
        <v>0.0008085105692</v>
      </c>
      <c r="H388" s="99">
        <f>-F388*Bonds!$AS$8</f>
        <v>-0.4595384424</v>
      </c>
      <c r="I388" s="99">
        <f t="shared" si="5"/>
        <v>-1.45318815</v>
      </c>
    </row>
    <row r="389">
      <c r="A389" s="262">
        <v>42590.0</v>
      </c>
      <c r="B389" s="10">
        <f>exp(-'Yield curve'!B382*$B$9/100)</f>
        <v>0.9112846242</v>
      </c>
      <c r="C389" s="10">
        <f>exp(-'Yield curve'!C382*$C$9/100)</f>
        <v>0.8336013404</v>
      </c>
      <c r="D389" s="99">
        <f>exp(-'Yield curve'!D382*$D$9/100)</f>
        <v>0.7649842757</v>
      </c>
      <c r="E389" s="246">
        <f t="shared" si="3"/>
        <v>81.51816805</v>
      </c>
      <c r="F389" s="99">
        <f t="shared" si="4"/>
        <v>2.934832427</v>
      </c>
      <c r="G389" s="99">
        <f>-F389*(Bonds!X379/100)*(1/(1+(Bonds!D379/100)))</f>
        <v>0.001077694823</v>
      </c>
      <c r="H389" s="99">
        <f>-F389*Bonds!$AS$8</f>
        <v>-0.4595289007</v>
      </c>
      <c r="I389" s="99">
        <f t="shared" si="5"/>
        <v>-1.453157977</v>
      </c>
    </row>
    <row r="390">
      <c r="A390" s="262">
        <v>42587.0</v>
      </c>
      <c r="B390" s="10">
        <f>exp(-'Yield curve'!B383*$B$9/100)</f>
        <v>0.9113757572</v>
      </c>
      <c r="C390" s="10">
        <f>exp(-'Yield curve'!C383*$C$9/100)</f>
        <v>0.8331013296</v>
      </c>
      <c r="D390" s="99">
        <f>exp(-'Yield curve'!D383*$D$9/100)</f>
        <v>0.7640668451</v>
      </c>
      <c r="E390" s="246">
        <f t="shared" si="3"/>
        <v>81.42377238</v>
      </c>
      <c r="F390" s="99">
        <f t="shared" si="4"/>
        <v>2.934764682</v>
      </c>
      <c r="G390" s="99">
        <f>-F390*(Bonds!X380/100)*(1/(1+(Bonds!D380/100)))</f>
        <v>0.001346592953</v>
      </c>
      <c r="H390" s="99">
        <f>-F390*Bonds!$AS$8</f>
        <v>-0.4595182933</v>
      </c>
      <c r="I390" s="99">
        <f t="shared" si="5"/>
        <v>-1.453124433</v>
      </c>
    </row>
    <row r="391">
      <c r="A391" s="262">
        <v>42586.0</v>
      </c>
      <c r="B391" s="10">
        <f>exp(-'Yield curve'!B384*$B$9/100)</f>
        <v>0.9108290958</v>
      </c>
      <c r="C391" s="10">
        <f>exp(-'Yield curve'!C384*$C$9/100)</f>
        <v>0.8322686447</v>
      </c>
      <c r="D391" s="99">
        <f>exp(-'Yield curve'!D384*$D$9/100)</f>
        <v>0.762921604</v>
      </c>
      <c r="E391" s="246">
        <f t="shared" si="3"/>
        <v>81.30419909</v>
      </c>
      <c r="F391" s="99">
        <f t="shared" si="4"/>
        <v>2.934716119</v>
      </c>
      <c r="G391" s="99">
        <f>-F391*(Bonds!X381/100)*(1/(1+(Bonds!D381/100)))</f>
        <v>0.0005383812363</v>
      </c>
      <c r="H391" s="99">
        <f>-F391*Bonds!$AS$8</f>
        <v>-0.4595106894</v>
      </c>
      <c r="I391" s="99">
        <f t="shared" si="5"/>
        <v>-1.453100388</v>
      </c>
    </row>
    <row r="392">
      <c r="A392" s="262">
        <v>42585.0</v>
      </c>
      <c r="B392" s="10">
        <f>exp(-'Yield curve'!B385*$B$9/100)</f>
        <v>0.9101917385</v>
      </c>
      <c r="C392" s="10">
        <f>exp(-'Yield curve'!C385*$C$9/100)</f>
        <v>0.8317694333</v>
      </c>
      <c r="D392" s="99">
        <f>exp(-'Yield curve'!D385*$D$9/100)</f>
        <v>0.7624639884</v>
      </c>
      <c r="E392" s="246">
        <f t="shared" si="3"/>
        <v>81.25524916</v>
      </c>
      <c r="F392" s="99">
        <f t="shared" si="4"/>
        <v>2.934720453</v>
      </c>
      <c r="G392" s="99">
        <f>-F392*(Bonds!X382/100)*(1/(1+(Bonds!D382/100)))</f>
        <v>-0.001345708205</v>
      </c>
      <c r="H392" s="99">
        <f>-F392*Bonds!$AS$8</f>
        <v>-0.4595113681</v>
      </c>
      <c r="I392" s="99">
        <f t="shared" si="5"/>
        <v>-1.453102534</v>
      </c>
    </row>
    <row r="393">
      <c r="A393" s="262">
        <v>42584.0</v>
      </c>
      <c r="B393" s="10">
        <f>exp(-'Yield curve'!B386*$B$9/100)</f>
        <v>0.9094638763</v>
      </c>
      <c r="C393" s="10">
        <f>exp(-'Yield curve'!C386*$C$9/100)</f>
        <v>0.8324351151</v>
      </c>
      <c r="D393" s="99">
        <f>exp(-'Yield curve'!D386*$D$9/100)</f>
        <v>0.7636085425</v>
      </c>
      <c r="E393" s="246">
        <f t="shared" si="3"/>
        <v>81.37186932</v>
      </c>
      <c r="F393" s="99">
        <f t="shared" si="4"/>
        <v>2.934833429</v>
      </c>
      <c r="G393" s="99">
        <f>-F393*(Bonds!X383/100)*(1/(1+(Bonds!D383/100)))</f>
        <v>-0.0008078264323</v>
      </c>
      <c r="H393" s="99">
        <f>-F393*Bonds!$AS$8</f>
        <v>-0.4595290575</v>
      </c>
      <c r="I393" s="99">
        <f t="shared" si="5"/>
        <v>-1.453158473</v>
      </c>
    </row>
    <row r="394">
      <c r="A394" s="262">
        <v>42583.0</v>
      </c>
      <c r="B394" s="10">
        <f>exp(-'Yield curve'!B387*$B$9/100)</f>
        <v>0.9095548272</v>
      </c>
      <c r="C394" s="10">
        <f>exp(-'Yield curve'!C387*$C$9/100)</f>
        <v>0.8324351151</v>
      </c>
      <c r="D394" s="99">
        <f>exp(-'Yield curve'!D387*$D$9/100)</f>
        <v>0.7642960996</v>
      </c>
      <c r="E394" s="246">
        <f t="shared" si="3"/>
        <v>81.44218204</v>
      </c>
      <c r="F394" s="99">
        <f t="shared" si="4"/>
        <v>2.934885223</v>
      </c>
      <c r="G394" s="99">
        <f>-F394*(Bonds!X384/100)*(1/(1+(Bonds!D384/100)))</f>
        <v>-0.001346771853</v>
      </c>
      <c r="H394" s="99">
        <f>-F394*Bonds!$AS$8</f>
        <v>-0.4595371673</v>
      </c>
      <c r="I394" s="99">
        <f t="shared" si="5"/>
        <v>-1.453184118</v>
      </c>
    </row>
    <row r="395">
      <c r="A395" s="262">
        <v>42580.0</v>
      </c>
      <c r="B395" s="10">
        <f>exp(-'Yield curve'!B388*$B$9/100)</f>
        <v>0.9097367564</v>
      </c>
      <c r="C395" s="10">
        <f>exp(-'Yield curve'!C388*$C$9/100)</f>
        <v>0.8334346368</v>
      </c>
      <c r="D395" s="99">
        <f>exp(-'Yield curve'!D388*$D$9/100)</f>
        <v>0.765443404</v>
      </c>
      <c r="E395" s="246">
        <f t="shared" si="3"/>
        <v>81.56156999</v>
      </c>
      <c r="F395" s="99">
        <f t="shared" si="4"/>
        <v>2.934947104</v>
      </c>
      <c r="G395" s="99">
        <f>-F395*(Bonds!X385/100)*(1/(1+(Bonds!D385/100)))</f>
        <v>0.001077934847</v>
      </c>
      <c r="H395" s="99">
        <f>-F395*Bonds!$AS$8</f>
        <v>-0.4595468566</v>
      </c>
      <c r="I395" s="99">
        <f t="shared" si="5"/>
        <v>-1.453214758</v>
      </c>
    </row>
    <row r="396">
      <c r="A396" s="262">
        <v>42579.0</v>
      </c>
      <c r="B396" s="10">
        <f>exp(-'Yield curve'!B389*$B$9/100)</f>
        <v>0.9091001635</v>
      </c>
      <c r="C396" s="10">
        <f>exp(-'Yield curve'!C389*$C$9/100)</f>
        <v>0.8327681557</v>
      </c>
      <c r="D396" s="99">
        <f>exp(-'Yield curve'!D389*$D$9/100)</f>
        <v>0.7645254228</v>
      </c>
      <c r="E396" s="246">
        <f t="shared" si="3"/>
        <v>81.46532977</v>
      </c>
      <c r="F396" s="99">
        <f t="shared" si="4"/>
        <v>2.934917873</v>
      </c>
      <c r="G396" s="99">
        <f>-F396*(Bonds!X386/100)*(1/(1+(Bonds!D386/100)))</f>
        <v>0.002693820902</v>
      </c>
      <c r="H396" s="99">
        <f>-F396*Bonds!$AS$8</f>
        <v>-0.4595422795</v>
      </c>
      <c r="I396" s="99">
        <f t="shared" si="5"/>
        <v>-1.453200285</v>
      </c>
    </row>
    <row r="397">
      <c r="A397" s="262">
        <v>42578.0</v>
      </c>
      <c r="B397" s="10">
        <f>exp(-'Yield curve'!B390*$B$9/100)</f>
        <v>0.908645727</v>
      </c>
      <c r="C397" s="10">
        <f>exp(-'Yield curve'!C390*$C$9/100)</f>
        <v>0.8314367921</v>
      </c>
      <c r="D397" s="99">
        <f>exp(-'Yield curve'!D390*$D$9/100)</f>
        <v>0.7622352835</v>
      </c>
      <c r="E397" s="246">
        <f t="shared" si="3"/>
        <v>81.22816395</v>
      </c>
      <c r="F397" s="99">
        <f t="shared" si="4"/>
        <v>2.934783008</v>
      </c>
      <c r="G397" s="99">
        <f>-F397*(Bonds!X387/100)*(1/(1+(Bonds!D387/100)))</f>
        <v>0.0005382453935</v>
      </c>
      <c r="H397" s="99">
        <f>-F397*Bonds!$AS$8</f>
        <v>-0.4595211628</v>
      </c>
      <c r="I397" s="99">
        <f t="shared" si="5"/>
        <v>-1.453133508</v>
      </c>
    </row>
    <row r="398">
      <c r="A398" s="262">
        <v>42577.0</v>
      </c>
      <c r="B398" s="10">
        <f>exp(-'Yield curve'!B391*$B$9/100)</f>
        <v>0.9084640161</v>
      </c>
      <c r="C398" s="10">
        <f>exp(-'Yield curve'!C391*$C$9/100)</f>
        <v>0.8309380796</v>
      </c>
      <c r="D398" s="99">
        <f>exp(-'Yield curve'!D391*$D$9/100)</f>
        <v>0.7617780795</v>
      </c>
      <c r="E398" s="246">
        <f t="shared" si="3"/>
        <v>81.1801683</v>
      </c>
      <c r="F398" s="99">
        <f t="shared" si="4"/>
        <v>2.934765691</v>
      </c>
      <c r="G398" s="99">
        <f>-F398*(Bonds!X388/100)*(1/(1+(Bonds!D388/100)))</f>
        <v>-0.001345358802</v>
      </c>
      <c r="H398" s="99">
        <f>-F398*Bonds!$AS$8</f>
        <v>-0.4595184512</v>
      </c>
      <c r="I398" s="99">
        <f t="shared" si="5"/>
        <v>-1.453124933</v>
      </c>
    </row>
    <row r="399">
      <c r="A399" s="262">
        <v>42576.0</v>
      </c>
      <c r="B399" s="10">
        <f>exp(-'Yield curve'!B392*$B$9/100)</f>
        <v>0.9082823414</v>
      </c>
      <c r="C399" s="10">
        <f>exp(-'Yield curve'!C392*$C$9/100)</f>
        <v>0.8309380796</v>
      </c>
      <c r="D399" s="99">
        <f>exp(-'Yield curve'!D392*$D$9/100)</f>
        <v>0.762921604</v>
      </c>
      <c r="E399" s="246">
        <f t="shared" si="3"/>
        <v>81.29644445</v>
      </c>
      <c r="F399" s="99">
        <f t="shared" si="4"/>
        <v>2.934867932</v>
      </c>
      <c r="G399" s="99">
        <f>-F399*(Bonds!X389/100)*(1/(1+(Bonds!D389/100)))</f>
        <v>0.001346022717</v>
      </c>
      <c r="H399" s="99">
        <f>-F399*Bonds!$AS$8</f>
        <v>-0.45953446</v>
      </c>
      <c r="I399" s="99">
        <f t="shared" si="5"/>
        <v>-1.453175557</v>
      </c>
    </row>
    <row r="400">
      <c r="A400" s="262">
        <v>42573.0</v>
      </c>
      <c r="B400" s="10">
        <f>exp(-'Yield curve'!B393*$B$9/100)</f>
        <v>0.9082823414</v>
      </c>
      <c r="C400" s="10">
        <f>exp(-'Yield curve'!C393*$C$9/100)</f>
        <v>0.8309380796</v>
      </c>
      <c r="D400" s="99">
        <f>exp(-'Yield curve'!D393*$D$9/100)</f>
        <v>0.7617780795</v>
      </c>
      <c r="E400" s="246">
        <f t="shared" si="3"/>
        <v>81.17980495</v>
      </c>
      <c r="F400" s="99">
        <f t="shared" si="4"/>
        <v>2.93477435</v>
      </c>
      <c r="G400" s="99">
        <f>-F400*(Bonds!X390/100)*(1/(1+(Bonds!D390/100)))</f>
        <v>-0.001345362772</v>
      </c>
      <c r="H400" s="99">
        <f>-F400*Bonds!$AS$8</f>
        <v>-0.4595198072</v>
      </c>
      <c r="I400" s="99">
        <f t="shared" si="5"/>
        <v>-1.453129221</v>
      </c>
    </row>
    <row r="401">
      <c r="A401" s="262">
        <v>42572.0</v>
      </c>
      <c r="B401" s="10">
        <f>exp(-'Yield curve'!B394*$B$9/100)</f>
        <v>0.908554867</v>
      </c>
      <c r="C401" s="10">
        <f>exp(-'Yield curve'!C394*$C$9/100)</f>
        <v>0.8314367921</v>
      </c>
      <c r="D401" s="99">
        <f>exp(-'Yield curve'!D394*$D$9/100)</f>
        <v>0.762921604</v>
      </c>
      <c r="E401" s="246">
        <f t="shared" si="3"/>
        <v>81.29798693</v>
      </c>
      <c r="F401" s="99">
        <f t="shared" si="4"/>
        <v>2.934843491</v>
      </c>
      <c r="G401" s="99">
        <f>-F401*(Bonds!X391/100)*(1/(1+(Bonds!D391/100)))</f>
        <v>-0.001346011507</v>
      </c>
      <c r="H401" s="99">
        <f>-F401*Bonds!$AS$8</f>
        <v>-0.459530633</v>
      </c>
      <c r="I401" s="99">
        <f t="shared" si="5"/>
        <v>-1.453163455</v>
      </c>
    </row>
    <row r="402">
      <c r="A402" s="262">
        <v>42571.0</v>
      </c>
      <c r="B402" s="10">
        <f>exp(-'Yield curve'!B395*$B$9/100)</f>
        <v>0.908554867</v>
      </c>
      <c r="C402" s="10">
        <f>exp(-'Yield curve'!C395*$C$9/100)</f>
        <v>0.8319358038</v>
      </c>
      <c r="D402" s="99">
        <f>exp(-'Yield curve'!D395*$D$9/100)</f>
        <v>0.7640668451</v>
      </c>
      <c r="E402" s="246">
        <f t="shared" si="3"/>
        <v>81.41579955</v>
      </c>
      <c r="F402" s="99">
        <f t="shared" si="4"/>
        <v>2.934925517</v>
      </c>
      <c r="G402" s="99">
        <f>-F402*(Bonds!X392/100)*(1/(1+(Bonds!D392/100)))</f>
        <v>0.0005386667003</v>
      </c>
      <c r="H402" s="99">
        <f>-F402*Bonds!$AS$8</f>
        <v>-0.4595434765</v>
      </c>
      <c r="I402" s="99">
        <f t="shared" si="5"/>
        <v>-1.453204069</v>
      </c>
    </row>
    <row r="403">
      <c r="A403" s="262">
        <v>42570.0</v>
      </c>
      <c r="B403" s="10">
        <f>exp(-'Yield curve'!B396*$B$9/100)</f>
        <v>0.9084640161</v>
      </c>
      <c r="C403" s="10">
        <f>exp(-'Yield curve'!C396*$C$9/100)</f>
        <v>0.8314367921</v>
      </c>
      <c r="D403" s="99">
        <f>exp(-'Yield curve'!D396*$D$9/100)</f>
        <v>0.7636085425</v>
      </c>
      <c r="E403" s="246">
        <f t="shared" si="3"/>
        <v>81.36787296</v>
      </c>
      <c r="F403" s="99">
        <f t="shared" si="4"/>
        <v>2.934903919</v>
      </c>
      <c r="G403" s="99">
        <f>-F403*(Bonds!X393/100)*(1/(1+(Bonds!D393/100)))</f>
        <v>-0.00215425556</v>
      </c>
      <c r="H403" s="99">
        <f>-F403*Bonds!$AS$8</f>
        <v>-0.4595400947</v>
      </c>
      <c r="I403" s="99">
        <f t="shared" si="5"/>
        <v>-1.453193375</v>
      </c>
    </row>
    <row r="404">
      <c r="A404" s="262">
        <v>42569.0</v>
      </c>
      <c r="B404" s="10">
        <f>exp(-'Yield curve'!B397*$B$9/100)</f>
        <v>0.9083731742</v>
      </c>
      <c r="C404" s="10">
        <f>exp(-'Yield curve'!C397*$C$9/100)</f>
        <v>0.8326016188</v>
      </c>
      <c r="D404" s="99">
        <f>exp(-'Yield curve'!D397*$D$9/100)</f>
        <v>0.765443404</v>
      </c>
      <c r="E404" s="246">
        <f t="shared" si="3"/>
        <v>81.55717679</v>
      </c>
      <c r="F404" s="99">
        <f t="shared" si="4"/>
        <v>2.935030905</v>
      </c>
      <c r="G404" s="99">
        <f>-F404*(Bonds!X394/100)*(1/(1+(Bonds!D394/100)))</f>
        <v>0</v>
      </c>
      <c r="H404" s="99">
        <f>-F404*Bonds!$AS$8</f>
        <v>-0.4595599779</v>
      </c>
      <c r="I404" s="99">
        <f t="shared" si="5"/>
        <v>-1.453256252</v>
      </c>
    </row>
    <row r="405">
      <c r="A405" s="262">
        <v>42566.0</v>
      </c>
      <c r="B405" s="10">
        <f>exp(-'Yield curve'!B398*$B$9/100)</f>
        <v>0.9083731742</v>
      </c>
      <c r="C405" s="10">
        <f>exp(-'Yield curve'!C398*$C$9/100)</f>
        <v>0.8326016188</v>
      </c>
      <c r="D405" s="99">
        <f>exp(-'Yield curve'!D398*$D$9/100)</f>
        <v>0.765443404</v>
      </c>
      <c r="E405" s="246">
        <f t="shared" si="3"/>
        <v>81.55717679</v>
      </c>
      <c r="F405" s="99">
        <f t="shared" si="4"/>
        <v>2.935030905</v>
      </c>
      <c r="G405" s="99">
        <f>-F405*(Bonds!X395/100)*(1/(1+(Bonds!D395/100)))</f>
        <v>-0.0002694914062</v>
      </c>
      <c r="H405" s="99">
        <f>-F405*Bonds!$AS$8</f>
        <v>-0.4595599779</v>
      </c>
      <c r="I405" s="99">
        <f t="shared" si="5"/>
        <v>-1.453256252</v>
      </c>
    </row>
    <row r="406">
      <c r="A406" s="262">
        <v>42565.0</v>
      </c>
      <c r="B406" s="10">
        <f>exp(-'Yield curve'!B399*$B$9/100)</f>
        <v>0.9083731742</v>
      </c>
      <c r="C406" s="10">
        <f>exp(-'Yield curve'!C399*$C$9/100)</f>
        <v>0.8327681557</v>
      </c>
      <c r="D406" s="99">
        <f>exp(-'Yield curve'!D399*$D$9/100)</f>
        <v>0.7656730715</v>
      </c>
      <c r="E406" s="246">
        <f t="shared" si="3"/>
        <v>81.58093595</v>
      </c>
      <c r="F406" s="99">
        <f t="shared" si="4"/>
        <v>2.935045744</v>
      </c>
      <c r="G406" s="99">
        <f>-F406*(Bonds!X396/100)*(1/(1+(Bonds!D396/100)))</f>
        <v>0.002695175155</v>
      </c>
      <c r="H406" s="99">
        <f>-F406*Bonds!$AS$8</f>
        <v>-0.4595623013</v>
      </c>
      <c r="I406" s="99">
        <f t="shared" si="5"/>
        <v>-1.453263599</v>
      </c>
    </row>
    <row r="407">
      <c r="A407" s="262">
        <v>42564.0</v>
      </c>
      <c r="B407" s="10">
        <f>exp(-'Yield curve'!B400*$B$9/100)</f>
        <v>0.9084640161</v>
      </c>
      <c r="C407" s="10">
        <f>exp(-'Yield curve'!C400*$C$9/100)</f>
        <v>0.8314367921</v>
      </c>
      <c r="D407" s="99">
        <f>exp(-'Yield curve'!D400*$D$9/100)</f>
        <v>0.7633794943</v>
      </c>
      <c r="E407" s="246">
        <f t="shared" si="3"/>
        <v>81.34451004</v>
      </c>
      <c r="F407" s="99">
        <f t="shared" si="4"/>
        <v>2.934885223</v>
      </c>
      <c r="G407" s="99">
        <f>-F407*(Bonds!X397/100)*(1/(1+(Bonds!D397/100)))</f>
        <v>-0.001346277625</v>
      </c>
      <c r="H407" s="99">
        <f>-F407*Bonds!$AS$8</f>
        <v>-0.4595371673</v>
      </c>
      <c r="I407" s="99">
        <f t="shared" si="5"/>
        <v>-1.453184118</v>
      </c>
    </row>
    <row r="408">
      <c r="A408" s="262">
        <v>42563.0</v>
      </c>
      <c r="B408" s="10">
        <f>exp(-'Yield curve'!B401*$B$9/100)</f>
        <v>0.908554867</v>
      </c>
      <c r="C408" s="10">
        <f>exp(-'Yield curve'!C401*$C$9/100)</f>
        <v>0.8314367921</v>
      </c>
      <c r="D408" s="99">
        <f>exp(-'Yield curve'!D401*$D$9/100)</f>
        <v>0.7645254228</v>
      </c>
      <c r="E408" s="246">
        <f t="shared" si="3"/>
        <v>81.46157644</v>
      </c>
      <c r="F408" s="99">
        <f t="shared" si="4"/>
        <v>2.934974337</v>
      </c>
      <c r="G408" s="99">
        <f>-F408*(Bonds!X398/100)*(1/(1+(Bonds!D398/100)))</f>
        <v>0.002424485455</v>
      </c>
      <c r="H408" s="99">
        <f>-F408*Bonds!$AS$8</f>
        <v>-0.4595511205</v>
      </c>
      <c r="I408" s="99">
        <f t="shared" si="5"/>
        <v>-1.453228242</v>
      </c>
    </row>
    <row r="409">
      <c r="A409" s="262">
        <v>42562.0</v>
      </c>
      <c r="B409" s="10">
        <f>exp(-'Yield curve'!B402*$B$9/100)</f>
        <v>0.9084640161</v>
      </c>
      <c r="C409" s="10">
        <f>exp(-'Yield curve'!C402*$C$9/100)</f>
        <v>0.8304396663</v>
      </c>
      <c r="D409" s="99">
        <f>exp(-'Yield curve'!D402*$D$9/100)</f>
        <v>0.7624639884</v>
      </c>
      <c r="E409" s="246">
        <f t="shared" si="3"/>
        <v>81.24913418</v>
      </c>
      <c r="F409" s="99">
        <f t="shared" si="4"/>
        <v>2.934833331</v>
      </c>
      <c r="G409" s="99">
        <f>-F409*(Bonds!X399/100)*(1/(1+(Bonds!D399/100)))</f>
        <v>0.002153215944</v>
      </c>
      <c r="H409" s="99">
        <f>-F409*Bonds!$AS$8</f>
        <v>-0.4595290423</v>
      </c>
      <c r="I409" s="99">
        <f t="shared" si="5"/>
        <v>-1.453158425</v>
      </c>
    </row>
    <row r="410">
      <c r="A410" s="262">
        <v>42559.0</v>
      </c>
      <c r="B410" s="10">
        <f>exp(-'Yield curve'!B403*$B$9/100)</f>
        <v>0.9083731742</v>
      </c>
      <c r="C410" s="10">
        <f>exp(-'Yield curve'!C403*$C$9/100)</f>
        <v>0.8297755802</v>
      </c>
      <c r="D410" s="99">
        <f>exp(-'Yield curve'!D403*$D$9/100)</f>
        <v>0.7606362689</v>
      </c>
      <c r="E410" s="246">
        <f t="shared" si="3"/>
        <v>81.06119694</v>
      </c>
      <c r="F410" s="99">
        <f t="shared" si="4"/>
        <v>2.934703112</v>
      </c>
      <c r="G410" s="99">
        <f>-F410*(Bonds!X400/100)*(1/(1+(Bonds!D400/100)))</f>
        <v>0</v>
      </c>
      <c r="H410" s="99">
        <f>-F410*Bonds!$AS$8</f>
        <v>-0.4595086529</v>
      </c>
      <c r="I410" s="99">
        <f t="shared" si="5"/>
        <v>-1.453093948</v>
      </c>
    </row>
    <row r="411">
      <c r="A411" s="262">
        <v>42558.0</v>
      </c>
      <c r="B411" s="10">
        <f>exp(-'Yield curve'!B404*$B$9/100)</f>
        <v>0.9083731742</v>
      </c>
      <c r="C411" s="10">
        <f>exp(-'Yield curve'!C404*$C$9/100)</f>
        <v>0.830273595</v>
      </c>
      <c r="D411" s="99">
        <f>exp(-'Yield curve'!D404*$D$9/100)</f>
        <v>0.7606362689</v>
      </c>
      <c r="E411" s="246">
        <f t="shared" si="3"/>
        <v>81.06219297</v>
      </c>
      <c r="F411" s="99">
        <f t="shared" si="4"/>
        <v>2.934691628</v>
      </c>
      <c r="G411" s="99">
        <f>-F411*(Bonds!X401/100)*(1/(1+(Bonds!D401/100)))</f>
        <v>-0.00188259177</v>
      </c>
      <c r="H411" s="99">
        <f>-F411*Bonds!$AS$8</f>
        <v>-0.4595068546</v>
      </c>
      <c r="I411" s="99">
        <f t="shared" si="5"/>
        <v>-1.453088261</v>
      </c>
    </row>
    <row r="412">
      <c r="A412" s="262">
        <v>42557.0</v>
      </c>
      <c r="B412" s="10">
        <f>exp(-'Yield curve'!B405*$B$9/100)</f>
        <v>0.9077375355</v>
      </c>
      <c r="C412" s="10">
        <f>exp(-'Yield curve'!C405*$C$9/100)</f>
        <v>0.8304396663</v>
      </c>
      <c r="D412" s="99">
        <f>exp(-'Yield curve'!D405*$D$9/100)</f>
        <v>0.7622352835</v>
      </c>
      <c r="E412" s="246">
        <f t="shared" si="3"/>
        <v>81.22435332</v>
      </c>
      <c r="F412" s="99">
        <f t="shared" si="4"/>
        <v>2.934849226</v>
      </c>
      <c r="G412" s="99">
        <f>-F412*(Bonds!X402/100)*(1/(1+(Bonds!D402/100)))</f>
        <v>-0.001883901383</v>
      </c>
      <c r="H412" s="99">
        <f>-F412*Bonds!$AS$8</f>
        <v>-0.459531531</v>
      </c>
      <c r="I412" s="99">
        <f t="shared" si="5"/>
        <v>-1.453166295</v>
      </c>
    </row>
    <row r="413">
      <c r="A413" s="262">
        <v>42556.0</v>
      </c>
      <c r="B413" s="10">
        <f>exp(-'Yield curve'!B406*$B$9/100)</f>
        <v>0.9075560061</v>
      </c>
      <c r="C413" s="10">
        <f>exp(-'Yield curve'!C406*$C$9/100)</f>
        <v>0.8309380796</v>
      </c>
      <c r="D413" s="99">
        <f>exp(-'Yield curve'!D406*$D$9/100)</f>
        <v>0.7638376595</v>
      </c>
      <c r="E413" s="246">
        <f t="shared" si="3"/>
        <v>81.38842944</v>
      </c>
      <c r="F413" s="99">
        <f t="shared" si="4"/>
        <v>2.934977242</v>
      </c>
      <c r="G413" s="99">
        <f>-F413*(Bonds!X403/100)*(1/(1+(Bonds!D403/100)))</f>
        <v>-0.001346566912</v>
      </c>
      <c r="H413" s="99">
        <f>-F413*Bonds!$AS$8</f>
        <v>-0.4595515754</v>
      </c>
      <c r="I413" s="99">
        <f t="shared" si="5"/>
        <v>-1.453229681</v>
      </c>
    </row>
    <row r="414">
      <c r="A414" s="262">
        <v>42555.0</v>
      </c>
      <c r="B414" s="10">
        <f>exp(-'Yield curve'!B407*$B$9/100)</f>
        <v>0.9078283138</v>
      </c>
      <c r="C414" s="10">
        <f>exp(-'Yield curve'!C407*$C$9/100)</f>
        <v>0.8316030961</v>
      </c>
      <c r="D414" s="99">
        <f>exp(-'Yield curve'!D407*$D$9/100)</f>
        <v>0.7649842757</v>
      </c>
      <c r="E414" s="246">
        <f t="shared" si="3"/>
        <v>81.50725894</v>
      </c>
      <c r="F414" s="99">
        <f t="shared" si="4"/>
        <v>2.935042357</v>
      </c>
      <c r="G414" s="99">
        <f>-F414*(Bonds!X404/100)*(1/(1+(Bonds!D404/100)))</f>
        <v>-0.0005388859555</v>
      </c>
      <c r="H414" s="99">
        <f>-F414*Bonds!$AS$8</f>
        <v>-0.459561771</v>
      </c>
      <c r="I414" s="99">
        <f t="shared" si="5"/>
        <v>-1.453261922</v>
      </c>
    </row>
    <row r="415">
      <c r="A415" s="262">
        <v>42552.0</v>
      </c>
      <c r="B415" s="10">
        <f>exp(-'Yield curve'!B408*$B$9/100)</f>
        <v>0.9079191011</v>
      </c>
      <c r="C415" s="10">
        <f>exp(-'Yield curve'!C408*$C$9/100)</f>
        <v>0.8317694333</v>
      </c>
      <c r="D415" s="99">
        <f>exp(-'Yield curve'!D408*$D$9/100)</f>
        <v>0.765443404</v>
      </c>
      <c r="E415" s="246">
        <f t="shared" si="3"/>
        <v>81.55460428</v>
      </c>
      <c r="F415" s="99">
        <f t="shared" si="4"/>
        <v>2.935071535</v>
      </c>
      <c r="G415" s="99">
        <f>-F415*(Bonds!X405/100)*(1/(1+(Bonds!D405/100)))</f>
        <v>0.001077980547</v>
      </c>
      <c r="H415" s="99">
        <f>-F415*Bonds!$AS$8</f>
        <v>-0.4595663396</v>
      </c>
      <c r="I415" s="99">
        <f t="shared" si="5"/>
        <v>-1.453276369</v>
      </c>
    </row>
    <row r="416">
      <c r="A416" s="262">
        <v>42551.0</v>
      </c>
      <c r="B416" s="10">
        <f>exp(-'Yield curve'!B409*$B$9/100)</f>
        <v>0.9079191011</v>
      </c>
      <c r="C416" s="10">
        <f>exp(-'Yield curve'!C409*$C$9/100)</f>
        <v>0.8309380796</v>
      </c>
      <c r="D416" s="99">
        <f>exp(-'Yield curve'!D409*$D$9/100)</f>
        <v>0.7645254228</v>
      </c>
      <c r="E416" s="246">
        <f t="shared" si="3"/>
        <v>81.45930749</v>
      </c>
      <c r="F416" s="99">
        <f t="shared" si="4"/>
        <v>2.935015989</v>
      </c>
      <c r="G416" s="99">
        <f>-F416*(Bonds!X406/100)*(1/(1+(Bonds!D406/100)))</f>
        <v>0.001346955479</v>
      </c>
      <c r="H416" s="99">
        <f>-F416*Bonds!$AS$8</f>
        <v>-0.4595576423</v>
      </c>
      <c r="I416" s="99">
        <f t="shared" si="5"/>
        <v>-1.453248866</v>
      </c>
    </row>
    <row r="417">
      <c r="A417" s="262">
        <v>42550.0</v>
      </c>
      <c r="B417" s="10">
        <f>exp(-'Yield curve'!B410*$B$9/100)</f>
        <v>0.9078283138</v>
      </c>
      <c r="C417" s="10">
        <f>exp(-'Yield curve'!C410*$C$9/100)</f>
        <v>0.8304396663</v>
      </c>
      <c r="D417" s="99">
        <f>exp(-'Yield curve'!D410*$D$9/100)</f>
        <v>0.7633794943</v>
      </c>
      <c r="E417" s="246">
        <f t="shared" si="3"/>
        <v>81.34124438</v>
      </c>
      <c r="F417" s="99">
        <f t="shared" si="4"/>
        <v>2.934938387</v>
      </c>
      <c r="G417" s="99">
        <f>-F417*(Bonds!X407/100)*(1/(1+(Bonds!D407/100)))</f>
        <v>-0.00107704161</v>
      </c>
      <c r="H417" s="99">
        <f>-F417*Bonds!$AS$8</f>
        <v>-0.4595454916</v>
      </c>
      <c r="I417" s="99">
        <f t="shared" si="5"/>
        <v>-1.453210442</v>
      </c>
    </row>
    <row r="418">
      <c r="A418" s="262">
        <v>42549.0</v>
      </c>
      <c r="B418" s="10">
        <f>exp(-'Yield curve'!B411*$B$9/100)</f>
        <v>0.9078283138</v>
      </c>
      <c r="C418" s="10">
        <f>exp(-'Yield curve'!C411*$C$9/100)</f>
        <v>0.8311042839</v>
      </c>
      <c r="D418" s="99">
        <f>exp(-'Yield curve'!D411*$D$9/100)</f>
        <v>0.7642960996</v>
      </c>
      <c r="E418" s="246">
        <f t="shared" si="3"/>
        <v>81.43606735</v>
      </c>
      <c r="F418" s="99">
        <f t="shared" si="4"/>
        <v>2.934997821</v>
      </c>
      <c r="G418" s="99">
        <f>-F418*(Bonds!X408/100)*(1/(1+(Bonds!D408/100)))</f>
        <v>0.001885552932</v>
      </c>
      <c r="H418" s="99">
        <f>-F418*Bonds!$AS$8</f>
        <v>-0.4595547977</v>
      </c>
      <c r="I418" s="99">
        <f t="shared" si="5"/>
        <v>-1.45323987</v>
      </c>
    </row>
    <row r="419">
      <c r="A419" s="262">
        <v>42548.0</v>
      </c>
      <c r="B419" s="10">
        <f>exp(-'Yield curve'!B412*$B$9/100)</f>
        <v>0.9072837802</v>
      </c>
      <c r="C419" s="10">
        <f>exp(-'Yield curve'!C412*$C$9/100)</f>
        <v>0.829941552</v>
      </c>
      <c r="D419" s="99">
        <f>exp(-'Yield curve'!D412*$D$9/100)</f>
        <v>0.7626927619</v>
      </c>
      <c r="E419" s="246">
        <f t="shared" si="3"/>
        <v>81.26911237</v>
      </c>
      <c r="F419" s="99">
        <f t="shared" si="4"/>
        <v>2.9349197</v>
      </c>
      <c r="G419" s="99">
        <f>-F419*(Bonds!X409/100)*(1/(1+(Bonds!D409/100)))</f>
        <v>0.0005383692011</v>
      </c>
      <c r="H419" s="99">
        <f>-F419*Bonds!$AS$8</f>
        <v>-0.4595425656</v>
      </c>
      <c r="I419" s="99">
        <f t="shared" si="5"/>
        <v>-1.453201189</v>
      </c>
    </row>
    <row r="420">
      <c r="A420" s="262">
        <v>42545.0</v>
      </c>
      <c r="B420" s="10">
        <f>exp(-'Yield curve'!B413*$B$9/100)</f>
        <v>0.9063769499</v>
      </c>
      <c r="C420" s="10">
        <f>exp(-'Yield curve'!C413*$C$9/100)</f>
        <v>0.829941552</v>
      </c>
      <c r="D420" s="99">
        <f>exp(-'Yield curve'!D413*$D$9/100)</f>
        <v>0.7622352835</v>
      </c>
      <c r="E420" s="246">
        <f t="shared" si="3"/>
        <v>81.22063592</v>
      </c>
      <c r="F420" s="99">
        <f t="shared" si="4"/>
        <v>2.934925517</v>
      </c>
      <c r="G420" s="99">
        <f>-F420*(Bonds!X410/100)*(1/(1+(Bonds!D410/100)))</f>
        <v>-0.001883950355</v>
      </c>
      <c r="H420" s="99">
        <f>-F420*Bonds!$AS$8</f>
        <v>-0.4595434765</v>
      </c>
      <c r="I420" s="99">
        <f t="shared" si="5"/>
        <v>-1.453204069</v>
      </c>
    </row>
    <row r="421">
      <c r="A421" s="262">
        <v>42544.0</v>
      </c>
      <c r="B421" s="10">
        <f>exp(-'Yield curve'!B414*$B$9/100)</f>
        <v>0.9069209392</v>
      </c>
      <c r="C421" s="10">
        <f>exp(-'Yield curve'!C414*$C$9/100)</f>
        <v>0.8311042839</v>
      </c>
      <c r="D421" s="99">
        <f>exp(-'Yield curve'!D414*$D$9/100)</f>
        <v>0.7638376595</v>
      </c>
      <c r="E421" s="246">
        <f t="shared" si="3"/>
        <v>81.38749171</v>
      </c>
      <c r="F421" s="99">
        <f t="shared" si="4"/>
        <v>2.93500362</v>
      </c>
      <c r="G421" s="99">
        <f>-F421*(Bonds!X411/100)*(1/(1+(Bonds!D411/100)))</f>
        <v>0.003501105438</v>
      </c>
      <c r="H421" s="99">
        <f>-F421*Bonds!$AS$8</f>
        <v>-0.4595557057</v>
      </c>
      <c r="I421" s="99">
        <f t="shared" si="5"/>
        <v>-1.453242742</v>
      </c>
    </row>
    <row r="422">
      <c r="A422" s="262">
        <v>42543.0</v>
      </c>
      <c r="B422" s="10">
        <f>exp(-'Yield curve'!B415*$B$9/100)</f>
        <v>0.9071930563</v>
      </c>
      <c r="C422" s="10">
        <f>exp(-'Yield curve'!C415*$C$9/100)</f>
        <v>0.8291120252</v>
      </c>
      <c r="D422" s="99">
        <f>exp(-'Yield curve'!D415*$D$9/100)</f>
        <v>0.760864494</v>
      </c>
      <c r="E422" s="246">
        <f t="shared" si="3"/>
        <v>81.08078856</v>
      </c>
      <c r="F422" s="99">
        <f t="shared" si="4"/>
        <v>2.934793477</v>
      </c>
      <c r="G422" s="99">
        <f>-F422*(Bonds!X412/100)*(1/(1+(Bonds!D412/100)))</f>
        <v>0.0002689756647</v>
      </c>
      <c r="H422" s="99">
        <f>-F422*Bonds!$AS$8</f>
        <v>-0.459522802</v>
      </c>
      <c r="I422" s="99">
        <f t="shared" si="5"/>
        <v>-1.453138691</v>
      </c>
    </row>
    <row r="423">
      <c r="A423" s="262">
        <v>42542.0</v>
      </c>
      <c r="B423" s="10">
        <f>exp(-'Yield curve'!B416*$B$9/100)</f>
        <v>0.9069209392</v>
      </c>
      <c r="C423" s="10">
        <f>exp(-'Yield curve'!C416*$C$9/100)</f>
        <v>0.8291120252</v>
      </c>
      <c r="D423" s="99">
        <f>exp(-'Yield curve'!D416*$D$9/100)</f>
        <v>0.7606362689</v>
      </c>
      <c r="E423" s="246">
        <f t="shared" si="3"/>
        <v>81.05696536</v>
      </c>
      <c r="F423" s="99">
        <f t="shared" si="4"/>
        <v>2.934787741</v>
      </c>
      <c r="G423" s="99">
        <f>-F423*(Bonds!X413/100)*(1/(1+(Bonds!D413/100)))</f>
        <v>-0.001075801958</v>
      </c>
      <c r="H423" s="99">
        <f>-F423*Bonds!$AS$8</f>
        <v>-0.4595219039</v>
      </c>
      <c r="I423" s="99">
        <f t="shared" si="5"/>
        <v>-1.453135851</v>
      </c>
    </row>
    <row r="424">
      <c r="A424" s="262">
        <v>42541.0</v>
      </c>
      <c r="B424" s="10">
        <f>exp(-'Yield curve'!B417*$B$9/100)</f>
        <v>0.9068302517</v>
      </c>
      <c r="C424" s="10">
        <f>exp(-'Yield curve'!C417*$C$9/100)</f>
        <v>0.8297755802</v>
      </c>
      <c r="D424" s="99">
        <f>exp(-'Yield curve'!D417*$D$9/100)</f>
        <v>0.7615495803</v>
      </c>
      <c r="E424" s="246">
        <f t="shared" si="3"/>
        <v>81.15126886</v>
      </c>
      <c r="F424" s="99">
        <f t="shared" si="4"/>
        <v>2.934851639</v>
      </c>
      <c r="G424" s="99">
        <f>-F424*(Bonds!X414/100)*(1/(1+(Bonds!D414/100)))</f>
        <v>0.002690549724</v>
      </c>
      <c r="H424" s="99">
        <f>-F424*Bonds!$AS$8</f>
        <v>-0.4595319088</v>
      </c>
      <c r="I424" s="99">
        <f t="shared" si="5"/>
        <v>-1.453167489</v>
      </c>
    </row>
    <row r="425">
      <c r="A425" s="262">
        <v>42538.0</v>
      </c>
      <c r="B425" s="10">
        <f>exp(-'Yield curve'!B418*$B$9/100)</f>
        <v>0.9061956926</v>
      </c>
      <c r="C425" s="10">
        <f>exp(-'Yield curve'!C418*$C$9/100)</f>
        <v>0.8282833276</v>
      </c>
      <c r="D425" s="99">
        <f>exp(-'Yield curve'!D418*$D$9/100)</f>
        <v>0.7592683551</v>
      </c>
      <c r="E425" s="246">
        <f t="shared" si="3"/>
        <v>80.91433026</v>
      </c>
      <c r="F425" s="99">
        <f t="shared" si="4"/>
        <v>2.934729121</v>
      </c>
      <c r="G425" s="99">
        <f>-F425*(Bonds!X415/100)*(1/(1+(Bonds!D415/100)))</f>
        <v>0.001075189273</v>
      </c>
      <c r="H425" s="99">
        <f>-F425*Bonds!$AS$8</f>
        <v>-0.4595127253</v>
      </c>
      <c r="I425" s="99">
        <f t="shared" si="5"/>
        <v>-1.453106826</v>
      </c>
    </row>
    <row r="426">
      <c r="A426" s="262">
        <v>42537.0</v>
      </c>
      <c r="B426" s="10">
        <f>exp(-'Yield curve'!B419*$B$9/100)</f>
        <v>0.9068302517</v>
      </c>
      <c r="C426" s="10">
        <f>exp(-'Yield curve'!C419*$C$9/100)</f>
        <v>0.8281176875</v>
      </c>
      <c r="D426" s="99">
        <f>exp(-'Yield curve'!D419*$D$9/100)</f>
        <v>0.7583577796</v>
      </c>
      <c r="E426" s="246">
        <f t="shared" si="3"/>
        <v>80.82238939</v>
      </c>
      <c r="F426" s="99">
        <f t="shared" si="4"/>
        <v>2.934627565</v>
      </c>
      <c r="G426" s="99">
        <f>-F426*(Bonds!X416/100)*(1/(1+(Bonds!D416/100)))</f>
        <v>-0.0008060687324</v>
      </c>
      <c r="H426" s="99">
        <f>-F426*Bonds!$AS$8</f>
        <v>-0.4594968239</v>
      </c>
      <c r="I426" s="99">
        <f t="shared" si="5"/>
        <v>-1.453056541</v>
      </c>
    </row>
    <row r="427">
      <c r="A427" s="262">
        <v>42536.0</v>
      </c>
      <c r="B427" s="10">
        <f>exp(-'Yield curve'!B420*$B$9/100)</f>
        <v>0.9065582434</v>
      </c>
      <c r="C427" s="10">
        <f>exp(-'Yield curve'!C420*$C$9/100)</f>
        <v>0.8284490009</v>
      </c>
      <c r="D427" s="99">
        <f>exp(-'Yield curve'!D420*$D$9/100)</f>
        <v>0.7590406088</v>
      </c>
      <c r="E427" s="246">
        <f t="shared" si="3"/>
        <v>80.89215659</v>
      </c>
      <c r="F427" s="99">
        <f t="shared" si="4"/>
        <v>2.934689206</v>
      </c>
      <c r="G427" s="99">
        <f>-F427*(Bonds!X417/100)*(1/(1+(Bonds!D417/100)))</f>
        <v>-0.0002687690453</v>
      </c>
      <c r="H427" s="99">
        <f>-F427*Bonds!$AS$8</f>
        <v>-0.4595064755</v>
      </c>
      <c r="I427" s="99">
        <f t="shared" si="5"/>
        <v>-1.453087062</v>
      </c>
    </row>
    <row r="428">
      <c r="A428" s="262">
        <v>42535.0</v>
      </c>
      <c r="B428" s="10">
        <f>exp(-'Yield curve'!B421*$B$9/100)</f>
        <v>0.9076467663</v>
      </c>
      <c r="C428" s="10">
        <f>exp(-'Yield curve'!C421*$C$9/100)</f>
        <v>0.8287804467</v>
      </c>
      <c r="D428" s="99">
        <f>exp(-'Yield curve'!D421*$D$9/100)</f>
        <v>0.7592683551</v>
      </c>
      <c r="E428" s="246">
        <f t="shared" si="3"/>
        <v>80.91822665</v>
      </c>
      <c r="F428" s="99">
        <f t="shared" si="4"/>
        <v>2.934648247</v>
      </c>
      <c r="G428" s="99">
        <f>-F428*(Bonds!X418/100)*(1/(1+(Bonds!D418/100)))</f>
        <v>-0.0008063697327</v>
      </c>
      <c r="H428" s="99">
        <f>-F428*Bonds!$AS$8</f>
        <v>-0.4595000622</v>
      </c>
      <c r="I428" s="99">
        <f t="shared" si="5"/>
        <v>-1.453066782</v>
      </c>
    </row>
    <row r="429">
      <c r="A429" s="262">
        <v>42531.0</v>
      </c>
      <c r="B429" s="10">
        <f>exp(-'Yield curve'!B422*$B$9/100)</f>
        <v>0.9079191011</v>
      </c>
      <c r="C429" s="10">
        <f>exp(-'Yield curve'!C422*$C$9/100)</f>
        <v>0.8291120252</v>
      </c>
      <c r="D429" s="99">
        <f>exp(-'Yield curve'!D422*$D$9/100)</f>
        <v>0.7599520042</v>
      </c>
      <c r="E429" s="246">
        <f t="shared" si="3"/>
        <v>80.98916669</v>
      </c>
      <c r="F429" s="99">
        <f t="shared" si="4"/>
        <v>2.934683851</v>
      </c>
      <c r="G429" s="99">
        <f>-F429*(Bonds!X419/100)*(1/(1+(Bonds!D419/100)))</f>
        <v>0.00188206935</v>
      </c>
      <c r="H429" s="99">
        <f>-F429*Bonds!$AS$8</f>
        <v>-0.4595056371</v>
      </c>
      <c r="I429" s="99">
        <f t="shared" si="5"/>
        <v>-1.453084411</v>
      </c>
    </row>
    <row r="430">
      <c r="A430" s="262">
        <v>42530.0</v>
      </c>
      <c r="B430" s="10">
        <f>exp(-'Yield curve'!B423*$B$9/100)</f>
        <v>0.9070116359</v>
      </c>
      <c r="C430" s="10">
        <f>exp(-'Yield curve'!C423*$C$9/100)</f>
        <v>0.8281176875</v>
      </c>
      <c r="D430" s="99">
        <f>exp(-'Yield curve'!D423*$D$9/100)</f>
        <v>0.7583577796</v>
      </c>
      <c r="E430" s="246">
        <f t="shared" si="3"/>
        <v>80.82275216</v>
      </c>
      <c r="F430" s="99">
        <f t="shared" si="4"/>
        <v>2.934618882</v>
      </c>
      <c r="G430" s="99">
        <f>-F430*(Bonds!X420/100)*(1/(1+(Bonds!D420/100)))</f>
        <v>0.0005373775649</v>
      </c>
      <c r="H430" s="99">
        <f>-F430*Bonds!$AS$8</f>
        <v>-0.4594954643</v>
      </c>
      <c r="I430" s="99">
        <f t="shared" si="5"/>
        <v>-1.453052242</v>
      </c>
    </row>
    <row r="431">
      <c r="A431" s="262">
        <v>42529.0</v>
      </c>
      <c r="B431" s="10">
        <f>exp(-'Yield curve'!B424*$B$9/100)</f>
        <v>0.9070116359</v>
      </c>
      <c r="C431" s="10">
        <f>exp(-'Yield curve'!C424*$C$9/100)</f>
        <v>0.8281176875</v>
      </c>
      <c r="D431" s="99">
        <f>exp(-'Yield curve'!D424*$D$9/100)</f>
        <v>0.7579029014</v>
      </c>
      <c r="E431" s="246">
        <f t="shared" si="3"/>
        <v>80.77635459</v>
      </c>
      <c r="F431" s="99">
        <f t="shared" si="4"/>
        <v>2.934581327</v>
      </c>
      <c r="G431" s="99">
        <f>-F431*(Bonds!X421/100)*(1/(1+(Bonds!D421/100)))</f>
        <v>0.001074544609</v>
      </c>
      <c r="H431" s="99">
        <f>-F431*Bonds!$AS$8</f>
        <v>-0.4594895841</v>
      </c>
      <c r="I431" s="99">
        <f t="shared" si="5"/>
        <v>-1.453033647</v>
      </c>
    </row>
    <row r="432">
      <c r="A432" s="262">
        <v>42528.0</v>
      </c>
      <c r="B432" s="10">
        <f>exp(-'Yield curve'!B425*$B$9/100)</f>
        <v>0.9069209392</v>
      </c>
      <c r="C432" s="10">
        <f>exp(-'Yield curve'!C425*$C$9/100)</f>
        <v>0.8274554583</v>
      </c>
      <c r="D432" s="99">
        <f>exp(-'Yield curve'!D425*$D$9/100)</f>
        <v>0.7569939634</v>
      </c>
      <c r="E432" s="246">
        <f t="shared" si="3"/>
        <v>80.68213706</v>
      </c>
      <c r="F432" s="99">
        <f t="shared" si="4"/>
        <v>2.934525846</v>
      </c>
      <c r="G432" s="99">
        <f>-F432*(Bonds!X422/100)*(1/(1+(Bonds!D422/100)))</f>
        <v>0.0005370654916</v>
      </c>
      <c r="H432" s="99">
        <f>-F432*Bonds!$AS$8</f>
        <v>-0.459480897</v>
      </c>
      <c r="I432" s="99">
        <f t="shared" si="5"/>
        <v>-1.453006176</v>
      </c>
    </row>
    <row r="433">
      <c r="A433" s="262">
        <v>42527.0</v>
      </c>
      <c r="B433" s="10">
        <f>exp(-'Yield curve'!B426*$B$9/100)</f>
        <v>0.9071023416</v>
      </c>
      <c r="C433" s="10">
        <f>exp(-'Yield curve'!C426*$C$9/100)</f>
        <v>0.8271245423</v>
      </c>
      <c r="D433" s="99">
        <f>exp(-'Yield curve'!D426*$D$9/100)</f>
        <v>0.7565399032</v>
      </c>
      <c r="E433" s="246">
        <f t="shared" si="3"/>
        <v>80.6355239</v>
      </c>
      <c r="F433" s="99">
        <f t="shared" si="4"/>
        <v>2.934487206</v>
      </c>
      <c r="G433" s="99">
        <f>-F433*(Bonds!X423/100)*(1/(1+(Bonds!D423/100)))</f>
        <v>0.001610880443</v>
      </c>
      <c r="H433" s="99">
        <f>-F433*Bonds!$AS$8</f>
        <v>-0.4594748468</v>
      </c>
      <c r="I433" s="99">
        <f t="shared" si="5"/>
        <v>-1.452987044</v>
      </c>
    </row>
    <row r="434">
      <c r="A434" s="262">
        <v>42524.0</v>
      </c>
      <c r="B434" s="10">
        <f>exp(-'Yield curve'!B427*$B$9/100)</f>
        <v>0.9067395732</v>
      </c>
      <c r="C434" s="10">
        <f>exp(-'Yield curve'!C427*$C$9/100)</f>
        <v>0.8271245423</v>
      </c>
      <c r="D434" s="99">
        <f>exp(-'Yield curve'!D427*$D$9/100)</f>
        <v>0.7551793562</v>
      </c>
      <c r="E434" s="246">
        <f t="shared" si="3"/>
        <v>80.49602257</v>
      </c>
      <c r="F434" s="99">
        <f t="shared" si="4"/>
        <v>2.934391698</v>
      </c>
      <c r="G434" s="99">
        <f>-F434*(Bonds!X424/100)*(1/(1+(Bonds!D424/100)))</f>
        <v>0.001878268278</v>
      </c>
      <c r="H434" s="99">
        <f>-F434*Bonds!$AS$8</f>
        <v>-0.4594598924</v>
      </c>
      <c r="I434" s="99">
        <f t="shared" si="5"/>
        <v>-1.452939753</v>
      </c>
    </row>
    <row r="435">
      <c r="A435" s="262">
        <v>42523.0</v>
      </c>
      <c r="B435" s="10">
        <f>exp(-'Yield curve'!B428*$B$9/100)</f>
        <v>0.9069209392</v>
      </c>
      <c r="C435" s="10">
        <f>exp(-'Yield curve'!C428*$C$9/100)</f>
        <v>0.8261325882</v>
      </c>
      <c r="D435" s="99">
        <f>exp(-'Yield curve'!D428*$D$9/100)</f>
        <v>0.7535951436</v>
      </c>
      <c r="E435" s="246">
        <f t="shared" si="3"/>
        <v>80.3328117</v>
      </c>
      <c r="F435" s="99">
        <f t="shared" si="4"/>
        <v>2.934274068</v>
      </c>
      <c r="G435" s="99">
        <f>-F435*(Bonds!X425/100)*(1/(1+(Bonds!D425/100)))</f>
        <v>0</v>
      </c>
      <c r="H435" s="99">
        <f>-F435*Bonds!$AS$8</f>
        <v>-0.4594414742</v>
      </c>
      <c r="I435" s="99">
        <f t="shared" si="5"/>
        <v>-1.45288151</v>
      </c>
    </row>
    <row r="436">
      <c r="A436" s="262">
        <v>42522.0</v>
      </c>
      <c r="B436" s="10">
        <f>exp(-'Yield curve'!B429*$B$9/100)</f>
        <v>0.9066489038</v>
      </c>
      <c r="C436" s="10">
        <f>exp(-'Yield curve'!C429*$C$9/100)</f>
        <v>0.8261325882</v>
      </c>
      <c r="D436" s="99">
        <f>exp(-'Yield curve'!D429*$D$9/100)</f>
        <v>0.7535951436</v>
      </c>
      <c r="E436" s="246">
        <f t="shared" si="3"/>
        <v>80.33226763</v>
      </c>
      <c r="F436" s="99">
        <f t="shared" si="4"/>
        <v>2.934287168</v>
      </c>
      <c r="G436" s="99">
        <f>-F436*(Bonds!X426/100)*(1/(1+(Bonds!D426/100)))</f>
        <v>-0.002681428464</v>
      </c>
      <c r="H436" s="99">
        <f>-F436*Bonds!$AS$8</f>
        <v>-0.4594435254</v>
      </c>
      <c r="I436" s="99">
        <f t="shared" si="5"/>
        <v>-1.452887996</v>
      </c>
    </row>
    <row r="437">
      <c r="A437" s="262">
        <v>42521.0</v>
      </c>
      <c r="B437" s="10">
        <f>exp(-'Yield curve'!B430*$B$9/100)</f>
        <v>0.9074652551</v>
      </c>
      <c r="C437" s="10">
        <f>exp(-'Yield curve'!C430*$C$9/100)</f>
        <v>0.8274554583</v>
      </c>
      <c r="D437" s="99">
        <f>exp(-'Yield curve'!D430*$D$9/100)</f>
        <v>0.7558593236</v>
      </c>
      <c r="E437" s="246">
        <f t="shared" si="3"/>
        <v>80.56749243</v>
      </c>
      <c r="F437" s="99">
        <f t="shared" si="4"/>
        <v>2.934405654</v>
      </c>
      <c r="G437" s="99">
        <f>-F437*(Bonds!X427/100)*(1/(1+(Bonds!D427/100)))</f>
        <v>0.0008051968319</v>
      </c>
      <c r="H437" s="99">
        <f>-F437*Bonds!$AS$8</f>
        <v>-0.4594620777</v>
      </c>
      <c r="I437" s="99">
        <f t="shared" si="5"/>
        <v>-1.452946664</v>
      </c>
    </row>
    <row r="438">
      <c r="A438" s="262">
        <v>42520.0</v>
      </c>
      <c r="B438" s="10">
        <f>exp(-'Yield curve'!B431*$B$9/100)</f>
        <v>0.9084640161</v>
      </c>
      <c r="C438" s="10">
        <f>exp(-'Yield curve'!C431*$C$9/100)</f>
        <v>0.8272899838</v>
      </c>
      <c r="D438" s="99">
        <f>exp(-'Yield curve'!D431*$D$9/100)</f>
        <v>0.7551793562</v>
      </c>
      <c r="E438" s="246">
        <f t="shared" si="3"/>
        <v>80.49980234</v>
      </c>
      <c r="F438" s="99">
        <f t="shared" si="4"/>
        <v>2.934304981</v>
      </c>
      <c r="G438" s="99">
        <f>-F438*(Bonds!X428/100)*(1/(1+(Bonds!D428/100)))</f>
        <v>-0.001073264441</v>
      </c>
      <c r="H438" s="99">
        <f>-F438*Bonds!$AS$8</f>
        <v>-0.4594463145</v>
      </c>
      <c r="I438" s="99">
        <f t="shared" si="5"/>
        <v>-1.452896816</v>
      </c>
    </row>
    <row r="439">
      <c r="A439" s="262">
        <v>42517.0</v>
      </c>
      <c r="B439" s="10">
        <f>exp(-'Yield curve'!B432*$B$9/100)</f>
        <v>0.9084640161</v>
      </c>
      <c r="C439" s="10">
        <f>exp(-'Yield curve'!C432*$C$9/100)</f>
        <v>0.8277865067</v>
      </c>
      <c r="D439" s="99">
        <f>exp(-'Yield curve'!D432*$D$9/100)</f>
        <v>0.7560861154</v>
      </c>
      <c r="E439" s="246">
        <f t="shared" si="3"/>
        <v>80.59328482</v>
      </c>
      <c r="F439" s="99">
        <f t="shared" si="4"/>
        <v>2.934368861</v>
      </c>
      <c r="G439" s="99">
        <f>-F439*(Bonds!X429/100)*(1/(1+(Bonds!D429/100)))</f>
        <v>0</v>
      </c>
      <c r="H439" s="99">
        <f>-F439*Bonds!$AS$8</f>
        <v>-0.4594563166</v>
      </c>
      <c r="I439" s="99">
        <f t="shared" si="5"/>
        <v>-1.452928446</v>
      </c>
    </row>
    <row r="440">
      <c r="A440" s="262">
        <v>42516.0</v>
      </c>
      <c r="B440" s="10">
        <f>exp(-'Yield curve'!B433*$B$9/100)</f>
        <v>0.9091001635</v>
      </c>
      <c r="C440" s="10">
        <f>exp(-'Yield curve'!C433*$C$9/100)</f>
        <v>0.8279520806</v>
      </c>
      <c r="D440" s="99">
        <f>exp(-'Yield curve'!D433*$D$9/100)</f>
        <v>0.7560861154</v>
      </c>
      <c r="E440" s="246">
        <f t="shared" si="3"/>
        <v>80.59488826</v>
      </c>
      <c r="F440" s="99">
        <f t="shared" si="4"/>
        <v>2.934334485</v>
      </c>
      <c r="G440" s="99">
        <f>-F440*(Bonds!X430/100)*(1/(1+(Bonds!D430/100)))</f>
        <v>0.0002684169855</v>
      </c>
      <c r="H440" s="99">
        <f>-F440*Bonds!$AS$8</f>
        <v>-0.4594509342</v>
      </c>
      <c r="I440" s="99">
        <f t="shared" si="5"/>
        <v>-1.452911425</v>
      </c>
    </row>
    <row r="441">
      <c r="A441" s="262">
        <v>42515.0</v>
      </c>
      <c r="B441" s="10">
        <f>exp(-'Yield curve'!B434*$B$9/100)</f>
        <v>0.909009258</v>
      </c>
      <c r="C441" s="10">
        <f>exp(-'Yield curve'!C434*$C$9/100)</f>
        <v>0.8277865067</v>
      </c>
      <c r="D441" s="99">
        <f>exp(-'Yield curve'!D434*$D$9/100)</f>
        <v>0.7558593236</v>
      </c>
      <c r="E441" s="246">
        <f t="shared" si="3"/>
        <v>80.57124254</v>
      </c>
      <c r="F441" s="99">
        <f t="shared" si="4"/>
        <v>2.934323837</v>
      </c>
      <c r="G441" s="99">
        <f>-F441*(Bonds!X431/100)*(1/(1+(Bonds!D431/100)))</f>
        <v>-0.0005367829209</v>
      </c>
      <c r="H441" s="99">
        <f>-F441*Bonds!$AS$8</f>
        <v>-0.4594492669</v>
      </c>
      <c r="I441" s="99">
        <f t="shared" si="5"/>
        <v>-1.452906153</v>
      </c>
    </row>
    <row r="442">
      <c r="A442" s="262">
        <v>42514.0</v>
      </c>
      <c r="B442" s="10">
        <f>exp(-'Yield curve'!B435*$B$9/100)</f>
        <v>0.9093729345</v>
      </c>
      <c r="C442" s="10">
        <f>exp(-'Yield curve'!C435*$C$9/100)</f>
        <v>0.8284490009</v>
      </c>
      <c r="D442" s="99">
        <f>exp(-'Yield curve'!D435*$D$9/100)</f>
        <v>0.7563129753</v>
      </c>
      <c r="E442" s="246">
        <f t="shared" si="3"/>
        <v>80.61956735</v>
      </c>
      <c r="F442" s="99">
        <f t="shared" si="4"/>
        <v>2.934328725</v>
      </c>
      <c r="G442" s="99">
        <f>-F442*(Bonds!X432/100)*(1/(1+(Bonds!D432/100)))</f>
        <v>0.0008053230424</v>
      </c>
      <c r="H442" s="99">
        <f>-F442*Bonds!$AS$8</f>
        <v>-0.4594500323</v>
      </c>
      <c r="I442" s="99">
        <f t="shared" si="5"/>
        <v>-1.452908573</v>
      </c>
    </row>
    <row r="443">
      <c r="A443" s="262">
        <v>42513.0</v>
      </c>
      <c r="B443" s="10">
        <f>exp(-'Yield curve'!B436*$B$9/100)</f>
        <v>0.9093729345</v>
      </c>
      <c r="C443" s="10">
        <f>exp(-'Yield curve'!C436*$C$9/100)</f>
        <v>0.8279520806</v>
      </c>
      <c r="D443" s="99">
        <f>exp(-'Yield curve'!D436*$D$9/100)</f>
        <v>0.7556325998</v>
      </c>
      <c r="E443" s="246">
        <f t="shared" si="3"/>
        <v>80.54917521</v>
      </c>
      <c r="F443" s="99">
        <f t="shared" si="4"/>
        <v>2.934283673</v>
      </c>
      <c r="G443" s="99">
        <f>-F443*(Bonds!X433/100)*(1/(1+(Bonds!D433/100)))</f>
        <v>-0.001073452963</v>
      </c>
      <c r="H443" s="99">
        <f>-F443*Bonds!$AS$8</f>
        <v>-0.4594429782</v>
      </c>
      <c r="I443" s="99">
        <f t="shared" si="5"/>
        <v>-1.452886266</v>
      </c>
    </row>
    <row r="444">
      <c r="A444" s="262">
        <v>42510.0</v>
      </c>
      <c r="B444" s="10">
        <f>exp(-'Yield curve'!B437*$B$9/100)</f>
        <v>0.9091910781</v>
      </c>
      <c r="C444" s="10">
        <f>exp(-'Yield curve'!C437*$C$9/100)</f>
        <v>0.8282833276</v>
      </c>
      <c r="D444" s="99">
        <f>exp(-'Yield curve'!D437*$D$9/100)</f>
        <v>0.7565399032</v>
      </c>
      <c r="E444" s="246">
        <f t="shared" si="3"/>
        <v>80.64201894</v>
      </c>
      <c r="F444" s="99">
        <f t="shared" si="4"/>
        <v>2.934360138</v>
      </c>
      <c r="G444" s="99">
        <f>-F444*(Bonds!X434/100)*(1/(1+(Bonds!D434/100)))</f>
        <v>0.0002684684482</v>
      </c>
      <c r="H444" s="99">
        <f>-F444*Bonds!$AS$8</f>
        <v>-0.4594549509</v>
      </c>
      <c r="I444" s="99">
        <f t="shared" si="5"/>
        <v>-1.452924127</v>
      </c>
    </row>
    <row r="445">
      <c r="A445" s="262">
        <v>42509.0</v>
      </c>
      <c r="B445" s="10">
        <f>exp(-'Yield curve'!B438*$B$9/100)</f>
        <v>0.9091910781</v>
      </c>
      <c r="C445" s="10">
        <f>exp(-'Yield curve'!C438*$C$9/100)</f>
        <v>0.8282833276</v>
      </c>
      <c r="D445" s="99">
        <f>exp(-'Yield curve'!D438*$D$9/100)</f>
        <v>0.7563129753</v>
      </c>
      <c r="E445" s="246">
        <f t="shared" si="3"/>
        <v>80.61887229</v>
      </c>
      <c r="F445" s="99">
        <f t="shared" si="4"/>
        <v>2.934341292</v>
      </c>
      <c r="G445" s="99">
        <f>-F445*(Bonds!X435/100)*(1/(1+(Bonds!D435/100)))</f>
        <v>-0.001610652983</v>
      </c>
      <c r="H445" s="99">
        <f>-F445*Bonds!$AS$8</f>
        <v>-0.459452</v>
      </c>
      <c r="I445" s="99">
        <f t="shared" si="5"/>
        <v>-1.452914796</v>
      </c>
    </row>
    <row r="446">
      <c r="A446" s="262">
        <v>42508.0</v>
      </c>
      <c r="B446" s="10">
        <f>exp(-'Yield curve'!B439*$B$9/100)</f>
        <v>0.9093729345</v>
      </c>
      <c r="C446" s="10">
        <f>exp(-'Yield curve'!C439*$C$9/100)</f>
        <v>0.8287804467</v>
      </c>
      <c r="D446" s="99">
        <f>exp(-'Yield curve'!D439*$D$9/100)</f>
        <v>0.7576755646</v>
      </c>
      <c r="E446" s="246">
        <f t="shared" si="3"/>
        <v>80.75921435</v>
      </c>
      <c r="F446" s="99">
        <f t="shared" si="4"/>
        <v>2.934434075</v>
      </c>
      <c r="G446" s="99">
        <f>-F446*(Bonds!X436/100)*(1/(1+(Bonds!D436/100)))</f>
        <v>-0.001074392338</v>
      </c>
      <c r="H446" s="99">
        <f>-F446*Bonds!$AS$8</f>
        <v>-0.4594665276</v>
      </c>
      <c r="I446" s="99">
        <f t="shared" si="5"/>
        <v>-1.452960736</v>
      </c>
    </row>
    <row r="447">
      <c r="A447" s="262">
        <v>42507.0</v>
      </c>
      <c r="B447" s="10">
        <f>exp(-'Yield curve'!B440*$B$9/100)</f>
        <v>0.9096457873</v>
      </c>
      <c r="C447" s="10">
        <f>exp(-'Yield curve'!C440*$C$9/100)</f>
        <v>0.8292778642</v>
      </c>
      <c r="D447" s="99">
        <f>exp(-'Yield curve'!D440*$D$9/100)</f>
        <v>0.758585321</v>
      </c>
      <c r="E447" s="246">
        <f t="shared" si="3"/>
        <v>80.85355005</v>
      </c>
      <c r="F447" s="99">
        <f t="shared" si="4"/>
        <v>2.934484771</v>
      </c>
      <c r="G447" s="99">
        <f>-F447*(Bonds!X437/100)*(1/(1+(Bonds!D437/100)))</f>
        <v>-0.0005374022105</v>
      </c>
      <c r="H447" s="99">
        <f>-F447*Bonds!$AS$8</f>
        <v>-0.4594744655</v>
      </c>
      <c r="I447" s="99">
        <f t="shared" si="5"/>
        <v>-1.452985838</v>
      </c>
    </row>
    <row r="448">
      <c r="A448" s="262">
        <v>42506.0</v>
      </c>
      <c r="B448" s="10">
        <f>exp(-'Yield curve'!B441*$B$9/100)</f>
        <v>0.9097367564</v>
      </c>
      <c r="C448" s="10">
        <f>exp(-'Yield curve'!C441*$C$9/100)</f>
        <v>0.8294437364</v>
      </c>
      <c r="D448" s="99">
        <f>exp(-'Yield curve'!D441*$D$9/100)</f>
        <v>0.7590406088</v>
      </c>
      <c r="E448" s="246">
        <f t="shared" si="3"/>
        <v>80.90050308</v>
      </c>
      <c r="F448" s="99">
        <f t="shared" si="4"/>
        <v>2.934514196</v>
      </c>
      <c r="G448" s="99">
        <f>-F448*(Bonds!X438/100)*(1/(1+(Bonds!D438/100)))</f>
        <v>0.0002687530173</v>
      </c>
      <c r="H448" s="99">
        <f>-F448*Bonds!$AS$8</f>
        <v>-0.4594790728</v>
      </c>
      <c r="I448" s="99">
        <f t="shared" si="5"/>
        <v>-1.453000407</v>
      </c>
    </row>
    <row r="449">
      <c r="A449" s="262">
        <v>42503.0</v>
      </c>
      <c r="B449" s="10">
        <f>exp(-'Yield curve'!B442*$B$9/100)</f>
        <v>0.9094638763</v>
      </c>
      <c r="C449" s="10">
        <f>exp(-'Yield curve'!C442*$C$9/100)</f>
        <v>0.8291120252</v>
      </c>
      <c r="D449" s="99">
        <f>exp(-'Yield curve'!D442*$D$9/100)</f>
        <v>0.7588129308</v>
      </c>
      <c r="E449" s="246">
        <f t="shared" si="3"/>
        <v>80.87607074</v>
      </c>
      <c r="F449" s="99">
        <f t="shared" si="4"/>
        <v>2.934516112</v>
      </c>
      <c r="G449" s="99">
        <f>-F449*(Bonds!X439/100)*(1/(1+(Bonds!D439/100)))</f>
        <v>0</v>
      </c>
      <c r="H449" s="99">
        <f>-F449*Bonds!$AS$8</f>
        <v>-0.4594793728</v>
      </c>
      <c r="I449" s="99">
        <f t="shared" si="5"/>
        <v>-1.453001356</v>
      </c>
    </row>
    <row r="450">
      <c r="A450" s="262">
        <v>42502.0</v>
      </c>
      <c r="B450" s="10">
        <f>exp(-'Yield curve'!B443*$B$9/100)</f>
        <v>0.9095548272</v>
      </c>
      <c r="C450" s="10">
        <f>exp(-'Yield curve'!C443*$C$9/100)</f>
        <v>0.8292778642</v>
      </c>
      <c r="D450" s="99">
        <f>exp(-'Yield curve'!D443*$D$9/100)</f>
        <v>0.7588129308</v>
      </c>
      <c r="E450" s="246">
        <f t="shared" si="3"/>
        <v>80.87658432</v>
      </c>
      <c r="F450" s="99">
        <f t="shared" si="4"/>
        <v>2.934507929</v>
      </c>
      <c r="G450" s="99">
        <f>-F450*(Bonds!X440/100)*(1/(1+(Bonds!D440/100)))</f>
        <v>0</v>
      </c>
      <c r="H450" s="99">
        <f>-F450*Bonds!$AS$8</f>
        <v>-0.4594780915</v>
      </c>
      <c r="I450" s="99">
        <f t="shared" si="5"/>
        <v>-1.452997304</v>
      </c>
    </row>
    <row r="451">
      <c r="A451" s="262">
        <v>42501.0</v>
      </c>
      <c r="B451" s="10">
        <f>exp(-'Yield curve'!B444*$B$9/100)</f>
        <v>0.9091910781</v>
      </c>
      <c r="C451" s="10">
        <f>exp(-'Yield curve'!C444*$C$9/100)</f>
        <v>0.8291120252</v>
      </c>
      <c r="D451" s="99">
        <f>exp(-'Yield curve'!D444*$D$9/100)</f>
        <v>0.7588129308</v>
      </c>
      <c r="E451" s="246">
        <f t="shared" si="3"/>
        <v>80.87552514</v>
      </c>
      <c r="F451" s="99">
        <f t="shared" si="4"/>
        <v>2.934529163</v>
      </c>
      <c r="G451" s="99">
        <f>-F451*(Bonds!X441/100)*(1/(1+(Bonds!D441/100)))</f>
        <v>0.002149838214</v>
      </c>
      <c r="H451" s="99">
        <f>-F451*Bonds!$AS$8</f>
        <v>-0.4594814163</v>
      </c>
      <c r="I451" s="99">
        <f t="shared" si="5"/>
        <v>-1.453007818</v>
      </c>
    </row>
    <row r="452">
      <c r="A452" s="262">
        <v>42500.0</v>
      </c>
      <c r="B452" s="10">
        <f>exp(-'Yield curve'!B445*$B$9/100)</f>
        <v>0.9088274744</v>
      </c>
      <c r="C452" s="10">
        <f>exp(-'Yield curve'!C445*$C$9/100)</f>
        <v>0.8282833276</v>
      </c>
      <c r="D452" s="99">
        <f>exp(-'Yield curve'!D445*$D$9/100)</f>
        <v>0.7569939634</v>
      </c>
      <c r="E452" s="246">
        <f t="shared" si="3"/>
        <v>80.68760587</v>
      </c>
      <c r="F452" s="99">
        <f t="shared" si="4"/>
        <v>2.934415249</v>
      </c>
      <c r="G452" s="99">
        <f>-F452*(Bonds!X442/100)*(1/(1+(Bonds!D442/100)))</f>
        <v>-0.0005370452505</v>
      </c>
      <c r="H452" s="99">
        <f>-F452*Bonds!$AS$8</f>
        <v>-0.4594635799</v>
      </c>
      <c r="I452" s="99">
        <f t="shared" si="5"/>
        <v>-1.452951414</v>
      </c>
    </row>
    <row r="453">
      <c r="A453" s="262">
        <v>42496.0</v>
      </c>
      <c r="B453" s="10">
        <f>exp(-'Yield curve'!B446*$B$9/100)</f>
        <v>0.9092820017</v>
      </c>
      <c r="C453" s="10">
        <f>exp(-'Yield curve'!C446*$C$9/100)</f>
        <v>0.8291120252</v>
      </c>
      <c r="D453" s="99">
        <f>exp(-'Yield curve'!D446*$D$9/100)</f>
        <v>0.757448296</v>
      </c>
      <c r="E453" s="246">
        <f t="shared" si="3"/>
        <v>80.73651425</v>
      </c>
      <c r="F453" s="99">
        <f t="shared" si="4"/>
        <v>2.934411931</v>
      </c>
      <c r="G453" s="99">
        <f>-F453*(Bonds!X443/100)*(1/(1+(Bonds!D443/100)))</f>
        <v>0.0008057144237</v>
      </c>
      <c r="H453" s="99">
        <f>-F453*Bonds!$AS$8</f>
        <v>-0.4594630605</v>
      </c>
      <c r="I453" s="99">
        <f t="shared" si="5"/>
        <v>-1.452949772</v>
      </c>
    </row>
    <row r="454">
      <c r="A454" s="262">
        <v>42495.0</v>
      </c>
      <c r="B454" s="10">
        <f>exp(-'Yield curve'!B447*$B$9/100)</f>
        <v>0.9087365962</v>
      </c>
      <c r="C454" s="10">
        <f>exp(-'Yield curve'!C447*$C$9/100)</f>
        <v>0.8282833276</v>
      </c>
      <c r="D454" s="99">
        <f>exp(-'Yield curve'!D447*$D$9/100)</f>
        <v>0.7567668992</v>
      </c>
      <c r="E454" s="246">
        <f t="shared" si="3"/>
        <v>80.66426357</v>
      </c>
      <c r="F454" s="99">
        <f t="shared" si="4"/>
        <v>2.934400777</v>
      </c>
      <c r="G454" s="99">
        <f>-F454*(Bonds!X444/100)*(1/(1+(Bonds!D444/100)))</f>
        <v>0</v>
      </c>
      <c r="H454" s="99">
        <f>-F454*Bonds!$AS$8</f>
        <v>-0.4594613139</v>
      </c>
      <c r="I454" s="99">
        <f t="shared" si="5"/>
        <v>-1.452944249</v>
      </c>
    </row>
    <row r="455">
      <c r="A455" s="262">
        <v>42494.0</v>
      </c>
      <c r="B455" s="10">
        <f>exp(-'Yield curve'!B448*$B$9/100)</f>
        <v>0.9079191011</v>
      </c>
      <c r="C455" s="10">
        <f>exp(-'Yield curve'!C448*$C$9/100)</f>
        <v>0.8282833276</v>
      </c>
      <c r="D455" s="99">
        <f>exp(-'Yield curve'!D448*$D$9/100)</f>
        <v>0.7567668992</v>
      </c>
      <c r="E455" s="246">
        <f t="shared" si="3"/>
        <v>80.66262858</v>
      </c>
      <c r="F455" s="99">
        <f t="shared" si="4"/>
        <v>2.934439986</v>
      </c>
      <c r="G455" s="99">
        <f>-F455*(Bonds!X445/100)*(1/(1+(Bonds!D445/100)))</f>
        <v>-0.001342501595</v>
      </c>
      <c r="H455" s="99">
        <f>-F455*Bonds!$AS$8</f>
        <v>-0.4594674532</v>
      </c>
      <c r="I455" s="99">
        <f t="shared" si="5"/>
        <v>-1.452963663</v>
      </c>
    </row>
    <row r="456">
      <c r="A456" s="262">
        <v>42489.0</v>
      </c>
      <c r="B456" s="10">
        <f>exp(-'Yield curve'!B449*$B$9/100)</f>
        <v>0.9084640161</v>
      </c>
      <c r="C456" s="10">
        <f>exp(-'Yield curve'!C449*$C$9/100)</f>
        <v>0.8287804467</v>
      </c>
      <c r="D456" s="99">
        <f>exp(-'Yield curve'!D449*$D$9/100)</f>
        <v>0.7579029014</v>
      </c>
      <c r="E456" s="246">
        <f t="shared" si="3"/>
        <v>80.78058487</v>
      </c>
      <c r="F456" s="99">
        <f t="shared" si="4"/>
        <v>2.934496427</v>
      </c>
      <c r="G456" s="99">
        <f>-F456*(Bonds!X446/100)*(1/(1+(Bonds!D446/100)))</f>
        <v>0.001343141902</v>
      </c>
      <c r="H456" s="99">
        <f>-F456*Bonds!$AS$8</f>
        <v>-0.4594762906</v>
      </c>
      <c r="I456" s="99">
        <f t="shared" si="5"/>
        <v>-1.452991609</v>
      </c>
    </row>
    <row r="457">
      <c r="A457" s="262">
        <v>42488.0</v>
      </c>
      <c r="B457" s="10">
        <f>exp(-'Yield curve'!B450*$B$9/100)</f>
        <v>0.9081007031</v>
      </c>
      <c r="C457" s="10">
        <f>exp(-'Yield curve'!C450*$C$9/100)</f>
        <v>0.8282833276</v>
      </c>
      <c r="D457" s="99">
        <f>exp(-'Yield curve'!D450*$D$9/100)</f>
        <v>0.7567668992</v>
      </c>
      <c r="E457" s="246">
        <f t="shared" si="3"/>
        <v>80.66299178</v>
      </c>
      <c r="F457" s="99">
        <f t="shared" si="4"/>
        <v>2.934431276</v>
      </c>
      <c r="G457" s="99">
        <f>-F457*(Bonds!X447/100)*(1/(1+(Bonds!D447/100)))</f>
        <v>0.002147996176</v>
      </c>
      <c r="H457" s="99">
        <f>-F457*Bonds!$AS$8</f>
        <v>-0.4594660894</v>
      </c>
      <c r="I457" s="99">
        <f t="shared" si="5"/>
        <v>-1.45295935</v>
      </c>
    </row>
    <row r="458">
      <c r="A458" s="262">
        <v>42487.0</v>
      </c>
      <c r="B458" s="10">
        <f>exp(-'Yield curve'!B451*$B$9/100)</f>
        <v>0.9079191011</v>
      </c>
      <c r="C458" s="10">
        <f>exp(-'Yield curve'!C451*$C$9/100)</f>
        <v>0.8274554583</v>
      </c>
      <c r="D458" s="99">
        <f>exp(-'Yield curve'!D451*$D$9/100)</f>
        <v>0.7549528364</v>
      </c>
      <c r="E458" s="246">
        <f t="shared" si="3"/>
        <v>80.47593843</v>
      </c>
      <c r="F458" s="99">
        <f t="shared" si="4"/>
        <v>2.934308473</v>
      </c>
      <c r="G458" s="99">
        <f>-F458*(Bonds!X448/100)*(1/(1+(Bonds!D448/100)))</f>
        <v>0</v>
      </c>
      <c r="H458" s="99">
        <f>-F458*Bonds!$AS$8</f>
        <v>-0.4594468612</v>
      </c>
      <c r="I458" s="99">
        <f t="shared" si="5"/>
        <v>-1.452898545</v>
      </c>
    </row>
    <row r="459">
      <c r="A459" s="262">
        <v>42486.0</v>
      </c>
      <c r="B459" s="10">
        <f>exp(-'Yield curve'!B452*$B$9/100)</f>
        <v>0.9076467663</v>
      </c>
      <c r="C459" s="10">
        <f>exp(-'Yield curve'!C452*$C$9/100)</f>
        <v>0.8274554583</v>
      </c>
      <c r="D459" s="99">
        <f>exp(-'Yield curve'!D452*$D$9/100)</f>
        <v>0.7549528364</v>
      </c>
      <c r="E459" s="246">
        <f t="shared" si="3"/>
        <v>80.47539376</v>
      </c>
      <c r="F459" s="99">
        <f t="shared" si="4"/>
        <v>2.934321564</v>
      </c>
      <c r="G459" s="99">
        <f>-F459*(Bonds!X449/100)*(1/(1+(Bonds!D449/100)))</f>
        <v>0.0002682930936</v>
      </c>
      <c r="H459" s="99">
        <f>-F459*Bonds!$AS$8</f>
        <v>-0.459448911</v>
      </c>
      <c r="I459" s="99">
        <f t="shared" si="5"/>
        <v>-1.452905027</v>
      </c>
    </row>
    <row r="460">
      <c r="A460" s="262">
        <v>42485.0</v>
      </c>
      <c r="B460" s="10">
        <f>exp(-'Yield curve'!B453*$B$9/100)</f>
        <v>0.9079191011</v>
      </c>
      <c r="C460" s="10">
        <f>exp(-'Yield curve'!C453*$C$9/100)</f>
        <v>0.8274554583</v>
      </c>
      <c r="D460" s="99">
        <f>exp(-'Yield curve'!D453*$D$9/100)</f>
        <v>0.7547263845</v>
      </c>
      <c r="E460" s="246">
        <f t="shared" si="3"/>
        <v>80.45284034</v>
      </c>
      <c r="F460" s="99">
        <f t="shared" si="4"/>
        <v>2.934289612</v>
      </c>
      <c r="G460" s="99">
        <f>-F460*(Bonds!X450/100)*(1/(1+(Bonds!D450/100)))</f>
        <v>-0.0008047969315</v>
      </c>
      <c r="H460" s="99">
        <f>-F460*Bonds!$AS$8</f>
        <v>-0.4594439081</v>
      </c>
      <c r="I460" s="99">
        <f t="shared" si="5"/>
        <v>-1.452889207</v>
      </c>
    </row>
    <row r="461">
      <c r="A461" s="262">
        <v>42482.0</v>
      </c>
      <c r="B461" s="10">
        <f>exp(-'Yield curve'!B454*$B$9/100)</f>
        <v>0.9083731742</v>
      </c>
      <c r="C461" s="10">
        <f>exp(-'Yield curve'!C454*$C$9/100)</f>
        <v>0.8281176875</v>
      </c>
      <c r="D461" s="99">
        <f>exp(-'Yield curve'!D454*$D$9/100)</f>
        <v>0.755405944</v>
      </c>
      <c r="E461" s="246">
        <f t="shared" si="3"/>
        <v>80.52438802</v>
      </c>
      <c r="F461" s="99">
        <f t="shared" si="4"/>
        <v>2.934308994</v>
      </c>
      <c r="G461" s="99">
        <f>-F461*(Bonds!X451/100)*(1/(1+(Bonds!D451/100)))</f>
        <v>0.0002683410145</v>
      </c>
      <c r="H461" s="99">
        <f>-F461*Bonds!$AS$8</f>
        <v>-0.4594469428</v>
      </c>
      <c r="I461" s="99">
        <f t="shared" si="5"/>
        <v>-1.452898803</v>
      </c>
    </row>
    <row r="462">
      <c r="A462" s="262">
        <v>42481.0</v>
      </c>
      <c r="B462" s="10">
        <f>exp(-'Yield curve'!B455*$B$9/100)</f>
        <v>0.908645727</v>
      </c>
      <c r="C462" s="10">
        <f>exp(-'Yield curve'!C455*$C$9/100)</f>
        <v>0.8281176875</v>
      </c>
      <c r="D462" s="99">
        <f>exp(-'Yield curve'!D455*$D$9/100)</f>
        <v>0.7551793562</v>
      </c>
      <c r="E462" s="246">
        <f t="shared" si="3"/>
        <v>80.50182117</v>
      </c>
      <c r="F462" s="99">
        <f t="shared" si="4"/>
        <v>2.934277036</v>
      </c>
      <c r="G462" s="99">
        <f>-F462*(Bonds!X452/100)*(1/(1+(Bonds!D452/100)))</f>
        <v>-0.002146508439</v>
      </c>
      <c r="H462" s="99">
        <f>-F462*Bonds!$AS$8</f>
        <v>-0.4594419389</v>
      </c>
      <c r="I462" s="99">
        <f t="shared" si="5"/>
        <v>-1.45288298</v>
      </c>
    </row>
    <row r="463">
      <c r="A463" s="262">
        <v>42480.0</v>
      </c>
      <c r="B463" s="10">
        <f>exp(-'Yield curve'!B456*$B$9/100)</f>
        <v>0.9088274744</v>
      </c>
      <c r="C463" s="10">
        <f>exp(-'Yield curve'!C456*$C$9/100)</f>
        <v>0.8292778642</v>
      </c>
      <c r="D463" s="99">
        <f>exp(-'Yield curve'!D456*$D$9/100)</f>
        <v>0.7569939634</v>
      </c>
      <c r="E463" s="246">
        <f t="shared" si="3"/>
        <v>80.68959494</v>
      </c>
      <c r="F463" s="99">
        <f t="shared" si="4"/>
        <v>2.934392215</v>
      </c>
      <c r="G463" s="99">
        <f>-F463*(Bonds!X453/100)*(1/(1+(Bonds!D453/100)))</f>
        <v>0.001879643622</v>
      </c>
      <c r="H463" s="99">
        <f>-F463*Bonds!$AS$8</f>
        <v>-0.4594599733</v>
      </c>
      <c r="I463" s="99">
        <f t="shared" si="5"/>
        <v>-1.452940009</v>
      </c>
    </row>
    <row r="464">
      <c r="A464" s="262">
        <v>42479.0</v>
      </c>
      <c r="B464" s="10">
        <f>exp(-'Yield curve'!B457*$B$9/100)</f>
        <v>0.9078283138</v>
      </c>
      <c r="C464" s="10">
        <f>exp(-'Yield curve'!C457*$C$9/100)</f>
        <v>0.8276209659</v>
      </c>
      <c r="D464" s="99">
        <f>exp(-'Yield curve'!D457*$D$9/100)</f>
        <v>0.755405944</v>
      </c>
      <c r="E464" s="246">
        <f t="shared" si="3"/>
        <v>80.52230485</v>
      </c>
      <c r="F464" s="99">
        <f t="shared" si="4"/>
        <v>2.934346698</v>
      </c>
      <c r="G464" s="99">
        <f>-F464*(Bonds!X454/100)*(1/(1+(Bonds!D454/100)))</f>
        <v>0.001341722313</v>
      </c>
      <c r="H464" s="99">
        <f>-F464*Bonds!$AS$8</f>
        <v>-0.4594528464</v>
      </c>
      <c r="I464" s="99">
        <f t="shared" si="5"/>
        <v>-1.452917472</v>
      </c>
    </row>
    <row r="465">
      <c r="A465" s="262">
        <v>42478.0</v>
      </c>
      <c r="B465" s="10">
        <f>exp(-'Yield curve'!B458*$B$9/100)</f>
        <v>0.9074652551</v>
      </c>
      <c r="C465" s="10">
        <f>exp(-'Yield curve'!C458*$C$9/100)</f>
        <v>0.8271245423</v>
      </c>
      <c r="D465" s="99">
        <f>exp(-'Yield curve'!D458*$D$9/100)</f>
        <v>0.7542736845</v>
      </c>
      <c r="E465" s="246">
        <f t="shared" si="3"/>
        <v>80.40509542</v>
      </c>
      <c r="F465" s="99">
        <f t="shared" si="4"/>
        <v>2.934281402</v>
      </c>
      <c r="G465" s="99">
        <f>-F465*(Bonds!X455/100)*(1/(1+(Bonds!D455/100)))</f>
        <v>0</v>
      </c>
      <c r="H465" s="99">
        <f>-F465*Bonds!$AS$8</f>
        <v>-0.4594426226</v>
      </c>
      <c r="I465" s="99">
        <f t="shared" si="5"/>
        <v>-1.452885142</v>
      </c>
    </row>
    <row r="466">
      <c r="A466" s="262">
        <v>42475.0</v>
      </c>
      <c r="B466" s="10">
        <f>exp(-'Yield curve'!B459*$B$9/100)</f>
        <v>0.9071023416</v>
      </c>
      <c r="C466" s="10">
        <f>exp(-'Yield curve'!C459*$C$9/100)</f>
        <v>0.8264631073</v>
      </c>
      <c r="D466" s="99">
        <f>exp(-'Yield curve'!D459*$D$9/100)</f>
        <v>0.7542736845</v>
      </c>
      <c r="E466" s="246">
        <f t="shared" si="3"/>
        <v>80.40304672</v>
      </c>
      <c r="F466" s="99">
        <f t="shared" si="4"/>
        <v>2.934314236</v>
      </c>
      <c r="G466" s="99">
        <f>-F466*(Bonds!X456/100)*(1/(1+(Bonds!D456/100)))</f>
        <v>-0.0002682188515</v>
      </c>
      <c r="H466" s="99">
        <f>-F466*Bonds!$AS$8</f>
        <v>-0.4594477635</v>
      </c>
      <c r="I466" s="99">
        <f t="shared" si="5"/>
        <v>-1.452901399</v>
      </c>
    </row>
    <row r="467">
      <c r="A467" s="262">
        <v>42474.0</v>
      </c>
      <c r="B467" s="10">
        <f>exp(-'Yield curve'!B460*$B$9/100)</f>
        <v>0.9075560061</v>
      </c>
      <c r="C467" s="10">
        <f>exp(-'Yield curve'!C460*$C$9/100)</f>
        <v>0.8272899838</v>
      </c>
      <c r="D467" s="99">
        <f>exp(-'Yield curve'!D460*$D$9/100)</f>
        <v>0.7545000006</v>
      </c>
      <c r="E467" s="246">
        <f t="shared" si="3"/>
        <v>80.42869204</v>
      </c>
      <c r="F467" s="99">
        <f t="shared" si="4"/>
        <v>2.934292056</v>
      </c>
      <c r="G467" s="99">
        <f>-F467*(Bonds!X457/100)*(1/(1+(Bonds!D457/100)))</f>
        <v>0.0002682413435</v>
      </c>
      <c r="H467" s="99">
        <f>-F467*Bonds!$AS$8</f>
        <v>-0.4594442907</v>
      </c>
      <c r="I467" s="99">
        <f t="shared" si="5"/>
        <v>-1.452890417</v>
      </c>
    </row>
    <row r="468">
      <c r="A468" s="262">
        <v>42473.0</v>
      </c>
      <c r="B468" s="10">
        <f>exp(-'Yield curve'!B461*$B$9/100)</f>
        <v>0.9075560061</v>
      </c>
      <c r="C468" s="10">
        <f>exp(-'Yield curve'!C461*$C$9/100)</f>
        <v>0.8267937587</v>
      </c>
      <c r="D468" s="99">
        <f>exp(-'Yield curve'!D461*$D$9/100)</f>
        <v>0.7542736845</v>
      </c>
      <c r="E468" s="246">
        <f t="shared" si="3"/>
        <v>80.40461535</v>
      </c>
      <c r="F468" s="99">
        <f t="shared" si="4"/>
        <v>2.934284723</v>
      </c>
      <c r="G468" s="99">
        <f>-F468*(Bonds!X458/100)*(1/(1+(Bonds!D458/100)))</f>
        <v>-0.001341080769</v>
      </c>
      <c r="H468" s="99">
        <f>-F468*Bonds!$AS$8</f>
        <v>-0.4594431426</v>
      </c>
      <c r="I468" s="99">
        <f t="shared" si="5"/>
        <v>-1.452886786</v>
      </c>
    </row>
    <row r="469">
      <c r="A469" s="262">
        <v>42472.0</v>
      </c>
      <c r="B469" s="10">
        <f>exp(-'Yield curve'!B462*$B$9/100)</f>
        <v>0.9076467663</v>
      </c>
      <c r="C469" s="10">
        <f>exp(-'Yield curve'!C462*$C$9/100)</f>
        <v>0.8272899838</v>
      </c>
      <c r="D469" s="99">
        <f>exp(-'Yield curve'!D462*$D$9/100)</f>
        <v>0.755405944</v>
      </c>
      <c r="E469" s="246">
        <f t="shared" si="3"/>
        <v>80.52127979</v>
      </c>
      <c r="F469" s="99">
        <f t="shared" si="4"/>
        <v>2.934363102</v>
      </c>
      <c r="G469" s="99">
        <f>-F469*(Bonds!X459/100)*(1/(1+(Bonds!D459/100)))</f>
        <v>0.0008050378881</v>
      </c>
      <c r="H469" s="99">
        <f>-F469*Bonds!$AS$8</f>
        <v>-0.4594554149</v>
      </c>
      <c r="I469" s="99">
        <f t="shared" si="5"/>
        <v>-1.452925594</v>
      </c>
    </row>
    <row r="470">
      <c r="A470" s="262">
        <v>42471.0</v>
      </c>
      <c r="B470" s="10">
        <f>exp(-'Yield curve'!B463*$B$9/100)</f>
        <v>0.9079191011</v>
      </c>
      <c r="C470" s="10">
        <f>exp(-'Yield curve'!C463*$C$9/100)</f>
        <v>0.8274554583</v>
      </c>
      <c r="D470" s="99">
        <f>exp(-'Yield curve'!D463*$D$9/100)</f>
        <v>0.7547263845</v>
      </c>
      <c r="E470" s="246">
        <f t="shared" si="3"/>
        <v>80.45284034</v>
      </c>
      <c r="F470" s="99">
        <f t="shared" si="4"/>
        <v>2.934289612</v>
      </c>
      <c r="G470" s="99">
        <f>-F470*(Bonds!X460/100)*(1/(1+(Bonds!D460/100)))</f>
        <v>0.001073062575</v>
      </c>
      <c r="H470" s="99">
        <f>-F470*Bonds!$AS$8</f>
        <v>-0.4594439081</v>
      </c>
      <c r="I470" s="99">
        <f t="shared" si="5"/>
        <v>-1.452889207</v>
      </c>
    </row>
    <row r="471">
      <c r="A471" s="262">
        <v>42468.0</v>
      </c>
      <c r="B471" s="10">
        <f>exp(-'Yield curve'!B464*$B$9/100)</f>
        <v>0.9069209392</v>
      </c>
      <c r="C471" s="10">
        <f>exp(-'Yield curve'!C464*$C$9/100)</f>
        <v>0.8262978312</v>
      </c>
      <c r="D471" s="99">
        <f>exp(-'Yield curve'!D464*$D$9/100)</f>
        <v>0.7538212561</v>
      </c>
      <c r="E471" s="246">
        <f t="shared" si="3"/>
        <v>80.35620566</v>
      </c>
      <c r="F471" s="99">
        <f t="shared" si="4"/>
        <v>2.93428909</v>
      </c>
      <c r="G471" s="99">
        <f>-F471*(Bonds!X461/100)*(1/(1+(Bonds!D461/100)))</f>
        <v>0.0002681675279</v>
      </c>
      <c r="H471" s="99">
        <f>-F471*Bonds!$AS$8</f>
        <v>-0.4594438263</v>
      </c>
      <c r="I471" s="99">
        <f t="shared" si="5"/>
        <v>-1.452888948</v>
      </c>
    </row>
    <row r="472">
      <c r="A472" s="262">
        <v>42467.0</v>
      </c>
      <c r="B472" s="10">
        <f>exp(-'Yield curve'!B465*$B$9/100)</f>
        <v>0.9069209392</v>
      </c>
      <c r="C472" s="10">
        <f>exp(-'Yield curve'!C465*$C$9/100)</f>
        <v>0.8262978312</v>
      </c>
      <c r="D472" s="99">
        <f>exp(-'Yield curve'!D465*$D$9/100)</f>
        <v>0.7535951436</v>
      </c>
      <c r="E472" s="246">
        <f t="shared" si="3"/>
        <v>80.33314219</v>
      </c>
      <c r="F472" s="99">
        <f t="shared" si="4"/>
        <v>2.934270224</v>
      </c>
      <c r="G472" s="99">
        <f>-F472*(Bonds!X462/100)*(1/(1+(Bonds!D462/100)))</f>
        <v>-0.001876989086</v>
      </c>
      <c r="H472" s="99">
        <f>-F472*Bonds!$AS$8</f>
        <v>-0.4594408723</v>
      </c>
      <c r="I472" s="99">
        <f t="shared" si="5"/>
        <v>-1.452879607</v>
      </c>
    </row>
    <row r="473">
      <c r="A473" s="262">
        <v>42466.0</v>
      </c>
      <c r="B473" s="10">
        <f>exp(-'Yield curve'!B466*$B$9/100)</f>
        <v>0.9066489038</v>
      </c>
      <c r="C473" s="10">
        <f>exp(-'Yield curve'!C466*$C$9/100)</f>
        <v>0.8271245423</v>
      </c>
      <c r="D473" s="99">
        <f>exp(-'Yield curve'!D466*$D$9/100)</f>
        <v>0.7551793562</v>
      </c>
      <c r="E473" s="246">
        <f t="shared" si="3"/>
        <v>80.49584123</v>
      </c>
      <c r="F473" s="99">
        <f t="shared" si="4"/>
        <v>2.934396056</v>
      </c>
      <c r="G473" s="99">
        <f>-F473*(Bonds!X463/100)*(1/(1+(Bonds!D463/100)))</f>
        <v>0.0002683244381</v>
      </c>
      <c r="H473" s="99">
        <f>-F473*Bonds!$AS$8</f>
        <v>-0.4594605747</v>
      </c>
      <c r="I473" s="99">
        <f t="shared" si="5"/>
        <v>-1.452941911</v>
      </c>
    </row>
    <row r="474">
      <c r="A474" s="262">
        <v>42465.0</v>
      </c>
      <c r="B474" s="10">
        <f>exp(-'Yield curve'!B467*$B$9/100)</f>
        <v>0.9063769499</v>
      </c>
      <c r="C474" s="10">
        <f>exp(-'Yield curve'!C467*$C$9/100)</f>
        <v>0.8269591339</v>
      </c>
      <c r="D474" s="99">
        <f>exp(-'Yield curve'!D467*$D$9/100)</f>
        <v>0.7549528364</v>
      </c>
      <c r="E474" s="246">
        <f t="shared" si="3"/>
        <v>80.47186148</v>
      </c>
      <c r="F474" s="99">
        <f t="shared" si="4"/>
        <v>2.934394135</v>
      </c>
      <c r="G474" s="99">
        <f>-F474*(Bonds!X464/100)*(1/(1+(Bonds!D464/100)))</f>
        <v>-0.0002682997289</v>
      </c>
      <c r="H474" s="99">
        <f>-F474*Bonds!$AS$8</f>
        <v>-0.459460274</v>
      </c>
      <c r="I474" s="99">
        <f t="shared" si="5"/>
        <v>-1.45294096</v>
      </c>
    </row>
    <row r="475">
      <c r="A475" s="262">
        <v>42464.0</v>
      </c>
      <c r="B475" s="10">
        <f>exp(-'Yield curve'!B468*$B$9/100)</f>
        <v>0.9061956926</v>
      </c>
      <c r="C475" s="10">
        <f>exp(-'Yield curve'!C468*$C$9/100)</f>
        <v>0.8262978312</v>
      </c>
      <c r="D475" s="99">
        <f>exp(-'Yield curve'!D468*$D$9/100)</f>
        <v>0.7551793562</v>
      </c>
      <c r="E475" s="246">
        <f t="shared" si="3"/>
        <v>80.49328138</v>
      </c>
      <c r="F475" s="99">
        <f t="shared" si="4"/>
        <v>2.934437032</v>
      </c>
      <c r="G475" s="99">
        <f>-F475*(Bonds!X465/100)*(1/(1+(Bonds!D465/100)))</f>
        <v>-0.00160996911</v>
      </c>
      <c r="H475" s="99">
        <f>-F475*Bonds!$AS$8</f>
        <v>-0.4594669907</v>
      </c>
      <c r="I475" s="99">
        <f t="shared" si="5"/>
        <v>-1.4529622</v>
      </c>
    </row>
    <row r="476">
      <c r="A476" s="262">
        <v>42461.0</v>
      </c>
      <c r="B476" s="10">
        <f>exp(-'Yield curve'!B469*$B$9/100)</f>
        <v>0.9062863167</v>
      </c>
      <c r="C476" s="10">
        <f>exp(-'Yield curve'!C469*$C$9/100)</f>
        <v>0.8274554583</v>
      </c>
      <c r="D476" s="99">
        <f>exp(-'Yield curve'!D469*$D$9/100)</f>
        <v>0.7565399032</v>
      </c>
      <c r="E476" s="246">
        <f t="shared" si="3"/>
        <v>80.63455368</v>
      </c>
      <c r="F476" s="99">
        <f t="shared" si="4"/>
        <v>2.93451869</v>
      </c>
      <c r="G476" s="99">
        <f>-F476*(Bonds!X466/100)*(1/(1+(Bonds!D466/100)))</f>
        <v>-0.0005369659086</v>
      </c>
      <c r="H476" s="99">
        <f>-F476*Bonds!$AS$8</f>
        <v>-0.4594797765</v>
      </c>
      <c r="I476" s="99">
        <f t="shared" si="5"/>
        <v>-1.453002633</v>
      </c>
    </row>
    <row r="477">
      <c r="A477" s="262">
        <v>42460.0</v>
      </c>
      <c r="B477" s="10">
        <f>exp(-'Yield curve'!B470*$B$9/100)</f>
        <v>0.9059238747</v>
      </c>
      <c r="C477" s="10">
        <f>exp(-'Yield curve'!C470*$C$9/100)</f>
        <v>0.8272899838</v>
      </c>
      <c r="D477" s="99">
        <f>exp(-'Yield curve'!D470*$D$9/100)</f>
        <v>0.7569939634</v>
      </c>
      <c r="E477" s="246">
        <f t="shared" si="3"/>
        <v>80.67981198</v>
      </c>
      <c r="F477" s="99">
        <f t="shared" si="4"/>
        <v>2.934577494</v>
      </c>
      <c r="G477" s="99">
        <f>-F477*(Bonds!X467/100)*(1/(1+(Bonds!D467/100)))</f>
        <v>-0.000268537472</v>
      </c>
      <c r="H477" s="99">
        <f>-F477*Bonds!$AS$8</f>
        <v>-0.4594889839</v>
      </c>
      <c r="I477" s="99">
        <f t="shared" si="5"/>
        <v>-1.453031749</v>
      </c>
    </row>
    <row r="478">
      <c r="A478" s="262">
        <v>42459.0</v>
      </c>
      <c r="B478" s="10">
        <f>exp(-'Yield curve'!B471*$B$9/100)</f>
        <v>0.9078283138</v>
      </c>
      <c r="C478" s="10">
        <f>exp(-'Yield curve'!C471*$C$9/100)</f>
        <v>0.8287804467</v>
      </c>
      <c r="D478" s="99">
        <f>exp(-'Yield curve'!D471*$D$9/100)</f>
        <v>0.7572210956</v>
      </c>
      <c r="E478" s="246">
        <f t="shared" si="3"/>
        <v>80.70976927</v>
      </c>
      <c r="F478" s="99">
        <f t="shared" si="4"/>
        <v>2.934470459</v>
      </c>
      <c r="G478" s="99">
        <f>-F478*(Bonds!X468/100)*(1/(1+(Bonds!D468/100)))</f>
        <v>0.002148418017</v>
      </c>
      <c r="H478" s="99">
        <f>-F478*Bonds!$AS$8</f>
        <v>-0.4594722246</v>
      </c>
      <c r="I478" s="99">
        <f t="shared" si="5"/>
        <v>-1.452978751</v>
      </c>
    </row>
    <row r="479">
      <c r="A479" s="262">
        <v>42458.0</v>
      </c>
      <c r="B479" s="10">
        <f>exp(-'Yield curve'!B472*$B$9/100)</f>
        <v>0.9079191011</v>
      </c>
      <c r="C479" s="10">
        <f>exp(-'Yield curve'!C472*$C$9/100)</f>
        <v>0.8281176875</v>
      </c>
      <c r="D479" s="99">
        <f>exp(-'Yield curve'!D472*$D$9/100)</f>
        <v>0.755405944</v>
      </c>
      <c r="E479" s="246">
        <f t="shared" si="3"/>
        <v>80.52347987</v>
      </c>
      <c r="F479" s="99">
        <f t="shared" si="4"/>
        <v>2.934330809</v>
      </c>
      <c r="G479" s="99">
        <f>-F479*(Bonds!X469/100)*(1/(1+(Bonds!D469/100)))</f>
        <v>-0.0008050290285</v>
      </c>
      <c r="H479" s="99">
        <f>-F479*Bonds!$AS$8</f>
        <v>-0.4594503586</v>
      </c>
      <c r="I479" s="99">
        <f t="shared" si="5"/>
        <v>-1.452909605</v>
      </c>
    </row>
    <row r="480">
      <c r="A480" s="262">
        <v>42457.0</v>
      </c>
      <c r="B480" s="10">
        <f>exp(-'Yield curve'!B473*$B$9/100)</f>
        <v>0.9081915177</v>
      </c>
      <c r="C480" s="10">
        <f>exp(-'Yield curve'!C473*$C$9/100)</f>
        <v>0.8286147072</v>
      </c>
      <c r="D480" s="99">
        <f>exp(-'Yield curve'!D473*$D$9/100)</f>
        <v>0.7560861154</v>
      </c>
      <c r="E480" s="246">
        <f t="shared" si="3"/>
        <v>80.59439622</v>
      </c>
      <c r="F480" s="99">
        <f t="shared" si="4"/>
        <v>2.934362738</v>
      </c>
      <c r="G480" s="99">
        <f>-F480*(Bonds!X470/100)*(1/(1+(Bonds!D470/100)))</f>
        <v>0</v>
      </c>
      <c r="H480" s="99">
        <f>-F480*Bonds!$AS$8</f>
        <v>-0.4594553579</v>
      </c>
      <c r="I480" s="99">
        <f t="shared" si="5"/>
        <v>-1.452925414</v>
      </c>
    </row>
    <row r="481">
      <c r="A481" s="262">
        <v>42454.0</v>
      </c>
      <c r="B481" s="10">
        <f>exp(-'Yield curve'!B474*$B$9/100)</f>
        <v>0.9081007031</v>
      </c>
      <c r="C481" s="10">
        <f>exp(-'Yield curve'!C474*$C$9/100)</f>
        <v>0.8281176875</v>
      </c>
      <c r="D481" s="99">
        <f>exp(-'Yield curve'!D474*$D$9/100)</f>
        <v>0.7560861154</v>
      </c>
      <c r="E481" s="246">
        <f t="shared" si="3"/>
        <v>80.59322055</v>
      </c>
      <c r="F481" s="99">
        <f t="shared" si="4"/>
        <v>2.934378622</v>
      </c>
      <c r="G481" s="99">
        <f>-F481*(Bonds!X471/100)*(1/(1+(Bonds!D471/100)))</f>
        <v>0.0008052630686</v>
      </c>
      <c r="H481" s="99">
        <f>-F481*Bonds!$AS$8</f>
        <v>-0.459457845</v>
      </c>
      <c r="I481" s="99">
        <f t="shared" si="5"/>
        <v>-1.452933279</v>
      </c>
    </row>
    <row r="482">
      <c r="A482" s="262">
        <v>42453.0</v>
      </c>
      <c r="B482" s="10">
        <f>exp(-'Yield curve'!B475*$B$9/100)</f>
        <v>0.9081915177</v>
      </c>
      <c r="C482" s="10">
        <f>exp(-'Yield curve'!C475*$C$9/100)</f>
        <v>0.8276209659</v>
      </c>
      <c r="D482" s="99">
        <f>exp(-'Yield curve'!D475*$D$9/100)</f>
        <v>0.755405944</v>
      </c>
      <c r="E482" s="246">
        <f t="shared" si="3"/>
        <v>80.52303126</v>
      </c>
      <c r="F482" s="99">
        <f t="shared" si="4"/>
        <v>2.934329248</v>
      </c>
      <c r="G482" s="99">
        <f>-F482*(Bonds!X472/100)*(1/(1+(Bonds!D472/100)))</f>
        <v>-0.001878400067</v>
      </c>
      <c r="H482" s="99">
        <f>-F482*Bonds!$AS$8</f>
        <v>-0.4594501142</v>
      </c>
      <c r="I482" s="99">
        <f t="shared" si="5"/>
        <v>-1.452908832</v>
      </c>
    </row>
    <row r="483">
      <c r="A483" s="262">
        <v>42452.0</v>
      </c>
      <c r="B483" s="10">
        <f>exp(-'Yield curve'!B476*$B$9/100)</f>
        <v>0.9083731742</v>
      </c>
      <c r="C483" s="10">
        <f>exp(-'Yield curve'!C476*$C$9/100)</f>
        <v>0.8286147072</v>
      </c>
      <c r="D483" s="99">
        <f>exp(-'Yield curve'!D476*$D$9/100)</f>
        <v>0.7569939634</v>
      </c>
      <c r="E483" s="246">
        <f t="shared" si="3"/>
        <v>80.68736003</v>
      </c>
      <c r="F483" s="99">
        <f t="shared" si="4"/>
        <v>2.934429357</v>
      </c>
      <c r="G483" s="99">
        <f>-F483*(Bonds!X473/100)*(1/(1+(Bonds!D473/100)))</f>
        <v>-0.002416715246</v>
      </c>
      <c r="H483" s="99">
        <f>-F483*Bonds!$AS$8</f>
        <v>-0.4594657889</v>
      </c>
      <c r="I483" s="99">
        <f t="shared" si="5"/>
        <v>-1.4529584</v>
      </c>
    </row>
    <row r="484">
      <c r="A484" s="262">
        <v>42451.0</v>
      </c>
      <c r="B484" s="10">
        <f>exp(-'Yield curve'!B477*$B$9/100)</f>
        <v>0.9095548272</v>
      </c>
      <c r="C484" s="10">
        <f>exp(-'Yield curve'!C477*$C$9/100)</f>
        <v>0.830273595</v>
      </c>
      <c r="D484" s="99">
        <f>exp(-'Yield curve'!D477*$D$9/100)</f>
        <v>0.7590406088</v>
      </c>
      <c r="E484" s="246">
        <f t="shared" si="3"/>
        <v>80.90179894</v>
      </c>
      <c r="F484" s="99">
        <f t="shared" si="4"/>
        <v>2.934503725</v>
      </c>
      <c r="G484" s="99">
        <f>-F484*(Bonds!X474/100)*(1/(1+(Bonds!D474/100)))</f>
        <v>-0.0005375041166</v>
      </c>
      <c r="H484" s="99">
        <f>-F484*Bonds!$AS$8</f>
        <v>-0.4594774333</v>
      </c>
      <c r="I484" s="99">
        <f t="shared" si="5"/>
        <v>-1.452995223</v>
      </c>
    </row>
    <row r="485">
      <c r="A485" s="262">
        <v>42450.0</v>
      </c>
      <c r="B485" s="10">
        <f>exp(-'Yield curve'!B478*$B$9/100)</f>
        <v>0.9098277346</v>
      </c>
      <c r="C485" s="10">
        <f>exp(-'Yield curve'!C478*$C$9/100)</f>
        <v>0.8304396663</v>
      </c>
      <c r="D485" s="99">
        <f>exp(-'Yield curve'!D478*$D$9/100)</f>
        <v>0.7594961698</v>
      </c>
      <c r="E485" s="246">
        <f t="shared" si="3"/>
        <v>80.94914412</v>
      </c>
      <c r="F485" s="99">
        <f t="shared" si="4"/>
        <v>2.934524443</v>
      </c>
      <c r="G485" s="99">
        <f>-F485*(Bonds!X475/100)*(1/(1+(Bonds!D475/100)))</f>
        <v>-0.001075212767</v>
      </c>
      <c r="H485" s="99">
        <f>-F485*Bonds!$AS$8</f>
        <v>-0.4594806773</v>
      </c>
      <c r="I485" s="99">
        <f t="shared" si="5"/>
        <v>-1.453005481</v>
      </c>
    </row>
    <row r="486">
      <c r="A486" s="262">
        <v>42447.0</v>
      </c>
      <c r="B486" s="10">
        <f>exp(-'Yield curve'!B479*$B$9/100)</f>
        <v>0.910555888</v>
      </c>
      <c r="C486" s="10">
        <f>exp(-'Yield curve'!C479*$C$9/100)</f>
        <v>0.8312705213</v>
      </c>
      <c r="D486" s="99">
        <f>exp(-'Yield curve'!D479*$D$9/100)</f>
        <v>0.7604081123</v>
      </c>
      <c r="E486" s="246">
        <f t="shared" si="3"/>
        <v>81.04528027</v>
      </c>
      <c r="F486" s="99">
        <f t="shared" si="4"/>
        <v>2.934545669</v>
      </c>
      <c r="G486" s="99">
        <f>-F486*(Bonds!X476/100)*(1/(1+(Bonds!D476/100)))</f>
        <v>0.00107561465</v>
      </c>
      <c r="H486" s="99">
        <f>-F486*Bonds!$AS$8</f>
        <v>-0.4594840008</v>
      </c>
      <c r="I486" s="99">
        <f t="shared" si="5"/>
        <v>-1.453015991</v>
      </c>
    </row>
    <row r="487">
      <c r="A487" s="262">
        <v>42446.0</v>
      </c>
      <c r="B487" s="10">
        <f>exp(-'Yield curve'!B480*$B$9/100)</f>
        <v>0.9101917385</v>
      </c>
      <c r="C487" s="10">
        <f>exp(-'Yield curve'!C480*$C$9/100)</f>
        <v>0.8314367921</v>
      </c>
      <c r="D487" s="99">
        <f>exp(-'Yield curve'!D480*$D$9/100)</f>
        <v>0.7594961698</v>
      </c>
      <c r="E487" s="246">
        <f t="shared" si="3"/>
        <v>80.95186638</v>
      </c>
      <c r="F487" s="99">
        <f t="shared" si="4"/>
        <v>2.934484024</v>
      </c>
      <c r="G487" s="99">
        <f>-F487*(Bonds!X477/100)*(1/(1+(Bonds!D477/100)))</f>
        <v>0.008332784166</v>
      </c>
      <c r="H487" s="99">
        <f>-F487*Bonds!$AS$8</f>
        <v>-0.4594743486</v>
      </c>
      <c r="I487" s="99">
        <f t="shared" si="5"/>
        <v>-1.452985468</v>
      </c>
    </row>
    <row r="488">
      <c r="A488" s="262">
        <v>42445.0</v>
      </c>
      <c r="B488" s="10">
        <f>exp(-'Yield curve'!B481*$B$9/100)</f>
        <v>0.9091001635</v>
      </c>
      <c r="C488" s="10">
        <f>exp(-'Yield curve'!C481*$C$9/100)</f>
        <v>0.8271245423</v>
      </c>
      <c r="D488" s="99">
        <f>exp(-'Yield curve'!D481*$D$9/100)</f>
        <v>0.7524655983</v>
      </c>
      <c r="E488" s="246">
        <f t="shared" si="3"/>
        <v>80.22394043</v>
      </c>
      <c r="F488" s="99">
        <f t="shared" si="4"/>
        <v>2.934051485</v>
      </c>
      <c r="G488" s="99">
        <f>-F488*(Bonds!X478/100)*(1/(1+(Bonds!D478/100)))</f>
        <v>0.001339994284</v>
      </c>
      <c r="H488" s="99">
        <f>-F488*Bonds!$AS$8</f>
        <v>-0.4594066227</v>
      </c>
      <c r="I488" s="99">
        <f t="shared" si="5"/>
        <v>-1.4527713</v>
      </c>
    </row>
    <row r="489">
      <c r="A489" s="262">
        <v>42444.0</v>
      </c>
      <c r="B489" s="10">
        <f>exp(-'Yield curve'!B482*$B$9/100)</f>
        <v>0.909009258</v>
      </c>
      <c r="C489" s="10">
        <f>exp(-'Yield curve'!C482*$C$9/100)</f>
        <v>0.8266284164</v>
      </c>
      <c r="D489" s="99">
        <f>exp(-'Yield curve'!D482*$D$9/100)</f>
        <v>0.751337746</v>
      </c>
      <c r="E489" s="246">
        <f t="shared" si="3"/>
        <v>80.10772544</v>
      </c>
      <c r="F489" s="99">
        <f t="shared" si="4"/>
        <v>2.933972737</v>
      </c>
      <c r="G489" s="99">
        <f>-F489*(Bonds!X479/100)*(1/(1+(Bonds!D479/100)))</f>
        <v>-0.002946562595</v>
      </c>
      <c r="H489" s="99">
        <f>-F489*Bonds!$AS$8</f>
        <v>-0.4593942925</v>
      </c>
      <c r="I489" s="99">
        <f t="shared" si="5"/>
        <v>-1.452732308</v>
      </c>
    </row>
    <row r="490">
      <c r="A490" s="262">
        <v>42443.0</v>
      </c>
      <c r="B490" s="10">
        <f>exp(-'Yield curve'!B483*$B$9/100)</f>
        <v>0.9097367564</v>
      </c>
      <c r="C490" s="10">
        <f>exp(-'Yield curve'!C483*$C$9/100)</f>
        <v>0.8284490009</v>
      </c>
      <c r="D490" s="99">
        <f>exp(-'Yield curve'!D483*$D$9/100)</f>
        <v>0.7538212561</v>
      </c>
      <c r="E490" s="246">
        <f t="shared" si="3"/>
        <v>80.36613963</v>
      </c>
      <c r="F490" s="99">
        <f t="shared" si="4"/>
        <v>2.934103529</v>
      </c>
      <c r="G490" s="99">
        <f>-F490*(Bonds!X480/100)*(1/(1+(Bonds!D480/100)))</f>
        <v>-0.0034859574</v>
      </c>
      <c r="H490" s="99">
        <f>-F490*Bonds!$AS$8</f>
        <v>-0.4594147715</v>
      </c>
      <c r="I490" s="99">
        <f t="shared" si="5"/>
        <v>-1.452797069</v>
      </c>
    </row>
    <row r="491">
      <c r="A491" s="262">
        <v>42440.0</v>
      </c>
      <c r="B491" s="10">
        <f>exp(-'Yield curve'!B484*$B$9/100)</f>
        <v>0.9106469482</v>
      </c>
      <c r="C491" s="10">
        <f>exp(-'Yield curve'!C484*$C$9/100)</f>
        <v>0.8309380796</v>
      </c>
      <c r="D491" s="99">
        <f>exp(-'Yield curve'!D484*$D$9/100)</f>
        <v>0.7567668992</v>
      </c>
      <c r="E491" s="246">
        <f t="shared" si="3"/>
        <v>80.67339378</v>
      </c>
      <c r="F491" s="99">
        <f t="shared" si="4"/>
        <v>2.934247666</v>
      </c>
      <c r="G491" s="99">
        <f>-F491*(Bonds!X481/100)*(1/(1+(Bonds!D481/100)))</f>
        <v>0.0008054481652</v>
      </c>
      <c r="H491" s="99">
        <f>-F491*Bonds!$AS$8</f>
        <v>-0.4594373402</v>
      </c>
      <c r="I491" s="99">
        <f t="shared" si="5"/>
        <v>-1.452868437</v>
      </c>
    </row>
    <row r="492">
      <c r="A492" s="262">
        <v>42439.0</v>
      </c>
      <c r="B492" s="10">
        <f>exp(-'Yield curve'!B485*$B$9/100)</f>
        <v>0.9101007239</v>
      </c>
      <c r="C492" s="10">
        <f>exp(-'Yield curve'!C485*$C$9/100)</f>
        <v>0.8296096417</v>
      </c>
      <c r="D492" s="99">
        <f>exp(-'Yield curve'!D485*$D$9/100)</f>
        <v>0.7560861154</v>
      </c>
      <c r="E492" s="246">
        <f t="shared" si="3"/>
        <v>80.6002045</v>
      </c>
      <c r="F492" s="99">
        <f t="shared" si="4"/>
        <v>2.934248031</v>
      </c>
      <c r="G492" s="99">
        <f>-F492*(Bonds!X482/100)*(1/(1+(Bonds!D482/100)))</f>
        <v>-0.0008052272312</v>
      </c>
      <c r="H492" s="99">
        <f>-F492*Bonds!$AS$8</f>
        <v>-0.4594373973</v>
      </c>
      <c r="I492" s="99">
        <f t="shared" si="5"/>
        <v>-1.452868618</v>
      </c>
    </row>
    <row r="493">
      <c r="A493" s="262">
        <v>42438.0</v>
      </c>
      <c r="B493" s="10">
        <f>exp(-'Yield curve'!B486*$B$9/100)</f>
        <v>0.9102827622</v>
      </c>
      <c r="C493" s="10">
        <f>exp(-'Yield curve'!C486*$C$9/100)</f>
        <v>0.830273595</v>
      </c>
      <c r="D493" s="99">
        <f>exp(-'Yield curve'!D486*$D$9/100)</f>
        <v>0.7567668992</v>
      </c>
      <c r="E493" s="246">
        <f t="shared" si="3"/>
        <v>80.67133644</v>
      </c>
      <c r="F493" s="99">
        <f t="shared" si="4"/>
        <v>2.934280521</v>
      </c>
      <c r="G493" s="99">
        <f>-F493*(Bonds!X483/100)*(1/(1+(Bonds!D483/100)))</f>
        <v>-0.001073942912</v>
      </c>
      <c r="H493" s="99">
        <f>-F493*Bonds!$AS$8</f>
        <v>-0.4594424845</v>
      </c>
      <c r="I493" s="99">
        <f t="shared" si="5"/>
        <v>-1.452884705</v>
      </c>
    </row>
    <row r="494">
      <c r="A494" s="262">
        <v>42436.0</v>
      </c>
      <c r="B494" s="10">
        <f>exp(-'Yield curve'!B487*$B$9/100)</f>
        <v>0.9103737951</v>
      </c>
      <c r="C494" s="10">
        <f>exp(-'Yield curve'!C487*$C$9/100)</f>
        <v>0.8311042839</v>
      </c>
      <c r="D494" s="99">
        <f>exp(-'Yield curve'!D487*$D$9/100)</f>
        <v>0.7576755646</v>
      </c>
      <c r="E494" s="246">
        <f t="shared" si="3"/>
        <v>80.76586375</v>
      </c>
      <c r="F494" s="99">
        <f t="shared" si="4"/>
        <v>2.934332359</v>
      </c>
      <c r="G494" s="99">
        <f>-F494*(Bonds!X484/100)*(1/(1+(Bonds!D484/100)))</f>
        <v>0.0008057663228</v>
      </c>
      <c r="H494" s="99">
        <f>-F494*Bonds!$AS$8</f>
        <v>-0.4594506012</v>
      </c>
      <c r="I494" s="99">
        <f t="shared" si="5"/>
        <v>-1.452910372</v>
      </c>
    </row>
    <row r="495">
      <c r="A495" s="262">
        <v>42433.0</v>
      </c>
      <c r="B495" s="10">
        <f>exp(-'Yield curve'!B488*$B$9/100)</f>
        <v>0.9112846242</v>
      </c>
      <c r="C495" s="10">
        <f>exp(-'Yield curve'!C488*$C$9/100)</f>
        <v>0.8309380796</v>
      </c>
      <c r="D495" s="99">
        <f>exp(-'Yield curve'!D488*$D$9/100)</f>
        <v>0.7569939634</v>
      </c>
      <c r="E495" s="246">
        <f t="shared" si="3"/>
        <v>80.69782967</v>
      </c>
      <c r="F495" s="99">
        <f t="shared" si="4"/>
        <v>2.934235968</v>
      </c>
      <c r="G495" s="99">
        <f>-F495*(Bonds!X485/100)*(1/(1+(Bonds!D485/100)))</f>
        <v>0.002148049757</v>
      </c>
      <c r="H495" s="99">
        <f>-F495*Bonds!$AS$8</f>
        <v>-0.4594355086</v>
      </c>
      <c r="I495" s="99">
        <f t="shared" si="5"/>
        <v>-1.452862645</v>
      </c>
    </row>
    <row r="496">
      <c r="A496" s="262">
        <v>42432.0</v>
      </c>
      <c r="B496" s="10">
        <f>exp(-'Yield curve'!B489*$B$9/100)</f>
        <v>0.910555888</v>
      </c>
      <c r="C496" s="10">
        <f>exp(-'Yield curve'!C489*$C$9/100)</f>
        <v>0.8294437364</v>
      </c>
      <c r="D496" s="99">
        <f>exp(-'Yield curve'!D489*$D$9/100)</f>
        <v>0.7551793562</v>
      </c>
      <c r="E496" s="246">
        <f t="shared" si="3"/>
        <v>80.50829359</v>
      </c>
      <c r="F496" s="99">
        <f t="shared" si="4"/>
        <v>2.934154473</v>
      </c>
      <c r="G496" s="99">
        <f>-F496*(Bonds!X486/100)*(1/(1+(Bonds!D486/100)))</f>
        <v>0.002414721128</v>
      </c>
      <c r="H496" s="99">
        <f>-F496*Bonds!$AS$8</f>
        <v>-0.4594227483</v>
      </c>
      <c r="I496" s="99">
        <f t="shared" si="5"/>
        <v>-1.452822293</v>
      </c>
    </row>
    <row r="497">
      <c r="A497" s="262">
        <v>42431.0</v>
      </c>
      <c r="B497" s="10">
        <f>exp(-'Yield curve'!B490*$B$9/100)</f>
        <v>0.9096457873</v>
      </c>
      <c r="C497" s="10">
        <f>exp(-'Yield curve'!C490*$C$9/100)</f>
        <v>0.8279520806</v>
      </c>
      <c r="D497" s="99">
        <f>exp(-'Yield curve'!D490*$D$9/100)</f>
        <v>0.7531431221</v>
      </c>
      <c r="E497" s="246">
        <f t="shared" si="3"/>
        <v>80.29579419</v>
      </c>
      <c r="F497" s="99">
        <f t="shared" si="4"/>
        <v>2.934062707</v>
      </c>
      <c r="G497" s="99">
        <f>-F497*(Bonds!X487/100)*(1/(1+(Bonds!D487/100)))</f>
        <v>0.00107229336</v>
      </c>
      <c r="H497" s="99">
        <f>-F497*Bonds!$AS$8</f>
        <v>-0.4594083798</v>
      </c>
      <c r="I497" s="99">
        <f t="shared" si="5"/>
        <v>-1.452776856</v>
      </c>
    </row>
    <row r="498">
      <c r="A498" s="262">
        <v>42430.0</v>
      </c>
      <c r="B498" s="10">
        <f>exp(-'Yield curve'!B491*$B$9/100)</f>
        <v>0.9096457873</v>
      </c>
      <c r="C498" s="10">
        <f>exp(-'Yield curve'!C491*$C$9/100)</f>
        <v>0.8272899838</v>
      </c>
      <c r="D498" s="99">
        <f>exp(-'Yield curve'!D491*$D$9/100)</f>
        <v>0.7522398924</v>
      </c>
      <c r="E498" s="246">
        <f t="shared" si="3"/>
        <v>80.20234057</v>
      </c>
      <c r="F498" s="99">
        <f t="shared" si="4"/>
        <v>2.934002386</v>
      </c>
      <c r="G498" s="99">
        <f>-F498*(Bonds!X488/100)*(1/(1+(Bonds!D488/100)))</f>
        <v>0.005091428015</v>
      </c>
      <c r="H498" s="99">
        <f>-F498*Bonds!$AS$8</f>
        <v>-0.4593989349</v>
      </c>
      <c r="I498" s="99">
        <f t="shared" si="5"/>
        <v>-1.452746989</v>
      </c>
    </row>
    <row r="499">
      <c r="A499" s="262">
        <v>42429.0</v>
      </c>
      <c r="B499" s="10">
        <f>exp(-'Yield curve'!B492*$B$9/100)</f>
        <v>0.9081007031</v>
      </c>
      <c r="C499" s="10">
        <f>exp(-'Yield curve'!C492*$C$9/100)</f>
        <v>0.8244819741</v>
      </c>
      <c r="D499" s="99">
        <f>exp(-'Yield curve'!D492*$D$9/100)</f>
        <v>0.747964322</v>
      </c>
      <c r="E499" s="246">
        <f t="shared" si="3"/>
        <v>79.7575262</v>
      </c>
      <c r="F499" s="99">
        <f t="shared" si="4"/>
        <v>2.933782215</v>
      </c>
      <c r="G499" s="99">
        <f>-F499*(Bonds!X489/100)*(1/(1+(Bonds!D489/100)))</f>
        <v>0.000267485614</v>
      </c>
      <c r="H499" s="99">
        <f>-F499*Bonds!$AS$8</f>
        <v>-0.459364461</v>
      </c>
      <c r="I499" s="99">
        <f t="shared" si="5"/>
        <v>-1.452637973</v>
      </c>
    </row>
    <row r="500">
      <c r="A500" s="262">
        <v>42426.0</v>
      </c>
      <c r="B500" s="10">
        <f>exp(-'Yield curve'!B493*$B$9/100)</f>
        <v>0.9071023416</v>
      </c>
      <c r="C500" s="10">
        <f>exp(-'Yield curve'!C493*$C$9/100)</f>
        <v>0.8241522473</v>
      </c>
      <c r="D500" s="99">
        <f>exp(-'Yield curve'!D493*$D$9/100)</f>
        <v>0.7477399664</v>
      </c>
      <c r="E500" s="246">
        <f t="shared" si="3"/>
        <v>79.73198575</v>
      </c>
      <c r="F500" s="99">
        <f t="shared" si="4"/>
        <v>2.93381936</v>
      </c>
      <c r="G500" s="99">
        <f>-F500*(Bonds!X490/100)*(1/(1+(Bonds!D490/100)))</f>
        <v>0.002942110763</v>
      </c>
      <c r="H500" s="99">
        <f>-F500*Bonds!$AS$8</f>
        <v>-0.4593702771</v>
      </c>
      <c r="I500" s="99">
        <f t="shared" si="5"/>
        <v>-1.452656365</v>
      </c>
    </row>
    <row r="501">
      <c r="A501" s="262">
        <v>42425.0</v>
      </c>
      <c r="B501" s="10">
        <f>exp(-'Yield curve'!B494*$B$9/100)</f>
        <v>0.9062863167</v>
      </c>
      <c r="C501" s="10">
        <f>exp(-'Yield curve'!C494*$C$9/100)</f>
        <v>0.8223411053</v>
      </c>
      <c r="D501" s="99">
        <f>exp(-'Yield curve'!D494*$D$9/100)</f>
        <v>0.7452764914</v>
      </c>
      <c r="E501" s="246">
        <f t="shared" si="3"/>
        <v>79.47545697</v>
      </c>
      <c r="F501" s="99">
        <f t="shared" si="4"/>
        <v>2.933692392</v>
      </c>
      <c r="G501" s="99">
        <f>-F501*(Bonds!X491/100)*(1/(1+(Bonds!D491/100)))</f>
        <v>0.00480933179</v>
      </c>
      <c r="H501" s="99">
        <f>-F501*Bonds!$AS$8</f>
        <v>-0.4593503967</v>
      </c>
      <c r="I501" s="99">
        <f t="shared" si="5"/>
        <v>-1.452593498</v>
      </c>
    </row>
    <row r="502">
      <c r="A502" s="262">
        <v>42424.0</v>
      </c>
      <c r="B502" s="10">
        <f>exp(-'Yield curve'!B495*$B$9/100)</f>
        <v>0.905742708</v>
      </c>
      <c r="C502" s="10">
        <f>exp(-'Yield curve'!C495*$C$9/100)</f>
        <v>0.8198777789</v>
      </c>
      <c r="D502" s="99">
        <f>exp(-'Yield curve'!D495*$D$9/100)</f>
        <v>0.741262845</v>
      </c>
      <c r="E502" s="246">
        <f t="shared" si="3"/>
        <v>79.06005116</v>
      </c>
      <c r="F502" s="99">
        <f t="shared" si="4"/>
        <v>2.93343381</v>
      </c>
      <c r="G502" s="99">
        <f>-F502*(Bonds!X492/100)*(1/(1+(Bonds!D492/100)))</f>
        <v>0.0002667242962</v>
      </c>
      <c r="H502" s="99">
        <f>-F502*Bonds!$AS$8</f>
        <v>-0.4593099086</v>
      </c>
      <c r="I502" s="99">
        <f t="shared" si="5"/>
        <v>-1.452465463</v>
      </c>
    </row>
    <row r="503">
      <c r="A503" s="262">
        <v>42422.0</v>
      </c>
      <c r="B503" s="10">
        <f>exp(-'Yield curve'!B496*$B$9/100)</f>
        <v>0.9076467663</v>
      </c>
      <c r="C503" s="10">
        <f>exp(-'Yield curve'!C496*$C$9/100)</f>
        <v>0.8200417708</v>
      </c>
      <c r="D503" s="99">
        <f>exp(-'Yield curve'!D496*$D$9/100)</f>
        <v>0.7410404995</v>
      </c>
      <c r="E503" s="246">
        <f t="shared" si="3"/>
        <v>79.04150802</v>
      </c>
      <c r="F503" s="99">
        <f t="shared" si="4"/>
        <v>2.933317687</v>
      </c>
      <c r="G503" s="99">
        <f>-F503*(Bonds!X493/100)*(1/(1+(Bonds!D493/100)))</f>
        <v>0.001066757955</v>
      </c>
      <c r="H503" s="99">
        <f>-F503*Bonds!$AS$8</f>
        <v>-0.4592917263</v>
      </c>
      <c r="I503" s="99">
        <f t="shared" si="5"/>
        <v>-1.452407966</v>
      </c>
    </row>
    <row r="504">
      <c r="A504" s="262">
        <v>42420.0</v>
      </c>
      <c r="B504" s="10">
        <f>exp(-'Yield curve'!B497*$B$9/100)</f>
        <v>0.9065582434</v>
      </c>
      <c r="C504" s="10">
        <f>exp(-'Yield curve'!C497*$C$9/100)</f>
        <v>0.818239662</v>
      </c>
      <c r="D504" s="99">
        <f>exp(-'Yield curve'!D497*$D$9/100)</f>
        <v>0.7401517842</v>
      </c>
      <c r="E504" s="246">
        <f t="shared" si="3"/>
        <v>78.9450778</v>
      </c>
      <c r="F504" s="99">
        <f t="shared" si="4"/>
        <v>2.933337043</v>
      </c>
      <c r="G504" s="99">
        <f>-F504*(Bonds!X494/100)*(1/(1+(Bonds!D494/100)))</f>
        <v>0.0005331885928</v>
      </c>
      <c r="H504" s="99">
        <f>-F504*Bonds!$AS$8</f>
        <v>-0.4592947572</v>
      </c>
      <c r="I504" s="99">
        <f t="shared" si="5"/>
        <v>-1.45241755</v>
      </c>
    </row>
    <row r="505">
      <c r="A505" s="262">
        <v>42419.0</v>
      </c>
      <c r="B505" s="10">
        <f>exp(-'Yield curve'!B498*$B$9/100)</f>
        <v>0.9059238747</v>
      </c>
      <c r="C505" s="10">
        <f>exp(-'Yield curve'!C498*$C$9/100)</f>
        <v>0.8185670233</v>
      </c>
      <c r="D505" s="99">
        <f>exp(-'Yield curve'!D498*$D$9/100)</f>
        <v>0.7397078264</v>
      </c>
      <c r="E505" s="246">
        <f t="shared" si="3"/>
        <v>78.89918008</v>
      </c>
      <c r="F505" s="99">
        <f t="shared" si="4"/>
        <v>2.933322127</v>
      </c>
      <c r="G505" s="99">
        <f>-F505*(Bonds!X495/100)*(1/(1+(Bonds!D495/100)))</f>
        <v>0.001332722456</v>
      </c>
      <c r="H505" s="99">
        <f>-F505*Bonds!$AS$8</f>
        <v>-0.4592924215</v>
      </c>
      <c r="I505" s="99">
        <f t="shared" si="5"/>
        <v>-1.452410164</v>
      </c>
    </row>
    <row r="506">
      <c r="A506" s="262">
        <v>42418.0</v>
      </c>
      <c r="B506" s="10">
        <f>exp(-'Yield curve'!B499*$B$9/100)</f>
        <v>0.905742708</v>
      </c>
      <c r="C506" s="10">
        <f>exp(-'Yield curve'!C499*$C$9/100)</f>
        <v>0.8177488654</v>
      </c>
      <c r="D506" s="99">
        <f>exp(-'Yield curve'!D499*$D$9/100)</f>
        <v>0.7385990964</v>
      </c>
      <c r="E506" s="246">
        <f t="shared" si="3"/>
        <v>78.78409098</v>
      </c>
      <c r="F506" s="99">
        <f t="shared" si="4"/>
        <v>2.93325469</v>
      </c>
      <c r="G506" s="99">
        <f>-F506*(Bonds!X496/100)*(1/(1+(Bonds!D496/100)))</f>
        <v>0.002664173197</v>
      </c>
      <c r="H506" s="99">
        <f>-F506*Bonds!$AS$8</f>
        <v>-0.4592818625</v>
      </c>
      <c r="I506" s="99">
        <f t="shared" si="5"/>
        <v>-1.452376773</v>
      </c>
    </row>
    <row r="507">
      <c r="A507" s="262">
        <v>42417.0</v>
      </c>
      <c r="B507" s="10">
        <f>exp(-'Yield curve'!B500*$B$9/100)</f>
        <v>0.9045660075</v>
      </c>
      <c r="C507" s="10">
        <f>exp(-'Yield curve'!C500*$C$9/100)</f>
        <v>0.8167681553</v>
      </c>
      <c r="D507" s="99">
        <f>exp(-'Yield curve'!D500*$D$9/100)</f>
        <v>0.7363866195</v>
      </c>
      <c r="E507" s="246">
        <f t="shared" si="3"/>
        <v>78.55410351</v>
      </c>
      <c r="F507" s="99">
        <f t="shared" si="4"/>
        <v>2.933144163</v>
      </c>
      <c r="G507" s="99">
        <f>-F507*(Bonds!X497/100)*(1/(1+(Bonds!D497/100)))</f>
        <v>0.001596993192</v>
      </c>
      <c r="H507" s="99">
        <f>-F507*Bonds!$AS$8</f>
        <v>-0.4592645564</v>
      </c>
      <c r="I507" s="99">
        <f t="shared" si="5"/>
        <v>-1.452322047</v>
      </c>
    </row>
    <row r="508">
      <c r="A508" s="262">
        <v>42416.0</v>
      </c>
      <c r="B508" s="10">
        <f>exp(-'Yield curve'!B501*$B$9/100)</f>
        <v>0.9049279063</v>
      </c>
      <c r="C508" s="10">
        <f>exp(-'Yield curve'!C501*$C$9/100)</f>
        <v>0.8159517954</v>
      </c>
      <c r="D508" s="99">
        <f>exp(-'Yield curve'!D501*$D$9/100)</f>
        <v>0.7350623158</v>
      </c>
      <c r="E508" s="246">
        <f t="shared" si="3"/>
        <v>78.41811561</v>
      </c>
      <c r="F508" s="99">
        <f t="shared" si="4"/>
        <v>2.933030586</v>
      </c>
      <c r="G508" s="99">
        <f>-F508*(Bonds!X498/100)*(1/(1+(Bonds!D498/100)))</f>
        <v>0.00106404157</v>
      </c>
      <c r="H508" s="99">
        <f>-F508*Bonds!$AS$8</f>
        <v>-0.4592467729</v>
      </c>
      <c r="I508" s="99">
        <f t="shared" si="5"/>
        <v>-1.45226581</v>
      </c>
    </row>
    <row r="509">
      <c r="A509" s="262">
        <v>42415.0</v>
      </c>
      <c r="B509" s="10">
        <f>exp(-'Yield curve'!B502*$B$9/100)</f>
        <v>0.90510891</v>
      </c>
      <c r="C509" s="10">
        <f>exp(-'Yield curve'!C502*$C$9/100)</f>
        <v>0.8146473164</v>
      </c>
      <c r="D509" s="99">
        <f>exp(-'Yield curve'!D502*$D$9/100)</f>
        <v>0.73418077</v>
      </c>
      <c r="E509" s="246">
        <f t="shared" si="3"/>
        <v>78.325951</v>
      </c>
      <c r="F509" s="99">
        <f t="shared" si="4"/>
        <v>2.93297585</v>
      </c>
      <c r="G509" s="99">
        <f>-F509*(Bonds!X499/100)*(1/(1+(Bonds!D499/100)))</f>
        <v>0.0005318179239</v>
      </c>
      <c r="H509" s="99">
        <f>-F509*Bonds!$AS$8</f>
        <v>-0.4592382024</v>
      </c>
      <c r="I509" s="99">
        <f t="shared" si="5"/>
        <v>-1.452238708</v>
      </c>
    </row>
    <row r="510">
      <c r="A510" s="262">
        <v>42412.0</v>
      </c>
      <c r="B510" s="10">
        <f>exp(-'Yield curve'!B503*$B$9/100)</f>
        <v>0.9044755554</v>
      </c>
      <c r="C510" s="10">
        <f>exp(-'Yield curve'!C503*$C$9/100)</f>
        <v>0.8146473164</v>
      </c>
      <c r="D510" s="99">
        <f>exp(-'Yield curve'!D503*$D$9/100)</f>
        <v>0.7337403937</v>
      </c>
      <c r="E510" s="246">
        <f t="shared" si="3"/>
        <v>78.2797659</v>
      </c>
      <c r="F510" s="99">
        <f t="shared" si="4"/>
        <v>2.93296867</v>
      </c>
      <c r="G510" s="99">
        <f>-F510*(Bonds!X500/100)*(1/(1+(Bonds!D500/100)))</f>
        <v>0.002126880834</v>
      </c>
      <c r="H510" s="99">
        <f>-F510*Bonds!$AS$8</f>
        <v>-0.4592370781</v>
      </c>
      <c r="I510" s="99">
        <f t="shared" si="5"/>
        <v>-1.452235153</v>
      </c>
    </row>
    <row r="511">
      <c r="A511" s="262">
        <v>42411.0</v>
      </c>
      <c r="B511" s="10">
        <f>exp(-'Yield curve'!B504*$B$9/100)</f>
        <v>0.9049279063</v>
      </c>
      <c r="C511" s="10">
        <f>exp(-'Yield curve'!C504*$C$9/100)</f>
        <v>0.8138330763</v>
      </c>
      <c r="D511" s="99">
        <f>exp(-'Yield curve'!D504*$D$9/100)</f>
        <v>0.7319815282</v>
      </c>
      <c r="E511" s="246">
        <f t="shared" si="3"/>
        <v>78.09963784</v>
      </c>
      <c r="F511" s="99">
        <f t="shared" si="4"/>
        <v>2.932811753</v>
      </c>
      <c r="G511" s="99">
        <f>-F511*(Bonds!X501/100)*(1/(1+(Bonds!D501/100)))</f>
        <v>-0.002922185623</v>
      </c>
      <c r="H511" s="99">
        <f>-F511*Bonds!$AS$8</f>
        <v>-0.4592125084</v>
      </c>
      <c r="I511" s="99">
        <f t="shared" si="5"/>
        <v>-1.452157457</v>
      </c>
    </row>
    <row r="512">
      <c r="A512" s="262">
        <v>42410.0</v>
      </c>
      <c r="B512" s="10">
        <f>exp(-'Yield curve'!B505*$B$9/100)</f>
        <v>0.9046564686</v>
      </c>
      <c r="C512" s="10">
        <f>exp(-'Yield curve'!C505*$C$9/100)</f>
        <v>0.8146473164</v>
      </c>
      <c r="D512" s="99">
        <f>exp(-'Yield curve'!D505*$D$9/100)</f>
        <v>0.7344010573</v>
      </c>
      <c r="E512" s="246">
        <f t="shared" si="3"/>
        <v>78.34751541</v>
      </c>
      <c r="F512" s="99">
        <f t="shared" si="4"/>
        <v>2.933017397</v>
      </c>
      <c r="G512" s="99">
        <f>-F512*(Bonds!X502/100)*(1/(1+(Bonds!D502/100)))</f>
        <v>0.002127494712</v>
      </c>
      <c r="H512" s="99">
        <f>-F512*Bonds!$AS$8</f>
        <v>-0.4592447077</v>
      </c>
      <c r="I512" s="99">
        <f t="shared" si="5"/>
        <v>-1.45225928</v>
      </c>
    </row>
    <row r="513">
      <c r="A513" s="262">
        <v>42409.0</v>
      </c>
      <c r="B513" s="10">
        <f>exp(-'Yield curve'!B506*$B$9/100)</f>
        <v>0.9047469388</v>
      </c>
      <c r="C513" s="10">
        <f>exp(-'Yield curve'!C506*$C$9/100)</f>
        <v>0.8139958592</v>
      </c>
      <c r="D513" s="99">
        <f>exp(-'Yield curve'!D506*$D$9/100)</f>
        <v>0.7326406081</v>
      </c>
      <c r="E513" s="246">
        <f t="shared" si="3"/>
        <v>78.16682763</v>
      </c>
      <c r="F513" s="99">
        <f t="shared" si="4"/>
        <v>2.932874601</v>
      </c>
      <c r="G513" s="99">
        <f>-F513*(Bonds!X503/100)*(1/(1+(Bonds!D503/100)))</f>
        <v>-0.0005314622816</v>
      </c>
      <c r="H513" s="99">
        <f>-F513*Bonds!$AS$8</f>
        <v>-0.4592223491</v>
      </c>
      <c r="I513" s="99">
        <f t="shared" si="5"/>
        <v>-1.452188576</v>
      </c>
    </row>
    <row r="514">
      <c r="A514" s="262">
        <v>42408.0</v>
      </c>
      <c r="B514" s="10">
        <f>exp(-'Yield curve'!B507*$B$9/100)</f>
        <v>0.9049279063</v>
      </c>
      <c r="C514" s="10">
        <f>exp(-'Yield curve'!C507*$C$9/100)</f>
        <v>0.8139958592</v>
      </c>
      <c r="D514" s="99">
        <f>exp(-'Yield curve'!D507*$D$9/100)</f>
        <v>0.7330803244</v>
      </c>
      <c r="E514" s="246">
        <f t="shared" si="3"/>
        <v>78.21204062</v>
      </c>
      <c r="F514" s="99">
        <f t="shared" si="4"/>
        <v>2.93290415</v>
      </c>
      <c r="G514" s="99">
        <f>-F514*(Bonds!X504/100)*(1/(1+(Bonds!D504/100)))</f>
        <v>-0.002126255841</v>
      </c>
      <c r="H514" s="99">
        <f>-F514*Bonds!$AS$8</f>
        <v>-0.4592269758</v>
      </c>
      <c r="I514" s="99">
        <f t="shared" si="5"/>
        <v>-1.452203206</v>
      </c>
    </row>
    <row r="515">
      <c r="A515" s="262">
        <v>42405.0</v>
      </c>
      <c r="B515" s="10">
        <f>exp(-'Yield curve'!B508*$B$9/100)</f>
        <v>0.9049279063</v>
      </c>
      <c r="C515" s="10">
        <f>exp(-'Yield curve'!C508*$C$9/100)</f>
        <v>0.8151362515</v>
      </c>
      <c r="D515" s="99">
        <f>exp(-'Yield curve'!D508*$D$9/100)</f>
        <v>0.7348418302</v>
      </c>
      <c r="E515" s="246">
        <f t="shared" si="3"/>
        <v>78.39399499</v>
      </c>
      <c r="F515" s="99">
        <f t="shared" si="4"/>
        <v>2.933030787</v>
      </c>
      <c r="G515" s="99">
        <f>-F515*(Bonds!X505/100)*(1/(1+(Bonds!D505/100)))</f>
        <v>-0.0007979588611</v>
      </c>
      <c r="H515" s="99">
        <f>-F515*Bonds!$AS$8</f>
        <v>-0.4592468043</v>
      </c>
      <c r="I515" s="99">
        <f t="shared" si="5"/>
        <v>-1.45226591</v>
      </c>
    </row>
    <row r="516">
      <c r="A516" s="262">
        <v>42404.0</v>
      </c>
      <c r="B516" s="10">
        <f>exp(-'Yield curve'!B509*$B$9/100)</f>
        <v>0.904837418</v>
      </c>
      <c r="C516" s="10">
        <f>exp(-'Yield curve'!C509*$C$9/100)</f>
        <v>0.81562548</v>
      </c>
      <c r="D516" s="99">
        <f>exp(-'Yield curve'!D509*$D$9/100)</f>
        <v>0.7355034855</v>
      </c>
      <c r="E516" s="246">
        <f t="shared" si="3"/>
        <v>78.46228132</v>
      </c>
      <c r="F516" s="99">
        <f t="shared" si="4"/>
        <v>2.933081214</v>
      </c>
      <c r="G516" s="99">
        <f>-F516*(Bonds!X506/100)*(1/(1+(Bonds!D506/100)))</f>
        <v>0.004789138411</v>
      </c>
      <c r="H516" s="99">
        <f>-F516*Bonds!$AS$8</f>
        <v>-0.4592547</v>
      </c>
      <c r="I516" s="99">
        <f t="shared" si="5"/>
        <v>-1.452290878</v>
      </c>
    </row>
    <row r="517">
      <c r="A517" s="262">
        <v>42403.0</v>
      </c>
      <c r="B517" s="10">
        <f>exp(-'Yield curve'!B510*$B$9/100)</f>
        <v>0.9052899499</v>
      </c>
      <c r="C517" s="10">
        <f>exp(-'Yield curve'!C510*$C$9/100)</f>
        <v>0.8133449229</v>
      </c>
      <c r="D517" s="99">
        <f>exp(-'Yield curve'!D510*$D$9/100)</f>
        <v>0.731542471</v>
      </c>
      <c r="E517" s="246">
        <f t="shared" si="3"/>
        <v>78.05460179</v>
      </c>
      <c r="F517" s="99">
        <f t="shared" si="4"/>
        <v>2.932766941</v>
      </c>
      <c r="G517" s="99">
        <f>-F517*(Bonds!X507/100)*(1/(1+(Bonds!D507/100)))</f>
        <v>0.001062404253</v>
      </c>
      <c r="H517" s="99">
        <f>-F517*Bonds!$AS$8</f>
        <v>-0.4592054919</v>
      </c>
      <c r="I517" s="99">
        <f t="shared" si="5"/>
        <v>-1.452135269</v>
      </c>
    </row>
    <row r="518">
      <c r="A518" s="262">
        <v>42402.0</v>
      </c>
      <c r="B518" s="10">
        <f>exp(-'Yield curve'!B511*$B$9/100)</f>
        <v>0.9043851124</v>
      </c>
      <c r="C518" s="10">
        <f>exp(-'Yield curve'!C511*$C$9/100)</f>
        <v>0.8126945072</v>
      </c>
      <c r="D518" s="99">
        <f>exp(-'Yield curve'!D511*$D$9/100)</f>
        <v>0.7306651466</v>
      </c>
      <c r="E518" s="246">
        <f t="shared" si="3"/>
        <v>77.96200419</v>
      </c>
      <c r="F518" s="99">
        <f t="shared" si="4"/>
        <v>2.932750196</v>
      </c>
      <c r="G518" s="99">
        <f>-F518*(Bonds!X508/100)*(1/(1+(Bonds!D508/100)))</f>
        <v>-0.002920537042</v>
      </c>
      <c r="H518" s="99">
        <f>-F518*Bonds!$AS$8</f>
        <v>-0.4592028701</v>
      </c>
      <c r="I518" s="99">
        <f t="shared" si="5"/>
        <v>-1.452126978</v>
      </c>
    </row>
    <row r="519">
      <c r="A519" s="268">
        <v>42401.0</v>
      </c>
      <c r="B519" s="269">
        <f>exp(-'Yield curve'!B512*$B$9/100)</f>
        <v>0.9039330329</v>
      </c>
      <c r="C519" s="269">
        <f>exp(-'Yield curve'!C512*$C$9/100)</f>
        <v>0.8139958592</v>
      </c>
      <c r="D519" s="270">
        <f>exp(-'Yield curve'!D512*$D$9/100)</f>
        <v>0.7330803244</v>
      </c>
      <c r="E519" s="266">
        <f t="shared" si="3"/>
        <v>78.21005087</v>
      </c>
      <c r="F519" s="270">
        <f t="shared" si="4"/>
        <v>2.932953325</v>
      </c>
      <c r="G519" s="99">
        <f>-F519*(Bonds!X509/100)*(1/(1+(Bonds!D509/100)))</f>
        <v>0</v>
      </c>
      <c r="H519" s="99">
        <f>-F519*Bonds!$AS$8</f>
        <v>-0.4592346755</v>
      </c>
      <c r="I519" s="99">
        <f t="shared" si="5"/>
        <v>-1.452227555</v>
      </c>
    </row>
  </sheetData>
  <mergeCells count="1">
    <mergeCell ref="B14:D14"/>
  </mergeCells>
  <hyperlinks>
    <hyperlink r:id="rId1" ref="A15"/>
    <hyperlink r:id="rId2" ref="A16"/>
    <hyperlink r:id="rId3" ref="A17"/>
    <hyperlink r:id="rId4" ref="A18"/>
    <hyperlink r:id="rId5" ref="A19"/>
    <hyperlink r:id="rId6" ref="A20"/>
    <hyperlink r:id="rId7" ref="A21"/>
    <hyperlink r:id="rId8" ref="A22"/>
    <hyperlink r:id="rId9" ref="A23"/>
    <hyperlink r:id="rId10" ref="A24"/>
    <hyperlink r:id="rId11" ref="A25"/>
    <hyperlink r:id="rId12" ref="A26"/>
    <hyperlink r:id="rId13" ref="A27"/>
    <hyperlink r:id="rId14" ref="A28"/>
    <hyperlink r:id="rId15" ref="A29"/>
    <hyperlink r:id="rId16" ref="A30"/>
    <hyperlink r:id="rId17" ref="A31"/>
    <hyperlink r:id="rId18" ref="A32"/>
    <hyperlink r:id="rId19" ref="A33"/>
    <hyperlink r:id="rId20" ref="A34"/>
    <hyperlink r:id="rId21" ref="A35"/>
    <hyperlink r:id="rId22" ref="A36"/>
    <hyperlink r:id="rId23" ref="A37"/>
    <hyperlink r:id="rId24" ref="A38"/>
    <hyperlink r:id="rId25" ref="A39"/>
    <hyperlink r:id="rId26" ref="A40"/>
    <hyperlink r:id="rId27" ref="A41"/>
    <hyperlink r:id="rId28" ref="A42"/>
    <hyperlink r:id="rId29" ref="A43"/>
    <hyperlink r:id="rId30" ref="A44"/>
    <hyperlink r:id="rId31" ref="A45"/>
    <hyperlink r:id="rId32" ref="A46"/>
    <hyperlink r:id="rId33" ref="A47"/>
    <hyperlink r:id="rId34" ref="A48"/>
    <hyperlink r:id="rId35" ref="A49"/>
    <hyperlink r:id="rId36" ref="A50"/>
    <hyperlink r:id="rId37" ref="A51"/>
    <hyperlink r:id="rId38" ref="A52"/>
    <hyperlink r:id="rId39" ref="A53"/>
    <hyperlink r:id="rId40" ref="A54"/>
    <hyperlink r:id="rId41" ref="A55"/>
    <hyperlink r:id="rId42" ref="A56"/>
    <hyperlink r:id="rId43" ref="A57"/>
    <hyperlink r:id="rId44" ref="A58"/>
    <hyperlink r:id="rId45" ref="A59"/>
    <hyperlink r:id="rId46" ref="A60"/>
    <hyperlink r:id="rId47" ref="A61"/>
    <hyperlink r:id="rId48" ref="A62"/>
    <hyperlink r:id="rId49" ref="A63"/>
    <hyperlink r:id="rId50" ref="A64"/>
    <hyperlink r:id="rId51" ref="A65"/>
    <hyperlink r:id="rId52" ref="A66"/>
    <hyperlink r:id="rId53" ref="A67"/>
    <hyperlink r:id="rId54" ref="A68"/>
    <hyperlink r:id="rId55" ref="A69"/>
    <hyperlink r:id="rId56" ref="A70"/>
    <hyperlink r:id="rId57" ref="A71"/>
    <hyperlink r:id="rId58" ref="A72"/>
    <hyperlink r:id="rId59" ref="A73"/>
    <hyperlink r:id="rId60" ref="A74"/>
    <hyperlink r:id="rId61" ref="A75"/>
    <hyperlink r:id="rId62" ref="A76"/>
    <hyperlink r:id="rId63" ref="A77"/>
    <hyperlink r:id="rId64" ref="A78"/>
    <hyperlink r:id="rId65" ref="A79"/>
    <hyperlink r:id="rId66" ref="A80"/>
    <hyperlink r:id="rId67" ref="A81"/>
    <hyperlink r:id="rId68" ref="A82"/>
    <hyperlink r:id="rId69" ref="A83"/>
    <hyperlink r:id="rId70" ref="A84"/>
    <hyperlink r:id="rId71" ref="A85"/>
    <hyperlink r:id="rId72" ref="A86"/>
    <hyperlink r:id="rId73" ref="A87"/>
    <hyperlink r:id="rId74" ref="A88"/>
    <hyperlink r:id="rId75" ref="A89"/>
    <hyperlink r:id="rId76" ref="A90"/>
    <hyperlink r:id="rId77" ref="A91"/>
    <hyperlink r:id="rId78" ref="A92"/>
    <hyperlink r:id="rId79" ref="A93"/>
    <hyperlink r:id="rId80" ref="A94"/>
    <hyperlink r:id="rId81" ref="A95"/>
    <hyperlink r:id="rId82" ref="A96"/>
    <hyperlink r:id="rId83" ref="A97"/>
    <hyperlink r:id="rId84" ref="A98"/>
    <hyperlink r:id="rId85" ref="A99"/>
    <hyperlink r:id="rId86" ref="A100"/>
    <hyperlink r:id="rId87" ref="A101"/>
    <hyperlink r:id="rId88" ref="A102"/>
    <hyperlink r:id="rId89" ref="A103"/>
    <hyperlink r:id="rId90" ref="A104"/>
    <hyperlink r:id="rId91" ref="A105"/>
    <hyperlink r:id="rId92" ref="A106"/>
    <hyperlink r:id="rId93" ref="A107"/>
    <hyperlink r:id="rId94" ref="A108"/>
    <hyperlink r:id="rId95" ref="A109"/>
    <hyperlink r:id="rId96" ref="A110"/>
    <hyperlink r:id="rId97" ref="A111"/>
    <hyperlink r:id="rId98" ref="A112"/>
    <hyperlink r:id="rId99" ref="A113"/>
    <hyperlink r:id="rId100" ref="A114"/>
    <hyperlink r:id="rId101" ref="A115"/>
    <hyperlink r:id="rId102" ref="A116"/>
    <hyperlink r:id="rId103" ref="A117"/>
    <hyperlink r:id="rId104" ref="A118"/>
    <hyperlink r:id="rId105" ref="A119"/>
    <hyperlink r:id="rId106" ref="A120"/>
    <hyperlink r:id="rId107" ref="A121"/>
    <hyperlink r:id="rId108" ref="A122"/>
    <hyperlink r:id="rId109" ref="A123"/>
    <hyperlink r:id="rId110" ref="A124"/>
    <hyperlink r:id="rId111" ref="A125"/>
    <hyperlink r:id="rId112" ref="A126"/>
    <hyperlink r:id="rId113" ref="A127"/>
    <hyperlink r:id="rId114" ref="A128"/>
    <hyperlink r:id="rId115" ref="A129"/>
    <hyperlink r:id="rId116" ref="A130"/>
    <hyperlink r:id="rId117" ref="A131"/>
    <hyperlink r:id="rId118" ref="A132"/>
    <hyperlink r:id="rId119" ref="A133"/>
    <hyperlink r:id="rId120" ref="A134"/>
    <hyperlink r:id="rId121" ref="A135"/>
    <hyperlink r:id="rId122" ref="A136"/>
    <hyperlink r:id="rId123" ref="A137"/>
    <hyperlink r:id="rId124" ref="A138"/>
    <hyperlink r:id="rId125" ref="A139"/>
    <hyperlink r:id="rId126" ref="A140"/>
    <hyperlink r:id="rId127" ref="A141"/>
    <hyperlink r:id="rId128" ref="A142"/>
    <hyperlink r:id="rId129" ref="A143"/>
    <hyperlink r:id="rId130" ref="A144"/>
    <hyperlink r:id="rId131" ref="A145"/>
    <hyperlink r:id="rId132" ref="A146"/>
    <hyperlink r:id="rId133" ref="A147"/>
    <hyperlink r:id="rId134" ref="A148"/>
    <hyperlink r:id="rId135" ref="A149"/>
    <hyperlink r:id="rId136" ref="A150"/>
    <hyperlink r:id="rId137" ref="A151"/>
    <hyperlink r:id="rId138" ref="A152"/>
    <hyperlink r:id="rId139" ref="A153"/>
    <hyperlink r:id="rId140" ref="A154"/>
    <hyperlink r:id="rId141" ref="A155"/>
    <hyperlink r:id="rId142" ref="A156"/>
    <hyperlink r:id="rId143" ref="A157"/>
    <hyperlink r:id="rId144" ref="A158"/>
    <hyperlink r:id="rId145" ref="A159"/>
    <hyperlink r:id="rId146" ref="A160"/>
    <hyperlink r:id="rId147" ref="A161"/>
    <hyperlink r:id="rId148" ref="A162"/>
    <hyperlink r:id="rId149" ref="A163"/>
    <hyperlink r:id="rId150" ref="A164"/>
    <hyperlink r:id="rId151" ref="A165"/>
    <hyperlink r:id="rId152" ref="A166"/>
    <hyperlink r:id="rId153" ref="A167"/>
    <hyperlink r:id="rId154" ref="A168"/>
    <hyperlink r:id="rId155" ref="A169"/>
    <hyperlink r:id="rId156" ref="A170"/>
    <hyperlink r:id="rId157" ref="A171"/>
    <hyperlink r:id="rId158" ref="A172"/>
    <hyperlink r:id="rId159" ref="A173"/>
    <hyperlink r:id="rId160" ref="A174"/>
    <hyperlink r:id="rId161" ref="A175"/>
    <hyperlink r:id="rId162" ref="A176"/>
    <hyperlink r:id="rId163" ref="A177"/>
    <hyperlink r:id="rId164" ref="A178"/>
    <hyperlink r:id="rId165" ref="A179"/>
    <hyperlink r:id="rId166" ref="A180"/>
    <hyperlink r:id="rId167" ref="A181"/>
    <hyperlink r:id="rId168" ref="A182"/>
    <hyperlink r:id="rId169" ref="A183"/>
    <hyperlink r:id="rId170" ref="A184"/>
    <hyperlink r:id="rId171" ref="A185"/>
    <hyperlink r:id="rId172" ref="A186"/>
    <hyperlink r:id="rId173" ref="A187"/>
    <hyperlink r:id="rId174" ref="A188"/>
    <hyperlink r:id="rId175" ref="A189"/>
    <hyperlink r:id="rId176" ref="A190"/>
    <hyperlink r:id="rId177" ref="A191"/>
    <hyperlink r:id="rId178" ref="A192"/>
    <hyperlink r:id="rId179" ref="A193"/>
    <hyperlink r:id="rId180" ref="A194"/>
    <hyperlink r:id="rId181" ref="A195"/>
    <hyperlink r:id="rId182" ref="A196"/>
    <hyperlink r:id="rId183" ref="A197"/>
    <hyperlink r:id="rId184" ref="A198"/>
    <hyperlink r:id="rId185" ref="A199"/>
    <hyperlink r:id="rId186" ref="A200"/>
    <hyperlink r:id="rId187" ref="A201"/>
    <hyperlink r:id="rId188" ref="A202"/>
    <hyperlink r:id="rId189" ref="A203"/>
    <hyperlink r:id="rId190" ref="A204"/>
    <hyperlink r:id="rId191" ref="A205"/>
    <hyperlink r:id="rId192" ref="A206"/>
    <hyperlink r:id="rId193" ref="A207"/>
    <hyperlink r:id="rId194" ref="A208"/>
    <hyperlink r:id="rId195" ref="A209"/>
    <hyperlink r:id="rId196" ref="A210"/>
    <hyperlink r:id="rId197" ref="A211"/>
    <hyperlink r:id="rId198" ref="A212"/>
    <hyperlink r:id="rId199" ref="A213"/>
    <hyperlink r:id="rId200" ref="A214"/>
    <hyperlink r:id="rId201" ref="A215"/>
    <hyperlink r:id="rId202" ref="A216"/>
    <hyperlink r:id="rId203" ref="A217"/>
    <hyperlink r:id="rId204" ref="A218"/>
    <hyperlink r:id="rId205" ref="A219"/>
    <hyperlink r:id="rId206" ref="A220"/>
    <hyperlink r:id="rId207" ref="A221"/>
    <hyperlink r:id="rId208" ref="A222"/>
    <hyperlink r:id="rId209" ref="A223"/>
    <hyperlink r:id="rId210" ref="A224"/>
    <hyperlink r:id="rId211" ref="A225"/>
    <hyperlink r:id="rId212" ref="A226"/>
    <hyperlink r:id="rId213" ref="A227"/>
    <hyperlink r:id="rId214" ref="A228"/>
    <hyperlink r:id="rId215" ref="A229"/>
    <hyperlink r:id="rId216" ref="A230"/>
    <hyperlink r:id="rId217" ref="A231"/>
    <hyperlink r:id="rId218" ref="A232"/>
    <hyperlink r:id="rId219" ref="A233"/>
    <hyperlink r:id="rId220" ref="A234"/>
    <hyperlink r:id="rId221" ref="A235"/>
    <hyperlink r:id="rId222" ref="A236"/>
    <hyperlink r:id="rId223" ref="A237"/>
    <hyperlink r:id="rId224" ref="A238"/>
    <hyperlink r:id="rId225" ref="A239"/>
    <hyperlink r:id="rId226" ref="A240"/>
    <hyperlink r:id="rId227" ref="A241"/>
    <hyperlink r:id="rId228" ref="A242"/>
    <hyperlink r:id="rId229" ref="A243"/>
    <hyperlink r:id="rId230" ref="A244"/>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18"/>
    <hyperlink r:id="rId405" ref="A419"/>
    <hyperlink r:id="rId406" ref="A420"/>
    <hyperlink r:id="rId407" ref="A421"/>
    <hyperlink r:id="rId408" ref="A422"/>
    <hyperlink r:id="rId409" ref="A423"/>
    <hyperlink r:id="rId410" ref="A424"/>
    <hyperlink r:id="rId411" ref="A425"/>
    <hyperlink r:id="rId412" ref="A426"/>
    <hyperlink r:id="rId413" ref="A427"/>
    <hyperlink r:id="rId414" ref="A428"/>
    <hyperlink r:id="rId415" ref="A429"/>
    <hyperlink r:id="rId416" ref="A430"/>
    <hyperlink r:id="rId417" ref="A431"/>
    <hyperlink r:id="rId418" ref="A432"/>
    <hyperlink r:id="rId419" ref="A433"/>
    <hyperlink r:id="rId420" ref="A434"/>
    <hyperlink r:id="rId421" ref="A435"/>
    <hyperlink r:id="rId422" ref="A436"/>
    <hyperlink r:id="rId423" ref="A437"/>
    <hyperlink r:id="rId424" ref="A438"/>
    <hyperlink r:id="rId425" ref="A439"/>
    <hyperlink r:id="rId426" ref="A440"/>
    <hyperlink r:id="rId427" ref="A441"/>
    <hyperlink r:id="rId428" ref="A442"/>
    <hyperlink r:id="rId429" ref="A443"/>
    <hyperlink r:id="rId430" ref="A444"/>
    <hyperlink r:id="rId431" ref="A445"/>
    <hyperlink r:id="rId432" ref="A446"/>
    <hyperlink r:id="rId433" ref="A447"/>
    <hyperlink r:id="rId434" ref="A448"/>
    <hyperlink r:id="rId435" ref="A449"/>
    <hyperlink r:id="rId436" ref="A450"/>
    <hyperlink r:id="rId437" ref="A451"/>
    <hyperlink r:id="rId438" ref="A452"/>
    <hyperlink r:id="rId439" ref="A453"/>
    <hyperlink r:id="rId440" ref="A454"/>
    <hyperlink r:id="rId441" ref="A455"/>
    <hyperlink r:id="rId442" ref="A456"/>
    <hyperlink r:id="rId443" ref="A457"/>
    <hyperlink r:id="rId444" ref="A458"/>
    <hyperlink r:id="rId445" ref="A459"/>
    <hyperlink r:id="rId446" ref="A460"/>
    <hyperlink r:id="rId447" ref="A461"/>
    <hyperlink r:id="rId448" ref="A462"/>
    <hyperlink r:id="rId449" ref="A463"/>
    <hyperlink r:id="rId450" ref="A464"/>
    <hyperlink r:id="rId451" ref="A465"/>
    <hyperlink r:id="rId452" ref="A466"/>
    <hyperlink r:id="rId453" ref="A467"/>
    <hyperlink r:id="rId454" ref="A468"/>
    <hyperlink r:id="rId455" ref="A469"/>
    <hyperlink r:id="rId456" ref="A470"/>
    <hyperlink r:id="rId457" ref="A471"/>
    <hyperlink r:id="rId458" ref="A472"/>
    <hyperlink r:id="rId459" ref="A473"/>
    <hyperlink r:id="rId460" ref="A474"/>
    <hyperlink r:id="rId461" ref="A475"/>
    <hyperlink r:id="rId462" ref="A476"/>
    <hyperlink r:id="rId463" ref="A477"/>
    <hyperlink r:id="rId464" ref="A478"/>
    <hyperlink r:id="rId465" ref="A479"/>
    <hyperlink r:id="rId466" ref="A480"/>
    <hyperlink r:id="rId467" ref="A481"/>
    <hyperlink r:id="rId468" ref="A482"/>
    <hyperlink r:id="rId469" ref="A483"/>
    <hyperlink r:id="rId470" ref="A484"/>
    <hyperlink r:id="rId471" ref="A485"/>
    <hyperlink r:id="rId472" ref="A486"/>
    <hyperlink r:id="rId473" ref="A487"/>
    <hyperlink r:id="rId474" ref="A488"/>
    <hyperlink r:id="rId475" ref="A489"/>
    <hyperlink r:id="rId476" ref="A490"/>
    <hyperlink r:id="rId477" ref="A491"/>
    <hyperlink r:id="rId478" ref="A492"/>
    <hyperlink r:id="rId479" ref="A493"/>
    <hyperlink r:id="rId480" ref="A494"/>
    <hyperlink r:id="rId481" ref="A495"/>
    <hyperlink r:id="rId482" ref="A496"/>
    <hyperlink r:id="rId483" ref="A497"/>
    <hyperlink r:id="rId484" ref="A498"/>
    <hyperlink r:id="rId485" ref="A499"/>
    <hyperlink r:id="rId486" ref="A500"/>
    <hyperlink r:id="rId487" ref="A501"/>
    <hyperlink r:id="rId488" ref="A502"/>
    <hyperlink r:id="rId489" ref="A503"/>
    <hyperlink r:id="rId490" ref="A504"/>
    <hyperlink r:id="rId491" ref="A505"/>
    <hyperlink r:id="rId492" ref="A506"/>
    <hyperlink r:id="rId493" ref="A507"/>
    <hyperlink r:id="rId494" ref="A508"/>
    <hyperlink r:id="rId495" ref="A509"/>
    <hyperlink r:id="rId496" ref="A510"/>
    <hyperlink r:id="rId497" ref="A511"/>
    <hyperlink r:id="rId498" ref="A512"/>
    <hyperlink r:id="rId499" ref="A513"/>
    <hyperlink r:id="rId500" ref="A514"/>
    <hyperlink r:id="rId501" ref="A515"/>
    <hyperlink r:id="rId502" ref="A516"/>
    <hyperlink r:id="rId503" ref="A517"/>
    <hyperlink r:id="rId504" ref="A518"/>
    <hyperlink r:id="rId505" ref="A519"/>
  </hyperlinks>
  <drawing r:id="rId50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86"/>
    <col customWidth="1" min="7" max="7" width="27.43"/>
    <col customWidth="1" min="8" max="8" width="29.43"/>
  </cols>
  <sheetData>
    <row r="1">
      <c r="A1" s="249" t="s">
        <v>175</v>
      </c>
    </row>
    <row r="3">
      <c r="A3" s="250" t="s">
        <v>176</v>
      </c>
      <c r="B3" s="164">
        <v>5.0</v>
      </c>
    </row>
    <row r="4">
      <c r="A4" s="251" t="s">
        <v>177</v>
      </c>
      <c r="B4" s="252">
        <v>0.025</v>
      </c>
    </row>
    <row r="5">
      <c r="A5" s="251" t="s">
        <v>178</v>
      </c>
      <c r="B5" s="253">
        <v>1.0</v>
      </c>
    </row>
    <row r="6">
      <c r="A6" s="251" t="s">
        <v>179</v>
      </c>
      <c r="B6" s="254" t="s">
        <v>180</v>
      </c>
    </row>
    <row r="8">
      <c r="A8" s="251" t="s">
        <v>181</v>
      </c>
      <c r="B8" s="255">
        <v>1.0</v>
      </c>
      <c r="C8" s="255">
        <v>2.0</v>
      </c>
      <c r="D8" s="164">
        <v>3.0</v>
      </c>
      <c r="E8" s="164">
        <v>4.0</v>
      </c>
      <c r="F8" s="164">
        <v>5.0</v>
      </c>
    </row>
    <row r="9">
      <c r="A9" s="251" t="s">
        <v>182</v>
      </c>
      <c r="B9" s="255">
        <v>1.0</v>
      </c>
      <c r="C9" s="255">
        <v>2.0</v>
      </c>
      <c r="D9" s="164">
        <v>3.0</v>
      </c>
      <c r="E9" s="164">
        <v>4.0</v>
      </c>
      <c r="F9" s="164">
        <v>5.0</v>
      </c>
    </row>
    <row r="10">
      <c r="A10" s="251" t="s">
        <v>183</v>
      </c>
      <c r="B10" s="254" t="str">
        <f t="shared" ref="B10:F10" si="1">$B$6</f>
        <v>100</v>
      </c>
      <c r="C10" s="254" t="str">
        <f t="shared" si="1"/>
        <v>100</v>
      </c>
      <c r="D10" s="254" t="str">
        <f t="shared" si="1"/>
        <v>100</v>
      </c>
      <c r="E10" s="254" t="str">
        <f t="shared" si="1"/>
        <v>100</v>
      </c>
      <c r="F10" s="254" t="str">
        <f t="shared" si="1"/>
        <v>100</v>
      </c>
    </row>
    <row r="11">
      <c r="A11" s="251" t="s">
        <v>185</v>
      </c>
      <c r="B11" s="254">
        <f t="shared" ref="B11:F11" si="2">$B$6*$B$4/$B$5</f>
        <v>2.5</v>
      </c>
      <c r="C11" s="254">
        <f t="shared" si="2"/>
        <v>2.5</v>
      </c>
      <c r="D11" s="254">
        <f t="shared" si="2"/>
        <v>2.5</v>
      </c>
      <c r="E11" s="254">
        <f t="shared" si="2"/>
        <v>2.5</v>
      </c>
      <c r="F11" s="254">
        <f t="shared" si="2"/>
        <v>2.5</v>
      </c>
    </row>
    <row r="12">
      <c r="A12" s="251" t="s">
        <v>186</v>
      </c>
      <c r="B12" s="267">
        <f t="shared" ref="B12:E12" si="3">B11</f>
        <v>2.5</v>
      </c>
      <c r="C12" s="254">
        <f t="shared" si="3"/>
        <v>2.5</v>
      </c>
      <c r="D12" s="254">
        <f t="shared" si="3"/>
        <v>2.5</v>
      </c>
      <c r="E12" s="254">
        <f t="shared" si="3"/>
        <v>2.5</v>
      </c>
      <c r="F12" s="254">
        <f>F10+F11</f>
        <v>102.5</v>
      </c>
    </row>
    <row r="14">
      <c r="A14" s="259" t="s">
        <v>188</v>
      </c>
      <c r="B14" s="260" t="s">
        <v>189</v>
      </c>
      <c r="C14" s="11"/>
      <c r="D14" s="11"/>
      <c r="E14" s="11"/>
      <c r="F14" s="13"/>
      <c r="G14" s="259" t="s">
        <v>190</v>
      </c>
      <c r="H14" s="259" t="s">
        <v>195</v>
      </c>
      <c r="I14" s="241" t="s">
        <v>192</v>
      </c>
      <c r="J14" s="241" t="s">
        <v>193</v>
      </c>
      <c r="K14" s="241" t="s">
        <v>194</v>
      </c>
    </row>
    <row r="15">
      <c r="A15" s="261">
        <v>43131.0</v>
      </c>
      <c r="B15" s="10">
        <f>EXP(-1*B$9*'Yield curve'!B8/100)</f>
        <v>0.9347277206</v>
      </c>
      <c r="C15" s="10">
        <f>EXP(-1*C$9*'Yield curve'!C8/100)</f>
        <v>0.8731918394</v>
      </c>
      <c r="D15" s="10">
        <f>EXP(-1*D$9*'Yield curve'!D8/100)</f>
        <v>0.8152177692</v>
      </c>
      <c r="E15" s="10">
        <f>EXP(-1*E$9*'Yield curve'!E8/100)</f>
        <v>0.7595721232</v>
      </c>
      <c r="F15" s="99">
        <f>EXP(-1*F$9*'Yield curve'!F8/100)</f>
        <v>0.7068053283</v>
      </c>
      <c r="G15" s="99">
        <f t="shared" ref="G15:G519" si="4">SUMPRODUCT(B15:F15,$B$12:$F$12)</f>
        <v>80.90431978</v>
      </c>
      <c r="H15" s="99">
        <f t="shared" ref="H15:H519" si="5">SUMPRODUCT(B15:F15,$B$12:$F$12,$B$9:$F$9)/G15</f>
        <v>4.729665422</v>
      </c>
      <c r="I15" s="99">
        <f>H15*(Bonds!Z5/100)*(1/(1+(Bonds!F5/100)))</f>
        <v>-0.002211364046</v>
      </c>
      <c r="J15" s="99">
        <f>-H15*Bonds!$AS$8</f>
        <v>-0.7405594718</v>
      </c>
      <c r="K15" s="99">
        <f t="shared" ref="K15:K519" si="6">J15*SQRT(10)</f>
        <v>-2.341854674</v>
      </c>
    </row>
    <row r="16">
      <c r="A16" s="261">
        <v>43130.0</v>
      </c>
      <c r="B16" s="10">
        <f>EXP(-1*B$9*'Yield curve'!B9/100)</f>
        <v>0.9348211981</v>
      </c>
      <c r="C16" s="10">
        <f>EXP(-1*C$9*'Yield curve'!C9/100)</f>
        <v>0.8730172185</v>
      </c>
      <c r="D16" s="10">
        <f>EXP(-1*D$9*'Yield curve'!D9/100)</f>
        <v>0.8147287852</v>
      </c>
      <c r="E16" s="10">
        <f>EXP(-1*E$9*'Yield curve'!E9/100)</f>
        <v>0.7585094663</v>
      </c>
      <c r="F16" s="99">
        <f>EXP(-1*F$9*'Yield curve'!F9/100)</f>
        <v>0.7050405219</v>
      </c>
      <c r="G16" s="99">
        <f t="shared" si="4"/>
        <v>80.71934516</v>
      </c>
      <c r="H16" s="99">
        <f t="shared" si="5"/>
        <v>4.729113775</v>
      </c>
      <c r="I16" s="99">
        <f>H16*(Bonds!Z6/100)*(1/(1+(Bonds!F6/100)))</f>
        <v>-0.002652087359</v>
      </c>
      <c r="J16" s="99">
        <f>-H16*Bonds!$AS$8</f>
        <v>-0.7404730962</v>
      </c>
      <c r="K16" s="99">
        <f t="shared" si="6"/>
        <v>-2.34158153</v>
      </c>
    </row>
    <row r="17">
      <c r="A17" s="261">
        <v>43129.0</v>
      </c>
      <c r="B17" s="10">
        <f>EXP(-1*B$9*'Yield curve'!B10/100)</f>
        <v>0.9342604736</v>
      </c>
      <c r="C17" s="10">
        <f>EXP(-1*C$9*'Yield curve'!C10/100)</f>
        <v>0.8716215078</v>
      </c>
      <c r="D17" s="10">
        <f>EXP(-1*D$9*'Yield curve'!D10/100)</f>
        <v>0.81301965</v>
      </c>
      <c r="E17" s="10">
        <f>EXP(-1*E$9*'Yield curve'!E10/100)</f>
        <v>0.7565399032</v>
      </c>
      <c r="F17" s="99">
        <f>EXP(-1*F$9*'Yield curve'!F10/100)</f>
        <v>0.7029285698</v>
      </c>
      <c r="G17" s="99">
        <f t="shared" si="4"/>
        <v>80.48878224</v>
      </c>
      <c r="H17" s="99">
        <f t="shared" si="5"/>
        <v>4.728704877</v>
      </c>
      <c r="I17" s="99">
        <f>H17*(Bonds!Z7/100)*(1/(1+(Bonds!F7/100)))</f>
        <v>-0.00044172862</v>
      </c>
      <c r="J17" s="99">
        <f>-H17*Bonds!$AS$8</f>
        <v>-0.7404090721</v>
      </c>
      <c r="K17" s="99">
        <f t="shared" si="6"/>
        <v>-2.341379068</v>
      </c>
    </row>
    <row r="18">
      <c r="A18" s="261">
        <v>43126.0</v>
      </c>
      <c r="B18" s="10">
        <f>EXP(-1*B$9*'Yield curve'!B11/100)</f>
        <v>0.9348211981</v>
      </c>
      <c r="C18" s="10">
        <f>EXP(-1*C$9*'Yield curve'!C11/100)</f>
        <v>0.8721446376</v>
      </c>
      <c r="D18" s="10">
        <f>EXP(-1*D$9*'Yield curve'!D11/100)</f>
        <v>0.81301965</v>
      </c>
      <c r="E18" s="10">
        <f>EXP(-1*E$9*'Yield curve'!E11/100)</f>
        <v>0.7563886104</v>
      </c>
      <c r="F18" s="99">
        <f>EXP(-1*F$9*'Yield curve'!F11/100)</f>
        <v>0.7025771934</v>
      </c>
      <c r="G18" s="99">
        <f t="shared" si="4"/>
        <v>80.45509756</v>
      </c>
      <c r="H18" s="99">
        <f t="shared" si="5"/>
        <v>4.728477533</v>
      </c>
      <c r="I18" s="99">
        <f>H18*(Bonds!Z8/100)*(1/(1+(Bonds!F8/100)))</f>
        <v>0.0017666645</v>
      </c>
      <c r="J18" s="99">
        <f>-H18*Bonds!$AS$8</f>
        <v>-0.7403734751</v>
      </c>
      <c r="K18" s="99">
        <f t="shared" si="6"/>
        <v>-2.3412665</v>
      </c>
    </row>
    <row r="19">
      <c r="A19" s="261">
        <v>43125.0</v>
      </c>
      <c r="B19" s="10">
        <f>EXP(-1*B$9*'Yield curve'!B12/100)</f>
        <v>0.9351016865</v>
      </c>
      <c r="C19" s="10">
        <f>EXP(-1*C$9*'Yield curve'!C12/100)</f>
        <v>0.8731918394</v>
      </c>
      <c r="D19" s="10">
        <f>EXP(-1*D$9*'Yield curve'!D12/100)</f>
        <v>0.8144844032</v>
      </c>
      <c r="E19" s="10">
        <f>EXP(-1*E$9*'Yield curve'!E12/100)</f>
        <v>0.7579029014</v>
      </c>
      <c r="F19" s="99">
        <f>EXP(-1*F$9*'Yield curve'!F12/100)</f>
        <v>0.7039837539</v>
      </c>
      <c r="G19" s="99">
        <f t="shared" si="4"/>
        <v>80.61003685</v>
      </c>
      <c r="H19" s="99">
        <f t="shared" si="5"/>
        <v>4.728729377</v>
      </c>
      <c r="I19" s="99">
        <f>H19*(Bonds!Z9/100)*(1/(1+(Bonds!F9/100)))</f>
        <v>0.0008837094705</v>
      </c>
      <c r="J19" s="99">
        <f>-H19*Bonds!$AS$8</f>
        <v>-0.7404129081</v>
      </c>
      <c r="K19" s="99">
        <f t="shared" si="6"/>
        <v>-2.341391199</v>
      </c>
    </row>
    <row r="20">
      <c r="A20" s="261">
        <v>43124.0</v>
      </c>
      <c r="B20" s="10">
        <f>EXP(-1*B$9*'Yield curve'!B13/100)</f>
        <v>0.935008181</v>
      </c>
      <c r="C20" s="10">
        <f>EXP(-1*C$9*'Yield curve'!C13/100)</f>
        <v>0.8730172185</v>
      </c>
      <c r="D20" s="10">
        <f>EXP(-1*D$9*'Yield curve'!D13/100)</f>
        <v>0.8144844032</v>
      </c>
      <c r="E20" s="10">
        <f>EXP(-1*E$9*'Yield curve'!E13/100)</f>
        <v>0.7582061232</v>
      </c>
      <c r="F20" s="99">
        <f>EXP(-1*F$9*'Yield curve'!F13/100)</f>
        <v>0.7046880897</v>
      </c>
      <c r="G20" s="99">
        <f t="shared" si="4"/>
        <v>80.68231901</v>
      </c>
      <c r="H20" s="99">
        <f t="shared" si="5"/>
        <v>4.72899083</v>
      </c>
      <c r="I20" s="99">
        <f>H20*(Bonds!Z10/100)*(1/(1+(Bonds!F10/100)))</f>
        <v>-0.0008839235197</v>
      </c>
      <c r="J20" s="99">
        <f>-H20*Bonds!$AS$8</f>
        <v>-0.7404538459</v>
      </c>
      <c r="K20" s="99">
        <f t="shared" si="6"/>
        <v>-2.341520655</v>
      </c>
    </row>
    <row r="21">
      <c r="A21" s="261">
        <v>43123.0</v>
      </c>
      <c r="B21" s="10">
        <f>EXP(-1*B$9*'Yield curve'!B14/100)</f>
        <v>0.9351016865</v>
      </c>
      <c r="C21" s="10">
        <f>EXP(-1*C$9*'Yield curve'!C14/100)</f>
        <v>0.8730172185</v>
      </c>
      <c r="D21" s="10">
        <f>EXP(-1*D$9*'Yield curve'!D14/100)</f>
        <v>0.8142400946</v>
      </c>
      <c r="E21" s="10">
        <f>EXP(-1*E$9*'Yield curve'!E14/100)</f>
        <v>0.7577513359</v>
      </c>
      <c r="F21" s="99">
        <f>EXP(-1*F$9*'Yield curve'!F14/100)</f>
        <v>0.7039837539</v>
      </c>
      <c r="G21" s="99">
        <f t="shared" si="4"/>
        <v>80.60861061</v>
      </c>
      <c r="H21" s="99">
        <f t="shared" si="5"/>
        <v>4.728760679</v>
      </c>
      <c r="I21" s="99">
        <f>H21*(Bonds!Z11/100)*(1/(1+(Bonds!F11/100)))</f>
        <v>0</v>
      </c>
      <c r="J21" s="99">
        <f>-H21*Bonds!$AS$8</f>
        <v>-0.7404178093</v>
      </c>
      <c r="K21" s="99">
        <f t="shared" si="6"/>
        <v>-2.341406698</v>
      </c>
    </row>
    <row r="22">
      <c r="A22" s="261">
        <v>43122.0</v>
      </c>
      <c r="B22" s="10">
        <f>EXP(-1*B$9*'Yield curve'!B15/100)</f>
        <v>0.935008181</v>
      </c>
      <c r="C22" s="10">
        <f>EXP(-1*C$9*'Yield curve'!C15/100)</f>
        <v>0.8730172185</v>
      </c>
      <c r="D22" s="10">
        <f>EXP(-1*D$9*'Yield curve'!D15/100)</f>
        <v>0.8142400946</v>
      </c>
      <c r="E22" s="10">
        <f>EXP(-1*E$9*'Yield curve'!E15/100)</f>
        <v>0.7577513359</v>
      </c>
      <c r="F22" s="99">
        <f>EXP(-1*F$9*'Yield curve'!F15/100)</f>
        <v>0.7039837539</v>
      </c>
      <c r="G22" s="99">
        <f t="shared" si="4"/>
        <v>80.60837685</v>
      </c>
      <c r="H22" s="99">
        <f t="shared" si="5"/>
        <v>4.728771492</v>
      </c>
      <c r="I22" s="99">
        <f>H22*(Bonds!Z12/100)*(1/(1+(Bonds!F12/100)))</f>
        <v>0</v>
      </c>
      <c r="J22" s="99">
        <f>-H22*Bonds!$AS$8</f>
        <v>-0.7404195025</v>
      </c>
      <c r="K22" s="99">
        <f t="shared" si="6"/>
        <v>-2.341412052</v>
      </c>
    </row>
    <row r="23">
      <c r="A23" s="261">
        <v>43119.0</v>
      </c>
      <c r="B23" s="10">
        <f>EXP(-1*B$9*'Yield curve'!B16/100)</f>
        <v>0.935008181</v>
      </c>
      <c r="C23" s="10">
        <f>EXP(-1*C$9*'Yield curve'!C16/100)</f>
        <v>0.8728426325</v>
      </c>
      <c r="D23" s="10">
        <f>EXP(-1*D$9*'Yield curve'!D16/100)</f>
        <v>0.8139958592</v>
      </c>
      <c r="E23" s="10">
        <f>EXP(-1*E$9*'Yield curve'!E16/100)</f>
        <v>0.7575998008</v>
      </c>
      <c r="F23" s="99">
        <f>EXP(-1*F$9*'Yield curve'!F16/100)</f>
        <v>0.7039837539</v>
      </c>
      <c r="G23" s="99">
        <f t="shared" si="4"/>
        <v>80.60695095</v>
      </c>
      <c r="H23" s="99">
        <f t="shared" si="5"/>
        <v>4.728802788</v>
      </c>
      <c r="I23" s="99">
        <f>H23*(Bonds!Z13/100)*(1/(1+(Bonds!F13/100)))</f>
        <v>0</v>
      </c>
      <c r="J23" s="99">
        <f>-H23*Bonds!$AS$8</f>
        <v>-0.7404244027</v>
      </c>
      <c r="K23" s="99">
        <f t="shared" si="6"/>
        <v>-2.341427548</v>
      </c>
    </row>
    <row r="24">
      <c r="A24" s="261">
        <v>43118.0</v>
      </c>
      <c r="B24" s="10">
        <f>EXP(-1*B$9*'Yield curve'!B17/100)</f>
        <v>0.9353822591</v>
      </c>
      <c r="C24" s="10">
        <f>EXP(-1*C$9*'Yield curve'!C17/100)</f>
        <v>0.8737159117</v>
      </c>
      <c r="D24" s="10">
        <f>EXP(-1*D$9*'Yield curve'!D17/100)</f>
        <v>0.8147287852</v>
      </c>
      <c r="E24" s="10">
        <f>EXP(-1*E$9*'Yield curve'!E17/100)</f>
        <v>0.7580544971</v>
      </c>
      <c r="F24" s="99">
        <f>EXP(-1*F$9*'Yield curve'!F17/100)</f>
        <v>0.7039837539</v>
      </c>
      <c r="G24" s="99">
        <f t="shared" si="4"/>
        <v>80.6130384</v>
      </c>
      <c r="H24" s="99">
        <f t="shared" si="5"/>
        <v>4.728636055</v>
      </c>
      <c r="I24" s="99">
        <f>H24*(Bonds!Z14/100)*(1/(1+(Bonds!F14/100)))</f>
        <v>-0.0004418460153</v>
      </c>
      <c r="J24" s="99">
        <f>-H24*Bonds!$AS$8</f>
        <v>-0.7403982961</v>
      </c>
      <c r="K24" s="99">
        <f t="shared" si="6"/>
        <v>-2.341344991</v>
      </c>
    </row>
    <row r="25">
      <c r="A25" s="261">
        <v>43117.0</v>
      </c>
      <c r="B25" s="10">
        <f>EXP(-1*B$9*'Yield curve'!B18/100)</f>
        <v>0.9347277206</v>
      </c>
      <c r="C25" s="10">
        <f>EXP(-1*C$9*'Yield curve'!C18/100)</f>
        <v>0.8728426325</v>
      </c>
      <c r="D25" s="10">
        <f>EXP(-1*D$9*'Yield curve'!D18/100)</f>
        <v>0.8142400946</v>
      </c>
      <c r="E25" s="10">
        <f>EXP(-1*E$9*'Yield curve'!E18/100)</f>
        <v>0.7575998008</v>
      </c>
      <c r="F25" s="99">
        <f>EXP(-1*F$9*'Yield curve'!F18/100)</f>
        <v>0.70363185</v>
      </c>
      <c r="G25" s="99">
        <f t="shared" si="4"/>
        <v>80.57079024</v>
      </c>
      <c r="H25" s="99">
        <f t="shared" si="5"/>
        <v>4.728700726</v>
      </c>
      <c r="I25" s="99">
        <f>H25*(Bonds!Z15/100)*(1/(1+(Bonds!F15/100)))</f>
        <v>0</v>
      </c>
      <c r="J25" s="99">
        <f>-H25*Bonds!$AS$8</f>
        <v>-0.740408422</v>
      </c>
      <c r="K25" s="99">
        <f t="shared" si="6"/>
        <v>-2.341377012</v>
      </c>
    </row>
    <row r="26">
      <c r="A26" s="261">
        <v>43116.0</v>
      </c>
      <c r="B26" s="10">
        <f>EXP(-1*B$9*'Yield curve'!B19/100)</f>
        <v>0.9351952013</v>
      </c>
      <c r="C26" s="10">
        <f>EXP(-1*C$9*'Yield curve'!C19/100)</f>
        <v>0.8730172185</v>
      </c>
      <c r="D26" s="10">
        <f>EXP(-1*D$9*'Yield curve'!D19/100)</f>
        <v>0.8142400946</v>
      </c>
      <c r="E26" s="10">
        <f>EXP(-1*E$9*'Yield curve'!E19/100)</f>
        <v>0.7575998008</v>
      </c>
      <c r="F26" s="99">
        <f>EXP(-1*F$9*'Yield curve'!F19/100)</f>
        <v>0.70363185</v>
      </c>
      <c r="G26" s="99">
        <f t="shared" si="4"/>
        <v>80.57239541</v>
      </c>
      <c r="H26" s="99">
        <f t="shared" si="5"/>
        <v>4.728631859</v>
      </c>
      <c r="I26" s="99">
        <f>H26*(Bonds!Z16/100)*(1/(1+(Bonds!F16/100)))</f>
        <v>0.001767217363</v>
      </c>
      <c r="J26" s="99">
        <f>-H26*Bonds!$AS$8</f>
        <v>-0.7403976391</v>
      </c>
      <c r="K26" s="99">
        <f t="shared" si="6"/>
        <v>-2.341342914</v>
      </c>
    </row>
    <row r="27">
      <c r="A27" s="261">
        <v>43115.0</v>
      </c>
      <c r="B27" s="10">
        <f>EXP(-1*B$9*'Yield curve'!B20/100)</f>
        <v>0.9351016865</v>
      </c>
      <c r="C27" s="10">
        <f>EXP(-1*C$9*'Yield curve'!C20/100)</f>
        <v>0.8737159117</v>
      </c>
      <c r="D27" s="10">
        <f>EXP(-1*D$9*'Yield curve'!D20/100)</f>
        <v>0.8154623712</v>
      </c>
      <c r="E27" s="10">
        <f>EXP(-1*E$9*'Yield curve'!E20/100)</f>
        <v>0.7589647085</v>
      </c>
      <c r="F27" s="99">
        <f>EXP(-1*F$9*'Yield curve'!F20/100)</f>
        <v>0.7050405219</v>
      </c>
      <c r="G27" s="99">
        <f t="shared" si="4"/>
        <v>80.72476519</v>
      </c>
      <c r="H27" s="99">
        <f t="shared" si="5"/>
        <v>4.728972766</v>
      </c>
      <c r="I27" s="99">
        <f>H27*(Bonds!Z17/100)*(1/(1+(Bonds!F17/100)))</f>
        <v>-0.0004420013801</v>
      </c>
      <c r="J27" s="99">
        <f>-H27*Bonds!$AS$8</f>
        <v>-0.7404510174</v>
      </c>
      <c r="K27" s="99">
        <f t="shared" si="6"/>
        <v>-2.341511711</v>
      </c>
    </row>
    <row r="28">
      <c r="A28" s="261">
        <v>43112.0</v>
      </c>
      <c r="B28" s="10">
        <f>EXP(-1*B$9*'Yield curve'!B21/100)</f>
        <v>0.935475802</v>
      </c>
      <c r="C28" s="10">
        <f>EXP(-1*C$9*'Yield curve'!C21/100)</f>
        <v>0.8737159117</v>
      </c>
      <c r="D28" s="10">
        <f>EXP(-1*D$9*'Yield curve'!D21/100)</f>
        <v>0.8149732405</v>
      </c>
      <c r="E28" s="10">
        <f>EXP(-1*E$9*'Yield curve'!E21/100)</f>
        <v>0.7585094663</v>
      </c>
      <c r="F28" s="99">
        <f>EXP(-1*F$9*'Yield curve'!F21/100)</f>
        <v>0.7046880897</v>
      </c>
      <c r="G28" s="99">
        <f t="shared" si="4"/>
        <v>80.68721525</v>
      </c>
      <c r="H28" s="99">
        <f t="shared" si="5"/>
        <v>4.728844686</v>
      </c>
      <c r="I28" s="99">
        <f>H28*(Bonds!Z18/100)*(1/(1+(Bonds!F18/100)))</f>
        <v>-0.00309363671</v>
      </c>
      <c r="J28" s="99">
        <f>-H28*Bonds!$AS$8</f>
        <v>-0.7404309629</v>
      </c>
      <c r="K28" s="99">
        <f t="shared" si="6"/>
        <v>-2.341448293</v>
      </c>
    </row>
    <row r="29">
      <c r="A29" s="262">
        <v>43111.0</v>
      </c>
      <c r="B29" s="10">
        <f>EXP(-1*B$9*'Yield curve'!B22/100)</f>
        <v>0.9355693542</v>
      </c>
      <c r="C29" s="10">
        <f>EXP(-1*C$9*'Yield curve'!C22/100)</f>
        <v>0.8726680814</v>
      </c>
      <c r="D29" s="10">
        <f>EXP(-1*D$9*'Yield curve'!D22/100)</f>
        <v>0.8135076082</v>
      </c>
      <c r="E29" s="10">
        <f>EXP(-1*E$9*'Yield curve'!E22/100)</f>
        <v>0.7565399032</v>
      </c>
      <c r="F29" s="99">
        <f>EXP(-1*F$9*'Yield curve'!F22/100)</f>
        <v>0.7022259926</v>
      </c>
      <c r="G29" s="99">
        <f t="shared" si="4"/>
        <v>80.42387661</v>
      </c>
      <c r="H29" s="99">
        <f t="shared" si="5"/>
        <v>4.728195247</v>
      </c>
      <c r="I29" s="99">
        <f>H29*(Bonds!Z19/100)*(1/(1+(Bonds!F19/100)))</f>
        <v>0.00132479553</v>
      </c>
      <c r="J29" s="99">
        <f>-H29*Bonds!$AS$8</f>
        <v>-0.7403292753</v>
      </c>
      <c r="K29" s="99">
        <f t="shared" si="6"/>
        <v>-2.341126728</v>
      </c>
    </row>
    <row r="30">
      <c r="A30" s="262">
        <v>43110.0</v>
      </c>
      <c r="B30" s="10">
        <f>EXP(-1*B$9*'Yield curve'!B23/100)</f>
        <v>0.9363181092</v>
      </c>
      <c r="C30" s="10">
        <f>EXP(-1*C$9*'Yield curve'!C23/100)</f>
        <v>0.8737159117</v>
      </c>
      <c r="D30" s="10">
        <f>EXP(-1*D$9*'Yield curve'!D23/100)</f>
        <v>0.8144844032</v>
      </c>
      <c r="E30" s="10">
        <f>EXP(-1*E$9*'Yield curve'!E23/100)</f>
        <v>0.7575998008</v>
      </c>
      <c r="F30" s="99">
        <f>EXP(-1*F$9*'Yield curve'!F23/100)</f>
        <v>0.703280122</v>
      </c>
      <c r="G30" s="99">
        <f t="shared" si="4"/>
        <v>80.54150806</v>
      </c>
      <c r="H30" s="99">
        <f t="shared" si="5"/>
        <v>4.728308142</v>
      </c>
      <c r="I30" s="99">
        <f>H30*(Bonds!Z20/100)*(1/(1+(Bonds!F20/100)))</f>
        <v>0.0004417328235</v>
      </c>
      <c r="J30" s="99">
        <f>-H30*Bonds!$AS$8</f>
        <v>-0.7403469522</v>
      </c>
      <c r="K30" s="99">
        <f t="shared" si="6"/>
        <v>-2.341182628</v>
      </c>
    </row>
    <row r="31">
      <c r="A31" s="262">
        <v>43109.0</v>
      </c>
      <c r="B31" s="10">
        <f>EXP(-1*B$9*'Yield curve'!B24/100)</f>
        <v>0.9370674634</v>
      </c>
      <c r="C31" s="10">
        <f>EXP(-1*C$9*'Yield curve'!C24/100)</f>
        <v>0.8749399706</v>
      </c>
      <c r="D31" s="10">
        <f>EXP(-1*D$9*'Yield curve'!D24/100)</f>
        <v>0.8154623712</v>
      </c>
      <c r="E31" s="10">
        <f>EXP(-1*E$9*'Yield curve'!E24/100)</f>
        <v>0.7583577796</v>
      </c>
      <c r="F31" s="99">
        <f>EXP(-1*F$9*'Yield curve'!F24/100)</f>
        <v>0.70363185</v>
      </c>
      <c r="G31" s="99">
        <f t="shared" si="4"/>
        <v>80.58683358</v>
      </c>
      <c r="H31" s="99">
        <f t="shared" si="5"/>
        <v>4.728169854</v>
      </c>
      <c r="I31" s="99">
        <f>H31*(Bonds!Z21/100)*(1/(1+(Bonds!F21/100)))</f>
        <v>-0.003534089399</v>
      </c>
      <c r="J31" s="99">
        <f>-H31*Bonds!$AS$8</f>
        <v>-0.7403252994</v>
      </c>
      <c r="K31" s="99">
        <f t="shared" si="6"/>
        <v>-2.341114156</v>
      </c>
    </row>
    <row r="32">
      <c r="A32" s="262">
        <v>43105.0</v>
      </c>
      <c r="B32" s="10">
        <f>EXP(-1*B$9*'Yield curve'!B25/100)</f>
        <v>0.9368800686</v>
      </c>
      <c r="C32" s="10">
        <f>EXP(-1*C$9*'Yield curve'!C25/100)</f>
        <v>0.874065468</v>
      </c>
      <c r="D32" s="10">
        <f>EXP(-1*D$9*'Yield curve'!D25/100)</f>
        <v>0.8135076082</v>
      </c>
      <c r="E32" s="10">
        <f>EXP(-1*E$9*'Yield curve'!E25/100)</f>
        <v>0.7559349133</v>
      </c>
      <c r="F32" s="99">
        <f>EXP(-1*F$9*'Yield curve'!F25/100)</f>
        <v>0.7008229441</v>
      </c>
      <c r="G32" s="99">
        <f t="shared" si="4"/>
        <v>80.28532192</v>
      </c>
      <c r="H32" s="99">
        <f t="shared" si="5"/>
        <v>4.727451214</v>
      </c>
      <c r="I32" s="99">
        <f>H32*(Bonds!Z22/100)*(1/(1+(Bonds!F22/100)))</f>
        <v>0.0008827282633</v>
      </c>
      <c r="J32" s="99">
        <f>-H32*Bonds!$AS$8</f>
        <v>-0.7402127765</v>
      </c>
      <c r="K32" s="99">
        <f t="shared" si="6"/>
        <v>-2.340758327</v>
      </c>
    </row>
    <row r="33">
      <c r="A33" s="262">
        <v>43104.0</v>
      </c>
      <c r="B33" s="10">
        <f>EXP(-1*B$9*'Yield curve'!B26/100)</f>
        <v>0.9384741193</v>
      </c>
      <c r="C33" s="10">
        <f>EXP(-1*C$9*'Yield curve'!C26/100)</f>
        <v>0.8737159117</v>
      </c>
      <c r="D33" s="10">
        <f>EXP(-1*D$9*'Yield curve'!D26/100)</f>
        <v>0.8132635925</v>
      </c>
      <c r="E33" s="10">
        <f>EXP(-1*E$9*'Yield curve'!E26/100)</f>
        <v>0.7560861154</v>
      </c>
      <c r="F33" s="99">
        <f>EXP(-1*F$9*'Yield curve'!F26/100)</f>
        <v>0.7015241176</v>
      </c>
      <c r="G33" s="99">
        <f t="shared" si="4"/>
        <v>80.3600714</v>
      </c>
      <c r="H33" s="99">
        <f t="shared" si="5"/>
        <v>4.727549473</v>
      </c>
      <c r="I33" s="99">
        <f>H33*(Bonds!Z23/100)*(1/(1+(Bonds!F23/100)))</f>
        <v>-0.002648734414</v>
      </c>
      <c r="J33" s="99">
        <f>-H33*Bonds!$AS$8</f>
        <v>-0.7402281617</v>
      </c>
      <c r="K33" s="99">
        <f t="shared" si="6"/>
        <v>-2.340806979</v>
      </c>
    </row>
    <row r="34">
      <c r="A34" s="262">
        <v>43103.0</v>
      </c>
      <c r="B34" s="10">
        <f>EXP(-1*B$9*'Yield curve'!B27/100)</f>
        <v>0.9371611748</v>
      </c>
      <c r="C34" s="10">
        <f>EXP(-1*C$9*'Yield curve'!C27/100)</f>
        <v>0.8730172185</v>
      </c>
      <c r="D34" s="10">
        <f>EXP(-1*D$9*'Yield curve'!D27/100)</f>
        <v>0.8122882615</v>
      </c>
      <c r="E34" s="10">
        <f>EXP(-1*E$9*'Yield curve'!E27/100)</f>
        <v>0.7545754544</v>
      </c>
      <c r="F34" s="99">
        <f>EXP(-1*F$9*'Yield curve'!F27/100)</f>
        <v>0.6994226989</v>
      </c>
      <c r="G34" s="99">
        <f t="shared" si="4"/>
        <v>80.13343191</v>
      </c>
      <c r="H34" s="99">
        <f t="shared" si="5"/>
        <v>4.727116132</v>
      </c>
      <c r="I34" s="99">
        <f>H34*(Bonds!Z24/100)*(1/(1+(Bonds!F24/100)))</f>
        <v>-0.001323504283</v>
      </c>
      <c r="J34" s="99">
        <f>-H34*Bonds!$AS$8</f>
        <v>-0.7401603102</v>
      </c>
      <c r="K34" s="99">
        <f t="shared" si="6"/>
        <v>-2.340592414</v>
      </c>
    </row>
    <row r="35">
      <c r="A35" s="261">
        <v>43098.0</v>
      </c>
      <c r="B35" s="10">
        <f>EXP(-1*B$9*'Yield curve'!B28/100)</f>
        <v>0.9359436568</v>
      </c>
      <c r="C35" s="10">
        <f>EXP(-1*C$9*'Yield curve'!C28/100)</f>
        <v>0.8721446376</v>
      </c>
      <c r="D35" s="10">
        <f>EXP(-1*D$9*'Yield curve'!D28/100)</f>
        <v>0.8110707425</v>
      </c>
      <c r="E35" s="10">
        <f>EXP(-1*E$9*'Yield curve'!E28/100)</f>
        <v>0.753369099</v>
      </c>
      <c r="F35" s="99">
        <f>EXP(-1*F$9*'Yield curve'!F28/100)</f>
        <v>0.6983743514</v>
      </c>
      <c r="G35" s="99">
        <f t="shared" si="4"/>
        <v>80.01469135</v>
      </c>
      <c r="H35" s="99">
        <f t="shared" si="5"/>
        <v>4.727058901</v>
      </c>
      <c r="I35" s="99">
        <f>H35*(Bonds!Z25/100)*(1/(1+(Bonds!F25/100)))</f>
        <v>0.001764157082</v>
      </c>
      <c r="J35" s="99">
        <f>-H35*Bonds!$AS$8</f>
        <v>-0.7401513491</v>
      </c>
      <c r="K35" s="99">
        <f t="shared" si="6"/>
        <v>-2.340564076</v>
      </c>
    </row>
    <row r="36">
      <c r="A36" s="261">
        <v>43097.0</v>
      </c>
      <c r="B36" s="10">
        <f>EXP(-1*B$9*'Yield curve'!B29/100)</f>
        <v>0.9367863853</v>
      </c>
      <c r="C36" s="10">
        <f>EXP(-1*C$9*'Yield curve'!C29/100)</f>
        <v>0.8726680814</v>
      </c>
      <c r="D36" s="10">
        <f>EXP(-1*D$9*'Yield curve'!D29/100)</f>
        <v>0.8120446115</v>
      </c>
      <c r="E36" s="10">
        <f>EXP(-1*E$9*'Yield curve'!E29/100)</f>
        <v>0.7545754544</v>
      </c>
      <c r="F36" s="99">
        <f>EXP(-1*F$9*'Yield curve'!F29/100)</f>
        <v>0.6997724977</v>
      </c>
      <c r="G36" s="99">
        <f t="shared" si="4"/>
        <v>80.16686735</v>
      </c>
      <c r="H36" s="99">
        <f t="shared" si="5"/>
        <v>4.727324556</v>
      </c>
      <c r="I36" s="99">
        <f>H36*(Bonds!Z26/100)*(1/(1+(Bonds!F26/100)))</f>
        <v>-0.001323686174</v>
      </c>
      <c r="J36" s="99">
        <f>-H36*Bonds!$AS$8</f>
        <v>-0.7401929447</v>
      </c>
      <c r="K36" s="99">
        <f t="shared" si="6"/>
        <v>-2.340695613</v>
      </c>
    </row>
    <row r="37">
      <c r="A37" s="261">
        <v>43096.0</v>
      </c>
      <c r="B37" s="10">
        <f>EXP(-1*B$9*'Yield curve'!B30/100)</f>
        <v>0.9351952013</v>
      </c>
      <c r="C37" s="10">
        <f>EXP(-1*C$9*'Yield curve'!C30/100)</f>
        <v>0.8714472009</v>
      </c>
      <c r="D37" s="10">
        <f>EXP(-1*D$9*'Yield curve'!D30/100)</f>
        <v>0.8110707425</v>
      </c>
      <c r="E37" s="10">
        <f>EXP(-1*E$9*'Yield curve'!E30/100)</f>
        <v>0.7535197879</v>
      </c>
      <c r="F37" s="99">
        <f>EXP(-1*F$9*'Yield curve'!F30/100)</f>
        <v>0.6987236258</v>
      </c>
      <c r="G37" s="99">
        <f t="shared" si="4"/>
        <v>80.04725398</v>
      </c>
      <c r="H37" s="99">
        <f t="shared" si="5"/>
        <v>4.727324073</v>
      </c>
      <c r="I37" s="99">
        <f>H37*(Bonds!Z27/100)*(1/(1+(Bonds!F27/100)))</f>
        <v>0.0004411051668</v>
      </c>
      <c r="J37" s="99">
        <f>-H37*Bonds!$AS$8</f>
        <v>-0.740192869</v>
      </c>
      <c r="K37" s="99">
        <f t="shared" si="6"/>
        <v>-2.340695374</v>
      </c>
    </row>
    <row r="38">
      <c r="A38" s="261">
        <v>43095.0</v>
      </c>
      <c r="B38" s="10">
        <f>EXP(-1*B$9*'Yield curve'!B31/100)</f>
        <v>0.9344473444</v>
      </c>
      <c r="C38" s="10">
        <f>EXP(-1*C$9*'Yield curve'!C31/100)</f>
        <v>0.8712729289</v>
      </c>
      <c r="D38" s="10">
        <f>EXP(-1*D$9*'Yield curve'!D31/100)</f>
        <v>0.810584246</v>
      </c>
      <c r="E38" s="10">
        <f>EXP(-1*E$9*'Yield curve'!E31/100)</f>
        <v>0.753369099</v>
      </c>
      <c r="F38" s="99">
        <f>EXP(-1*F$9*'Yield curve'!F31/100)</f>
        <v>0.699073075</v>
      </c>
      <c r="G38" s="99">
        <f t="shared" si="4"/>
        <v>80.07917423</v>
      </c>
      <c r="H38" s="99">
        <f t="shared" si="5"/>
        <v>4.727577556</v>
      </c>
      <c r="I38" s="99">
        <f>H38*(Bonds!Z28/100)*(1/(1+(Bonds!F28/100)))</f>
        <v>-0.0004411699847</v>
      </c>
      <c r="J38" s="99">
        <f>-H38*Bonds!$AS$8</f>
        <v>-0.7402325588</v>
      </c>
      <c r="K38" s="99">
        <f t="shared" si="6"/>
        <v>-2.340820884</v>
      </c>
    </row>
    <row r="39">
      <c r="A39" s="261">
        <v>43094.0</v>
      </c>
      <c r="B39" s="10">
        <f>EXP(-1*B$9*'Yield curve'!B32/100)</f>
        <v>0.9346342525</v>
      </c>
      <c r="C39" s="10">
        <f>EXP(-1*C$9*'Yield curve'!C32/100)</f>
        <v>0.8710986917</v>
      </c>
      <c r="D39" s="10">
        <f>EXP(-1*D$9*'Yield curve'!D32/100)</f>
        <v>0.8103411072</v>
      </c>
      <c r="E39" s="10">
        <f>EXP(-1*E$9*'Yield curve'!E32/100)</f>
        <v>0.7530678116</v>
      </c>
      <c r="F39" s="99">
        <f>EXP(-1*F$9*'Yield curve'!F32/100)</f>
        <v>0.6987236258</v>
      </c>
      <c r="G39" s="99">
        <f t="shared" si="4"/>
        <v>80.04202631</v>
      </c>
      <c r="H39" s="99">
        <f t="shared" si="5"/>
        <v>4.727468696</v>
      </c>
      <c r="I39" s="99">
        <f>H39*(Bonds!Z29/100)*(1/(1+(Bonds!F29/100)))</f>
        <v>0.0008822373232</v>
      </c>
      <c r="J39" s="99">
        <f>-H39*Bonds!$AS$8</f>
        <v>-0.7402155138</v>
      </c>
      <c r="K39" s="99">
        <f t="shared" si="6"/>
        <v>-2.340766983</v>
      </c>
    </row>
    <row r="40">
      <c r="A40" s="261">
        <v>43091.0</v>
      </c>
      <c r="B40" s="10">
        <f>EXP(-1*B$9*'Yield curve'!B33/100)</f>
        <v>0.9339802375</v>
      </c>
      <c r="C40" s="10">
        <f>EXP(-1*C$9*'Yield curve'!C33/100)</f>
        <v>0.8709244894</v>
      </c>
      <c r="D40" s="10">
        <f>EXP(-1*D$9*'Yield curve'!D33/100)</f>
        <v>0.8108274577</v>
      </c>
      <c r="E40" s="10">
        <f>EXP(-1*E$9*'Yield curve'!E33/100)</f>
        <v>0.7536705069</v>
      </c>
      <c r="F40" s="99">
        <f>EXP(-1*F$9*'Yield curve'!F33/100)</f>
        <v>0.6994226989</v>
      </c>
      <c r="G40" s="99">
        <f t="shared" si="4"/>
        <v>80.11433337</v>
      </c>
      <c r="H40" s="99">
        <f t="shared" si="5"/>
        <v>4.727763452</v>
      </c>
      <c r="I40" s="99">
        <f>H40*(Bonds!Z30/100)*(1/(1+(Bonds!F30/100)))</f>
        <v>-0.0004412285069</v>
      </c>
      <c r="J40" s="99">
        <f>-H40*Bonds!$AS$8</f>
        <v>-0.7402616659</v>
      </c>
      <c r="K40" s="99">
        <f t="shared" si="6"/>
        <v>-2.340912929</v>
      </c>
    </row>
    <row r="41">
      <c r="A41" s="261">
        <v>43090.0</v>
      </c>
      <c r="B41" s="10">
        <f>EXP(-1*B$9*'Yield curve'!B34/100)</f>
        <v>0.9335133641</v>
      </c>
      <c r="C41" s="10">
        <f>EXP(-1*C$9*'Yield curve'!C34/100)</f>
        <v>0.8702280285</v>
      </c>
      <c r="D41" s="10">
        <f>EXP(-1*D$9*'Yield curve'!D34/100)</f>
        <v>0.8103411072</v>
      </c>
      <c r="E41" s="10">
        <f>EXP(-1*E$9*'Yield curve'!E34/100)</f>
        <v>0.7532184402</v>
      </c>
      <c r="F41" s="99">
        <f>EXP(-1*F$9*'Yield curve'!F34/100)</f>
        <v>0.699073075</v>
      </c>
      <c r="G41" s="99">
        <f t="shared" si="4"/>
        <v>80.07324254</v>
      </c>
      <c r="H41" s="99">
        <f t="shared" si="5"/>
        <v>4.727791772</v>
      </c>
      <c r="I41" s="99">
        <f>H41*(Bonds!Z31/100)*(1/(1+(Bonds!F31/100)))</f>
        <v>-0.000441189975</v>
      </c>
      <c r="J41" s="99">
        <f>-H41*Bonds!$AS$8</f>
        <v>-0.7402661002</v>
      </c>
      <c r="K41" s="99">
        <f t="shared" si="6"/>
        <v>-2.340926951</v>
      </c>
    </row>
    <row r="42">
      <c r="A42" s="261">
        <v>43089.0</v>
      </c>
      <c r="B42" s="10">
        <f>EXP(-1*B$9*'Yield curve'!B35/100)</f>
        <v>0.9329534241</v>
      </c>
      <c r="C42" s="10">
        <f>EXP(-1*C$9*'Yield curve'!C35/100)</f>
        <v>0.8691843811</v>
      </c>
      <c r="D42" s="10">
        <f>EXP(-1*D$9*'Yield curve'!D35/100)</f>
        <v>0.8091265067</v>
      </c>
      <c r="E42" s="10">
        <f>EXP(-1*E$9*'Yield curve'!E35/100)</f>
        <v>0.7523151202</v>
      </c>
      <c r="F42" s="99">
        <f>EXP(-1*F$9*'Yield curve'!F35/100)</f>
        <v>0.6987236258</v>
      </c>
      <c r="G42" s="99">
        <f t="shared" si="4"/>
        <v>80.02812023</v>
      </c>
      <c r="H42" s="99">
        <f t="shared" si="5"/>
        <v>4.727910172</v>
      </c>
      <c r="I42" s="99">
        <f>H42*(Bonds!Z32/100)*(1/(1+(Bonds!F32/100)))</f>
        <v>-0.002205799278</v>
      </c>
      <c r="J42" s="99">
        <f>-H42*Bonds!$AS$8</f>
        <v>-0.7402846391</v>
      </c>
      <c r="K42" s="99">
        <f t="shared" si="6"/>
        <v>-2.340985576</v>
      </c>
    </row>
    <row r="43">
      <c r="A43" s="261">
        <v>43088.0</v>
      </c>
      <c r="B43" s="10">
        <f>EXP(-1*B$9*'Yield curve'!B36/100)</f>
        <v>0.932766852</v>
      </c>
      <c r="C43" s="10">
        <f>EXP(-1*C$9*'Yield curve'!C36/100)</f>
        <v>0.8688367769</v>
      </c>
      <c r="D43" s="10">
        <f>EXP(-1*D$9*'Yield curve'!D36/100)</f>
        <v>0.8083986204</v>
      </c>
      <c r="E43" s="10">
        <f>EXP(-1*E$9*'Yield curve'!E36/100)</f>
        <v>0.7511123784</v>
      </c>
      <c r="F43" s="99">
        <f>EXP(-1*F$9*'Yield curve'!F36/100)</f>
        <v>0.6969789985</v>
      </c>
      <c r="G43" s="99">
        <f t="shared" si="4"/>
        <v>79.84313391</v>
      </c>
      <c r="H43" s="99">
        <f t="shared" si="5"/>
        <v>4.727419036</v>
      </c>
      <c r="I43" s="99">
        <f>H43*(Bonds!Z33/100)*(1/(1+(Bonds!F33/100)))</f>
        <v>-0.0004409083227</v>
      </c>
      <c r="J43" s="99">
        <f>-H43*Bonds!$AS$8</f>
        <v>-0.7402077382</v>
      </c>
      <c r="K43" s="99">
        <f t="shared" si="6"/>
        <v>-2.340742394</v>
      </c>
    </row>
    <row r="44">
      <c r="A44" s="261">
        <v>43087.0</v>
      </c>
      <c r="B44" s="10">
        <f>EXP(-1*B$9*'Yield curve'!B37/100)</f>
        <v>0.9325803173</v>
      </c>
      <c r="C44" s="10">
        <f>EXP(-1*C$9*'Yield curve'!C37/100)</f>
        <v>0.8688367769</v>
      </c>
      <c r="D44" s="10">
        <f>EXP(-1*D$9*'Yield curve'!D37/100)</f>
        <v>0.8083986204</v>
      </c>
      <c r="E44" s="10">
        <f>EXP(-1*E$9*'Yield curve'!E37/100)</f>
        <v>0.750962171</v>
      </c>
      <c r="F44" s="99">
        <f>EXP(-1*F$9*'Yield curve'!F37/100)</f>
        <v>0.6966305961</v>
      </c>
      <c r="G44" s="99">
        <f t="shared" si="4"/>
        <v>79.80658081</v>
      </c>
      <c r="H44" s="99">
        <f t="shared" si="5"/>
        <v>4.727322267</v>
      </c>
      <c r="I44" s="99">
        <f>H44*(Bonds!Z34/100)*(1/(1+(Bonds!F34/100)))</f>
        <v>-0.001763432721</v>
      </c>
      <c r="J44" s="99">
        <f>-H44*Bonds!$AS$8</f>
        <v>-0.7401925863</v>
      </c>
      <c r="K44" s="99">
        <f t="shared" si="6"/>
        <v>-2.34069448</v>
      </c>
    </row>
    <row r="45">
      <c r="A45" s="261">
        <v>43084.0</v>
      </c>
      <c r="B45" s="10">
        <f>EXP(-1*B$9*'Yield curve'!B38/100)</f>
        <v>0.93267358</v>
      </c>
      <c r="C45" s="10">
        <f>EXP(-1*C$9*'Yield curve'!C38/100)</f>
        <v>0.8683156312</v>
      </c>
      <c r="D45" s="10">
        <f>EXP(-1*D$9*'Yield curve'!D38/100)</f>
        <v>0.8074291239</v>
      </c>
      <c r="E45" s="10">
        <f>EXP(-1*E$9*'Yield curve'!E38/100)</f>
        <v>0.7497615922</v>
      </c>
      <c r="F45" s="99">
        <f>EXP(-1*F$9*'Yield curve'!F38/100)</f>
        <v>0.6952387272</v>
      </c>
      <c r="G45" s="99">
        <f t="shared" si="4"/>
        <v>79.65741936</v>
      </c>
      <c r="H45" s="99">
        <f t="shared" si="5"/>
        <v>4.726947561</v>
      </c>
      <c r="I45" s="99">
        <f>H45*(Bonds!Z35/100)*(1/(1+(Bonds!F35/100)))</f>
        <v>-0.003084612</v>
      </c>
      <c r="J45" s="99">
        <f>-H45*Bonds!$AS$8</f>
        <v>-0.7401339158</v>
      </c>
      <c r="K45" s="99">
        <f t="shared" si="6"/>
        <v>-2.340508947</v>
      </c>
    </row>
    <row r="46">
      <c r="A46" s="261">
        <v>43083.0</v>
      </c>
      <c r="B46" s="10">
        <f>EXP(-1*B$9*'Yield curve'!B39/100)</f>
        <v>0.9311824955</v>
      </c>
      <c r="C46" s="10">
        <f>EXP(-1*C$9*'Yield curve'!C39/100)</f>
        <v>0.8662341724</v>
      </c>
      <c r="D46" s="10">
        <f>EXP(-1*D$9*'Yield curve'!D39/100)</f>
        <v>0.8052520057</v>
      </c>
      <c r="E46" s="10">
        <f>EXP(-1*E$9*'Yield curve'!E39/100)</f>
        <v>0.7473661898</v>
      </c>
      <c r="F46" s="99">
        <f>EXP(-1*F$9*'Yield curve'!F39/100)</f>
        <v>0.692809645</v>
      </c>
      <c r="G46" s="99">
        <f t="shared" si="4"/>
        <v>79.38807578</v>
      </c>
      <c r="H46" s="99">
        <f t="shared" si="5"/>
        <v>4.726618179</v>
      </c>
      <c r="I46" s="99">
        <f>H46*(Bonds!Z36/100)*(1/(1+(Bonds!F36/100)))</f>
        <v>-0.0004403408029</v>
      </c>
      <c r="J46" s="99">
        <f>-H46*Bonds!$AS$8</f>
        <v>-0.7400823419</v>
      </c>
      <c r="K46" s="99">
        <f t="shared" si="6"/>
        <v>-2.340345856</v>
      </c>
    </row>
    <row r="47">
      <c r="A47" s="261">
        <v>43082.0</v>
      </c>
      <c r="B47" s="10">
        <f>EXP(-1*B$9*'Yield curve'!B40/100)</f>
        <v>0.9312756184</v>
      </c>
      <c r="C47" s="10">
        <f>EXP(-1*C$9*'Yield curve'!C40/100)</f>
        <v>0.8660609429</v>
      </c>
      <c r="D47" s="10">
        <f>EXP(-1*D$9*'Yield curve'!D40/100)</f>
        <v>0.8047689994</v>
      </c>
      <c r="E47" s="10">
        <f>EXP(-1*E$9*'Yield curve'!E40/100)</f>
        <v>0.7469179046</v>
      </c>
      <c r="F47" s="99">
        <f>EXP(-1*F$9*'Yield curve'!F40/100)</f>
        <v>0.6924633268</v>
      </c>
      <c r="G47" s="99">
        <f t="shared" si="4"/>
        <v>79.35004966</v>
      </c>
      <c r="H47" s="99">
        <f t="shared" si="5"/>
        <v>4.726536365</v>
      </c>
      <c r="I47" s="99">
        <f>H47*(Bonds!Z37/100)*(1/(1+(Bonds!F37/100)))</f>
        <v>0.0004402921626</v>
      </c>
      <c r="J47" s="99">
        <f>-H47*Bonds!$AS$8</f>
        <v>-0.7400695317</v>
      </c>
      <c r="K47" s="99">
        <f t="shared" si="6"/>
        <v>-2.340305347</v>
      </c>
    </row>
    <row r="48">
      <c r="A48" s="261">
        <v>43081.0</v>
      </c>
      <c r="B48" s="10">
        <f>EXP(-1*B$9*'Yield curve'!B41/100)</f>
        <v>0.9310893819</v>
      </c>
      <c r="C48" s="10">
        <f>EXP(-1*C$9*'Yield curve'!C41/100)</f>
        <v>0.8662341724</v>
      </c>
      <c r="D48" s="10">
        <f>EXP(-1*D$9*'Yield curve'!D41/100)</f>
        <v>0.8052520057</v>
      </c>
      <c r="E48" s="10">
        <f>EXP(-1*E$9*'Yield curve'!E41/100)</f>
        <v>0.7473661898</v>
      </c>
      <c r="F48" s="99">
        <f>EXP(-1*F$9*'Yield curve'!F41/100)</f>
        <v>0.692809645</v>
      </c>
      <c r="G48" s="99">
        <f t="shared" si="4"/>
        <v>79.38784299</v>
      </c>
      <c r="H48" s="99">
        <f t="shared" si="5"/>
        <v>4.726629106</v>
      </c>
      <c r="I48" s="99">
        <f>H48*(Bonds!Z38/100)*(1/(1+(Bonds!F38/100)))</f>
        <v>-0.0008806836419</v>
      </c>
      <c r="J48" s="99">
        <f>-H48*Bonds!$AS$8</f>
        <v>-0.7400840528</v>
      </c>
      <c r="K48" s="99">
        <f t="shared" si="6"/>
        <v>-2.340351267</v>
      </c>
    </row>
    <row r="49">
      <c r="A49" s="261">
        <v>43080.0</v>
      </c>
      <c r="B49" s="10">
        <f>EXP(-1*B$9*'Yield curve'!B42/100)</f>
        <v>0.9309031826</v>
      </c>
      <c r="C49" s="10">
        <f>EXP(-1*C$9*'Yield curve'!C42/100)</f>
        <v>0.8658877481</v>
      </c>
      <c r="D49" s="10">
        <f>EXP(-1*D$9*'Yield curve'!D42/100)</f>
        <v>0.8047689994</v>
      </c>
      <c r="E49" s="10">
        <f>EXP(-1*E$9*'Yield curve'!E42/100)</f>
        <v>0.746768536</v>
      </c>
      <c r="F49" s="99">
        <f>EXP(-1*F$9*'Yield curve'!F42/100)</f>
        <v>0.6921171817</v>
      </c>
      <c r="G49" s="99">
        <f t="shared" si="4"/>
        <v>79.31283229</v>
      </c>
      <c r="H49" s="99">
        <f t="shared" si="5"/>
        <v>4.726476087</v>
      </c>
      <c r="I49" s="99">
        <f>H49*(Bonds!Z39/100)*(1/(1+(Bonds!F39/100)))</f>
        <v>0.0004402455371</v>
      </c>
      <c r="J49" s="99">
        <f>-H49*Bonds!$AS$8</f>
        <v>-0.7400600934</v>
      </c>
      <c r="K49" s="99">
        <f t="shared" si="6"/>
        <v>-2.340275501</v>
      </c>
    </row>
    <row r="50">
      <c r="A50" s="262">
        <v>43077.0</v>
      </c>
      <c r="B50" s="10">
        <f>EXP(-1*B$9*'Yield curve'!B43/100)</f>
        <v>0.9309962776</v>
      </c>
      <c r="C50" s="10">
        <f>EXP(-1*C$9*'Yield curve'!C43/100)</f>
        <v>0.8660609429</v>
      </c>
      <c r="D50" s="10">
        <f>EXP(-1*D$9*'Yield curve'!D43/100)</f>
        <v>0.8047689994</v>
      </c>
      <c r="E50" s="10">
        <f>EXP(-1*E$9*'Yield curve'!E43/100)</f>
        <v>0.7469179046</v>
      </c>
      <c r="F50" s="99">
        <f>EXP(-1*F$9*'Yield curve'!F43/100)</f>
        <v>0.6924633268</v>
      </c>
      <c r="G50" s="99">
        <f t="shared" si="4"/>
        <v>79.34935131</v>
      </c>
      <c r="H50" s="99">
        <f t="shared" si="5"/>
        <v>4.726569162</v>
      </c>
      <c r="I50" s="99">
        <f>H50*(Bonds!Z40/100)*(1/(1+(Bonds!F40/100)))</f>
        <v>-0.0004402952177</v>
      </c>
      <c r="J50" s="99">
        <f>-H50*Bonds!$AS$8</f>
        <v>-0.740074667</v>
      </c>
      <c r="K50" s="99">
        <f t="shared" si="6"/>
        <v>-2.340321586</v>
      </c>
    </row>
    <row r="51">
      <c r="A51" s="262">
        <v>43076.0</v>
      </c>
      <c r="B51" s="10">
        <f>EXP(-1*B$9*'Yield curve'!B44/100)</f>
        <v>0.9307170206</v>
      </c>
      <c r="C51" s="10">
        <f>EXP(-1*C$9*'Yield curve'!C44/100)</f>
        <v>0.8657145878</v>
      </c>
      <c r="D51" s="10">
        <f>EXP(-1*D$9*'Yield curve'!D44/100)</f>
        <v>0.8042862828</v>
      </c>
      <c r="E51" s="10">
        <f>EXP(-1*E$9*'Yield curve'!E44/100)</f>
        <v>0.7464698883</v>
      </c>
      <c r="F51" s="99">
        <f>EXP(-1*F$9*'Yield curve'!F44/100)</f>
        <v>0.6921171817</v>
      </c>
      <c r="G51" s="99">
        <f t="shared" si="4"/>
        <v>79.30998057</v>
      </c>
      <c r="H51" s="99">
        <f t="shared" si="5"/>
        <v>4.726545946</v>
      </c>
      <c r="I51" s="99">
        <f>H51*(Bonds!Z41/100)*(1/(1+(Bonds!F41/100)))</f>
        <v>-0.0008805040882</v>
      </c>
      <c r="J51" s="99">
        <f>-H51*Bonds!$AS$8</f>
        <v>-0.7400710318</v>
      </c>
      <c r="K51" s="99">
        <f t="shared" si="6"/>
        <v>-2.340310091</v>
      </c>
    </row>
    <row r="52">
      <c r="A52" s="262">
        <v>43075.0</v>
      </c>
      <c r="B52" s="10">
        <f>EXP(-1*B$9*'Yield curve'!B45/100)</f>
        <v>0.9309031826</v>
      </c>
      <c r="C52" s="10">
        <f>EXP(-1*C$9*'Yield curve'!C45/100)</f>
        <v>0.8658877481</v>
      </c>
      <c r="D52" s="10">
        <f>EXP(-1*D$9*'Yield curve'!D45/100)</f>
        <v>0.8045276049</v>
      </c>
      <c r="E52" s="10">
        <f>EXP(-1*E$9*'Yield curve'!E45/100)</f>
        <v>0.7463206092</v>
      </c>
      <c r="F52" s="99">
        <f>EXP(-1*F$9*'Yield curve'!F45/100)</f>
        <v>0.6914254105</v>
      </c>
      <c r="G52" s="99">
        <f t="shared" si="4"/>
        <v>79.24020243</v>
      </c>
      <c r="H52" s="99">
        <f t="shared" si="5"/>
        <v>4.726254744</v>
      </c>
      <c r="I52" s="99">
        <f>H52*(Bonds!Z42/100)*(1/(1+(Bonds!F42/100)))</f>
        <v>0</v>
      </c>
      <c r="J52" s="99">
        <f>-H52*Bonds!$AS$8</f>
        <v>-0.7400254362</v>
      </c>
      <c r="K52" s="99">
        <f t="shared" si="6"/>
        <v>-2.340165905</v>
      </c>
    </row>
    <row r="53">
      <c r="A53" s="262">
        <v>43074.0</v>
      </c>
      <c r="B53" s="10">
        <f>EXP(-1*B$9*'Yield curve'!B46/100)</f>
        <v>0.9307170206</v>
      </c>
      <c r="C53" s="10">
        <f>EXP(-1*C$9*'Yield curve'!C46/100)</f>
        <v>0.8655414622</v>
      </c>
      <c r="D53" s="10">
        <f>EXP(-1*D$9*'Yield curve'!D46/100)</f>
        <v>0.8040450331</v>
      </c>
      <c r="E53" s="10">
        <f>EXP(-1*E$9*'Yield curve'!E46/100)</f>
        <v>0.7460221407</v>
      </c>
      <c r="F53" s="99">
        <f>EXP(-1*F$9*'Yield curve'!F46/100)</f>
        <v>0.6914254105</v>
      </c>
      <c r="G53" s="99">
        <f t="shared" si="4"/>
        <v>79.23691871</v>
      </c>
      <c r="H53" s="99">
        <f t="shared" si="5"/>
        <v>4.726339539</v>
      </c>
      <c r="I53" s="99">
        <f>H53*(Bonds!Z43/100)*(1/(1+(Bonds!F43/100)))</f>
        <v>-0.0008803016463</v>
      </c>
      <c r="J53" s="99">
        <f>-H53*Bonds!$AS$8</f>
        <v>-0.7400387132</v>
      </c>
      <c r="K53" s="99">
        <f t="shared" si="6"/>
        <v>-2.34020789</v>
      </c>
    </row>
    <row r="54">
      <c r="A54" s="262">
        <v>43073.0</v>
      </c>
      <c r="B54" s="10">
        <f>EXP(-1*B$9*'Yield curve'!B47/100)</f>
        <v>0.9307170206</v>
      </c>
      <c r="C54" s="10">
        <f>EXP(-1*C$9*'Yield curve'!C47/100)</f>
        <v>0.8655414622</v>
      </c>
      <c r="D54" s="10">
        <f>EXP(-1*D$9*'Yield curve'!D47/100)</f>
        <v>0.8038038558</v>
      </c>
      <c r="E54" s="10">
        <f>EXP(-1*E$9*'Yield curve'!E47/100)</f>
        <v>0.7455746617</v>
      </c>
      <c r="F54" s="99">
        <f>EXP(-1*F$9*'Yield curve'!F47/100)</f>
        <v>0.6907343306</v>
      </c>
      <c r="G54" s="99">
        <f t="shared" si="4"/>
        <v>79.16436139</v>
      </c>
      <c r="H54" s="99">
        <f t="shared" si="5"/>
        <v>4.726118082</v>
      </c>
      <c r="I54" s="99">
        <f>H54*(Bonds!Z44/100)*(1/(1+(Bonds!F44/100)))</f>
        <v>0.0004400482386</v>
      </c>
      <c r="J54" s="99">
        <f>-H54*Bonds!$AS$8</f>
        <v>-0.740004038</v>
      </c>
      <c r="K54" s="99">
        <f t="shared" si="6"/>
        <v>-2.340098238</v>
      </c>
    </row>
    <row r="55">
      <c r="A55" s="262">
        <v>43070.0</v>
      </c>
      <c r="B55" s="10">
        <f>EXP(-1*B$9*'Yield curve'!B48/100)</f>
        <v>0.9306239536</v>
      </c>
      <c r="C55" s="10">
        <f>EXP(-1*C$9*'Yield curve'!C48/100)</f>
        <v>0.8655414622</v>
      </c>
      <c r="D55" s="10">
        <f>EXP(-1*D$9*'Yield curve'!D48/100)</f>
        <v>0.8040450331</v>
      </c>
      <c r="E55" s="10">
        <f>EXP(-1*E$9*'Yield curve'!E48/100)</f>
        <v>0.7458729512</v>
      </c>
      <c r="F55" s="99">
        <f>EXP(-1*F$9*'Yield curve'!F48/100)</f>
        <v>0.6910797842</v>
      </c>
      <c r="G55" s="99">
        <f t="shared" si="4"/>
        <v>79.20088638</v>
      </c>
      <c r="H55" s="99">
        <f t="shared" si="5"/>
        <v>4.726231498</v>
      </c>
      <c r="I55" s="99">
        <f>H55*(Bonds!Z45/100)*(1/(1+(Bonds!F45/100)))</f>
        <v>-0.001760399105</v>
      </c>
      <c r="J55" s="99">
        <f>-H55*Bonds!$AS$8</f>
        <v>-0.7400217963</v>
      </c>
      <c r="K55" s="99">
        <f t="shared" si="6"/>
        <v>-2.340154394</v>
      </c>
    </row>
    <row r="56">
      <c r="A56" s="261">
        <v>43069.0</v>
      </c>
      <c r="B56" s="10">
        <f>EXP(-1*B$9*'Yield curve'!B49/100)</f>
        <v>0.9301587579</v>
      </c>
      <c r="C56" s="10">
        <f>EXP(-1*C$9*'Yield curve'!C49/100)</f>
        <v>0.8645034354</v>
      </c>
      <c r="D56" s="10">
        <f>EXP(-1*D$9*'Yield curve'!D49/100)</f>
        <v>0.8025990539</v>
      </c>
      <c r="E56" s="10">
        <f>EXP(-1*E$9*'Yield curve'!E49/100)</f>
        <v>0.744382696</v>
      </c>
      <c r="F56" s="99">
        <f>EXP(-1*F$9*'Yield curve'!F49/100)</f>
        <v>0.6896990058</v>
      </c>
      <c r="G56" s="99">
        <f t="shared" si="4"/>
        <v>79.04825796</v>
      </c>
      <c r="H56" s="99">
        <f t="shared" si="5"/>
        <v>4.725998828</v>
      </c>
      <c r="I56" s="99">
        <f>H56*(Bonds!Z46/100)*(1/(1+(Bonds!F46/100)))</f>
        <v>0</v>
      </c>
      <c r="J56" s="99">
        <f>-H56*Bonds!$AS$8</f>
        <v>-0.7399853654</v>
      </c>
      <c r="K56" s="99">
        <f t="shared" si="6"/>
        <v>-2.34003919</v>
      </c>
    </row>
    <row r="57">
      <c r="A57" s="261">
        <v>43068.0</v>
      </c>
      <c r="B57" s="10">
        <f>EXP(-1*B$9*'Yield curve'!B50/100)</f>
        <v>0.9301587579</v>
      </c>
      <c r="C57" s="10">
        <f>EXP(-1*C$9*'Yield curve'!C50/100)</f>
        <v>0.8645034354</v>
      </c>
      <c r="D57" s="10">
        <f>EXP(-1*D$9*'Yield curve'!D50/100)</f>
        <v>0.8023583103</v>
      </c>
      <c r="E57" s="10">
        <f>EXP(-1*E$9*'Yield curve'!E50/100)</f>
        <v>0.7442338344</v>
      </c>
      <c r="F57" s="99">
        <f>EXP(-1*F$9*'Yield curve'!F50/100)</f>
        <v>0.6896990058</v>
      </c>
      <c r="G57" s="99">
        <f t="shared" si="4"/>
        <v>79.04728394</v>
      </c>
      <c r="H57" s="99">
        <f t="shared" si="5"/>
        <v>4.726015387</v>
      </c>
      <c r="I57" s="99">
        <f>H57*(Bonds!Z47/100)*(1/(1+(Bonds!F47/100)))</f>
        <v>0.0004399157951</v>
      </c>
      <c r="J57" s="99">
        <f>-H57*Bonds!$AS$8</f>
        <v>-0.7399879583</v>
      </c>
      <c r="K57" s="99">
        <f t="shared" si="6"/>
        <v>-2.340047389</v>
      </c>
    </row>
    <row r="58">
      <c r="A58" s="261">
        <v>43067.0</v>
      </c>
      <c r="B58" s="10">
        <f>EXP(-1*B$9*'Yield curve'!B51/100)</f>
        <v>0.9302517784</v>
      </c>
      <c r="C58" s="10">
        <f>EXP(-1*C$9*'Yield curve'!C51/100)</f>
        <v>0.8645034354</v>
      </c>
      <c r="D58" s="10">
        <f>EXP(-1*D$9*'Yield curve'!D51/100)</f>
        <v>0.8025990539</v>
      </c>
      <c r="E58" s="10">
        <f>EXP(-1*E$9*'Yield curve'!E51/100)</f>
        <v>0.7445315875</v>
      </c>
      <c r="F58" s="99">
        <f>EXP(-1*F$9*'Yield curve'!F51/100)</f>
        <v>0.6900439416</v>
      </c>
      <c r="G58" s="99">
        <f t="shared" si="4"/>
        <v>79.08421865</v>
      </c>
      <c r="H58" s="99">
        <f t="shared" si="5"/>
        <v>4.726106951</v>
      </c>
      <c r="I58" s="99">
        <f>H58*(Bonds!Z48/100)*(1/(1+(Bonds!F48/100)))</f>
        <v>-0.0004399652719</v>
      </c>
      <c r="J58" s="99">
        <f>-H58*Bonds!$AS$8</f>
        <v>-0.7400022951</v>
      </c>
      <c r="K58" s="99">
        <f t="shared" si="6"/>
        <v>-2.340092726</v>
      </c>
    </row>
    <row r="59">
      <c r="A59" s="261">
        <v>43066.0</v>
      </c>
      <c r="B59" s="10">
        <f>EXP(-1*B$9*'Yield curve'!B52/100)</f>
        <v>0.9297867688</v>
      </c>
      <c r="C59" s="10">
        <f>EXP(-1*C$9*'Yield curve'!C52/100)</f>
        <v>0.8638121092</v>
      </c>
      <c r="D59" s="10">
        <f>EXP(-1*D$9*'Yield curve'!D52/100)</f>
        <v>0.8021176389</v>
      </c>
      <c r="E59" s="10">
        <f>EXP(-1*E$9*'Yield curve'!E52/100)</f>
        <v>0.7440850025</v>
      </c>
      <c r="F59" s="99">
        <f>EXP(-1*F$9*'Yield curve'!F52/100)</f>
        <v>0.6896990058</v>
      </c>
      <c r="G59" s="99">
        <f t="shared" si="4"/>
        <v>79.0436519</v>
      </c>
      <c r="H59" s="99">
        <f t="shared" si="5"/>
        <v>4.726135386</v>
      </c>
      <c r="I59" s="99">
        <f>H59*(Bonds!Z49/100)*(1/(1+(Bonds!F49/100)))</f>
        <v>-0.001319780895</v>
      </c>
      <c r="J59" s="99">
        <f>-H59*Bonds!$AS$8</f>
        <v>-0.7400067474</v>
      </c>
      <c r="K59" s="99">
        <f t="shared" si="6"/>
        <v>-2.340106806</v>
      </c>
    </row>
    <row r="60">
      <c r="A60" s="261">
        <v>43063.0</v>
      </c>
      <c r="B60" s="10">
        <f>EXP(-1*B$9*'Yield curve'!B53/100)</f>
        <v>0.92960083</v>
      </c>
      <c r="C60" s="10">
        <f>EXP(-1*C$9*'Yield curve'!C53/100)</f>
        <v>0.8638121092</v>
      </c>
      <c r="D60" s="10">
        <f>EXP(-1*D$9*'Yield curve'!D53/100)</f>
        <v>0.8018770397</v>
      </c>
      <c r="E60" s="10">
        <f>EXP(-1*E$9*'Yield curve'!E53/100)</f>
        <v>0.7434899725</v>
      </c>
      <c r="F60" s="99">
        <f>EXP(-1*F$9*'Yield curve'!F53/100)</f>
        <v>0.6886652328</v>
      </c>
      <c r="G60" s="99">
        <f t="shared" si="4"/>
        <v>78.93513625</v>
      </c>
      <c r="H60" s="99">
        <f t="shared" si="5"/>
        <v>4.725816534</v>
      </c>
      <c r="I60" s="99">
        <f>H60*(Bonds!Z50/100)*(1/(1+(Bonds!F50/100)))</f>
        <v>0.0004397744774</v>
      </c>
      <c r="J60" s="99">
        <f>-H60*Bonds!$AS$8</f>
        <v>-0.7399568223</v>
      </c>
      <c r="K60" s="99">
        <f t="shared" si="6"/>
        <v>-2.339948929</v>
      </c>
    </row>
    <row r="61">
      <c r="A61" s="261">
        <v>43062.0</v>
      </c>
      <c r="B61" s="10">
        <f>EXP(-1*B$9*'Yield curve'!B54/100)</f>
        <v>0.92960083</v>
      </c>
      <c r="C61" s="10">
        <f>EXP(-1*C$9*'Yield curve'!C54/100)</f>
        <v>0.8638121092</v>
      </c>
      <c r="D61" s="10">
        <f>EXP(-1*D$9*'Yield curve'!D54/100)</f>
        <v>0.8018770397</v>
      </c>
      <c r="E61" s="10">
        <f>EXP(-1*E$9*'Yield curve'!E54/100)</f>
        <v>0.7436386854</v>
      </c>
      <c r="F61" s="99">
        <f>EXP(-1*F$9*'Yield curve'!F54/100)</f>
        <v>0.6890096516</v>
      </c>
      <c r="G61" s="99">
        <f t="shared" si="4"/>
        <v>78.97081095</v>
      </c>
      <c r="H61" s="99">
        <f t="shared" si="5"/>
        <v>4.725935687</v>
      </c>
      <c r="I61" s="99">
        <f>H61*(Bonds!Z51/100)*(1/(1+(Bonds!F51/100)))</f>
        <v>-0.001319479485</v>
      </c>
      <c r="J61" s="99">
        <f>-H61*Bonds!$AS$8</f>
        <v>-0.739975479</v>
      </c>
      <c r="K61" s="99">
        <f t="shared" si="6"/>
        <v>-2.340007926</v>
      </c>
    </row>
    <row r="62">
      <c r="A62" s="261">
        <v>43061.0</v>
      </c>
      <c r="B62" s="10">
        <f>EXP(-1*B$9*'Yield curve'!B55/100)</f>
        <v>0.9293219916</v>
      </c>
      <c r="C62" s="10">
        <f>EXP(-1*C$9*'Yield curve'!C55/100)</f>
        <v>0.8631213359</v>
      </c>
      <c r="D62" s="10">
        <f>EXP(-1*D$9*'Yield curve'!D55/100)</f>
        <v>0.8009153643</v>
      </c>
      <c r="E62" s="10">
        <f>EXP(-1*E$9*'Yield curve'!E55/100)</f>
        <v>0.7425983197</v>
      </c>
      <c r="F62" s="99">
        <f>EXP(-1*F$9*'Yield curve'!F55/100)</f>
        <v>0.6879769118</v>
      </c>
      <c r="G62" s="99">
        <f t="shared" si="4"/>
        <v>78.85752599</v>
      </c>
      <c r="H62" s="99">
        <f t="shared" si="5"/>
        <v>4.725736989</v>
      </c>
      <c r="I62" s="99">
        <f>H62*(Bonds!Z52/100)*(1/(1+(Bonds!F52/100)))</f>
        <v>-0.001758740971</v>
      </c>
      <c r="J62" s="99">
        <f>-H62*Bonds!$AS$8</f>
        <v>-0.7399443673</v>
      </c>
      <c r="K62" s="99">
        <f t="shared" si="6"/>
        <v>-2.339909542</v>
      </c>
    </row>
    <row r="63">
      <c r="A63" s="261">
        <v>43060.0</v>
      </c>
      <c r="B63" s="10">
        <f>EXP(-1*B$9*'Yield curve'!B56/100)</f>
        <v>0.9293219916</v>
      </c>
      <c r="C63" s="10">
        <f>EXP(-1*C$9*'Yield curve'!C56/100)</f>
        <v>0.8631213359</v>
      </c>
      <c r="D63" s="10">
        <f>EXP(-1*D$9*'Yield curve'!D56/100)</f>
        <v>0.8009153643</v>
      </c>
      <c r="E63" s="10">
        <f>EXP(-1*E$9*'Yield curve'!E56/100)</f>
        <v>0.7420044786</v>
      </c>
      <c r="F63" s="99">
        <f>EXP(-1*F$9*'Yield curve'!F56/100)</f>
        <v>0.686602333</v>
      </c>
      <c r="G63" s="99">
        <f t="shared" si="4"/>
        <v>78.71514706</v>
      </c>
      <c r="H63" s="99">
        <f t="shared" si="5"/>
        <v>4.725259766</v>
      </c>
      <c r="I63" s="99">
        <f>H63*(Bonds!Z53/100)*(1/(1+(Bonds!F53/100)))</f>
        <v>-0.0004394772847</v>
      </c>
      <c r="J63" s="99">
        <f>-H63*Bonds!$AS$8</f>
        <v>-0.7398696449</v>
      </c>
      <c r="K63" s="99">
        <f t="shared" si="6"/>
        <v>-2.339673249</v>
      </c>
    </row>
    <row r="64">
      <c r="A64" s="261">
        <v>43059.0</v>
      </c>
      <c r="B64" s="10">
        <f>EXP(-1*B$9*'Yield curve'!B57/100)</f>
        <v>0.9289503371</v>
      </c>
      <c r="C64" s="10">
        <f>EXP(-1*C$9*'Yield curve'!C57/100)</f>
        <v>0.8626036184</v>
      </c>
      <c r="D64" s="10">
        <f>EXP(-1*D$9*'Yield curve'!D57/100)</f>
        <v>0.8001948648</v>
      </c>
      <c r="E64" s="10">
        <f>EXP(-1*E$9*'Yield curve'!E57/100)</f>
        <v>0.7414111124</v>
      </c>
      <c r="F64" s="99">
        <f>EXP(-1*F$9*'Yield curve'!F57/100)</f>
        <v>0.6862591177</v>
      </c>
      <c r="G64" s="99">
        <f t="shared" si="4"/>
        <v>78.67445939</v>
      </c>
      <c r="H64" s="99">
        <f t="shared" si="5"/>
        <v>4.725278918</v>
      </c>
      <c r="I64" s="99">
        <f>H64*(Bonds!Z54/100)*(1/(1+(Bonds!F54/100)))</f>
        <v>0</v>
      </c>
      <c r="J64" s="99">
        <f>-H64*Bonds!$AS$8</f>
        <v>-0.7398726437</v>
      </c>
      <c r="K64" s="99">
        <f t="shared" si="6"/>
        <v>-2.339682733</v>
      </c>
    </row>
    <row r="65">
      <c r="A65" s="261">
        <v>43056.0</v>
      </c>
      <c r="B65" s="10">
        <f>EXP(-1*B$9*'Yield curve'!B58/100)</f>
        <v>0.9286716938</v>
      </c>
      <c r="C65" s="10">
        <f>EXP(-1*C$9*'Yield curve'!C58/100)</f>
        <v>0.862258646</v>
      </c>
      <c r="D65" s="10">
        <f>EXP(-1*D$9*'Yield curve'!D58/100)</f>
        <v>0.7999548423</v>
      </c>
      <c r="E65" s="10">
        <f>EXP(-1*E$9*'Yield curve'!E58/100)</f>
        <v>0.741262845</v>
      </c>
      <c r="F65" s="99">
        <f>EXP(-1*F$9*'Yield curve'!F58/100)</f>
        <v>0.6862591177</v>
      </c>
      <c r="G65" s="99">
        <f t="shared" si="4"/>
        <v>78.67192963</v>
      </c>
      <c r="H65" s="99">
        <f t="shared" si="5"/>
        <v>4.725358356</v>
      </c>
      <c r="I65" s="99">
        <f>H65*(Bonds!Z55/100)*(1/(1+(Bonds!F55/100)))</f>
        <v>-0.001757782333</v>
      </c>
      <c r="J65" s="99">
        <f>-H65*Bonds!$AS$8</f>
        <v>-0.7398850819</v>
      </c>
      <c r="K65" s="99">
        <f t="shared" si="6"/>
        <v>-2.339722065</v>
      </c>
    </row>
    <row r="66">
      <c r="A66" s="261">
        <v>43055.0</v>
      </c>
      <c r="B66" s="10">
        <f>EXP(-1*B$9*'Yield curve'!B59/100)</f>
        <v>0.9287645657</v>
      </c>
      <c r="C66" s="10">
        <f>EXP(-1*C$9*'Yield curve'!C59/100)</f>
        <v>0.8619138115</v>
      </c>
      <c r="D66" s="10">
        <f>EXP(-1*D$9*'Yield curve'!D59/100)</f>
        <v>0.7992352069</v>
      </c>
      <c r="E66" s="10">
        <f>EXP(-1*E$9*'Yield curve'!E59/100)</f>
        <v>0.7402258031</v>
      </c>
      <c r="F66" s="99">
        <f>EXP(-1*F$9*'Yield curve'!F59/100)</f>
        <v>0.6848879711</v>
      </c>
      <c r="G66" s="99">
        <f t="shared" si="4"/>
        <v>78.5263655</v>
      </c>
      <c r="H66" s="99">
        <f t="shared" si="5"/>
        <v>4.724949198</v>
      </c>
      <c r="I66" s="99">
        <f>H66*(Bonds!Z56/100)*(1/(1+(Bonds!F56/100)))</f>
        <v>-0.0004392441385</v>
      </c>
      <c r="J66" s="99">
        <f>-H66*Bonds!$AS$8</f>
        <v>-0.739821017</v>
      </c>
      <c r="K66" s="99">
        <f t="shared" si="6"/>
        <v>-2.339519475</v>
      </c>
    </row>
    <row r="67">
      <c r="A67" s="261">
        <v>43054.0</v>
      </c>
      <c r="B67" s="10">
        <f>EXP(-1*B$9*'Yield curve'!B60/100)</f>
        <v>0.928114658</v>
      </c>
      <c r="C67" s="10">
        <f>EXP(-1*C$9*'Yield curve'!C60/100)</f>
        <v>0.8610523285</v>
      </c>
      <c r="D67" s="10">
        <f>EXP(-1*D$9*'Yield curve'!D60/100)</f>
        <v>0.7982766998</v>
      </c>
      <c r="E67" s="10">
        <f>EXP(-1*E$9*'Yield curve'!E60/100)</f>
        <v>0.7394859473</v>
      </c>
      <c r="F67" s="99">
        <f>EXP(-1*F$9*'Yield curve'!F60/100)</f>
        <v>0.6845456127</v>
      </c>
      <c r="G67" s="99">
        <f t="shared" si="4"/>
        <v>78.48324938</v>
      </c>
      <c r="H67" s="99">
        <f t="shared" si="5"/>
        <v>4.72504786</v>
      </c>
      <c r="I67" s="99">
        <f>H67*(Bonds!Z57/100)*(1/(1+(Bonds!F57/100)))</f>
        <v>-0.00131763744</v>
      </c>
      <c r="J67" s="99">
        <f>-H67*Bonds!$AS$8</f>
        <v>-0.7398364651</v>
      </c>
      <c r="K67" s="99">
        <f t="shared" si="6"/>
        <v>-2.339568326</v>
      </c>
    </row>
    <row r="68">
      <c r="A68" s="261">
        <v>43053.0</v>
      </c>
      <c r="B68" s="10">
        <f>EXP(-1*B$9*'Yield curve'!B61/100)</f>
        <v>0.9283931341</v>
      </c>
      <c r="C68" s="10">
        <f>EXP(-1*C$9*'Yield curve'!C61/100)</f>
        <v>0.8612245562</v>
      </c>
      <c r="D68" s="10">
        <f>EXP(-1*D$9*'Yield curve'!D61/100)</f>
        <v>0.7982766998</v>
      </c>
      <c r="E68" s="10">
        <f>EXP(-1*E$9*'Yield curve'!E61/100)</f>
        <v>0.7390423888</v>
      </c>
      <c r="F68" s="99">
        <f>EXP(-1*F$9*'Yield curve'!F61/100)</f>
        <v>0.683519564</v>
      </c>
      <c r="G68" s="99">
        <f t="shared" si="4"/>
        <v>78.37809725</v>
      </c>
      <c r="H68" s="99">
        <f t="shared" si="5"/>
        <v>4.724641121</v>
      </c>
      <c r="I68" s="99">
        <f>H68*(Bonds!Z58/100)*(1/(1+(Bonds!F58/100)))</f>
        <v>0.001317156711</v>
      </c>
      <c r="J68" s="99">
        <f>-H68*Bonds!$AS$8</f>
        <v>-0.739772779</v>
      </c>
      <c r="K68" s="99">
        <f t="shared" si="6"/>
        <v>-2.339366933</v>
      </c>
    </row>
    <row r="69">
      <c r="A69" s="261">
        <v>43052.0</v>
      </c>
      <c r="B69" s="10">
        <f>EXP(-1*B$9*'Yield curve'!B62/100)</f>
        <v>0.9283931341</v>
      </c>
      <c r="C69" s="10">
        <f>EXP(-1*C$9*'Yield curve'!C62/100)</f>
        <v>0.8613968183</v>
      </c>
      <c r="D69" s="10">
        <f>EXP(-1*D$9*'Yield curve'!D62/100)</f>
        <v>0.7985162188</v>
      </c>
      <c r="E69" s="10">
        <f>EXP(-1*E$9*'Yield curve'!E62/100)</f>
        <v>0.7396338593</v>
      </c>
      <c r="F69" s="99">
        <f>EXP(-1*F$9*'Yield curve'!F62/100)</f>
        <v>0.6845456127</v>
      </c>
      <c r="G69" s="99">
        <f t="shared" si="4"/>
        <v>78.48577537</v>
      </c>
      <c r="H69" s="99">
        <f t="shared" si="5"/>
        <v>4.724968338</v>
      </c>
      <c r="I69" s="99">
        <f>H69*(Bonds!Z59/100)*(1/(1+(Bonds!F59/100)))</f>
        <v>0.001317615264</v>
      </c>
      <c r="J69" s="99">
        <f>-H69*Bonds!$AS$8</f>
        <v>-0.7398240139</v>
      </c>
      <c r="K69" s="99">
        <f t="shared" si="6"/>
        <v>-2.339528952</v>
      </c>
    </row>
    <row r="70">
      <c r="A70" s="261">
        <v>43049.0</v>
      </c>
      <c r="B70" s="10">
        <f>EXP(-1*B$9*'Yield curve'!B63/100)</f>
        <v>0.9280218511</v>
      </c>
      <c r="C70" s="10">
        <f>EXP(-1*C$9*'Yield curve'!C63/100)</f>
        <v>0.8612245562</v>
      </c>
      <c r="D70" s="10">
        <f>EXP(-1*D$9*'Yield curve'!D63/100)</f>
        <v>0.7987558096</v>
      </c>
      <c r="E70" s="10">
        <f>EXP(-1*E$9*'Yield curve'!E63/100)</f>
        <v>0.7402258031</v>
      </c>
      <c r="F70" s="99">
        <f>EXP(-1*F$9*'Yield curve'!F63/100)</f>
        <v>0.6855732016</v>
      </c>
      <c r="G70" s="99">
        <f t="shared" si="4"/>
        <v>78.59182321</v>
      </c>
      <c r="H70" s="99">
        <f t="shared" si="5"/>
        <v>4.725369061</v>
      </c>
      <c r="I70" s="99">
        <f>H70*(Bonds!Z60/100)*(1/(1+(Bonds!F60/100)))</f>
        <v>0.0004393648592</v>
      </c>
      <c r="J70" s="99">
        <f>-H70*Bonds!$AS$8</f>
        <v>-0.739886758</v>
      </c>
      <c r="K70" s="99">
        <f t="shared" si="6"/>
        <v>-2.339727366</v>
      </c>
    </row>
    <row r="71">
      <c r="A71" s="261">
        <v>43048.0</v>
      </c>
      <c r="B71" s="10">
        <f>EXP(-1*B$9*'Yield curve'!B64/100)</f>
        <v>0.9283002994</v>
      </c>
      <c r="C71" s="10">
        <f>EXP(-1*C$9*'Yield curve'!C64/100)</f>
        <v>0.8619138115</v>
      </c>
      <c r="D71" s="10">
        <f>EXP(-1*D$9*'Yield curve'!D64/100)</f>
        <v>0.7994750134</v>
      </c>
      <c r="E71" s="10">
        <f>EXP(-1*E$9*'Yield curve'!E64/100)</f>
        <v>0.7408182207</v>
      </c>
      <c r="F71" s="99">
        <f>EXP(-1*F$9*'Yield curve'!F64/100)</f>
        <v>0.6859160739</v>
      </c>
      <c r="G71" s="99">
        <f t="shared" si="4"/>
        <v>78.63266594</v>
      </c>
      <c r="H71" s="99">
        <f t="shared" si="5"/>
        <v>4.725345988</v>
      </c>
      <c r="I71" s="99">
        <f>H71*(Bonds!Z61/100)*(1/(1+(Bonds!F61/100)))</f>
        <v>-0.0004394035696</v>
      </c>
      <c r="J71" s="99">
        <f>-H71*Bonds!$AS$8</f>
        <v>-0.7398831453</v>
      </c>
      <c r="K71" s="99">
        <f t="shared" si="6"/>
        <v>-2.339715942</v>
      </c>
    </row>
    <row r="72">
      <c r="A72" s="262">
        <v>43047.0</v>
      </c>
      <c r="B72" s="10">
        <f>EXP(-1*B$9*'Yield curve'!B65/100)</f>
        <v>0.9276507166</v>
      </c>
      <c r="C72" s="10">
        <f>EXP(-1*C$9*'Yield curve'!C65/100)</f>
        <v>0.8612245562</v>
      </c>
      <c r="D72" s="10">
        <f>EXP(-1*D$9*'Yield curve'!D65/100)</f>
        <v>0.7987558096</v>
      </c>
      <c r="E72" s="10">
        <f>EXP(-1*E$9*'Yield curve'!E65/100)</f>
        <v>0.7402258031</v>
      </c>
      <c r="F72" s="99">
        <f>EXP(-1*F$9*'Yield curve'!F65/100)</f>
        <v>0.6855732016</v>
      </c>
      <c r="G72" s="99">
        <f t="shared" si="4"/>
        <v>78.59089538</v>
      </c>
      <c r="H72" s="99">
        <f t="shared" si="5"/>
        <v>4.725413042</v>
      </c>
      <c r="I72" s="99">
        <f>H72*(Bonds!Z62/100)*(1/(1+(Bonds!F62/100)))</f>
        <v>0.002196844743</v>
      </c>
      <c r="J72" s="99">
        <f>-H72*Bonds!$AS$8</f>
        <v>-0.7398936445</v>
      </c>
      <c r="K72" s="99">
        <f t="shared" si="6"/>
        <v>-2.339749143</v>
      </c>
    </row>
    <row r="73">
      <c r="A73" s="262">
        <v>43046.0</v>
      </c>
      <c r="B73" s="10">
        <f>EXP(-1*B$9*'Yield curve'!B66/100)</f>
        <v>0.9283002994</v>
      </c>
      <c r="C73" s="10">
        <f>EXP(-1*C$9*'Yield curve'!C66/100)</f>
        <v>0.861741446</v>
      </c>
      <c r="D73" s="10">
        <f>EXP(-1*D$9*'Yield curve'!D66/100)</f>
        <v>0.7994750134</v>
      </c>
      <c r="E73" s="10">
        <f>EXP(-1*E$9*'Yield curve'!E66/100)</f>
        <v>0.7414111124</v>
      </c>
      <c r="F73" s="99">
        <f>EXP(-1*F$9*'Yield curve'!F66/100)</f>
        <v>0.6872892788</v>
      </c>
      <c r="G73" s="99">
        <f t="shared" si="4"/>
        <v>78.77447075</v>
      </c>
      <c r="H73" s="99">
        <f t="shared" si="5"/>
        <v>4.725837997</v>
      </c>
      <c r="I73" s="99">
        <f>H73*(Bonds!Z63/100)*(1/(1+(Bonds!F63/100)))</f>
        <v>0</v>
      </c>
      <c r="J73" s="99">
        <f>-H73*Bonds!$AS$8</f>
        <v>-0.7399601829</v>
      </c>
      <c r="K73" s="99">
        <f t="shared" si="6"/>
        <v>-2.339959556</v>
      </c>
    </row>
    <row r="74">
      <c r="A74" s="262">
        <v>43042.0</v>
      </c>
      <c r="B74" s="10">
        <f>EXP(-1*B$9*'Yield curve'!B67/100)</f>
        <v>0.9282074741</v>
      </c>
      <c r="C74" s="10">
        <f>EXP(-1*C$9*'Yield curve'!C67/100)</f>
        <v>0.861741446</v>
      </c>
      <c r="D74" s="10">
        <f>EXP(-1*D$9*'Yield curve'!D67/100)</f>
        <v>0.7994750134</v>
      </c>
      <c r="E74" s="10">
        <f>EXP(-1*E$9*'Yield curve'!E67/100)</f>
        <v>0.7414111124</v>
      </c>
      <c r="F74" s="99">
        <f>EXP(-1*F$9*'Yield curve'!F67/100)</f>
        <v>0.6872892788</v>
      </c>
      <c r="G74" s="99">
        <f t="shared" si="4"/>
        <v>78.77423869</v>
      </c>
      <c r="H74" s="99">
        <f t="shared" si="5"/>
        <v>4.725848973</v>
      </c>
      <c r="I74" s="99">
        <f>H74*(Bonds!Z64/100)*(1/(1+(Bonds!F64/100)))</f>
        <v>0.001318841574</v>
      </c>
      <c r="J74" s="99">
        <f>-H74*Bonds!$AS$8</f>
        <v>-0.7399619015</v>
      </c>
      <c r="K74" s="99">
        <f t="shared" si="6"/>
        <v>-2.339964991</v>
      </c>
    </row>
    <row r="75">
      <c r="A75" s="262">
        <v>43041.0</v>
      </c>
      <c r="B75" s="10">
        <f>EXP(-1*B$9*'Yield curve'!B68/100)</f>
        <v>0.9278362653</v>
      </c>
      <c r="C75" s="10">
        <f>EXP(-1*C$9*'Yield curve'!C68/100)</f>
        <v>0.8615691149</v>
      </c>
      <c r="D75" s="10">
        <f>EXP(-1*D$9*'Yield curve'!D68/100)</f>
        <v>0.7997148919</v>
      </c>
      <c r="E75" s="10">
        <f>EXP(-1*E$9*'Yield curve'!E68/100)</f>
        <v>0.7420044786</v>
      </c>
      <c r="F75" s="99">
        <f>EXP(-1*F$9*'Yield curve'!F68/100)</f>
        <v>0.6883209863</v>
      </c>
      <c r="G75" s="99">
        <f t="shared" si="4"/>
        <v>78.88071297</v>
      </c>
      <c r="H75" s="99">
        <f t="shared" si="5"/>
        <v>4.72624846</v>
      </c>
      <c r="I75" s="99">
        <f>H75*(Bonds!Z65/100)*(1/(1+(Bonds!F65/100)))</f>
        <v>-0.0008795474941</v>
      </c>
      <c r="J75" s="99">
        <f>-H75*Bonds!$AS$8</f>
        <v>-0.7400244522</v>
      </c>
      <c r="K75" s="99">
        <f t="shared" si="6"/>
        <v>-2.340162793</v>
      </c>
    </row>
    <row r="76">
      <c r="A76" s="262">
        <v>43040.0</v>
      </c>
      <c r="B76" s="10">
        <f>EXP(-1*B$9*'Yield curve'!B69/100)</f>
        <v>0.9279290536</v>
      </c>
      <c r="C76" s="10">
        <f>EXP(-1*C$9*'Yield curve'!C69/100)</f>
        <v>0.8615691149</v>
      </c>
      <c r="D76" s="10">
        <f>EXP(-1*D$9*'Yield curve'!D69/100)</f>
        <v>0.7997148919</v>
      </c>
      <c r="E76" s="10">
        <f>EXP(-1*E$9*'Yield curve'!E69/100)</f>
        <v>0.7417077361</v>
      </c>
      <c r="F76" s="99">
        <f>EXP(-1*F$9*'Yield curve'!F69/100)</f>
        <v>0.6876330094</v>
      </c>
      <c r="G76" s="99">
        <f t="shared" si="4"/>
        <v>78.80968545</v>
      </c>
      <c r="H76" s="99">
        <f t="shared" si="5"/>
        <v>4.72599938</v>
      </c>
      <c r="I76" s="99">
        <f>H76*(Bonds!Z66/100)*(1/(1+(Bonds!F66/100)))</f>
        <v>0</v>
      </c>
      <c r="J76" s="99">
        <f>-H76*Bonds!$AS$8</f>
        <v>-0.7399854518</v>
      </c>
      <c r="K76" s="99">
        <f t="shared" si="6"/>
        <v>-2.340039463</v>
      </c>
    </row>
    <row r="77">
      <c r="A77" s="262">
        <v>43039.0</v>
      </c>
      <c r="B77" s="10">
        <f>EXP(-1*B$9*'Yield curve'!B70/100)</f>
        <v>0.9273724631</v>
      </c>
      <c r="C77" s="10">
        <f>EXP(-1*C$9*'Yield curve'!C70/100)</f>
        <v>0.8608801352</v>
      </c>
      <c r="D77" s="10">
        <f>EXP(-1*D$9*'Yield curve'!D70/100)</f>
        <v>0.7989954723</v>
      </c>
      <c r="E77" s="10">
        <f>EXP(-1*E$9*'Yield curve'!E70/100)</f>
        <v>0.741262845</v>
      </c>
      <c r="F77" s="99">
        <f>EXP(-1*F$9*'Yield curve'!F70/100)</f>
        <v>0.6876330094</v>
      </c>
      <c r="G77" s="99">
        <f t="shared" si="4"/>
        <v>78.80366075</v>
      </c>
      <c r="H77" s="99">
        <f t="shared" si="5"/>
        <v>4.726174395</v>
      </c>
      <c r="I77" s="99">
        <f>H77*(Bonds!Z67/100)*(1/(1+(Bonds!F67/100)))</f>
        <v>0.0004396850307</v>
      </c>
      <c r="J77" s="99">
        <f>-H77*Bonds!$AS$8</f>
        <v>-0.7400128552</v>
      </c>
      <c r="K77" s="99">
        <f t="shared" si="6"/>
        <v>-2.34012612</v>
      </c>
    </row>
    <row r="78">
      <c r="A78" s="262">
        <v>43038.0</v>
      </c>
      <c r="B78" s="10">
        <f>EXP(-1*B$9*'Yield curve'!B71/100)</f>
        <v>0.9279290536</v>
      </c>
      <c r="C78" s="10">
        <f>EXP(-1*C$9*'Yield curve'!C71/100)</f>
        <v>0.8615691149</v>
      </c>
      <c r="D78" s="10">
        <f>EXP(-1*D$9*'Yield curve'!D71/100)</f>
        <v>0.7997148919</v>
      </c>
      <c r="E78" s="10">
        <f>EXP(-1*E$9*'Yield curve'!E71/100)</f>
        <v>0.7418560925</v>
      </c>
      <c r="F78" s="99">
        <f>EXP(-1*F$9*'Yield curve'!F71/100)</f>
        <v>0.6879769118</v>
      </c>
      <c r="G78" s="99">
        <f t="shared" si="4"/>
        <v>78.84530634</v>
      </c>
      <c r="H78" s="99">
        <f t="shared" si="5"/>
        <v>4.726118464</v>
      </c>
      <c r="I78" s="99">
        <f>H78*(Bonds!Z68/100)*(1/(1+(Bonds!F68/100)))</f>
        <v>-0.0008794414708</v>
      </c>
      <c r="J78" s="99">
        <f>-H78*Bonds!$AS$8</f>
        <v>-0.7400040978</v>
      </c>
      <c r="K78" s="99">
        <f t="shared" si="6"/>
        <v>-2.340098427</v>
      </c>
    </row>
    <row r="79">
      <c r="A79" s="262">
        <v>43035.0</v>
      </c>
      <c r="B79" s="10">
        <f>EXP(-1*B$9*'Yield curve'!B72/100)</f>
        <v>0.9277434863</v>
      </c>
      <c r="C79" s="10">
        <f>EXP(-1*C$9*'Yield curve'!C72/100)</f>
        <v>0.8610523285</v>
      </c>
      <c r="D79" s="10">
        <f>EXP(-1*D$9*'Yield curve'!D72/100)</f>
        <v>0.7989954723</v>
      </c>
      <c r="E79" s="10">
        <f>EXP(-1*E$9*'Yield curve'!E72/100)</f>
        <v>0.7411146072</v>
      </c>
      <c r="F79" s="99">
        <f>EXP(-1*F$9*'Yield curve'!F72/100)</f>
        <v>0.6872892788</v>
      </c>
      <c r="G79" s="99">
        <f t="shared" si="4"/>
        <v>78.76941581</v>
      </c>
      <c r="H79" s="99">
        <f t="shared" si="5"/>
        <v>4.725996556</v>
      </c>
      <c r="I79" s="99">
        <f>H79*(Bonds!Z69/100)*(1/(1+(Bonds!F69/100)))</f>
        <v>0.001758510346</v>
      </c>
      <c r="J79" s="99">
        <f>-H79*Bonds!$AS$8</f>
        <v>-0.7399850097</v>
      </c>
      <c r="K79" s="99">
        <f t="shared" si="6"/>
        <v>-2.340038065</v>
      </c>
    </row>
    <row r="80">
      <c r="A80" s="262">
        <v>43034.0</v>
      </c>
      <c r="B80" s="10">
        <f>EXP(-1*B$9*'Yield curve'!B73/100)</f>
        <v>0.9280218511</v>
      </c>
      <c r="C80" s="10">
        <f>EXP(-1*C$9*'Yield curve'!C73/100)</f>
        <v>0.862258646</v>
      </c>
      <c r="D80" s="10">
        <f>EXP(-1*D$9*'Yield curve'!D73/100)</f>
        <v>0.8006751258</v>
      </c>
      <c r="E80" s="10">
        <f>EXP(-1*E$9*'Yield curve'!E73/100)</f>
        <v>0.7427468542</v>
      </c>
      <c r="F80" s="99">
        <f>EXP(-1*F$9*'Yield curve'!F73/100)</f>
        <v>0.6886652328</v>
      </c>
      <c r="G80" s="99">
        <f t="shared" si="4"/>
        <v>78.92244256</v>
      </c>
      <c r="H80" s="99">
        <f t="shared" si="5"/>
        <v>4.726219813</v>
      </c>
      <c r="I80" s="99">
        <f>H80*(Bonds!Z70/100)*(1/(1+(Bonds!F70/100)))</f>
        <v>0.0004398120056</v>
      </c>
      <c r="J80" s="99">
        <f>-H80*Bonds!$AS$8</f>
        <v>-0.7400199667</v>
      </c>
      <c r="K80" s="99">
        <f t="shared" si="6"/>
        <v>-2.340148609</v>
      </c>
    </row>
    <row r="81">
      <c r="A81" s="262">
        <v>43033.0</v>
      </c>
      <c r="B81" s="10">
        <f>EXP(-1*B$9*'Yield curve'!B74/100)</f>
        <v>0.928114658</v>
      </c>
      <c r="C81" s="10">
        <f>EXP(-1*C$9*'Yield curve'!C74/100)</f>
        <v>0.862258646</v>
      </c>
      <c r="D81" s="10">
        <f>EXP(-1*D$9*'Yield curve'!D74/100)</f>
        <v>0.8009153643</v>
      </c>
      <c r="E81" s="10">
        <f>EXP(-1*E$9*'Yield curve'!E74/100)</f>
        <v>0.7430440124</v>
      </c>
      <c r="F81" s="99">
        <f>EXP(-1*F$9*'Yield curve'!F74/100)</f>
        <v>0.6890096516</v>
      </c>
      <c r="G81" s="99">
        <f t="shared" si="4"/>
        <v>78.95932099</v>
      </c>
      <c r="H81" s="99">
        <f t="shared" si="5"/>
        <v>4.726311308</v>
      </c>
      <c r="I81" s="99">
        <f>H81*(Bonds!Z71/100)*(1/(1+(Bonds!F71/100)))</f>
        <v>0.001319584358</v>
      </c>
      <c r="J81" s="99">
        <f>-H81*Bonds!$AS$8</f>
        <v>-0.7400342928</v>
      </c>
      <c r="K81" s="99">
        <f t="shared" si="6"/>
        <v>-2.340193912</v>
      </c>
    </row>
    <row r="82">
      <c r="A82" s="262">
        <v>43032.0</v>
      </c>
      <c r="B82" s="10">
        <f>EXP(-1*B$9*'Yield curve'!B75/100)</f>
        <v>0.9280218511</v>
      </c>
      <c r="C82" s="10">
        <f>EXP(-1*C$9*'Yield curve'!C75/100)</f>
        <v>0.8620862115</v>
      </c>
      <c r="D82" s="10">
        <f>EXP(-1*D$9*'Yield curve'!D75/100)</f>
        <v>0.8006751258</v>
      </c>
      <c r="E82" s="10">
        <f>EXP(-1*E$9*'Yield curve'!E75/100)</f>
        <v>0.7433412894</v>
      </c>
      <c r="F82" s="99">
        <f>EXP(-1*F$9*'Yield curve'!F75/100)</f>
        <v>0.6900439416</v>
      </c>
      <c r="G82" s="99">
        <f t="shared" si="4"/>
        <v>79.0648152</v>
      </c>
      <c r="H82" s="99">
        <f t="shared" si="5"/>
        <v>4.726710372</v>
      </c>
      <c r="I82" s="99">
        <f>H82*(Bonds!Z72/100)*(1/(1+(Bonds!F72/100)))</f>
        <v>0.0008800428918</v>
      </c>
      <c r="J82" s="99">
        <f>-H82*Bonds!$AS$8</f>
        <v>-0.7400967772</v>
      </c>
      <c r="K82" s="99">
        <f t="shared" si="6"/>
        <v>-2.340391505</v>
      </c>
    </row>
    <row r="83">
      <c r="A83" s="262">
        <v>43031.0</v>
      </c>
      <c r="B83" s="10">
        <f>EXP(-1*B$9*'Yield curve'!B76/100)</f>
        <v>0.9284859781</v>
      </c>
      <c r="C83" s="10">
        <f>EXP(-1*C$9*'Yield curve'!C76/100)</f>
        <v>0.8627761564</v>
      </c>
      <c r="D83" s="10">
        <f>EXP(-1*D$9*'Yield curve'!D76/100)</f>
        <v>0.8013960577</v>
      </c>
      <c r="E83" s="10">
        <f>EXP(-1*E$9*'Yield curve'!E76/100)</f>
        <v>0.7440850025</v>
      </c>
      <c r="F83" s="99">
        <f>EXP(-1*F$9*'Yield curve'!F76/100)</f>
        <v>0.6907343306</v>
      </c>
      <c r="G83" s="99">
        <f t="shared" si="4"/>
        <v>79.14212688</v>
      </c>
      <c r="H83" s="99">
        <f t="shared" si="5"/>
        <v>4.726784273</v>
      </c>
      <c r="I83" s="99">
        <f>H83*(Bonds!Z73/100)*(1/(1+(Bonds!F73/100)))</f>
        <v>-0.0004401102675</v>
      </c>
      <c r="J83" s="99">
        <f>-H83*Bonds!$AS$8</f>
        <v>-0.7401083485</v>
      </c>
      <c r="K83" s="99">
        <f t="shared" si="6"/>
        <v>-2.340428096</v>
      </c>
    </row>
    <row r="84">
      <c r="A84" s="262">
        <v>43028.0</v>
      </c>
      <c r="B84" s="10">
        <f>EXP(-1*B$9*'Yield curve'!B77/100)</f>
        <v>0.9283002994</v>
      </c>
      <c r="C84" s="10">
        <f>EXP(-1*C$9*'Yield curve'!C77/100)</f>
        <v>0.8626036184</v>
      </c>
      <c r="D84" s="10">
        <f>EXP(-1*D$9*'Yield curve'!D77/100)</f>
        <v>0.8016365126</v>
      </c>
      <c r="E84" s="10">
        <f>EXP(-1*E$9*'Yield curve'!E77/100)</f>
        <v>0.7440850025</v>
      </c>
      <c r="F84" s="99">
        <f>EXP(-1*F$9*'Yield curve'!F77/100)</f>
        <v>0.6903890498</v>
      </c>
      <c r="G84" s="99">
        <f t="shared" si="4"/>
        <v>79.10644119</v>
      </c>
      <c r="H84" s="99">
        <f t="shared" si="5"/>
        <v>4.726685654</v>
      </c>
      <c r="I84" s="99">
        <f>H84*(Bonds!Z74/100)*(1/(1+(Bonds!F74/100)))</f>
        <v>0.001320180334</v>
      </c>
      <c r="J84" s="99">
        <f>-H84*Bonds!$AS$8</f>
        <v>-0.7400929071</v>
      </c>
      <c r="K84" s="99">
        <f t="shared" si="6"/>
        <v>-2.340379266</v>
      </c>
    </row>
    <row r="85">
      <c r="A85" s="262">
        <v>43027.0</v>
      </c>
      <c r="B85" s="10">
        <f>EXP(-1*B$9*'Yield curve'!B78/100)</f>
        <v>0.9283931341</v>
      </c>
      <c r="C85" s="10">
        <f>EXP(-1*C$9*'Yield curve'!C78/100)</f>
        <v>0.8627761564</v>
      </c>
      <c r="D85" s="10">
        <f>EXP(-1*D$9*'Yield curve'!D78/100)</f>
        <v>0.8018770397</v>
      </c>
      <c r="E85" s="10">
        <f>EXP(-1*E$9*'Yield curve'!E78/100)</f>
        <v>0.7446805087</v>
      </c>
      <c r="F85" s="99">
        <f>EXP(-1*F$9*'Yield curve'!F78/100)</f>
        <v>0.6914254105</v>
      </c>
      <c r="G85" s="99">
        <f t="shared" si="4"/>
        <v>79.21542167</v>
      </c>
      <c r="H85" s="99">
        <f t="shared" si="5"/>
        <v>4.726999636</v>
      </c>
      <c r="I85" s="99">
        <f>H85*(Bonds!Z75/100)*(1/(1+(Bonds!F75/100)))</f>
        <v>-0.0004402122961</v>
      </c>
      <c r="J85" s="99">
        <f>-H85*Bonds!$AS$8</f>
        <v>-0.7401420695</v>
      </c>
      <c r="K85" s="99">
        <f t="shared" si="6"/>
        <v>-2.340534732</v>
      </c>
    </row>
    <row r="86">
      <c r="A86" s="262">
        <v>43026.0</v>
      </c>
      <c r="B86" s="10">
        <f>EXP(-1*B$9*'Yield curve'!B79/100)</f>
        <v>0.9282074741</v>
      </c>
      <c r="C86" s="10">
        <f>EXP(-1*C$9*'Yield curve'!C79/100)</f>
        <v>0.8627761564</v>
      </c>
      <c r="D86" s="10">
        <f>EXP(-1*D$9*'Yield curve'!D79/100)</f>
        <v>0.8018770397</v>
      </c>
      <c r="E86" s="10">
        <f>EXP(-1*E$9*'Yield curve'!E79/100)</f>
        <v>0.7445315875</v>
      </c>
      <c r="F86" s="99">
        <f>EXP(-1*F$9*'Yield curve'!F79/100)</f>
        <v>0.6910797842</v>
      </c>
      <c r="G86" s="99">
        <f t="shared" si="4"/>
        <v>79.17915852</v>
      </c>
      <c r="H86" s="99">
        <f t="shared" si="5"/>
        <v>4.726902755</v>
      </c>
      <c r="I86" s="99">
        <f>H86*(Bonds!Z76/100)*(1/(1+(Bonds!F76/100)))</f>
        <v>-0.001760649131</v>
      </c>
      <c r="J86" s="99">
        <f>-H86*Bonds!$AS$8</f>
        <v>-0.7401269001</v>
      </c>
      <c r="K86" s="99">
        <f t="shared" si="6"/>
        <v>-2.340486762</v>
      </c>
    </row>
    <row r="87">
      <c r="A87" s="262">
        <v>43025.0</v>
      </c>
      <c r="B87" s="10">
        <f>EXP(-1*B$9*'Yield curve'!B80/100)</f>
        <v>0.9280218511</v>
      </c>
      <c r="C87" s="10">
        <f>EXP(-1*C$9*'Yield curve'!C80/100)</f>
        <v>0.8624311149</v>
      </c>
      <c r="D87" s="10">
        <f>EXP(-1*D$9*'Yield curve'!D80/100)</f>
        <v>0.801155675</v>
      </c>
      <c r="E87" s="10">
        <f>EXP(-1*E$9*'Yield curve'!E80/100)</f>
        <v>0.7434899725</v>
      </c>
      <c r="F87" s="99">
        <f>EXP(-1*F$9*'Yield curve'!F80/100)</f>
        <v>0.6896990058</v>
      </c>
      <c r="G87" s="99">
        <f t="shared" si="4"/>
        <v>79.03189463</v>
      </c>
      <c r="H87" s="99">
        <f t="shared" si="5"/>
        <v>4.726528697</v>
      </c>
      <c r="I87" s="99">
        <f>H87*(Bonds!Z77/100)*(1/(1+(Bonds!F77/100)))</f>
        <v>0.001319890728</v>
      </c>
      <c r="J87" s="99">
        <f>-H87*Bonds!$AS$8</f>
        <v>-0.7400683311</v>
      </c>
      <c r="K87" s="99">
        <f t="shared" si="6"/>
        <v>-2.34030155</v>
      </c>
    </row>
    <row r="88">
      <c r="A88" s="262">
        <v>43024.0</v>
      </c>
      <c r="B88" s="10">
        <f>EXP(-1*B$9*'Yield curve'!B81/100)</f>
        <v>0.9282074741</v>
      </c>
      <c r="C88" s="10">
        <f>EXP(-1*C$9*'Yield curve'!C81/100)</f>
        <v>0.8627761564</v>
      </c>
      <c r="D88" s="10">
        <f>EXP(-1*D$9*'Yield curve'!D81/100)</f>
        <v>0.8016365126</v>
      </c>
      <c r="E88" s="10">
        <f>EXP(-1*E$9*'Yield curve'!E81/100)</f>
        <v>0.7442338344</v>
      </c>
      <c r="F88" s="99">
        <f>EXP(-1*F$9*'Yield curve'!F81/100)</f>
        <v>0.6907343306</v>
      </c>
      <c r="G88" s="99">
        <f t="shared" si="4"/>
        <v>79.14240383</v>
      </c>
      <c r="H88" s="99">
        <f t="shared" si="5"/>
        <v>4.726800526</v>
      </c>
      <c r="I88" s="99">
        <f>H88*(Bonds!Z78/100)*(1/(1+(Bonds!F78/100)))</f>
        <v>0.001760447123</v>
      </c>
      <c r="J88" s="99">
        <f>-H88*Bonds!$AS$8</f>
        <v>-0.7401108934</v>
      </c>
      <c r="K88" s="99">
        <f t="shared" si="6"/>
        <v>-2.340436144</v>
      </c>
    </row>
    <row r="89">
      <c r="A89" s="262">
        <v>43021.0</v>
      </c>
      <c r="B89" s="10">
        <f>EXP(-1*B$9*'Yield curve'!B82/100)</f>
        <v>0.9280218511</v>
      </c>
      <c r="C89" s="10">
        <f>EXP(-1*C$9*'Yield curve'!C82/100)</f>
        <v>0.8629487289</v>
      </c>
      <c r="D89" s="10">
        <f>EXP(-1*D$9*'Yield curve'!D82/100)</f>
        <v>0.8023583103</v>
      </c>
      <c r="E89" s="10">
        <f>EXP(-1*E$9*'Yield curve'!E82/100)</f>
        <v>0.7452764914</v>
      </c>
      <c r="F89" s="99">
        <f>EXP(-1*F$9*'Yield curve'!F82/100)</f>
        <v>0.6921171817</v>
      </c>
      <c r="G89" s="99">
        <f t="shared" si="4"/>
        <v>79.28852458</v>
      </c>
      <c r="H89" s="99">
        <f t="shared" si="5"/>
        <v>4.7272327</v>
      </c>
      <c r="I89" s="99">
        <f>H89*(Bonds!Z79/100)*(1/(1+(Bonds!F79/100)))</f>
        <v>-0.0004403160116</v>
      </c>
      <c r="J89" s="99">
        <f>-H89*Bonds!$AS$8</f>
        <v>-0.7401785621</v>
      </c>
      <c r="K89" s="99">
        <f t="shared" si="6"/>
        <v>-2.340650132</v>
      </c>
    </row>
    <row r="90">
      <c r="A90" s="262">
        <v>43020.0</v>
      </c>
      <c r="B90" s="10">
        <f>EXP(-1*B$9*'Yield curve'!B83/100)</f>
        <v>0.9271870072</v>
      </c>
      <c r="C90" s="10">
        <f>EXP(-1*C$9*'Yield curve'!C83/100)</f>
        <v>0.8619138115</v>
      </c>
      <c r="D90" s="10">
        <f>EXP(-1*D$9*'Yield curve'!D83/100)</f>
        <v>0.801155675</v>
      </c>
      <c r="E90" s="10">
        <f>EXP(-1*E$9*'Yield curve'!E83/100)</f>
        <v>0.744382696</v>
      </c>
      <c r="F90" s="99">
        <f>EXP(-1*F$9*'Yield curve'!F83/100)</f>
        <v>0.6917712096</v>
      </c>
      <c r="G90" s="99">
        <f t="shared" si="4"/>
        <v>79.24314696</v>
      </c>
      <c r="H90" s="99">
        <f t="shared" si="5"/>
        <v>4.727383886</v>
      </c>
      <c r="I90" s="99">
        <f>H90*(Bonds!Z80/100)*(1/(1+(Bonds!F80/100)))</f>
        <v>-0.002641734499</v>
      </c>
      <c r="J90" s="99">
        <f>-H90*Bonds!$AS$8</f>
        <v>-0.7402022345</v>
      </c>
      <c r="K90" s="99">
        <f t="shared" si="6"/>
        <v>-2.34072499</v>
      </c>
    </row>
    <row r="91">
      <c r="A91" s="262">
        <v>43019.0</v>
      </c>
      <c r="B91" s="10">
        <f>EXP(-1*B$9*'Yield curve'!B84/100)</f>
        <v>0.9275579562</v>
      </c>
      <c r="C91" s="10">
        <f>EXP(-1*C$9*'Yield curve'!C84/100)</f>
        <v>0.862258646</v>
      </c>
      <c r="D91" s="10">
        <f>EXP(-1*D$9*'Yield curve'!D84/100)</f>
        <v>0.8009153643</v>
      </c>
      <c r="E91" s="10">
        <f>EXP(-1*E$9*'Yield curve'!E84/100)</f>
        <v>0.7433412894</v>
      </c>
      <c r="F91" s="99">
        <f>EXP(-1*F$9*'Yield curve'!F84/100)</f>
        <v>0.6896990058</v>
      </c>
      <c r="G91" s="99">
        <f t="shared" si="4"/>
        <v>79.02933124</v>
      </c>
      <c r="H91" s="99">
        <f t="shared" si="5"/>
        <v>4.726614801</v>
      </c>
      <c r="I91" s="99">
        <f>H91*(Bonds!Z81/100)*(1/(1+(Bonds!F81/100)))</f>
        <v>-0.002199857954</v>
      </c>
      <c r="J91" s="99">
        <f>-H91*Bonds!$AS$8</f>
        <v>-0.740081813</v>
      </c>
      <c r="K91" s="99">
        <f t="shared" si="6"/>
        <v>-2.340344184</v>
      </c>
    </row>
    <row r="92">
      <c r="A92" s="262">
        <v>43018.0</v>
      </c>
      <c r="B92" s="10">
        <f>EXP(-1*B$9*'Yield curve'!B85/100)</f>
        <v>0.927465205</v>
      </c>
      <c r="C92" s="10">
        <f>EXP(-1*C$9*'Yield curve'!C85/100)</f>
        <v>0.8619138115</v>
      </c>
      <c r="D92" s="10">
        <f>EXP(-1*D$9*'Yield curve'!D85/100)</f>
        <v>0.8001948648</v>
      </c>
      <c r="E92" s="10">
        <f>EXP(-1*E$9*'Yield curve'!E85/100)</f>
        <v>0.7421528943</v>
      </c>
      <c r="F92" s="99">
        <f>EXP(-1*F$9*'Yield curve'!F85/100)</f>
        <v>0.6879769118</v>
      </c>
      <c r="G92" s="99">
        <f t="shared" si="4"/>
        <v>78.8469504</v>
      </c>
      <c r="H92" s="99">
        <f t="shared" si="5"/>
        <v>4.726110368</v>
      </c>
      <c r="I92" s="99">
        <f>H92*(Bonds!Z82/100)*(1/(1+(Bonds!F82/100)))</f>
        <v>-0.002198599911</v>
      </c>
      <c r="J92" s="99">
        <f>-H92*Bonds!$AS$8</f>
        <v>-0.7400028302</v>
      </c>
      <c r="K92" s="99">
        <f t="shared" si="6"/>
        <v>-2.340094418</v>
      </c>
    </row>
    <row r="93">
      <c r="A93" s="262">
        <v>43017.0</v>
      </c>
      <c r="B93" s="10">
        <f>EXP(-1*B$9*'Yield curve'!B86/100)</f>
        <v>0.9272797305</v>
      </c>
      <c r="C93" s="10">
        <f>EXP(-1*C$9*'Yield curve'!C86/100)</f>
        <v>0.8608801352</v>
      </c>
      <c r="D93" s="10">
        <f>EXP(-1*D$9*'Yield curve'!D86/100)</f>
        <v>0.7987558096</v>
      </c>
      <c r="E93" s="10">
        <f>EXP(-1*E$9*'Yield curve'!E86/100)</f>
        <v>0.7405219527</v>
      </c>
      <c r="F93" s="99">
        <f>EXP(-1*F$9*'Yield curve'!F86/100)</f>
        <v>0.6862591177</v>
      </c>
      <c r="G93" s="99">
        <f t="shared" si="4"/>
        <v>78.66015363</v>
      </c>
      <c r="H93" s="99">
        <f t="shared" si="5"/>
        <v>4.725725399</v>
      </c>
      <c r="I93" s="99">
        <f>H93*(Bonds!Z83/100)*(1/(1+(Bonds!F83/100)))</f>
        <v>0.0008789594344</v>
      </c>
      <c r="J93" s="99">
        <f>-H93*Bonds!$AS$8</f>
        <v>-0.7399425526</v>
      </c>
      <c r="K93" s="99">
        <f t="shared" si="6"/>
        <v>-2.339903804</v>
      </c>
    </row>
    <row r="94">
      <c r="A94" s="262">
        <v>43014.0</v>
      </c>
      <c r="B94" s="10">
        <f>EXP(-1*B$9*'Yield curve'!B87/100)</f>
        <v>0.9271870072</v>
      </c>
      <c r="C94" s="10">
        <f>EXP(-1*C$9*'Yield curve'!C87/100)</f>
        <v>0.8610523285</v>
      </c>
      <c r="D94" s="10">
        <f>EXP(-1*D$9*'Yield curve'!D87/100)</f>
        <v>0.7989954723</v>
      </c>
      <c r="E94" s="10">
        <f>EXP(-1*E$9*'Yield curve'!E87/100)</f>
        <v>0.7409663991</v>
      </c>
      <c r="F94" s="99">
        <f>EXP(-1*F$9*'Yield curve'!F87/100)</f>
        <v>0.68694572</v>
      </c>
      <c r="G94" s="99">
        <f t="shared" si="4"/>
        <v>78.73243932</v>
      </c>
      <c r="H94" s="99">
        <f t="shared" si="5"/>
        <v>4.725943257</v>
      </c>
      <c r="I94" s="99">
        <f>H94*(Bonds!Z84/100)*(1/(1+(Bonds!F84/100)))</f>
        <v>0</v>
      </c>
      <c r="J94" s="99">
        <f>-H94*Bonds!$AS$8</f>
        <v>-0.7399766643</v>
      </c>
      <c r="K94" s="99">
        <f t="shared" si="6"/>
        <v>-2.340011674</v>
      </c>
    </row>
    <row r="95">
      <c r="A95" s="262">
        <v>43013.0</v>
      </c>
      <c r="B95" s="10">
        <f>EXP(-1*B$9*'Yield curve'!B88/100)</f>
        <v>0.9272797305</v>
      </c>
      <c r="C95" s="10">
        <f>EXP(-1*C$9*'Yield curve'!C88/100)</f>
        <v>0.8610523285</v>
      </c>
      <c r="D95" s="10">
        <f>EXP(-1*D$9*'Yield curve'!D88/100)</f>
        <v>0.7989954723</v>
      </c>
      <c r="E95" s="10">
        <f>EXP(-1*E$9*'Yield curve'!E88/100)</f>
        <v>0.7409663991</v>
      </c>
      <c r="F95" s="99">
        <f>EXP(-1*F$9*'Yield curve'!F88/100)</f>
        <v>0.68694572</v>
      </c>
      <c r="G95" s="99">
        <f t="shared" si="4"/>
        <v>78.73267113</v>
      </c>
      <c r="H95" s="99">
        <f t="shared" si="5"/>
        <v>4.725932287</v>
      </c>
      <c r="I95" s="99">
        <f>H95*(Bonds!Z85/100)*(1/(1+(Bonds!F85/100)))</f>
        <v>-0.001758322867</v>
      </c>
      <c r="J95" s="99">
        <f>-H95*Bonds!$AS$8</f>
        <v>-0.7399749466</v>
      </c>
      <c r="K95" s="99">
        <f t="shared" si="6"/>
        <v>-2.340006243</v>
      </c>
    </row>
    <row r="96">
      <c r="A96" s="262">
        <v>43012.0</v>
      </c>
      <c r="B96" s="10">
        <f>EXP(-1*B$9*'Yield curve'!B89/100)</f>
        <v>0.9270942931</v>
      </c>
      <c r="C96" s="10">
        <f>EXP(-1*C$9*'Yield curve'!C89/100)</f>
        <v>0.8601917065</v>
      </c>
      <c r="D96" s="10">
        <f>EXP(-1*D$9*'Yield curve'!D89/100)</f>
        <v>0.7977978775</v>
      </c>
      <c r="E96" s="10">
        <f>EXP(-1*E$9*'Yield curve'!E89/100)</f>
        <v>0.7396338593</v>
      </c>
      <c r="F96" s="99">
        <f>EXP(-1*F$9*'Yield curve'!F89/100)</f>
        <v>0.6855732016</v>
      </c>
      <c r="G96" s="99">
        <f t="shared" si="4"/>
        <v>78.5830475</v>
      </c>
      <c r="H96" s="99">
        <f t="shared" si="5"/>
        <v>4.725634784</v>
      </c>
      <c r="I96" s="99">
        <f>H96*(Bonds!Z86/100)*(1/(1+(Bonds!F86/100)))</f>
        <v>-0.001757558265</v>
      </c>
      <c r="J96" s="99">
        <f>-H96*Bonds!$AS$8</f>
        <v>-0.7399283644</v>
      </c>
      <c r="K96" s="99">
        <f t="shared" si="6"/>
        <v>-2.339858937</v>
      </c>
    </row>
    <row r="97">
      <c r="A97" s="262">
        <v>43011.0</v>
      </c>
      <c r="B97" s="10">
        <f>EXP(-1*B$9*'Yield curve'!B90/100)</f>
        <v>0.9267235296</v>
      </c>
      <c r="C97" s="10">
        <f>EXP(-1*C$9*'Yield curve'!C90/100)</f>
        <v>0.8593319448</v>
      </c>
      <c r="D97" s="10">
        <f>EXP(-1*D$9*'Yield curve'!D90/100)</f>
        <v>0.7968410942</v>
      </c>
      <c r="E97" s="10">
        <f>EXP(-1*E$9*'Yield curve'!E90/100)</f>
        <v>0.7384513913</v>
      </c>
      <c r="F97" s="99">
        <f>EXP(-1*F$9*'Yield curve'!F90/100)</f>
        <v>0.6842034254</v>
      </c>
      <c r="G97" s="99">
        <f t="shared" si="4"/>
        <v>78.434221</v>
      </c>
      <c r="H97" s="99">
        <f t="shared" si="5"/>
        <v>4.72534235</v>
      </c>
      <c r="I97" s="99">
        <f>H97*(Bonds!Z87/100)*(1/(1+(Bonds!F87/100)))</f>
        <v>-0.0004391990287</v>
      </c>
      <c r="J97" s="99">
        <f>-H97*Bonds!$AS$8</f>
        <v>-0.7398825757</v>
      </c>
      <c r="K97" s="99">
        <f t="shared" si="6"/>
        <v>-2.33971414</v>
      </c>
    </row>
    <row r="98">
      <c r="A98" s="262">
        <v>43010.0</v>
      </c>
      <c r="B98" s="10">
        <f>EXP(-1*B$9*'Yield curve'!B91/100)</f>
        <v>0.9270015883</v>
      </c>
      <c r="C98" s="10">
        <f>EXP(-1*C$9*'Yield curve'!C91/100)</f>
        <v>0.8593319448</v>
      </c>
      <c r="D98" s="10">
        <f>EXP(-1*D$9*'Yield curve'!D91/100)</f>
        <v>0.7963631329</v>
      </c>
      <c r="E98" s="10">
        <f>EXP(-1*E$9*'Yield curve'!E91/100)</f>
        <v>0.7380084534</v>
      </c>
      <c r="F98" s="99">
        <f>EXP(-1*F$9*'Yield curve'!F91/100)</f>
        <v>0.6838614092</v>
      </c>
      <c r="G98" s="99">
        <f t="shared" si="4"/>
        <v>78.39755724</v>
      </c>
      <c r="H98" s="99">
        <f t="shared" si="5"/>
        <v>4.725223042</v>
      </c>
      <c r="I98" s="99">
        <f>H98*(Bonds!Z88/100)*(1/(1+(Bonds!F88/100)))</f>
        <v>0.001317441369</v>
      </c>
      <c r="J98" s="99">
        <f>-H98*Bonds!$AS$8</f>
        <v>-0.7398638948</v>
      </c>
      <c r="K98" s="99">
        <f t="shared" si="6"/>
        <v>-2.339655066</v>
      </c>
    </row>
    <row r="99">
      <c r="A99" s="262">
        <v>43007.0</v>
      </c>
      <c r="B99" s="10">
        <f>EXP(-1*B$9*'Yield curve'!B92/100)</f>
        <v>0.9267235296</v>
      </c>
      <c r="C99" s="10">
        <f>EXP(-1*C$9*'Yield curve'!C92/100)</f>
        <v>0.8591600956</v>
      </c>
      <c r="D99" s="10">
        <f>EXP(-1*D$9*'Yield curve'!D92/100)</f>
        <v>0.7963631329</v>
      </c>
      <c r="E99" s="10">
        <f>EXP(-1*E$9*'Yield curve'!E92/100)</f>
        <v>0.7384513913</v>
      </c>
      <c r="F99" s="99">
        <f>EXP(-1*F$9*'Yield curve'!F92/100)</f>
        <v>0.6848879711</v>
      </c>
      <c r="G99" s="99">
        <f t="shared" si="4"/>
        <v>78.50276241</v>
      </c>
      <c r="H99" s="99">
        <f t="shared" si="5"/>
        <v>4.725629016</v>
      </c>
      <c r="I99" s="99">
        <f>H99*(Bonds!Z89/100)*(1/(1+(Bonds!F89/100)))</f>
        <v>-0.002196536681</v>
      </c>
      <c r="J99" s="99">
        <f>-H99*Bonds!$AS$8</f>
        <v>-0.7399274612</v>
      </c>
      <c r="K99" s="99">
        <f t="shared" si="6"/>
        <v>-2.339856081</v>
      </c>
    </row>
    <row r="100">
      <c r="A100" s="262">
        <v>43006.0</v>
      </c>
      <c r="B100" s="10">
        <f>EXP(-1*B$9*'Yield curve'!B93/100)</f>
        <v>0.9265382034</v>
      </c>
      <c r="C100" s="10">
        <f>EXP(-1*C$9*'Yield curve'!C93/100)</f>
        <v>0.8586447541</v>
      </c>
      <c r="D100" s="10">
        <f>EXP(-1*D$9*'Yield curve'!D93/100)</f>
        <v>0.7956467286</v>
      </c>
      <c r="E100" s="10">
        <f>EXP(-1*E$9*'Yield curve'!E93/100)</f>
        <v>0.7372708138</v>
      </c>
      <c r="F100" s="99">
        <f>EXP(-1*F$9*'Yield curve'!F93/100)</f>
        <v>0.6831778896</v>
      </c>
      <c r="G100" s="99">
        <f t="shared" si="4"/>
        <v>78.32098494</v>
      </c>
      <c r="H100" s="99">
        <f t="shared" si="5"/>
        <v>4.725148651</v>
      </c>
      <c r="I100" s="99">
        <f>H100*(Bonds!Z90/100)*(1/(1+(Bonds!F90/100)))</f>
        <v>-0.001317175799</v>
      </c>
      <c r="J100" s="99">
        <f>-H100*Bonds!$AS$8</f>
        <v>-0.7398522468</v>
      </c>
      <c r="K100" s="99">
        <f t="shared" si="6"/>
        <v>-2.339618232</v>
      </c>
    </row>
    <row r="101">
      <c r="A101" s="262">
        <v>43005.0</v>
      </c>
      <c r="B101" s="10">
        <f>EXP(-1*B$9*'Yield curve'!B94/100)</f>
        <v>0.9265382034</v>
      </c>
      <c r="C101" s="10">
        <f>EXP(-1*C$9*'Yield curve'!C94/100)</f>
        <v>0.8584730424</v>
      </c>
      <c r="D101" s="10">
        <f>EXP(-1*D$9*'Yield curve'!D94/100)</f>
        <v>0.7951694837</v>
      </c>
      <c r="E101" s="10">
        <f>EXP(-1*E$9*'Yield curve'!E94/100)</f>
        <v>0.7365339115</v>
      </c>
      <c r="F101" s="99">
        <f>EXP(-1*F$9*'Yield curve'!F94/100)</f>
        <v>0.682153891</v>
      </c>
      <c r="G101" s="99">
        <f t="shared" si="4"/>
        <v>78.21256043</v>
      </c>
      <c r="H101" s="99">
        <f t="shared" si="5"/>
        <v>4.72483816</v>
      </c>
      <c r="I101" s="99">
        <f>H101*(Bonds!Z91/100)*(1/(1+(Bonds!F91/100)))</f>
        <v>0.002633444399</v>
      </c>
      <c r="J101" s="99">
        <f>-H101*Bonds!$AS$8</f>
        <v>-0.7398036309</v>
      </c>
      <c r="K101" s="99">
        <f t="shared" si="6"/>
        <v>-2.339464495</v>
      </c>
    </row>
    <row r="102">
      <c r="A102" s="262">
        <v>43004.0</v>
      </c>
      <c r="B102" s="10">
        <f>EXP(-1*B$9*'Yield curve'!B95/100)</f>
        <v>0.9267235296</v>
      </c>
      <c r="C102" s="10">
        <f>EXP(-1*C$9*'Yield curve'!C95/100)</f>
        <v>0.8589882807</v>
      </c>
      <c r="D102" s="10">
        <f>EXP(-1*D$9*'Yield curve'!D95/100)</f>
        <v>0.7961242598</v>
      </c>
      <c r="E102" s="10">
        <f>EXP(-1*E$9*'Yield curve'!E95/100)</f>
        <v>0.7380084534</v>
      </c>
      <c r="F102" s="99">
        <f>EXP(-1*F$9*'Yield curve'!F95/100)</f>
        <v>0.6842034254</v>
      </c>
      <c r="G102" s="99">
        <f t="shared" si="4"/>
        <v>78.43046241</v>
      </c>
      <c r="H102" s="99">
        <f t="shared" si="5"/>
        <v>4.725421868</v>
      </c>
      <c r="I102" s="99">
        <f>H102*(Bonds!Z92/100)*(1/(1+(Bonds!F92/100)))</f>
        <v>0.002196032098</v>
      </c>
      <c r="J102" s="99">
        <f>-H102*Bonds!$AS$8</f>
        <v>-0.7398950265</v>
      </c>
      <c r="K102" s="99">
        <f t="shared" si="6"/>
        <v>-2.339753513</v>
      </c>
    </row>
    <row r="103">
      <c r="A103" s="262">
        <v>43003.0</v>
      </c>
      <c r="B103" s="10">
        <f>EXP(-1*B$9*'Yield curve'!B96/100)</f>
        <v>0.9272797305</v>
      </c>
      <c r="C103" s="10">
        <f>EXP(-1*C$9*'Yield curve'!C96/100)</f>
        <v>0.8601917065</v>
      </c>
      <c r="D103" s="10">
        <f>EXP(-1*D$9*'Yield curve'!D96/100)</f>
        <v>0.7977978775</v>
      </c>
      <c r="E103" s="10">
        <f>EXP(-1*E$9*'Yield curve'!E96/100)</f>
        <v>0.7397818008</v>
      </c>
      <c r="F103" s="99">
        <f>EXP(-1*F$9*'Yield curve'!F96/100)</f>
        <v>0.6859160739</v>
      </c>
      <c r="G103" s="99">
        <f t="shared" si="4"/>
        <v>78.61902536</v>
      </c>
      <c r="H103" s="99">
        <f t="shared" si="5"/>
        <v>4.725732049</v>
      </c>
      <c r="I103" s="99">
        <f>H103*(Bonds!Z93/100)*(1/(1+(Bonds!F93/100)))</f>
        <v>0.0004394394689</v>
      </c>
      <c r="J103" s="99">
        <f>-H103*Bonds!$AS$8</f>
        <v>-0.7399435938</v>
      </c>
      <c r="K103" s="99">
        <f t="shared" si="6"/>
        <v>-2.339907097</v>
      </c>
    </row>
    <row r="104">
      <c r="A104" s="262">
        <v>43000.0</v>
      </c>
      <c r="B104" s="10">
        <f>EXP(-1*B$9*'Yield curve'!B97/100)</f>
        <v>0.927465205</v>
      </c>
      <c r="C104" s="10">
        <f>EXP(-1*C$9*'Yield curve'!C97/100)</f>
        <v>0.8601917065</v>
      </c>
      <c r="D104" s="10">
        <f>EXP(-1*D$9*'Yield curve'!D97/100)</f>
        <v>0.7977978775</v>
      </c>
      <c r="E104" s="10">
        <f>EXP(-1*E$9*'Yield curve'!E97/100)</f>
        <v>0.739929772</v>
      </c>
      <c r="F104" s="99">
        <f>EXP(-1*F$9*'Yield curve'!F97/100)</f>
        <v>0.6862591177</v>
      </c>
      <c r="G104" s="99">
        <f t="shared" si="4"/>
        <v>78.65502097</v>
      </c>
      <c r="H104" s="99">
        <f t="shared" si="5"/>
        <v>4.725829281</v>
      </c>
      <c r="I104" s="99">
        <f>H104*(Bonds!Z94/100)*(1/(1+(Bonds!F94/100)))</f>
        <v>-0.0008789787558</v>
      </c>
      <c r="J104" s="99">
        <f>-H104*Bonds!$AS$8</f>
        <v>-0.7399588182</v>
      </c>
      <c r="K104" s="99">
        <f t="shared" si="6"/>
        <v>-2.33995524</v>
      </c>
    </row>
    <row r="105">
      <c r="A105" s="262">
        <v>42999.0</v>
      </c>
      <c r="B105" s="10">
        <f>EXP(-1*B$9*'Yield curve'!B98/100)</f>
        <v>0.9270015883</v>
      </c>
      <c r="C105" s="10">
        <f>EXP(-1*C$9*'Yield curve'!C98/100)</f>
        <v>0.8593319448</v>
      </c>
      <c r="D105" s="10">
        <f>EXP(-1*D$9*'Yield curve'!D98/100)</f>
        <v>0.7968410942</v>
      </c>
      <c r="E105" s="10">
        <f>EXP(-1*E$9*'Yield curve'!E98/100)</f>
        <v>0.7390423888</v>
      </c>
      <c r="F105" s="99">
        <f>EXP(-1*F$9*'Yield curve'!F98/100)</f>
        <v>0.6855732016</v>
      </c>
      <c r="G105" s="99">
        <f t="shared" si="4"/>
        <v>78.5767957</v>
      </c>
      <c r="H105" s="99">
        <f t="shared" si="5"/>
        <v>4.725786516</v>
      </c>
      <c r="I105" s="99">
        <f>H105*(Bonds!Z95/100)*(1/(1+(Bonds!F95/100)))</f>
        <v>0.002197018371</v>
      </c>
      <c r="J105" s="99">
        <f>-H105*Bonds!$AS$8</f>
        <v>-0.7399521222</v>
      </c>
      <c r="K105" s="99">
        <f t="shared" si="6"/>
        <v>-2.339934065</v>
      </c>
    </row>
    <row r="106">
      <c r="A106" s="262">
        <v>42998.0</v>
      </c>
      <c r="B106" s="10">
        <f>EXP(-1*B$9*'Yield curve'!B99/100)</f>
        <v>0.9268162066</v>
      </c>
      <c r="C106" s="10">
        <f>EXP(-1*C$9*'Yield curve'!C99/100)</f>
        <v>0.8596757463</v>
      </c>
      <c r="D106" s="10">
        <f>EXP(-1*D$9*'Yield curve'!D99/100)</f>
        <v>0.7977978775</v>
      </c>
      <c r="E106" s="10">
        <f>EXP(-1*E$9*'Yield curve'!E99/100)</f>
        <v>0.7403738631</v>
      </c>
      <c r="F106" s="99">
        <f>EXP(-1*F$9*'Yield curve'!F99/100)</f>
        <v>0.6872892788</v>
      </c>
      <c r="G106" s="99">
        <f t="shared" si="4"/>
        <v>78.75881031</v>
      </c>
      <c r="H106" s="99">
        <f t="shared" si="5"/>
        <v>4.726308027</v>
      </c>
      <c r="I106" s="99">
        <f>H106*(Bonds!Z96/100)*(1/(1+(Bonds!F96/100)))</f>
        <v>-0.001318969682</v>
      </c>
      <c r="J106" s="99">
        <f>-H106*Bonds!$AS$8</f>
        <v>-0.740033779</v>
      </c>
      <c r="K106" s="99">
        <f t="shared" si="6"/>
        <v>-2.340192287</v>
      </c>
    </row>
    <row r="107">
      <c r="A107" s="262">
        <v>42997.0</v>
      </c>
      <c r="B107" s="10">
        <f>EXP(-1*B$9*'Yield curve'!B100/100)</f>
        <v>0.9267235296</v>
      </c>
      <c r="C107" s="10">
        <f>EXP(-1*C$9*'Yield curve'!C100/100)</f>
        <v>0.8591600956</v>
      </c>
      <c r="D107" s="10">
        <f>EXP(-1*D$9*'Yield curve'!D100/100)</f>
        <v>0.7970801824</v>
      </c>
      <c r="E107" s="10">
        <f>EXP(-1*E$9*'Yield curve'!E100/100)</f>
        <v>0.7394859473</v>
      </c>
      <c r="F107" s="99">
        <f>EXP(-1*F$9*'Yield curve'!F100/100)</f>
        <v>0.6862591177</v>
      </c>
      <c r="G107" s="99">
        <f t="shared" si="4"/>
        <v>78.64768395</v>
      </c>
      <c r="H107" s="99">
        <f t="shared" si="5"/>
        <v>4.726056119</v>
      </c>
      <c r="I107" s="99">
        <f>H107*(Bonds!Z97/100)*(1/(1+(Bonds!F97/100)))</f>
        <v>-0.0004395104732</v>
      </c>
      <c r="J107" s="99">
        <f>-H107*Bonds!$AS$8</f>
        <v>-0.7399943359</v>
      </c>
      <c r="K107" s="99">
        <f t="shared" si="6"/>
        <v>-2.340067557</v>
      </c>
    </row>
    <row r="108">
      <c r="A108" s="262">
        <v>42996.0</v>
      </c>
      <c r="B108" s="10">
        <f>EXP(-1*B$9*'Yield curve'!B101/100)</f>
        <v>0.9267235296</v>
      </c>
      <c r="C108" s="10">
        <f>EXP(-1*C$9*'Yield curve'!C101/100)</f>
        <v>0.8591600956</v>
      </c>
      <c r="D108" s="10">
        <f>EXP(-1*D$9*'Yield curve'!D101/100)</f>
        <v>0.7968410942</v>
      </c>
      <c r="E108" s="10">
        <f>EXP(-1*E$9*'Yield curve'!E101/100)</f>
        <v>0.7391902121</v>
      </c>
      <c r="F108" s="99">
        <f>EXP(-1*F$9*'Yield curve'!F101/100)</f>
        <v>0.6859160739</v>
      </c>
      <c r="G108" s="99">
        <f t="shared" si="4"/>
        <v>78.6111849</v>
      </c>
      <c r="H108" s="99">
        <f t="shared" si="5"/>
        <v>4.725953539</v>
      </c>
      <c r="I108" s="99">
        <f>H108*(Bonds!Z98/100)*(1/(1+(Bonds!F98/100)))</f>
        <v>0.00087892013</v>
      </c>
      <c r="J108" s="99">
        <f>-H108*Bonds!$AS$8</f>
        <v>-0.7399782742</v>
      </c>
      <c r="K108" s="99">
        <f t="shared" si="6"/>
        <v>-2.340016766</v>
      </c>
    </row>
    <row r="109">
      <c r="A109" s="262">
        <v>42993.0</v>
      </c>
      <c r="B109" s="10">
        <f>EXP(-1*B$9*'Yield curve'!B102/100)</f>
        <v>0.9268162066</v>
      </c>
      <c r="C109" s="10">
        <f>EXP(-1*C$9*'Yield curve'!C102/100)</f>
        <v>0.8588165003</v>
      </c>
      <c r="D109" s="10">
        <f>EXP(-1*D$9*'Yield curve'!D102/100)</f>
        <v>0.7966020777</v>
      </c>
      <c r="E109" s="10">
        <f>EXP(-1*E$9*'Yield curve'!E102/100)</f>
        <v>0.7393380649</v>
      </c>
      <c r="F109" s="99">
        <f>EXP(-1*F$9*'Yield curve'!F102/100)</f>
        <v>0.686602333</v>
      </c>
      <c r="G109" s="99">
        <f t="shared" si="4"/>
        <v>78.68067126</v>
      </c>
      <c r="H109" s="99">
        <f t="shared" si="5"/>
        <v>4.726227026</v>
      </c>
      <c r="I109" s="99">
        <f>H109*(Bonds!Z99/100)*(1/(1+(Bonds!F99/100)))</f>
        <v>-0.0004395672457</v>
      </c>
      <c r="J109" s="99">
        <f>-H109*Bonds!$AS$8</f>
        <v>-0.7400210961</v>
      </c>
      <c r="K109" s="99">
        <f t="shared" si="6"/>
        <v>-2.34015218</v>
      </c>
    </row>
    <row r="110">
      <c r="A110" s="262">
        <v>42992.0</v>
      </c>
      <c r="B110" s="10">
        <f>EXP(-1*B$9*'Yield curve'!B103/100)</f>
        <v>0.9263529143</v>
      </c>
      <c r="C110" s="10">
        <f>EXP(-1*C$9*'Yield curve'!C103/100)</f>
        <v>0.8586447541</v>
      </c>
      <c r="D110" s="10">
        <f>EXP(-1*D$9*'Yield curve'!D103/100)</f>
        <v>0.7963631329</v>
      </c>
      <c r="E110" s="10">
        <f>EXP(-1*E$9*'Yield curve'!E103/100)</f>
        <v>0.7390423888</v>
      </c>
      <c r="F110" s="99">
        <f>EXP(-1*F$9*'Yield curve'!F103/100)</f>
        <v>0.6862591177</v>
      </c>
      <c r="G110" s="99">
        <f t="shared" si="4"/>
        <v>78.64256754</v>
      </c>
      <c r="H110" s="99">
        <f t="shared" si="5"/>
        <v>4.72619426</v>
      </c>
      <c r="I110" s="99">
        <f>H110*(Bonds!Z100/100)*(1/(1+(Bonds!F100/100)))</f>
        <v>0</v>
      </c>
      <c r="J110" s="99">
        <f>-H110*Bonds!$AS$8</f>
        <v>-0.7400159656</v>
      </c>
      <c r="K110" s="99">
        <f t="shared" si="6"/>
        <v>-2.340135956</v>
      </c>
    </row>
    <row r="111">
      <c r="A111" s="262">
        <v>42991.0</v>
      </c>
      <c r="B111" s="10">
        <f>EXP(-1*B$9*'Yield curve'!B104/100)</f>
        <v>0.9263529143</v>
      </c>
      <c r="C111" s="10">
        <f>EXP(-1*C$9*'Yield curve'!C104/100)</f>
        <v>0.8584730424</v>
      </c>
      <c r="D111" s="10">
        <f>EXP(-1*D$9*'Yield curve'!D104/100)</f>
        <v>0.7963631329</v>
      </c>
      <c r="E111" s="10">
        <f>EXP(-1*E$9*'Yield curve'!E104/100)</f>
        <v>0.7390423888</v>
      </c>
      <c r="F111" s="99">
        <f>EXP(-1*F$9*'Yield curve'!F104/100)</f>
        <v>0.6862591177</v>
      </c>
      <c r="G111" s="99">
        <f t="shared" si="4"/>
        <v>78.64213826</v>
      </c>
      <c r="H111" s="99">
        <f t="shared" si="5"/>
        <v>4.726209141</v>
      </c>
      <c r="I111" s="99">
        <f>H111*(Bonds!Z101/100)*(1/(1+(Bonds!F101/100)))</f>
        <v>-0.0004395247039</v>
      </c>
      <c r="J111" s="99">
        <f>-H111*Bonds!$AS$8</f>
        <v>-0.7400182957</v>
      </c>
      <c r="K111" s="99">
        <f t="shared" si="6"/>
        <v>-2.340143325</v>
      </c>
    </row>
    <row r="112">
      <c r="A112" s="262">
        <v>42990.0</v>
      </c>
      <c r="B112" s="10">
        <f>EXP(-1*B$9*'Yield curve'!B105/100)</f>
        <v>0.9262602836</v>
      </c>
      <c r="C112" s="10">
        <f>EXP(-1*C$9*'Yield curve'!C105/100)</f>
        <v>0.8584730424</v>
      </c>
      <c r="D112" s="10">
        <f>EXP(-1*D$9*'Yield curve'!D105/100)</f>
        <v>0.7961242598</v>
      </c>
      <c r="E112" s="10">
        <f>EXP(-1*E$9*'Yield curve'!E105/100)</f>
        <v>0.738746831</v>
      </c>
      <c r="F112" s="99">
        <f>EXP(-1*F$9*'Yield curve'!F105/100)</f>
        <v>0.6859160739</v>
      </c>
      <c r="G112" s="99">
        <f t="shared" si="4"/>
        <v>78.60540862</v>
      </c>
      <c r="H112" s="99">
        <f t="shared" si="5"/>
        <v>4.726117586</v>
      </c>
      <c r="I112" s="99">
        <f>H112*(Bonds!Z102/100)*(1/(1+(Bonds!F102/100)))</f>
        <v>0.0008789506391</v>
      </c>
      <c r="J112" s="99">
        <f>-H112*Bonds!$AS$8</f>
        <v>-0.7400039604</v>
      </c>
      <c r="K112" s="99">
        <f t="shared" si="6"/>
        <v>-2.340097992</v>
      </c>
    </row>
    <row r="113">
      <c r="A113" s="262">
        <v>42989.0</v>
      </c>
      <c r="B113" s="10">
        <f>EXP(-1*B$9*'Yield curve'!B106/100)</f>
        <v>0.9262602836</v>
      </c>
      <c r="C113" s="10">
        <f>EXP(-1*C$9*'Yield curve'!C106/100)</f>
        <v>0.8584730424</v>
      </c>
      <c r="D113" s="10">
        <f>EXP(-1*D$9*'Yield curve'!D106/100)</f>
        <v>0.7963631329</v>
      </c>
      <c r="E113" s="10">
        <f>EXP(-1*E$9*'Yield curve'!E106/100)</f>
        <v>0.7391902121</v>
      </c>
      <c r="F113" s="99">
        <f>EXP(-1*F$9*'Yield curve'!F106/100)</f>
        <v>0.686602333</v>
      </c>
      <c r="G113" s="99">
        <f t="shared" si="4"/>
        <v>78.67745581</v>
      </c>
      <c r="H113" s="99">
        <f t="shared" si="5"/>
        <v>4.726339119</v>
      </c>
      <c r="I113" s="99">
        <f>H113*(Bonds!Z103/100)*(1/(1+(Bonds!F103/100)))</f>
        <v>0</v>
      </c>
      <c r="J113" s="99">
        <f>-H113*Bonds!$AS$8</f>
        <v>-0.7400386474</v>
      </c>
      <c r="K113" s="99">
        <f t="shared" si="6"/>
        <v>-2.340207682</v>
      </c>
    </row>
    <row r="114">
      <c r="A114" s="262">
        <v>42986.0</v>
      </c>
      <c r="B114" s="10">
        <f>EXP(-1*B$9*'Yield curve'!B107/100)</f>
        <v>0.9260750501</v>
      </c>
      <c r="C114" s="10">
        <f>EXP(-1*C$9*'Yield curve'!C107/100)</f>
        <v>0.8583013649</v>
      </c>
      <c r="D114" s="10">
        <f>EXP(-1*D$9*'Yield curve'!D107/100)</f>
        <v>0.7963631329</v>
      </c>
      <c r="E114" s="10">
        <f>EXP(-1*E$9*'Yield curve'!E107/100)</f>
        <v>0.7391902121</v>
      </c>
      <c r="F114" s="99">
        <f>EXP(-1*F$9*'Yield curve'!F107/100)</f>
        <v>0.686602333</v>
      </c>
      <c r="G114" s="99">
        <f t="shared" si="4"/>
        <v>78.67656354</v>
      </c>
      <c r="H114" s="99">
        <f t="shared" si="5"/>
        <v>4.726375925</v>
      </c>
      <c r="I114" s="99">
        <f>H114*(Bonds!Z104/100)*(1/(1+(Bonds!F104/100)))</f>
        <v>0</v>
      </c>
      <c r="J114" s="99">
        <f>-H114*Bonds!$AS$8</f>
        <v>-0.7400444104</v>
      </c>
      <c r="K114" s="99">
        <f t="shared" si="6"/>
        <v>-2.340225906</v>
      </c>
    </row>
    <row r="115">
      <c r="A115" s="262">
        <v>42985.0</v>
      </c>
      <c r="B115" s="10">
        <f>EXP(-1*B$9*'Yield curve'!B108/100)</f>
        <v>0.9260750501</v>
      </c>
      <c r="C115" s="10">
        <f>EXP(-1*C$9*'Yield curve'!C108/100)</f>
        <v>0.8583013649</v>
      </c>
      <c r="D115" s="10">
        <f>EXP(-1*D$9*'Yield curve'!D108/100)</f>
        <v>0.7961242598</v>
      </c>
      <c r="E115" s="10">
        <f>EXP(-1*E$9*'Yield curve'!E108/100)</f>
        <v>0.7390423888</v>
      </c>
      <c r="F115" s="99">
        <f>EXP(-1*F$9*'Yield curve'!F108/100)</f>
        <v>0.686602333</v>
      </c>
      <c r="G115" s="99">
        <f t="shared" si="4"/>
        <v>78.6755968</v>
      </c>
      <c r="H115" s="99">
        <f t="shared" si="5"/>
        <v>4.726392441</v>
      </c>
      <c r="I115" s="99">
        <f>H115*(Bonds!Z105/100)*(1/(1+(Bonds!F105/100)))</f>
        <v>0</v>
      </c>
      <c r="J115" s="99">
        <f>-H115*Bonds!$AS$8</f>
        <v>-0.7400469964</v>
      </c>
      <c r="K115" s="99">
        <f t="shared" si="6"/>
        <v>-2.340234084</v>
      </c>
    </row>
    <row r="116">
      <c r="A116" s="262">
        <v>42984.0</v>
      </c>
      <c r="B116" s="10">
        <f>EXP(-1*B$9*'Yield curve'!B109/100)</f>
        <v>0.9257972693</v>
      </c>
      <c r="C116" s="10">
        <f>EXP(-1*C$9*'Yield curve'!C109/100)</f>
        <v>0.8583013649</v>
      </c>
      <c r="D116" s="10">
        <f>EXP(-1*D$9*'Yield curve'!D109/100)</f>
        <v>0.7961242598</v>
      </c>
      <c r="E116" s="10">
        <f>EXP(-1*E$9*'Yield curve'!E109/100)</f>
        <v>0.7390423888</v>
      </c>
      <c r="F116" s="99">
        <f>EXP(-1*F$9*'Yield curve'!F109/100)</f>
        <v>0.686602333</v>
      </c>
      <c r="G116" s="99">
        <f t="shared" si="4"/>
        <v>78.67490234</v>
      </c>
      <c r="H116" s="99">
        <f t="shared" si="5"/>
        <v>4.726425333</v>
      </c>
      <c r="I116" s="99">
        <f>H116*(Bonds!Z106/100)*(1/(1+(Bonds!F106/100)))</f>
        <v>-0.002637514137</v>
      </c>
      <c r="J116" s="99">
        <f>-H116*Bonds!$AS$8</f>
        <v>-0.7400521466</v>
      </c>
      <c r="K116" s="99">
        <f t="shared" si="6"/>
        <v>-2.34025037</v>
      </c>
    </row>
    <row r="117">
      <c r="A117" s="262">
        <v>42983.0</v>
      </c>
      <c r="B117" s="10">
        <f>EXP(-1*B$9*'Yield curve'!B110/100)</f>
        <v>0.9253344863</v>
      </c>
      <c r="C117" s="10">
        <f>EXP(-1*C$9*'Yield curve'!C110/100)</f>
        <v>0.8576149984</v>
      </c>
      <c r="D117" s="10">
        <f>EXP(-1*D$9*'Yield curve'!D110/100)</f>
        <v>0.7951694837</v>
      </c>
      <c r="E117" s="10">
        <f>EXP(-1*E$9*'Yield curve'!E110/100)</f>
        <v>0.7375657811</v>
      </c>
      <c r="F117" s="99">
        <f>EXP(-1*F$9*'Yield curve'!F110/100)</f>
        <v>0.6845456127</v>
      </c>
      <c r="G117" s="99">
        <f t="shared" si="4"/>
        <v>78.45513717</v>
      </c>
      <c r="H117" s="99">
        <f t="shared" si="5"/>
        <v>4.725891509</v>
      </c>
      <c r="I117" s="99">
        <f>H117*(Bonds!Z107/100)*(1/(1+(Bonds!F107/100)))</f>
        <v>-0.003075036305</v>
      </c>
      <c r="J117" s="99">
        <f>-H117*Bonds!$AS$8</f>
        <v>-0.7399685618</v>
      </c>
      <c r="K117" s="99">
        <f t="shared" si="6"/>
        <v>-2.339986052</v>
      </c>
    </row>
    <row r="118">
      <c r="A118" s="262">
        <v>42982.0</v>
      </c>
      <c r="B118" s="10">
        <f>EXP(-1*B$9*'Yield curve'!B111/100)</f>
        <v>0.9249644265</v>
      </c>
      <c r="C118" s="10">
        <f>EXP(-1*C$9*'Yield curve'!C111/100)</f>
        <v>0.8567578121</v>
      </c>
      <c r="D118" s="10">
        <f>EXP(-1*D$9*'Yield curve'!D111/100)</f>
        <v>0.7939776236</v>
      </c>
      <c r="E118" s="10">
        <f>EXP(-1*E$9*'Yield curve'!E111/100)</f>
        <v>0.7357977457</v>
      </c>
      <c r="F118" s="99">
        <f>EXP(-1*F$9*'Yield curve'!F111/100)</f>
        <v>0.682153891</v>
      </c>
      <c r="G118" s="99">
        <f t="shared" si="4"/>
        <v>78.19951784</v>
      </c>
      <c r="H118" s="99">
        <f t="shared" si="5"/>
        <v>4.725257765</v>
      </c>
      <c r="I118" s="99">
        <f>H118*(Bonds!Z108/100)*(1/(1+(Bonds!F108/100)))</f>
        <v>-0.001316839136</v>
      </c>
      <c r="J118" s="99">
        <f>-H118*Bonds!$AS$8</f>
        <v>-0.7398693316</v>
      </c>
      <c r="K118" s="99">
        <f t="shared" si="6"/>
        <v>-2.339672259</v>
      </c>
    </row>
    <row r="119">
      <c r="A119" s="262">
        <v>42979.0</v>
      </c>
      <c r="B119" s="10">
        <f>EXP(-1*B$9*'Yield curve'!B112/100)</f>
        <v>0.9249644265</v>
      </c>
      <c r="C119" s="10">
        <f>EXP(-1*C$9*'Yield curve'!C112/100)</f>
        <v>0.8564151775</v>
      </c>
      <c r="D119" s="10">
        <f>EXP(-1*D$9*'Yield curve'!D112/100)</f>
        <v>0.7935013799</v>
      </c>
      <c r="E119" s="10">
        <f>EXP(-1*E$9*'Yield curve'!E112/100)</f>
        <v>0.7350623158</v>
      </c>
      <c r="F119" s="99">
        <f>EXP(-1*F$9*'Yield curve'!F112/100)</f>
        <v>0.6811314272</v>
      </c>
      <c r="G119" s="99">
        <f t="shared" si="4"/>
        <v>78.09082954</v>
      </c>
      <c r="H119" s="99">
        <f t="shared" si="5"/>
        <v>4.724962317</v>
      </c>
      <c r="I119" s="99">
        <f>H119*(Bonds!Z109/100)*(1/(1+(Bonds!F109/100)))</f>
        <v>-0.0008775932982</v>
      </c>
      <c r="J119" s="99">
        <f>-H119*Bonds!$AS$8</f>
        <v>-0.7398230712</v>
      </c>
      <c r="K119" s="99">
        <f t="shared" si="6"/>
        <v>-2.33952597</v>
      </c>
    </row>
    <row r="120">
      <c r="A120" s="262">
        <v>42978.0</v>
      </c>
      <c r="B120" s="10">
        <f>EXP(-1*B$9*'Yield curve'!B113/100)</f>
        <v>0.9247794522</v>
      </c>
      <c r="C120" s="10">
        <f>EXP(-1*C$9*'Yield curve'!C113/100)</f>
        <v>0.8560726799</v>
      </c>
      <c r="D120" s="10">
        <f>EXP(-1*D$9*'Yield curve'!D113/100)</f>
        <v>0.7930254219</v>
      </c>
      <c r="E120" s="10">
        <f>EXP(-1*E$9*'Yield curve'!E113/100)</f>
        <v>0.7344745011</v>
      </c>
      <c r="F120" s="99">
        <f>EXP(-1*F$9*'Yield curve'!F113/100)</f>
        <v>0.6804506362</v>
      </c>
      <c r="G120" s="99">
        <f t="shared" si="4"/>
        <v>78.01707035</v>
      </c>
      <c r="H120" s="99">
        <f t="shared" si="5"/>
        <v>4.724808265</v>
      </c>
      <c r="I120" s="99">
        <f>H120*(Bonds!Z110/100)*(1/(1+(Bonds!F110/100)))</f>
        <v>-0.002193504301</v>
      </c>
      <c r="J120" s="99">
        <f>-H120*Bonds!$AS$8</f>
        <v>-0.7397989499</v>
      </c>
      <c r="K120" s="99">
        <f t="shared" si="6"/>
        <v>-2.339449692</v>
      </c>
    </row>
    <row r="121">
      <c r="A121" s="262">
        <v>42977.0</v>
      </c>
      <c r="B121" s="10">
        <f>EXP(-1*B$9*'Yield curve'!B114/100)</f>
        <v>0.9246869788</v>
      </c>
      <c r="C121" s="10">
        <f>EXP(-1*C$9*'Yield curve'!C114/100)</f>
        <v>0.8557303193</v>
      </c>
      <c r="D121" s="10">
        <f>EXP(-1*D$9*'Yield curve'!D114/100)</f>
        <v>0.7923120201</v>
      </c>
      <c r="E121" s="10">
        <f>EXP(-1*E$9*'Yield curve'!E114/100)</f>
        <v>0.7333002815</v>
      </c>
      <c r="F121" s="99">
        <f>EXP(-1*F$9*'Yield curve'!F114/100)</f>
        <v>0.6787516343</v>
      </c>
      <c r="G121" s="99">
        <f t="shared" si="4"/>
        <v>77.83711651</v>
      </c>
      <c r="H121" s="99">
        <f t="shared" si="5"/>
        <v>4.72430045</v>
      </c>
      <c r="I121" s="99">
        <f>H121*(Bonds!Z111/100)*(1/(1+(Bonds!F111/100)))</f>
        <v>-0.002192250789</v>
      </c>
      <c r="J121" s="99">
        <f>-H121*Bonds!$AS$8</f>
        <v>-0.7397194376</v>
      </c>
      <c r="K121" s="99">
        <f t="shared" si="6"/>
        <v>-2.339198252</v>
      </c>
    </row>
    <row r="122">
      <c r="A122" s="262">
        <v>42976.0</v>
      </c>
      <c r="B122" s="10">
        <f>EXP(-1*B$9*'Yield curve'!B115/100)</f>
        <v>0.9245945148</v>
      </c>
      <c r="C122" s="10">
        <f>EXP(-1*C$9*'Yield curve'!C115/100)</f>
        <v>0.8553880956</v>
      </c>
      <c r="D122" s="10">
        <f>EXP(-1*D$9*'Yield curve'!D115/100)</f>
        <v>0.7913618159</v>
      </c>
      <c r="E122" s="10">
        <f>EXP(-1*E$9*'Yield curve'!E115/100)</f>
        <v>0.7319815282</v>
      </c>
      <c r="F122" s="99">
        <f>EXP(-1*F$9*'Yield curve'!F115/100)</f>
        <v>0.6770568745</v>
      </c>
      <c r="G122" s="99">
        <f t="shared" si="4"/>
        <v>77.65664452</v>
      </c>
      <c r="H122" s="99">
        <f t="shared" si="5"/>
        <v>4.723808324</v>
      </c>
      <c r="I122" s="99">
        <f>H122*(Bonds!Z112/100)*(1/(1+(Bonds!F112/100)))</f>
        <v>0.001752804573</v>
      </c>
      <c r="J122" s="99">
        <f>-H122*Bonds!$AS$8</f>
        <v>-0.7396423818</v>
      </c>
      <c r="K122" s="99">
        <f t="shared" si="6"/>
        <v>-2.33895458</v>
      </c>
    </row>
    <row r="123">
      <c r="A123" s="262">
        <v>42975.0</v>
      </c>
      <c r="B123" s="10">
        <f>EXP(-1*B$9*'Yield curve'!B116/100)</f>
        <v>0.9248719347</v>
      </c>
      <c r="C123" s="10">
        <f>EXP(-1*C$9*'Yield curve'!C116/100)</f>
        <v>0.8559014825</v>
      </c>
      <c r="D123" s="10">
        <f>EXP(-1*D$9*'Yield curve'!D116/100)</f>
        <v>0.7920743621</v>
      </c>
      <c r="E123" s="10">
        <f>EXP(-1*E$9*'Yield curve'!E116/100)</f>
        <v>0.73300702</v>
      </c>
      <c r="F123" s="99">
        <f>EXP(-1*F$9*'Yield curve'!F116/100)</f>
        <v>0.6784123433</v>
      </c>
      <c r="G123" s="99">
        <f t="shared" si="4"/>
        <v>77.80190218</v>
      </c>
      <c r="H123" s="99">
        <f t="shared" si="5"/>
        <v>4.724160088</v>
      </c>
      <c r="I123" s="99">
        <f>H123*(Bonds!Z113/100)*(1/(1+(Bonds!F113/100)))</f>
        <v>0</v>
      </c>
      <c r="J123" s="99">
        <f>-H123*Bonds!$AS$8</f>
        <v>-0.7396974601</v>
      </c>
      <c r="K123" s="99">
        <f t="shared" si="6"/>
        <v>-2.339128753</v>
      </c>
    </row>
    <row r="124">
      <c r="A124" s="262">
        <v>42972.0</v>
      </c>
      <c r="B124" s="10">
        <f>EXP(-1*B$9*'Yield curve'!B117/100)</f>
        <v>0.9248719347</v>
      </c>
      <c r="C124" s="10">
        <f>EXP(-1*C$9*'Yield curve'!C117/100)</f>
        <v>0.8559014825</v>
      </c>
      <c r="D124" s="10">
        <f>EXP(-1*D$9*'Yield curve'!D117/100)</f>
        <v>0.7920743621</v>
      </c>
      <c r="E124" s="10">
        <f>EXP(-1*E$9*'Yield curve'!E117/100)</f>
        <v>0.73300702</v>
      </c>
      <c r="F124" s="99">
        <f>EXP(-1*F$9*'Yield curve'!F117/100)</f>
        <v>0.6784123433</v>
      </c>
      <c r="G124" s="99">
        <f t="shared" si="4"/>
        <v>77.80190218</v>
      </c>
      <c r="H124" s="99">
        <f t="shared" si="5"/>
        <v>4.724160088</v>
      </c>
      <c r="I124" s="99">
        <f>H124*(Bonds!Z114/100)*(1/(1+(Bonds!F114/100)))</f>
        <v>0</v>
      </c>
      <c r="J124" s="99">
        <f>-H124*Bonds!$AS$8</f>
        <v>-0.7396974601</v>
      </c>
      <c r="K124" s="99">
        <f t="shared" si="6"/>
        <v>-2.339128753</v>
      </c>
    </row>
    <row r="125">
      <c r="A125" s="262">
        <v>42971.0</v>
      </c>
      <c r="B125" s="10">
        <f>EXP(-1*B$9*'Yield curve'!B118/100)</f>
        <v>0.9245020599</v>
      </c>
      <c r="C125" s="10">
        <f>EXP(-1*C$9*'Yield curve'!C118/100)</f>
        <v>0.8557303193</v>
      </c>
      <c r="D125" s="10">
        <f>EXP(-1*D$9*'Yield curve'!D118/100)</f>
        <v>0.7918367755</v>
      </c>
      <c r="E125" s="10">
        <f>EXP(-1*E$9*'Yield curve'!E118/100)</f>
        <v>0.7328604333</v>
      </c>
      <c r="F125" s="99">
        <f>EXP(-1*F$9*'Yield curve'!F118/100)</f>
        <v>0.6784123433</v>
      </c>
      <c r="G125" s="99">
        <f t="shared" si="4"/>
        <v>77.79958915</v>
      </c>
      <c r="H125" s="99">
        <f t="shared" si="5"/>
        <v>4.724235909</v>
      </c>
      <c r="I125" s="99">
        <f>H125*(Bonds!Z115/100)*(1/(1+(Bonds!F115/100)))</f>
        <v>0.0004384034808</v>
      </c>
      <c r="J125" s="99">
        <f>-H125*Bonds!$AS$8</f>
        <v>-0.739709332</v>
      </c>
      <c r="K125" s="99">
        <f t="shared" si="6"/>
        <v>-2.339166295</v>
      </c>
    </row>
    <row r="126">
      <c r="A126" s="262">
        <v>42970.0</v>
      </c>
      <c r="B126" s="10">
        <f>EXP(-1*B$9*'Yield curve'!B119/100)</f>
        <v>0.9246869788</v>
      </c>
      <c r="C126" s="10">
        <f>EXP(-1*C$9*'Yield curve'!C119/100)</f>
        <v>0.8557303193</v>
      </c>
      <c r="D126" s="10">
        <f>EXP(-1*D$9*'Yield curve'!D119/100)</f>
        <v>0.7920743621</v>
      </c>
      <c r="E126" s="10">
        <f>EXP(-1*E$9*'Yield curve'!E119/100)</f>
        <v>0.7331536361</v>
      </c>
      <c r="F126" s="99">
        <f>EXP(-1*F$9*'Yield curve'!F119/100)</f>
        <v>0.6787516343</v>
      </c>
      <c r="G126" s="99">
        <f t="shared" si="4"/>
        <v>77.83615575</v>
      </c>
      <c r="H126" s="99">
        <f t="shared" si="5"/>
        <v>4.724317024</v>
      </c>
      <c r="I126" s="99">
        <f>H126*(Bonds!Z116/100)*(1/(1+(Bonds!F116/100)))</f>
        <v>-0.0008769033919</v>
      </c>
      <c r="J126" s="99">
        <f>-H126*Bonds!$AS$8</f>
        <v>-0.7397220326</v>
      </c>
      <c r="K126" s="99">
        <f t="shared" si="6"/>
        <v>-2.339206459</v>
      </c>
    </row>
    <row r="127">
      <c r="A127" s="262">
        <v>42969.0</v>
      </c>
      <c r="B127" s="10">
        <f>EXP(-1*B$9*'Yield curve'!B120/100)</f>
        <v>0.9247794522</v>
      </c>
      <c r="C127" s="10">
        <f>EXP(-1*C$9*'Yield curve'!C120/100)</f>
        <v>0.8557303193</v>
      </c>
      <c r="D127" s="10">
        <f>EXP(-1*D$9*'Yield curve'!D120/100)</f>
        <v>0.7918367755</v>
      </c>
      <c r="E127" s="10">
        <f>EXP(-1*E$9*'Yield curve'!E120/100)</f>
        <v>0.7327138759</v>
      </c>
      <c r="F127" s="99">
        <f>EXP(-1*F$9*'Yield curve'!F120/100)</f>
        <v>0.6780732219</v>
      </c>
      <c r="G127" s="99">
        <f t="shared" si="4"/>
        <v>77.7651563</v>
      </c>
      <c r="H127" s="99">
        <f t="shared" si="5"/>
        <v>4.724082848</v>
      </c>
      <c r="I127" s="99">
        <f>H127*(Bonds!Z117/100)*(1/(1+(Bonds!F117/100)))</f>
        <v>0</v>
      </c>
      <c r="J127" s="99">
        <f>-H127*Bonds!$AS$8</f>
        <v>-0.7396853659</v>
      </c>
      <c r="K127" s="99">
        <f t="shared" si="6"/>
        <v>-2.339090508</v>
      </c>
    </row>
    <row r="128">
      <c r="A128" s="262">
        <v>42968.0</v>
      </c>
      <c r="B128" s="10">
        <f>EXP(-1*B$9*'Yield curve'!B121/100)</f>
        <v>0.9246869788</v>
      </c>
      <c r="C128" s="10">
        <f>EXP(-1*C$9*'Yield curve'!C121/100)</f>
        <v>0.8557303193</v>
      </c>
      <c r="D128" s="10">
        <f>EXP(-1*D$9*'Yield curve'!D121/100)</f>
        <v>0.7918367755</v>
      </c>
      <c r="E128" s="10">
        <f>EXP(-1*E$9*'Yield curve'!E121/100)</f>
        <v>0.7327138759</v>
      </c>
      <c r="F128" s="99">
        <f>EXP(-1*F$9*'Yield curve'!F121/100)</f>
        <v>0.6780732219</v>
      </c>
      <c r="G128" s="99">
        <f t="shared" si="4"/>
        <v>77.76492512</v>
      </c>
      <c r="H128" s="99">
        <f t="shared" si="5"/>
        <v>4.724093919</v>
      </c>
      <c r="I128" s="99">
        <f>H128*(Bonds!Z118/100)*(1/(1+(Bonds!F118/100)))</f>
        <v>-0.0008766992519</v>
      </c>
      <c r="J128" s="99">
        <f>-H128*Bonds!$AS$8</f>
        <v>-0.7396870994</v>
      </c>
      <c r="K128" s="99">
        <f t="shared" si="6"/>
        <v>-2.33909599</v>
      </c>
    </row>
    <row r="129">
      <c r="A129" s="262">
        <v>42965.0</v>
      </c>
      <c r="B129" s="10">
        <f>EXP(-1*B$9*'Yield curve'!B122/100)</f>
        <v>0.9248719347</v>
      </c>
      <c r="C129" s="10">
        <f>EXP(-1*C$9*'Yield curve'!C122/100)</f>
        <v>0.8555591904</v>
      </c>
      <c r="D129" s="10">
        <f>EXP(-1*D$9*'Yield curve'!D122/100)</f>
        <v>0.7915992601</v>
      </c>
      <c r="E129" s="10">
        <f>EXP(-1*E$9*'Yield curve'!E122/100)</f>
        <v>0.7322743794</v>
      </c>
      <c r="F129" s="99">
        <f>EXP(-1*F$9*'Yield curve'!F122/100)</f>
        <v>0.6773954876</v>
      </c>
      <c r="G129" s="99">
        <f t="shared" si="4"/>
        <v>77.69379939</v>
      </c>
      <c r="H129" s="99">
        <f t="shared" si="5"/>
        <v>4.723863478</v>
      </c>
      <c r="I129" s="99">
        <f>H129*(Bonds!Z119/100)*(1/(1+(Bonds!F119/100)))</f>
        <v>0.0004382469133</v>
      </c>
      <c r="J129" s="99">
        <f>-H129*Bonds!$AS$8</f>
        <v>-0.7396510176</v>
      </c>
      <c r="K129" s="99">
        <f t="shared" si="6"/>
        <v>-2.338981889</v>
      </c>
    </row>
    <row r="130">
      <c r="A130" s="262">
        <v>42964.0</v>
      </c>
      <c r="B130" s="10">
        <f>EXP(-1*B$9*'Yield curve'!B123/100)</f>
        <v>0.9245945148</v>
      </c>
      <c r="C130" s="10">
        <f>EXP(-1*C$9*'Yield curve'!C123/100)</f>
        <v>0.8553880956</v>
      </c>
      <c r="D130" s="10">
        <f>EXP(-1*D$9*'Yield curve'!D123/100)</f>
        <v>0.7913618159</v>
      </c>
      <c r="E130" s="10">
        <f>EXP(-1*E$9*'Yield curve'!E123/100)</f>
        <v>0.7322743794</v>
      </c>
      <c r="F130" s="99">
        <f>EXP(-1*F$9*'Yield curve'!F123/100)</f>
        <v>0.67773427</v>
      </c>
      <c r="G130" s="99">
        <f t="shared" si="4"/>
        <v>77.72680969</v>
      </c>
      <c r="H130" s="99">
        <f t="shared" si="5"/>
        <v>4.724048228</v>
      </c>
      <c r="I130" s="99">
        <f>H130*(Bonds!Z120/100)*(1/(1+(Bonds!F120/100)))</f>
        <v>-0.001314914148</v>
      </c>
      <c r="J130" s="99">
        <f>-H130*Bonds!$AS$8</f>
        <v>-0.7396799452</v>
      </c>
      <c r="K130" s="99">
        <f t="shared" si="6"/>
        <v>-2.339073366</v>
      </c>
    </row>
    <row r="131">
      <c r="A131" s="262">
        <v>42963.0</v>
      </c>
      <c r="B131" s="10">
        <f>EXP(-1*B$9*'Yield curve'!B124/100)</f>
        <v>0.9245020599</v>
      </c>
      <c r="C131" s="10">
        <f>EXP(-1*C$9*'Yield curve'!C124/100)</f>
        <v>0.8548750167</v>
      </c>
      <c r="D131" s="10">
        <f>EXP(-1*D$9*'Yield curve'!D124/100)</f>
        <v>0.7906499107</v>
      </c>
      <c r="E131" s="10">
        <f>EXP(-1*E$9*'Yield curve'!E124/100)</f>
        <v>0.7313961772</v>
      </c>
      <c r="F131" s="99">
        <f>EXP(-1*F$9*'Yield curve'!F124/100)</f>
        <v>0.6767184307</v>
      </c>
      <c r="G131" s="99">
        <f t="shared" si="4"/>
        <v>77.61719706</v>
      </c>
      <c r="H131" s="99">
        <f t="shared" si="5"/>
        <v>4.723794159</v>
      </c>
      <c r="I131" s="99">
        <f>H131*(Bonds!Z121/100)*(1/(1+(Bonds!F121/100)))</f>
        <v>-0.001752636734</v>
      </c>
      <c r="J131" s="99">
        <f>-H131*Bonds!$AS$8</f>
        <v>-0.7396401637</v>
      </c>
      <c r="K131" s="99">
        <f t="shared" si="6"/>
        <v>-2.338947566</v>
      </c>
    </row>
    <row r="132">
      <c r="A132" s="262">
        <v>42962.0</v>
      </c>
      <c r="B132" s="10">
        <f>EXP(-1*B$9*'Yield curve'!B125/100)</f>
        <v>0.9246869788</v>
      </c>
      <c r="C132" s="10">
        <f>EXP(-1*C$9*'Yield curve'!C125/100)</f>
        <v>0.8545331351</v>
      </c>
      <c r="D132" s="10">
        <f>EXP(-1*D$9*'Yield curve'!D125/100)</f>
        <v>0.7894648248</v>
      </c>
      <c r="E132" s="10">
        <f>EXP(-1*E$9*'Yield curve'!E125/100)</f>
        <v>0.7300808482</v>
      </c>
      <c r="F132" s="99">
        <f>EXP(-1*F$9*'Yield curve'!F125/100)</f>
        <v>0.6753663464</v>
      </c>
      <c r="G132" s="99">
        <f t="shared" si="4"/>
        <v>77.47196497</v>
      </c>
      <c r="H132" s="99">
        <f t="shared" si="5"/>
        <v>4.72340453</v>
      </c>
      <c r="I132" s="99">
        <f>H132*(Bonds!Z122/100)*(1/(1+(Bonds!F122/100)))</f>
        <v>0.00131388165</v>
      </c>
      <c r="J132" s="99">
        <f>-H132*Bonds!$AS$8</f>
        <v>-0.7395791566</v>
      </c>
      <c r="K132" s="99">
        <f t="shared" si="6"/>
        <v>-2.338754645</v>
      </c>
    </row>
    <row r="133">
      <c r="A133" s="262">
        <v>42961.0</v>
      </c>
      <c r="B133" s="10">
        <f>EXP(-1*B$9*'Yield curve'!B126/100)</f>
        <v>0.9245020599</v>
      </c>
      <c r="C133" s="10">
        <f>EXP(-1*C$9*'Yield curve'!C126/100)</f>
        <v>0.8545331351</v>
      </c>
      <c r="D133" s="10">
        <f>EXP(-1*D$9*'Yield curve'!D126/100)</f>
        <v>0.7897016998</v>
      </c>
      <c r="E133" s="10">
        <f>EXP(-1*E$9*'Yield curve'!E126/100)</f>
        <v>0.7306651466</v>
      </c>
      <c r="F133" s="99">
        <f>EXP(-1*F$9*'Yield curve'!F126/100)</f>
        <v>0.676380156</v>
      </c>
      <c r="G133" s="99">
        <f t="shared" si="4"/>
        <v>77.5774711</v>
      </c>
      <c r="H133" s="99">
        <f t="shared" si="5"/>
        <v>4.723770443</v>
      </c>
      <c r="I133" s="99">
        <f>H133*(Bonds!Z123/100)*(1/(1+(Bonds!F123/100)))</f>
        <v>-0.001752465384</v>
      </c>
      <c r="J133" s="99">
        <f>-H133*Bonds!$AS$8</f>
        <v>-0.7396364504</v>
      </c>
      <c r="K133" s="99">
        <f t="shared" si="6"/>
        <v>-2.338935824</v>
      </c>
    </row>
    <row r="134">
      <c r="A134" s="262">
        <v>42958.0</v>
      </c>
      <c r="B134" s="10">
        <f>EXP(-1*B$9*'Yield curve'!B127/100)</f>
        <v>0.9242247509</v>
      </c>
      <c r="C134" s="10">
        <f>EXP(-1*C$9*'Yield curve'!C127/100)</f>
        <v>0.8536790291</v>
      </c>
      <c r="D134" s="10">
        <f>EXP(-1*D$9*'Yield curve'!D127/100)</f>
        <v>0.7885180352</v>
      </c>
      <c r="E134" s="10">
        <f>EXP(-1*E$9*'Yield curve'!E127/100)</f>
        <v>0.7293511323</v>
      </c>
      <c r="F134" s="99">
        <f>EXP(-1*F$9*'Yield curve'!F127/100)</f>
        <v>0.6750287476</v>
      </c>
      <c r="G134" s="99">
        <f t="shared" si="4"/>
        <v>77.429879</v>
      </c>
      <c r="H134" s="99">
        <f t="shared" si="5"/>
        <v>4.723481316</v>
      </c>
      <c r="I134" s="99">
        <f>H134*(Bonds!Z124/100)*(1/(1+(Bonds!F124/100)))</f>
        <v>-0.0004379270644</v>
      </c>
      <c r="J134" s="99">
        <f>-H134*Bonds!$AS$8</f>
        <v>-0.7395911796</v>
      </c>
      <c r="K134" s="99">
        <f t="shared" si="6"/>
        <v>-2.338792665</v>
      </c>
    </row>
    <row r="135">
      <c r="A135" s="262">
        <v>42957.0</v>
      </c>
      <c r="B135" s="10">
        <f>EXP(-1*B$9*'Yield curve'!B128/100)</f>
        <v>0.9238551349</v>
      </c>
      <c r="C135" s="10">
        <f>EXP(-1*C$9*'Yield curve'!C128/100)</f>
        <v>0.8531669753</v>
      </c>
      <c r="D135" s="10">
        <f>EXP(-1*D$9*'Yield curve'!D128/100)</f>
        <v>0.7880450663</v>
      </c>
      <c r="E135" s="10">
        <f>EXP(-1*E$9*'Yield curve'!E128/100)</f>
        <v>0.7289136529</v>
      </c>
      <c r="F135" s="99">
        <f>EXP(-1*F$9*'Yield curve'!F128/100)</f>
        <v>0.6746913176</v>
      </c>
      <c r="G135" s="99">
        <f t="shared" si="4"/>
        <v>77.39081213</v>
      </c>
      <c r="H135" s="99">
        <f t="shared" si="5"/>
        <v>4.723483802</v>
      </c>
      <c r="I135" s="99">
        <f>H135*(Bonds!Z125/100)*(1/(1+(Bonds!F125/100)))</f>
        <v>-0.0008757733943</v>
      </c>
      <c r="J135" s="99">
        <f>-H135*Bonds!$AS$8</f>
        <v>-0.7395915688</v>
      </c>
      <c r="K135" s="99">
        <f t="shared" si="6"/>
        <v>-2.338793896</v>
      </c>
    </row>
    <row r="136">
      <c r="A136" s="262">
        <v>42956.0</v>
      </c>
      <c r="B136" s="10">
        <f>EXP(-1*B$9*'Yield curve'!B129/100)</f>
        <v>0.92357802</v>
      </c>
      <c r="C136" s="10">
        <f>EXP(-1*C$9*'Yield curve'!C129/100)</f>
        <v>0.8528257768</v>
      </c>
      <c r="D136" s="10">
        <f>EXP(-1*D$9*'Yield curve'!D129/100)</f>
        <v>0.7875723811</v>
      </c>
      <c r="E136" s="10">
        <f>EXP(-1*E$9*'Yield curve'!E129/100)</f>
        <v>0.7283307551</v>
      </c>
      <c r="F136" s="99">
        <f>EXP(-1*F$9*'Yield curve'!F129/100)</f>
        <v>0.6740169635</v>
      </c>
      <c r="G136" s="99">
        <f t="shared" si="4"/>
        <v>77.31750609</v>
      </c>
      <c r="H136" s="99">
        <f t="shared" si="5"/>
        <v>4.723339986</v>
      </c>
      <c r="I136" s="99">
        <f>H136*(Bonds!Z126/100)*(1/(1+(Bonds!F126/100)))</f>
        <v>0.0008755843889</v>
      </c>
      <c r="J136" s="99">
        <f>-H136*Bonds!$AS$8</f>
        <v>-0.7395690505</v>
      </c>
      <c r="K136" s="99">
        <f t="shared" si="6"/>
        <v>-2.338722686</v>
      </c>
    </row>
    <row r="137">
      <c r="A137" s="262">
        <v>42955.0</v>
      </c>
      <c r="B137" s="10">
        <f>EXP(-1*B$9*'Yield curve'!B130/100)</f>
        <v>0.9233933228</v>
      </c>
      <c r="C137" s="10">
        <f>EXP(-1*C$9*'Yield curve'!C130/100)</f>
        <v>0.8524847147</v>
      </c>
      <c r="D137" s="10">
        <f>EXP(-1*D$9*'Yield curve'!D130/100)</f>
        <v>0.7875723811</v>
      </c>
      <c r="E137" s="10">
        <f>EXP(-1*E$9*'Yield curve'!E130/100)</f>
        <v>0.7286221457</v>
      </c>
      <c r="F137" s="99">
        <f>EXP(-1*F$9*'Yield curve'!F130/100)</f>
        <v>0.6746913176</v>
      </c>
      <c r="G137" s="99">
        <f t="shared" si="4"/>
        <v>77.38604146</v>
      </c>
      <c r="H137" s="99">
        <f t="shared" si="5"/>
        <v>4.723632512</v>
      </c>
      <c r="I137" s="99">
        <f>H137*(Bonds!Z127/100)*(1/(1+(Bonds!F127/100)))</f>
        <v>0.0004379004832</v>
      </c>
      <c r="J137" s="99">
        <f>-H137*Bonds!$AS$8</f>
        <v>-0.7396148535</v>
      </c>
      <c r="K137" s="99">
        <f t="shared" si="6"/>
        <v>-2.338867528</v>
      </c>
    </row>
    <row r="138">
      <c r="A138" s="262">
        <v>42954.0</v>
      </c>
      <c r="B138" s="10">
        <f>EXP(-1*B$9*'Yield curve'!B131/100)</f>
        <v>0.9236703824</v>
      </c>
      <c r="C138" s="10">
        <f>EXP(-1*C$9*'Yield curve'!C131/100)</f>
        <v>0.852996359</v>
      </c>
      <c r="D138" s="10">
        <f>EXP(-1*D$9*'Yield curve'!D131/100)</f>
        <v>0.7880450663</v>
      </c>
      <c r="E138" s="10">
        <f>EXP(-1*E$9*'Yield curve'!E131/100)</f>
        <v>0.7290594502</v>
      </c>
      <c r="F138" s="99">
        <f>EXP(-1*F$9*'Yield curve'!F131/100)</f>
        <v>0.6750287476</v>
      </c>
      <c r="G138" s="99">
        <f t="shared" si="4"/>
        <v>77.42487477</v>
      </c>
      <c r="H138" s="99">
        <f t="shared" si="5"/>
        <v>4.723641136</v>
      </c>
      <c r="I138" s="99">
        <f>H138*(Bonds!Z128/100)*(1/(1+(Bonds!F128/100)))</f>
        <v>0</v>
      </c>
      <c r="J138" s="99">
        <f>-H138*Bonds!$AS$8</f>
        <v>-0.7396162037</v>
      </c>
      <c r="K138" s="99">
        <f t="shared" si="6"/>
        <v>-2.338871798</v>
      </c>
    </row>
    <row r="139">
      <c r="A139" s="262">
        <v>42951.0</v>
      </c>
      <c r="B139" s="10">
        <f>EXP(-1*B$9*'Yield curve'!B132/100)</f>
        <v>0.9233933228</v>
      </c>
      <c r="C139" s="10">
        <f>EXP(-1*C$9*'Yield curve'!C132/100)</f>
        <v>0.8524847147</v>
      </c>
      <c r="D139" s="10">
        <f>EXP(-1*D$9*'Yield curve'!D132/100)</f>
        <v>0.7875723811</v>
      </c>
      <c r="E139" s="10">
        <f>EXP(-1*E$9*'Yield curve'!E132/100)</f>
        <v>0.7287678847</v>
      </c>
      <c r="F139" s="99">
        <f>EXP(-1*F$9*'Yield curve'!F132/100)</f>
        <v>0.6750287476</v>
      </c>
      <c r="G139" s="99">
        <f t="shared" si="4"/>
        <v>77.42099239</v>
      </c>
      <c r="H139" s="99">
        <f t="shared" si="5"/>
        <v>4.72375257</v>
      </c>
      <c r="I139" s="99">
        <f>H139*(Bonds!Z129/100)*(1/(1+(Bonds!F129/100)))</f>
        <v>-0.003065665491</v>
      </c>
      <c r="J139" s="99">
        <f>-H139*Bonds!$AS$8</f>
        <v>-0.7396336518</v>
      </c>
      <c r="K139" s="99">
        <f t="shared" si="6"/>
        <v>-2.338926974</v>
      </c>
    </row>
    <row r="140">
      <c r="A140" s="262">
        <v>42950.0</v>
      </c>
      <c r="B140" s="10">
        <f>EXP(-1*B$9*'Yield curve'!B133/100)</f>
        <v>0.9229317416</v>
      </c>
      <c r="C140" s="10">
        <f>EXP(-1*C$9*'Yield curve'!C133/100)</f>
        <v>0.8518029996</v>
      </c>
      <c r="D140" s="10">
        <f>EXP(-1*D$9*'Yield curve'!D133/100)</f>
        <v>0.7863919081</v>
      </c>
      <c r="E140" s="10">
        <f>EXP(-1*E$9*'Yield curve'!E133/100)</f>
        <v>0.727020939</v>
      </c>
      <c r="F140" s="99">
        <f>EXP(-1*F$9*'Yield curve'!F133/100)</f>
        <v>0.6726702767</v>
      </c>
      <c r="G140" s="99">
        <f t="shared" si="4"/>
        <v>77.16907233</v>
      </c>
      <c r="H140" s="99">
        <f t="shared" si="5"/>
        <v>4.723109905</v>
      </c>
      <c r="I140" s="99">
        <f>H140*(Bonds!Z130/100)*(1/(1+(Bonds!F130/100)))</f>
        <v>-0.001750434506</v>
      </c>
      <c r="J140" s="99">
        <f>-H140*Bonds!$AS$8</f>
        <v>-0.7395330249</v>
      </c>
      <c r="K140" s="99">
        <f t="shared" si="6"/>
        <v>-2.338608764</v>
      </c>
    </row>
    <row r="141">
      <c r="A141" s="262">
        <v>42949.0</v>
      </c>
      <c r="B141" s="10">
        <f>EXP(-1*B$9*'Yield curve'!B134/100)</f>
        <v>0.9231163464</v>
      </c>
      <c r="C141" s="10">
        <f>EXP(-1*C$9*'Yield curve'!C134/100)</f>
        <v>0.8518029996</v>
      </c>
      <c r="D141" s="10">
        <f>EXP(-1*D$9*'Yield curve'!D134/100)</f>
        <v>0.7859202145</v>
      </c>
      <c r="E141" s="10">
        <f>EXP(-1*E$9*'Yield curve'!E134/100)</f>
        <v>0.7261490371</v>
      </c>
      <c r="F141" s="99">
        <f>EXP(-1*F$9*'Yield curve'!F134/100)</f>
        <v>0.6713262806</v>
      </c>
      <c r="G141" s="99">
        <f t="shared" si="4"/>
        <v>77.02841525</v>
      </c>
      <c r="H141" s="99">
        <f t="shared" si="5"/>
        <v>4.722639242</v>
      </c>
      <c r="I141" s="99">
        <f>H141*(Bonds!Z131/100)*(1/(1+(Bonds!F131/100)))</f>
        <v>0</v>
      </c>
      <c r="J141" s="99">
        <f>-H141*Bonds!$AS$8</f>
        <v>-0.7394593297</v>
      </c>
      <c r="K141" s="99">
        <f t="shared" si="6"/>
        <v>-2.338375719</v>
      </c>
    </row>
    <row r="142">
      <c r="A142" s="262">
        <v>42948.0</v>
      </c>
      <c r="B142" s="10">
        <f>EXP(-1*B$9*'Yield curve'!B135/100)</f>
        <v>0.9229317416</v>
      </c>
      <c r="C142" s="10">
        <f>EXP(-1*C$9*'Yield curve'!C135/100)</f>
        <v>0.851632656</v>
      </c>
      <c r="D142" s="10">
        <f>EXP(-1*D$9*'Yield curve'!D135/100)</f>
        <v>0.7859202145</v>
      </c>
      <c r="E142" s="10">
        <f>EXP(-1*E$9*'Yield curve'!E135/100)</f>
        <v>0.7261490371</v>
      </c>
      <c r="F142" s="99">
        <f>EXP(-1*F$9*'Yield curve'!F135/100)</f>
        <v>0.6713262806</v>
      </c>
      <c r="G142" s="99">
        <f t="shared" si="4"/>
        <v>77.02752788</v>
      </c>
      <c r="H142" s="99">
        <f t="shared" si="5"/>
        <v>4.722676599</v>
      </c>
      <c r="I142" s="99">
        <f>H142*(Bonds!Z132/100)*(1/(1+(Bonds!F132/100)))</f>
        <v>0.0008748127441</v>
      </c>
      <c r="J142" s="99">
        <f>-H142*Bonds!$AS$8</f>
        <v>-0.7394651789</v>
      </c>
      <c r="K142" s="99">
        <f t="shared" si="6"/>
        <v>-2.338394216</v>
      </c>
    </row>
    <row r="143">
      <c r="A143" s="262">
        <v>42947.0</v>
      </c>
      <c r="B143" s="10">
        <f>EXP(-1*B$9*'Yield curve'!B136/100)</f>
        <v>0.9227471737</v>
      </c>
      <c r="C143" s="10">
        <f>EXP(-1*C$9*'Yield curve'!C136/100)</f>
        <v>0.8514623465</v>
      </c>
      <c r="D143" s="10">
        <f>EXP(-1*D$9*'Yield curve'!D136/100)</f>
        <v>0.7859202145</v>
      </c>
      <c r="E143" s="10">
        <f>EXP(-1*E$9*'Yield curve'!E136/100)</f>
        <v>0.7264395548</v>
      </c>
      <c r="F143" s="99">
        <f>EXP(-1*F$9*'Yield curve'!F136/100)</f>
        <v>0.6719979426</v>
      </c>
      <c r="G143" s="99">
        <f t="shared" si="4"/>
        <v>77.09621235</v>
      </c>
      <c r="H143" s="99">
        <f t="shared" si="5"/>
        <v>4.722954752</v>
      </c>
      <c r="I143" s="99">
        <f>H143*(Bonds!Z133/100)*(1/(1+(Bonds!F133/100)))</f>
        <v>0.0008750263551</v>
      </c>
      <c r="J143" s="99">
        <f>-H143*Bonds!$AS$8</f>
        <v>-0.7395087314</v>
      </c>
      <c r="K143" s="99">
        <f t="shared" si="6"/>
        <v>-2.338531941</v>
      </c>
    </row>
    <row r="144">
      <c r="A144" s="262">
        <v>42944.0</v>
      </c>
      <c r="B144" s="10">
        <f>EXP(-1*B$9*'Yield curve'!B137/100)</f>
        <v>0.9227471737</v>
      </c>
      <c r="C144" s="10">
        <f>EXP(-1*C$9*'Yield curve'!C137/100)</f>
        <v>0.8514623465</v>
      </c>
      <c r="D144" s="10">
        <f>EXP(-1*D$9*'Yield curve'!D137/100)</f>
        <v>0.7861560259</v>
      </c>
      <c r="E144" s="10">
        <f>EXP(-1*E$9*'Yield curve'!E137/100)</f>
        <v>0.7268755493</v>
      </c>
      <c r="F144" s="99">
        <f>EXP(-1*F$9*'Yield curve'!F137/100)</f>
        <v>0.6726702767</v>
      </c>
      <c r="G144" s="99">
        <f t="shared" si="4"/>
        <v>77.1668061</v>
      </c>
      <c r="H144" s="99">
        <f t="shared" si="5"/>
        <v>4.723178794</v>
      </c>
      <c r="I144" s="99">
        <f>H144*(Bonds!Z134/100)*(1/(1+(Bonds!F134/100)))</f>
        <v>0.001312845027</v>
      </c>
      <c r="J144" s="99">
        <f>-H144*Bonds!$AS$8</f>
        <v>-0.7395438114</v>
      </c>
      <c r="K144" s="99">
        <f t="shared" si="6"/>
        <v>-2.338642873</v>
      </c>
    </row>
    <row r="145">
      <c r="A145" s="262">
        <v>42943.0</v>
      </c>
      <c r="B145" s="10">
        <f>EXP(-1*B$9*'Yield curve'!B138/100)</f>
        <v>0.9227471737</v>
      </c>
      <c r="C145" s="10">
        <f>EXP(-1*C$9*'Yield curve'!C138/100)</f>
        <v>0.8518029996</v>
      </c>
      <c r="D145" s="10">
        <f>EXP(-1*D$9*'Yield curve'!D138/100)</f>
        <v>0.7866278611</v>
      </c>
      <c r="E145" s="10">
        <f>EXP(-1*E$9*'Yield curve'!E138/100)</f>
        <v>0.7276027884</v>
      </c>
      <c r="F145" s="99">
        <f>EXP(-1*F$9*'Yield curve'!F138/100)</f>
        <v>0.6736800392</v>
      </c>
      <c r="G145" s="99">
        <f t="shared" si="4"/>
        <v>77.27415608</v>
      </c>
      <c r="H145" s="99">
        <f t="shared" si="5"/>
        <v>4.723476236</v>
      </c>
      <c r="I145" s="99">
        <f>H145*(Bonds!Z135/100)*(1/(1+(Bonds!F135/100)))</f>
        <v>-0.003064349736</v>
      </c>
      <c r="J145" s="99">
        <f>-H145*Bonds!$AS$8</f>
        <v>-0.7395903841</v>
      </c>
      <c r="K145" s="99">
        <f t="shared" si="6"/>
        <v>-2.338790149</v>
      </c>
    </row>
    <row r="146">
      <c r="A146" s="262">
        <v>42942.0</v>
      </c>
      <c r="B146" s="10">
        <f>EXP(-1*B$9*'Yield curve'!B139/100)</f>
        <v>0.9229317416</v>
      </c>
      <c r="C146" s="10">
        <f>EXP(-1*C$9*'Yield curve'!C139/100)</f>
        <v>0.8509516224</v>
      </c>
      <c r="D146" s="10">
        <f>EXP(-1*D$9*'Yield curve'!D139/100)</f>
        <v>0.7852132045</v>
      </c>
      <c r="E146" s="10">
        <f>EXP(-1*E$9*'Yield curve'!E139/100)</f>
        <v>0.7257134783</v>
      </c>
      <c r="F146" s="99">
        <f>EXP(-1*F$9*'Yield curve'!F139/100)</f>
        <v>0.6713262806</v>
      </c>
      <c r="G146" s="99">
        <f t="shared" si="4"/>
        <v>77.02296888</v>
      </c>
      <c r="H146" s="99">
        <f t="shared" si="5"/>
        <v>4.722786532</v>
      </c>
      <c r="I146" s="99">
        <f>H146*(Bonds!Z136/100)*(1/(1+(Bonds!F136/100)))</f>
        <v>-0.001749666216</v>
      </c>
      <c r="J146" s="99">
        <f>-H146*Bonds!$AS$8</f>
        <v>-0.739482392</v>
      </c>
      <c r="K146" s="99">
        <f t="shared" si="6"/>
        <v>-2.338448648</v>
      </c>
    </row>
    <row r="147">
      <c r="A147" s="262">
        <v>42941.0</v>
      </c>
      <c r="B147" s="10">
        <f>EXP(-1*B$9*'Yield curve'!B140/100)</f>
        <v>0.9226549036</v>
      </c>
      <c r="C147" s="10">
        <f>EXP(-1*C$9*'Yield curve'!C140/100)</f>
        <v>0.8507814491</v>
      </c>
      <c r="D147" s="10">
        <f>EXP(-1*D$9*'Yield curve'!D140/100)</f>
        <v>0.7845068305</v>
      </c>
      <c r="E147" s="10">
        <f>EXP(-1*E$9*'Yield curve'!E140/100)</f>
        <v>0.7246981903</v>
      </c>
      <c r="F147" s="99">
        <f>EXP(-1*F$9*'Yield curve'!F140/100)</f>
        <v>0.6699849698</v>
      </c>
      <c r="G147" s="99">
        <f t="shared" si="4"/>
        <v>76.88006284</v>
      </c>
      <c r="H147" s="99">
        <f t="shared" si="5"/>
        <v>4.722402808</v>
      </c>
      <c r="I147" s="99">
        <f>H147*(Bonds!Z137/100)*(1/(1+(Bonds!F137/100)))</f>
        <v>-0.0004372190361</v>
      </c>
      <c r="J147" s="99">
        <f>-H147*Bonds!$AS$8</f>
        <v>-0.7394223095</v>
      </c>
      <c r="K147" s="99">
        <f t="shared" si="6"/>
        <v>-2.338258651</v>
      </c>
    </row>
    <row r="148">
      <c r="A148" s="262">
        <v>42940.0</v>
      </c>
      <c r="B148" s="10">
        <f>EXP(-1*B$9*'Yield curve'!B141/100)</f>
        <v>0.9226549036</v>
      </c>
      <c r="C148" s="10">
        <f>EXP(-1*C$9*'Yield curve'!C141/100)</f>
        <v>0.8506113098</v>
      </c>
      <c r="D148" s="10">
        <f>EXP(-1*D$9*'Yield curve'!D141/100)</f>
        <v>0.7845068305</v>
      </c>
      <c r="E148" s="10">
        <f>EXP(-1*E$9*'Yield curve'!E141/100)</f>
        <v>0.7245532652</v>
      </c>
      <c r="F148" s="99">
        <f>EXP(-1*F$9*'Yield curve'!F141/100)</f>
        <v>0.669650061</v>
      </c>
      <c r="G148" s="99">
        <f t="shared" si="4"/>
        <v>76.84494703</v>
      </c>
      <c r="H148" s="99">
        <f t="shared" si="5"/>
        <v>4.722297275</v>
      </c>
      <c r="I148" s="99">
        <f>H148*(Bonds!Z138/100)*(1/(1+(Bonds!F138/100)))</f>
        <v>0.004808856696</v>
      </c>
      <c r="J148" s="99">
        <f>-H148*Bonds!$AS$8</f>
        <v>-0.7394057853</v>
      </c>
      <c r="K148" s="99">
        <f t="shared" si="6"/>
        <v>-2.338206397</v>
      </c>
    </row>
    <row r="149">
      <c r="A149" s="262">
        <v>42937.0</v>
      </c>
      <c r="B149" s="10">
        <f>EXP(-1*B$9*'Yield curve'!B142/100)</f>
        <v>0.922839453</v>
      </c>
      <c r="C149" s="10">
        <f>EXP(-1*C$9*'Yield curve'!C142/100)</f>
        <v>0.8518029996</v>
      </c>
      <c r="D149" s="10">
        <f>EXP(-1*D$9*'Yield curve'!D142/100)</f>
        <v>0.7863919081</v>
      </c>
      <c r="E149" s="10">
        <f>EXP(-1*E$9*'Yield curve'!E142/100)</f>
        <v>0.7273118055</v>
      </c>
      <c r="F149" s="99">
        <f>EXP(-1*F$9*'Yield curve'!F142/100)</f>
        <v>0.6733432834</v>
      </c>
      <c r="G149" s="99">
        <f t="shared" si="4"/>
        <v>77.23855197</v>
      </c>
      <c r="H149" s="99">
        <f t="shared" si="5"/>
        <v>4.723361514</v>
      </c>
      <c r="I149" s="99">
        <f>H149*(Bonds!Z139/100)*(1/(1+(Bonds!F139/100)))</f>
        <v>0.0008754260984</v>
      </c>
      <c r="J149" s="99">
        <f>-H149*Bonds!$AS$8</f>
        <v>-0.7395724212</v>
      </c>
      <c r="K149" s="99">
        <f t="shared" si="6"/>
        <v>-2.338733346</v>
      </c>
    </row>
    <row r="150">
      <c r="A150" s="262">
        <v>42936.0</v>
      </c>
      <c r="B150" s="10">
        <f>EXP(-1*B$9*'Yield curve'!B143/100)</f>
        <v>0.9224703911</v>
      </c>
      <c r="C150" s="10">
        <f>EXP(-1*C$9*'Yield curve'!C143/100)</f>
        <v>0.8514623465</v>
      </c>
      <c r="D150" s="10">
        <f>EXP(-1*D$9*'Yield curve'!D143/100)</f>
        <v>0.7866278611</v>
      </c>
      <c r="E150" s="10">
        <f>EXP(-1*E$9*'Yield curve'!E143/100)</f>
        <v>0.7277483235</v>
      </c>
      <c r="F150" s="99">
        <f>EXP(-1*F$9*'Yield curve'!F143/100)</f>
        <v>0.6740169635</v>
      </c>
      <c r="G150" s="99">
        <f t="shared" si="4"/>
        <v>77.30751106</v>
      </c>
      <c r="H150" s="99">
        <f t="shared" si="5"/>
        <v>4.723659689</v>
      </c>
      <c r="I150" s="99">
        <f>H150*(Bonds!Z140/100)*(1/(1+(Bonds!F140/100)))</f>
        <v>-0.0004378218268</v>
      </c>
      <c r="J150" s="99">
        <f>-H150*Bonds!$AS$8</f>
        <v>-0.7396191088</v>
      </c>
      <c r="K150" s="99">
        <f t="shared" si="6"/>
        <v>-2.338880985</v>
      </c>
    </row>
    <row r="151">
      <c r="A151" s="262">
        <v>42935.0</v>
      </c>
      <c r="B151" s="10">
        <f>EXP(-1*B$9*'Yield curve'!B144/100)</f>
        <v>0.9227471737</v>
      </c>
      <c r="C151" s="10">
        <f>EXP(-1*C$9*'Yield curve'!C144/100)</f>
        <v>0.851632656</v>
      </c>
      <c r="D151" s="10">
        <f>EXP(-1*D$9*'Yield curve'!D144/100)</f>
        <v>0.7866278611</v>
      </c>
      <c r="E151" s="10">
        <f>EXP(-1*E$9*'Yield curve'!E144/100)</f>
        <v>0.7276027884</v>
      </c>
      <c r="F151" s="99">
        <f>EXP(-1*F$9*'Yield curve'!F144/100)</f>
        <v>0.6736800392</v>
      </c>
      <c r="G151" s="99">
        <f t="shared" si="4"/>
        <v>77.27373022</v>
      </c>
      <c r="H151" s="99">
        <f t="shared" si="5"/>
        <v>4.723491245</v>
      </c>
      <c r="I151" s="99">
        <f>H151*(Bonds!Z141/100)*(1/(1+(Bonds!F141/100)))</f>
        <v>0.000437765639</v>
      </c>
      <c r="J151" s="99">
        <f>-H151*Bonds!$AS$8</f>
        <v>-0.7395927342</v>
      </c>
      <c r="K151" s="99">
        <f t="shared" si="6"/>
        <v>-2.338797581</v>
      </c>
    </row>
    <row r="152">
      <c r="A152" s="262">
        <v>42934.0</v>
      </c>
      <c r="B152" s="10">
        <f>EXP(-1*B$9*'Yield curve'!B145/100)</f>
        <v>0.9226549036</v>
      </c>
      <c r="C152" s="10">
        <f>EXP(-1*C$9*'Yield curve'!C145/100)</f>
        <v>0.8518029996</v>
      </c>
      <c r="D152" s="10">
        <f>EXP(-1*D$9*'Yield curve'!D145/100)</f>
        <v>0.7868638848</v>
      </c>
      <c r="E152" s="10">
        <f>EXP(-1*E$9*'Yield curve'!E145/100)</f>
        <v>0.7278938877</v>
      </c>
      <c r="F152" s="99">
        <f>EXP(-1*F$9*'Yield curve'!F145/100)</f>
        <v>0.6740169635</v>
      </c>
      <c r="G152" s="99">
        <f t="shared" si="4"/>
        <v>77.30977795</v>
      </c>
      <c r="H152" s="99">
        <f t="shared" si="5"/>
        <v>4.723590906</v>
      </c>
      <c r="I152" s="99">
        <f>H152*(Bonds!Z142/100)*(1/(1+(Bonds!F142/100)))</f>
        <v>0</v>
      </c>
      <c r="J152" s="99">
        <f>-H152*Bonds!$AS$8</f>
        <v>-0.7396083389</v>
      </c>
      <c r="K152" s="99">
        <f t="shared" si="6"/>
        <v>-2.338846927</v>
      </c>
    </row>
    <row r="153">
      <c r="A153" s="262">
        <v>42933.0</v>
      </c>
      <c r="B153" s="10">
        <f>EXP(-1*B$9*'Yield curve'!B146/100)</f>
        <v>0.9225626427</v>
      </c>
      <c r="C153" s="10">
        <f>EXP(-1*C$9*'Yield curve'!C146/100)</f>
        <v>0.851632656</v>
      </c>
      <c r="D153" s="10">
        <f>EXP(-1*D$9*'Yield curve'!D146/100)</f>
        <v>0.7868638848</v>
      </c>
      <c r="E153" s="10">
        <f>EXP(-1*E$9*'Yield curve'!E146/100)</f>
        <v>0.7278938877</v>
      </c>
      <c r="F153" s="99">
        <f>EXP(-1*F$9*'Yield curve'!F146/100)</f>
        <v>0.6740169635</v>
      </c>
      <c r="G153" s="99">
        <f t="shared" si="4"/>
        <v>77.30912144</v>
      </c>
      <c r="H153" s="99">
        <f t="shared" si="5"/>
        <v>4.723617018</v>
      </c>
      <c r="I153" s="99">
        <f>H153*(Bonds!Z143/100)*(1/(1+(Bonds!F143/100)))</f>
        <v>0</v>
      </c>
      <c r="J153" s="99">
        <f>-H153*Bonds!$AS$8</f>
        <v>-0.7396124275</v>
      </c>
      <c r="K153" s="99">
        <f t="shared" si="6"/>
        <v>-2.338859857</v>
      </c>
    </row>
    <row r="154">
      <c r="A154" s="262">
        <v>42930.0</v>
      </c>
      <c r="B154" s="10">
        <f>EXP(-1*B$9*'Yield curve'!B147/100)</f>
        <v>0.9223781486</v>
      </c>
      <c r="C154" s="10">
        <f>EXP(-1*C$9*'Yield curve'!C147/100)</f>
        <v>0.8512920711</v>
      </c>
      <c r="D154" s="10">
        <f>EXP(-1*D$9*'Yield curve'!D147/100)</f>
        <v>0.7866278611</v>
      </c>
      <c r="E154" s="10">
        <f>EXP(-1*E$9*'Yield curve'!E147/100)</f>
        <v>0.7277483235</v>
      </c>
      <c r="F154" s="99">
        <f>EXP(-1*F$9*'Yield curve'!F147/100)</f>
        <v>0.6740169635</v>
      </c>
      <c r="G154" s="99">
        <f t="shared" si="4"/>
        <v>77.30685477</v>
      </c>
      <c r="H154" s="99">
        <f t="shared" si="5"/>
        <v>4.723685795</v>
      </c>
      <c r="I154" s="99">
        <f>H154*(Bonds!Z144/100)*(1/(1+(Bonds!F144/100)))</f>
        <v>-0.003064769725</v>
      </c>
      <c r="J154" s="99">
        <f>-H154*Bonds!$AS$8</f>
        <v>-0.7396231964</v>
      </c>
      <c r="K154" s="99">
        <f t="shared" si="6"/>
        <v>-2.338893911</v>
      </c>
    </row>
    <row r="155">
      <c r="A155" s="262">
        <v>42929.0</v>
      </c>
      <c r="B155" s="10">
        <f>EXP(-1*B$9*'Yield curve'!B148/100)</f>
        <v>0.9221936914</v>
      </c>
      <c r="C155" s="10">
        <f>EXP(-1*C$9*'Yield curve'!C148/100)</f>
        <v>0.8506113098</v>
      </c>
      <c r="D155" s="10">
        <f>EXP(-1*D$9*'Yield curve'!D148/100)</f>
        <v>0.7852132045</v>
      </c>
      <c r="E155" s="10">
        <f>EXP(-1*E$9*'Yield curve'!E148/100)</f>
        <v>0.7258586355</v>
      </c>
      <c r="F155" s="99">
        <f>EXP(-1*F$9*'Yield curve'!F148/100)</f>
        <v>0.6716620277</v>
      </c>
      <c r="G155" s="99">
        <f t="shared" si="4"/>
        <v>77.05504994</v>
      </c>
      <c r="H155" s="99">
        <f t="shared" si="5"/>
        <v>4.723026143</v>
      </c>
      <c r="I155" s="99">
        <f>H155*(Bonds!Z145/100)*(1/(1+(Bonds!F145/100)))</f>
        <v>-0.001312437795</v>
      </c>
      <c r="J155" s="99">
        <f>-H155*Bonds!$AS$8</f>
        <v>-0.7395199098</v>
      </c>
      <c r="K155" s="99">
        <f t="shared" si="6"/>
        <v>-2.33856729</v>
      </c>
    </row>
    <row r="156">
      <c r="A156" s="262">
        <v>42928.0</v>
      </c>
      <c r="B156" s="10">
        <f>EXP(-1*B$9*'Yield curve'!B149/100)</f>
        <v>0.9221936914</v>
      </c>
      <c r="C156" s="10">
        <f>EXP(-1*C$9*'Yield curve'!C149/100)</f>
        <v>0.8502711333</v>
      </c>
      <c r="D156" s="10">
        <f>EXP(-1*D$9*'Yield curve'!D149/100)</f>
        <v>0.7845068305</v>
      </c>
      <c r="E156" s="10">
        <f>EXP(-1*E$9*'Yield curve'!E149/100)</f>
        <v>0.7249881276</v>
      </c>
      <c r="F156" s="99">
        <f>EXP(-1*F$9*'Yield curve'!F149/100)</f>
        <v>0.6706552899</v>
      </c>
      <c r="G156" s="99">
        <f t="shared" si="4"/>
        <v>76.94706667</v>
      </c>
      <c r="H156" s="99">
        <f t="shared" si="5"/>
        <v>4.722744793</v>
      </c>
      <c r="I156" s="99">
        <f>H156*(Bonds!Z146/100)*(1/(1+(Bonds!F146/100)))</f>
        <v>-0.002623990069</v>
      </c>
      <c r="J156" s="99">
        <f>-H156*Bonds!$AS$8</f>
        <v>-0.7394758566</v>
      </c>
      <c r="K156" s="99">
        <f t="shared" si="6"/>
        <v>-2.338427982</v>
      </c>
    </row>
    <row r="157">
      <c r="A157" s="262">
        <v>42927.0</v>
      </c>
      <c r="B157" s="10">
        <f>EXP(-1*B$9*'Yield curve'!B150/100)</f>
        <v>0.9220092711</v>
      </c>
      <c r="C157" s="10">
        <f>EXP(-1*C$9*'Yield curve'!C150/100)</f>
        <v>0.8501010961</v>
      </c>
      <c r="D157" s="10">
        <f>EXP(-1*D$9*'Yield curve'!D150/100)</f>
        <v>0.783801092</v>
      </c>
      <c r="E157" s="10">
        <f>EXP(-1*E$9*'Yield curve'!E150/100)</f>
        <v>0.7236843227</v>
      </c>
      <c r="F157" s="99">
        <f>EXP(-1*F$9*'Yield curve'!F150/100)</f>
        <v>0.6686463389</v>
      </c>
      <c r="G157" s="99">
        <f t="shared" si="4"/>
        <v>76.73523919</v>
      </c>
      <c r="H157" s="99">
        <f t="shared" si="5"/>
        <v>4.722108546</v>
      </c>
      <c r="I157" s="99">
        <f>H157*(Bonds!Z147/100)*(1/(1+(Bonds!F147/100)))</f>
        <v>0.002622179665</v>
      </c>
      <c r="J157" s="99">
        <f>-H157*Bonds!$AS$8</f>
        <v>-0.7393762346</v>
      </c>
      <c r="K157" s="99">
        <f t="shared" si="6"/>
        <v>-2.338112949</v>
      </c>
    </row>
    <row r="158">
      <c r="A158" s="262">
        <v>42926.0</v>
      </c>
      <c r="B158" s="10">
        <f>EXP(-1*B$9*'Yield curve'!B151/100)</f>
        <v>0.9221936914</v>
      </c>
      <c r="C158" s="10">
        <f>EXP(-1*C$9*'Yield curve'!C151/100)</f>
        <v>0.8507814491</v>
      </c>
      <c r="D158" s="10">
        <f>EXP(-1*D$9*'Yield curve'!D151/100)</f>
        <v>0.7849776759</v>
      </c>
      <c r="E158" s="10">
        <f>EXP(-1*E$9*'Yield curve'!E151/100)</f>
        <v>0.7252781808</v>
      </c>
      <c r="F158" s="99">
        <f>EXP(-1*F$9*'Yield curve'!F151/100)</f>
        <v>0.6706552899</v>
      </c>
      <c r="G158" s="99">
        <f t="shared" si="4"/>
        <v>76.9502447</v>
      </c>
      <c r="H158" s="99">
        <f t="shared" si="5"/>
        <v>4.722666488</v>
      </c>
      <c r="I158" s="99">
        <f>H158*(Bonds!Z148/100)*(1/(1+(Bonds!F148/100)))</f>
        <v>-0.001749297708</v>
      </c>
      <c r="J158" s="99">
        <f>-H158*Bonds!$AS$8</f>
        <v>-0.7394635958</v>
      </c>
      <c r="K158" s="99">
        <f t="shared" si="6"/>
        <v>-2.338389209</v>
      </c>
    </row>
    <row r="159">
      <c r="A159" s="262">
        <v>42923.0</v>
      </c>
      <c r="B159" s="10">
        <f>EXP(-1*B$9*'Yield curve'!B152/100)</f>
        <v>0.9216405412</v>
      </c>
      <c r="C159" s="10">
        <f>EXP(-1*C$9*'Yield curve'!C152/100)</f>
        <v>0.8501010961</v>
      </c>
      <c r="D159" s="10">
        <f>EXP(-1*D$9*'Yield curve'!D152/100)</f>
        <v>0.7845068305</v>
      </c>
      <c r="E159" s="10">
        <f>EXP(-1*E$9*'Yield curve'!E152/100)</f>
        <v>0.724408369</v>
      </c>
      <c r="F159" s="99">
        <f>EXP(-1*F$9*'Yield curve'!F152/100)</f>
        <v>0.6693153197</v>
      </c>
      <c r="G159" s="99">
        <f t="shared" si="4"/>
        <v>76.80646236</v>
      </c>
      <c r="H159" s="99">
        <f t="shared" si="5"/>
        <v>4.722344734</v>
      </c>
      <c r="I159" s="99">
        <f>H159*(Bonds!Z149/100)*(1/(1+(Bonds!F149/100)))</f>
        <v>0.002185663582</v>
      </c>
      <c r="J159" s="99">
        <f>-H159*Bonds!$AS$8</f>
        <v>-0.7394132164</v>
      </c>
      <c r="K159" s="99">
        <f t="shared" si="6"/>
        <v>-2.338229896</v>
      </c>
    </row>
    <row r="160">
      <c r="A160" s="262">
        <v>42922.0</v>
      </c>
      <c r="B160" s="10">
        <f>EXP(-1*B$9*'Yield curve'!B153/100)</f>
        <v>0.9217327099</v>
      </c>
      <c r="C160" s="10">
        <f>EXP(-1*C$9*'Yield curve'!C153/100)</f>
        <v>0.8504412045</v>
      </c>
      <c r="D160" s="10">
        <f>EXP(-1*D$9*'Yield curve'!D153/100)</f>
        <v>0.7852132045</v>
      </c>
      <c r="E160" s="10">
        <f>EXP(-1*E$9*'Yield curve'!E153/100)</f>
        <v>0.7255683501</v>
      </c>
      <c r="F160" s="99">
        <f>EXP(-1*F$9*'Yield curve'!F153/100)</f>
        <v>0.6709907014</v>
      </c>
      <c r="G160" s="99">
        <f t="shared" si="4"/>
        <v>76.98393556</v>
      </c>
      <c r="H160" s="99">
        <f t="shared" si="5"/>
        <v>4.722856166</v>
      </c>
      <c r="I160" s="99">
        <f>H160*(Bonds!Z150/100)*(1/(1+(Bonds!F150/100)))</f>
        <v>0.002624294962</v>
      </c>
      <c r="J160" s="99">
        <f>-H160*Bonds!$AS$8</f>
        <v>-0.7394932952</v>
      </c>
      <c r="K160" s="99">
        <f t="shared" si="6"/>
        <v>-2.338483127</v>
      </c>
    </row>
    <row r="161">
      <c r="A161" s="262">
        <v>42921.0</v>
      </c>
      <c r="B161" s="10">
        <f>EXP(-1*B$9*'Yield curve'!B154/100)</f>
        <v>0.9220092711</v>
      </c>
      <c r="C161" s="10">
        <f>EXP(-1*C$9*'Yield curve'!C154/100)</f>
        <v>0.8511218297</v>
      </c>
      <c r="D161" s="10">
        <f>EXP(-1*D$9*'Yield curve'!D154/100)</f>
        <v>0.7863919081</v>
      </c>
      <c r="E161" s="10">
        <f>EXP(-1*E$9*'Yield curve'!E154/100)</f>
        <v>0.7271663577</v>
      </c>
      <c r="F161" s="99">
        <f>EXP(-1*F$9*'Yield curve'!F154/100)</f>
        <v>0.6730066959</v>
      </c>
      <c r="G161" s="99">
        <f t="shared" si="4"/>
        <v>77.19990975</v>
      </c>
      <c r="H161" s="99">
        <f t="shared" si="5"/>
        <v>4.723401466</v>
      </c>
      <c r="I161" s="99">
        <f>H161*(Bonds!Z151/100)*(1/(1+(Bonds!F151/100)))</f>
        <v>0.003063733345</v>
      </c>
      <c r="J161" s="99">
        <f>-H161*Bonds!$AS$8</f>
        <v>-0.7395786768</v>
      </c>
      <c r="K161" s="99">
        <f t="shared" si="6"/>
        <v>-2.338753128</v>
      </c>
    </row>
    <row r="162">
      <c r="A162" s="262">
        <v>42920.0</v>
      </c>
      <c r="B162" s="10">
        <f>EXP(-1*B$9*'Yield curve'!B155/100)</f>
        <v>0.9224703911</v>
      </c>
      <c r="C162" s="10">
        <f>EXP(-1*C$9*'Yield curve'!C155/100)</f>
        <v>0.8519733773</v>
      </c>
      <c r="D162" s="10">
        <f>EXP(-1*D$9*'Yield curve'!D155/100)</f>
        <v>0.7875723811</v>
      </c>
      <c r="E162" s="10">
        <f>EXP(-1*E$9*'Yield curve'!E155/100)</f>
        <v>0.7289136529</v>
      </c>
      <c r="F162" s="99">
        <f>EXP(-1*F$9*'Yield curve'!F155/100)</f>
        <v>0.6753663464</v>
      </c>
      <c r="G162" s="99">
        <f t="shared" si="4"/>
        <v>77.45237501</v>
      </c>
      <c r="H162" s="99">
        <f t="shared" si="5"/>
        <v>4.724028472</v>
      </c>
      <c r="I162" s="99">
        <f>H162*(Bonds!Z152/100)*(1/(1+(Bonds!F152/100)))</f>
        <v>0</v>
      </c>
      <c r="J162" s="99">
        <f>-H162*Bonds!$AS$8</f>
        <v>-0.7396768519</v>
      </c>
      <c r="K162" s="99">
        <f t="shared" si="6"/>
        <v>-2.339063585</v>
      </c>
    </row>
    <row r="163">
      <c r="A163" s="262">
        <v>42919.0</v>
      </c>
      <c r="B163" s="10">
        <f>EXP(-1*B$9*'Yield curve'!B156/100)</f>
        <v>0.9224703911</v>
      </c>
      <c r="C163" s="10">
        <f>EXP(-1*C$9*'Yield curve'!C156/100)</f>
        <v>0.8519733773</v>
      </c>
      <c r="D163" s="10">
        <f>EXP(-1*D$9*'Yield curve'!D156/100)</f>
        <v>0.7875723811</v>
      </c>
      <c r="E163" s="10">
        <f>EXP(-1*E$9*'Yield curve'!E156/100)</f>
        <v>0.7289136529</v>
      </c>
      <c r="F163" s="99">
        <f>EXP(-1*F$9*'Yield curve'!F156/100)</f>
        <v>0.6753663464</v>
      </c>
      <c r="G163" s="99">
        <f t="shared" si="4"/>
        <v>77.45237501</v>
      </c>
      <c r="H163" s="99">
        <f t="shared" si="5"/>
        <v>4.724028472</v>
      </c>
      <c r="I163" s="99">
        <f>H163*(Bonds!Z153/100)*(1/(1+(Bonds!F153/100)))</f>
        <v>0</v>
      </c>
      <c r="J163" s="99">
        <f>-H163*Bonds!$AS$8</f>
        <v>-0.7396768519</v>
      </c>
      <c r="K163" s="99">
        <f t="shared" si="6"/>
        <v>-2.339063585</v>
      </c>
    </row>
    <row r="164">
      <c r="A164" s="262">
        <v>42916.0</v>
      </c>
      <c r="B164" s="10">
        <f>EXP(-1*B$9*'Yield curve'!B157/100)</f>
        <v>0.9225626427</v>
      </c>
      <c r="C164" s="10">
        <f>EXP(-1*C$9*'Yield curve'!C157/100)</f>
        <v>0.8519733773</v>
      </c>
      <c r="D164" s="10">
        <f>EXP(-1*D$9*'Yield curve'!D157/100)</f>
        <v>0.7875723811</v>
      </c>
      <c r="E164" s="10">
        <f>EXP(-1*E$9*'Yield curve'!E157/100)</f>
        <v>0.7289136529</v>
      </c>
      <c r="F164" s="99">
        <f>EXP(-1*F$9*'Yield curve'!F157/100)</f>
        <v>0.6753663464</v>
      </c>
      <c r="G164" s="99">
        <f t="shared" si="4"/>
        <v>77.45260564</v>
      </c>
      <c r="H164" s="99">
        <f t="shared" si="5"/>
        <v>4.724017383</v>
      </c>
      <c r="I164" s="99">
        <f>H164*(Bonds!Z154/100)*(1/(1+(Bonds!F154/100)))</f>
        <v>-0.001752069498</v>
      </c>
      <c r="J164" s="99">
        <f>-H164*Bonds!$AS$8</f>
        <v>-0.7396751156</v>
      </c>
      <c r="K164" s="99">
        <f t="shared" si="6"/>
        <v>-2.339058094</v>
      </c>
    </row>
    <row r="165">
      <c r="A165" s="262">
        <v>42915.0</v>
      </c>
      <c r="B165" s="10">
        <f>EXP(-1*B$9*'Yield curve'!B158/100)</f>
        <v>0.92357802</v>
      </c>
      <c r="C165" s="10">
        <f>EXP(-1*C$9*'Yield curve'!C158/100)</f>
        <v>0.8524847147</v>
      </c>
      <c r="D165" s="10">
        <f>EXP(-1*D$9*'Yield curve'!D158/100)</f>
        <v>0.7870999794</v>
      </c>
      <c r="E165" s="10">
        <f>EXP(-1*E$9*'Yield curve'!E158/100)</f>
        <v>0.7280394811</v>
      </c>
      <c r="F165" s="99">
        <f>EXP(-1*F$9*'Yield curve'!F158/100)</f>
        <v>0.6740169635</v>
      </c>
      <c r="G165" s="99">
        <f t="shared" si="4"/>
        <v>77.31474425</v>
      </c>
      <c r="H165" s="99">
        <f t="shared" si="5"/>
        <v>4.723403157</v>
      </c>
      <c r="I165" s="99">
        <f>H165*(Bonds!Z155/100)*(1/(1+(Bonds!F155/100)))</f>
        <v>0.001751192198</v>
      </c>
      <c r="J165" s="99">
        <f>-H165*Bonds!$AS$8</f>
        <v>-0.7395789417</v>
      </c>
      <c r="K165" s="99">
        <f t="shared" si="6"/>
        <v>-2.338753965</v>
      </c>
    </row>
    <row r="166">
      <c r="A166" s="262">
        <v>42914.0</v>
      </c>
      <c r="B166" s="10">
        <f>EXP(-1*B$9*'Yield curve'!B159/100)</f>
        <v>0.9241323331</v>
      </c>
      <c r="C166" s="10">
        <f>EXP(-1*C$9*'Yield curve'!C159/100)</f>
        <v>0.8533376258</v>
      </c>
      <c r="D166" s="10">
        <f>EXP(-1*D$9*'Yield curve'!D159/100)</f>
        <v>0.7882815153</v>
      </c>
      <c r="E166" s="10">
        <f>EXP(-1*E$9*'Yield curve'!E159/100)</f>
        <v>0.7293511323</v>
      </c>
      <c r="F166" s="99">
        <f>EXP(-1*F$9*'Yield curve'!F159/100)</f>
        <v>0.6753663464</v>
      </c>
      <c r="G166" s="99">
        <f t="shared" si="4"/>
        <v>77.46280702</v>
      </c>
      <c r="H166" s="99">
        <f t="shared" si="5"/>
        <v>4.723659111</v>
      </c>
      <c r="I166" s="99">
        <f>H166*(Bonds!Z156/100)*(1/(1+(Bonds!F156/100)))</f>
        <v>0.000437984155</v>
      </c>
      <c r="J166" s="99">
        <f>-H166*Bonds!$AS$8</f>
        <v>-0.7396190183</v>
      </c>
      <c r="K166" s="99">
        <f t="shared" si="6"/>
        <v>-2.338880699</v>
      </c>
    </row>
    <row r="167">
      <c r="A167" s="262">
        <v>42913.0</v>
      </c>
      <c r="B167" s="10">
        <f>EXP(-1*B$9*'Yield curve'!B160/100)</f>
        <v>0.9239475251</v>
      </c>
      <c r="C167" s="10">
        <f>EXP(-1*C$9*'Yield curve'!C160/100)</f>
        <v>0.8533376258</v>
      </c>
      <c r="D167" s="10">
        <f>EXP(-1*D$9*'Yield curve'!D160/100)</f>
        <v>0.7882815153</v>
      </c>
      <c r="E167" s="10">
        <f>EXP(-1*E$9*'Yield curve'!E160/100)</f>
        <v>0.7294970171</v>
      </c>
      <c r="F167" s="99">
        <f>EXP(-1*F$9*'Yield curve'!F160/100)</f>
        <v>0.675704114</v>
      </c>
      <c r="G167" s="99">
        <f t="shared" si="4"/>
        <v>77.49733089</v>
      </c>
      <c r="H167" s="99">
        <f t="shared" si="5"/>
        <v>4.723801358</v>
      </c>
      <c r="I167" s="99">
        <f>H167*(Bonds!Z157/100)*(1/(1+(Bonds!F157/100)))</f>
        <v>-0.0004380379597</v>
      </c>
      <c r="J167" s="99">
        <f>-H167*Bonds!$AS$8</f>
        <v>-0.7396412909</v>
      </c>
      <c r="K167" s="99">
        <f t="shared" si="6"/>
        <v>-2.338951131</v>
      </c>
    </row>
    <row r="168">
      <c r="A168" s="262">
        <v>42912.0</v>
      </c>
      <c r="B168" s="10">
        <f>EXP(-1*B$9*'Yield curve'!B161/100)</f>
        <v>0.9242247509</v>
      </c>
      <c r="C168" s="10">
        <f>EXP(-1*C$9*'Yield curve'!C161/100)</f>
        <v>0.8535083104</v>
      </c>
      <c r="D168" s="10">
        <f>EXP(-1*D$9*'Yield curve'!D161/100)</f>
        <v>0.7882815153</v>
      </c>
      <c r="E168" s="10">
        <f>EXP(-1*E$9*'Yield curve'!E161/100)</f>
        <v>0.7293511323</v>
      </c>
      <c r="F168" s="99">
        <f>EXP(-1*F$9*'Yield curve'!F161/100)</f>
        <v>0.6753663464</v>
      </c>
      <c r="G168" s="99">
        <f t="shared" si="4"/>
        <v>77.46346477</v>
      </c>
      <c r="H168" s="99">
        <f t="shared" si="5"/>
        <v>4.723633002</v>
      </c>
      <c r="I168" s="99">
        <f>H168*(Bonds!Z158/100)*(1/(1+(Bonds!F158/100)))</f>
        <v>-0.0008759634681</v>
      </c>
      <c r="J168" s="99">
        <f>-H168*Bonds!$AS$8</f>
        <v>-0.7396149301</v>
      </c>
      <c r="K168" s="99">
        <f t="shared" si="6"/>
        <v>-2.338867771</v>
      </c>
    </row>
    <row r="169">
      <c r="A169" s="262">
        <v>42909.0</v>
      </c>
      <c r="B169" s="10">
        <f>EXP(-1*B$9*'Yield curve'!B162/100)</f>
        <v>0.9233933228</v>
      </c>
      <c r="C169" s="10">
        <f>EXP(-1*C$9*'Yield curve'!C162/100)</f>
        <v>0.8526552287</v>
      </c>
      <c r="D169" s="10">
        <f>EXP(-1*D$9*'Yield curve'!D162/100)</f>
        <v>0.7875723811</v>
      </c>
      <c r="E169" s="10">
        <f>EXP(-1*E$9*'Yield curve'!E162/100)</f>
        <v>0.7286221457</v>
      </c>
      <c r="F169" s="99">
        <f>EXP(-1*F$9*'Yield curve'!F162/100)</f>
        <v>0.6746913176</v>
      </c>
      <c r="G169" s="99">
        <f t="shared" si="4"/>
        <v>77.38646775</v>
      </c>
      <c r="H169" s="99">
        <f t="shared" si="5"/>
        <v>4.723617509</v>
      </c>
      <c r="I169" s="99">
        <f>H169*(Bonds!Z159/100)*(1/(1+(Bonds!F159/100)))</f>
        <v>-0.002189495462</v>
      </c>
      <c r="J169" s="99">
        <f>-H169*Bonds!$AS$8</f>
        <v>-0.7396125044</v>
      </c>
      <c r="K169" s="99">
        <f t="shared" si="6"/>
        <v>-2.3388601</v>
      </c>
    </row>
    <row r="170">
      <c r="A170" s="262">
        <v>42908.0</v>
      </c>
      <c r="B170" s="10">
        <f>EXP(-1*B$9*'Yield curve'!B163/100)</f>
        <v>0.9234856668</v>
      </c>
      <c r="C170" s="10">
        <f>EXP(-1*C$9*'Yield curve'!C163/100)</f>
        <v>0.8524847147</v>
      </c>
      <c r="D170" s="10">
        <f>EXP(-1*D$9*'Yield curve'!D163/100)</f>
        <v>0.7873361448</v>
      </c>
      <c r="E170" s="10">
        <f>EXP(-1*E$9*'Yield curve'!E163/100)</f>
        <v>0.7277483235</v>
      </c>
      <c r="F170" s="99">
        <f>EXP(-1*F$9*'Yield curve'!F163/100)</f>
        <v>0.6730066959</v>
      </c>
      <c r="G170" s="99">
        <f t="shared" si="4"/>
        <v>77.21082346</v>
      </c>
      <c r="H170" s="99">
        <f t="shared" si="5"/>
        <v>4.723036971</v>
      </c>
      <c r="I170" s="99">
        <f>H170*(Bonds!Z160/100)*(1/(1+(Bonds!F160/100)))</f>
        <v>0</v>
      </c>
      <c r="J170" s="99">
        <f>-H170*Bonds!$AS$8</f>
        <v>-0.7395216051</v>
      </c>
      <c r="K170" s="99">
        <f t="shared" si="6"/>
        <v>-2.338572651</v>
      </c>
    </row>
    <row r="171">
      <c r="A171" s="262">
        <v>42907.0</v>
      </c>
      <c r="B171" s="10">
        <f>EXP(-1*B$9*'Yield curve'!B164/100)</f>
        <v>0.9231163464</v>
      </c>
      <c r="C171" s="10">
        <f>EXP(-1*C$9*'Yield curve'!C164/100)</f>
        <v>0.8523142348</v>
      </c>
      <c r="D171" s="10">
        <f>EXP(-1*D$9*'Yield curve'!D164/100)</f>
        <v>0.7873361448</v>
      </c>
      <c r="E171" s="10">
        <f>EXP(-1*E$9*'Yield curve'!E164/100)</f>
        <v>0.7277483235</v>
      </c>
      <c r="F171" s="99">
        <f>EXP(-1*F$9*'Yield curve'!F164/100)</f>
        <v>0.6730066959</v>
      </c>
      <c r="G171" s="99">
        <f t="shared" si="4"/>
        <v>77.20947396</v>
      </c>
      <c r="H171" s="99">
        <f t="shared" si="5"/>
        <v>4.723096523</v>
      </c>
      <c r="I171" s="99">
        <f>H171*(Bonds!Z161/100)*(1/(1+(Bonds!F161/100)))</f>
        <v>-0.001750591743</v>
      </c>
      <c r="J171" s="99">
        <f>-H171*Bonds!$AS$8</f>
        <v>-0.7395309297</v>
      </c>
      <c r="K171" s="99">
        <f t="shared" si="6"/>
        <v>-2.338602138</v>
      </c>
    </row>
    <row r="172">
      <c r="A172" s="262">
        <v>42906.0</v>
      </c>
      <c r="B172" s="10">
        <f>EXP(-1*B$9*'Yield curve'!B165/100)</f>
        <v>0.922839453</v>
      </c>
      <c r="C172" s="10">
        <f>EXP(-1*C$9*'Yield curve'!C165/100)</f>
        <v>0.851632656</v>
      </c>
      <c r="D172" s="10">
        <f>EXP(-1*D$9*'Yield curve'!D165/100)</f>
        <v>0.7863919081</v>
      </c>
      <c r="E172" s="10">
        <f>EXP(-1*E$9*'Yield curve'!E165/100)</f>
        <v>0.7265848572</v>
      </c>
      <c r="F172" s="99">
        <f>EXP(-1*F$9*'Yield curve'!F165/100)</f>
        <v>0.6716620277</v>
      </c>
      <c r="G172" s="99">
        <f t="shared" si="4"/>
        <v>77.06398002</v>
      </c>
      <c r="H172" s="99">
        <f t="shared" si="5"/>
        <v>4.722775009</v>
      </c>
      <c r="I172" s="99">
        <f>H172*(Bonds!Z162/100)*(1/(1+(Bonds!F162/100)))</f>
        <v>0.0004374560031</v>
      </c>
      <c r="J172" s="99">
        <f>-H172*Bonds!$AS$8</f>
        <v>-0.7394805878</v>
      </c>
      <c r="K172" s="99">
        <f t="shared" si="6"/>
        <v>-2.338442943</v>
      </c>
    </row>
    <row r="173">
      <c r="A173" s="262">
        <v>42905.0</v>
      </c>
      <c r="B173" s="10">
        <f>EXP(-1*B$9*'Yield curve'!B166/100)</f>
        <v>0.9226549036</v>
      </c>
      <c r="C173" s="10">
        <f>EXP(-1*C$9*'Yield curve'!C166/100)</f>
        <v>0.851632656</v>
      </c>
      <c r="D173" s="10">
        <f>EXP(-1*D$9*'Yield curve'!D166/100)</f>
        <v>0.7866278611</v>
      </c>
      <c r="E173" s="10">
        <f>EXP(-1*E$9*'Yield curve'!E166/100)</f>
        <v>0.7268755493</v>
      </c>
      <c r="F173" s="99">
        <f>EXP(-1*F$9*'Yield curve'!F166/100)</f>
        <v>0.6719979426</v>
      </c>
      <c r="G173" s="99">
        <f t="shared" si="4"/>
        <v>77.09926655</v>
      </c>
      <c r="H173" s="99">
        <f t="shared" si="5"/>
        <v>4.722901098</v>
      </c>
      <c r="I173" s="99">
        <f>H173*(Bonds!Z163/100)*(1/(1+(Bonds!F163/100)))</f>
        <v>0.001750032829</v>
      </c>
      <c r="J173" s="99">
        <f>-H173*Bonds!$AS$8</f>
        <v>-0.7395003304</v>
      </c>
      <c r="K173" s="99">
        <f t="shared" si="6"/>
        <v>-2.338505374</v>
      </c>
    </row>
    <row r="174">
      <c r="A174" s="262">
        <v>42902.0</v>
      </c>
      <c r="B174" s="10">
        <f>EXP(-1*B$9*'Yield curve'!B167/100)</f>
        <v>0.9225626427</v>
      </c>
      <c r="C174" s="10">
        <f>EXP(-1*C$9*'Yield curve'!C167/100)</f>
        <v>0.8519733773</v>
      </c>
      <c r="D174" s="10">
        <f>EXP(-1*D$9*'Yield curve'!D167/100)</f>
        <v>0.7873361448</v>
      </c>
      <c r="E174" s="10">
        <f>EXP(-1*E$9*'Yield curve'!E167/100)</f>
        <v>0.7278938877</v>
      </c>
      <c r="F174" s="99">
        <f>EXP(-1*F$9*'Yield curve'!F167/100)</f>
        <v>0.6733432834</v>
      </c>
      <c r="G174" s="99">
        <f t="shared" si="4"/>
        <v>77.24210168</v>
      </c>
      <c r="H174" s="99">
        <f t="shared" si="5"/>
        <v>4.723313559</v>
      </c>
      <c r="I174" s="99">
        <f>H174*(Bonds!Z164/100)*(1/(1+(Bonds!F164/100)))</f>
        <v>0.004377086052</v>
      </c>
      <c r="J174" s="99">
        <f>-H174*Bonds!$AS$8</f>
        <v>-0.7395649126</v>
      </c>
      <c r="K174" s="99">
        <f t="shared" si="6"/>
        <v>-2.338709601</v>
      </c>
    </row>
    <row r="175">
      <c r="A175" s="262">
        <v>42901.0</v>
      </c>
      <c r="B175" s="10">
        <f>EXP(-1*B$9*'Yield curve'!B168/100)</f>
        <v>0.9227471737</v>
      </c>
      <c r="C175" s="10">
        <f>EXP(-1*C$9*'Yield curve'!C168/100)</f>
        <v>0.8528257768</v>
      </c>
      <c r="D175" s="10">
        <f>EXP(-1*D$9*'Yield curve'!D168/100)</f>
        <v>0.7892280209</v>
      </c>
      <c r="E175" s="10">
        <f>EXP(-1*E$9*'Yield curve'!E168/100)</f>
        <v>0.7305190282</v>
      </c>
      <c r="F175" s="99">
        <f>EXP(-1*F$9*'Yield curve'!F168/100)</f>
        <v>0.6767184307</v>
      </c>
      <c r="G175" s="99">
        <f t="shared" si="4"/>
        <v>77.60193914</v>
      </c>
      <c r="H175" s="99">
        <f t="shared" si="5"/>
        <v>4.724283916</v>
      </c>
      <c r="I175" s="99">
        <f>H175*(Bonds!Z165/100)*(1/(1+(Bonds!F165/100)))</f>
        <v>0.004820250726</v>
      </c>
      <c r="J175" s="99">
        <f>-H175*Bonds!$AS$8</f>
        <v>-0.7397168488</v>
      </c>
      <c r="K175" s="99">
        <f t="shared" si="6"/>
        <v>-2.339190066</v>
      </c>
    </row>
    <row r="176">
      <c r="A176" s="262">
        <v>42900.0</v>
      </c>
      <c r="B176" s="10">
        <f>EXP(-1*B$9*'Yield curve'!B169/100)</f>
        <v>0.9234856668</v>
      </c>
      <c r="C176" s="10">
        <f>EXP(-1*C$9*'Yield curve'!C169/100)</f>
        <v>0.8543622456</v>
      </c>
      <c r="D176" s="10">
        <f>EXP(-1*D$9*'Yield curve'!D169/100)</f>
        <v>0.7913618159</v>
      </c>
      <c r="E176" s="10">
        <f>EXP(-1*E$9*'Yield curve'!E169/100)</f>
        <v>0.7334469562</v>
      </c>
      <c r="F176" s="99">
        <f>EXP(-1*F$9*'Yield curve'!F169/100)</f>
        <v>0.6804506362</v>
      </c>
      <c r="G176" s="99">
        <f t="shared" si="4"/>
        <v>78.00283192</v>
      </c>
      <c r="H176" s="99">
        <f t="shared" si="5"/>
        <v>4.725227925</v>
      </c>
      <c r="I176" s="99">
        <f>H176*(Bonds!Z166/100)*(1/(1+(Bonds!F166/100)))</f>
        <v>0</v>
      </c>
      <c r="J176" s="99">
        <f>-H176*Bonds!$AS$8</f>
        <v>-0.7398646593</v>
      </c>
      <c r="K176" s="99">
        <f t="shared" si="6"/>
        <v>-2.339657484</v>
      </c>
    </row>
    <row r="177">
      <c r="A177" s="262">
        <v>42899.0</v>
      </c>
      <c r="B177" s="10">
        <f>EXP(-1*B$9*'Yield curve'!B170/100)</f>
        <v>0.9231163464</v>
      </c>
      <c r="C177" s="10">
        <f>EXP(-1*C$9*'Yield curve'!C170/100)</f>
        <v>0.8536790291</v>
      </c>
      <c r="D177" s="10">
        <f>EXP(-1*D$9*'Yield curve'!D170/100)</f>
        <v>0.7908871412</v>
      </c>
      <c r="E177" s="10">
        <f>EXP(-1*E$9*'Yield curve'!E170/100)</f>
        <v>0.7331536361</v>
      </c>
      <c r="F177" s="99">
        <f>EXP(-1*F$9*'Yield curve'!F170/100)</f>
        <v>0.6804506362</v>
      </c>
      <c r="G177" s="99">
        <f t="shared" si="4"/>
        <v>77.99828059</v>
      </c>
      <c r="H177" s="99">
        <f t="shared" si="5"/>
        <v>4.725364767</v>
      </c>
      <c r="I177" s="99">
        <f>H177*(Bonds!Z167/100)*(1/(1+(Bonds!F167/100)))</f>
        <v>0</v>
      </c>
      <c r="J177" s="99">
        <f>-H177*Bonds!$AS$8</f>
        <v>-0.7398860857</v>
      </c>
      <c r="K177" s="99">
        <f t="shared" si="6"/>
        <v>-2.33972524</v>
      </c>
    </row>
    <row r="178">
      <c r="A178" s="262">
        <v>42895.0</v>
      </c>
      <c r="B178" s="10">
        <f>EXP(-1*B$9*'Yield curve'!B171/100)</f>
        <v>0.922839453</v>
      </c>
      <c r="C178" s="10">
        <f>EXP(-1*C$9*'Yield curve'!C171/100)</f>
        <v>0.8535083104</v>
      </c>
      <c r="D178" s="10">
        <f>EXP(-1*D$9*'Yield curve'!D171/100)</f>
        <v>0.7906499107</v>
      </c>
      <c r="E178" s="10">
        <f>EXP(-1*E$9*'Yield curve'!E171/100)</f>
        <v>0.73300702</v>
      </c>
      <c r="F178" s="99">
        <f>EXP(-1*F$9*'Yield curve'!F171/100)</f>
        <v>0.6804506362</v>
      </c>
      <c r="G178" s="99">
        <f t="shared" si="4"/>
        <v>77.99620195</v>
      </c>
      <c r="H178" s="99">
        <f t="shared" si="5"/>
        <v>4.725429272</v>
      </c>
      <c r="I178" s="99">
        <f>H178*(Bonds!Z168/100)*(1/(1+(Bonds!F168/100)))</f>
        <v>-0.0008775170421</v>
      </c>
      <c r="J178" s="99">
        <f>-H178*Bonds!$AS$8</f>
        <v>-0.7398961857</v>
      </c>
      <c r="K178" s="99">
        <f t="shared" si="6"/>
        <v>-2.339757179</v>
      </c>
    </row>
    <row r="179">
      <c r="A179" s="262">
        <v>42894.0</v>
      </c>
      <c r="B179" s="10">
        <f>EXP(-1*B$9*'Yield curve'!B172/100)</f>
        <v>0.9229317416</v>
      </c>
      <c r="C179" s="10">
        <f>EXP(-1*C$9*'Yield curve'!C172/100)</f>
        <v>0.8531669753</v>
      </c>
      <c r="D179" s="10">
        <f>EXP(-1*D$9*'Yield curve'!D172/100)</f>
        <v>0.7899386459</v>
      </c>
      <c r="E179" s="10">
        <f>EXP(-1*E$9*'Yield curve'!E172/100)</f>
        <v>0.7322743794</v>
      </c>
      <c r="F179" s="99">
        <f>EXP(-1*F$9*'Yield curve'!F172/100)</f>
        <v>0.6797705257</v>
      </c>
      <c r="G179" s="99">
        <f t="shared" si="4"/>
        <v>77.92225824</v>
      </c>
      <c r="H179" s="99">
        <f t="shared" si="5"/>
        <v>4.725258875</v>
      </c>
      <c r="I179" s="99">
        <f>H179*(Bonds!Z169/100)*(1/(1+(Bonds!F169/100)))</f>
        <v>0</v>
      </c>
      <c r="J179" s="99">
        <f>-H179*Bonds!$AS$8</f>
        <v>-0.7398695054</v>
      </c>
      <c r="K179" s="99">
        <f t="shared" si="6"/>
        <v>-2.339672808</v>
      </c>
    </row>
    <row r="180">
      <c r="A180" s="262">
        <v>42893.0</v>
      </c>
      <c r="B180" s="10">
        <f>EXP(-1*B$9*'Yield curve'!B173/100)</f>
        <v>0.9224703911</v>
      </c>
      <c r="C180" s="10">
        <f>EXP(-1*C$9*'Yield curve'!C173/100)</f>
        <v>0.8528257768</v>
      </c>
      <c r="D180" s="10">
        <f>EXP(-1*D$9*'Yield curve'!D173/100)</f>
        <v>0.7899386459</v>
      </c>
      <c r="E180" s="10">
        <f>EXP(-1*E$9*'Yield curve'!E173/100)</f>
        <v>0.7322743794</v>
      </c>
      <c r="F180" s="99">
        <f>EXP(-1*F$9*'Yield curve'!F173/100)</f>
        <v>0.6797705257</v>
      </c>
      <c r="G180" s="99">
        <f t="shared" si="4"/>
        <v>77.92025186</v>
      </c>
      <c r="H180" s="99">
        <f t="shared" si="5"/>
        <v>4.72534385</v>
      </c>
      <c r="I180" s="99">
        <f>H180*(Bonds!Z170/100)*(1/(1+(Bonds!F170/100)))</f>
        <v>-0.0008773382565</v>
      </c>
      <c r="J180" s="99">
        <f>-H180*Bonds!$AS$8</f>
        <v>-0.7398828105</v>
      </c>
      <c r="K180" s="99">
        <f t="shared" si="6"/>
        <v>-2.339714883</v>
      </c>
    </row>
    <row r="181">
      <c r="A181" s="262">
        <v>42892.0</v>
      </c>
      <c r="B181" s="10">
        <f>EXP(-1*B$9*'Yield curve'!B174/100)</f>
        <v>0.9217327099</v>
      </c>
      <c r="C181" s="10">
        <f>EXP(-1*C$9*'Yield curve'!C174/100)</f>
        <v>0.8519733773</v>
      </c>
      <c r="D181" s="10">
        <f>EXP(-1*D$9*'Yield curve'!D174/100)</f>
        <v>0.788991288</v>
      </c>
      <c r="E181" s="10">
        <f>EXP(-1*E$9*'Yield curve'!E174/100)</f>
        <v>0.7313961772</v>
      </c>
      <c r="F181" s="99">
        <f>EXP(-1*F$9*'Yield curve'!F174/100)</f>
        <v>0.6790910949</v>
      </c>
      <c r="G181" s="99">
        <f t="shared" si="4"/>
        <v>77.84207111</v>
      </c>
      <c r="H181" s="99">
        <f t="shared" si="5"/>
        <v>4.725333949</v>
      </c>
      <c r="I181" s="99">
        <f>H181*(Bonds!Z171/100)*(1/(1+(Bonds!F171/100)))</f>
        <v>-0.0008771735564</v>
      </c>
      <c r="J181" s="99">
        <f>-H181*Bonds!$AS$8</f>
        <v>-0.7398812602</v>
      </c>
      <c r="K181" s="99">
        <f t="shared" si="6"/>
        <v>-2.33970998</v>
      </c>
    </row>
    <row r="182">
      <c r="A182" s="262">
        <v>42891.0</v>
      </c>
      <c r="B182" s="10">
        <f>EXP(-1*B$9*'Yield curve'!B175/100)</f>
        <v>0.9209956186</v>
      </c>
      <c r="C182" s="10">
        <f>EXP(-1*C$9*'Yield curve'!C175/100)</f>
        <v>0.8512920711</v>
      </c>
      <c r="D182" s="10">
        <f>EXP(-1*D$9*'Yield curve'!D175/100)</f>
        <v>0.7882815153</v>
      </c>
      <c r="E182" s="10">
        <f>EXP(-1*E$9*'Yield curve'!E175/100)</f>
        <v>0.7306651466</v>
      </c>
      <c r="F182" s="99">
        <f>EXP(-1*F$9*'Yield curve'!F175/100)</f>
        <v>0.6784123433</v>
      </c>
      <c r="G182" s="99">
        <f t="shared" si="4"/>
        <v>77.76535106</v>
      </c>
      <c r="H182" s="99">
        <f t="shared" si="5"/>
        <v>4.725292603</v>
      </c>
      <c r="I182" s="99">
        <f>H182*(Bonds!Z172/100)*(1/(1+(Bonds!F172/100)))</f>
        <v>0.001315504622</v>
      </c>
      <c r="J182" s="99">
        <f>-H182*Bonds!$AS$8</f>
        <v>-0.7398747865</v>
      </c>
      <c r="K182" s="99">
        <f t="shared" si="6"/>
        <v>-2.339689509</v>
      </c>
    </row>
    <row r="183">
      <c r="A183" s="262">
        <v>42888.0</v>
      </c>
      <c r="B183" s="10">
        <f>EXP(-1*B$9*'Yield curve'!B176/100)</f>
        <v>0.920627294</v>
      </c>
      <c r="C183" s="10">
        <f>EXP(-1*C$9*'Yield curve'!C176/100)</f>
        <v>0.8507814491</v>
      </c>
      <c r="D183" s="10">
        <f>EXP(-1*D$9*'Yield curve'!D176/100)</f>
        <v>0.7882815153</v>
      </c>
      <c r="E183" s="10">
        <f>EXP(-1*E$9*'Yield curve'!E176/100)</f>
        <v>0.7311036772</v>
      </c>
      <c r="F183" s="99">
        <f>EXP(-1*F$9*'Yield curve'!F176/100)</f>
        <v>0.6794307254</v>
      </c>
      <c r="G183" s="99">
        <f t="shared" si="4"/>
        <v>77.86863419</v>
      </c>
      <c r="H183" s="99">
        <f t="shared" si="5"/>
        <v>4.725739371</v>
      </c>
      <c r="I183" s="99">
        <f>H183*(Bonds!Z173/100)*(1/(1+(Bonds!F173/100)))</f>
        <v>0.0008773302462</v>
      </c>
      <c r="J183" s="99">
        <f>-H183*Bonds!$AS$8</f>
        <v>-0.7399447403</v>
      </c>
      <c r="K183" s="99">
        <f t="shared" si="6"/>
        <v>-2.339910722</v>
      </c>
    </row>
    <row r="184">
      <c r="A184" s="262">
        <v>42887.0</v>
      </c>
      <c r="B184" s="10">
        <f>EXP(-1*B$9*'Yield curve'!B177/100)</f>
        <v>0.9204431869</v>
      </c>
      <c r="C184" s="10">
        <f>EXP(-1*C$9*'Yield curve'!C177/100)</f>
        <v>0.8506113098</v>
      </c>
      <c r="D184" s="10">
        <f>EXP(-1*D$9*'Yield curve'!D177/100)</f>
        <v>0.7882815153</v>
      </c>
      <c r="E184" s="10">
        <f>EXP(-1*E$9*'Yield curve'!E177/100)</f>
        <v>0.7313961772</v>
      </c>
      <c r="F184" s="99">
        <f>EXP(-1*F$9*'Yield curve'!F177/100)</f>
        <v>0.6801104959</v>
      </c>
      <c r="G184" s="99">
        <f t="shared" si="4"/>
        <v>77.93815631</v>
      </c>
      <c r="H184" s="99">
        <f t="shared" si="5"/>
        <v>4.726014628</v>
      </c>
      <c r="I184" s="99">
        <f>H184*(Bonds!Z174/100)*(1/(1+(Bonds!F174/100)))</f>
        <v>-0.005265265578</v>
      </c>
      <c r="J184" s="99">
        <f>-H184*Bonds!$AS$8</f>
        <v>-0.7399878394</v>
      </c>
      <c r="K184" s="99">
        <f t="shared" si="6"/>
        <v>-2.340047013</v>
      </c>
    </row>
    <row r="185">
      <c r="A185" s="262">
        <v>42886.0</v>
      </c>
      <c r="B185" s="10">
        <f>EXP(-1*B$9*'Yield curve'!B178/100)</f>
        <v>0.9199830804</v>
      </c>
      <c r="C185" s="10">
        <f>EXP(-1*C$9*'Yield curve'!C178/100)</f>
        <v>0.8494212872</v>
      </c>
      <c r="D185" s="10">
        <f>EXP(-1*D$9*'Yield curve'!D178/100)</f>
        <v>0.7861560259</v>
      </c>
      <c r="E185" s="10">
        <f>EXP(-1*E$9*'Yield curve'!E178/100)</f>
        <v>0.7283307551</v>
      </c>
      <c r="F185" s="99">
        <f>EXP(-1*F$9*'Yield curve'!F178/100)</f>
        <v>0.6760420505</v>
      </c>
      <c r="G185" s="99">
        <f t="shared" si="4"/>
        <v>77.50403805</v>
      </c>
      <c r="H185" s="99">
        <f t="shared" si="5"/>
        <v>4.724890496</v>
      </c>
      <c r="I185" s="99">
        <f>H185*(Bonds!Z175/100)*(1/(1+(Bonds!F175/100)))</f>
        <v>0.0004381795879</v>
      </c>
      <c r="J185" s="99">
        <f>-H185*Bonds!$AS$8</f>
        <v>-0.7398118255</v>
      </c>
      <c r="K185" s="99">
        <f t="shared" si="6"/>
        <v>-2.339490409</v>
      </c>
    </row>
    <row r="186">
      <c r="A186" s="262">
        <v>42885.0</v>
      </c>
      <c r="B186" s="10">
        <f>EXP(-1*B$9*'Yield curve'!B179/100)</f>
        <v>0.9199830804</v>
      </c>
      <c r="C186" s="10">
        <f>EXP(-1*C$9*'Yield curve'!C179/100)</f>
        <v>0.8489117873</v>
      </c>
      <c r="D186" s="10">
        <f>EXP(-1*D$9*'Yield curve'!D179/100)</f>
        <v>0.7856844738</v>
      </c>
      <c r="E186" s="10">
        <f>EXP(-1*E$9*'Yield curve'!E179/100)</f>
        <v>0.7281851035</v>
      </c>
      <c r="F186" s="99">
        <f>EXP(-1*F$9*'Yield curve'!F179/100)</f>
        <v>0.676380156</v>
      </c>
      <c r="G186" s="99">
        <f t="shared" si="4"/>
        <v>77.53587711</v>
      </c>
      <c r="H186" s="99">
        <f t="shared" si="5"/>
        <v>4.725087854</v>
      </c>
      <c r="I186" s="99">
        <f>H186*(Bonds!Z176/100)*(1/(1+(Bonds!F176/100)))</f>
        <v>0.002191192661</v>
      </c>
      <c r="J186" s="99">
        <f>-H186*Bonds!$AS$8</f>
        <v>-0.7398427274</v>
      </c>
      <c r="K186" s="99">
        <f t="shared" si="6"/>
        <v>-2.339588129</v>
      </c>
    </row>
    <row r="187">
      <c r="A187" s="262">
        <v>42884.0</v>
      </c>
      <c r="B187" s="10">
        <f>EXP(-1*B$9*'Yield curve'!B180/100)</f>
        <v>0.9202591167</v>
      </c>
      <c r="C187" s="10">
        <f>EXP(-1*C$9*'Yield curve'!C180/100)</f>
        <v>0.8497611236</v>
      </c>
      <c r="D187" s="10">
        <f>EXP(-1*D$9*'Yield curve'!D180/100)</f>
        <v>0.7868638848</v>
      </c>
      <c r="E187" s="10">
        <f>EXP(-1*E$9*'Yield curve'!E180/100)</f>
        <v>0.7296429311</v>
      </c>
      <c r="F187" s="99">
        <f>EXP(-1*F$9*'Yield curve'!F180/100)</f>
        <v>0.6780732219</v>
      </c>
      <c r="G187" s="99">
        <f t="shared" si="4"/>
        <v>77.71882288</v>
      </c>
      <c r="H187" s="99">
        <f t="shared" si="5"/>
        <v>4.725494731</v>
      </c>
      <c r="I187" s="99">
        <f>H187*(Bonds!Z177/100)*(1/(1+(Bonds!F177/100)))</f>
        <v>-0.001753918431</v>
      </c>
      <c r="J187" s="99">
        <f>-H187*Bonds!$AS$8</f>
        <v>-0.7399064352</v>
      </c>
      <c r="K187" s="99">
        <f t="shared" si="6"/>
        <v>-2.339789591</v>
      </c>
    </row>
    <row r="188">
      <c r="A188" s="262">
        <v>42881.0</v>
      </c>
      <c r="B188" s="10">
        <f>EXP(-1*B$9*'Yield curve'!B181/100)</f>
        <v>0.9197991022</v>
      </c>
      <c r="C188" s="10">
        <f>EXP(-1*C$9*'Yield curve'!C181/100)</f>
        <v>0.8490815866</v>
      </c>
      <c r="D188" s="10">
        <f>EXP(-1*D$9*'Yield curve'!D181/100)</f>
        <v>0.7856844738</v>
      </c>
      <c r="E188" s="10">
        <f>EXP(-1*E$9*'Yield curve'!E181/100)</f>
        <v>0.7283307551</v>
      </c>
      <c r="F188" s="99">
        <f>EXP(-1*F$9*'Yield curve'!F181/100)</f>
        <v>0.6767184307</v>
      </c>
      <c r="G188" s="99">
        <f t="shared" si="4"/>
        <v>77.57087894</v>
      </c>
      <c r="H188" s="99">
        <f t="shared" si="5"/>
        <v>4.725214507</v>
      </c>
      <c r="I188" s="99">
        <f>H188*(Bonds!Z178/100)*(1/(1+(Bonds!F178/100)))</f>
        <v>0.001753163717</v>
      </c>
      <c r="J188" s="99">
        <f>-H188*Bonds!$AS$8</f>
        <v>-0.7398625584</v>
      </c>
      <c r="K188" s="99">
        <f t="shared" si="6"/>
        <v>-2.33965084</v>
      </c>
    </row>
    <row r="189">
      <c r="A189" s="262">
        <v>42880.0</v>
      </c>
      <c r="B189" s="10">
        <f>EXP(-1*B$9*'Yield curve'!B182/100)</f>
        <v>0.9199830804</v>
      </c>
      <c r="C189" s="10">
        <f>EXP(-1*C$9*'Yield curve'!C182/100)</f>
        <v>0.8489117873</v>
      </c>
      <c r="D189" s="10">
        <f>EXP(-1*D$9*'Yield curve'!D182/100)</f>
        <v>0.7859202145</v>
      </c>
      <c r="E189" s="10">
        <f>EXP(-1*E$9*'Yield curve'!E182/100)</f>
        <v>0.7290594502</v>
      </c>
      <c r="F189" s="99">
        <f>EXP(-1*F$9*'Yield curve'!F182/100)</f>
        <v>0.6780732219</v>
      </c>
      <c r="G189" s="99">
        <f t="shared" si="4"/>
        <v>77.71219157</v>
      </c>
      <c r="H189" s="99">
        <f t="shared" si="5"/>
        <v>4.725668284</v>
      </c>
      <c r="I189" s="99">
        <f>H189*(Bonds!Z179/100)*(1/(1+(Bonds!F179/100)))</f>
        <v>0.0004384957116</v>
      </c>
      <c r="J189" s="99">
        <f>-H189*Bonds!$AS$8</f>
        <v>-0.7399336096</v>
      </c>
      <c r="K189" s="99">
        <f t="shared" si="6"/>
        <v>-2.339875524</v>
      </c>
    </row>
    <row r="190">
      <c r="A190" s="262">
        <v>42879.0</v>
      </c>
      <c r="B190" s="10">
        <f>EXP(-1*B$9*'Yield curve'!B183/100)</f>
        <v>0.9202591167</v>
      </c>
      <c r="C190" s="10">
        <f>EXP(-1*C$9*'Yield curve'!C183/100)</f>
        <v>0.8494212872</v>
      </c>
      <c r="D190" s="10">
        <f>EXP(-1*D$9*'Yield curve'!D183/100)</f>
        <v>0.7866278611</v>
      </c>
      <c r="E190" s="10">
        <f>EXP(-1*E$9*'Yield curve'!E183/100)</f>
        <v>0.7296429311</v>
      </c>
      <c r="F190" s="99">
        <f>EXP(-1*F$9*'Yield curve'!F183/100)</f>
        <v>0.6784123433</v>
      </c>
      <c r="G190" s="99">
        <f t="shared" si="4"/>
        <v>77.75214317</v>
      </c>
      <c r="H190" s="99">
        <f t="shared" si="5"/>
        <v>4.725660328</v>
      </c>
      <c r="I190" s="99">
        <f>H190*(Bonds!Z180/100)*(1/(1+(Bonds!F180/100)))</f>
        <v>0.003508285321</v>
      </c>
      <c r="J190" s="99">
        <f>-H190*Bonds!$AS$8</f>
        <v>-0.7399323639</v>
      </c>
      <c r="K190" s="99">
        <f t="shared" si="6"/>
        <v>-2.339871585</v>
      </c>
    </row>
    <row r="191">
      <c r="A191" s="262">
        <v>42878.0</v>
      </c>
      <c r="B191" s="10">
        <f>EXP(-1*B$9*'Yield curve'!B184/100)</f>
        <v>0.9201670954</v>
      </c>
      <c r="C191" s="10">
        <f>EXP(-1*C$9*'Yield curve'!C184/100)</f>
        <v>0.8499310929</v>
      </c>
      <c r="D191" s="10">
        <f>EXP(-1*D$9*'Yield curve'!D184/100)</f>
        <v>0.7878086883</v>
      </c>
      <c r="E191" s="10">
        <f>EXP(-1*E$9*'Yield curve'!E184/100)</f>
        <v>0.731542471</v>
      </c>
      <c r="F191" s="99">
        <f>EXP(-1*F$9*'Yield curve'!F184/100)</f>
        <v>0.6811314272</v>
      </c>
      <c r="G191" s="99">
        <f t="shared" si="4"/>
        <v>78.03959465</v>
      </c>
      <c r="H191" s="99">
        <f t="shared" si="5"/>
        <v>4.726497122</v>
      </c>
      <c r="I191" s="99">
        <f>H191*(Bonds!Z181/100)*(1/(1+(Bonds!F181/100)))</f>
        <v>0</v>
      </c>
      <c r="J191" s="99">
        <f>-H191*Bonds!$AS$8</f>
        <v>-0.740063387</v>
      </c>
      <c r="K191" s="99">
        <f t="shared" si="6"/>
        <v>-2.340285916</v>
      </c>
    </row>
    <row r="192">
      <c r="A192" s="262">
        <v>42877.0</v>
      </c>
      <c r="B192" s="10">
        <f>EXP(-1*B$9*'Yield curve'!B185/100)</f>
        <v>0.9207193613</v>
      </c>
      <c r="C192" s="10">
        <f>EXP(-1*C$9*'Yield curve'!C185/100)</f>
        <v>0.8504412045</v>
      </c>
      <c r="D192" s="10">
        <f>EXP(-1*D$9*'Yield curve'!D185/100)</f>
        <v>0.7880450663</v>
      </c>
      <c r="E192" s="10">
        <f>EXP(-1*E$9*'Yield curve'!E185/100)</f>
        <v>0.7316887942</v>
      </c>
      <c r="F192" s="99">
        <f>EXP(-1*F$9*'Yield curve'!F185/100)</f>
        <v>0.6811314272</v>
      </c>
      <c r="G192" s="99">
        <f t="shared" si="4"/>
        <v>78.04320735</v>
      </c>
      <c r="H192" s="99">
        <f t="shared" si="5"/>
        <v>4.726370165</v>
      </c>
      <c r="I192" s="99">
        <f>H192*(Bonds!Z182/100)*(1/(1+(Bonds!F182/100)))</f>
        <v>-0.0004389273927</v>
      </c>
      <c r="J192" s="99">
        <f>-H192*Bonds!$AS$8</f>
        <v>-0.7400435085</v>
      </c>
      <c r="K192" s="99">
        <f t="shared" si="6"/>
        <v>-2.340223054</v>
      </c>
    </row>
    <row r="193">
      <c r="A193" s="262">
        <v>42874.0</v>
      </c>
      <c r="B193" s="10">
        <f>EXP(-1*B$9*'Yield curve'!B186/100)</f>
        <v>0.9202591167</v>
      </c>
      <c r="C193" s="10">
        <f>EXP(-1*C$9*'Yield curve'!C186/100)</f>
        <v>0.8495911884</v>
      </c>
      <c r="D193" s="10">
        <f>EXP(-1*D$9*'Yield curve'!D186/100)</f>
        <v>0.7873361448</v>
      </c>
      <c r="E193" s="10">
        <f>EXP(-1*E$9*'Yield curve'!E186/100)</f>
        <v>0.7311036772</v>
      </c>
      <c r="F193" s="99">
        <f>EXP(-1*F$9*'Yield curve'!F186/100)</f>
        <v>0.6807909466</v>
      </c>
      <c r="G193" s="99">
        <f t="shared" si="4"/>
        <v>78.00179734</v>
      </c>
      <c r="H193" s="99">
        <f t="shared" si="5"/>
        <v>4.72642983</v>
      </c>
      <c r="I193" s="99">
        <f>H193*(Bonds!Z183/100)*(1/(1+(Bonds!F183/100)))</f>
        <v>-0.003511137398</v>
      </c>
      <c r="J193" s="99">
        <f>-H193*Bonds!$AS$8</f>
        <v>-0.7400528506</v>
      </c>
      <c r="K193" s="99">
        <f t="shared" si="6"/>
        <v>-2.340252597</v>
      </c>
    </row>
    <row r="194">
      <c r="A194" s="262">
        <v>42873.0</v>
      </c>
      <c r="B194" s="10">
        <f>EXP(-1*B$9*'Yield curve'!B187/100)</f>
        <v>0.9204431869</v>
      </c>
      <c r="C194" s="10">
        <f>EXP(-1*C$9*'Yield curve'!C187/100)</f>
        <v>0.8495911884</v>
      </c>
      <c r="D194" s="10">
        <f>EXP(-1*D$9*'Yield curve'!D187/100)</f>
        <v>0.7863919081</v>
      </c>
      <c r="E194" s="10">
        <f>EXP(-1*E$9*'Yield curve'!E187/100)</f>
        <v>0.7293511323</v>
      </c>
      <c r="F194" s="99">
        <f>EXP(-1*F$9*'Yield curve'!F187/100)</f>
        <v>0.6780732219</v>
      </c>
      <c r="G194" s="99">
        <f t="shared" si="4"/>
        <v>77.71694878</v>
      </c>
      <c r="H194" s="99">
        <f t="shared" si="5"/>
        <v>4.725520578</v>
      </c>
      <c r="I194" s="99">
        <f>H194*(Bonds!Z184/100)*(1/(1+(Bonds!F184/100)))</f>
        <v>0.000438482006</v>
      </c>
      <c r="J194" s="99">
        <f>-H194*Bonds!$AS$8</f>
        <v>-0.7399104823</v>
      </c>
      <c r="K194" s="99">
        <f t="shared" si="6"/>
        <v>-2.339802389</v>
      </c>
    </row>
    <row r="195">
      <c r="A195" s="262">
        <v>42872.0</v>
      </c>
      <c r="B195" s="10">
        <f>EXP(-1*B$9*'Yield curve'!B188/100)</f>
        <v>0.9203511472</v>
      </c>
      <c r="C195" s="10">
        <f>EXP(-1*C$9*'Yield curve'!C188/100)</f>
        <v>0.8494212872</v>
      </c>
      <c r="D195" s="10">
        <f>EXP(-1*D$9*'Yield curve'!D188/100)</f>
        <v>0.7866278611</v>
      </c>
      <c r="E195" s="10">
        <f>EXP(-1*E$9*'Yield curve'!E188/100)</f>
        <v>0.7296429311</v>
      </c>
      <c r="F195" s="99">
        <f>EXP(-1*F$9*'Yield curve'!F188/100)</f>
        <v>0.6784123433</v>
      </c>
      <c r="G195" s="99">
        <f t="shared" si="4"/>
        <v>77.75237325</v>
      </c>
      <c r="H195" s="99">
        <f t="shared" si="5"/>
        <v>4.725649303</v>
      </c>
      <c r="I195" s="99">
        <f>H195*(Bonds!Z185/100)*(1/(1+(Bonds!F185/100)))</f>
        <v>0.002631207853</v>
      </c>
      <c r="J195" s="99">
        <f>-H195*Bonds!$AS$8</f>
        <v>-0.7399306377</v>
      </c>
      <c r="K195" s="99">
        <f t="shared" si="6"/>
        <v>-2.339866126</v>
      </c>
    </row>
    <row r="196">
      <c r="A196" s="262">
        <v>42871.0</v>
      </c>
      <c r="B196" s="10">
        <f>EXP(-1*B$9*'Yield curve'!B189/100)</f>
        <v>0.9204431869</v>
      </c>
      <c r="C196" s="10">
        <f>EXP(-1*C$9*'Yield curve'!C189/100)</f>
        <v>0.8497611236</v>
      </c>
      <c r="D196" s="10">
        <f>EXP(-1*D$9*'Yield curve'!D189/100)</f>
        <v>0.7873361448</v>
      </c>
      <c r="E196" s="10">
        <f>EXP(-1*E$9*'Yield curve'!E189/100)</f>
        <v>0.7309574711</v>
      </c>
      <c r="F196" s="99">
        <f>EXP(-1*F$9*'Yield curve'!F189/100)</f>
        <v>0.6804506362</v>
      </c>
      <c r="G196" s="99">
        <f t="shared" si="4"/>
        <v>77.96743503</v>
      </c>
      <c r="H196" s="99">
        <f t="shared" si="5"/>
        <v>4.726273993</v>
      </c>
      <c r="I196" s="99">
        <f>H196*(Bonds!Z186/100)*(1/(1+(Bonds!F186/100)))</f>
        <v>0.001755347815</v>
      </c>
      <c r="J196" s="99">
        <f>-H196*Bonds!$AS$8</f>
        <v>-0.74002845</v>
      </c>
      <c r="K196" s="99">
        <f t="shared" si="6"/>
        <v>-2.340175435</v>
      </c>
    </row>
    <row r="197">
      <c r="A197" s="262">
        <v>42870.0</v>
      </c>
      <c r="B197" s="10">
        <f>EXP(-1*B$9*'Yield curve'!B190/100)</f>
        <v>0.9204431869</v>
      </c>
      <c r="C197" s="10">
        <f>EXP(-1*C$9*'Yield curve'!C190/100)</f>
        <v>0.8501010961</v>
      </c>
      <c r="D197" s="10">
        <f>EXP(-1*D$9*'Yield curve'!D190/100)</f>
        <v>0.7880450663</v>
      </c>
      <c r="E197" s="10">
        <f>EXP(-1*E$9*'Yield curve'!E190/100)</f>
        <v>0.7319815282</v>
      </c>
      <c r="F197" s="99">
        <f>EXP(-1*F$9*'Yield curve'!F190/100)</f>
        <v>0.6818128993</v>
      </c>
      <c r="G197" s="99">
        <f t="shared" si="4"/>
        <v>78.11224937</v>
      </c>
      <c r="H197" s="99">
        <f t="shared" si="5"/>
        <v>4.726670664</v>
      </c>
      <c r="I197" s="99">
        <f>H197*(Bonds!Z187/100)*(1/(1+(Bonds!F187/100)))</f>
        <v>-0.002634221065</v>
      </c>
      <c r="J197" s="99">
        <f>-H197*Bonds!$AS$8</f>
        <v>-0.7400905599</v>
      </c>
      <c r="K197" s="99">
        <f t="shared" si="6"/>
        <v>-2.340371844</v>
      </c>
    </row>
    <row r="198">
      <c r="A198" s="262">
        <v>42867.0</v>
      </c>
      <c r="B198" s="10">
        <f>EXP(-1*B$9*'Yield curve'!B191/100)</f>
        <v>0.9209035236</v>
      </c>
      <c r="C198" s="10">
        <f>EXP(-1*C$9*'Yield curve'!C191/100)</f>
        <v>0.8507814491</v>
      </c>
      <c r="D198" s="10">
        <f>EXP(-1*D$9*'Yield curve'!D191/100)</f>
        <v>0.7882815153</v>
      </c>
      <c r="E198" s="10">
        <f>EXP(-1*E$9*'Yield curve'!E191/100)</f>
        <v>0.7312499126</v>
      </c>
      <c r="F198" s="99">
        <f>EXP(-1*F$9*'Yield curve'!F191/100)</f>
        <v>0.6797705257</v>
      </c>
      <c r="G198" s="99">
        <f t="shared" si="4"/>
        <v>77.90451988</v>
      </c>
      <c r="H198" s="99">
        <f t="shared" si="5"/>
        <v>4.725825556</v>
      </c>
      <c r="I198" s="99">
        <f>H198*(Bonds!Z188/100)*(1/(1+(Bonds!F188/100)))</f>
        <v>0.0004387138466</v>
      </c>
      <c r="J198" s="99">
        <f>-H198*Bonds!$AS$8</f>
        <v>-0.7399582349</v>
      </c>
      <c r="K198" s="99">
        <f t="shared" si="6"/>
        <v>-2.339953396</v>
      </c>
    </row>
    <row r="199">
      <c r="A199" s="262">
        <v>42866.0</v>
      </c>
      <c r="B199" s="10">
        <f>EXP(-1*B$9*'Yield curve'!B192/100)</f>
        <v>0.9208114379</v>
      </c>
      <c r="C199" s="10">
        <f>EXP(-1*C$9*'Yield curve'!C192/100)</f>
        <v>0.8497611236</v>
      </c>
      <c r="D199" s="10">
        <f>EXP(-1*D$9*'Yield curve'!D192/100)</f>
        <v>0.7873361448</v>
      </c>
      <c r="E199" s="10">
        <f>EXP(-1*E$9*'Yield curve'!E192/100)</f>
        <v>0.7308112942</v>
      </c>
      <c r="F199" s="99">
        <f>EXP(-1*F$9*'Yield curve'!F192/100)</f>
        <v>0.6801104959</v>
      </c>
      <c r="G199" s="99">
        <f t="shared" si="4"/>
        <v>77.93312583</v>
      </c>
      <c r="H199" s="99">
        <f t="shared" si="5"/>
        <v>4.726110925</v>
      </c>
      <c r="I199" s="99">
        <f>H199*(Bonds!Z189/100)*(1/(1+(Bonds!F189/100)))</f>
        <v>0</v>
      </c>
      <c r="J199" s="99">
        <f>-H199*Bonds!$AS$8</f>
        <v>-0.7400029173</v>
      </c>
      <c r="K199" s="99">
        <f t="shared" si="6"/>
        <v>-2.340094694</v>
      </c>
    </row>
    <row r="200">
      <c r="A200" s="262">
        <v>42865.0</v>
      </c>
      <c r="B200" s="10">
        <f>EXP(-1*B$9*'Yield curve'!B193/100)</f>
        <v>0.9197071269</v>
      </c>
      <c r="C200" s="10">
        <f>EXP(-1*C$9*'Yield curve'!C193/100)</f>
        <v>0.8490815866</v>
      </c>
      <c r="D200" s="10">
        <f>EXP(-1*D$9*'Yield curve'!D193/100)</f>
        <v>0.7870999794</v>
      </c>
      <c r="E200" s="10">
        <f>EXP(-1*E$9*'Yield curve'!E193/100)</f>
        <v>0.7306651466</v>
      </c>
      <c r="F200" s="99">
        <f>EXP(-1*F$9*'Yield curve'!F193/100)</f>
        <v>0.6801104959</v>
      </c>
      <c r="G200" s="99">
        <f t="shared" si="4"/>
        <v>77.92771043</v>
      </c>
      <c r="H200" s="99">
        <f t="shared" si="5"/>
        <v>4.726318843</v>
      </c>
      <c r="I200" s="99">
        <f>H200*(Bonds!Z190/100)*(1/(1+(Bonds!F190/100)))</f>
        <v>-0.006143205255</v>
      </c>
      <c r="J200" s="99">
        <f>-H200*Bonds!$AS$8</f>
        <v>-0.7400354727</v>
      </c>
      <c r="K200" s="99">
        <f t="shared" si="6"/>
        <v>-2.340197643</v>
      </c>
    </row>
    <row r="201">
      <c r="A201" s="262">
        <v>42860.0</v>
      </c>
      <c r="B201" s="10">
        <f>EXP(-1*B$9*'Yield curve'!B194/100)</f>
        <v>0.9187878794</v>
      </c>
      <c r="C201" s="10">
        <f>EXP(-1*C$9*'Yield curve'!C194/100)</f>
        <v>0.8477241423</v>
      </c>
      <c r="D201" s="10">
        <f>EXP(-1*D$9*'Yield curve'!D194/100)</f>
        <v>0.7845068305</v>
      </c>
      <c r="E201" s="10">
        <f>EXP(-1*E$9*'Yield curve'!E194/100)</f>
        <v>0.727020939</v>
      </c>
      <c r="F201" s="99">
        <f>EXP(-1*F$9*'Yield curve'!F194/100)</f>
        <v>0.6753663464</v>
      </c>
      <c r="G201" s="99">
        <f t="shared" si="4"/>
        <v>77.42014998</v>
      </c>
      <c r="H201" s="99">
        <f t="shared" si="5"/>
        <v>4.725059996</v>
      </c>
      <c r="I201" s="99">
        <f>H201*(Bonds!Z191/100)*(1/(1+(Bonds!F191/100)))</f>
        <v>0.002628684281</v>
      </c>
      <c r="J201" s="99">
        <f>-H201*Bonds!$AS$8</f>
        <v>-0.7398383654</v>
      </c>
      <c r="K201" s="99">
        <f t="shared" si="6"/>
        <v>-2.339574335</v>
      </c>
    </row>
    <row r="202">
      <c r="A202" s="262">
        <v>42859.0</v>
      </c>
      <c r="B202" s="10">
        <f>EXP(-1*B$9*'Yield curve'!B195/100)</f>
        <v>0.9198910867</v>
      </c>
      <c r="C202" s="10">
        <f>EXP(-1*C$9*'Yield curve'!C195/100)</f>
        <v>0.8490815866</v>
      </c>
      <c r="D202" s="10">
        <f>EXP(-1*D$9*'Yield curve'!D195/100)</f>
        <v>0.7861560259</v>
      </c>
      <c r="E202" s="10">
        <f>EXP(-1*E$9*'Yield curve'!E195/100)</f>
        <v>0.7289136529</v>
      </c>
      <c r="F202" s="99">
        <f>EXP(-1*F$9*'Yield curve'!F195/100)</f>
        <v>0.6773954876</v>
      </c>
      <c r="G202" s="99">
        <f t="shared" si="4"/>
        <v>77.64314336</v>
      </c>
      <c r="H202" s="99">
        <f t="shared" si="5"/>
        <v>4.725409275</v>
      </c>
      <c r="I202" s="99">
        <f>H202*(Bonds!Z192/100)*(1/(1+(Bonds!F192/100)))</f>
        <v>0.003945512893</v>
      </c>
      <c r="J202" s="99">
        <f>-H202*Bonds!$AS$8</f>
        <v>-0.7398930547</v>
      </c>
      <c r="K202" s="99">
        <f t="shared" si="6"/>
        <v>-2.339747278</v>
      </c>
    </row>
    <row r="203">
      <c r="A203" s="262">
        <v>42858.0</v>
      </c>
      <c r="B203" s="10">
        <f>EXP(-1*B$9*'Yield curve'!B196/100)</f>
        <v>0.9201670954</v>
      </c>
      <c r="C203" s="10">
        <f>EXP(-1*C$9*'Yield curve'!C196/100)</f>
        <v>0.8506113098</v>
      </c>
      <c r="D203" s="10">
        <f>EXP(-1*D$9*'Yield curve'!D196/100)</f>
        <v>0.7882815153</v>
      </c>
      <c r="E203" s="10">
        <f>EXP(-1*E$9*'Yield curve'!E196/100)</f>
        <v>0.731542471</v>
      </c>
      <c r="F203" s="99">
        <f>EXP(-1*F$9*'Yield curve'!F196/100)</f>
        <v>0.6804506362</v>
      </c>
      <c r="G203" s="99">
        <f t="shared" si="4"/>
        <v>77.97269619</v>
      </c>
      <c r="H203" s="99">
        <f t="shared" si="5"/>
        <v>4.726166715</v>
      </c>
      <c r="I203" s="99">
        <f>H203*(Bonds!Z193/100)*(1/(1+(Bonds!F193/100)))</f>
        <v>0.001755307972</v>
      </c>
      <c r="J203" s="99">
        <f>-H203*Bonds!$AS$8</f>
        <v>-0.7400116528</v>
      </c>
      <c r="K203" s="99">
        <f t="shared" si="6"/>
        <v>-2.340122318</v>
      </c>
    </row>
    <row r="204">
      <c r="A204" s="262">
        <v>42857.0</v>
      </c>
      <c r="B204" s="10">
        <f>EXP(-1*B$9*'Yield curve'!B197/100)</f>
        <v>0.9200750833</v>
      </c>
      <c r="C204" s="10">
        <f>EXP(-1*C$9*'Yield curve'!C197/100)</f>
        <v>0.8507814491</v>
      </c>
      <c r="D204" s="10">
        <f>EXP(-1*D$9*'Yield curve'!D197/100)</f>
        <v>0.7892280209</v>
      </c>
      <c r="E204" s="10">
        <f>EXP(-1*E$9*'Yield curve'!E197/100)</f>
        <v>0.7327138759</v>
      </c>
      <c r="F204" s="99">
        <f>EXP(-1*F$9*'Yield curve'!F197/100)</f>
        <v>0.6818128993</v>
      </c>
      <c r="G204" s="99">
        <f t="shared" si="4"/>
        <v>78.11781825</v>
      </c>
      <c r="H204" s="99">
        <f t="shared" si="5"/>
        <v>4.726572798</v>
      </c>
      <c r="I204" s="99">
        <f>H204*(Bonds!Z194/100)*(1/(1+(Bonds!F194/100)))</f>
        <v>-0.001317083261</v>
      </c>
      <c r="J204" s="99">
        <f>-H204*Bonds!$AS$8</f>
        <v>-0.7400752362</v>
      </c>
      <c r="K204" s="99">
        <f t="shared" si="6"/>
        <v>-2.340323386</v>
      </c>
    </row>
    <row r="205">
      <c r="A205" s="262">
        <v>42853.0</v>
      </c>
      <c r="B205" s="10">
        <f>EXP(-1*B$9*'Yield curve'!B198/100)</f>
        <v>0.9203511472</v>
      </c>
      <c r="C205" s="10">
        <f>EXP(-1*C$9*'Yield curve'!C198/100)</f>
        <v>0.8506113098</v>
      </c>
      <c r="D205" s="10">
        <f>EXP(-1*D$9*'Yield curve'!D198/100)</f>
        <v>0.7885180352</v>
      </c>
      <c r="E205" s="10">
        <f>EXP(-1*E$9*'Yield curve'!E198/100)</f>
        <v>0.7318351466</v>
      </c>
      <c r="F205" s="99">
        <f>EXP(-1*F$9*'Yield curve'!F198/100)</f>
        <v>0.6807909466</v>
      </c>
      <c r="G205" s="99">
        <f t="shared" si="4"/>
        <v>78.00936112</v>
      </c>
      <c r="H205" s="99">
        <f t="shared" si="5"/>
        <v>4.726247286</v>
      </c>
      <c r="I205" s="99">
        <f>H205*(Bonds!Z195/100)*(1/(1+(Bonds!F195/100)))</f>
        <v>-0.006144253134</v>
      </c>
      <c r="J205" s="99">
        <f>-H205*Bonds!$AS$8</f>
        <v>-0.7400242684</v>
      </c>
      <c r="K205" s="99">
        <f t="shared" si="6"/>
        <v>-2.340162212</v>
      </c>
    </row>
    <row r="206">
      <c r="A206" s="262">
        <v>42852.0</v>
      </c>
      <c r="B206" s="10">
        <f>EXP(-1*B$9*'Yield curve'!B199/100)</f>
        <v>0.9205352359</v>
      </c>
      <c r="C206" s="10">
        <f>EXP(-1*C$9*'Yield curve'!C199/100)</f>
        <v>0.8490815866</v>
      </c>
      <c r="D206" s="10">
        <f>EXP(-1*D$9*'Yield curve'!D199/100)</f>
        <v>0.7854488038</v>
      </c>
      <c r="E206" s="10">
        <f>EXP(-1*E$9*'Yield curve'!E199/100)</f>
        <v>0.7278938877</v>
      </c>
      <c r="F206" s="99">
        <f>EXP(-1*F$9*'Yield curve'!F199/100)</f>
        <v>0.6760420505</v>
      </c>
      <c r="G206" s="99">
        <f t="shared" si="4"/>
        <v>77.50170896</v>
      </c>
      <c r="H206" s="99">
        <f t="shared" si="5"/>
        <v>4.724903576</v>
      </c>
      <c r="I206" s="99">
        <f>H206*(Bonds!Z196/100)*(1/(1+(Bonds!F196/100)))</f>
        <v>0.001314542403</v>
      </c>
      <c r="J206" s="99">
        <f>-H206*Bonds!$AS$8</f>
        <v>-0.7398138735</v>
      </c>
      <c r="K206" s="99">
        <f t="shared" si="6"/>
        <v>-2.339496885</v>
      </c>
    </row>
    <row r="207">
      <c r="A207" s="262">
        <v>42851.0</v>
      </c>
      <c r="B207" s="10">
        <f>EXP(-1*B$9*'Yield curve'!B200/100)</f>
        <v>0.920627294</v>
      </c>
      <c r="C207" s="10">
        <f>EXP(-1*C$9*'Yield curve'!C200/100)</f>
        <v>0.8502711333</v>
      </c>
      <c r="D207" s="10">
        <f>EXP(-1*D$9*'Yield curve'!D200/100)</f>
        <v>0.7870999794</v>
      </c>
      <c r="E207" s="10">
        <f>EXP(-1*E$9*'Yield curve'!E200/100)</f>
        <v>0.7293511323</v>
      </c>
      <c r="F207" s="99">
        <f>EXP(-1*F$9*'Yield curve'!F200/100)</f>
        <v>0.6770568745</v>
      </c>
      <c r="G207" s="99">
        <f t="shared" si="4"/>
        <v>77.61670348</v>
      </c>
      <c r="H207" s="99">
        <f t="shared" si="5"/>
        <v>4.725031041</v>
      </c>
      <c r="I207" s="99">
        <f>H207*(Bonds!Z197/100)*(1/(1+(Bonds!F197/100)))</f>
        <v>0.001314943703</v>
      </c>
      <c r="J207" s="99">
        <f>-H207*Bonds!$AS$8</f>
        <v>-0.7398338317</v>
      </c>
      <c r="K207" s="99">
        <f t="shared" si="6"/>
        <v>-2.339559998</v>
      </c>
    </row>
    <row r="208">
      <c r="A208" s="262">
        <v>42850.0</v>
      </c>
      <c r="B208" s="10">
        <f>EXP(-1*B$9*'Yield curve'!B201/100)</f>
        <v>0.9205352359</v>
      </c>
      <c r="C208" s="10">
        <f>EXP(-1*C$9*'Yield curve'!C201/100)</f>
        <v>0.8502711333</v>
      </c>
      <c r="D208" s="10">
        <f>EXP(-1*D$9*'Yield curve'!D201/100)</f>
        <v>0.7875723811</v>
      </c>
      <c r="E208" s="10">
        <f>EXP(-1*E$9*'Yield curve'!E201/100)</f>
        <v>0.7300808482</v>
      </c>
      <c r="F208" s="99">
        <f>EXP(-1*F$9*'Yield curve'!F201/100)</f>
        <v>0.6780732219</v>
      </c>
      <c r="G208" s="99">
        <f t="shared" si="4"/>
        <v>77.72365424</v>
      </c>
      <c r="H208" s="99">
        <f t="shared" si="5"/>
        <v>4.725367392</v>
      </c>
      <c r="I208" s="99">
        <f>H208*(Bonds!Z198/100)*(1/(1+(Bonds!F198/100)))</f>
        <v>-0.0004384677918</v>
      </c>
      <c r="J208" s="99">
        <f>-H208*Bonds!$AS$8</f>
        <v>-0.7398864967</v>
      </c>
      <c r="K208" s="99">
        <f t="shared" si="6"/>
        <v>-2.33972654</v>
      </c>
    </row>
    <row r="209">
      <c r="A209" s="262">
        <v>42849.0</v>
      </c>
      <c r="B209" s="10">
        <f>EXP(-1*B$9*'Yield curve'!B202/100)</f>
        <v>0.9214562315</v>
      </c>
      <c r="C209" s="10">
        <f>EXP(-1*C$9*'Yield curve'!C202/100)</f>
        <v>0.851632656</v>
      </c>
      <c r="D209" s="10">
        <f>EXP(-1*D$9*'Yield curve'!D202/100)</f>
        <v>0.7882815153</v>
      </c>
      <c r="E209" s="10">
        <f>EXP(-1*E$9*'Yield curve'!E202/100)</f>
        <v>0.730372939</v>
      </c>
      <c r="F209" s="99">
        <f>EXP(-1*F$9*'Yield curve'!F202/100)</f>
        <v>0.67773427</v>
      </c>
      <c r="G209" s="99">
        <f t="shared" si="4"/>
        <v>77.69712103</v>
      </c>
      <c r="H209" s="99">
        <f t="shared" si="5"/>
        <v>4.72496861</v>
      </c>
      <c r="I209" s="99">
        <f>H209*(Bonds!Z199/100)*(1/(1+(Bonds!F199/100)))</f>
        <v>-0.004383901105</v>
      </c>
      <c r="J209" s="99">
        <f>-H209*Bonds!$AS$8</f>
        <v>-0.7398240565</v>
      </c>
      <c r="K209" s="99">
        <f t="shared" si="6"/>
        <v>-2.339529086</v>
      </c>
    </row>
    <row r="210">
      <c r="A210" s="262">
        <v>42845.0</v>
      </c>
      <c r="B210" s="10">
        <f>EXP(-1*B$9*'Yield curve'!B203/100)</f>
        <v>0.9186960052</v>
      </c>
      <c r="C210" s="10">
        <f>EXP(-1*C$9*'Yield curve'!C203/100)</f>
        <v>0.848402593</v>
      </c>
      <c r="D210" s="10">
        <f>EXP(-1*D$9*'Yield curve'!D203/100)</f>
        <v>0.7854488038</v>
      </c>
      <c r="E210" s="10">
        <f>EXP(-1*E$9*'Yield curve'!E203/100)</f>
        <v>0.7271663577</v>
      </c>
      <c r="F210" s="99">
        <f>EXP(-1*F$9*'Yield curve'!F203/100)</f>
        <v>0.6743540562</v>
      </c>
      <c r="G210" s="99">
        <f t="shared" si="4"/>
        <v>77.32057516</v>
      </c>
      <c r="H210" s="99">
        <f t="shared" si="5"/>
        <v>4.724586381</v>
      </c>
      <c r="I210" s="99">
        <f>H210*(Bonds!Z200/100)*(1/(1+(Bonds!F200/100)))</f>
        <v>-0.004817431423</v>
      </c>
      <c r="J210" s="99">
        <f>-H210*Bonds!$AS$8</f>
        <v>-0.739764208</v>
      </c>
      <c r="K210" s="99">
        <f t="shared" si="6"/>
        <v>-2.339339829</v>
      </c>
    </row>
    <row r="211">
      <c r="A211" s="262">
        <v>42844.0</v>
      </c>
      <c r="B211" s="10">
        <f>EXP(-1*B$9*'Yield curve'!B204/100)</f>
        <v>0.9172272669</v>
      </c>
      <c r="C211" s="10">
        <f>EXP(-1*C$9*'Yield curve'!C204/100)</f>
        <v>0.8456920439</v>
      </c>
      <c r="D211" s="10">
        <f>EXP(-1*D$9*'Yield curve'!D204/100)</f>
        <v>0.782391519</v>
      </c>
      <c r="E211" s="10">
        <f>EXP(-1*E$9*'Yield curve'!E204/100)</f>
        <v>0.7236843227</v>
      </c>
      <c r="F211" s="99">
        <f>EXP(-1*F$9*'Yield curve'!F204/100)</f>
        <v>0.6706552899</v>
      </c>
      <c r="G211" s="99">
        <f t="shared" si="4"/>
        <v>76.91465509</v>
      </c>
      <c r="H211" s="99">
        <f t="shared" si="5"/>
        <v>4.723900063</v>
      </c>
      <c r="I211" s="99">
        <f>H211*(Bonds!Z201/100)*(1/(1+(Bonds!F201/100)))</f>
        <v>-0.002187193288</v>
      </c>
      <c r="J211" s="99">
        <f>-H211*Bonds!$AS$8</f>
        <v>-0.739656746</v>
      </c>
      <c r="K211" s="99">
        <f t="shared" si="6"/>
        <v>-2.339000004</v>
      </c>
    </row>
    <row r="212">
      <c r="A212" s="262">
        <v>42843.0</v>
      </c>
      <c r="B212" s="10">
        <f>EXP(-1*B$9*'Yield curve'!B205/100)</f>
        <v>0.9164937785</v>
      </c>
      <c r="C212" s="10">
        <f>EXP(-1*C$9*'Yield curve'!C205/100)</f>
        <v>0.8446778221</v>
      </c>
      <c r="D212" s="10">
        <f>EXP(-1*D$9*'Yield curve'!D205/100)</f>
        <v>0.780984481</v>
      </c>
      <c r="E212" s="10">
        <f>EXP(-1*E$9*'Yield curve'!E205/100)</f>
        <v>0.7220939673</v>
      </c>
      <c r="F212" s="99">
        <f>EXP(-1*F$9*'Yield curve'!F205/100)</f>
        <v>0.6689807457</v>
      </c>
      <c r="G212" s="99">
        <f t="shared" si="4"/>
        <v>76.73115156</v>
      </c>
      <c r="H212" s="99">
        <f t="shared" si="5"/>
        <v>4.723577995</v>
      </c>
      <c r="I212" s="99">
        <f>H212*(Bonds!Z202/100)*(1/(1+(Bonds!F202/100)))</f>
        <v>0.0008744128091</v>
      </c>
      <c r="J212" s="99">
        <f>-H212*Bonds!$AS$8</f>
        <v>-0.7396063173</v>
      </c>
      <c r="K212" s="99">
        <f t="shared" si="6"/>
        <v>-2.338840534</v>
      </c>
    </row>
    <row r="213">
      <c r="A213" s="262">
        <v>42842.0</v>
      </c>
      <c r="B213" s="10">
        <f>EXP(-1*B$9*'Yield curve'!B206/100)</f>
        <v>0.9165854325</v>
      </c>
      <c r="C213" s="10">
        <f>EXP(-1*C$9*'Yield curve'!C206/100)</f>
        <v>0.8450157608</v>
      </c>
      <c r="D213" s="10">
        <f>EXP(-1*D$9*'Yield curve'!D206/100)</f>
        <v>0.7814532123</v>
      </c>
      <c r="E213" s="10">
        <f>EXP(-1*E$9*'Yield curve'!E206/100)</f>
        <v>0.7226718736</v>
      </c>
      <c r="F213" s="99">
        <f>EXP(-1*F$9*'Yield curve'!F206/100)</f>
        <v>0.669650061</v>
      </c>
      <c r="G213" s="99">
        <f t="shared" si="4"/>
        <v>76.80344695</v>
      </c>
      <c r="H213" s="99">
        <f t="shared" si="5"/>
        <v>4.723743932</v>
      </c>
      <c r="I213" s="99">
        <f>H213*(Bonds!Z203/100)*(1/(1+(Bonds!F203/100)))</f>
        <v>-0.0004373027154</v>
      </c>
      <c r="J213" s="99">
        <f>-H213*Bonds!$AS$8</f>
        <v>-0.7396322993</v>
      </c>
      <c r="K213" s="99">
        <f t="shared" si="6"/>
        <v>-2.338922697</v>
      </c>
    </row>
    <row r="214">
      <c r="A214" s="262">
        <v>42839.0</v>
      </c>
      <c r="B214" s="10">
        <f>EXP(-1*B$9*'Yield curve'!B207/100)</f>
        <v>0.9159440472</v>
      </c>
      <c r="C214" s="10">
        <f>EXP(-1*C$9*'Yield curve'!C207/100)</f>
        <v>0.8443400185</v>
      </c>
      <c r="D214" s="10">
        <f>EXP(-1*D$9*'Yield curve'!D207/100)</f>
        <v>0.7807502208</v>
      </c>
      <c r="E214" s="10">
        <f>EXP(-1*E$9*'Yield curve'!E207/100)</f>
        <v>0.7220939673</v>
      </c>
      <c r="F214" s="99">
        <f>EXP(-1*F$9*'Yield curve'!F207/100)</f>
        <v>0.6693153197</v>
      </c>
      <c r="G214" s="99">
        <f t="shared" si="4"/>
        <v>76.7626409</v>
      </c>
      <c r="H214" s="99">
        <f t="shared" si="5"/>
        <v>4.723811266</v>
      </c>
      <c r="I214" s="99">
        <f>H214*(Bonds!Z204/100)*(1/(1+(Bonds!F204/100)))</f>
        <v>-0.0004372684685</v>
      </c>
      <c r="J214" s="99">
        <f>-H214*Bonds!$AS$8</f>
        <v>-0.7396428423</v>
      </c>
      <c r="K214" s="99">
        <f t="shared" si="6"/>
        <v>-2.338956037</v>
      </c>
    </row>
    <row r="215">
      <c r="A215" s="262">
        <v>42838.0</v>
      </c>
      <c r="B215" s="10">
        <f>EXP(-1*B$9*'Yield curve'!B208/100)</f>
        <v>0.9158524574</v>
      </c>
      <c r="C215" s="10">
        <f>EXP(-1*C$9*'Yield curve'!C208/100)</f>
        <v>0.8441711674</v>
      </c>
      <c r="D215" s="10">
        <f>EXP(-1*D$9*'Yield curve'!D208/100)</f>
        <v>0.7805160309</v>
      </c>
      <c r="E215" s="10">
        <f>EXP(-1*E$9*'Yield curve'!E208/100)</f>
        <v>0.7218051874</v>
      </c>
      <c r="F215" s="99">
        <f>EXP(-1*F$9*'Yield curve'!F208/100)</f>
        <v>0.6689807457</v>
      </c>
      <c r="G215" s="99">
        <f t="shared" si="4"/>
        <v>76.72638854</v>
      </c>
      <c r="H215" s="99">
        <f t="shared" si="5"/>
        <v>4.723733883</v>
      </c>
      <c r="I215" s="99">
        <f>H215*(Bonds!Z205/100)*(1/(1+(Bonds!F205/100)))</f>
        <v>-0.002623325</v>
      </c>
      <c r="J215" s="99">
        <f>-H215*Bonds!$AS$8</f>
        <v>-0.7396307258</v>
      </c>
      <c r="K215" s="99">
        <f t="shared" si="6"/>
        <v>-2.338917721</v>
      </c>
    </row>
    <row r="216">
      <c r="A216" s="262">
        <v>42837.0</v>
      </c>
      <c r="B216" s="10">
        <f>EXP(-1*B$9*'Yield curve'!B209/100)</f>
        <v>0.9153031107</v>
      </c>
      <c r="C216" s="10">
        <f>EXP(-1*C$9*'Yield curve'!C209/100)</f>
        <v>0.8434961005</v>
      </c>
      <c r="D216" s="10">
        <f>EXP(-1*D$9*'Yield curve'!D209/100)</f>
        <v>0.7795799734</v>
      </c>
      <c r="E216" s="10">
        <f>EXP(-1*E$9*'Yield curve'!E209/100)</f>
        <v>0.7203630197</v>
      </c>
      <c r="F216" s="99">
        <f>EXP(-1*F$9*'Yield curve'!F209/100)</f>
        <v>0.6669768109</v>
      </c>
      <c r="G216" s="99">
        <f t="shared" si="4"/>
        <v>76.51197862</v>
      </c>
      <c r="H216" s="99">
        <f t="shared" si="5"/>
        <v>4.723205965</v>
      </c>
      <c r="I216" s="99">
        <f>H216*(Bonds!Z206/100)*(1/(1+(Bonds!F206/100)))</f>
        <v>0.002184646607</v>
      </c>
      <c r="J216" s="99">
        <f>-H216*Bonds!$AS$8</f>
        <v>-0.7395480658</v>
      </c>
      <c r="K216" s="99">
        <f t="shared" si="6"/>
        <v>-2.338656327</v>
      </c>
    </row>
    <row r="217">
      <c r="A217" s="262">
        <v>42836.0</v>
      </c>
      <c r="B217" s="10">
        <f>EXP(-1*B$9*'Yield curve'!B210/100)</f>
        <v>0.915211585</v>
      </c>
      <c r="C217" s="10">
        <f>EXP(-1*C$9*'Yield curve'!C210/100)</f>
        <v>0.84400235</v>
      </c>
      <c r="D217" s="10">
        <f>EXP(-1*D$9*'Yield curve'!D210/100)</f>
        <v>0.7807502208</v>
      </c>
      <c r="E217" s="10">
        <f>EXP(-1*E$9*'Yield curve'!E210/100)</f>
        <v>0.7218051874</v>
      </c>
      <c r="F217" s="99">
        <f>EXP(-1*F$9*'Yield curve'!F210/100)</f>
        <v>0.6686463389</v>
      </c>
      <c r="G217" s="99">
        <f t="shared" si="4"/>
        <v>76.6906731</v>
      </c>
      <c r="H217" s="99">
        <f t="shared" si="5"/>
        <v>4.72369003</v>
      </c>
      <c r="I217" s="99">
        <f>H217*(Bonds!Z207/100)*(1/(1+(Bonds!F207/100)))</f>
        <v>0.00218588155</v>
      </c>
      <c r="J217" s="99">
        <f>-H217*Bonds!$AS$8</f>
        <v>-0.7396238596</v>
      </c>
      <c r="K217" s="99">
        <f t="shared" si="6"/>
        <v>-2.338896008</v>
      </c>
    </row>
    <row r="218">
      <c r="A218" s="262">
        <v>42835.0</v>
      </c>
      <c r="B218" s="10">
        <f>EXP(-1*B$9*'Yield curve'!B211/100)</f>
        <v>0.9144797085</v>
      </c>
      <c r="C218" s="10">
        <f>EXP(-1*C$9*'Yield curve'!C211/100)</f>
        <v>0.8438335664</v>
      </c>
      <c r="D218" s="10">
        <f>EXP(-1*D$9*'Yield curve'!D211/100)</f>
        <v>0.7812188115</v>
      </c>
      <c r="E218" s="10">
        <f>EXP(-1*E$9*'Yield curve'!E211/100)</f>
        <v>0.7228164224</v>
      </c>
      <c r="F218" s="99">
        <f>EXP(-1*F$9*'Yield curve'!F211/100)</f>
        <v>0.670320046</v>
      </c>
      <c r="G218" s="99">
        <f t="shared" si="4"/>
        <v>76.86367599</v>
      </c>
      <c r="H218" s="99">
        <f t="shared" si="5"/>
        <v>4.724360256</v>
      </c>
      <c r="I218" s="99">
        <f>H218*(Bonds!Z208/100)*(1/(1+(Bonds!F208/100)))</f>
        <v>0.002187203822</v>
      </c>
      <c r="J218" s="99">
        <f>-H218*Bonds!$AS$8</f>
        <v>-0.7397288019</v>
      </c>
      <c r="K218" s="99">
        <f t="shared" si="6"/>
        <v>-2.339227865</v>
      </c>
    </row>
    <row r="219">
      <c r="A219" s="262">
        <v>42832.0</v>
      </c>
      <c r="B219" s="10">
        <f>EXP(-1*B$9*'Yield curve'!B212/100)</f>
        <v>0.915211585</v>
      </c>
      <c r="C219" s="10">
        <f>EXP(-1*C$9*'Yield curve'!C212/100)</f>
        <v>0.8450157608</v>
      </c>
      <c r="D219" s="10">
        <f>EXP(-1*D$9*'Yield curve'!D212/100)</f>
        <v>0.7826262717</v>
      </c>
      <c r="E219" s="10">
        <f>EXP(-1*E$9*'Yield curve'!E212/100)</f>
        <v>0.724408369</v>
      </c>
      <c r="F219" s="99">
        <f>EXP(-1*F$9*'Yield curve'!F212/100)</f>
        <v>0.6719979426</v>
      </c>
      <c r="G219" s="99">
        <f t="shared" si="4"/>
        <v>77.04794409</v>
      </c>
      <c r="H219" s="99">
        <f t="shared" si="5"/>
        <v>4.724666419</v>
      </c>
      <c r="I219" s="99">
        <f>H219*(Bonds!Z209/100)*(1/(1+(Bonds!F209/100)))</f>
        <v>0.003939045648</v>
      </c>
      <c r="J219" s="99">
        <f>-H219*Bonds!$AS$8</f>
        <v>-0.7397767401</v>
      </c>
      <c r="K219" s="99">
        <f t="shared" si="6"/>
        <v>-2.339379459</v>
      </c>
    </row>
    <row r="220">
      <c r="A220" s="262">
        <v>42831.0</v>
      </c>
      <c r="B220" s="10">
        <f>EXP(-1*B$9*'Yield curve'!B213/100)</f>
        <v>0.9151200684</v>
      </c>
      <c r="C220" s="10">
        <f>EXP(-1*C$9*'Yield curve'!C213/100)</f>
        <v>0.8460303883</v>
      </c>
      <c r="D220" s="10">
        <f>EXP(-1*D$9*'Yield curve'!D213/100)</f>
        <v>0.7845068305</v>
      </c>
      <c r="E220" s="10">
        <f>EXP(-1*E$9*'Yield curve'!E213/100)</f>
        <v>0.7268755493</v>
      </c>
      <c r="F220" s="99">
        <f>EXP(-1*F$9*'Yield curve'!F213/100)</f>
        <v>0.6750287476</v>
      </c>
      <c r="G220" s="99">
        <f t="shared" si="4"/>
        <v>77.37177872</v>
      </c>
      <c r="H220" s="99">
        <f t="shared" si="5"/>
        <v>4.72553104</v>
      </c>
      <c r="I220" s="99">
        <f>H220*(Bonds!Z210/100)*(1/(1+(Bonds!F210/100)))</f>
        <v>-0.0008762341999</v>
      </c>
      <c r="J220" s="99">
        <f>-H220*Bonds!$AS$8</f>
        <v>-0.7399121204</v>
      </c>
      <c r="K220" s="99">
        <f t="shared" si="6"/>
        <v>-2.339807569</v>
      </c>
    </row>
    <row r="221">
      <c r="A221" s="262">
        <v>42830.0</v>
      </c>
      <c r="B221" s="10">
        <f>EXP(-1*B$9*'Yield curve'!B214/100)</f>
        <v>0.915028561</v>
      </c>
      <c r="C221" s="10">
        <f>EXP(-1*C$9*'Yield curve'!C214/100)</f>
        <v>0.8456920439</v>
      </c>
      <c r="D221" s="10">
        <f>EXP(-1*D$9*'Yield curve'!D214/100)</f>
        <v>0.7845068305</v>
      </c>
      <c r="E221" s="10">
        <f>EXP(-1*E$9*'Yield curve'!E214/100)</f>
        <v>0.7265848572</v>
      </c>
      <c r="F221" s="99">
        <f>EXP(-1*F$9*'Yield curve'!F214/100)</f>
        <v>0.6743540562</v>
      </c>
      <c r="G221" s="99">
        <f t="shared" si="4"/>
        <v>77.3008215</v>
      </c>
      <c r="H221" s="99">
        <f t="shared" si="5"/>
        <v>4.725333162</v>
      </c>
      <c r="I221" s="99">
        <f>H221*(Bonds!Z211/100)*(1/(1+(Bonds!F211/100)))</f>
        <v>-0.003066122741</v>
      </c>
      <c r="J221" s="99">
        <f>-H221*Bonds!$AS$8</f>
        <v>-0.7398811371</v>
      </c>
      <c r="K221" s="99">
        <f t="shared" si="6"/>
        <v>-2.339709591</v>
      </c>
    </row>
    <row r="222">
      <c r="A222" s="262">
        <v>42829.0</v>
      </c>
      <c r="B222" s="10">
        <f>EXP(-1*B$9*'Yield curve'!B215/100)</f>
        <v>0.9148455736</v>
      </c>
      <c r="C222" s="10">
        <f>EXP(-1*C$9*'Yield curve'!C215/100)</f>
        <v>0.8450157608</v>
      </c>
      <c r="D222" s="10">
        <f>EXP(-1*D$9*'Yield curve'!D215/100)</f>
        <v>0.7826262717</v>
      </c>
      <c r="E222" s="10">
        <f>EXP(-1*E$9*'Yield curve'!E215/100)</f>
        <v>0.724408369</v>
      </c>
      <c r="F222" s="99">
        <f>EXP(-1*F$9*'Yield curve'!F215/100)</f>
        <v>0.6719979426</v>
      </c>
      <c r="G222" s="99">
        <f t="shared" si="4"/>
        <v>77.04702906</v>
      </c>
      <c r="H222" s="99">
        <f t="shared" si="5"/>
        <v>4.724710654</v>
      </c>
      <c r="I222" s="99">
        <f>H222*(Bonds!Z212/100)*(1/(1+(Bonds!F212/100)))</f>
        <v>0.0004376758364</v>
      </c>
      <c r="J222" s="99">
        <f>-H222*Bonds!$AS$8</f>
        <v>-0.7397836663</v>
      </c>
      <c r="K222" s="99">
        <f t="shared" si="6"/>
        <v>-2.339401361</v>
      </c>
    </row>
    <row r="223">
      <c r="A223" s="262">
        <v>42828.0</v>
      </c>
      <c r="B223" s="10">
        <f>EXP(-1*B$9*'Yield curve'!B216/100)</f>
        <v>0.915211585</v>
      </c>
      <c r="C223" s="10">
        <f>EXP(-1*C$9*'Yield curve'!C216/100)</f>
        <v>0.8455229224</v>
      </c>
      <c r="D223" s="10">
        <f>EXP(-1*D$9*'Yield curve'!D216/100)</f>
        <v>0.7835659869</v>
      </c>
      <c r="E223" s="10">
        <f>EXP(-1*E$9*'Yield curve'!E216/100)</f>
        <v>0.7251331397</v>
      </c>
      <c r="F223" s="99">
        <f>EXP(-1*F$9*'Yield curve'!F216/100)</f>
        <v>0.6723340256</v>
      </c>
      <c r="G223" s="99">
        <f t="shared" si="4"/>
        <v>77.08782171</v>
      </c>
      <c r="H223" s="99">
        <f t="shared" si="5"/>
        <v>4.724675051</v>
      </c>
      <c r="I223" s="99">
        <f>H223*(Bonds!Z213/100)*(1/(1+(Bonds!F213/100)))</f>
        <v>0</v>
      </c>
      <c r="J223" s="99">
        <f>-H223*Bonds!$AS$8</f>
        <v>-0.7397780917</v>
      </c>
      <c r="K223" s="99">
        <f t="shared" si="6"/>
        <v>-2.339383733</v>
      </c>
    </row>
    <row r="224">
      <c r="A224" s="262">
        <v>42825.0</v>
      </c>
      <c r="B224" s="10">
        <f>EXP(-1*B$9*'Yield curve'!B217/100)</f>
        <v>0.9146626228</v>
      </c>
      <c r="C224" s="10">
        <f>EXP(-1*C$9*'Yield curve'!C217/100)</f>
        <v>0.8453538347</v>
      </c>
      <c r="D224" s="10">
        <f>EXP(-1*D$9*'Yield curve'!D217/100)</f>
        <v>0.7830959884</v>
      </c>
      <c r="E224" s="10">
        <f>EXP(-1*E$9*'Yield curve'!E217/100)</f>
        <v>0.7248431445</v>
      </c>
      <c r="F224" s="99">
        <f>EXP(-1*F$9*'Yield curve'!F217/100)</f>
        <v>0.6723340256</v>
      </c>
      <c r="G224" s="99">
        <f t="shared" si="4"/>
        <v>77.0841266</v>
      </c>
      <c r="H224" s="99">
        <f t="shared" si="5"/>
        <v>4.724789412</v>
      </c>
      <c r="I224" s="99">
        <f>H224*(Bonds!Z214/100)*(1/(1+(Bonds!F214/100)))</f>
        <v>0.002626342086</v>
      </c>
      <c r="J224" s="99">
        <f>-H224*Bonds!$AS$8</f>
        <v>-0.7397959981</v>
      </c>
      <c r="K224" s="99">
        <f t="shared" si="6"/>
        <v>-2.339440358</v>
      </c>
    </row>
    <row r="225">
      <c r="A225" s="262">
        <v>42824.0</v>
      </c>
      <c r="B225" s="10">
        <f>EXP(-1*B$9*'Yield curve'!B218/100)</f>
        <v>0.9146626228</v>
      </c>
      <c r="C225" s="10">
        <f>EXP(-1*C$9*'Yield curve'!C218/100)</f>
        <v>0.8458611992</v>
      </c>
      <c r="D225" s="10">
        <f>EXP(-1*D$9*'Yield curve'!D218/100)</f>
        <v>0.7845068305</v>
      </c>
      <c r="E225" s="10">
        <f>EXP(-1*E$9*'Yield curve'!E218/100)</f>
        <v>0.7265848572</v>
      </c>
      <c r="F225" s="99">
        <f>EXP(-1*F$9*'Yield curve'!F218/100)</f>
        <v>0.6743540562</v>
      </c>
      <c r="G225" s="99">
        <f t="shared" si="4"/>
        <v>77.30032954</v>
      </c>
      <c r="H225" s="99">
        <f t="shared" si="5"/>
        <v>4.725362341</v>
      </c>
      <c r="I225" s="99">
        <f>H225*(Bonds!Z215/100)*(1/(1+(Bonds!F215/100)))</f>
        <v>-0.002628121436</v>
      </c>
      <c r="J225" s="99">
        <f>-H225*Bonds!$AS$8</f>
        <v>-0.7398857059</v>
      </c>
      <c r="K225" s="99">
        <f t="shared" si="6"/>
        <v>-2.339724039</v>
      </c>
    </row>
    <row r="226">
      <c r="A226" s="262">
        <v>42823.0</v>
      </c>
      <c r="B226" s="10">
        <f>EXP(-1*B$9*'Yield curve'!B219/100)</f>
        <v>0.914022583</v>
      </c>
      <c r="C226" s="10">
        <f>EXP(-1*C$9*'Yield curve'!C219/100)</f>
        <v>0.8451847808</v>
      </c>
      <c r="D226" s="10">
        <f>EXP(-1*D$9*'Yield curve'!D219/100)</f>
        <v>0.783801092</v>
      </c>
      <c r="E226" s="10">
        <f>EXP(-1*E$9*'Yield curve'!E219/100)</f>
        <v>0.7252781808</v>
      </c>
      <c r="F226" s="99">
        <f>EXP(-1*F$9*'Yield curve'!F219/100)</f>
        <v>0.6723340256</v>
      </c>
      <c r="G226" s="99">
        <f t="shared" si="4"/>
        <v>77.08495422</v>
      </c>
      <c r="H226" s="99">
        <f t="shared" si="5"/>
        <v>4.724832001</v>
      </c>
      <c r="I226" s="99">
        <f>H226*(Bonds!Z216/100)*(1/(1+(Bonds!F216/100)))</f>
        <v>-0.0008754552531</v>
      </c>
      <c r="J226" s="99">
        <f>-H226*Bonds!$AS$8</f>
        <v>-0.7398026665</v>
      </c>
      <c r="K226" s="99">
        <f t="shared" si="6"/>
        <v>-2.339461445</v>
      </c>
    </row>
    <row r="227">
      <c r="A227" s="262">
        <v>42822.0</v>
      </c>
      <c r="B227" s="10">
        <f>EXP(-1*B$9*'Yield curve'!B220/100)</f>
        <v>0.9142054058</v>
      </c>
      <c r="C227" s="10">
        <f>EXP(-1*C$9*'Yield curve'!C220/100)</f>
        <v>0.8456920439</v>
      </c>
      <c r="D227" s="10">
        <f>EXP(-1*D$9*'Yield curve'!D220/100)</f>
        <v>0.783801092</v>
      </c>
      <c r="E227" s="10">
        <f>EXP(-1*E$9*'Yield curve'!E220/100)</f>
        <v>0.7249881276</v>
      </c>
      <c r="F227" s="99">
        <f>EXP(-1*F$9*'Yield curve'!F220/100)</f>
        <v>0.6716620277</v>
      </c>
      <c r="G227" s="99">
        <f t="shared" si="4"/>
        <v>77.01707451</v>
      </c>
      <c r="H227" s="99">
        <f t="shared" si="5"/>
        <v>4.724525759</v>
      </c>
      <c r="I227" s="99">
        <f>H227*(Bonds!Z217/100)*(1/(1+(Bonds!F217/100)))</f>
        <v>-0.0004376181696</v>
      </c>
      <c r="J227" s="99">
        <f>-H227*Bonds!$AS$8</f>
        <v>-0.7397547159</v>
      </c>
      <c r="K227" s="99">
        <f t="shared" si="6"/>
        <v>-2.339309812</v>
      </c>
    </row>
    <row r="228">
      <c r="A228" s="262">
        <v>42821.0</v>
      </c>
      <c r="B228" s="10">
        <f>EXP(-1*B$9*'Yield curve'!B221/100)</f>
        <v>0.9144797085</v>
      </c>
      <c r="C228" s="10">
        <f>EXP(-1*C$9*'Yield curve'!C221/100)</f>
        <v>0.8461996113</v>
      </c>
      <c r="D228" s="10">
        <f>EXP(-1*D$9*'Yield curve'!D221/100)</f>
        <v>0.7840362676</v>
      </c>
      <c r="E228" s="10">
        <f>EXP(-1*E$9*'Yield curve'!E221/100)</f>
        <v>0.7249881276</v>
      </c>
      <c r="F228" s="99">
        <f>EXP(-1*F$9*'Yield curve'!F221/100)</f>
        <v>0.6713262806</v>
      </c>
      <c r="G228" s="99">
        <f t="shared" si="4"/>
        <v>76.98520305</v>
      </c>
      <c r="H228" s="99">
        <f t="shared" si="5"/>
        <v>4.724311361</v>
      </c>
      <c r="I228" s="99">
        <f>H228*(Bonds!Z218/100)*(1/(1+(Bonds!F218/100)))</f>
        <v>-0.001312673343</v>
      </c>
      <c r="J228" s="99">
        <f>-H228*Bonds!$AS$8</f>
        <v>-0.739721146</v>
      </c>
      <c r="K228" s="99">
        <f t="shared" si="6"/>
        <v>-2.339203655</v>
      </c>
    </row>
    <row r="229">
      <c r="A229" s="262">
        <v>42818.0</v>
      </c>
      <c r="B229" s="10">
        <f>EXP(-1*B$9*'Yield curve'!B222/100)</f>
        <v>0.9146626228</v>
      </c>
      <c r="C229" s="10">
        <f>EXP(-1*C$9*'Yield curve'!C222/100)</f>
        <v>0.8453538347</v>
      </c>
      <c r="D229" s="10">
        <f>EXP(-1*D$9*'Yield curve'!D222/100)</f>
        <v>0.7828610948</v>
      </c>
      <c r="E229" s="10">
        <f>EXP(-1*E$9*'Yield curve'!E222/100)</f>
        <v>0.7238290741</v>
      </c>
      <c r="F229" s="99">
        <f>EXP(-1*F$9*'Yield curve'!F222/100)</f>
        <v>0.670320046</v>
      </c>
      <c r="G229" s="99">
        <f t="shared" si="4"/>
        <v>76.87457128</v>
      </c>
      <c r="H229" s="99">
        <f t="shared" si="5"/>
        <v>4.724087461</v>
      </c>
      <c r="I229" s="99">
        <f>H229*(Bonds!Z219/100)*(1/(1+(Bonds!F219/100)))</f>
        <v>0</v>
      </c>
      <c r="J229" s="99">
        <f>-H229*Bonds!$AS$8</f>
        <v>-0.7396860883</v>
      </c>
      <c r="K229" s="99">
        <f t="shared" si="6"/>
        <v>-2.339092792</v>
      </c>
    </row>
    <row r="230">
      <c r="A230" s="262">
        <v>42817.0</v>
      </c>
      <c r="B230" s="10">
        <f>EXP(-1*B$9*'Yield curve'!B223/100)</f>
        <v>0.9139311853</v>
      </c>
      <c r="C230" s="10">
        <f>EXP(-1*C$9*'Yield curve'!C223/100)</f>
        <v>0.8448467745</v>
      </c>
      <c r="D230" s="10">
        <f>EXP(-1*D$9*'Yield curve'!D223/100)</f>
        <v>0.7826262717</v>
      </c>
      <c r="E230" s="10">
        <f>EXP(-1*E$9*'Yield curve'!E223/100)</f>
        <v>0.7236843227</v>
      </c>
      <c r="F230" s="99">
        <f>EXP(-1*F$9*'Yield curve'!F223/100)</f>
        <v>0.670320046</v>
      </c>
      <c r="G230" s="99">
        <f t="shared" si="4"/>
        <v>76.8705261</v>
      </c>
      <c r="H230" s="99">
        <f t="shared" si="5"/>
        <v>4.724237547</v>
      </c>
      <c r="I230" s="99">
        <f>H230*(Bonds!Z220/100)*(1/(1+(Bonds!F220/100)))</f>
        <v>-0.000874858805</v>
      </c>
      <c r="J230" s="99">
        <f>-H230*Bonds!$AS$8</f>
        <v>-0.7397095884</v>
      </c>
      <c r="K230" s="99">
        <f t="shared" si="6"/>
        <v>-2.339167106</v>
      </c>
    </row>
    <row r="231">
      <c r="A231" s="262">
        <v>42816.0</v>
      </c>
      <c r="B231" s="10">
        <f>EXP(-1*B$9*'Yield curve'!B224/100)</f>
        <v>0.914022583</v>
      </c>
      <c r="C231" s="10">
        <f>EXP(-1*C$9*'Yield curve'!C224/100)</f>
        <v>0.8446778221</v>
      </c>
      <c r="D231" s="10">
        <f>EXP(-1*D$9*'Yield curve'!D224/100)</f>
        <v>0.782391519</v>
      </c>
      <c r="E231" s="10">
        <f>EXP(-1*E$9*'Yield curve'!E224/100)</f>
        <v>0.7232502424</v>
      </c>
      <c r="F231" s="99">
        <f>EXP(-1*F$9*'Yield curve'!F224/100)</f>
        <v>0.669650061</v>
      </c>
      <c r="G231" s="99">
        <f t="shared" si="4"/>
        <v>76.79998667</v>
      </c>
      <c r="H231" s="99">
        <f t="shared" si="5"/>
        <v>4.724018276</v>
      </c>
      <c r="I231" s="99">
        <f>H231*(Bonds!Z221/100)*(1/(1+(Bonds!F221/100)))</f>
        <v>0.002186640565</v>
      </c>
      <c r="J231" s="99">
        <f>-H231*Bonds!$AS$8</f>
        <v>-0.7396752555</v>
      </c>
      <c r="K231" s="99">
        <f t="shared" si="6"/>
        <v>-2.339058536</v>
      </c>
    </row>
    <row r="232">
      <c r="A232" s="262">
        <v>42815.0</v>
      </c>
      <c r="B232" s="10">
        <f>EXP(-1*B$9*'Yield curve'!B225/100)</f>
        <v>0.9141139898</v>
      </c>
      <c r="C232" s="10">
        <f>EXP(-1*C$9*'Yield curve'!C225/100)</f>
        <v>0.8443400185</v>
      </c>
      <c r="D232" s="10">
        <f>EXP(-1*D$9*'Yield curve'!D225/100)</f>
        <v>0.782391519</v>
      </c>
      <c r="E232" s="10">
        <f>EXP(-1*E$9*'Yield curve'!E225/100)</f>
        <v>0.7239738544</v>
      </c>
      <c r="F232" s="99">
        <f>EXP(-1*F$9*'Yield curve'!F225/100)</f>
        <v>0.6713262806</v>
      </c>
      <c r="G232" s="99">
        <f t="shared" si="4"/>
        <v>76.97299221</v>
      </c>
      <c r="H232" s="99">
        <f t="shared" si="5"/>
        <v>4.724636114</v>
      </c>
      <c r="I232" s="99">
        <f>H232*(Bonds!Z222/100)*(1/(1+(Bonds!F222/100)))</f>
        <v>0.001312763577</v>
      </c>
      <c r="J232" s="99">
        <f>-H232*Bonds!$AS$8</f>
        <v>-0.739771995</v>
      </c>
      <c r="K232" s="99">
        <f t="shared" si="6"/>
        <v>-2.339364453</v>
      </c>
    </row>
    <row r="233">
      <c r="A233" s="262">
        <v>42814.0</v>
      </c>
      <c r="B233" s="10">
        <f>EXP(-1*B$9*'Yield curve'!B226/100)</f>
        <v>0.9142968309</v>
      </c>
      <c r="C233" s="10">
        <f>EXP(-1*C$9*'Yield curve'!C226/100)</f>
        <v>0.8453538347</v>
      </c>
      <c r="D233" s="10">
        <f>EXP(-1*D$9*'Yield curve'!D226/100)</f>
        <v>0.7835659869</v>
      </c>
      <c r="E233" s="10">
        <f>EXP(-1*E$9*'Yield curve'!E226/100)</f>
        <v>0.7251331397</v>
      </c>
      <c r="F233" s="99">
        <f>EXP(-1*F$9*'Yield curve'!F226/100)</f>
        <v>0.6723340256</v>
      </c>
      <c r="G233" s="99">
        <f t="shared" si="4"/>
        <v>77.08511211</v>
      </c>
      <c r="H233" s="99">
        <f t="shared" si="5"/>
        <v>4.724800493</v>
      </c>
      <c r="I233" s="99">
        <f>H233*(Bonds!Z223/100)*(1/(1+(Bonds!F223/100)))</f>
        <v>-0.0004377247075</v>
      </c>
      <c r="J233" s="99">
        <f>-H233*Bonds!$AS$8</f>
        <v>-0.7397977331</v>
      </c>
      <c r="K233" s="99">
        <f t="shared" si="6"/>
        <v>-2.339445844</v>
      </c>
    </row>
    <row r="234">
      <c r="A234" s="262">
        <v>42811.0</v>
      </c>
      <c r="B234" s="10">
        <f>EXP(-1*B$9*'Yield curve'!B227/100)</f>
        <v>0.9141139898</v>
      </c>
      <c r="C234" s="10">
        <f>EXP(-1*C$9*'Yield curve'!C227/100)</f>
        <v>0.8446778221</v>
      </c>
      <c r="D234" s="10">
        <f>EXP(-1*D$9*'Yield curve'!D227/100)</f>
        <v>0.7830959884</v>
      </c>
      <c r="E234" s="10">
        <f>EXP(-1*E$9*'Yield curve'!E227/100)</f>
        <v>0.7246981903</v>
      </c>
      <c r="F234" s="99">
        <f>EXP(-1*F$9*'Yield curve'!F227/100)</f>
        <v>0.6719979426</v>
      </c>
      <c r="G234" s="99">
        <f t="shared" si="4"/>
        <v>77.0462541</v>
      </c>
      <c r="H234" s="99">
        <f t="shared" si="5"/>
        <v>4.724795849</v>
      </c>
      <c r="I234" s="99">
        <f>H234*(Bonds!Z224/100)*(1/(1+(Bonds!F224/100)))</f>
        <v>-0.001313051185</v>
      </c>
      <c r="J234" s="99">
        <f>-H234*Bonds!$AS$8</f>
        <v>-0.7397970059</v>
      </c>
      <c r="K234" s="99">
        <f t="shared" si="6"/>
        <v>-2.339443545</v>
      </c>
    </row>
    <row r="235">
      <c r="A235" s="262">
        <v>42810.0</v>
      </c>
      <c r="B235" s="10">
        <f>EXP(-1*B$9*'Yield curve'!B228/100)</f>
        <v>0.9142054058</v>
      </c>
      <c r="C235" s="10">
        <f>EXP(-1*C$9*'Yield curve'!C228/100)</f>
        <v>0.8446778221</v>
      </c>
      <c r="D235" s="10">
        <f>EXP(-1*D$9*'Yield curve'!D228/100)</f>
        <v>0.7826262717</v>
      </c>
      <c r="E235" s="10">
        <f>EXP(-1*E$9*'Yield curve'!E228/100)</f>
        <v>0.7239738544</v>
      </c>
      <c r="F235" s="99">
        <f>EXP(-1*F$9*'Yield curve'!F228/100)</f>
        <v>0.6709907014</v>
      </c>
      <c r="G235" s="99">
        <f t="shared" si="4"/>
        <v>76.94025527</v>
      </c>
      <c r="H235" s="99">
        <f t="shared" si="5"/>
        <v>4.724458885</v>
      </c>
      <c r="I235" s="99">
        <f>H235*(Bonds!Z225/100)*(1/(1+(Bonds!F225/100)))</f>
        <v>-0.003937778289</v>
      </c>
      <c r="J235" s="99">
        <f>-H235*Bonds!$AS$8</f>
        <v>-0.7397442449</v>
      </c>
      <c r="K235" s="99">
        <f t="shared" si="6"/>
        <v>-2.3392767</v>
      </c>
    </row>
    <row r="236">
      <c r="A236" s="262">
        <v>42809.0</v>
      </c>
      <c r="B236" s="10">
        <f>EXP(-1*B$9*'Yield curve'!B229/100)</f>
        <v>0.913657047</v>
      </c>
      <c r="C236" s="10">
        <f>EXP(-1*C$9*'Yield curve'!C229/100)</f>
        <v>0.8436648166</v>
      </c>
      <c r="D236" s="10">
        <f>EXP(-1*D$9*'Yield curve'!D229/100)</f>
        <v>0.780984481</v>
      </c>
      <c r="E236" s="10">
        <f>EXP(-1*E$9*'Yield curve'!E229/100)</f>
        <v>0.7216608408</v>
      </c>
      <c r="F236" s="99">
        <f>EXP(-1*F$9*'Yield curve'!F229/100)</f>
        <v>0.6679780268</v>
      </c>
      <c r="G236" s="99">
        <f t="shared" si="4"/>
        <v>76.61766571</v>
      </c>
      <c r="H236" s="99">
        <f t="shared" si="5"/>
        <v>4.723652099</v>
      </c>
      <c r="I236" s="99">
        <f>H236*(Bonds!Z226/100)*(1/(1+(Bonds!F226/100)))</f>
        <v>-0.003933827046</v>
      </c>
      <c r="J236" s="99">
        <f>-H236*Bonds!$AS$8</f>
        <v>-0.7396179203</v>
      </c>
      <c r="K236" s="99">
        <f t="shared" si="6"/>
        <v>-2.338877227</v>
      </c>
    </row>
    <row r="237">
      <c r="A237" s="262">
        <v>42808.0</v>
      </c>
      <c r="B237" s="10">
        <f>EXP(-1*B$9*'Yield curve'!B230/100)</f>
        <v>0.9141139898</v>
      </c>
      <c r="C237" s="10">
        <f>EXP(-1*C$9*'Yield curve'!C230/100)</f>
        <v>0.84400235</v>
      </c>
      <c r="D237" s="10">
        <f>EXP(-1*D$9*'Yield curve'!D230/100)</f>
        <v>0.7798138825</v>
      </c>
      <c r="E237" s="10">
        <f>EXP(-1*E$9*'Yield curve'!E230/100)</f>
        <v>0.7196430167</v>
      </c>
      <c r="F237" s="99">
        <f>EXP(-1*F$9*'Yield curve'!F230/100)</f>
        <v>0.6649788788</v>
      </c>
      <c r="G237" s="99">
        <f t="shared" si="4"/>
        <v>76.30426818</v>
      </c>
      <c r="H237" s="99">
        <f t="shared" si="5"/>
        <v>4.722566837</v>
      </c>
      <c r="I237" s="99">
        <f>H237*(Bonds!Z227/100)*(1/(1+(Bonds!F227/100)))</f>
        <v>0.001309883553</v>
      </c>
      <c r="J237" s="99">
        <f>-H237*Bonds!$AS$8</f>
        <v>-0.7394479927</v>
      </c>
      <c r="K237" s="99">
        <f t="shared" si="6"/>
        <v>-2.338339868</v>
      </c>
    </row>
    <row r="238">
      <c r="A238" s="262">
        <v>42807.0</v>
      </c>
      <c r="B238" s="10">
        <f>EXP(-1*B$9*'Yield curve'!B231/100)</f>
        <v>0.9142054058</v>
      </c>
      <c r="C238" s="10">
        <f>EXP(-1*C$9*'Yield curve'!C231/100)</f>
        <v>0.84400235</v>
      </c>
      <c r="D238" s="10">
        <f>EXP(-1*D$9*'Yield curve'!D231/100)</f>
        <v>0.7800478617</v>
      </c>
      <c r="E238" s="10">
        <f>EXP(-1*E$9*'Yield curve'!E231/100)</f>
        <v>0.7202189615</v>
      </c>
      <c r="F238" s="99">
        <f>EXP(-1*F$9*'Yield curve'!F231/100)</f>
        <v>0.6659770956</v>
      </c>
      <c r="G238" s="99">
        <f t="shared" si="4"/>
        <v>76.40883875</v>
      </c>
      <c r="H238" s="99">
        <f t="shared" si="5"/>
        <v>4.722900403</v>
      </c>
      <c r="I238" s="99">
        <f>H238*(Bonds!Z228/100)*(1/(1+(Bonds!F228/100)))</f>
        <v>0</v>
      </c>
      <c r="J238" s="99">
        <f>-H238*Bonds!$AS$8</f>
        <v>-0.7395002217</v>
      </c>
      <c r="K238" s="99">
        <f t="shared" si="6"/>
        <v>-2.338505031</v>
      </c>
    </row>
    <row r="239">
      <c r="A239" s="262">
        <v>42804.0</v>
      </c>
      <c r="B239" s="10">
        <f>EXP(-1*B$9*'Yield curve'!B232/100)</f>
        <v>0.913657047</v>
      </c>
      <c r="C239" s="10">
        <f>EXP(-1*C$9*'Yield curve'!C232/100)</f>
        <v>0.8428215735</v>
      </c>
      <c r="D239" s="10">
        <f>EXP(-1*D$9*'Yield curve'!D232/100)</f>
        <v>0.7793461345</v>
      </c>
      <c r="E239" s="10">
        <f>EXP(-1*E$9*'Yield curve'!E232/100)</f>
        <v>0.7197869597</v>
      </c>
      <c r="F239" s="99">
        <f>EXP(-1*F$9*'Yield curve'!F232/100)</f>
        <v>0.6659770956</v>
      </c>
      <c r="G239" s="99">
        <f t="shared" si="4"/>
        <v>76.40168159</v>
      </c>
      <c r="H239" s="99">
        <f t="shared" si="5"/>
        <v>4.723122189</v>
      </c>
      <c r="I239" s="99">
        <f>H239*(Bonds!Z229/100)*(1/(1+(Bonds!F229/100)))</f>
        <v>-0.003057602453</v>
      </c>
      <c r="J239" s="99">
        <f>-H239*Bonds!$AS$8</f>
        <v>-0.7395349484</v>
      </c>
      <c r="K239" s="99">
        <f t="shared" si="6"/>
        <v>-2.338614846</v>
      </c>
    </row>
    <row r="240">
      <c r="A240" s="262">
        <v>42803.0</v>
      </c>
      <c r="B240" s="10">
        <f>EXP(-1*B$9*'Yield curve'!B233/100)</f>
        <v>0.913382991</v>
      </c>
      <c r="C240" s="10">
        <f>EXP(-1*C$9*'Yield curve'!C233/100)</f>
        <v>0.8423160322</v>
      </c>
      <c r="D240" s="10">
        <f>EXP(-1*D$9*'Yield curve'!D233/100)</f>
        <v>0.77841148</v>
      </c>
      <c r="E240" s="10">
        <f>EXP(-1*E$9*'Yield curve'!E233/100)</f>
        <v>0.718205169</v>
      </c>
      <c r="F240" s="99">
        <f>EXP(-1*F$9*'Yield curve'!F233/100)</f>
        <v>0.6636502501</v>
      </c>
      <c r="G240" s="99">
        <f t="shared" si="4"/>
        <v>76.15493982</v>
      </c>
      <c r="H240" s="99">
        <f t="shared" si="5"/>
        <v>4.722424172</v>
      </c>
      <c r="I240" s="99">
        <f>H240*(Bonds!Z230/100)*(1/(1+(Bonds!F230/100)))</f>
        <v>-0.002618719504</v>
      </c>
      <c r="J240" s="99">
        <f>-H240*Bonds!$AS$8</f>
        <v>-0.7394256545</v>
      </c>
      <c r="K240" s="99">
        <f t="shared" si="6"/>
        <v>-2.338269229</v>
      </c>
    </row>
    <row r="241">
      <c r="A241" s="262">
        <v>42801.0</v>
      </c>
      <c r="B241" s="10">
        <f>EXP(-1*B$9*'Yield curve'!B234/100)</f>
        <v>0.9145711611</v>
      </c>
      <c r="C241" s="10">
        <f>EXP(-1*C$9*'Yield curve'!C234/100)</f>
        <v>0.8428215735</v>
      </c>
      <c r="D241" s="10">
        <f>EXP(-1*D$9*'Yield curve'!D234/100)</f>
        <v>0.7774779465</v>
      </c>
      <c r="E241" s="10">
        <f>EXP(-1*E$9*'Yield curve'!E234/100)</f>
        <v>0.7167701942</v>
      </c>
      <c r="F241" s="99">
        <f>EXP(-1*F$9*'Yield curve'!F234/100)</f>
        <v>0.6616622828</v>
      </c>
      <c r="G241" s="99">
        <f t="shared" si="4"/>
        <v>75.94948618</v>
      </c>
      <c r="H241" s="99">
        <f t="shared" si="5"/>
        <v>4.72157562</v>
      </c>
      <c r="I241" s="99">
        <f>H241*(Bonds!Z231/100)*(1/(1+(Bonds!F231/100)))</f>
        <v>-0.00218066489</v>
      </c>
      <c r="J241" s="99">
        <f>-H241*Bonds!$AS$8</f>
        <v>-0.7392927903</v>
      </c>
      <c r="K241" s="99">
        <f t="shared" si="6"/>
        <v>-2.337849075</v>
      </c>
    </row>
    <row r="242">
      <c r="A242" s="262">
        <v>42800.0</v>
      </c>
      <c r="B242" s="10">
        <f>EXP(-1*B$9*'Yield curve'!B235/100)</f>
        <v>0.9142968309</v>
      </c>
      <c r="C242" s="10">
        <f>EXP(-1*C$9*'Yield curve'!C235/100)</f>
        <v>0.8419791732</v>
      </c>
      <c r="D242" s="10">
        <f>EXP(-1*D$9*'Yield curve'!D235/100)</f>
        <v>0.7763126038</v>
      </c>
      <c r="E242" s="10">
        <f>EXP(-1*E$9*'Yield curve'!E235/100)</f>
        <v>0.7153380864</v>
      </c>
      <c r="F242" s="99">
        <f>EXP(-1*F$9*'Yield curve'!F235/100)</f>
        <v>0.6600101931</v>
      </c>
      <c r="G242" s="99">
        <f t="shared" si="4"/>
        <v>75.77086153</v>
      </c>
      <c r="H242" s="99">
        <f t="shared" si="5"/>
        <v>4.721162992</v>
      </c>
      <c r="I242" s="99">
        <f>H242*(Bonds!Z232/100)*(1/(1+(Bonds!F232/100)))</f>
        <v>0.002179467728</v>
      </c>
      <c r="J242" s="99">
        <f>-H242*Bonds!$AS$8</f>
        <v>-0.739228182</v>
      </c>
      <c r="K242" s="99">
        <f t="shared" si="6"/>
        <v>-2.337644766</v>
      </c>
    </row>
    <row r="243">
      <c r="A243" s="262">
        <v>42797.0</v>
      </c>
      <c r="B243" s="10">
        <f>EXP(-1*B$9*'Yield curve'!B236/100)</f>
        <v>0.9132003327</v>
      </c>
      <c r="C243" s="10">
        <f>EXP(-1*C$9*'Yield curve'!C236/100)</f>
        <v>0.8411376148</v>
      </c>
      <c r="D243" s="10">
        <f>EXP(-1*D$9*'Yield curve'!D236/100)</f>
        <v>0.7765455325</v>
      </c>
      <c r="E243" s="10">
        <f>EXP(-1*E$9*'Yield curve'!E236/100)</f>
        <v>0.7161970073</v>
      </c>
      <c r="F243" s="99">
        <f>EXP(-1*F$9*'Yield curve'!F236/100)</f>
        <v>0.6616622828</v>
      </c>
      <c r="G243" s="99">
        <f t="shared" si="4"/>
        <v>75.93808521</v>
      </c>
      <c r="H243" s="99">
        <f t="shared" si="5"/>
        <v>4.721960916</v>
      </c>
      <c r="I243" s="99">
        <f>H243*(Bonds!Z233/100)*(1/(1+(Bonds!F233/100)))</f>
        <v>-0.003053179976</v>
      </c>
      <c r="J243" s="99">
        <f>-H243*Bonds!$AS$8</f>
        <v>-0.7393531191</v>
      </c>
      <c r="K243" s="99">
        <f t="shared" si="6"/>
        <v>-2.338039852</v>
      </c>
    </row>
    <row r="244">
      <c r="A244" s="262">
        <v>42796.0</v>
      </c>
      <c r="B244" s="10">
        <f>EXP(-1*B$9*'Yield curve'!B237/100)</f>
        <v>0.9130177109</v>
      </c>
      <c r="C244" s="10">
        <f>EXP(-1*C$9*'Yield curve'!C237/100)</f>
        <v>0.8406330837</v>
      </c>
      <c r="D244" s="10">
        <f>EXP(-1*D$9*'Yield curve'!D237/100)</f>
        <v>0.7753815874</v>
      </c>
      <c r="E244" s="10">
        <f>EXP(-1*E$9*'Yield curve'!E237/100)</f>
        <v>0.7144801955</v>
      </c>
      <c r="F244" s="99">
        <f>EXP(-1*F$9*'Yield curve'!F237/100)</f>
        <v>0.6593505128</v>
      </c>
      <c r="G244" s="99">
        <f t="shared" si="4"/>
        <v>75.69220901</v>
      </c>
      <c r="H244" s="99">
        <f t="shared" si="5"/>
        <v>4.721265452</v>
      </c>
      <c r="I244" s="99">
        <f>H244*(Bonds!Z234/100)*(1/(1+(Bonds!F234/100)))</f>
        <v>0.0004358225286</v>
      </c>
      <c r="J244" s="99">
        <f>-H244*Bonds!$AS$8</f>
        <v>-0.739244225</v>
      </c>
      <c r="K244" s="99">
        <f t="shared" si="6"/>
        <v>-2.337695498</v>
      </c>
    </row>
    <row r="245">
      <c r="A245" s="262">
        <v>42795.0</v>
      </c>
      <c r="B245" s="10">
        <f>EXP(-1*B$9*'Yield curve'!B238/100)</f>
        <v>0.9134743339</v>
      </c>
      <c r="C245" s="10">
        <f>EXP(-1*C$9*'Yield curve'!C238/100)</f>
        <v>0.8421475858</v>
      </c>
      <c r="D245" s="10">
        <f>EXP(-1*D$9*'Yield curve'!D238/100)</f>
        <v>0.7767785311</v>
      </c>
      <c r="E245" s="10">
        <f>EXP(-1*E$9*'Yield curve'!E238/100)</f>
        <v>0.7154811683</v>
      </c>
      <c r="F245" s="99">
        <f>EXP(-1*F$9*'Yield curve'!F238/100)</f>
        <v>0.6596802705</v>
      </c>
      <c r="G245" s="99">
        <f t="shared" si="4"/>
        <v>75.73693177</v>
      </c>
      <c r="H245" s="99">
        <f t="shared" si="5"/>
        <v>4.721094513</v>
      </c>
      <c r="I245" s="99">
        <f>H245*(Bonds!Z235/100)*(1/(1+(Bonds!F235/100)))</f>
        <v>0</v>
      </c>
      <c r="J245" s="99">
        <f>-H245*Bonds!$AS$8</f>
        <v>-0.7392174598</v>
      </c>
      <c r="K245" s="99">
        <f t="shared" si="6"/>
        <v>-2.337610859</v>
      </c>
    </row>
    <row r="246">
      <c r="A246" s="262">
        <v>42794.0</v>
      </c>
      <c r="B246" s="10">
        <f>EXP(-1*B$9*'Yield curve'!B239/100)</f>
        <v>0.9132003327</v>
      </c>
      <c r="C246" s="10">
        <f>EXP(-1*C$9*'Yield curve'!C239/100)</f>
        <v>0.8416424488</v>
      </c>
      <c r="D246" s="10">
        <f>EXP(-1*D$9*'Yield curve'!D239/100)</f>
        <v>0.7765455325</v>
      </c>
      <c r="E246" s="10">
        <f>EXP(-1*E$9*'Yield curve'!E239/100)</f>
        <v>0.7153380864</v>
      </c>
      <c r="F246" s="99">
        <f>EXP(-1*F$9*'Yield curve'!F239/100)</f>
        <v>0.6596802705</v>
      </c>
      <c r="G246" s="99">
        <f t="shared" si="4"/>
        <v>75.73404373</v>
      </c>
      <c r="H246" s="99">
        <f t="shared" si="5"/>
        <v>4.721190187</v>
      </c>
      <c r="I246" s="99">
        <f>H246*(Bonds!Z236/100)*(1/(1+(Bonds!F236/100)))</f>
        <v>0.004358558149</v>
      </c>
      <c r="J246" s="99">
        <f>-H246*Bonds!$AS$8</f>
        <v>-0.7392324402</v>
      </c>
      <c r="K246" s="99">
        <f t="shared" si="6"/>
        <v>-2.337658231</v>
      </c>
    </row>
    <row r="247">
      <c r="A247" s="262">
        <v>42793.0</v>
      </c>
      <c r="B247" s="10">
        <f>EXP(-1*B$9*'Yield curve'!B240/100)</f>
        <v>0.9141139898</v>
      </c>
      <c r="C247" s="10">
        <f>EXP(-1*C$9*'Yield curve'!C240/100)</f>
        <v>0.8434961005</v>
      </c>
      <c r="D247" s="10">
        <f>EXP(-1*D$9*'Yield curve'!D240/100)</f>
        <v>0.7791123657</v>
      </c>
      <c r="E247" s="10">
        <f>EXP(-1*E$9*'Yield curve'!E240/100)</f>
        <v>0.7183488244</v>
      </c>
      <c r="F247" s="99">
        <f>EXP(-1*F$9*'Yield curve'!F240/100)</f>
        <v>0.6629869316</v>
      </c>
      <c r="G247" s="99">
        <f t="shared" si="4"/>
        <v>76.09383869</v>
      </c>
      <c r="H247" s="99">
        <f t="shared" si="5"/>
        <v>4.721938137</v>
      </c>
      <c r="I247" s="99">
        <f>H247*(Bonds!Z237/100)*(1/(1+(Bonds!F237/100)))</f>
        <v>-0.003926949107</v>
      </c>
      <c r="J247" s="99">
        <f>-H247*Bonds!$AS$8</f>
        <v>-0.7393495524</v>
      </c>
      <c r="K247" s="99">
        <f t="shared" si="6"/>
        <v>-2.338028573</v>
      </c>
    </row>
    <row r="248">
      <c r="A248" s="262">
        <v>42790.0</v>
      </c>
      <c r="B248" s="10">
        <f>EXP(-1*B$9*'Yield curve'!B241/100)</f>
        <v>0.915028561</v>
      </c>
      <c r="C248" s="10">
        <f>EXP(-1*C$9*'Yield curve'!C241/100)</f>
        <v>0.8431587695</v>
      </c>
      <c r="D248" s="10">
        <f>EXP(-1*D$9*'Yield curve'!D241/100)</f>
        <v>0.7770115996</v>
      </c>
      <c r="E248" s="10">
        <f>EXP(-1*E$9*'Yield curve'!E241/100)</f>
        <v>0.715767418</v>
      </c>
      <c r="F248" s="99">
        <f>EXP(-1*F$9*'Yield curve'!F241/100)</f>
        <v>0.6600101931</v>
      </c>
      <c r="G248" s="99">
        <f t="shared" si="4"/>
        <v>75.77846066</v>
      </c>
      <c r="H248" s="99">
        <f t="shared" si="5"/>
        <v>4.720917359</v>
      </c>
      <c r="I248" s="99">
        <f>H248*(Bonds!Z238/100)*(1/(1+(Bonds!F238/100)))</f>
        <v>0.001743483467</v>
      </c>
      <c r="J248" s="99">
        <f>-H248*Bonds!$AS$8</f>
        <v>-0.7391897214</v>
      </c>
      <c r="K248" s="99">
        <f t="shared" si="6"/>
        <v>-2.337523143</v>
      </c>
    </row>
    <row r="249">
      <c r="A249" s="262">
        <v>42788.0</v>
      </c>
      <c r="B249" s="10">
        <f>EXP(-1*B$9*'Yield curve'!B242/100)</f>
        <v>0.9141139898</v>
      </c>
      <c r="C249" s="10">
        <f>EXP(-1*C$9*'Yield curve'!C242/100)</f>
        <v>0.8428215735</v>
      </c>
      <c r="D249" s="10">
        <f>EXP(-1*D$9*'Yield curve'!D242/100)</f>
        <v>0.7777112248</v>
      </c>
      <c r="E249" s="10">
        <f>EXP(-1*E$9*'Yield curve'!E242/100)</f>
        <v>0.7167701942</v>
      </c>
      <c r="F249" s="99">
        <f>EXP(-1*F$9*'Yield curve'!F242/100)</f>
        <v>0.6613315344</v>
      </c>
      <c r="G249" s="99">
        <f t="shared" si="4"/>
        <v>75.91502473</v>
      </c>
      <c r="H249" s="99">
        <f t="shared" si="5"/>
        <v>4.721494087</v>
      </c>
      <c r="I249" s="99">
        <f>H249*(Bonds!Z239/100)*(1/(1+(Bonds!F239/100)))</f>
        <v>0</v>
      </c>
      <c r="J249" s="99">
        <f>-H249*Bonds!$AS$8</f>
        <v>-0.739280024</v>
      </c>
      <c r="K249" s="99">
        <f t="shared" si="6"/>
        <v>-2.337808705</v>
      </c>
    </row>
    <row r="250">
      <c r="A250" s="262">
        <v>42787.0</v>
      </c>
      <c r="B250" s="10">
        <f>EXP(-1*B$9*'Yield curve'!B243/100)</f>
        <v>0.915028561</v>
      </c>
      <c r="C250" s="10">
        <f>EXP(-1*C$9*'Yield curve'!C243/100)</f>
        <v>0.8438335664</v>
      </c>
      <c r="D250" s="10">
        <f>EXP(-1*D$9*'Yield curve'!D243/100)</f>
        <v>0.7786450385</v>
      </c>
      <c r="E250" s="10">
        <f>EXP(-1*E$9*'Yield curve'!E243/100)</f>
        <v>0.7173438397</v>
      </c>
      <c r="F250" s="99">
        <f>EXP(-1*F$9*'Yield curve'!F243/100)</f>
        <v>0.6613315344</v>
      </c>
      <c r="G250" s="99">
        <f t="shared" si="4"/>
        <v>75.92360979</v>
      </c>
      <c r="H250" s="99">
        <f t="shared" si="5"/>
        <v>4.721224765</v>
      </c>
      <c r="I250" s="99">
        <f>H250*(Bonds!Z240/100)*(1/(1+(Bonds!F240/100)))</f>
        <v>0.001744241162</v>
      </c>
      <c r="J250" s="99">
        <f>-H250*Bonds!$AS$8</f>
        <v>-0.7392378543</v>
      </c>
      <c r="K250" s="99">
        <f t="shared" si="6"/>
        <v>-2.337675352</v>
      </c>
    </row>
    <row r="251">
      <c r="A251" s="262">
        <v>42786.0</v>
      </c>
      <c r="B251" s="10">
        <f>EXP(-1*B$9*'Yield curve'!B244/100)</f>
        <v>0.9153031107</v>
      </c>
      <c r="C251" s="10">
        <f>EXP(-1*C$9*'Yield curve'!C244/100)</f>
        <v>0.8445089034</v>
      </c>
      <c r="D251" s="10">
        <f>EXP(-1*D$9*'Yield curve'!D244/100)</f>
        <v>0.7795799734</v>
      </c>
      <c r="E251" s="10">
        <f>EXP(-1*E$9*'Yield curve'!E244/100)</f>
        <v>0.7184925086</v>
      </c>
      <c r="F251" s="99">
        <f>EXP(-1*F$9*'Yield curve'!F244/100)</f>
        <v>0.662655521</v>
      </c>
      <c r="G251" s="99">
        <f t="shared" si="4"/>
        <v>76.06690214</v>
      </c>
      <c r="H251" s="99">
        <f t="shared" si="5"/>
        <v>4.721548026</v>
      </c>
      <c r="I251" s="99">
        <f>H251*(Bonds!Z241/100)*(1/(1+(Bonds!F241/100)))</f>
        <v>-0.0004362513191</v>
      </c>
      <c r="J251" s="99">
        <f>-H251*Bonds!$AS$8</f>
        <v>-0.7392884698</v>
      </c>
      <c r="K251" s="99">
        <f t="shared" si="6"/>
        <v>-2.337835412</v>
      </c>
    </row>
    <row r="252">
      <c r="A252" s="262">
        <v>42783.0</v>
      </c>
      <c r="B252" s="10">
        <f>EXP(-1*B$9*'Yield curve'!B245/100)</f>
        <v>0.9139311853</v>
      </c>
      <c r="C252" s="10">
        <f>EXP(-1*C$9*'Yield curve'!C245/100)</f>
        <v>0.842653026</v>
      </c>
      <c r="D252" s="10">
        <f>EXP(-1*D$9*'Yield curve'!D245/100)</f>
        <v>0.7779445732</v>
      </c>
      <c r="E252" s="10">
        <f>EXP(-1*E$9*'Yield curve'!E245/100)</f>
        <v>0.7173438397</v>
      </c>
      <c r="F252" s="99">
        <f>EXP(-1*F$9*'Yield curve'!F245/100)</f>
        <v>0.6623242761</v>
      </c>
      <c r="G252" s="99">
        <f t="shared" si="4"/>
        <v>76.01791986</v>
      </c>
      <c r="H252" s="99">
        <f t="shared" si="5"/>
        <v>4.721877525</v>
      </c>
      <c r="I252" s="99">
        <f>H252*(Bonds!Z242/100)*(1/(1+(Bonds!F242/100)))</f>
        <v>0.001308724369</v>
      </c>
      <c r="J252" s="99">
        <f>-H252*Bonds!$AS$8</f>
        <v>-0.7393400619</v>
      </c>
      <c r="K252" s="99">
        <f t="shared" si="6"/>
        <v>-2.337998561</v>
      </c>
    </row>
    <row r="253">
      <c r="A253" s="262">
        <v>42782.0</v>
      </c>
      <c r="B253" s="10">
        <f>EXP(-1*B$9*'Yield curve'!B246/100)</f>
        <v>0.9142968309</v>
      </c>
      <c r="C253" s="10">
        <f>EXP(-1*C$9*'Yield curve'!C246/100)</f>
        <v>0.8428215735</v>
      </c>
      <c r="D253" s="10">
        <f>EXP(-1*D$9*'Yield curve'!D246/100)</f>
        <v>0.7781779916</v>
      </c>
      <c r="E253" s="10">
        <f>EXP(-1*E$9*'Yield curve'!E246/100)</f>
        <v>0.7179179444</v>
      </c>
      <c r="F253" s="99">
        <f>EXP(-1*F$9*'Yield curve'!F246/100)</f>
        <v>0.663318508</v>
      </c>
      <c r="G253" s="99">
        <f t="shared" si="4"/>
        <v>76.12318292</v>
      </c>
      <c r="H253" s="99">
        <f t="shared" si="5"/>
        <v>4.722163287</v>
      </c>
      <c r="I253" s="99">
        <f>H253*(Bonds!Z243/100)*(1/(1+(Bonds!F243/100)))</f>
        <v>0.003927499268</v>
      </c>
      <c r="J253" s="99">
        <f>-H253*Bonds!$AS$8</f>
        <v>-0.7393848058</v>
      </c>
      <c r="K253" s="99">
        <f t="shared" si="6"/>
        <v>-2.338140054</v>
      </c>
    </row>
    <row r="254">
      <c r="A254" s="262">
        <v>42781.0</v>
      </c>
      <c r="B254" s="10">
        <f>EXP(-1*B$9*'Yield curve'!B247/100)</f>
        <v>0.9151200684</v>
      </c>
      <c r="C254" s="10">
        <f>EXP(-1*C$9*'Yield curve'!C247/100)</f>
        <v>0.8453538347</v>
      </c>
      <c r="D254" s="10">
        <f>EXP(-1*D$9*'Yield curve'!D247/100)</f>
        <v>0.7812188115</v>
      </c>
      <c r="E254" s="10">
        <f>EXP(-1*E$9*'Yield curve'!E247/100)</f>
        <v>0.721083743</v>
      </c>
      <c r="F254" s="99">
        <f>EXP(-1*F$9*'Yield curve'!F247/100)</f>
        <v>0.6663101674</v>
      </c>
      <c r="G254" s="99">
        <f t="shared" si="4"/>
        <v>76.45373331</v>
      </c>
      <c r="H254" s="99">
        <f t="shared" si="5"/>
        <v>4.722706048</v>
      </c>
      <c r="I254" s="99">
        <f>H254*(Bonds!Z244/100)*(1/(1+(Bonds!F244/100)))</f>
        <v>0.004804824873</v>
      </c>
      <c r="J254" s="99">
        <f>-H254*Bonds!$AS$8</f>
        <v>-0.73946979</v>
      </c>
      <c r="K254" s="99">
        <f t="shared" si="6"/>
        <v>-2.338408797</v>
      </c>
    </row>
    <row r="255">
      <c r="A255" s="262">
        <v>42780.0</v>
      </c>
      <c r="B255" s="10">
        <f>EXP(-1*B$9*'Yield curve'!B248/100)</f>
        <v>0.9157608767</v>
      </c>
      <c r="C255" s="10">
        <f>EXP(-1*C$9*'Yield curve'!C248/100)</f>
        <v>0.8463688682</v>
      </c>
      <c r="D255" s="10">
        <f>EXP(-1*D$9*'Yield curve'!D248/100)</f>
        <v>0.7835659869</v>
      </c>
      <c r="E255" s="10">
        <f>EXP(-1*E$9*'Yield curve'!E248/100)</f>
        <v>0.7241186636</v>
      </c>
      <c r="F255" s="99">
        <f>EXP(-1*F$9*'Yield curve'!F248/100)</f>
        <v>0.6699849698</v>
      </c>
      <c r="G255" s="99">
        <f t="shared" si="4"/>
        <v>76.84799539</v>
      </c>
      <c r="H255" s="99">
        <f t="shared" si="5"/>
        <v>4.723694785</v>
      </c>
      <c r="I255" s="99">
        <f>H255*(Bonds!Z245/100)*(1/(1+(Bonds!F245/100)))</f>
        <v>0.001312015957</v>
      </c>
      <c r="J255" s="99">
        <f>-H255*Bonds!$AS$8</f>
        <v>-0.7396246041</v>
      </c>
      <c r="K255" s="99">
        <f t="shared" si="6"/>
        <v>-2.338898362</v>
      </c>
    </row>
    <row r="256">
      <c r="A256" s="262">
        <v>42779.0</v>
      </c>
      <c r="B256" s="10">
        <f>EXP(-1*B$9*'Yield curve'!B249/100)</f>
        <v>0.9157608767</v>
      </c>
      <c r="C256" s="10">
        <f>EXP(-1*C$9*'Yield curve'!C249/100)</f>
        <v>0.8465381589</v>
      </c>
      <c r="D256" s="10">
        <f>EXP(-1*D$9*'Yield curve'!D249/100)</f>
        <v>0.7840362676</v>
      </c>
      <c r="E256" s="10">
        <f>EXP(-1*E$9*'Yield curve'!E249/100)</f>
        <v>0.7248431445</v>
      </c>
      <c r="F256" s="99">
        <f>EXP(-1*F$9*'Yield curve'!F249/100)</f>
        <v>0.6709907014</v>
      </c>
      <c r="G256" s="99">
        <f t="shared" si="4"/>
        <v>76.95449301</v>
      </c>
      <c r="H256" s="99">
        <f t="shared" si="5"/>
        <v>4.724006574</v>
      </c>
      <c r="I256" s="99">
        <f>H256*(Bonds!Z246/100)*(1/(1+(Bonds!F246/100)))</f>
        <v>-0.00174995613</v>
      </c>
      <c r="J256" s="99">
        <f>-H256*Bonds!$AS$8</f>
        <v>-0.7396734232</v>
      </c>
      <c r="K256" s="99">
        <f t="shared" si="6"/>
        <v>-2.339052742</v>
      </c>
    </row>
    <row r="257">
      <c r="A257" s="262">
        <v>42776.0</v>
      </c>
      <c r="B257" s="10">
        <f>EXP(-1*B$9*'Yield curve'!B250/100)</f>
        <v>0.9160356462</v>
      </c>
      <c r="C257" s="10">
        <f>EXP(-1*C$9*'Yield curve'!C250/100)</f>
        <v>0.8465381589</v>
      </c>
      <c r="D257" s="10">
        <f>EXP(-1*D$9*'Yield curve'!D250/100)</f>
        <v>0.7833309524</v>
      </c>
      <c r="E257" s="10">
        <f>EXP(-1*E$9*'Yield curve'!E250/100)</f>
        <v>0.7238290741</v>
      </c>
      <c r="F257" s="99">
        <f>EXP(-1*F$9*'Yield curve'!F250/100)</f>
        <v>0.669650061</v>
      </c>
      <c r="G257" s="99">
        <f t="shared" si="4"/>
        <v>76.81346584</v>
      </c>
      <c r="H257" s="99">
        <f t="shared" si="5"/>
        <v>4.723543003</v>
      </c>
      <c r="I257" s="99">
        <f>H257*(Bonds!Z247/100)*(1/(1+(Bonds!F247/100)))</f>
        <v>0.0004372841143</v>
      </c>
      <c r="J257" s="99">
        <f>-H257*Bonds!$AS$8</f>
        <v>-0.7396008383</v>
      </c>
      <c r="K257" s="99">
        <f t="shared" si="6"/>
        <v>-2.338823209</v>
      </c>
    </row>
    <row r="258">
      <c r="A258" s="262">
        <v>42775.0</v>
      </c>
      <c r="B258" s="10">
        <f>EXP(-1*B$9*'Yield curve'!B251/100)</f>
        <v>0.9163104981</v>
      </c>
      <c r="C258" s="10">
        <f>EXP(-1*C$9*'Yield curve'!C251/100)</f>
        <v>0.8472156604</v>
      </c>
      <c r="D258" s="10">
        <f>EXP(-1*D$9*'Yield curve'!D251/100)</f>
        <v>0.7842715138</v>
      </c>
      <c r="E258" s="10">
        <f>EXP(-1*E$9*'Yield curve'!E251/100)</f>
        <v>0.7245532652</v>
      </c>
      <c r="F258" s="99">
        <f>EXP(-1*F$9*'Yield curve'!F251/100)</f>
        <v>0.6699849698</v>
      </c>
      <c r="G258" s="99">
        <f t="shared" si="4"/>
        <v>76.85433675</v>
      </c>
      <c r="H258" s="99">
        <f t="shared" si="5"/>
        <v>4.723503395</v>
      </c>
      <c r="I258" s="99">
        <f>H258*(Bonds!Z248/100)*(1/(1+(Bonds!F248/100)))</f>
        <v>-0.002623925597</v>
      </c>
      <c r="J258" s="99">
        <f>-H258*Bonds!$AS$8</f>
        <v>-0.7395946367</v>
      </c>
      <c r="K258" s="99">
        <f t="shared" si="6"/>
        <v>-2.338803597</v>
      </c>
    </row>
    <row r="259">
      <c r="A259" s="262">
        <v>42774.0</v>
      </c>
      <c r="B259" s="10">
        <f>EXP(-1*B$9*'Yield curve'!B252/100)</f>
        <v>0.9162188717</v>
      </c>
      <c r="C259" s="10">
        <f>EXP(-1*C$9*'Yield curve'!C252/100)</f>
        <v>0.8467074835</v>
      </c>
      <c r="D259" s="10">
        <f>EXP(-1*D$9*'Yield curve'!D252/100)</f>
        <v>0.7833309524</v>
      </c>
      <c r="E259" s="10">
        <f>EXP(-1*E$9*'Yield curve'!E252/100)</f>
        <v>0.7231056068</v>
      </c>
      <c r="F259" s="99">
        <f>EXP(-1*F$9*'Yield curve'!F252/100)</f>
        <v>0.6679780268</v>
      </c>
      <c r="G259" s="99">
        <f t="shared" si="4"/>
        <v>76.64115503</v>
      </c>
      <c r="H259" s="99">
        <f t="shared" si="5"/>
        <v>4.722904572</v>
      </c>
      <c r="I259" s="99">
        <f>H259*(Bonds!Z249/100)*(1/(1+(Bonds!F249/100)))</f>
        <v>0</v>
      </c>
      <c r="J259" s="99">
        <f>-H259*Bonds!$AS$8</f>
        <v>-0.7395008745</v>
      </c>
      <c r="K259" s="99">
        <f t="shared" si="6"/>
        <v>-2.338507095</v>
      </c>
    </row>
    <row r="260">
      <c r="A260" s="262">
        <v>42773.0</v>
      </c>
      <c r="B260" s="10">
        <f>EXP(-1*B$9*'Yield curve'!B253/100)</f>
        <v>0.9164021338</v>
      </c>
      <c r="C260" s="10">
        <f>EXP(-1*C$9*'Yield curve'!C253/100)</f>
        <v>0.8470462342</v>
      </c>
      <c r="D260" s="10">
        <f>EXP(-1*D$9*'Yield curve'!D253/100)</f>
        <v>0.7833309524</v>
      </c>
      <c r="E260" s="10">
        <f>EXP(-1*E$9*'Yield curve'!E253/100)</f>
        <v>0.7231056068</v>
      </c>
      <c r="F260" s="99">
        <f>EXP(-1*F$9*'Yield curve'!F253/100)</f>
        <v>0.6679780268</v>
      </c>
      <c r="G260" s="99">
        <f t="shared" si="4"/>
        <v>76.64246006</v>
      </c>
      <c r="H260" s="99">
        <f t="shared" si="5"/>
        <v>4.72285223</v>
      </c>
      <c r="I260" s="99">
        <f>H260*(Bonds!Z250/100)*(1/(1+(Bonds!F250/100)))</f>
        <v>0.004807196681</v>
      </c>
      <c r="J260" s="99">
        <f>-H260*Bonds!$AS$8</f>
        <v>-0.7394926789</v>
      </c>
      <c r="K260" s="99">
        <f t="shared" si="6"/>
        <v>-2.338481178</v>
      </c>
    </row>
    <row r="261">
      <c r="A261" s="262">
        <v>42772.0</v>
      </c>
      <c r="B261" s="10">
        <f>EXP(-1*B$9*'Yield curve'!B254/100)</f>
        <v>0.9164937785</v>
      </c>
      <c r="C261" s="10">
        <f>EXP(-1*C$9*'Yield curve'!C254/100)</f>
        <v>0.8475546144</v>
      </c>
      <c r="D261" s="10">
        <f>EXP(-1*D$9*'Yield curve'!D254/100)</f>
        <v>0.7852132045</v>
      </c>
      <c r="E261" s="10">
        <f>EXP(-1*E$9*'Yield curve'!E254/100)</f>
        <v>0.7258586355</v>
      </c>
      <c r="F261" s="99">
        <f>EXP(-1*F$9*'Yield curve'!F254/100)</f>
        <v>0.6716620277</v>
      </c>
      <c r="G261" s="99">
        <f t="shared" si="4"/>
        <v>77.03315842</v>
      </c>
      <c r="H261" s="99">
        <f t="shared" si="5"/>
        <v>4.723984964</v>
      </c>
      <c r="I261" s="99">
        <f>H261*(Bonds!Z251/100)*(1/(1+(Bonds!F251/100)))</f>
        <v>-0.002187840387</v>
      </c>
      <c r="J261" s="99">
        <f>-H261*Bonds!$AS$8</f>
        <v>-0.7396700395</v>
      </c>
      <c r="K261" s="99">
        <f t="shared" si="6"/>
        <v>-2.339042042</v>
      </c>
    </row>
    <row r="262">
      <c r="A262" s="262">
        <v>42769.0</v>
      </c>
      <c r="B262" s="10">
        <f>EXP(-1*B$9*'Yield curve'!B255/100)</f>
        <v>0.9168604494</v>
      </c>
      <c r="C262" s="10">
        <f>EXP(-1*C$9*'Yield curve'!C255/100)</f>
        <v>0.8482329294</v>
      </c>
      <c r="D262" s="10">
        <f>EXP(-1*D$9*'Yield curve'!D255/100)</f>
        <v>0.7845068305</v>
      </c>
      <c r="E262" s="10">
        <f>EXP(-1*E$9*'Yield curve'!E255/100)</f>
        <v>0.7246981903</v>
      </c>
      <c r="F262" s="99">
        <f>EXP(-1*F$9*'Yield curve'!F255/100)</f>
        <v>0.6699849698</v>
      </c>
      <c r="G262" s="99">
        <f t="shared" si="4"/>
        <v>76.8592054</v>
      </c>
      <c r="H262" s="99">
        <f t="shared" si="5"/>
        <v>4.723330069</v>
      </c>
      <c r="I262" s="99">
        <f>H262*(Bonds!Z252/100)*(1/(1+(Bonds!F252/100)))</f>
        <v>0.001311914657</v>
      </c>
      <c r="J262" s="99">
        <f>-H262*Bonds!$AS$8</f>
        <v>-0.7395674976</v>
      </c>
      <c r="K262" s="99">
        <f t="shared" si="6"/>
        <v>-2.338717776</v>
      </c>
    </row>
    <row r="263">
      <c r="A263" s="262">
        <v>42768.0</v>
      </c>
      <c r="B263" s="10">
        <f>EXP(-1*B$9*'Yield curve'!B256/100)</f>
        <v>0.9175942312</v>
      </c>
      <c r="C263" s="10">
        <f>EXP(-1*C$9*'Yield curve'!C256/100)</f>
        <v>0.8494212872</v>
      </c>
      <c r="D263" s="10">
        <f>EXP(-1*D$9*'Yield curve'!D256/100)</f>
        <v>0.7859202145</v>
      </c>
      <c r="E263" s="10">
        <f>EXP(-1*E$9*'Yield curve'!E256/100)</f>
        <v>0.7260038218</v>
      </c>
      <c r="F263" s="99">
        <f>EXP(-1*F$9*'Yield curve'!F256/100)</f>
        <v>0.6709907014</v>
      </c>
      <c r="G263" s="99">
        <f t="shared" si="4"/>
        <v>76.97389578</v>
      </c>
      <c r="H263" s="99">
        <f t="shared" si="5"/>
        <v>4.723396973</v>
      </c>
      <c r="I263" s="99">
        <f>H263*(Bonds!Z253/100)*(1/(1+(Bonds!F253/100)))</f>
        <v>0</v>
      </c>
      <c r="J263" s="99">
        <f>-H263*Bonds!$AS$8</f>
        <v>-0.7395779733</v>
      </c>
      <c r="K263" s="99">
        <f t="shared" si="6"/>
        <v>-2.338750903</v>
      </c>
    </row>
    <row r="264">
      <c r="A264" s="262">
        <v>42767.0</v>
      </c>
      <c r="B264" s="10">
        <f>EXP(-1*B$9*'Yield curve'!B257/100)</f>
        <v>0.9165854325</v>
      </c>
      <c r="C264" s="10">
        <f>EXP(-1*C$9*'Yield curve'!C257/100)</f>
        <v>0.8485722904</v>
      </c>
      <c r="D264" s="10">
        <f>EXP(-1*D$9*'Yield curve'!D257/100)</f>
        <v>0.7859202145</v>
      </c>
      <c r="E264" s="10">
        <f>EXP(-1*E$9*'Yield curve'!E257/100)</f>
        <v>0.7260038218</v>
      </c>
      <c r="F264" s="99">
        <f>EXP(-1*F$9*'Yield curve'!F257/100)</f>
        <v>0.6709907014</v>
      </c>
      <c r="G264" s="99">
        <f t="shared" si="4"/>
        <v>76.96925129</v>
      </c>
      <c r="H264" s="99">
        <f t="shared" si="5"/>
        <v>4.723594075</v>
      </c>
      <c r="I264" s="99">
        <f>H264*(Bonds!Z254/100)*(1/(1+(Bonds!F254/100)))</f>
        <v>-0.001312352493</v>
      </c>
      <c r="J264" s="99">
        <f>-H264*Bonds!$AS$8</f>
        <v>-0.739608835</v>
      </c>
      <c r="K264" s="99">
        <f t="shared" si="6"/>
        <v>-2.338848496</v>
      </c>
    </row>
    <row r="265">
      <c r="A265" s="261">
        <v>42766.0</v>
      </c>
      <c r="B265" s="10">
        <f>EXP(-1*B$9*'Yield curve'!B258/100)</f>
        <v>0.9165854325</v>
      </c>
      <c r="C265" s="10">
        <f>EXP(-1*C$9*'Yield curve'!C258/100)</f>
        <v>0.8473851205</v>
      </c>
      <c r="D265" s="10">
        <f>EXP(-1*D$9*'Yield curve'!D258/100)</f>
        <v>0.7842715138</v>
      </c>
      <c r="E265" s="10">
        <f>EXP(-1*E$9*'Yield curve'!E258/100)</f>
        <v>0.7245532652</v>
      </c>
      <c r="F265" s="99">
        <f>EXP(-1*F$9*'Yield curve'!F258/100)</f>
        <v>0.6699849698</v>
      </c>
      <c r="G265" s="99">
        <f t="shared" si="4"/>
        <v>76.85544773</v>
      </c>
      <c r="H265" s="99">
        <f t="shared" si="5"/>
        <v>4.723455082</v>
      </c>
      <c r="I265" s="99">
        <f>H265*(Bonds!Z255/100)*(1/(1+(Bonds!F255/100)))</f>
        <v>0</v>
      </c>
      <c r="J265" s="99">
        <f>-H265*Bonds!$AS$8</f>
        <v>-0.739587072</v>
      </c>
      <c r="K265" s="99">
        <f t="shared" si="6"/>
        <v>-2.338779675</v>
      </c>
    </row>
    <row r="266">
      <c r="A266" s="261">
        <v>42765.0</v>
      </c>
      <c r="B266" s="10">
        <f>EXP(-1*B$9*'Yield curve'!B259/100)</f>
        <v>0.9175942312</v>
      </c>
      <c r="C266" s="10">
        <f>EXP(-1*C$9*'Yield curve'!C259/100)</f>
        <v>0.8487420219</v>
      </c>
      <c r="D266" s="10">
        <f>EXP(-1*D$9*'Yield curve'!D259/100)</f>
        <v>0.7854488038</v>
      </c>
      <c r="E266" s="10">
        <f>EXP(-1*E$9*'Yield curve'!E259/100)</f>
        <v>0.7252781808</v>
      </c>
      <c r="F266" s="99">
        <f>EXP(-1*F$9*'Yield curve'!F259/100)</f>
        <v>0.6699849698</v>
      </c>
      <c r="G266" s="99">
        <f t="shared" si="4"/>
        <v>76.8661175</v>
      </c>
      <c r="H266" s="99">
        <f t="shared" si="5"/>
        <v>4.723129675</v>
      </c>
      <c r="I266" s="99">
        <f>H266*(Bonds!Z256/100)*(1/(1+(Bonds!F256/100)))</f>
        <v>0.002186431661</v>
      </c>
      <c r="J266" s="99">
        <f>-H266*Bonds!$AS$8</f>
        <v>-0.7395361204</v>
      </c>
      <c r="K266" s="99">
        <f t="shared" si="6"/>
        <v>-2.338618553</v>
      </c>
    </row>
    <row r="267">
      <c r="A267" s="261">
        <v>42762.0</v>
      </c>
      <c r="B267" s="10">
        <f>EXP(-1*B$9*'Yield curve'!B260/100)</f>
        <v>0.9177777684</v>
      </c>
      <c r="C267" s="10">
        <f>EXP(-1*C$9*'Yield curve'!C260/100)</f>
        <v>0.8494212872</v>
      </c>
      <c r="D267" s="10">
        <f>EXP(-1*D$9*'Yield curve'!D260/100)</f>
        <v>0.7861560259</v>
      </c>
      <c r="E267" s="10">
        <f>EXP(-1*E$9*'Yield curve'!E260/100)</f>
        <v>0.7264395548</v>
      </c>
      <c r="F267" s="99">
        <f>EXP(-1*F$9*'Yield curve'!F260/100)</f>
        <v>0.6716620277</v>
      </c>
      <c r="G267" s="99">
        <f t="shared" si="4"/>
        <v>77.04484443</v>
      </c>
      <c r="H267" s="99">
        <f t="shared" si="5"/>
        <v>4.723598425</v>
      </c>
      <c r="I267" s="99">
        <f>H267*(Bonds!Z257/100)*(1/(1+(Bonds!F257/100)))</f>
        <v>-0.006125451829</v>
      </c>
      <c r="J267" s="99">
        <f>-H267*Bonds!$AS$8</f>
        <v>-0.7396095162</v>
      </c>
      <c r="K267" s="99">
        <f t="shared" si="6"/>
        <v>-2.33885065</v>
      </c>
    </row>
    <row r="268">
      <c r="A268" s="261">
        <v>42761.0</v>
      </c>
      <c r="B268" s="10">
        <f>EXP(-1*B$9*'Yield curve'!B261/100)</f>
        <v>0.9170438398</v>
      </c>
      <c r="C268" s="10">
        <f>EXP(-1*C$9*'Yield curve'!C261/100)</f>
        <v>0.8477241423</v>
      </c>
      <c r="D268" s="10">
        <f>EXP(-1*D$9*'Yield curve'!D261/100)</f>
        <v>0.7835659869</v>
      </c>
      <c r="E268" s="10">
        <f>EXP(-1*E$9*'Yield curve'!E261/100)</f>
        <v>0.7228164224</v>
      </c>
      <c r="F268" s="99">
        <f>EXP(-1*F$9*'Yield curve'!F261/100)</f>
        <v>0.6669768109</v>
      </c>
      <c r="G268" s="99">
        <f t="shared" si="4"/>
        <v>76.54299909</v>
      </c>
      <c r="H268" s="99">
        <f t="shared" si="5"/>
        <v>4.722335933</v>
      </c>
      <c r="I268" s="99">
        <f>H268*(Bonds!Z258/100)*(1/(1+(Bonds!F258/100)))</f>
        <v>0.002184244187</v>
      </c>
      <c r="J268" s="99">
        <f>-H268*Bonds!$AS$8</f>
        <v>-0.7394118382</v>
      </c>
      <c r="K268" s="99">
        <f t="shared" si="6"/>
        <v>-2.338225538</v>
      </c>
    </row>
    <row r="269">
      <c r="A269" s="261">
        <v>42760.0</v>
      </c>
      <c r="B269" s="10">
        <f>EXP(-1*B$9*'Yield curve'!B262/100)</f>
        <v>0.9195232038</v>
      </c>
      <c r="C269" s="10">
        <f>EXP(-1*C$9*'Yield curve'!C262/100)</f>
        <v>0.8504412045</v>
      </c>
      <c r="D269" s="10">
        <f>EXP(-1*D$9*'Yield curve'!D262/100)</f>
        <v>0.7861560259</v>
      </c>
      <c r="E269" s="10">
        <f>EXP(-1*E$9*'Yield curve'!E262/100)</f>
        <v>0.7251331397</v>
      </c>
      <c r="F269" s="99">
        <f>EXP(-1*F$9*'Yield curve'!F262/100)</f>
        <v>0.6686463389</v>
      </c>
      <c r="G269" s="99">
        <f t="shared" si="4"/>
        <v>76.73938367</v>
      </c>
      <c r="H269" s="99">
        <f t="shared" si="5"/>
        <v>4.72221364</v>
      </c>
      <c r="I269" s="99">
        <f>H269*(Bonds!Z259/100)*(1/(1+(Bonds!F259/100)))</f>
        <v>0.003933357035</v>
      </c>
      <c r="J269" s="99">
        <f>-H269*Bonds!$AS$8</f>
        <v>-0.73939269</v>
      </c>
      <c r="K269" s="99">
        <f t="shared" si="6"/>
        <v>-2.338164986</v>
      </c>
    </row>
    <row r="270">
      <c r="A270" s="261">
        <v>42759.0</v>
      </c>
      <c r="B270" s="10">
        <f>EXP(-1*B$9*'Yield curve'!B263/100)</f>
        <v>0.9200750833</v>
      </c>
      <c r="C270" s="10">
        <f>EXP(-1*C$9*'Yield curve'!C263/100)</f>
        <v>0.8509516224</v>
      </c>
      <c r="D270" s="10">
        <f>EXP(-1*D$9*'Yield curve'!D263/100)</f>
        <v>0.7868638848</v>
      </c>
      <c r="E270" s="10">
        <f>EXP(-1*E$9*'Yield curve'!E263/100)</f>
        <v>0.7268755493</v>
      </c>
      <c r="F270" s="99">
        <f>EXP(-1*F$9*'Yield curve'!F263/100)</f>
        <v>0.6716620277</v>
      </c>
      <c r="G270" s="99">
        <f t="shared" si="4"/>
        <v>77.05727318</v>
      </c>
      <c r="H270" s="99">
        <f t="shared" si="5"/>
        <v>4.723135852</v>
      </c>
      <c r="I270" s="99">
        <f>H270*(Bonds!Z260/100)*(1/(1+(Bonds!F260/100)))</f>
        <v>0.002187447134</v>
      </c>
      <c r="J270" s="99">
        <f>-H270*Bonds!$AS$8</f>
        <v>-0.7395370876</v>
      </c>
      <c r="K270" s="99">
        <f t="shared" si="6"/>
        <v>-2.338621611</v>
      </c>
    </row>
    <row r="271">
      <c r="A271" s="261">
        <v>42758.0</v>
      </c>
      <c r="B271" s="10">
        <f>EXP(-1*B$9*'Yield curve'!B264/100)</f>
        <v>0.9201670954</v>
      </c>
      <c r="C271" s="10">
        <f>EXP(-1*C$9*'Yield curve'!C264/100)</f>
        <v>0.8512920711</v>
      </c>
      <c r="D271" s="10">
        <f>EXP(-1*D$9*'Yield curve'!D264/100)</f>
        <v>0.7878086883</v>
      </c>
      <c r="E271" s="10">
        <f>EXP(-1*E$9*'Yield curve'!E264/100)</f>
        <v>0.7281851035</v>
      </c>
      <c r="F271" s="99">
        <f>EXP(-1*F$9*'Yield curve'!F264/100)</f>
        <v>0.6733432834</v>
      </c>
      <c r="G271" s="99">
        <f t="shared" si="4"/>
        <v>77.23631895</v>
      </c>
      <c r="H271" s="99">
        <f t="shared" si="5"/>
        <v>4.723629143</v>
      </c>
      <c r="I271" s="99">
        <f>H271*(Bonds!Z261/100)*(1/(1+(Bonds!F261/100)))</f>
        <v>0.0004377378503</v>
      </c>
      <c r="J271" s="99">
        <f>-H271*Bonds!$AS$8</f>
        <v>-0.7396143259</v>
      </c>
      <c r="K271" s="99">
        <f t="shared" si="6"/>
        <v>-2.33886586</v>
      </c>
    </row>
    <row r="272">
      <c r="A272" s="261">
        <v>42755.0</v>
      </c>
      <c r="B272" s="10">
        <f>EXP(-1*B$9*'Yield curve'!B265/100)</f>
        <v>0.9197991022</v>
      </c>
      <c r="C272" s="10">
        <f>EXP(-1*C$9*'Yield curve'!C265/100)</f>
        <v>0.8514623465</v>
      </c>
      <c r="D272" s="10">
        <f>EXP(-1*D$9*'Yield curve'!D265/100)</f>
        <v>0.7882815153</v>
      </c>
      <c r="E272" s="10">
        <f>EXP(-1*E$9*'Yield curve'!E265/100)</f>
        <v>0.7286221457</v>
      </c>
      <c r="F272" s="99">
        <f>EXP(-1*F$9*'Yield curve'!F265/100)</f>
        <v>0.6736800392</v>
      </c>
      <c r="G272" s="99">
        <f t="shared" si="4"/>
        <v>77.2726168</v>
      </c>
      <c r="H272" s="99">
        <f t="shared" si="5"/>
        <v>4.723745326</v>
      </c>
      <c r="I272" s="99">
        <f>H272*(Bonds!Z262/100)*(1/(1+(Bonds!F262/100)))</f>
        <v>-0.001751156747</v>
      </c>
      <c r="J272" s="99">
        <f>-H272*Bonds!$AS$8</f>
        <v>-0.7396325176</v>
      </c>
      <c r="K272" s="99">
        <f t="shared" si="6"/>
        <v>-2.338923387</v>
      </c>
    </row>
    <row r="273">
      <c r="A273" s="261">
        <v>42754.0</v>
      </c>
      <c r="B273" s="10">
        <f>EXP(-1*B$9*'Yield curve'!B266/100)</f>
        <v>0.9202591167</v>
      </c>
      <c r="C273" s="10">
        <f>EXP(-1*C$9*'Yield curve'!C266/100)</f>
        <v>0.8512920711</v>
      </c>
      <c r="D273" s="10">
        <f>EXP(-1*D$9*'Yield curve'!D266/100)</f>
        <v>0.7873361448</v>
      </c>
      <c r="E273" s="10">
        <f>EXP(-1*E$9*'Yield curve'!E266/100)</f>
        <v>0.7274572824</v>
      </c>
      <c r="F273" s="99">
        <f>EXP(-1*F$9*'Yield curve'!F266/100)</f>
        <v>0.6723340256</v>
      </c>
      <c r="G273" s="99">
        <f t="shared" si="4"/>
        <v>77.13009916</v>
      </c>
      <c r="H273" s="99">
        <f t="shared" si="5"/>
        <v>4.723290831</v>
      </c>
      <c r="I273" s="99">
        <f>H273*(Bonds!Z263/100)*(1/(1+(Bonds!F263/100)))</f>
        <v>0.0008751696926</v>
      </c>
      <c r="J273" s="99">
        <f>-H273*Bonds!$AS$8</f>
        <v>-0.7395613539</v>
      </c>
      <c r="K273" s="99">
        <f t="shared" si="6"/>
        <v>-2.338698348</v>
      </c>
    </row>
    <row r="274">
      <c r="A274" s="261">
        <v>42753.0</v>
      </c>
      <c r="B274" s="10">
        <f>EXP(-1*B$9*'Yield curve'!B267/100)</f>
        <v>0.9200750833</v>
      </c>
      <c r="C274" s="10">
        <f>EXP(-1*C$9*'Yield curve'!C267/100)</f>
        <v>0.8506113098</v>
      </c>
      <c r="D274" s="10">
        <f>EXP(-1*D$9*'Yield curve'!D267/100)</f>
        <v>0.7873361448</v>
      </c>
      <c r="E274" s="10">
        <f>EXP(-1*E$9*'Yield curve'!E267/100)</f>
        <v>0.7277483235</v>
      </c>
      <c r="F274" s="99">
        <f>EXP(-1*F$9*'Yield curve'!F267/100)</f>
        <v>0.6730066959</v>
      </c>
      <c r="G274" s="99">
        <f t="shared" si="4"/>
        <v>77.19761349</v>
      </c>
      <c r="H274" s="99">
        <f t="shared" si="5"/>
        <v>4.723613384</v>
      </c>
      <c r="I274" s="99">
        <f>H274*(Bonds!Z264/100)*(1/(1+(Bonds!F264/100)))</f>
        <v>0.0004376958287</v>
      </c>
      <c r="J274" s="99">
        <f>-H274*Bonds!$AS$8</f>
        <v>-0.7396118584</v>
      </c>
      <c r="K274" s="99">
        <f t="shared" si="6"/>
        <v>-2.338858057</v>
      </c>
    </row>
    <row r="275">
      <c r="A275" s="261">
        <v>42752.0</v>
      </c>
      <c r="B275" s="10">
        <f>EXP(-1*B$9*'Yield curve'!B268/100)</f>
        <v>0.9201670954</v>
      </c>
      <c r="C275" s="10">
        <f>EXP(-1*C$9*'Yield curve'!C268/100)</f>
        <v>0.8506113098</v>
      </c>
      <c r="D275" s="10">
        <f>EXP(-1*D$9*'Yield curve'!D268/100)</f>
        <v>0.7870999794</v>
      </c>
      <c r="E275" s="10">
        <f>EXP(-1*E$9*'Yield curve'!E268/100)</f>
        <v>0.7277483235</v>
      </c>
      <c r="F275" s="99">
        <f>EXP(-1*F$9*'Yield curve'!F268/100)</f>
        <v>0.6733432834</v>
      </c>
      <c r="G275" s="99">
        <f t="shared" si="4"/>
        <v>77.23175332</v>
      </c>
      <c r="H275" s="99">
        <f t="shared" si="5"/>
        <v>4.723738934</v>
      </c>
      <c r="I275" s="99">
        <f>H275*(Bonds!Z265/100)*(1/(1+(Bonds!F265/100)))</f>
        <v>-0.002188740123</v>
      </c>
      <c r="J275" s="99">
        <f>-H275*Bonds!$AS$8</f>
        <v>-0.7396315168</v>
      </c>
      <c r="K275" s="99">
        <f t="shared" si="6"/>
        <v>-2.338920222</v>
      </c>
    </row>
    <row r="276">
      <c r="A276" s="261">
        <v>42751.0</v>
      </c>
      <c r="B276" s="10">
        <f>EXP(-1*B$9*'Yield curve'!B269/100)</f>
        <v>0.9200750833</v>
      </c>
      <c r="C276" s="10">
        <f>EXP(-1*C$9*'Yield curve'!C269/100)</f>
        <v>0.8499310929</v>
      </c>
      <c r="D276" s="10">
        <f>EXP(-1*D$9*'Yield curve'!D269/100)</f>
        <v>0.7859202145</v>
      </c>
      <c r="E276" s="10">
        <f>EXP(-1*E$9*'Yield curve'!E269/100)</f>
        <v>0.7262942814</v>
      </c>
      <c r="F276" s="99">
        <f>EXP(-1*F$9*'Yield curve'!F269/100)</f>
        <v>0.6716620277</v>
      </c>
      <c r="G276" s="99">
        <f t="shared" si="4"/>
        <v>77.05090952</v>
      </c>
      <c r="H276" s="99">
        <f t="shared" si="5"/>
        <v>4.723292419</v>
      </c>
      <c r="I276" s="99">
        <f>H276*(Bonds!Z266/100)*(1/(1+(Bonds!F266/100)))</f>
        <v>0.003062527504</v>
      </c>
      <c r="J276" s="99">
        <f>-H276*Bonds!$AS$8</f>
        <v>-0.7395616025</v>
      </c>
      <c r="K276" s="99">
        <f t="shared" si="6"/>
        <v>-2.338699134</v>
      </c>
    </row>
    <row r="277">
      <c r="A277" s="261">
        <v>42748.0</v>
      </c>
      <c r="B277" s="10">
        <f>EXP(-1*B$9*'Yield curve'!B270/100)</f>
        <v>0.9197991022</v>
      </c>
      <c r="C277" s="10">
        <f>EXP(-1*C$9*'Yield curve'!C270/100)</f>
        <v>0.8501010961</v>
      </c>
      <c r="D277" s="10">
        <f>EXP(-1*D$9*'Yield curve'!D270/100)</f>
        <v>0.7870999794</v>
      </c>
      <c r="E277" s="10">
        <f>EXP(-1*E$9*'Yield curve'!E270/100)</f>
        <v>0.7280394811</v>
      </c>
      <c r="F277" s="99">
        <f>EXP(-1*F$9*'Yield curve'!F270/100)</f>
        <v>0.6740169635</v>
      </c>
      <c r="G277" s="99">
        <f t="shared" si="4"/>
        <v>77.2993379</v>
      </c>
      <c r="H277" s="99">
        <f t="shared" si="5"/>
        <v>4.724068169</v>
      </c>
      <c r="I277" s="99">
        <f>H277*(Bonds!Z267/100)*(1/(1+(Bonds!F267/100)))</f>
        <v>-0.0004378596876</v>
      </c>
      <c r="J277" s="99">
        <f>-H277*Bonds!$AS$8</f>
        <v>-0.7396830676</v>
      </c>
      <c r="K277" s="99">
        <f t="shared" si="6"/>
        <v>-2.33908324</v>
      </c>
    </row>
    <row r="278">
      <c r="A278" s="261">
        <v>42747.0</v>
      </c>
      <c r="B278" s="10">
        <f>EXP(-1*B$9*'Yield curve'!B271/100)</f>
        <v>0.9196151607</v>
      </c>
      <c r="C278" s="10">
        <f>EXP(-1*C$9*'Yield curve'!C271/100)</f>
        <v>0.8499310929</v>
      </c>
      <c r="D278" s="10">
        <f>EXP(-1*D$9*'Yield curve'!D271/100)</f>
        <v>0.7866278611</v>
      </c>
      <c r="E278" s="10">
        <f>EXP(-1*E$9*'Yield curve'!E271/100)</f>
        <v>0.7276027884</v>
      </c>
      <c r="F278" s="99">
        <f>EXP(-1*F$9*'Yield curve'!F271/100)</f>
        <v>0.6736800392</v>
      </c>
      <c r="G278" s="99">
        <f t="shared" si="4"/>
        <v>77.26164628</v>
      </c>
      <c r="H278" s="99">
        <f t="shared" si="5"/>
        <v>4.724018551</v>
      </c>
      <c r="I278" s="99">
        <f>H278*(Bonds!Z268/100)*(1/(1+(Bonds!F268/100)))</f>
        <v>-0.006567217634</v>
      </c>
      <c r="J278" s="99">
        <f>-H278*Bonds!$AS$8</f>
        <v>-0.7396752985</v>
      </c>
      <c r="K278" s="99">
        <f t="shared" si="6"/>
        <v>-2.339058672</v>
      </c>
    </row>
    <row r="279">
      <c r="A279" s="261">
        <v>42746.0</v>
      </c>
      <c r="B279" s="10">
        <f>EXP(-1*B$9*'Yield curve'!B272/100)</f>
        <v>0.9194312561</v>
      </c>
      <c r="C279" s="10">
        <f>EXP(-1*C$9*'Yield curve'!C272/100)</f>
        <v>0.8487420219</v>
      </c>
      <c r="D279" s="10">
        <f>EXP(-1*D$9*'Yield curve'!D272/100)</f>
        <v>0.7842715138</v>
      </c>
      <c r="E279" s="10">
        <f>EXP(-1*E$9*'Yield curve'!E272/100)</f>
        <v>0.7239738544</v>
      </c>
      <c r="F279" s="99">
        <f>EXP(-1*F$9*'Yield curve'!F272/100)</f>
        <v>0.6686463389</v>
      </c>
      <c r="G279" s="99">
        <f t="shared" si="4"/>
        <v>76.72729636</v>
      </c>
      <c r="H279" s="99">
        <f t="shared" si="5"/>
        <v>4.722508534</v>
      </c>
      <c r="I279" s="99">
        <f>H279*(Bonds!Z269/100)*(1/(1+(Bonds!F269/100)))</f>
        <v>0.002185334815</v>
      </c>
      <c r="J279" s="99">
        <f>-H279*Bonds!$AS$8</f>
        <v>-0.7394388638</v>
      </c>
      <c r="K279" s="99">
        <f t="shared" si="6"/>
        <v>-2.338311</v>
      </c>
    </row>
    <row r="280">
      <c r="A280" s="262">
        <v>42745.0</v>
      </c>
      <c r="B280" s="10">
        <f>EXP(-1*B$9*'Yield curve'!B273/100)</f>
        <v>0.9197991022</v>
      </c>
      <c r="C280" s="10">
        <f>EXP(-1*C$9*'Yield curve'!C273/100)</f>
        <v>0.8485722904</v>
      </c>
      <c r="D280" s="10">
        <f>EXP(-1*D$9*'Yield curve'!D273/100)</f>
        <v>0.7845068305</v>
      </c>
      <c r="E280" s="10">
        <f>EXP(-1*E$9*'Yield curve'!E273/100)</f>
        <v>0.7248431445</v>
      </c>
      <c r="F280" s="99">
        <f>EXP(-1*F$9*'Yield curve'!F273/100)</f>
        <v>0.670320046</v>
      </c>
      <c r="G280" s="99">
        <f t="shared" si="4"/>
        <v>76.90210814</v>
      </c>
      <c r="H280" s="99">
        <f t="shared" si="5"/>
        <v>4.723064481</v>
      </c>
      <c r="I280" s="99">
        <f>H280*(Bonds!Z270/100)*(1/(1+(Bonds!F270/100)))</f>
        <v>-0.004810528638</v>
      </c>
      <c r="J280" s="99">
        <f>-H280*Bonds!$AS$8</f>
        <v>-0.7395259126</v>
      </c>
      <c r="K280" s="99">
        <f t="shared" si="6"/>
        <v>-2.338586272</v>
      </c>
    </row>
    <row r="281">
      <c r="A281" s="262">
        <v>42744.0</v>
      </c>
      <c r="B281" s="10">
        <f>EXP(-1*B$9*'Yield curve'!B274/100)</f>
        <v>0.9186041402</v>
      </c>
      <c r="C281" s="10">
        <f>EXP(-1*C$9*'Yield curve'!C274/100)</f>
        <v>0.8482329294</v>
      </c>
      <c r="D281" s="10">
        <f>EXP(-1*D$9*'Yield curve'!D274/100)</f>
        <v>0.7828610948</v>
      </c>
      <c r="E281" s="10">
        <f>EXP(-1*E$9*'Yield curve'!E274/100)</f>
        <v>0.7222384005</v>
      </c>
      <c r="F281" s="99">
        <f>EXP(-1*F$9*'Yield curve'!F274/100)</f>
        <v>0.6666434058</v>
      </c>
      <c r="G281" s="99">
        <f t="shared" si="4"/>
        <v>76.51079051</v>
      </c>
      <c r="H281" s="99">
        <f t="shared" si="5"/>
        <v>4.722030191</v>
      </c>
      <c r="I281" s="99">
        <f>H281*(Bonds!Z271/100)*(1/(1+(Bonds!F271/100)))</f>
        <v>-0.001747120596</v>
      </c>
      <c r="J281" s="99">
        <f>-H281*Bonds!$AS$8</f>
        <v>-0.7393639659</v>
      </c>
      <c r="K281" s="99">
        <f t="shared" si="6"/>
        <v>-2.338074152</v>
      </c>
    </row>
    <row r="282">
      <c r="A282" s="262">
        <v>42741.0</v>
      </c>
      <c r="B282" s="10">
        <f>EXP(-1*B$9*'Yield curve'!B275/100)</f>
        <v>0.9198910867</v>
      </c>
      <c r="C282" s="10">
        <f>EXP(-1*C$9*'Yield curve'!C275/100)</f>
        <v>0.8480632998</v>
      </c>
      <c r="D282" s="10">
        <f>EXP(-1*D$9*'Yield curve'!D275/100)</f>
        <v>0.7826262717</v>
      </c>
      <c r="E282" s="10">
        <f>EXP(-1*E$9*'Yield curve'!E275/100)</f>
        <v>0.7215165231</v>
      </c>
      <c r="F282" s="99">
        <f>EXP(-1*F$9*'Yield curve'!F275/100)</f>
        <v>0.6653114514</v>
      </c>
      <c r="G282" s="99">
        <f t="shared" si="4"/>
        <v>76.37466672</v>
      </c>
      <c r="H282" s="99">
        <f t="shared" si="5"/>
        <v>4.721421917</v>
      </c>
      <c r="I282" s="99">
        <f>H282*(Bonds!Z272/100)*(1/(1+(Bonds!F272/100)))</f>
        <v>-0.0004365623594</v>
      </c>
      <c r="J282" s="99">
        <f>-H282*Bonds!$AS$8</f>
        <v>-0.7392687238</v>
      </c>
      <c r="K282" s="99">
        <f t="shared" si="6"/>
        <v>-2.33777297</v>
      </c>
    </row>
    <row r="283">
      <c r="A283" s="262">
        <v>42740.0</v>
      </c>
      <c r="B283" s="10">
        <f>EXP(-1*B$9*'Yield curve'!B276/100)</f>
        <v>0.9197071269</v>
      </c>
      <c r="C283" s="10">
        <f>EXP(-1*C$9*'Yield curve'!C276/100)</f>
        <v>0.8492514199</v>
      </c>
      <c r="D283" s="10">
        <f>EXP(-1*D$9*'Yield curve'!D276/100)</f>
        <v>0.7835659869</v>
      </c>
      <c r="E283" s="10">
        <f>EXP(-1*E$9*'Yield curve'!E276/100)</f>
        <v>0.7219495629</v>
      </c>
      <c r="F283" s="99">
        <f>EXP(-1*F$9*'Yield curve'!F276/100)</f>
        <v>0.6649788788</v>
      </c>
      <c r="G283" s="99">
        <f t="shared" si="4"/>
        <v>76.34652032</v>
      </c>
      <c r="H283" s="99">
        <f t="shared" si="5"/>
        <v>4.72115087</v>
      </c>
      <c r="I283" s="99">
        <f>H283*(Bonds!Z273/100)*(1/(1+(Bonds!F273/100)))</f>
        <v>-0.001309490811</v>
      </c>
      <c r="J283" s="99">
        <f>-H283*Bonds!$AS$8</f>
        <v>-0.739226284</v>
      </c>
      <c r="K283" s="99">
        <f t="shared" si="6"/>
        <v>-2.337638764</v>
      </c>
    </row>
    <row r="284">
      <c r="A284" s="262">
        <v>42739.0</v>
      </c>
      <c r="B284" s="10">
        <f>EXP(-1*B$9*'Yield curve'!B277/100)</f>
        <v>0.9195232038</v>
      </c>
      <c r="C284" s="10">
        <f>EXP(-1*C$9*'Yield curve'!C277/100)</f>
        <v>0.8490815866</v>
      </c>
      <c r="D284" s="10">
        <f>EXP(-1*D$9*'Yield curve'!D277/100)</f>
        <v>0.7833309524</v>
      </c>
      <c r="E284" s="10">
        <f>EXP(-1*E$9*'Yield curve'!E277/100)</f>
        <v>0.7213722342</v>
      </c>
      <c r="F284" s="99">
        <f>EXP(-1*F$9*'Yield curve'!F277/100)</f>
        <v>0.6639821582</v>
      </c>
      <c r="G284" s="99">
        <f t="shared" si="4"/>
        <v>76.24144116</v>
      </c>
      <c r="H284" s="99">
        <f t="shared" si="5"/>
        <v>4.720841724</v>
      </c>
      <c r="I284" s="99">
        <f>H284*(Bonds!Z274/100)*(1/(1+(Bonds!F274/100)))</f>
        <v>-0.001309041979</v>
      </c>
      <c r="J284" s="99">
        <f>-H284*Bonds!$AS$8</f>
        <v>-0.7391778787</v>
      </c>
      <c r="K284" s="99">
        <f t="shared" si="6"/>
        <v>-2.337485693</v>
      </c>
    </row>
    <row r="285">
      <c r="A285" s="262">
        <v>42738.0</v>
      </c>
      <c r="B285" s="10">
        <f>EXP(-1*B$9*'Yield curve'!B278/100)</f>
        <v>0.9194312561</v>
      </c>
      <c r="C285" s="10">
        <f>EXP(-1*C$9*'Yield curve'!C278/100)</f>
        <v>0.8478937041</v>
      </c>
      <c r="D285" s="10">
        <f>EXP(-1*D$9*'Yield curve'!D278/100)</f>
        <v>0.7816876834</v>
      </c>
      <c r="E285" s="10">
        <f>EXP(-1*E$9*'Yield curve'!E278/100)</f>
        <v>0.7199309315</v>
      </c>
      <c r="F285" s="99">
        <f>EXP(-1*F$9*'Yield curve'!F278/100)</f>
        <v>0.6629869316</v>
      </c>
      <c r="G285" s="99">
        <f t="shared" si="4"/>
        <v>76.12851943</v>
      </c>
      <c r="H285" s="99">
        <f t="shared" si="5"/>
        <v>4.720712011</v>
      </c>
      <c r="I285" s="99">
        <f>H285*(Bonds!Z275/100)*(1/(1+(Bonds!F275/100)))</f>
        <v>-0.003489715033</v>
      </c>
      <c r="J285" s="99">
        <f>-H285*Bonds!$AS$8</f>
        <v>-0.7391575686</v>
      </c>
      <c r="K285" s="99">
        <f t="shared" si="6"/>
        <v>-2.337421466</v>
      </c>
    </row>
    <row r="286">
      <c r="A286" s="262">
        <v>42734.0</v>
      </c>
      <c r="B286" s="10">
        <f>EXP(-1*B$9*'Yield curve'!B279/100)</f>
        <v>0.9189716554</v>
      </c>
      <c r="C286" s="10">
        <f>EXP(-1*C$9*'Yield curve'!C279/100)</f>
        <v>0.8460303883</v>
      </c>
      <c r="D286" s="10">
        <f>EXP(-1*D$9*'Yield curve'!D279/100)</f>
        <v>0.7795799734</v>
      </c>
      <c r="E286" s="10">
        <f>EXP(-1*E$9*'Yield curve'!E279/100)</f>
        <v>0.7174873229</v>
      </c>
      <c r="F286" s="99">
        <f>EXP(-1*F$9*'Yield curve'!F279/100)</f>
        <v>0.6603402807</v>
      </c>
      <c r="G286" s="99">
        <f t="shared" si="4"/>
        <v>75.84005212</v>
      </c>
      <c r="H286" s="99">
        <f t="shared" si="5"/>
        <v>4.720114082</v>
      </c>
      <c r="I286" s="99">
        <f>H286*(Bonds!Z276/100)*(1/(1+(Bonds!F276/100)))</f>
        <v>0.003050858594</v>
      </c>
      <c r="J286" s="99">
        <f>-H286*Bonds!$AS$8</f>
        <v>-0.7390639462</v>
      </c>
      <c r="K286" s="99">
        <f t="shared" si="6"/>
        <v>-2.337125407</v>
      </c>
    </row>
    <row r="287">
      <c r="A287" s="261">
        <v>42733.0</v>
      </c>
      <c r="B287" s="10">
        <f>EXP(-1*B$9*'Yield curve'!B280/100)</f>
        <v>0.918236772</v>
      </c>
      <c r="C287" s="10">
        <f>EXP(-1*C$9*'Yield curve'!C280/100)</f>
        <v>0.8456920439</v>
      </c>
      <c r="D287" s="10">
        <f>EXP(-1*D$9*'Yield curve'!D280/100)</f>
        <v>0.7800478617</v>
      </c>
      <c r="E287" s="10">
        <f>EXP(-1*E$9*'Yield curve'!E280/100)</f>
        <v>0.7187799631</v>
      </c>
      <c r="F287" s="99">
        <f>EXP(-1*F$9*'Yield curve'!F280/100)</f>
        <v>0.662655521</v>
      </c>
      <c r="G287" s="99">
        <f t="shared" si="4"/>
        <v>76.0790825</v>
      </c>
      <c r="H287" s="99">
        <f t="shared" si="5"/>
        <v>4.721050168</v>
      </c>
      <c r="I287" s="99">
        <f>H287*(Bonds!Z277/100)*(1/(1+(Bonds!F277/100)))</f>
        <v>-0.003489642553</v>
      </c>
      <c r="J287" s="99">
        <f>-H287*Bonds!$AS$8</f>
        <v>-0.7392105164</v>
      </c>
      <c r="K287" s="99">
        <f t="shared" si="6"/>
        <v>-2.337588902</v>
      </c>
    </row>
    <row r="288">
      <c r="A288" s="261">
        <v>42732.0</v>
      </c>
      <c r="B288" s="10">
        <f>EXP(-1*B$9*'Yield curve'!B281/100)</f>
        <v>0.918144953</v>
      </c>
      <c r="C288" s="10">
        <f>EXP(-1*C$9*'Yield curve'!C281/100)</f>
        <v>0.8450157608</v>
      </c>
      <c r="D288" s="10">
        <f>EXP(-1*D$9*'Yield curve'!D281/100)</f>
        <v>0.77841148</v>
      </c>
      <c r="E288" s="10">
        <f>EXP(-1*E$9*'Yield curve'!E281/100)</f>
        <v>0.7166268545</v>
      </c>
      <c r="F288" s="99">
        <f>EXP(-1*F$9*'Yield curve'!F281/100)</f>
        <v>0.6600101931</v>
      </c>
      <c r="G288" s="99">
        <f t="shared" si="4"/>
        <v>75.79654241</v>
      </c>
      <c r="H288" s="99">
        <f t="shared" si="5"/>
        <v>4.720268345</v>
      </c>
      <c r="I288" s="99">
        <f>H288*(Bonds!Z278/100)*(1/(1+(Bonds!F278/100)))</f>
        <v>-0.002179054725</v>
      </c>
      <c r="J288" s="99">
        <f>-H288*Bonds!$AS$8</f>
        <v>-0.7390881004</v>
      </c>
      <c r="K288" s="99">
        <f t="shared" si="6"/>
        <v>-2.337201789</v>
      </c>
    </row>
    <row r="289">
      <c r="A289" s="261">
        <v>42731.0</v>
      </c>
      <c r="B289" s="10">
        <f>EXP(-1*B$9*'Yield curve'!B282/100)</f>
        <v>0.9176859952</v>
      </c>
      <c r="C289" s="10">
        <f>EXP(-1*C$9*'Yield curve'!C282/100)</f>
        <v>0.8453538347</v>
      </c>
      <c r="D289" s="10">
        <f>EXP(-1*D$9*'Yield curve'!D282/100)</f>
        <v>0.77841148</v>
      </c>
      <c r="E289" s="10">
        <f>EXP(-1*E$9*'Yield curve'!E282/100)</f>
        <v>0.7159105858</v>
      </c>
      <c r="F289" s="99">
        <f>EXP(-1*F$9*'Yield curve'!F282/100)</f>
        <v>0.6583622284</v>
      </c>
      <c r="G289" s="99">
        <f t="shared" si="4"/>
        <v>75.62553315</v>
      </c>
      <c r="H289" s="99">
        <f t="shared" si="5"/>
        <v>4.719686636</v>
      </c>
      <c r="I289" s="99">
        <f>H289*(Bonds!Z279/100)*(1/(1+(Bonds!F279/100)))</f>
        <v>-0.000435556168</v>
      </c>
      <c r="J289" s="99">
        <f>-H289*Bonds!$AS$8</f>
        <v>-0.7389970179</v>
      </c>
      <c r="K289" s="99">
        <f t="shared" si="6"/>
        <v>-2.336913761</v>
      </c>
    </row>
    <row r="290">
      <c r="A290" s="261">
        <v>42730.0</v>
      </c>
      <c r="B290" s="10">
        <f>EXP(-1*B$9*'Yield curve'!B283/100)</f>
        <v>0.9180531431</v>
      </c>
      <c r="C290" s="10">
        <f>EXP(-1*C$9*'Yield curve'!C283/100)</f>
        <v>0.8461996113</v>
      </c>
      <c r="D290" s="10">
        <f>EXP(-1*D$9*'Yield curve'!D283/100)</f>
        <v>0.7793461345</v>
      </c>
      <c r="E290" s="10">
        <f>EXP(-1*E$9*'Yield curve'!E283/100)</f>
        <v>0.716340261</v>
      </c>
      <c r="F290" s="99">
        <f>EXP(-1*F$9*'Yield curve'!F283/100)</f>
        <v>0.6580331296</v>
      </c>
      <c r="G290" s="99">
        <f t="shared" si="4"/>
        <v>75.59824366</v>
      </c>
      <c r="H290" s="99">
        <f t="shared" si="5"/>
        <v>4.719376948</v>
      </c>
      <c r="I290" s="99">
        <f>H290*(Bonds!Z280/100)*(1/(1+(Bonds!F280/100)))</f>
        <v>-0.0004354873995</v>
      </c>
      <c r="J290" s="99">
        <f>-H290*Bonds!$AS$8</f>
        <v>-0.7389485277</v>
      </c>
      <c r="K290" s="99">
        <f t="shared" si="6"/>
        <v>-2.336760421</v>
      </c>
    </row>
    <row r="291">
      <c r="A291" s="261">
        <v>42727.0</v>
      </c>
      <c r="B291" s="10">
        <f>EXP(-1*B$9*'Yield curve'!B284/100)</f>
        <v>0.9178695508</v>
      </c>
      <c r="C291" s="10">
        <f>EXP(-1*C$9*'Yield curve'!C284/100)</f>
        <v>0.8455229224</v>
      </c>
      <c r="D291" s="10">
        <f>EXP(-1*D$9*'Yield curve'!D284/100)</f>
        <v>0.77841148</v>
      </c>
      <c r="E291" s="10">
        <f>EXP(-1*E$9*'Yield curve'!E284/100)</f>
        <v>0.7156242788</v>
      </c>
      <c r="F291" s="99">
        <f>EXP(-1*F$9*'Yield curve'!F284/100)</f>
        <v>0.6577041953</v>
      </c>
      <c r="G291" s="99">
        <f t="shared" si="4"/>
        <v>75.55825059</v>
      </c>
      <c r="H291" s="99">
        <f t="shared" si="5"/>
        <v>4.719405421</v>
      </c>
      <c r="I291" s="99">
        <f>H291*(Bonds!Z281/100)*(1/(1+(Bonds!F281/100)))</f>
        <v>-0.001306349535</v>
      </c>
      <c r="J291" s="99">
        <f>-H291*Bonds!$AS$8</f>
        <v>-0.7389529859</v>
      </c>
      <c r="K291" s="99">
        <f t="shared" si="6"/>
        <v>-2.336774519</v>
      </c>
    </row>
    <row r="292">
      <c r="A292" s="261">
        <v>42726.0</v>
      </c>
      <c r="B292" s="10">
        <f>EXP(-1*B$9*'Yield curve'!B285/100)</f>
        <v>0.9180531431</v>
      </c>
      <c r="C292" s="10">
        <f>EXP(-1*C$9*'Yield curve'!C285/100)</f>
        <v>0.8458611992</v>
      </c>
      <c r="D292" s="10">
        <f>EXP(-1*D$9*'Yield curve'!D285/100)</f>
        <v>0.7781779916</v>
      </c>
      <c r="E292" s="10">
        <f>EXP(-1*E$9*'Yield curve'!E285/100)</f>
        <v>0.7150520083</v>
      </c>
      <c r="F292" s="99">
        <f>EXP(-1*F$9*'Yield curve'!F285/100)</f>
        <v>0.6567183785</v>
      </c>
      <c r="G292" s="99">
        <f t="shared" si="4"/>
        <v>75.45649465</v>
      </c>
      <c r="H292" s="99">
        <f t="shared" si="5"/>
        <v>4.719003507</v>
      </c>
      <c r="I292" s="99">
        <f>H292*(Bonds!Z282/100)*(1/(1+(Bonds!F282/100)))</f>
        <v>-0.0004352922707</v>
      </c>
      <c r="J292" s="99">
        <f>-H292*Bonds!$AS$8</f>
        <v>-0.7388900551</v>
      </c>
      <c r="K292" s="99">
        <f t="shared" si="6"/>
        <v>-2.336575515</v>
      </c>
    </row>
    <row r="293">
      <c r="A293" s="261">
        <v>42725.0</v>
      </c>
      <c r="B293" s="10">
        <f>EXP(-1*B$9*'Yield curve'!B286/100)</f>
        <v>0.9177777684</v>
      </c>
      <c r="C293" s="10">
        <f>EXP(-1*C$9*'Yield curve'!C286/100)</f>
        <v>0.8451847808</v>
      </c>
      <c r="D293" s="10">
        <f>EXP(-1*D$9*'Yield curve'!D286/100)</f>
        <v>0.7779445732</v>
      </c>
      <c r="E293" s="10">
        <f>EXP(-1*E$9*'Yield curve'!E286/100)</f>
        <v>0.7147660447</v>
      </c>
      <c r="F293" s="99">
        <f>EXP(-1*F$9*'Yield curve'!F286/100)</f>
        <v>0.6563901014</v>
      </c>
      <c r="G293" s="99">
        <f t="shared" si="4"/>
        <v>75.41916831</v>
      </c>
      <c r="H293" s="99">
        <f t="shared" si="5"/>
        <v>4.718993169</v>
      </c>
      <c r="I293" s="99">
        <f>H293*(Bonds!Z283/100)*(1/(1+(Bonds!F283/100)))</f>
        <v>-0.0004352511685</v>
      </c>
      <c r="J293" s="99">
        <f>-H293*Bonds!$AS$8</f>
        <v>-0.7388884364</v>
      </c>
      <c r="K293" s="99">
        <f t="shared" si="6"/>
        <v>-2.336570396</v>
      </c>
    </row>
    <row r="294">
      <c r="A294" s="261">
        <v>42724.0</v>
      </c>
      <c r="B294" s="10">
        <f>EXP(-1*B$9*'Yield curve'!B287/100)</f>
        <v>0.9179613423</v>
      </c>
      <c r="C294" s="10">
        <f>EXP(-1*C$9*'Yield curve'!C287/100)</f>
        <v>0.8455229224</v>
      </c>
      <c r="D294" s="10">
        <f>EXP(-1*D$9*'Yield curve'!D287/100)</f>
        <v>0.7779445732</v>
      </c>
      <c r="E294" s="10">
        <f>EXP(-1*E$9*'Yield curve'!E287/100)</f>
        <v>0.7146231058</v>
      </c>
      <c r="F294" s="99">
        <f>EXP(-1*F$9*'Yield curve'!F287/100)</f>
        <v>0.6560619884</v>
      </c>
      <c r="G294" s="99">
        <f t="shared" si="4"/>
        <v>75.38648367</v>
      </c>
      <c r="H294" s="99">
        <f t="shared" si="5"/>
        <v>4.718818083</v>
      </c>
      <c r="I294" s="99">
        <f>H294*(Bonds!Z284/100)*(1/(1+(Bonds!F284/100)))</f>
        <v>0.00043519488</v>
      </c>
      <c r="J294" s="99">
        <f>-H294*Bonds!$AS$8</f>
        <v>-0.738861022</v>
      </c>
      <c r="K294" s="99">
        <f t="shared" si="6"/>
        <v>-2.336483704</v>
      </c>
    </row>
    <row r="295">
      <c r="A295" s="261">
        <v>42723.0</v>
      </c>
      <c r="B295" s="10">
        <f>EXP(-1*B$9*'Yield curve'!B288/100)</f>
        <v>0.9180531431</v>
      </c>
      <c r="C295" s="10">
        <f>EXP(-1*C$9*'Yield curve'!C288/100)</f>
        <v>0.8455229224</v>
      </c>
      <c r="D295" s="10">
        <f>EXP(-1*D$9*'Yield curve'!D288/100)</f>
        <v>0.7777112248</v>
      </c>
      <c r="E295" s="10">
        <f>EXP(-1*E$9*'Yield curve'!E288/100)</f>
        <v>0.7146231058</v>
      </c>
      <c r="F295" s="99">
        <f>EXP(-1*F$9*'Yield curve'!F288/100)</f>
        <v>0.6563901014</v>
      </c>
      <c r="G295" s="99">
        <f t="shared" si="4"/>
        <v>75.41976138</v>
      </c>
      <c r="H295" s="99">
        <f t="shared" si="5"/>
        <v>4.718945448</v>
      </c>
      <c r="I295" s="99">
        <f>H295*(Bonds!Z285/100)*(1/(1+(Bonds!F285/100)))</f>
        <v>0.000435246767</v>
      </c>
      <c r="J295" s="99">
        <f>-H295*Bonds!$AS$8</f>
        <v>-0.7388809644</v>
      </c>
      <c r="K295" s="99">
        <f t="shared" si="6"/>
        <v>-2.336546767</v>
      </c>
    </row>
    <row r="296">
      <c r="A296" s="261">
        <v>42720.0</v>
      </c>
      <c r="B296" s="10">
        <f>EXP(-1*B$9*'Yield curve'!B289/100)</f>
        <v>0.918236772</v>
      </c>
      <c r="C296" s="10">
        <f>EXP(-1*C$9*'Yield curve'!C289/100)</f>
        <v>0.8453538347</v>
      </c>
      <c r="D296" s="10">
        <f>EXP(-1*D$9*'Yield curve'!D289/100)</f>
        <v>0.7779445732</v>
      </c>
      <c r="E296" s="10">
        <f>EXP(-1*E$9*'Yield curve'!E289/100)</f>
        <v>0.7149090122</v>
      </c>
      <c r="F296" s="99">
        <f>EXP(-1*F$9*'Yield curve'!F289/100)</f>
        <v>0.6567183785</v>
      </c>
      <c r="G296" s="99">
        <f t="shared" si="4"/>
        <v>75.45474428</v>
      </c>
      <c r="H296" s="99">
        <f t="shared" si="5"/>
        <v>4.719043288</v>
      </c>
      <c r="I296" s="99">
        <f>H296*(Bonds!Z286/100)*(1/(1+(Bonds!F286/100)))</f>
        <v>-0.0004352959402</v>
      </c>
      <c r="J296" s="99">
        <f>-H296*Bonds!$AS$8</f>
        <v>-0.7388962839</v>
      </c>
      <c r="K296" s="99">
        <f t="shared" si="6"/>
        <v>-2.336595212</v>
      </c>
    </row>
    <row r="297">
      <c r="A297" s="261">
        <v>42719.0</v>
      </c>
      <c r="B297" s="10">
        <f>EXP(-1*B$9*'Yield curve'!B290/100)</f>
        <v>0.9175942312</v>
      </c>
      <c r="C297" s="10">
        <f>EXP(-1*C$9*'Yield curve'!C290/100)</f>
        <v>0.8450157608</v>
      </c>
      <c r="D297" s="10">
        <f>EXP(-1*D$9*'Yield curve'!D290/100)</f>
        <v>0.7777112248</v>
      </c>
      <c r="E297" s="10">
        <f>EXP(-1*E$9*'Yield curve'!E290/100)</f>
        <v>0.7146231058</v>
      </c>
      <c r="F297" s="99">
        <f>EXP(-1*F$9*'Yield curve'!F290/100)</f>
        <v>0.6563901014</v>
      </c>
      <c r="G297" s="99">
        <f t="shared" si="4"/>
        <v>75.4173462</v>
      </c>
      <c r="H297" s="99">
        <f t="shared" si="5"/>
        <v>4.719047733</v>
      </c>
      <c r="I297" s="99">
        <f>H297*(Bonds!Z287/100)*(1/(1+(Bonds!F287/100)))</f>
        <v>0.003046793408</v>
      </c>
      <c r="J297" s="99">
        <f>-H297*Bonds!$AS$8</f>
        <v>-0.7388969799</v>
      </c>
      <c r="K297" s="99">
        <f t="shared" si="6"/>
        <v>-2.336597413</v>
      </c>
    </row>
    <row r="298">
      <c r="A298" s="261">
        <v>42718.0</v>
      </c>
      <c r="B298" s="10">
        <f>EXP(-1*B$9*'Yield curve'!B291/100)</f>
        <v>0.9175942312</v>
      </c>
      <c r="C298" s="10">
        <f>EXP(-1*C$9*'Yield curve'!C291/100)</f>
        <v>0.8456920439</v>
      </c>
      <c r="D298" s="10">
        <f>EXP(-1*D$9*'Yield curve'!D291/100)</f>
        <v>0.778878667</v>
      </c>
      <c r="E298" s="10">
        <f>EXP(-1*E$9*'Yield curve'!E291/100)</f>
        <v>0.716340261</v>
      </c>
      <c r="F298" s="99">
        <f>EXP(-1*F$9*'Yield curve'!F291/100)</f>
        <v>0.6586914918</v>
      </c>
      <c r="G298" s="99">
        <f t="shared" si="4"/>
        <v>75.66214092</v>
      </c>
      <c r="H298" s="99">
        <f t="shared" si="5"/>
        <v>4.719755794</v>
      </c>
      <c r="I298" s="99">
        <f>H298*(Bonds!Z288/100)*(1/(1+(Bonds!F288/100)))</f>
        <v>-0.001306808249</v>
      </c>
      <c r="J298" s="99">
        <f>-H298*Bonds!$AS$8</f>
        <v>-0.7390078464</v>
      </c>
      <c r="K298" s="99">
        <f t="shared" si="6"/>
        <v>-2.336948003</v>
      </c>
    </row>
    <row r="299">
      <c r="A299" s="261">
        <v>42717.0</v>
      </c>
      <c r="B299" s="10">
        <f>EXP(-1*B$9*'Yield curve'!B292/100)</f>
        <v>0.9167687679</v>
      </c>
      <c r="C299" s="10">
        <f>EXP(-1*C$9*'Yield curve'!C292/100)</f>
        <v>0.84400235</v>
      </c>
      <c r="D299" s="10">
        <f>EXP(-1*D$9*'Yield curve'!D292/100)</f>
        <v>0.7772447381</v>
      </c>
      <c r="E299" s="10">
        <f>EXP(-1*E$9*'Yield curve'!E292/100)</f>
        <v>0.7149090122</v>
      </c>
      <c r="F299" s="99">
        <f>EXP(-1*F$9*'Yield curve'!F292/100)</f>
        <v>0.6577041953</v>
      </c>
      <c r="G299" s="99">
        <f t="shared" si="4"/>
        <v>75.54699219</v>
      </c>
      <c r="H299" s="99">
        <f t="shared" si="5"/>
        <v>4.719761159</v>
      </c>
      <c r="I299" s="99">
        <f>H299*(Bonds!Z289/100)*(1/(1+(Bonds!F289/100)))</f>
        <v>-0.001741930673</v>
      </c>
      <c r="J299" s="99">
        <f>-H299*Bonds!$AS$8</f>
        <v>-0.7390086865</v>
      </c>
      <c r="K299" s="99">
        <f t="shared" si="6"/>
        <v>-2.33695066</v>
      </c>
    </row>
    <row r="300">
      <c r="A300" s="261">
        <v>42716.0</v>
      </c>
      <c r="B300" s="10">
        <f>EXP(-1*B$9*'Yield curve'!B293/100)</f>
        <v>0.9168604494</v>
      </c>
      <c r="C300" s="10">
        <f>EXP(-1*C$9*'Yield curve'!C293/100)</f>
        <v>0.8443400185</v>
      </c>
      <c r="D300" s="10">
        <f>EXP(-1*D$9*'Yield curve'!D293/100)</f>
        <v>0.7770115996</v>
      </c>
      <c r="E300" s="10">
        <f>EXP(-1*E$9*'Yield curve'!E293/100)</f>
        <v>0.7141944606</v>
      </c>
      <c r="F300" s="99">
        <f>EXP(-1*F$9*'Yield curve'!F293/100)</f>
        <v>0.6563901014</v>
      </c>
      <c r="G300" s="99">
        <f t="shared" si="4"/>
        <v>75.41100171</v>
      </c>
      <c r="H300" s="99">
        <f t="shared" si="5"/>
        <v>4.719249204</v>
      </c>
      <c r="I300" s="99">
        <f>H300*(Bonds!Z290/100)*(1/(1+(Bonds!F290/100)))</f>
        <v>-0.004352747836</v>
      </c>
      <c r="J300" s="99">
        <f>-H300*Bonds!$AS$8</f>
        <v>-0.7389285257</v>
      </c>
      <c r="K300" s="99">
        <f t="shared" si="6"/>
        <v>-2.336697169</v>
      </c>
    </row>
    <row r="301">
      <c r="A301" s="261">
        <v>42713.0</v>
      </c>
      <c r="B301" s="10">
        <f>EXP(-1*B$9*'Yield curve'!B294/100)</f>
        <v>0.9162188717</v>
      </c>
      <c r="C301" s="10">
        <f>EXP(-1*C$9*'Yield curve'!C294/100)</f>
        <v>0.8421475858</v>
      </c>
      <c r="D301" s="10">
        <f>EXP(-1*D$9*'Yield curve'!D294/100)</f>
        <v>0.7737549946</v>
      </c>
      <c r="E301" s="10">
        <f>EXP(-1*E$9*'Yield curve'!E294/100)</f>
        <v>0.7107745415</v>
      </c>
      <c r="F301" s="99">
        <f>EXP(-1*F$9*'Yield curve'!F294/100)</f>
        <v>0.6531163421</v>
      </c>
      <c r="G301" s="99">
        <f t="shared" si="4"/>
        <v>75.05166505</v>
      </c>
      <c r="H301" s="99">
        <f t="shared" si="5"/>
        <v>4.718540462</v>
      </c>
      <c r="I301" s="99">
        <f>H301*(Bonds!Z291/100)*(1/(1+(Bonds!F291/100)))</f>
        <v>-0.001304425119</v>
      </c>
      <c r="J301" s="99">
        <f>-H301*Bonds!$AS$8</f>
        <v>-0.7388175528</v>
      </c>
      <c r="K301" s="99">
        <f t="shared" si="6"/>
        <v>-2.336346242</v>
      </c>
    </row>
    <row r="302">
      <c r="A302" s="262">
        <v>42712.0</v>
      </c>
      <c r="B302" s="10">
        <f>EXP(-1*B$9*'Yield curve'!B295/100)</f>
        <v>0.9157608767</v>
      </c>
      <c r="C302" s="10">
        <f>EXP(-1*C$9*'Yield curve'!C295/100)</f>
        <v>0.8409694041</v>
      </c>
      <c r="D302" s="10">
        <f>EXP(-1*D$9*'Yield curve'!D295/100)</f>
        <v>0.7723634883</v>
      </c>
      <c r="E302" s="10">
        <f>EXP(-1*E$9*'Yield curve'!E295/100)</f>
        <v>0.7094962981</v>
      </c>
      <c r="F302" s="99">
        <f>EXP(-1*F$9*'Yield curve'!F295/100)</f>
        <v>0.652137402</v>
      </c>
      <c r="G302" s="99">
        <f t="shared" si="4"/>
        <v>74.94055887</v>
      </c>
      <c r="H302" s="99">
        <f t="shared" si="5"/>
        <v>4.718437682</v>
      </c>
      <c r="I302" s="99">
        <f>H302*(Bonds!Z292/100)*(1/(1+(Bonds!F292/100)))</f>
        <v>-0.003912108626</v>
      </c>
      <c r="J302" s="99">
        <f>-H302*Bonds!$AS$8</f>
        <v>-0.7388014596</v>
      </c>
      <c r="K302" s="99">
        <f t="shared" si="6"/>
        <v>-2.336295351</v>
      </c>
    </row>
    <row r="303">
      <c r="A303" s="262">
        <v>42711.0</v>
      </c>
      <c r="B303" s="10">
        <f>EXP(-1*B$9*'Yield curve'!B296/100)</f>
        <v>0.9156693052</v>
      </c>
      <c r="C303" s="10">
        <f>EXP(-1*C$9*'Yield curve'!C296/100)</f>
        <v>0.8402968977</v>
      </c>
      <c r="D303" s="10">
        <f>EXP(-1*D$9*'Yield curve'!D296/100)</f>
        <v>0.7707432268</v>
      </c>
      <c r="E303" s="10">
        <f>EXP(-1*E$9*'Yield curve'!E296/100)</f>
        <v>0.7072295387</v>
      </c>
      <c r="F303" s="99">
        <f>EXP(-1*F$9*'Yield curve'!F296/100)</f>
        <v>0.6492093767</v>
      </c>
      <c r="G303" s="99">
        <f t="shared" si="4"/>
        <v>74.62880853</v>
      </c>
      <c r="H303" s="99">
        <f t="shared" si="5"/>
        <v>4.717525843</v>
      </c>
      <c r="I303" s="99">
        <f>H303*(Bonds!Z293/100)*(1/(1+(Bonds!F293/100)))</f>
        <v>-0.00303964294</v>
      </c>
      <c r="J303" s="99">
        <f>-H303*Bonds!$AS$8</f>
        <v>-0.7386586862</v>
      </c>
      <c r="K303" s="99">
        <f t="shared" si="6"/>
        <v>-2.335843862</v>
      </c>
    </row>
    <row r="304">
      <c r="A304" s="262">
        <v>42710.0</v>
      </c>
      <c r="B304" s="10">
        <f>EXP(-1*B$9*'Yield curve'!B297/100)</f>
        <v>0.915211585</v>
      </c>
      <c r="C304" s="10">
        <f>EXP(-1*C$9*'Yield curve'!C297/100)</f>
        <v>0.8397928707</v>
      </c>
      <c r="D304" s="10">
        <f>EXP(-1*D$9*'Yield curve'!D297/100)</f>
        <v>0.7702809196</v>
      </c>
      <c r="E304" s="10">
        <f>EXP(-1*E$9*'Yield curve'!E297/100)</f>
        <v>0.7059576706</v>
      </c>
      <c r="F304" s="99">
        <f>EXP(-1*F$9*'Yield curve'!F297/100)</f>
        <v>0.6469411156</v>
      </c>
      <c r="G304" s="99">
        <f t="shared" si="4"/>
        <v>74.38957197</v>
      </c>
      <c r="H304" s="99">
        <f t="shared" si="5"/>
        <v>4.716803571</v>
      </c>
      <c r="I304" s="99">
        <f>H304*(Bonds!Z294/100)*(1/(1+(Bonds!F294/100)))</f>
        <v>-0.001735554621</v>
      </c>
      <c r="J304" s="99">
        <f>-H304*Bonds!$AS$8</f>
        <v>-0.7385455945</v>
      </c>
      <c r="K304" s="99">
        <f t="shared" si="6"/>
        <v>-2.335486235</v>
      </c>
    </row>
    <row r="305">
      <c r="A305" s="262">
        <v>42709.0</v>
      </c>
      <c r="B305" s="10">
        <f>EXP(-1*B$9*'Yield curve'!B298/100)</f>
        <v>0.9146626228</v>
      </c>
      <c r="C305" s="10">
        <f>EXP(-1*C$9*'Yield curve'!C298/100)</f>
        <v>0.8386179833</v>
      </c>
      <c r="D305" s="10">
        <f>EXP(-1*D$9*'Yield curve'!D298/100)</f>
        <v>0.7688956611</v>
      </c>
      <c r="E305" s="10">
        <f>EXP(-1*E$9*'Yield curve'!E298/100)</f>
        <v>0.7045471662</v>
      </c>
      <c r="F305" s="99">
        <f>EXP(-1*F$9*'Yield curve'!F298/100)</f>
        <v>0.6456485264</v>
      </c>
      <c r="G305" s="99">
        <f t="shared" si="4"/>
        <v>74.24578254</v>
      </c>
      <c r="H305" s="99">
        <f t="shared" si="5"/>
        <v>4.716588517</v>
      </c>
      <c r="I305" s="99">
        <f>H305*(Bonds!Z295/100)*(1/(1+(Bonds!F295/100)))</f>
        <v>-0.002168546445</v>
      </c>
      <c r="J305" s="99">
        <f>-H305*Bonds!$AS$8</f>
        <v>-0.7385119219</v>
      </c>
      <c r="K305" s="99">
        <f t="shared" si="6"/>
        <v>-2.335379753</v>
      </c>
    </row>
    <row r="306">
      <c r="A306" s="262">
        <v>42706.0</v>
      </c>
      <c r="B306" s="10">
        <f>EXP(-1*B$9*'Yield curve'!B299/100)</f>
        <v>0.9146626228</v>
      </c>
      <c r="C306" s="10">
        <f>EXP(-1*C$9*'Yield curve'!C299/100)</f>
        <v>0.8384502765</v>
      </c>
      <c r="D306" s="10">
        <f>EXP(-1*D$9*'Yield curve'!D299/100)</f>
        <v>0.7682039663</v>
      </c>
      <c r="E306" s="10">
        <f>EXP(-1*E$9*'Yield curve'!E299/100)</f>
        <v>0.7034207921</v>
      </c>
      <c r="F306" s="99">
        <f>EXP(-1*F$9*'Yield curve'!F299/100)</f>
        <v>0.6440364211</v>
      </c>
      <c r="G306" s="99">
        <f t="shared" si="4"/>
        <v>74.07557731</v>
      </c>
      <c r="H306" s="99">
        <f t="shared" si="5"/>
        <v>4.716038999</v>
      </c>
      <c r="I306" s="99">
        <f>H306*(Bonds!Z296/100)*(1/(1+(Bonds!F296/100)))</f>
        <v>0.0008669189336</v>
      </c>
      <c r="J306" s="99">
        <f>-H306*Bonds!$AS$8</f>
        <v>-0.7384258797</v>
      </c>
      <c r="K306" s="99">
        <f t="shared" si="6"/>
        <v>-2.335107663</v>
      </c>
    </row>
    <row r="307">
      <c r="A307" s="262">
        <v>42705.0</v>
      </c>
      <c r="B307" s="10">
        <f>EXP(-1*B$9*'Yield curve'!B300/100)</f>
        <v>0.915028561</v>
      </c>
      <c r="C307" s="10">
        <f>EXP(-1*C$9*'Yield curve'!C300/100)</f>
        <v>0.8391213051</v>
      </c>
      <c r="D307" s="10">
        <f>EXP(-1*D$9*'Yield curve'!D300/100)</f>
        <v>0.7688956611</v>
      </c>
      <c r="E307" s="10">
        <f>EXP(-1*E$9*'Yield curve'!E300/100)</f>
        <v>0.7041245647</v>
      </c>
      <c r="F307" s="99">
        <f>EXP(-1*F$9*'Yield curve'!F300/100)</f>
        <v>0.6446807796</v>
      </c>
      <c r="G307" s="99">
        <f t="shared" si="4"/>
        <v>74.14770514</v>
      </c>
      <c r="H307" s="99">
        <f t="shared" si="5"/>
        <v>4.716127626</v>
      </c>
      <c r="I307" s="99">
        <f>H307*(Bonds!Z297/100)*(1/(1+(Bonds!F297/100)))</f>
        <v>-0.003034831162</v>
      </c>
      <c r="J307" s="99">
        <f>-H307*Bonds!$AS$8</f>
        <v>-0.7384397567</v>
      </c>
      <c r="K307" s="99">
        <f t="shared" si="6"/>
        <v>-2.335151546</v>
      </c>
    </row>
    <row r="308">
      <c r="A308" s="261">
        <v>42704.0</v>
      </c>
      <c r="B308" s="10">
        <f>EXP(-1*B$9*'Yield curve'!B301/100)</f>
        <v>0.9143882651</v>
      </c>
      <c r="C308" s="10">
        <f>EXP(-1*C$9*'Yield curve'!C301/100)</f>
        <v>0.8377797845</v>
      </c>
      <c r="D308" s="10">
        <f>EXP(-1*D$9*'Yield curve'!D301/100)</f>
        <v>0.7670525241</v>
      </c>
      <c r="E308" s="10">
        <f>EXP(-1*E$9*'Yield curve'!E301/100)</f>
        <v>0.7020153564</v>
      </c>
      <c r="F308" s="99">
        <f>EXP(-1*F$9*'Yield curve'!F301/100)</f>
        <v>0.642428341</v>
      </c>
      <c r="G308" s="99">
        <f t="shared" si="4"/>
        <v>73.90199477</v>
      </c>
      <c r="H308" s="99">
        <f t="shared" si="5"/>
        <v>4.715602642</v>
      </c>
      <c r="I308" s="99">
        <f>H308*(Bonds!Z298/100)*(1/(1+(Bonds!F298/100)))</f>
        <v>-0.0008664405406</v>
      </c>
      <c r="J308" s="99">
        <f>-H308*Bonds!$AS$8</f>
        <v>-0.738357556</v>
      </c>
      <c r="K308" s="99">
        <f t="shared" si="6"/>
        <v>-2.334891605</v>
      </c>
    </row>
    <row r="309">
      <c r="A309" s="261">
        <v>42703.0</v>
      </c>
      <c r="B309" s="10">
        <f>EXP(-1*B$9*'Yield curve'!B302/100)</f>
        <v>0.9142968309</v>
      </c>
      <c r="C309" s="10">
        <f>EXP(-1*C$9*'Yield curve'!C302/100)</f>
        <v>0.8376122453</v>
      </c>
      <c r="D309" s="10">
        <f>EXP(-1*D$9*'Yield curve'!D302/100)</f>
        <v>0.7668224429</v>
      </c>
      <c r="E309" s="10">
        <f>EXP(-1*E$9*'Yield curve'!E302/100)</f>
        <v>0.7015942735</v>
      </c>
      <c r="F309" s="99">
        <f>EXP(-1*F$9*'Yield curve'!F302/100)</f>
        <v>0.6417862337</v>
      </c>
      <c r="G309" s="99">
        <f t="shared" si="4"/>
        <v>73.83390344</v>
      </c>
      <c r="H309" s="99">
        <f t="shared" si="5"/>
        <v>4.715399605</v>
      </c>
      <c r="I309" s="99">
        <f>H309*(Bonds!Z299/100)*(1/(1+(Bonds!F299/100)))</f>
        <v>0.001732488144</v>
      </c>
      <c r="J309" s="99">
        <f>-H309*Bonds!$AS$8</f>
        <v>-0.7383257651</v>
      </c>
      <c r="K309" s="99">
        <f t="shared" si="6"/>
        <v>-2.334791073</v>
      </c>
    </row>
    <row r="310">
      <c r="A310" s="261">
        <v>42702.0</v>
      </c>
      <c r="B310" s="10">
        <f>EXP(-1*B$9*'Yield curve'!B303/100)</f>
        <v>0.9145711611</v>
      </c>
      <c r="C310" s="10">
        <f>EXP(-1*C$9*'Yield curve'!C303/100)</f>
        <v>0.8382826032</v>
      </c>
      <c r="D310" s="10">
        <f>EXP(-1*D$9*'Yield curve'!D303/100)</f>
        <v>0.7679735397</v>
      </c>
      <c r="E310" s="10">
        <f>EXP(-1*E$9*'Yield curve'!E303/100)</f>
        <v>0.7028582805</v>
      </c>
      <c r="F310" s="99">
        <f>EXP(-1*F$9*'Yield curve'!F303/100)</f>
        <v>0.6430710906</v>
      </c>
      <c r="G310" s="99">
        <f t="shared" si="4"/>
        <v>73.97400075</v>
      </c>
      <c r="H310" s="99">
        <f t="shared" si="5"/>
        <v>4.71571303</v>
      </c>
      <c r="I310" s="99">
        <f>H310*(Bonds!Z300/100)*(1/(1+(Bonds!F300/100)))</f>
        <v>-0.0004333100276</v>
      </c>
      <c r="J310" s="99">
        <f>-H310*Bonds!$AS$8</f>
        <v>-0.7383748403</v>
      </c>
      <c r="K310" s="99">
        <f t="shared" si="6"/>
        <v>-2.334946262</v>
      </c>
    </row>
    <row r="311">
      <c r="A311" s="261">
        <v>42699.0</v>
      </c>
      <c r="B311" s="10">
        <f>EXP(-1*B$9*'Yield curve'!B304/100)</f>
        <v>0.9142968309</v>
      </c>
      <c r="C311" s="10">
        <f>EXP(-1*C$9*'Yield curve'!C304/100)</f>
        <v>0.8382826032</v>
      </c>
      <c r="D311" s="10">
        <f>EXP(-1*D$9*'Yield curve'!D304/100)</f>
        <v>0.7679735397</v>
      </c>
      <c r="E311" s="10">
        <f>EXP(-1*E$9*'Yield curve'!E304/100)</f>
        <v>0.7027177229</v>
      </c>
      <c r="F311" s="99">
        <f>EXP(-1*F$9*'Yield curve'!F304/100)</f>
        <v>0.6427496355</v>
      </c>
      <c r="G311" s="99">
        <f t="shared" si="4"/>
        <v>73.94001438</v>
      </c>
      <c r="H311" s="99">
        <f t="shared" si="5"/>
        <v>4.715624212</v>
      </c>
      <c r="I311" s="99">
        <f>H311*(Bonds!Z301/100)*(1/(1+(Bonds!F301/100)))</f>
        <v>0.000866524111</v>
      </c>
      <c r="J311" s="99">
        <f>-H311*Bonds!$AS$8</f>
        <v>-0.7383609334</v>
      </c>
      <c r="K311" s="99">
        <f t="shared" si="6"/>
        <v>-2.334902285</v>
      </c>
    </row>
    <row r="312">
      <c r="A312" s="261">
        <v>42698.0</v>
      </c>
      <c r="B312" s="10">
        <f>EXP(-1*B$9*'Yield curve'!B305/100)</f>
        <v>0.915028561</v>
      </c>
      <c r="C312" s="10">
        <f>EXP(-1*C$9*'Yield curve'!C305/100)</f>
        <v>0.8394570208</v>
      </c>
      <c r="D312" s="10">
        <f>EXP(-1*D$9*'Yield curve'!D305/100)</f>
        <v>0.768665027</v>
      </c>
      <c r="E312" s="10">
        <f>EXP(-1*E$9*'Yield curve'!E305/100)</f>
        <v>0.7034207921</v>
      </c>
      <c r="F312" s="99">
        <f>EXP(-1*F$9*'Yield curve'!F305/100)</f>
        <v>0.6433927066</v>
      </c>
      <c r="G312" s="99">
        <f t="shared" si="4"/>
        <v>74.01418093</v>
      </c>
      <c r="H312" s="99">
        <f t="shared" si="5"/>
        <v>4.715620843</v>
      </c>
      <c r="I312" s="99">
        <f>H312*(Bonds!Z302/100)*(1/(1+(Bonds!F302/100)))</f>
        <v>0</v>
      </c>
      <c r="J312" s="99">
        <f>-H312*Bonds!$AS$8</f>
        <v>-0.7383604059</v>
      </c>
      <c r="K312" s="99">
        <f t="shared" si="6"/>
        <v>-2.334900617</v>
      </c>
    </row>
    <row r="313">
      <c r="A313" s="261">
        <v>42697.0</v>
      </c>
      <c r="B313" s="10">
        <f>EXP(-1*B$9*'Yield curve'!B306/100)</f>
        <v>0.915211585</v>
      </c>
      <c r="C313" s="10">
        <f>EXP(-1*C$9*'Yield curve'!C306/100)</f>
        <v>0.8392891462</v>
      </c>
      <c r="D313" s="10">
        <f>EXP(-1*D$9*'Yield curve'!D306/100)</f>
        <v>0.7682039663</v>
      </c>
      <c r="E313" s="10">
        <f>EXP(-1*E$9*'Yield curve'!E306/100)</f>
        <v>0.70313948</v>
      </c>
      <c r="F313" s="99">
        <f>EXP(-1*F$9*'Yield curve'!F306/100)</f>
        <v>0.6433927066</v>
      </c>
      <c r="G313" s="99">
        <f t="shared" si="4"/>
        <v>74.01236287</v>
      </c>
      <c r="H313" s="99">
        <f t="shared" si="5"/>
        <v>4.71564679</v>
      </c>
      <c r="I313" s="99">
        <f>H313*(Bonds!Z303/100)*(1/(1+(Bonds!F303/100)))</f>
        <v>0.004333437594</v>
      </c>
      <c r="J313" s="99">
        <f>-H313*Bonds!$AS$8</f>
        <v>-0.7383644686</v>
      </c>
      <c r="K313" s="99">
        <f t="shared" si="6"/>
        <v>-2.334913464</v>
      </c>
    </row>
    <row r="314">
      <c r="A314" s="261">
        <v>42696.0</v>
      </c>
      <c r="B314" s="10">
        <f>EXP(-1*B$9*'Yield curve'!B307/100)</f>
        <v>0.9151200684</v>
      </c>
      <c r="C314" s="10">
        <f>EXP(-1*C$9*'Yield curve'!C307/100)</f>
        <v>0.8399608461</v>
      </c>
      <c r="D314" s="10">
        <f>EXP(-1*D$9*'Yield curve'!D307/100)</f>
        <v>0.7702809196</v>
      </c>
      <c r="E314" s="10">
        <f>EXP(-1*E$9*'Yield curve'!E307/100)</f>
        <v>0.7058164931</v>
      </c>
      <c r="F314" s="99">
        <f>EXP(-1*F$9*'Yield curve'!F307/100)</f>
        <v>0.6466177259</v>
      </c>
      <c r="G314" s="99">
        <f t="shared" si="4"/>
        <v>74.35626273</v>
      </c>
      <c r="H314" s="99">
        <f t="shared" si="5"/>
        <v>4.716676819</v>
      </c>
      <c r="I314" s="99">
        <f>H314*(Bonds!Z304/100)*(1/(1+(Bonds!F304/100)))</f>
        <v>-0.0008676741757</v>
      </c>
      <c r="J314" s="99">
        <f>-H314*Bonds!$AS$8</f>
        <v>-0.7385257481</v>
      </c>
      <c r="K314" s="99">
        <f t="shared" si="6"/>
        <v>-2.335423475</v>
      </c>
    </row>
    <row r="315">
      <c r="A315" s="261">
        <v>42695.0</v>
      </c>
      <c r="B315" s="10">
        <f>EXP(-1*B$9*'Yield curve'!B308/100)</f>
        <v>0.9155777429</v>
      </c>
      <c r="C315" s="10">
        <f>EXP(-1*C$9*'Yield curve'!C308/100)</f>
        <v>0.8401288551</v>
      </c>
      <c r="D315" s="10">
        <f>EXP(-1*D$9*'Yield curve'!D308/100)</f>
        <v>0.7698188897</v>
      </c>
      <c r="E315" s="10">
        <f>EXP(-1*E$9*'Yield curve'!E308/100)</f>
        <v>0.7052520658</v>
      </c>
      <c r="F315" s="99">
        <f>EXP(-1*F$9*'Yield curve'!F308/100)</f>
        <v>0.6459714314</v>
      </c>
      <c r="G315" s="99">
        <f t="shared" si="4"/>
        <v>74.2890156</v>
      </c>
      <c r="H315" s="99">
        <f t="shared" si="5"/>
        <v>4.716391875</v>
      </c>
      <c r="I315" s="99">
        <f>H315*(Bonds!Z305/100)*(1/(1+(Bonds!F305/100)))</f>
        <v>-0.001734924361</v>
      </c>
      <c r="J315" s="99">
        <f>-H315*Bonds!$AS$8</f>
        <v>-0.7384811321</v>
      </c>
      <c r="K315" s="99">
        <f t="shared" si="6"/>
        <v>-2.335282387</v>
      </c>
    </row>
    <row r="316">
      <c r="A316" s="261">
        <v>42692.0</v>
      </c>
      <c r="B316" s="10">
        <f>EXP(-1*B$9*'Yield curve'!B309/100)</f>
        <v>0.9151200684</v>
      </c>
      <c r="C316" s="10">
        <f>EXP(-1*C$9*'Yield curve'!C309/100)</f>
        <v>0.8392891462</v>
      </c>
      <c r="D316" s="10">
        <f>EXP(-1*D$9*'Yield curve'!D309/100)</f>
        <v>0.768665027</v>
      </c>
      <c r="E316" s="10">
        <f>EXP(-1*E$9*'Yield curve'!E309/100)</f>
        <v>0.7039837539</v>
      </c>
      <c r="F316" s="99">
        <f>EXP(-1*F$9*'Yield curve'!F309/100)</f>
        <v>0.6446807796</v>
      </c>
      <c r="G316" s="99">
        <f t="shared" si="4"/>
        <v>74.1474249</v>
      </c>
      <c r="H316" s="99">
        <f t="shared" si="5"/>
        <v>4.716117534</v>
      </c>
      <c r="I316" s="99">
        <f>H316*(Bonds!Z306/100)*(1/(1+(Bonds!F306/100)))</f>
        <v>-0.0004335463812</v>
      </c>
      <c r="J316" s="99">
        <f>-H316*Bonds!$AS$8</f>
        <v>-0.7384381766</v>
      </c>
      <c r="K316" s="99">
        <f t="shared" si="6"/>
        <v>-2.335146549</v>
      </c>
    </row>
    <row r="317">
      <c r="A317" s="261">
        <v>42691.0</v>
      </c>
      <c r="B317" s="10">
        <f>EXP(-1*B$9*'Yield curve'!B310/100)</f>
        <v>0.9157608767</v>
      </c>
      <c r="C317" s="10">
        <f>EXP(-1*C$9*'Yield curve'!C310/100)</f>
        <v>0.8394570208</v>
      </c>
      <c r="D317" s="10">
        <f>EXP(-1*D$9*'Yield curve'!D310/100)</f>
        <v>0.768434462</v>
      </c>
      <c r="E317" s="10">
        <f>EXP(-1*E$9*'Yield curve'!E310/100)</f>
        <v>0.7037022167</v>
      </c>
      <c r="F317" s="99">
        <f>EXP(-1*F$9*'Yield curve'!F310/100)</f>
        <v>0.6443585198</v>
      </c>
      <c r="G317" s="99">
        <f t="shared" si="4"/>
        <v>74.11513472</v>
      </c>
      <c r="H317" s="99">
        <f t="shared" si="5"/>
        <v>4.715915456</v>
      </c>
      <c r="I317" s="99">
        <f>H317*(Bonds!Z307/100)*(1/(1+(Bonds!F307/100)))</f>
        <v>-0.003467903635</v>
      </c>
      <c r="J317" s="99">
        <f>-H317*Bonds!$AS$8</f>
        <v>-0.7384065356</v>
      </c>
      <c r="K317" s="99">
        <f t="shared" si="6"/>
        <v>-2.335046492</v>
      </c>
    </row>
    <row r="318">
      <c r="A318" s="261">
        <v>42690.0</v>
      </c>
      <c r="B318" s="10">
        <f>EXP(-1*B$9*'Yield curve'!B311/100)</f>
        <v>0.9149370627</v>
      </c>
      <c r="C318" s="10">
        <f>EXP(-1*C$9*'Yield curve'!C311/100)</f>
        <v>0.8387857237</v>
      </c>
      <c r="D318" s="10">
        <f>EXP(-1*D$9*'Yield curve'!D311/100)</f>
        <v>0.7672826744</v>
      </c>
      <c r="E318" s="10">
        <f>EXP(-1*E$9*'Yield curve'!E311/100)</f>
        <v>0.7018749674</v>
      </c>
      <c r="F318" s="99">
        <f>EXP(-1*F$9*'Yield curve'!F311/100)</f>
        <v>0.6417862337</v>
      </c>
      <c r="G318" s="99">
        <f t="shared" si="4"/>
        <v>73.84029003</v>
      </c>
      <c r="H318" s="99">
        <f t="shared" si="5"/>
        <v>4.715177658</v>
      </c>
      <c r="I318" s="99">
        <f>H318*(Bonds!Z308/100)*(1/(1+(Bonds!F308/100)))</f>
        <v>0.002165508247</v>
      </c>
      <c r="J318" s="99">
        <f>-H318*Bonds!$AS$8</f>
        <v>-0.738291013</v>
      </c>
      <c r="K318" s="99">
        <f t="shared" si="6"/>
        <v>-2.334681177</v>
      </c>
    </row>
    <row r="319">
      <c r="A319" s="261">
        <v>42689.0</v>
      </c>
      <c r="B319" s="10">
        <f>EXP(-1*B$9*'Yield curve'!B312/100)</f>
        <v>0.9151200684</v>
      </c>
      <c r="C319" s="10">
        <f>EXP(-1*C$9*'Yield curve'!C312/100)</f>
        <v>0.8391213051</v>
      </c>
      <c r="D319" s="10">
        <f>EXP(-1*D$9*'Yield curve'!D312/100)</f>
        <v>0.7682039663</v>
      </c>
      <c r="E319" s="10">
        <f>EXP(-1*E$9*'Yield curve'!E312/100)</f>
        <v>0.70313948</v>
      </c>
      <c r="F319" s="99">
        <f>EXP(-1*F$9*'Yield curve'!F312/100)</f>
        <v>0.6433927066</v>
      </c>
      <c r="G319" s="99">
        <f t="shared" si="4"/>
        <v>74.01171447</v>
      </c>
      <c r="H319" s="99">
        <f t="shared" si="5"/>
        <v>4.715673672</v>
      </c>
      <c r="I319" s="99">
        <f>H319*(Bonds!Z309/100)*(1/(1+(Bonds!F309/100)))</f>
        <v>-0.003033423608</v>
      </c>
      <c r="J319" s="99">
        <f>-H319*Bonds!$AS$8</f>
        <v>-0.7383686777</v>
      </c>
      <c r="K319" s="99">
        <f t="shared" si="6"/>
        <v>-2.334926775</v>
      </c>
    </row>
    <row r="320">
      <c r="A320" s="261">
        <v>42688.0</v>
      </c>
      <c r="B320" s="10">
        <f>EXP(-1*B$9*'Yield curve'!B313/100)</f>
        <v>0.9141139898</v>
      </c>
      <c r="C320" s="10">
        <f>EXP(-1*C$9*'Yield curve'!C313/100)</f>
        <v>0.8382826032</v>
      </c>
      <c r="D320" s="10">
        <f>EXP(-1*D$9*'Yield curve'!D313/100)</f>
        <v>0.7670525241</v>
      </c>
      <c r="E320" s="10">
        <f>EXP(-1*E$9*'Yield curve'!E313/100)</f>
        <v>0.7014539687</v>
      </c>
      <c r="F320" s="99">
        <f>EXP(-1*F$9*'Yield curve'!F313/100)</f>
        <v>0.6411447683</v>
      </c>
      <c r="G320" s="99">
        <f t="shared" si="4"/>
        <v>73.76959646</v>
      </c>
      <c r="H320" s="99">
        <f t="shared" si="5"/>
        <v>4.715097303</v>
      </c>
      <c r="I320" s="99">
        <f>H320*(Bonds!Z310/100)*(1/(1+(Bonds!F310/100)))</f>
        <v>0</v>
      </c>
      <c r="J320" s="99">
        <f>-H320*Bonds!$AS$8</f>
        <v>-0.7382784313</v>
      </c>
      <c r="K320" s="99">
        <f t="shared" si="6"/>
        <v>-2.33464139</v>
      </c>
    </row>
    <row r="321">
      <c r="A321" s="261">
        <v>42685.0</v>
      </c>
      <c r="B321" s="10">
        <f>EXP(-1*B$9*'Yield curve'!B314/100)</f>
        <v>0.9138397967</v>
      </c>
      <c r="C321" s="10">
        <f>EXP(-1*C$9*'Yield curve'!C314/100)</f>
        <v>0.8382826032</v>
      </c>
      <c r="D321" s="10">
        <f>EXP(-1*D$9*'Yield curve'!D314/100)</f>
        <v>0.7672826744</v>
      </c>
      <c r="E321" s="10">
        <f>EXP(-1*E$9*'Yield curve'!E314/100)</f>
        <v>0.7015942735</v>
      </c>
      <c r="F321" s="99">
        <f>EXP(-1*F$9*'Yield curve'!F314/100)</f>
        <v>0.6411447683</v>
      </c>
      <c r="G321" s="99">
        <f t="shared" si="4"/>
        <v>73.76983712</v>
      </c>
      <c r="H321" s="99">
        <f t="shared" si="5"/>
        <v>4.715115047</v>
      </c>
      <c r="I321" s="99">
        <f>H321*(Bonds!Z311/100)*(1/(1+(Bonds!F311/100)))</f>
        <v>0.006495245267</v>
      </c>
      <c r="J321" s="99">
        <f>-H321*Bonds!$AS$8</f>
        <v>-0.7382812096</v>
      </c>
      <c r="K321" s="99">
        <f t="shared" si="6"/>
        <v>-2.334650176</v>
      </c>
    </row>
    <row r="322">
      <c r="A322" s="261">
        <v>42684.0</v>
      </c>
      <c r="B322" s="10">
        <f>EXP(-1*B$9*'Yield curve'!B315/100)</f>
        <v>0.9142054058</v>
      </c>
      <c r="C322" s="10">
        <f>EXP(-1*C$9*'Yield curve'!C315/100)</f>
        <v>0.8392891462</v>
      </c>
      <c r="D322" s="10">
        <f>EXP(-1*D$9*'Yield curve'!D315/100)</f>
        <v>0.7693571369</v>
      </c>
      <c r="E322" s="10">
        <f>EXP(-1*E$9*'Yield curve'!E315/100)</f>
        <v>0.7049700213</v>
      </c>
      <c r="F322" s="99">
        <f>EXP(-1*F$9*'Yield curve'!F315/100)</f>
        <v>0.6459714314</v>
      </c>
      <c r="G322" s="99">
        <f t="shared" si="4"/>
        <v>74.28162599</v>
      </c>
      <c r="H322" s="99">
        <f t="shared" si="5"/>
        <v>4.716673765</v>
      </c>
      <c r="I322" s="99">
        <f>H322*(Bonds!Z312/100)*(1/(1+(Bonds!F312/100)))</f>
        <v>0.005638841176</v>
      </c>
      <c r="J322" s="99">
        <f>-H322*Bonds!$AS$8</f>
        <v>-0.7385252699</v>
      </c>
      <c r="K322" s="99">
        <f t="shared" si="6"/>
        <v>-2.335421962</v>
      </c>
    </row>
    <row r="323">
      <c r="A323" s="261">
        <v>42683.0</v>
      </c>
      <c r="B323" s="10">
        <f>EXP(-1*B$9*'Yield curve'!B316/100)</f>
        <v>0.913657047</v>
      </c>
      <c r="C323" s="10">
        <f>EXP(-1*C$9*'Yield curve'!C316/100)</f>
        <v>0.8397928707</v>
      </c>
      <c r="D323" s="10">
        <f>EXP(-1*D$9*'Yield curve'!D316/100)</f>
        <v>0.7712058115</v>
      </c>
      <c r="E323" s="10">
        <f>EXP(-1*E$9*'Yield curve'!E316/100)</f>
        <v>0.707937122</v>
      </c>
      <c r="F323" s="99">
        <f>EXP(-1*F$9*'Yield curve'!F316/100)</f>
        <v>0.6501839215</v>
      </c>
      <c r="G323" s="99">
        <f t="shared" si="4"/>
        <v>74.72533408</v>
      </c>
      <c r="H323" s="99">
        <f t="shared" si="5"/>
        <v>4.718155976</v>
      </c>
      <c r="I323" s="99">
        <f>H323*(Bonds!Z313/100)*(1/(1+(Bonds!F313/100)))</f>
        <v>0.001737650668</v>
      </c>
      <c r="J323" s="99">
        <f>-H323*Bonds!$AS$8</f>
        <v>-0.7387573508</v>
      </c>
      <c r="K323" s="99">
        <f t="shared" si="6"/>
        <v>-2.336155867</v>
      </c>
    </row>
    <row r="324">
      <c r="A324" s="262">
        <v>42682.0</v>
      </c>
      <c r="B324" s="10">
        <f>EXP(-1*B$9*'Yield curve'!B317/100)</f>
        <v>0.9134743339</v>
      </c>
      <c r="C324" s="10">
        <f>EXP(-1*C$9*'Yield curve'!C317/100)</f>
        <v>0.8408012271</v>
      </c>
      <c r="D324" s="10">
        <f>EXP(-1*D$9*'Yield curve'!D317/100)</f>
        <v>0.7728270454</v>
      </c>
      <c r="E324" s="10">
        <f>EXP(-1*E$9*'Yield curve'!E317/100)</f>
        <v>0.7094962981</v>
      </c>
      <c r="F324" s="99">
        <f>EXP(-1*F$9*'Yield curve'!F317/100)</f>
        <v>0.6514855906</v>
      </c>
      <c r="G324" s="99">
        <f t="shared" si="4"/>
        <v>74.86877029</v>
      </c>
      <c r="H324" s="99">
        <f t="shared" si="5"/>
        <v>4.718458999</v>
      </c>
      <c r="I324" s="99">
        <f>H324*(Bonds!Z314/100)*(1/(1+(Bonds!F314/100)))</f>
        <v>-0.0004346006263</v>
      </c>
      <c r="J324" s="99">
        <f>-H324*Bonds!$AS$8</f>
        <v>-0.7388047975</v>
      </c>
      <c r="K324" s="99">
        <f t="shared" si="6"/>
        <v>-2.336305906</v>
      </c>
    </row>
    <row r="325">
      <c r="A325" s="262">
        <v>42681.0</v>
      </c>
      <c r="B325" s="10">
        <f>EXP(-1*B$9*'Yield curve'!B318/100)</f>
        <v>0.913657047</v>
      </c>
      <c r="C325" s="10">
        <f>EXP(-1*C$9*'Yield curve'!C318/100)</f>
        <v>0.8409694041</v>
      </c>
      <c r="D325" s="10">
        <f>EXP(-1*D$9*'Yield curve'!D318/100)</f>
        <v>0.7725952321</v>
      </c>
      <c r="E325" s="10">
        <f>EXP(-1*E$9*'Yield curve'!E318/100)</f>
        <v>0.7092125563</v>
      </c>
      <c r="F325" s="99">
        <f>EXP(-1*F$9*'Yield curve'!F318/100)</f>
        <v>0.6511599292</v>
      </c>
      <c r="G325" s="99">
        <f t="shared" si="4"/>
        <v>74.83497834</v>
      </c>
      <c r="H325" s="99">
        <f t="shared" si="5"/>
        <v>4.718315566</v>
      </c>
      <c r="I325" s="99">
        <f>H325*(Bonds!Z315/100)*(1/(1+(Bonds!F315/100)))</f>
        <v>-0.005649116076</v>
      </c>
      <c r="J325" s="99">
        <f>-H325*Bonds!$AS$8</f>
        <v>-0.738782339</v>
      </c>
      <c r="K325" s="99">
        <f t="shared" si="6"/>
        <v>-2.336234886</v>
      </c>
    </row>
    <row r="326">
      <c r="A326" s="262">
        <v>42677.0</v>
      </c>
      <c r="B326" s="10">
        <f>EXP(-1*B$9*'Yield curve'!B319/100)</f>
        <v>0.9138397967</v>
      </c>
      <c r="C326" s="10">
        <f>EXP(-1*C$9*'Yield curve'!C319/100)</f>
        <v>0.8401288551</v>
      </c>
      <c r="D326" s="10">
        <f>EXP(-1*D$9*'Yield curve'!D319/100)</f>
        <v>0.7702809196</v>
      </c>
      <c r="E326" s="10">
        <f>EXP(-1*E$9*'Yield curve'!E319/100)</f>
        <v>0.7059576706</v>
      </c>
      <c r="F326" s="99">
        <f>EXP(-1*F$9*'Yield curve'!F319/100)</f>
        <v>0.6469411156</v>
      </c>
      <c r="G326" s="99">
        <f t="shared" si="4"/>
        <v>74.38698246</v>
      </c>
      <c r="H326" s="99">
        <f t="shared" si="5"/>
        <v>4.716944249</v>
      </c>
      <c r="I326" s="99">
        <f>H326*(Bonds!Z316/100)*(1/(1+(Bonds!F316/100)))</f>
        <v>-0.00216950798</v>
      </c>
      <c r="J326" s="99">
        <f>-H326*Bonds!$AS$8</f>
        <v>-0.7385676216</v>
      </c>
      <c r="K326" s="99">
        <f t="shared" si="6"/>
        <v>-2.33555589</v>
      </c>
    </row>
    <row r="327">
      <c r="A327" s="262">
        <v>42676.0</v>
      </c>
      <c r="B327" s="10">
        <f>EXP(-1*B$9*'Yield curve'!B320/100)</f>
        <v>0.9143882651</v>
      </c>
      <c r="C327" s="10">
        <f>EXP(-1*C$9*'Yield curve'!C320/100)</f>
        <v>0.8404649738</v>
      </c>
      <c r="D327" s="10">
        <f>EXP(-1*D$9*'Yield curve'!D320/100)</f>
        <v>0.7698188897</v>
      </c>
      <c r="E327" s="10">
        <f>EXP(-1*E$9*'Yield curve'!E320/100)</f>
        <v>0.7049700213</v>
      </c>
      <c r="F327" s="99">
        <f>EXP(-1*F$9*'Yield curve'!F320/100)</f>
        <v>0.6453257829</v>
      </c>
      <c r="G327" s="99">
        <f t="shared" si="4"/>
        <v>74.21999812</v>
      </c>
      <c r="H327" s="99">
        <f t="shared" si="5"/>
        <v>4.716263945</v>
      </c>
      <c r="I327" s="99">
        <f>H327*(Bonds!Z317/100)*(1/(1+(Bonds!F317/100)))</f>
        <v>0.00260183741</v>
      </c>
      <c r="J327" s="99">
        <f>-H327*Bonds!$AS$8</f>
        <v>-0.7384611012</v>
      </c>
      <c r="K327" s="99">
        <f t="shared" si="6"/>
        <v>-2.335219043</v>
      </c>
    </row>
    <row r="328">
      <c r="A328" s="262">
        <v>42675.0</v>
      </c>
      <c r="B328" s="10">
        <f>EXP(-1*B$9*'Yield curve'!B321/100)</f>
        <v>0.9142054058</v>
      </c>
      <c r="C328" s="10">
        <f>EXP(-1*C$9*'Yield curve'!C321/100)</f>
        <v>0.8408012271</v>
      </c>
      <c r="D328" s="10">
        <f>EXP(-1*D$9*'Yield curve'!D321/100)</f>
        <v>0.7707432268</v>
      </c>
      <c r="E328" s="10">
        <f>EXP(-1*E$9*'Yield curve'!E321/100)</f>
        <v>0.7063813723</v>
      </c>
      <c r="F328" s="99">
        <f>EXP(-1*F$9*'Yield curve'!F321/100)</f>
        <v>0.6472646671</v>
      </c>
      <c r="G328" s="99">
        <f t="shared" si="4"/>
        <v>74.42495646</v>
      </c>
      <c r="H328" s="99">
        <f t="shared" si="5"/>
        <v>4.716926501</v>
      </c>
      <c r="I328" s="99">
        <f>H328*(Bonds!Z318/100)*(1/(1+(Bonds!F318/100)))</f>
        <v>-0.001301819642</v>
      </c>
      <c r="J328" s="99">
        <f>-H328*Bonds!$AS$8</f>
        <v>-0.7385648426</v>
      </c>
      <c r="K328" s="99">
        <f t="shared" si="6"/>
        <v>-2.335547102</v>
      </c>
    </row>
    <row r="329">
      <c r="A329" s="262">
        <v>42674.0</v>
      </c>
      <c r="B329" s="10">
        <f>EXP(-1*B$9*'Yield curve'!B322/100)</f>
        <v>0.914022583</v>
      </c>
      <c r="C329" s="10">
        <f>EXP(-1*C$9*'Yield curve'!C322/100)</f>
        <v>0.8402968977</v>
      </c>
      <c r="D329" s="10">
        <f>EXP(-1*D$9*'Yield curve'!D322/100)</f>
        <v>0.77004987</v>
      </c>
      <c r="E329" s="10">
        <f>EXP(-1*E$9*'Yield curve'!E322/100)</f>
        <v>0.705534223</v>
      </c>
      <c r="F329" s="99">
        <f>EXP(-1*F$9*'Yield curve'!F322/100)</f>
        <v>0.6462944979</v>
      </c>
      <c r="G329" s="99">
        <f t="shared" si="4"/>
        <v>74.31994497</v>
      </c>
      <c r="H329" s="99">
        <f t="shared" si="5"/>
        <v>4.716677165</v>
      </c>
      <c r="I329" s="99">
        <f>H329*(Bonds!Z319/100)*(1/(1+(Bonds!F319/100)))</f>
        <v>0.001301391658</v>
      </c>
      <c r="J329" s="99">
        <f>-H329*Bonds!$AS$8</f>
        <v>-0.7385258023</v>
      </c>
      <c r="K329" s="99">
        <f t="shared" si="6"/>
        <v>-2.335423646</v>
      </c>
    </row>
    <row r="330">
      <c r="A330" s="262">
        <v>42671.0</v>
      </c>
      <c r="B330" s="10">
        <f>EXP(-1*B$9*'Yield curve'!B323/100)</f>
        <v>0.9147540936</v>
      </c>
      <c r="C330" s="10">
        <f>EXP(-1*C$9*'Yield curve'!C323/100)</f>
        <v>0.8397928707</v>
      </c>
      <c r="D330" s="10">
        <f>EXP(-1*D$9*'Yield curve'!D323/100)</f>
        <v>0.7698188897</v>
      </c>
      <c r="E330" s="10">
        <f>EXP(-1*E$9*'Yield curve'!E323/100)</f>
        <v>0.7058164931</v>
      </c>
      <c r="F330" s="99">
        <f>EXP(-1*F$9*'Yield curve'!F323/100)</f>
        <v>0.6472646671</v>
      </c>
      <c r="G330" s="99">
        <f t="shared" si="4"/>
        <v>74.42008424</v>
      </c>
      <c r="H330" s="99">
        <f t="shared" si="5"/>
        <v>4.71701694</v>
      </c>
      <c r="I330" s="99">
        <f>H330*(Bonds!Z320/100)*(1/(1+(Bonds!F320/100)))</f>
        <v>0.002169741003</v>
      </c>
      <c r="J330" s="99">
        <f>-H330*Bonds!$AS$8</f>
        <v>-0.7385790034</v>
      </c>
      <c r="K330" s="99">
        <f t="shared" si="6"/>
        <v>-2.335591883</v>
      </c>
    </row>
    <row r="331">
      <c r="A331" s="262">
        <v>42670.0</v>
      </c>
      <c r="B331" s="10">
        <f>EXP(-1*B$9*'Yield curve'!B324/100)</f>
        <v>0.9147540936</v>
      </c>
      <c r="C331" s="10">
        <f>EXP(-1*C$9*'Yield curve'!C324/100)</f>
        <v>0.8406330837</v>
      </c>
      <c r="D331" s="10">
        <f>EXP(-1*D$9*'Yield curve'!D324/100)</f>
        <v>0.7709744845</v>
      </c>
      <c r="E331" s="10">
        <f>EXP(-1*E$9*'Yield curve'!E324/100)</f>
        <v>0.7072295387</v>
      </c>
      <c r="F331" s="99">
        <f>EXP(-1*F$9*'Yield curve'!F324/100)</f>
        <v>0.6488848531</v>
      </c>
      <c r="G331" s="99">
        <f t="shared" si="4"/>
        <v>74.59467545</v>
      </c>
      <c r="H331" s="99">
        <f t="shared" si="5"/>
        <v>4.717469977</v>
      </c>
      <c r="I331" s="99">
        <f>H331*(Bonds!Z321/100)*(1/(1+(Bonds!F321/100)))</f>
        <v>0.00173675839</v>
      </c>
      <c r="J331" s="99">
        <f>-H331*Bonds!$AS$8</f>
        <v>-0.7386499388</v>
      </c>
      <c r="K331" s="99">
        <f t="shared" si="6"/>
        <v>-2.3358162</v>
      </c>
    </row>
    <row r="332">
      <c r="A332" s="262">
        <v>42669.0</v>
      </c>
      <c r="B332" s="10">
        <f>EXP(-1*B$9*'Yield curve'!B325/100)</f>
        <v>0.915028561</v>
      </c>
      <c r="C332" s="10">
        <f>EXP(-1*C$9*'Yield curve'!C325/100)</f>
        <v>0.8406330837</v>
      </c>
      <c r="D332" s="10">
        <f>EXP(-1*D$9*'Yield curve'!D325/100)</f>
        <v>0.7712058115</v>
      </c>
      <c r="E332" s="10">
        <f>EXP(-1*E$9*'Yield curve'!E325/100)</f>
        <v>0.707937122</v>
      </c>
      <c r="F332" s="99">
        <f>EXP(-1*F$9*'Yield curve'!F325/100)</f>
        <v>0.6501839215</v>
      </c>
      <c r="G332" s="99">
        <f t="shared" si="4"/>
        <v>74.7308634</v>
      </c>
      <c r="H332" s="99">
        <f t="shared" si="5"/>
        <v>4.717908978</v>
      </c>
      <c r="I332" s="99">
        <f>H332*(Bonds!Z322/100)*(1/(1+(Bonds!F322/100)))</f>
        <v>0.002606339552</v>
      </c>
      <c r="J332" s="99">
        <f>-H332*Bonds!$AS$8</f>
        <v>-0.7387186765</v>
      </c>
      <c r="K332" s="99">
        <f t="shared" si="6"/>
        <v>-2.336033568</v>
      </c>
    </row>
    <row r="333">
      <c r="A333" s="262">
        <v>42668.0</v>
      </c>
      <c r="B333" s="10">
        <f>EXP(-1*B$9*'Yield curve'!B326/100)</f>
        <v>0.9143882651</v>
      </c>
      <c r="C333" s="10">
        <f>EXP(-1*C$9*'Yield curve'!C326/100)</f>
        <v>0.8414741372</v>
      </c>
      <c r="D333" s="10">
        <f>EXP(-1*D$9*'Yield curve'!D326/100)</f>
        <v>0.7728270454</v>
      </c>
      <c r="E333" s="10">
        <f>EXP(-1*E$9*'Yield curve'!E326/100)</f>
        <v>0.7097801534</v>
      </c>
      <c r="F333" s="99">
        <f>EXP(-1*F$9*'Yield curve'!F326/100)</f>
        <v>0.652137402</v>
      </c>
      <c r="G333" s="99">
        <f t="shared" si="4"/>
        <v>74.94025771</v>
      </c>
      <c r="H333" s="99">
        <f t="shared" si="5"/>
        <v>4.7185288</v>
      </c>
      <c r="I333" s="99">
        <f>H333*(Bonds!Z323/100)*(1/(1+(Bonds!F323/100)))</f>
        <v>0</v>
      </c>
      <c r="J333" s="99">
        <f>-H333*Bonds!$AS$8</f>
        <v>-0.7388157266</v>
      </c>
      <c r="K333" s="99">
        <f t="shared" si="6"/>
        <v>-2.336340467</v>
      </c>
    </row>
    <row r="334">
      <c r="A334" s="262">
        <v>42667.0</v>
      </c>
      <c r="B334" s="10">
        <f>EXP(-1*B$9*'Yield curve'!B327/100)</f>
        <v>0.9142054058</v>
      </c>
      <c r="C334" s="10">
        <f>EXP(-1*C$9*'Yield curve'!C327/100)</f>
        <v>0.8413058592</v>
      </c>
      <c r="D334" s="10">
        <f>EXP(-1*D$9*'Yield curve'!D327/100)</f>
        <v>0.7725952321</v>
      </c>
      <c r="E334" s="10">
        <f>EXP(-1*E$9*'Yield curve'!E327/100)</f>
        <v>0.7096382116</v>
      </c>
      <c r="F334" s="99">
        <f>EXP(-1*F$9*'Yield curve'!F327/100)</f>
        <v>0.652137402</v>
      </c>
      <c r="G334" s="99">
        <f t="shared" si="4"/>
        <v>74.93844548</v>
      </c>
      <c r="H334" s="99">
        <f t="shared" si="5"/>
        <v>4.718583438</v>
      </c>
      <c r="I334" s="99">
        <f>H334*(Bonds!Z324/100)*(1/(1+(Bonds!F324/100)))</f>
        <v>0.0004346921638</v>
      </c>
      <c r="J334" s="99">
        <f>-H334*Bonds!$AS$8</f>
        <v>-0.7388242818</v>
      </c>
      <c r="K334" s="99">
        <f t="shared" si="6"/>
        <v>-2.336367521</v>
      </c>
    </row>
    <row r="335">
      <c r="A335" s="262">
        <v>42664.0</v>
      </c>
      <c r="B335" s="10">
        <f>EXP(-1*B$9*'Yield curve'!B328/100)</f>
        <v>0.913657047</v>
      </c>
      <c r="C335" s="10">
        <f>EXP(-1*C$9*'Yield curve'!C328/100)</f>
        <v>0.8402968977</v>
      </c>
      <c r="D335" s="10">
        <f>EXP(-1*D$9*'Yield curve'!D328/100)</f>
        <v>0.772131814</v>
      </c>
      <c r="E335" s="10">
        <f>EXP(-1*E$9*'Yield curve'!E328/100)</f>
        <v>0.7094962981</v>
      </c>
      <c r="F335" s="99">
        <f>EXP(-1*F$9*'Yield curve'!F328/100)</f>
        <v>0.6524635522</v>
      </c>
      <c r="G335" s="99">
        <f t="shared" si="4"/>
        <v>74.96646925</v>
      </c>
      <c r="H335" s="99">
        <f t="shared" si="5"/>
        <v>4.718898366</v>
      </c>
      <c r="I335" s="99">
        <f>H335*(Bonds!Z325/100)*(1/(1+(Bonds!F325/100)))</f>
        <v>-0.002608567366</v>
      </c>
      <c r="J335" s="99">
        <f>-H335*Bonds!$AS$8</f>
        <v>-0.7388735924</v>
      </c>
      <c r="K335" s="99">
        <f t="shared" si="6"/>
        <v>-2.336523455</v>
      </c>
    </row>
    <row r="336">
      <c r="A336" s="262">
        <v>42663.0</v>
      </c>
      <c r="B336" s="10">
        <f>EXP(-1*B$9*'Yield curve'!B329/100)</f>
        <v>0.9139311853</v>
      </c>
      <c r="C336" s="10">
        <f>EXP(-1*C$9*'Yield curve'!C329/100)</f>
        <v>0.8406330837</v>
      </c>
      <c r="D336" s="10">
        <f>EXP(-1*D$9*'Yield curve'!D329/100)</f>
        <v>0.7716686739</v>
      </c>
      <c r="E336" s="10">
        <f>EXP(-1*E$9*'Yield curve'!E329/100)</f>
        <v>0.7083620117</v>
      </c>
      <c r="F336" s="99">
        <f>EXP(-1*F$9*'Yield curve'!F329/100)</f>
        <v>0.6505090947</v>
      </c>
      <c r="G336" s="99">
        <f t="shared" si="4"/>
        <v>74.7636696</v>
      </c>
      <c r="H336" s="99">
        <f t="shared" si="5"/>
        <v>4.718134376</v>
      </c>
      <c r="I336" s="99">
        <f>H336*(Bonds!Z326/100)*(1/(1+(Bonds!F326/100)))</f>
        <v>0.0008689013584</v>
      </c>
      <c r="J336" s="99">
        <f>-H336*Bonds!$AS$8</f>
        <v>-0.7387539688</v>
      </c>
      <c r="K336" s="99">
        <f t="shared" si="6"/>
        <v>-2.336145172</v>
      </c>
    </row>
    <row r="337">
      <c r="A337" s="262">
        <v>42662.0</v>
      </c>
      <c r="B337" s="10">
        <f>EXP(-1*B$9*'Yield curve'!B330/100)</f>
        <v>0.9138397967</v>
      </c>
      <c r="C337" s="10">
        <f>EXP(-1*C$9*'Yield curve'!C330/100)</f>
        <v>0.8404649738</v>
      </c>
      <c r="D337" s="10">
        <f>EXP(-1*D$9*'Yield curve'!D330/100)</f>
        <v>0.7719002092</v>
      </c>
      <c r="E337" s="10">
        <f>EXP(-1*E$9*'Yield curve'!E330/100)</f>
        <v>0.7087871564</v>
      </c>
      <c r="F337" s="99">
        <f>EXP(-1*F$9*'Yield curve'!F330/100)</f>
        <v>0.6511599292</v>
      </c>
      <c r="G337" s="99">
        <f t="shared" si="4"/>
        <v>74.83137308</v>
      </c>
      <c r="H337" s="99">
        <f t="shared" si="5"/>
        <v>4.718388781</v>
      </c>
      <c r="I337" s="99">
        <f>H337*(Bonds!Z327/100)*(1/(1+(Bonds!F327/100)))</f>
        <v>-0.005214649601</v>
      </c>
      <c r="J337" s="99">
        <f>-H337*Bonds!$AS$8</f>
        <v>-0.7387938028</v>
      </c>
      <c r="K337" s="99">
        <f t="shared" si="6"/>
        <v>-2.336271138</v>
      </c>
    </row>
    <row r="338">
      <c r="A338" s="262">
        <v>42661.0</v>
      </c>
      <c r="B338" s="10">
        <f>EXP(-1*B$9*'Yield curve'!B331/100)</f>
        <v>0.913382991</v>
      </c>
      <c r="C338" s="10">
        <f>EXP(-1*C$9*'Yield curve'!C331/100)</f>
        <v>0.8387857237</v>
      </c>
      <c r="D338" s="10">
        <f>EXP(-1*D$9*'Yield curve'!D331/100)</f>
        <v>0.7691263644</v>
      </c>
      <c r="E338" s="10">
        <f>EXP(-1*E$9*'Yield curve'!E331/100)</f>
        <v>0.7053931303</v>
      </c>
      <c r="F338" s="99">
        <f>EXP(-1*F$9*'Yield curve'!F331/100)</f>
        <v>0.6472646671</v>
      </c>
      <c r="G338" s="99">
        <f t="shared" si="4"/>
        <v>74.4113489</v>
      </c>
      <c r="H338" s="99">
        <f t="shared" si="5"/>
        <v>4.717330249</v>
      </c>
      <c r="I338" s="99">
        <f>H338*(Bonds!Z328/100)*(1/(1+(Bonds!F328/100)))</f>
        <v>0</v>
      </c>
      <c r="J338" s="99">
        <f>-H338*Bonds!$AS$8</f>
        <v>-0.7386280605</v>
      </c>
      <c r="K338" s="99">
        <f t="shared" si="6"/>
        <v>-2.335747015</v>
      </c>
    </row>
    <row r="339">
      <c r="A339" s="262">
        <v>42660.0</v>
      </c>
      <c r="B339" s="10">
        <f>EXP(-1*B$9*'Yield curve'!B332/100)</f>
        <v>0.913382991</v>
      </c>
      <c r="C339" s="10">
        <f>EXP(-1*C$9*'Yield curve'!C332/100)</f>
        <v>0.8392891462</v>
      </c>
      <c r="D339" s="10">
        <f>EXP(-1*D$9*'Yield curve'!D332/100)</f>
        <v>0.7695879787</v>
      </c>
      <c r="E339" s="10">
        <f>EXP(-1*E$9*'Yield curve'!E332/100)</f>
        <v>0.705675344</v>
      </c>
      <c r="F339" s="99">
        <f>EXP(-1*F$9*'Yield curve'!F332/100)</f>
        <v>0.6472646671</v>
      </c>
      <c r="G339" s="99">
        <f t="shared" si="4"/>
        <v>74.41446703</v>
      </c>
      <c r="H339" s="99">
        <f t="shared" si="5"/>
        <v>4.717250857</v>
      </c>
      <c r="I339" s="99">
        <f>H339*(Bonds!Z329/100)*(1/(1+(Bonds!F329/100)))</f>
        <v>0.006509545801</v>
      </c>
      <c r="J339" s="99">
        <f>-H339*Bonds!$AS$8</f>
        <v>-0.7386156295</v>
      </c>
      <c r="K339" s="99">
        <f t="shared" si="6"/>
        <v>-2.335707705</v>
      </c>
    </row>
    <row r="340">
      <c r="A340" s="262">
        <v>42657.0</v>
      </c>
      <c r="B340" s="10">
        <f>EXP(-1*B$9*'Yield curve'!B333/100)</f>
        <v>0.9135656859</v>
      </c>
      <c r="C340" s="10">
        <f>EXP(-1*C$9*'Yield curve'!C333/100)</f>
        <v>0.8408012271</v>
      </c>
      <c r="D340" s="10">
        <f>EXP(-1*D$9*'Yield curve'!D333/100)</f>
        <v>0.7725952321</v>
      </c>
      <c r="E340" s="10">
        <f>EXP(-1*E$9*'Yield curve'!E333/100)</f>
        <v>0.7096382116</v>
      </c>
      <c r="F340" s="99">
        <f>EXP(-1*F$9*'Yield curve'!F333/100)</f>
        <v>0.652137402</v>
      </c>
      <c r="G340" s="99">
        <f t="shared" si="4"/>
        <v>74.9355846</v>
      </c>
      <c r="H340" s="99">
        <f t="shared" si="5"/>
        <v>4.71870857</v>
      </c>
      <c r="I340" s="99">
        <f>H340*(Bonds!Z330/100)*(1/(1+(Bonds!F330/100)))</f>
        <v>-0.002173518457</v>
      </c>
      <c r="J340" s="99">
        <f>-H340*Bonds!$AS$8</f>
        <v>-0.7388438746</v>
      </c>
      <c r="K340" s="99">
        <f t="shared" si="6"/>
        <v>-2.336429479</v>
      </c>
    </row>
    <row r="341">
      <c r="A341" s="262">
        <v>42656.0</v>
      </c>
      <c r="B341" s="10">
        <f>EXP(-1*B$9*'Yield curve'!B334/100)</f>
        <v>0.9135656859</v>
      </c>
      <c r="C341" s="10">
        <f>EXP(-1*C$9*'Yield curve'!C334/100)</f>
        <v>0.8399608461</v>
      </c>
      <c r="D341" s="10">
        <f>EXP(-1*D$9*'Yield curve'!D334/100)</f>
        <v>0.7712058115</v>
      </c>
      <c r="E341" s="10">
        <f>EXP(-1*E$9*'Yield curve'!E334/100)</f>
        <v>0.7080787236</v>
      </c>
      <c r="F341" s="99">
        <f>EXP(-1*F$9*'Yield curve'!F334/100)</f>
        <v>0.6505090947</v>
      </c>
      <c r="G341" s="99">
        <f t="shared" si="4"/>
        <v>74.75920988</v>
      </c>
      <c r="H341" s="99">
        <f t="shared" si="5"/>
        <v>4.718274322</v>
      </c>
      <c r="I341" s="99">
        <f>H341*(Bonds!Z331/100)*(1/(1+(Bonds!F331/100)))</f>
        <v>0.003041244959</v>
      </c>
      <c r="J341" s="99">
        <f>-H341*Bonds!$AS$8</f>
        <v>-0.7387758812</v>
      </c>
      <c r="K341" s="99">
        <f t="shared" si="6"/>
        <v>-2.336214465</v>
      </c>
    </row>
    <row r="342">
      <c r="A342" s="262">
        <v>42655.0</v>
      </c>
      <c r="B342" s="10">
        <f>EXP(-1*B$9*'Yield curve'!B335/100)</f>
        <v>0.9134743339</v>
      </c>
      <c r="C342" s="10">
        <f>EXP(-1*C$9*'Yield curve'!C335/100)</f>
        <v>0.8397928707</v>
      </c>
      <c r="D342" s="10">
        <f>EXP(-1*D$9*'Yield curve'!D335/100)</f>
        <v>0.7719002092</v>
      </c>
      <c r="E342" s="10">
        <f>EXP(-1*E$9*'Yield curve'!E335/100)</f>
        <v>0.7094962981</v>
      </c>
      <c r="F342" s="99">
        <f>EXP(-1*F$9*'Yield curve'!F335/100)</f>
        <v>0.6527898656</v>
      </c>
      <c r="G342" s="99">
        <f t="shared" si="4"/>
        <v>74.9976205</v>
      </c>
      <c r="H342" s="99">
        <f t="shared" si="5"/>
        <v>4.719105333</v>
      </c>
      <c r="I342" s="99">
        <f>H342*(Bonds!Z332/100)*(1/(1+(Bonds!F332/100)))</f>
        <v>-0.0004348203568</v>
      </c>
      <c r="J342" s="99">
        <f>-H342*Bonds!$AS$8</f>
        <v>-0.7389059988</v>
      </c>
      <c r="K342" s="99">
        <f t="shared" si="6"/>
        <v>-2.336625933</v>
      </c>
    </row>
    <row r="343">
      <c r="A343" s="262">
        <v>42654.0</v>
      </c>
      <c r="B343" s="10">
        <f>EXP(-1*B$9*'Yield curve'!B336/100)</f>
        <v>0.9134743339</v>
      </c>
      <c r="C343" s="10">
        <f>EXP(-1*C$9*'Yield curve'!C336/100)</f>
        <v>0.8399608461</v>
      </c>
      <c r="D343" s="10">
        <f>EXP(-1*D$9*'Yield curve'!D336/100)</f>
        <v>0.7716686739</v>
      </c>
      <c r="E343" s="10">
        <f>EXP(-1*E$9*'Yield curve'!E336/100)</f>
        <v>0.7092125563</v>
      </c>
      <c r="F343" s="99">
        <f>EXP(-1*F$9*'Yield curve'!F336/100)</f>
        <v>0.6524635522</v>
      </c>
      <c r="G343" s="99">
        <f t="shared" si="4"/>
        <v>74.96330513</v>
      </c>
      <c r="H343" s="99">
        <f t="shared" si="5"/>
        <v>4.71898485</v>
      </c>
      <c r="I343" s="99">
        <f>H343*(Bonds!Z333/100)*(1/(1+(Bonds!F333/100)))</f>
        <v>0.002608615174</v>
      </c>
      <c r="J343" s="99">
        <f>-H343*Bonds!$AS$8</f>
        <v>-0.7388871339</v>
      </c>
      <c r="K343" s="99">
        <f t="shared" si="6"/>
        <v>-2.336566277</v>
      </c>
    </row>
    <row r="344">
      <c r="A344" s="262">
        <v>42653.0</v>
      </c>
      <c r="B344" s="10">
        <f>EXP(-1*B$9*'Yield curve'!B337/100)</f>
        <v>0.9135656859</v>
      </c>
      <c r="C344" s="10">
        <f>EXP(-1*C$9*'Yield curve'!C337/100)</f>
        <v>0.8409694041</v>
      </c>
      <c r="D344" s="10">
        <f>EXP(-1*D$9*'Yield curve'!D337/100)</f>
        <v>0.7732908808</v>
      </c>
      <c r="E344" s="10">
        <f>EXP(-1*E$9*'Yield curve'!E337/100)</f>
        <v>0.7110589082</v>
      </c>
      <c r="F344" s="99">
        <f>EXP(-1*F$9*'Yield curve'!F337/100)</f>
        <v>0.6544238819</v>
      </c>
      <c r="G344" s="99">
        <f t="shared" si="4"/>
        <v>75.17566009</v>
      </c>
      <c r="H344" s="99">
        <f t="shared" si="5"/>
        <v>4.719496589</v>
      </c>
      <c r="I344" s="99">
        <f>H344*(Bonds!Z334/100)*(1/(1+(Bonds!F334/100)))</f>
        <v>0.001740227356</v>
      </c>
      <c r="J344" s="99">
        <f>-H344*Bonds!$AS$8</f>
        <v>-0.7389672608</v>
      </c>
      <c r="K344" s="99">
        <f t="shared" si="6"/>
        <v>-2.33681966</v>
      </c>
    </row>
    <row r="345">
      <c r="A345" s="262">
        <v>42650.0</v>
      </c>
      <c r="B345" s="10">
        <f>EXP(-1*B$9*'Yield curve'!B338/100)</f>
        <v>0.9135656859</v>
      </c>
      <c r="C345" s="10">
        <f>EXP(-1*C$9*'Yield curve'!C338/100)</f>
        <v>0.8414741372</v>
      </c>
      <c r="D345" s="10">
        <f>EXP(-1*D$9*'Yield curve'!D338/100)</f>
        <v>0.7742193869</v>
      </c>
      <c r="E345" s="10">
        <f>EXP(-1*E$9*'Yield curve'!E338/100)</f>
        <v>0.7121975131</v>
      </c>
      <c r="F345" s="99">
        <f>EXP(-1*F$9*'Yield curve'!F338/100)</f>
        <v>0.6557340394</v>
      </c>
      <c r="G345" s="99">
        <f t="shared" si="4"/>
        <v>75.31638085</v>
      </c>
      <c r="H345" s="99">
        <f t="shared" si="5"/>
        <v>4.719870985</v>
      </c>
      <c r="I345" s="99">
        <f>H345*(Bonds!Z335/100)*(1/(1+(Bonds!F335/100)))</f>
        <v>0.001741007372</v>
      </c>
      <c r="J345" s="99">
        <f>-H345*Bonds!$AS$8</f>
        <v>-0.7390258827</v>
      </c>
      <c r="K345" s="99">
        <f t="shared" si="6"/>
        <v>-2.337005039</v>
      </c>
    </row>
    <row r="346">
      <c r="A346" s="262">
        <v>42649.0</v>
      </c>
      <c r="B346" s="10">
        <f>EXP(-1*B$9*'Yield curve'!B339/100)</f>
        <v>0.9132003327</v>
      </c>
      <c r="C346" s="10">
        <f>EXP(-1*C$9*'Yield curve'!C339/100)</f>
        <v>0.8408012271</v>
      </c>
      <c r="D346" s="10">
        <f>EXP(-1*D$9*'Yield curve'!D339/100)</f>
        <v>0.7742193869</v>
      </c>
      <c r="E346" s="10">
        <f>EXP(-1*E$9*'Yield curve'!E339/100)</f>
        <v>0.7127674991</v>
      </c>
      <c r="F346" s="99">
        <f>EXP(-1*F$9*'Yield curve'!F339/100)</f>
        <v>0.6570468198</v>
      </c>
      <c r="G346" s="99">
        <f t="shared" si="4"/>
        <v>75.44977015</v>
      </c>
      <c r="H346" s="99">
        <f t="shared" si="5"/>
        <v>4.720462658</v>
      </c>
      <c r="I346" s="99">
        <f>H346*(Bonds!Z336/100)*(1/(1+(Bonds!F336/100)))</f>
        <v>0.002177335174</v>
      </c>
      <c r="J346" s="99">
        <f>-H346*Bonds!$AS$8</f>
        <v>-0.7391185254</v>
      </c>
      <c r="K346" s="99">
        <f t="shared" si="6"/>
        <v>-2.337298001</v>
      </c>
    </row>
    <row r="347">
      <c r="A347" s="262">
        <v>42648.0</v>
      </c>
      <c r="B347" s="10">
        <f>EXP(-1*B$9*'Yield curve'!B340/100)</f>
        <v>0.9138397967</v>
      </c>
      <c r="C347" s="10">
        <f>EXP(-1*C$9*'Yield curve'!C340/100)</f>
        <v>0.8416424488</v>
      </c>
      <c r="D347" s="10">
        <f>EXP(-1*D$9*'Yield curve'!D340/100)</f>
        <v>0.7753815874</v>
      </c>
      <c r="E347" s="10">
        <f>EXP(-1*E$9*'Yield curve'!E340/100)</f>
        <v>0.7141944606</v>
      </c>
      <c r="F347" s="99">
        <f>EXP(-1*F$9*'Yield curve'!F340/100)</f>
        <v>0.6586914918</v>
      </c>
      <c r="G347" s="99">
        <f t="shared" si="4"/>
        <v>75.62852365</v>
      </c>
      <c r="H347" s="99">
        <f t="shared" si="5"/>
        <v>4.720831382</v>
      </c>
      <c r="I347" s="99">
        <f>H347*(Bonds!Z337/100)*(1/(1+(Bonds!F337/100)))</f>
        <v>0.003921318176</v>
      </c>
      <c r="J347" s="99">
        <f>-H347*Bonds!$AS$8</f>
        <v>-0.7391762594</v>
      </c>
      <c r="K347" s="99">
        <f t="shared" si="6"/>
        <v>-2.337480572</v>
      </c>
    </row>
    <row r="348">
      <c r="A348" s="262">
        <v>42647.0</v>
      </c>
      <c r="B348" s="10">
        <f>EXP(-1*B$9*'Yield curve'!B341/100)</f>
        <v>0.9141139898</v>
      </c>
      <c r="C348" s="10">
        <f>EXP(-1*C$9*'Yield curve'!C341/100)</f>
        <v>0.8431587695</v>
      </c>
      <c r="D348" s="10">
        <f>EXP(-1*D$9*'Yield curve'!D341/100)</f>
        <v>0.7777112248</v>
      </c>
      <c r="E348" s="10">
        <f>EXP(-1*E$9*'Yield curve'!E341/100)</f>
        <v>0.7169135625</v>
      </c>
      <c r="F348" s="99">
        <f>EXP(-1*F$9*'Yield curve'!F341/100)</f>
        <v>0.6616622828</v>
      </c>
      <c r="G348" s="99">
        <f t="shared" si="4"/>
        <v>75.95012786</v>
      </c>
      <c r="H348" s="99">
        <f t="shared" si="5"/>
        <v>4.721584791</v>
      </c>
      <c r="I348" s="99">
        <f>H348*(Bonds!Z338/100)*(1/(1+(Bonds!F338/100)))</f>
        <v>0.0008722676503</v>
      </c>
      <c r="J348" s="99">
        <f>-H348*Bonds!$AS$8</f>
        <v>-0.7392942263</v>
      </c>
      <c r="K348" s="99">
        <f t="shared" si="6"/>
        <v>-2.337853616</v>
      </c>
    </row>
    <row r="349">
      <c r="A349" s="262">
        <v>42646.0</v>
      </c>
      <c r="B349" s="10">
        <f>EXP(-1*B$9*'Yield curve'!B342/100)</f>
        <v>0.9143882651</v>
      </c>
      <c r="C349" s="10">
        <f>EXP(-1*C$9*'Yield curve'!C342/100)</f>
        <v>0.8434961005</v>
      </c>
      <c r="D349" s="10">
        <f>EXP(-1*D$9*'Yield curve'!D342/100)</f>
        <v>0.7781779916</v>
      </c>
      <c r="E349" s="10">
        <f>EXP(-1*E$9*'Yield curve'!E342/100)</f>
        <v>0.7174873229</v>
      </c>
      <c r="F349" s="99">
        <f>EXP(-1*F$9*'Yield curve'!F342/100)</f>
        <v>0.6623242761</v>
      </c>
      <c r="G349" s="99">
        <f t="shared" si="4"/>
        <v>76.0221125</v>
      </c>
      <c r="H349" s="99">
        <f t="shared" si="5"/>
        <v>4.721729495</v>
      </c>
      <c r="I349" s="99">
        <f>H349*(Bonds!Z339/100)*(1/(1+(Bonds!F339/100)))</f>
        <v>-0.004362277804</v>
      </c>
      <c r="J349" s="99">
        <f>-H349*Bonds!$AS$8</f>
        <v>-0.7393168836</v>
      </c>
      <c r="K349" s="99">
        <f t="shared" si="6"/>
        <v>-2.337925265</v>
      </c>
    </row>
    <row r="350">
      <c r="A350" s="262">
        <v>42643.0</v>
      </c>
      <c r="B350" s="10">
        <f>EXP(-1*B$9*'Yield curve'!B343/100)</f>
        <v>0.9142968309</v>
      </c>
      <c r="C350" s="10">
        <f>EXP(-1*C$9*'Yield curve'!C343/100)</f>
        <v>0.8423160322</v>
      </c>
      <c r="D350" s="10">
        <f>EXP(-1*D$9*'Yield curve'!D343/100)</f>
        <v>0.7758469559</v>
      </c>
      <c r="E350" s="10">
        <f>EXP(-1*E$9*'Yield curve'!E343/100)</f>
        <v>0.7146231058</v>
      </c>
      <c r="F350" s="99">
        <f>EXP(-1*F$9*'Yield curve'!F343/100)</f>
        <v>0.6590209199</v>
      </c>
      <c r="G350" s="99">
        <f t="shared" si="4"/>
        <v>75.66735161</v>
      </c>
      <c r="H350" s="99">
        <f t="shared" si="5"/>
        <v>4.720802557</v>
      </c>
      <c r="I350" s="99">
        <f>H350*(Bonds!Z340/100)*(1/(1+(Bonds!F340/100)))</f>
        <v>0.0004357395751</v>
      </c>
      <c r="J350" s="99">
        <f>-H350*Bonds!$AS$8</f>
        <v>-0.739171746</v>
      </c>
      <c r="K350" s="99">
        <f t="shared" si="6"/>
        <v>-2.337466299</v>
      </c>
    </row>
    <row r="351">
      <c r="A351" s="262">
        <v>42642.0</v>
      </c>
      <c r="B351" s="10">
        <f>EXP(-1*B$9*'Yield curve'!B344/100)</f>
        <v>0.914022583</v>
      </c>
      <c r="C351" s="10">
        <f>EXP(-1*C$9*'Yield curve'!C344/100)</f>
        <v>0.8419791732</v>
      </c>
      <c r="D351" s="10">
        <f>EXP(-1*D$9*'Yield curve'!D344/100)</f>
        <v>0.7758469559</v>
      </c>
      <c r="E351" s="10">
        <f>EXP(-1*E$9*'Yield curve'!E344/100)</f>
        <v>0.7147660447</v>
      </c>
      <c r="F351" s="99">
        <f>EXP(-1*F$9*'Yield curve'!F344/100)</f>
        <v>0.6593505128</v>
      </c>
      <c r="G351" s="99">
        <f t="shared" si="4"/>
        <v>75.69996445</v>
      </c>
      <c r="H351" s="99">
        <f t="shared" si="5"/>
        <v>4.720987722</v>
      </c>
      <c r="I351" s="99">
        <f>H351*(Bonds!Z341/100)*(1/(1+(Bonds!F341/100)))</f>
        <v>-0.001743187565</v>
      </c>
      <c r="J351" s="99">
        <f>-H351*Bonds!$AS$8</f>
        <v>-0.7392007387</v>
      </c>
      <c r="K351" s="99">
        <f t="shared" si="6"/>
        <v>-2.337557982</v>
      </c>
    </row>
    <row r="352">
      <c r="A352" s="262">
        <v>42641.0</v>
      </c>
      <c r="B352" s="10">
        <f>EXP(-1*B$9*'Yield curve'!B345/100)</f>
        <v>0.9132916573</v>
      </c>
      <c r="C352" s="10">
        <f>EXP(-1*C$9*'Yield curve'!C345/100)</f>
        <v>0.8408012271</v>
      </c>
      <c r="D352" s="10">
        <f>EXP(-1*D$9*'Yield curve'!D345/100)</f>
        <v>0.7744516875</v>
      </c>
      <c r="E352" s="10">
        <f>EXP(-1*E$9*'Yield curve'!E345/100)</f>
        <v>0.7133379412</v>
      </c>
      <c r="F352" s="99">
        <f>EXP(-1*F$9*'Yield curve'!F345/100)</f>
        <v>0.6580331296</v>
      </c>
      <c r="G352" s="99">
        <f t="shared" si="4"/>
        <v>75.55310207</v>
      </c>
      <c r="H352" s="99">
        <f t="shared" si="5"/>
        <v>4.720798637</v>
      </c>
      <c r="I352" s="99">
        <f>H352*(Bonds!Z342/100)*(1/(1+(Bonds!F342/100)))</f>
        <v>-0.001742474352</v>
      </c>
      <c r="J352" s="99">
        <f>-H352*Bonds!$AS$8</f>
        <v>-0.7391711322</v>
      </c>
      <c r="K352" s="99">
        <f t="shared" si="6"/>
        <v>-2.337464359</v>
      </c>
    </row>
    <row r="353">
      <c r="A353" s="262">
        <v>42640.0</v>
      </c>
      <c r="B353" s="10">
        <f>EXP(-1*B$9*'Yield curve'!B346/100)</f>
        <v>0.9128351256</v>
      </c>
      <c r="C353" s="10">
        <f>EXP(-1*C$9*'Yield curve'!C346/100)</f>
        <v>0.8401288551</v>
      </c>
      <c r="D353" s="10">
        <f>EXP(-1*D$9*'Yield curve'!D346/100)</f>
        <v>0.7737549946</v>
      </c>
      <c r="E353" s="10">
        <f>EXP(-1*E$9*'Yield curve'!E346/100)</f>
        <v>0.7123399668</v>
      </c>
      <c r="F353" s="99">
        <f>EXP(-1*F$9*'Yield curve'!F346/100)</f>
        <v>0.6567183785</v>
      </c>
      <c r="G353" s="99">
        <f t="shared" si="4"/>
        <v>75.41128115</v>
      </c>
      <c r="H353" s="99">
        <f t="shared" si="5"/>
        <v>4.720480249</v>
      </c>
      <c r="I353" s="99">
        <f>H353*(Bonds!Z343/100)*(1/(1+(Bonds!F343/100)))</f>
        <v>0.001306285467</v>
      </c>
      <c r="J353" s="99">
        <f>-H353*Bonds!$AS$8</f>
        <v>-0.7391212798</v>
      </c>
      <c r="K353" s="99">
        <f t="shared" si="6"/>
        <v>-2.337306711</v>
      </c>
    </row>
    <row r="354">
      <c r="A354" s="262">
        <v>42639.0</v>
      </c>
      <c r="B354" s="10">
        <f>EXP(-1*B$9*'Yield curve'!B347/100)</f>
        <v>0.9130177109</v>
      </c>
      <c r="C354" s="10">
        <f>EXP(-1*C$9*'Yield curve'!C347/100)</f>
        <v>0.8404649738</v>
      </c>
      <c r="D354" s="10">
        <f>EXP(-1*D$9*'Yield curve'!D347/100)</f>
        <v>0.7739871559</v>
      </c>
      <c r="E354" s="10">
        <f>EXP(-1*E$9*'Yield curve'!E347/100)</f>
        <v>0.7129100668</v>
      </c>
      <c r="F354" s="99">
        <f>EXP(-1*F$9*'Yield curve'!F347/100)</f>
        <v>0.6577041953</v>
      </c>
      <c r="G354" s="99">
        <f t="shared" si="4"/>
        <v>75.51562978</v>
      </c>
      <c r="H354" s="99">
        <f t="shared" si="5"/>
        <v>4.720774687</v>
      </c>
      <c r="I354" s="99">
        <f>H354*(Bonds!Z344/100)*(1/(1+(Bonds!F344/100)))</f>
        <v>0.001306728553</v>
      </c>
      <c r="J354" s="99">
        <f>-H354*Bonds!$AS$8</f>
        <v>-0.7391673822</v>
      </c>
      <c r="K354" s="99">
        <f t="shared" si="6"/>
        <v>-2.3374525</v>
      </c>
    </row>
    <row r="355">
      <c r="A355" s="262">
        <v>42636.0</v>
      </c>
      <c r="B355" s="10">
        <f>EXP(-1*B$9*'Yield curve'!B348/100)</f>
        <v>0.9131090172</v>
      </c>
      <c r="C355" s="10">
        <f>EXP(-1*C$9*'Yield curve'!C348/100)</f>
        <v>0.8413058592</v>
      </c>
      <c r="D355" s="10">
        <f>EXP(-1*D$9*'Yield curve'!D348/100)</f>
        <v>0.7756142367</v>
      </c>
      <c r="E355" s="10">
        <f>EXP(-1*E$9*'Yield curve'!E348/100)</f>
        <v>0.7143373137</v>
      </c>
      <c r="F355" s="99">
        <f>EXP(-1*F$9*'Yield curve'!F348/100)</f>
        <v>0.6586914918</v>
      </c>
      <c r="G355" s="99">
        <f t="shared" si="4"/>
        <v>75.62679398</v>
      </c>
      <c r="H355" s="99">
        <f t="shared" si="5"/>
        <v>4.720934903</v>
      </c>
      <c r="I355" s="99">
        <f>H355*(Bonds!Z345/100)*(1/(1+(Bonds!F345/100)))</f>
        <v>0.003485692591</v>
      </c>
      <c r="J355" s="99">
        <f>-H355*Bonds!$AS$8</f>
        <v>-0.7391924685</v>
      </c>
      <c r="K355" s="99">
        <f t="shared" si="6"/>
        <v>-2.33753183</v>
      </c>
    </row>
    <row r="356">
      <c r="A356" s="262">
        <v>42635.0</v>
      </c>
      <c r="B356" s="10">
        <f>EXP(-1*B$9*'Yield curve'!B349/100)</f>
        <v>0.9132003327</v>
      </c>
      <c r="C356" s="10">
        <f>EXP(-1*C$9*'Yield curve'!C349/100)</f>
        <v>0.8414741372</v>
      </c>
      <c r="D356" s="10">
        <f>EXP(-1*D$9*'Yield curve'!D349/100)</f>
        <v>0.7758469559</v>
      </c>
      <c r="E356" s="10">
        <f>EXP(-1*E$9*'Yield curve'!E349/100)</f>
        <v>0.7156242788</v>
      </c>
      <c r="F356" s="99">
        <f>EXP(-1*F$9*'Yield curve'!F349/100)</f>
        <v>0.6613315344</v>
      </c>
      <c r="G356" s="99">
        <f t="shared" si="4"/>
        <v>75.90184654</v>
      </c>
      <c r="H356" s="99">
        <f t="shared" si="5"/>
        <v>4.721859799</v>
      </c>
      <c r="I356" s="99">
        <f>H356*(Bonds!Z346/100)*(1/(1+(Bonds!F346/100)))</f>
        <v>-0.00261671366</v>
      </c>
      <c r="J356" s="99">
        <f>-H356*Bonds!$AS$8</f>
        <v>-0.7393372864</v>
      </c>
      <c r="K356" s="99">
        <f t="shared" si="6"/>
        <v>-2.337989784</v>
      </c>
    </row>
    <row r="357">
      <c r="A357" s="262">
        <v>42634.0</v>
      </c>
      <c r="B357" s="10">
        <f>EXP(-1*B$9*'Yield curve'!B350/100)</f>
        <v>0.913382991</v>
      </c>
      <c r="C357" s="10">
        <f>EXP(-1*C$9*'Yield curve'!C350/100)</f>
        <v>0.8409694041</v>
      </c>
      <c r="D357" s="10">
        <f>EXP(-1*D$9*'Yield curve'!D350/100)</f>
        <v>0.7744516875</v>
      </c>
      <c r="E357" s="10">
        <f>EXP(-1*E$9*'Yield curve'!E350/100)</f>
        <v>0.7139088399</v>
      </c>
      <c r="F357" s="99">
        <f>EXP(-1*F$9*'Yield curve'!F350/100)</f>
        <v>0.6593505128</v>
      </c>
      <c r="G357" s="99">
        <f t="shared" si="4"/>
        <v>75.69020987</v>
      </c>
      <c r="H357" s="99">
        <f t="shared" si="5"/>
        <v>4.721256804</v>
      </c>
      <c r="I357" s="99">
        <f>H357*(Bonds!Z347/100)*(1/(1+(Bonds!F347/100)))</f>
        <v>-0.004794039033</v>
      </c>
      <c r="J357" s="99">
        <f>-H357*Bonds!$AS$8</f>
        <v>-0.739242871</v>
      </c>
      <c r="K357" s="99">
        <f t="shared" si="6"/>
        <v>-2.337691216</v>
      </c>
    </row>
    <row r="358">
      <c r="A358" s="262">
        <v>42633.0</v>
      </c>
      <c r="B358" s="10">
        <f>EXP(-1*B$9*'Yield curve'!B351/100)</f>
        <v>0.9123788221</v>
      </c>
      <c r="C358" s="10">
        <f>EXP(-1*C$9*'Yield curve'!C351/100)</f>
        <v>0.8382826032</v>
      </c>
      <c r="D358" s="10">
        <f>EXP(-1*D$9*'Yield curve'!D351/100)</f>
        <v>0.7712058115</v>
      </c>
      <c r="E358" s="10">
        <f>EXP(-1*E$9*'Yield curve'!E351/100)</f>
        <v>0.7103482047</v>
      </c>
      <c r="F358" s="99">
        <f>EXP(-1*F$9*'Yield curve'!F351/100)</f>
        <v>0.6557340394</v>
      </c>
      <c r="G358" s="99">
        <f t="shared" si="4"/>
        <v>75.29327764</v>
      </c>
      <c r="H358" s="99">
        <f t="shared" si="5"/>
        <v>4.720522097</v>
      </c>
      <c r="I358" s="99">
        <f>H358*(Bonds!Z348/100)*(1/(1+(Bonds!F348/100)))</f>
        <v>0.001741247546</v>
      </c>
      <c r="J358" s="99">
        <f>-H358*Bonds!$AS$8</f>
        <v>-0.7391278323</v>
      </c>
      <c r="K358" s="99">
        <f t="shared" si="6"/>
        <v>-2.337327432</v>
      </c>
    </row>
    <row r="359">
      <c r="A359" s="262">
        <v>42632.0</v>
      </c>
      <c r="B359" s="10">
        <f>EXP(-1*B$9*'Yield curve'!B352/100)</f>
        <v>0.9132003327</v>
      </c>
      <c r="C359" s="10">
        <f>EXP(-1*C$9*'Yield curve'!C352/100)</f>
        <v>0.8392891462</v>
      </c>
      <c r="D359" s="10">
        <f>EXP(-1*D$9*'Yield curve'!D352/100)</f>
        <v>0.7725952321</v>
      </c>
      <c r="E359" s="10">
        <f>EXP(-1*E$9*'Yield curve'!E352/100)</f>
        <v>0.7117703228</v>
      </c>
      <c r="F359" s="99">
        <f>EXP(-1*F$9*'Yield curve'!F352/100)</f>
        <v>0.6570468198</v>
      </c>
      <c r="G359" s="99">
        <f t="shared" si="4"/>
        <v>75.43943662</v>
      </c>
      <c r="H359" s="99">
        <f t="shared" si="5"/>
        <v>4.720715387</v>
      </c>
      <c r="I359" s="99">
        <f>H359*(Bonds!Z349/100)*(1/(1+(Bonds!F349/100)))</f>
        <v>0.002177451747</v>
      </c>
      <c r="J359" s="99">
        <f>-H359*Bonds!$AS$8</f>
        <v>-0.7391580971</v>
      </c>
      <c r="K359" s="99">
        <f t="shared" si="6"/>
        <v>-2.337423138</v>
      </c>
    </row>
    <row r="360">
      <c r="A360" s="262">
        <v>42629.0</v>
      </c>
      <c r="B360" s="10">
        <f>EXP(-1*B$9*'Yield curve'!B353/100)</f>
        <v>0.913382991</v>
      </c>
      <c r="C360" s="10">
        <f>EXP(-1*C$9*'Yield curve'!C353/100)</f>
        <v>0.8404649738</v>
      </c>
      <c r="D360" s="10">
        <f>EXP(-1*D$9*'Yield curve'!D353/100)</f>
        <v>0.7744516875</v>
      </c>
      <c r="E360" s="10">
        <f>EXP(-1*E$9*'Yield curve'!E353/100)</f>
        <v>0.7136233335</v>
      </c>
      <c r="F360" s="99">
        <f>EXP(-1*F$9*'Yield curve'!F353/100)</f>
        <v>0.6586914918</v>
      </c>
      <c r="G360" s="99">
        <f t="shared" si="4"/>
        <v>75.62068538</v>
      </c>
      <c r="H360" s="99">
        <f t="shared" si="5"/>
        <v>4.72106</v>
      </c>
      <c r="I360" s="99">
        <f>H360*(Bonds!Z350/100)*(1/(1+(Bonds!F350/100)))</f>
        <v>0.006535846793</v>
      </c>
      <c r="J360" s="99">
        <f>-H360*Bonds!$AS$8</f>
        <v>-0.7392120558</v>
      </c>
      <c r="K360" s="99">
        <f t="shared" si="6"/>
        <v>-2.33759377</v>
      </c>
    </row>
    <row r="361">
      <c r="A361" s="262">
        <v>42628.0</v>
      </c>
      <c r="B361" s="10">
        <f>EXP(-1*B$9*'Yield curve'!B354/100)</f>
        <v>0.915028561</v>
      </c>
      <c r="C361" s="10">
        <f>EXP(-1*C$9*'Yield curve'!C354/100)</f>
        <v>0.8429901546</v>
      </c>
      <c r="D361" s="10">
        <f>EXP(-1*D$9*'Yield curve'!D354/100)</f>
        <v>0.7777112248</v>
      </c>
      <c r="E361" s="10">
        <f>EXP(-1*E$9*'Yield curve'!E354/100)</f>
        <v>0.7177743752</v>
      </c>
      <c r="F361" s="99">
        <f>EXP(-1*F$9*'Yield curve'!F354/100)</f>
        <v>0.6636502501</v>
      </c>
      <c r="G361" s="99">
        <f t="shared" si="4"/>
        <v>76.15791143</v>
      </c>
      <c r="H361" s="99">
        <f t="shared" si="5"/>
        <v>4.722212657</v>
      </c>
      <c r="I361" s="99">
        <f>H361*(Bonds!Z351/100)*(1/(1+(Bonds!F351/100)))</f>
        <v>-0.0004364337022</v>
      </c>
      <c r="J361" s="99">
        <f>-H361*Bonds!$AS$8</f>
        <v>-0.7393925361</v>
      </c>
      <c r="K361" s="99">
        <f t="shared" si="6"/>
        <v>-2.338164499</v>
      </c>
    </row>
    <row r="362">
      <c r="A362" s="262">
        <v>42627.0</v>
      </c>
      <c r="B362" s="10">
        <f>EXP(-1*B$9*'Yield curve'!B355/100)</f>
        <v>0.915211585</v>
      </c>
      <c r="C362" s="10">
        <f>EXP(-1*C$9*'Yield curve'!C355/100)</f>
        <v>0.8433274182</v>
      </c>
      <c r="D362" s="10">
        <f>EXP(-1*D$9*'Yield curve'!D355/100)</f>
        <v>0.7781779916</v>
      </c>
      <c r="E362" s="10">
        <f>EXP(-1*E$9*'Yield curve'!E355/100)</f>
        <v>0.7179179444</v>
      </c>
      <c r="F362" s="99">
        <f>EXP(-1*F$9*'Yield curve'!F355/100)</f>
        <v>0.663318508</v>
      </c>
      <c r="G362" s="99">
        <f t="shared" si="4"/>
        <v>76.12673441</v>
      </c>
      <c r="H362" s="99">
        <f t="shared" si="5"/>
        <v>4.722006251</v>
      </c>
      <c r="I362" s="99">
        <f>H362*(Bonds!Z352/100)*(1/(1+(Bonds!F352/100)))</f>
        <v>-0.0008727485909</v>
      </c>
      <c r="J362" s="99">
        <f>-H362*Bonds!$AS$8</f>
        <v>-0.7393602175</v>
      </c>
      <c r="K362" s="99">
        <f t="shared" si="6"/>
        <v>-2.338062299</v>
      </c>
    </row>
    <row r="363">
      <c r="A363" s="262">
        <v>42626.0</v>
      </c>
      <c r="B363" s="10">
        <f>EXP(-1*B$9*'Yield curve'!B356/100)</f>
        <v>0.9148455736</v>
      </c>
      <c r="C363" s="10">
        <f>EXP(-1*C$9*'Yield curve'!C356/100)</f>
        <v>0.8424845123</v>
      </c>
      <c r="D363" s="10">
        <f>EXP(-1*D$9*'Yield curve'!D356/100)</f>
        <v>0.7767785311</v>
      </c>
      <c r="E363" s="10">
        <f>EXP(-1*E$9*'Yield curve'!E356/100)</f>
        <v>0.7167701942</v>
      </c>
      <c r="F363" s="99">
        <f>EXP(-1*F$9*'Yield curve'!F356/100)</f>
        <v>0.662655521</v>
      </c>
      <c r="G363" s="99">
        <f t="shared" si="4"/>
        <v>76.04938793</v>
      </c>
      <c r="H363" s="99">
        <f t="shared" si="5"/>
        <v>4.721984512</v>
      </c>
      <c r="I363" s="99">
        <f>H363*(Bonds!Z353/100)*(1/(1+(Bonds!F353/100)))</f>
        <v>0</v>
      </c>
      <c r="J363" s="99">
        <f>-H363*Bonds!$AS$8</f>
        <v>-0.7393568136</v>
      </c>
      <c r="K363" s="99">
        <f t="shared" si="6"/>
        <v>-2.338051535</v>
      </c>
    </row>
    <row r="364">
      <c r="A364" s="262">
        <v>42625.0</v>
      </c>
      <c r="B364" s="10">
        <f>EXP(-1*B$9*'Yield curve'!B357/100)</f>
        <v>0.9142054058</v>
      </c>
      <c r="C364" s="10">
        <f>EXP(-1*C$9*'Yield curve'!C357/100)</f>
        <v>0.8414741372</v>
      </c>
      <c r="D364" s="10">
        <f>EXP(-1*D$9*'Yield curve'!D357/100)</f>
        <v>0.7758469559</v>
      </c>
      <c r="E364" s="10">
        <f>EXP(-1*E$9*'Yield curve'!E357/100)</f>
        <v>0.7161970073</v>
      </c>
      <c r="F364" s="99">
        <f>EXP(-1*F$9*'Yield curve'!F357/100)</f>
        <v>0.662655521</v>
      </c>
      <c r="G364" s="99">
        <f t="shared" si="4"/>
        <v>76.04149967</v>
      </c>
      <c r="H364" s="99">
        <f t="shared" si="5"/>
        <v>4.722219611</v>
      </c>
      <c r="I364" s="99">
        <f>H364*(Bonds!Z354/100)*(1/(1+(Bonds!F354/100)))</f>
        <v>-0.0008726267413</v>
      </c>
      <c r="J364" s="99">
        <f>-H364*Bonds!$AS$8</f>
        <v>-0.7393936248</v>
      </c>
      <c r="K364" s="99">
        <f t="shared" si="6"/>
        <v>-2.338167942</v>
      </c>
    </row>
    <row r="365">
      <c r="A365" s="262">
        <v>42622.0</v>
      </c>
      <c r="B365" s="10">
        <f>EXP(-1*B$9*'Yield curve'!B358/100)</f>
        <v>0.914022583</v>
      </c>
      <c r="C365" s="10">
        <f>EXP(-1*C$9*'Yield curve'!C358/100)</f>
        <v>0.8411376148</v>
      </c>
      <c r="D365" s="10">
        <f>EXP(-1*D$9*'Yield curve'!D358/100)</f>
        <v>0.7753815874</v>
      </c>
      <c r="E365" s="10">
        <f>EXP(-1*E$9*'Yield curve'!E358/100)</f>
        <v>0.7156242788</v>
      </c>
      <c r="F365" s="99">
        <f>EXP(-1*F$9*'Yield curve'!F358/100)</f>
        <v>0.6619931967</v>
      </c>
      <c r="G365" s="99">
        <f t="shared" si="4"/>
        <v>75.96971782</v>
      </c>
      <c r="H365" s="99">
        <f t="shared" si="5"/>
        <v>4.722063907</v>
      </c>
      <c r="I365" s="99">
        <f>H365*(Bonds!Z355/100)*(1/(1+(Bonds!F355/100)))</f>
        <v>0.006543275621</v>
      </c>
      <c r="J365" s="99">
        <f>-H365*Bonds!$AS$8</f>
        <v>-0.7393692451</v>
      </c>
      <c r="K365" s="99">
        <f t="shared" si="6"/>
        <v>-2.338090846</v>
      </c>
    </row>
    <row r="366">
      <c r="A366" s="262">
        <v>42621.0</v>
      </c>
      <c r="B366" s="10">
        <f>EXP(-1*B$9*'Yield curve'!B359/100)</f>
        <v>0.9141139898</v>
      </c>
      <c r="C366" s="10">
        <f>EXP(-1*C$9*'Yield curve'!C359/100)</f>
        <v>0.842653026</v>
      </c>
      <c r="D366" s="10">
        <f>EXP(-1*D$9*'Yield curve'!D359/100)</f>
        <v>0.7781779916</v>
      </c>
      <c r="E366" s="10">
        <f>EXP(-1*E$9*'Yield curve'!E359/100)</f>
        <v>0.7194991025</v>
      </c>
      <c r="F366" s="99">
        <f>EXP(-1*F$9*'Yield curve'!F359/100)</f>
        <v>0.6669768109</v>
      </c>
      <c r="G366" s="99">
        <f t="shared" si="4"/>
        <v>76.50123339</v>
      </c>
      <c r="H366" s="99">
        <f t="shared" si="5"/>
        <v>4.723525042</v>
      </c>
      <c r="I366" s="99">
        <f>H366*(Bonds!Z356/100)*(1/(1+(Bonds!F356/100)))</f>
        <v>-0.003932629544</v>
      </c>
      <c r="J366" s="99">
        <f>-H366*Bonds!$AS$8</f>
        <v>-0.739598026</v>
      </c>
      <c r="K366" s="99">
        <f t="shared" si="6"/>
        <v>-2.338814315</v>
      </c>
    </row>
    <row r="367">
      <c r="A367" s="262">
        <v>42620.0</v>
      </c>
      <c r="B367" s="10">
        <f>EXP(-1*B$9*'Yield curve'!B360/100)</f>
        <v>0.9142054058</v>
      </c>
      <c r="C367" s="10">
        <f>EXP(-1*C$9*'Yield curve'!C360/100)</f>
        <v>0.8419791732</v>
      </c>
      <c r="D367" s="10">
        <f>EXP(-1*D$9*'Yield curve'!D360/100)</f>
        <v>0.7767785311</v>
      </c>
      <c r="E367" s="10">
        <f>EXP(-1*E$9*'Yield curve'!E360/100)</f>
        <v>0.7173438397</v>
      </c>
      <c r="F367" s="99">
        <f>EXP(-1*F$9*'Yield curve'!F360/100)</f>
        <v>0.6639821582</v>
      </c>
      <c r="G367" s="99">
        <f t="shared" si="4"/>
        <v>76.18393859</v>
      </c>
      <c r="H367" s="99">
        <f t="shared" si="5"/>
        <v>4.722590476</v>
      </c>
      <c r="I367" s="99">
        <f>H367*(Bonds!Z357/100)*(1/(1+(Bonds!F357/100)))</f>
        <v>-0.002182544818</v>
      </c>
      <c r="J367" s="99">
        <f>-H367*Bonds!$AS$8</f>
        <v>-0.7394516941</v>
      </c>
      <c r="K367" s="99">
        <f t="shared" si="6"/>
        <v>-2.338351573</v>
      </c>
    </row>
    <row r="368">
      <c r="A368" s="262">
        <v>42619.0</v>
      </c>
      <c r="B368" s="10">
        <f>EXP(-1*B$9*'Yield curve'!B361/100)</f>
        <v>0.9138397967</v>
      </c>
      <c r="C368" s="10">
        <f>EXP(-1*C$9*'Yield curve'!C361/100)</f>
        <v>0.8414741372</v>
      </c>
      <c r="D368" s="10">
        <f>EXP(-1*D$9*'Yield curve'!D361/100)</f>
        <v>0.7756142367</v>
      </c>
      <c r="E368" s="10">
        <f>EXP(-1*E$9*'Yield curve'!E361/100)</f>
        <v>0.7159105858</v>
      </c>
      <c r="F368" s="99">
        <f>EXP(-1*F$9*'Yield curve'!F361/100)</f>
        <v>0.6623242761</v>
      </c>
      <c r="G368" s="99">
        <f t="shared" si="4"/>
        <v>76.00533519</v>
      </c>
      <c r="H368" s="99">
        <f t="shared" si="5"/>
        <v>4.722160272</v>
      </c>
      <c r="I368" s="99">
        <f>H368*(Bonds!Z358/100)*(1/(1+(Bonds!F358/100)))</f>
        <v>-0.003053873051</v>
      </c>
      <c r="J368" s="99">
        <f>-H368*Bonds!$AS$8</f>
        <v>-0.7393843337</v>
      </c>
      <c r="K368" s="99">
        <f t="shared" si="6"/>
        <v>-2.338138561</v>
      </c>
    </row>
    <row r="369">
      <c r="A369" s="262">
        <v>42618.0</v>
      </c>
      <c r="B369" s="10">
        <f>EXP(-1*B$9*'Yield curve'!B362/100)</f>
        <v>0.9137484173</v>
      </c>
      <c r="C369" s="10">
        <f>EXP(-1*C$9*'Yield curve'!C362/100)</f>
        <v>0.8399608461</v>
      </c>
      <c r="D369" s="10">
        <f>EXP(-1*D$9*'Yield curve'!D362/100)</f>
        <v>0.7739871559</v>
      </c>
      <c r="E369" s="10">
        <f>EXP(-1*E$9*'Yield curve'!E362/100)</f>
        <v>0.7139088399</v>
      </c>
      <c r="F369" s="99">
        <f>EXP(-1*F$9*'Yield curve'!F362/100)</f>
        <v>0.6600101931</v>
      </c>
      <c r="G369" s="99">
        <f t="shared" si="4"/>
        <v>75.75505794</v>
      </c>
      <c r="H369" s="99">
        <f t="shared" si="5"/>
        <v>4.721577688</v>
      </c>
      <c r="I369" s="99">
        <f>H369*(Bonds!Z359/100)*(1/(1+(Bonds!F359/100)))</f>
        <v>-0.002615591</v>
      </c>
      <c r="J369" s="99">
        <f>-H369*Bonds!$AS$8</f>
        <v>-0.7392931141</v>
      </c>
      <c r="K369" s="99">
        <f t="shared" si="6"/>
        <v>-2.337850099</v>
      </c>
    </row>
    <row r="370">
      <c r="A370" s="262">
        <v>42615.0</v>
      </c>
      <c r="B370" s="10">
        <f>EXP(-1*B$9*'Yield curve'!B363/100)</f>
        <v>0.914022583</v>
      </c>
      <c r="C370" s="10">
        <f>EXP(-1*C$9*'Yield curve'!C363/100)</f>
        <v>0.8391213051</v>
      </c>
      <c r="D370" s="10">
        <f>EXP(-1*D$9*'Yield curve'!D363/100)</f>
        <v>0.7723634883</v>
      </c>
      <c r="E370" s="10">
        <f>EXP(-1*E$9*'Yield curve'!E363/100)</f>
        <v>0.7120550878</v>
      </c>
      <c r="F370" s="99">
        <f>EXP(-1*F$9*'Yield curve'!F363/100)</f>
        <v>0.6580331296</v>
      </c>
      <c r="G370" s="99">
        <f t="shared" si="4"/>
        <v>75.54230194</v>
      </c>
      <c r="H370" s="99">
        <f t="shared" si="5"/>
        <v>4.721009418</v>
      </c>
      <c r="I370" s="99">
        <f>H370*(Bonds!Z360/100)*(1/(1+(Bonds!F360/100)))</f>
        <v>-0.00217819019</v>
      </c>
      <c r="J370" s="99">
        <f>-H370*Bonds!$AS$8</f>
        <v>-0.7392041358</v>
      </c>
      <c r="K370" s="99">
        <f t="shared" si="6"/>
        <v>-2.337568725</v>
      </c>
    </row>
    <row r="371">
      <c r="A371" s="262">
        <v>42614.0</v>
      </c>
      <c r="B371" s="10">
        <f>EXP(-1*B$9*'Yield curve'!B364/100)</f>
        <v>0.9141139898</v>
      </c>
      <c r="C371" s="10">
        <f>EXP(-1*C$9*'Yield curve'!C364/100)</f>
        <v>0.8382826032</v>
      </c>
      <c r="D371" s="10">
        <f>EXP(-1*D$9*'Yield curve'!D364/100)</f>
        <v>0.7709744845</v>
      </c>
      <c r="E371" s="10">
        <f>EXP(-1*E$9*'Yield curve'!E364/100)</f>
        <v>0.7104902886</v>
      </c>
      <c r="F371" s="99">
        <f>EXP(-1*F$9*'Yield curve'!F364/100)</f>
        <v>0.6563901014</v>
      </c>
      <c r="G371" s="99">
        <f t="shared" si="4"/>
        <v>75.36463881</v>
      </c>
      <c r="H371" s="99">
        <f t="shared" si="5"/>
        <v>4.720567127</v>
      </c>
      <c r="I371" s="99">
        <f>H371*(Bonds!Z361/100)*(1/(1+(Bonds!F361/100)))</f>
        <v>-0.0004353963408</v>
      </c>
      <c r="J371" s="99">
        <f>-H371*Bonds!$AS$8</f>
        <v>-0.7391348829</v>
      </c>
      <c r="K371" s="99">
        <f t="shared" si="6"/>
        <v>-2.337349728</v>
      </c>
    </row>
    <row r="372">
      <c r="A372" s="262">
        <v>42613.0</v>
      </c>
      <c r="B372" s="10">
        <f>EXP(-1*B$9*'Yield curve'!B365/100)</f>
        <v>0.9138397967</v>
      </c>
      <c r="C372" s="10">
        <f>EXP(-1*C$9*'Yield curve'!C365/100)</f>
        <v>0.8381149635</v>
      </c>
      <c r="D372" s="10">
        <f>EXP(-1*D$9*'Yield curve'!D365/100)</f>
        <v>0.7707432268</v>
      </c>
      <c r="E372" s="10">
        <f>EXP(-1*E$9*'Yield curve'!E365/100)</f>
        <v>0.7102061493</v>
      </c>
      <c r="F372" s="99">
        <f>EXP(-1*F$9*'Yield curve'!F365/100)</f>
        <v>0.6560619884</v>
      </c>
      <c r="G372" s="99">
        <f t="shared" si="4"/>
        <v>75.32861415</v>
      </c>
      <c r="H372" s="99">
        <f t="shared" si="5"/>
        <v>4.720511363</v>
      </c>
      <c r="I372" s="99">
        <f>H372*(Bonds!Z362/100)*(1/(1+(Bonds!F362/100)))</f>
        <v>-0.003482808347</v>
      </c>
      <c r="J372" s="99">
        <f>-H372*Bonds!$AS$8</f>
        <v>-0.7391261516</v>
      </c>
      <c r="K372" s="99">
        <f t="shared" si="6"/>
        <v>-2.337322117</v>
      </c>
    </row>
    <row r="373">
      <c r="A373" s="262">
        <v>42612.0</v>
      </c>
      <c r="B373" s="10">
        <f>EXP(-1*B$9*'Yield curve'!B366/100)</f>
        <v>0.9132916573</v>
      </c>
      <c r="C373" s="10">
        <f>EXP(-1*C$9*'Yield curve'!C366/100)</f>
        <v>0.8367750517</v>
      </c>
      <c r="D373" s="10">
        <f>EXP(-1*D$9*'Yield curve'!D366/100)</f>
        <v>0.768665027</v>
      </c>
      <c r="E373" s="10">
        <f>EXP(-1*E$9*'Yield curve'!E366/100)</f>
        <v>0.7077955487</v>
      </c>
      <c r="F373" s="99">
        <f>EXP(-1*F$9*'Yield curve'!F366/100)</f>
        <v>0.6534429819</v>
      </c>
      <c r="G373" s="99">
        <f t="shared" si="4"/>
        <v>75.04422386</v>
      </c>
      <c r="H373" s="99">
        <f t="shared" si="5"/>
        <v>4.719877928</v>
      </c>
      <c r="I373" s="99">
        <f>H373*(Bonds!Z363/100)*(1/(1+(Bonds!F363/100)))</f>
        <v>-0.001304915103</v>
      </c>
      <c r="J373" s="99">
        <f>-H373*Bonds!$AS$8</f>
        <v>-0.7390269699</v>
      </c>
      <c r="K373" s="99">
        <f t="shared" si="6"/>
        <v>-2.337008477</v>
      </c>
    </row>
    <row r="374">
      <c r="A374" s="262">
        <v>42611.0</v>
      </c>
      <c r="B374" s="10">
        <f>EXP(-1*B$9*'Yield curve'!B367/100)</f>
        <v>0.9130177109</v>
      </c>
      <c r="C374" s="10">
        <f>EXP(-1*C$9*'Yield curve'!C367/100)</f>
        <v>0.8364404087</v>
      </c>
      <c r="D374" s="10">
        <f>EXP(-1*D$9*'Yield curve'!D367/100)</f>
        <v>0.7682039663</v>
      </c>
      <c r="E374" s="10">
        <f>EXP(-1*E$9*'Yield curve'!E367/100)</f>
        <v>0.7070881069</v>
      </c>
      <c r="F374" s="99">
        <f>EXP(-1*F$9*'Yield curve'!F367/100)</f>
        <v>0.6524635522</v>
      </c>
      <c r="G374" s="99">
        <f t="shared" si="4"/>
        <v>74.93938959</v>
      </c>
      <c r="H374" s="99">
        <f t="shared" si="5"/>
        <v>4.719610469</v>
      </c>
      <c r="I374" s="99">
        <f>H374*(Bonds!Z364/100)*(1/(1+(Bonds!F364/100)))</f>
        <v>0.0004348268352</v>
      </c>
      <c r="J374" s="99">
        <f>-H374*Bonds!$AS$8</f>
        <v>-0.7389850918</v>
      </c>
      <c r="K374" s="99">
        <f t="shared" si="6"/>
        <v>-2.336876047</v>
      </c>
    </row>
    <row r="375">
      <c r="A375" s="262">
        <v>42608.0</v>
      </c>
      <c r="B375" s="10">
        <f>EXP(-1*B$9*'Yield curve'!B368/100)</f>
        <v>0.9129264137</v>
      </c>
      <c r="C375" s="10">
        <f>EXP(-1*C$9*'Yield curve'!C368/100)</f>
        <v>0.8362731373</v>
      </c>
      <c r="D375" s="10">
        <f>EXP(-1*D$9*'Yield curve'!D368/100)</f>
        <v>0.7682039663</v>
      </c>
      <c r="E375" s="10">
        <f>EXP(-1*E$9*'Yield curve'!E368/100)</f>
        <v>0.7072295387</v>
      </c>
      <c r="F375" s="99">
        <f>EXP(-1*F$9*'Yield curve'!F368/100)</f>
        <v>0.6527898656</v>
      </c>
      <c r="G375" s="99">
        <f t="shared" si="4"/>
        <v>74.97254386</v>
      </c>
      <c r="H375" s="99">
        <f t="shared" si="5"/>
        <v>4.719758657</v>
      </c>
      <c r="I375" s="99">
        <f>H375*(Bonds!Z365/100)*(1/(1+(Bonds!F365/100)))</f>
        <v>-0.001739522218</v>
      </c>
      <c r="J375" s="99">
        <f>-H375*Bonds!$AS$8</f>
        <v>-0.7390082948</v>
      </c>
      <c r="K375" s="99">
        <f t="shared" si="6"/>
        <v>-2.336949421</v>
      </c>
    </row>
    <row r="376">
      <c r="A376" s="262">
        <v>42607.0</v>
      </c>
      <c r="B376" s="10">
        <f>EXP(-1*B$9*'Yield curve'!B369/100)</f>
        <v>0.9121963646</v>
      </c>
      <c r="C376" s="10">
        <f>EXP(-1*C$9*'Yield curve'!C369/100)</f>
        <v>0.8357715239</v>
      </c>
      <c r="D376" s="10">
        <f>EXP(-1*D$9*'Yield curve'!D369/100)</f>
        <v>0.7675128937</v>
      </c>
      <c r="E376" s="10">
        <f>EXP(-1*E$9*'Yield curve'!E369/100)</f>
        <v>0.7062401101</v>
      </c>
      <c r="F376" s="99">
        <f>EXP(-1*F$9*'Yield curve'!F369/100)</f>
        <v>0.6514855906</v>
      </c>
      <c r="G376" s="99">
        <f t="shared" si="4"/>
        <v>74.83157526</v>
      </c>
      <c r="H376" s="99">
        <f t="shared" si="5"/>
        <v>4.719457799</v>
      </c>
      <c r="I376" s="99">
        <f>H376*(Bonds!Z366/100)*(1/(1+(Bonds!F366/100)))</f>
        <v>-0.001304077867</v>
      </c>
      <c r="J376" s="99">
        <f>-H376*Bonds!$AS$8</f>
        <v>-0.7389611871</v>
      </c>
      <c r="K376" s="99">
        <f t="shared" si="6"/>
        <v>-2.336800454</v>
      </c>
    </row>
    <row r="377">
      <c r="A377" s="262">
        <v>42606.0</v>
      </c>
      <c r="B377" s="10">
        <f>EXP(-1*B$9*'Yield curve'!B370/100)</f>
        <v>0.911649211</v>
      </c>
      <c r="C377" s="10">
        <f>EXP(-1*C$9*'Yield curve'!C370/100)</f>
        <v>0.8354372822</v>
      </c>
      <c r="D377" s="10">
        <f>EXP(-1*D$9*'Yield curve'!D370/100)</f>
        <v>0.7670525241</v>
      </c>
      <c r="E377" s="10">
        <f>EXP(-1*E$9*'Yield curve'!E370/100)</f>
        <v>0.705534223</v>
      </c>
      <c r="F377" s="99">
        <f>EXP(-1*F$9*'Yield curve'!F370/100)</f>
        <v>0.6505090947</v>
      </c>
      <c r="G377" s="99">
        <f t="shared" si="4"/>
        <v>74.72636531</v>
      </c>
      <c r="H377" s="99">
        <f t="shared" si="5"/>
        <v>4.719224001</v>
      </c>
      <c r="I377" s="99">
        <f>H377*(Bonds!Z367/100)*(1/(1+(Bonds!F367/100)))</f>
        <v>0.001303653039</v>
      </c>
      <c r="J377" s="99">
        <f>-H377*Bonds!$AS$8</f>
        <v>-0.7389245795</v>
      </c>
      <c r="K377" s="99">
        <f t="shared" si="6"/>
        <v>-2.33668469</v>
      </c>
    </row>
    <row r="378">
      <c r="A378" s="262">
        <v>42605.0</v>
      </c>
      <c r="B378" s="10">
        <f>EXP(-1*B$9*'Yield curve'!B371/100)</f>
        <v>0.9113757572</v>
      </c>
      <c r="C378" s="10">
        <f>EXP(-1*C$9*'Yield curve'!C371/100)</f>
        <v>0.8347691996</v>
      </c>
      <c r="D378" s="10">
        <f>EXP(-1*D$9*'Yield curve'!D371/100)</f>
        <v>0.7665924307</v>
      </c>
      <c r="E378" s="10">
        <f>EXP(-1*E$9*'Yield curve'!E371/100)</f>
        <v>0.705675344</v>
      </c>
      <c r="F378" s="99">
        <f>EXP(-1*F$9*'Yield curve'!F371/100)</f>
        <v>0.6514855906</v>
      </c>
      <c r="G378" s="99">
        <f t="shared" si="4"/>
        <v>74.82330486</v>
      </c>
      <c r="H378" s="99">
        <f t="shared" si="5"/>
        <v>4.719717311</v>
      </c>
      <c r="I378" s="99">
        <f>H378*(Bonds!Z368/100)*(1/(1+(Bonds!F368/100)))</f>
        <v>-0.0017388661</v>
      </c>
      <c r="J378" s="99">
        <f>-H378*Bonds!$AS$8</f>
        <v>-0.7390018209</v>
      </c>
      <c r="K378" s="99">
        <f t="shared" si="6"/>
        <v>-2.336928949</v>
      </c>
    </row>
    <row r="379">
      <c r="A379" s="262">
        <v>42604.0</v>
      </c>
      <c r="B379" s="10">
        <f>EXP(-1*B$9*'Yield curve'!B372/100)</f>
        <v>0.9114668994</v>
      </c>
      <c r="C379" s="10">
        <f>EXP(-1*C$9*'Yield curve'!C372/100)</f>
        <v>0.8344353587</v>
      </c>
      <c r="D379" s="10">
        <f>EXP(-1*D$9*'Yield curve'!D372/100)</f>
        <v>0.7661326132</v>
      </c>
      <c r="E379" s="10">
        <f>EXP(-1*E$9*'Yield curve'!E372/100)</f>
        <v>0.7048290414</v>
      </c>
      <c r="F379" s="99">
        <f>EXP(-1*F$9*'Yield curve'!F372/100)</f>
        <v>0.6501839215</v>
      </c>
      <c r="G379" s="99">
        <f t="shared" si="4"/>
        <v>74.68601173</v>
      </c>
      <c r="H379" s="99">
        <f t="shared" si="5"/>
        <v>4.719282509</v>
      </c>
      <c r="I379" s="99">
        <f>H379*(Bonds!Z369/100)*(1/(1+(Bonds!F369/100)))</f>
        <v>0.001303549169</v>
      </c>
      <c r="J379" s="99">
        <f>-H379*Bonds!$AS$8</f>
        <v>-0.7389337406</v>
      </c>
      <c r="K379" s="99">
        <f t="shared" si="6"/>
        <v>-2.33671366</v>
      </c>
    </row>
    <row r="380">
      <c r="A380" s="262">
        <v>42601.0</v>
      </c>
      <c r="B380" s="10">
        <f>EXP(-1*B$9*'Yield curve'!B373/100)</f>
        <v>0.9114668994</v>
      </c>
      <c r="C380" s="10">
        <f>EXP(-1*C$9*'Yield curve'!C373/100)</f>
        <v>0.8346022625</v>
      </c>
      <c r="D380" s="10">
        <f>EXP(-1*D$9*'Yield curve'!D373/100)</f>
        <v>0.7663624874</v>
      </c>
      <c r="E380" s="10">
        <f>EXP(-1*E$9*'Yield curve'!E373/100)</f>
        <v>0.7053931303</v>
      </c>
      <c r="F380" s="99">
        <f>EXP(-1*F$9*'Yield curve'!F373/100)</f>
        <v>0.6511599292</v>
      </c>
      <c r="G380" s="99">
        <f t="shared" si="4"/>
        <v>74.78845469</v>
      </c>
      <c r="H380" s="99">
        <f t="shared" si="5"/>
        <v>4.719616065</v>
      </c>
      <c r="I380" s="99">
        <f>H380*(Bonds!Z370/100)*(1/(1+(Bonds!F370/100)))</f>
        <v>-0.001304001492</v>
      </c>
      <c r="J380" s="99">
        <f>-H380*Bonds!$AS$8</f>
        <v>-0.738985968</v>
      </c>
      <c r="K380" s="99">
        <f t="shared" si="6"/>
        <v>-2.336878818</v>
      </c>
    </row>
    <row r="381">
      <c r="A381" s="262">
        <v>42600.0</v>
      </c>
      <c r="B381" s="10">
        <f>EXP(-1*B$9*'Yield curve'!B374/100)</f>
        <v>0.9111023855</v>
      </c>
      <c r="C381" s="10">
        <f>EXP(-1*C$9*'Yield curve'!C374/100)</f>
        <v>0.8344353587</v>
      </c>
      <c r="D381" s="10">
        <f>EXP(-1*D$9*'Yield curve'!D374/100)</f>
        <v>0.7659028078</v>
      </c>
      <c r="E381" s="10">
        <f>EXP(-1*E$9*'Yield curve'!E374/100)</f>
        <v>0.7046880897</v>
      </c>
      <c r="F381" s="99">
        <f>EXP(-1*F$9*'Yield curve'!F374/100)</f>
        <v>0.6501839215</v>
      </c>
      <c r="G381" s="99">
        <f t="shared" si="4"/>
        <v>74.68417356</v>
      </c>
      <c r="H381" s="99">
        <f t="shared" si="5"/>
        <v>4.71934451</v>
      </c>
      <c r="I381" s="99">
        <f>H381*(Bonds!Z371/100)*(1/(1+(Bonds!F371/100)))</f>
        <v>-0.00260713259</v>
      </c>
      <c r="J381" s="99">
        <f>-H381*Bonds!$AS$8</f>
        <v>-0.7389434486</v>
      </c>
      <c r="K381" s="99">
        <f t="shared" si="6"/>
        <v>-2.33674436</v>
      </c>
    </row>
    <row r="382">
      <c r="A382" s="262">
        <v>42599.0</v>
      </c>
      <c r="B382" s="10">
        <f>EXP(-1*B$9*'Yield curve'!B375/100)</f>
        <v>0.9111935003</v>
      </c>
      <c r="C382" s="10">
        <f>EXP(-1*C$9*'Yield curve'!C375/100)</f>
        <v>0.8339348476</v>
      </c>
      <c r="D382" s="10">
        <f>EXP(-1*D$9*'Yield curve'!D375/100)</f>
        <v>0.7645254228</v>
      </c>
      <c r="E382" s="10">
        <f>EXP(-1*E$9*'Yield curve'!E375/100)</f>
        <v>0.7029988662</v>
      </c>
      <c r="F382" s="99">
        <f>EXP(-1*F$9*'Yield curve'!F375/100)</f>
        <v>0.6482362926</v>
      </c>
      <c r="G382" s="99">
        <f t="shared" si="4"/>
        <v>74.47585159</v>
      </c>
      <c r="H382" s="99">
        <f t="shared" si="5"/>
        <v>4.718746813</v>
      </c>
      <c r="I382" s="99">
        <f>H382*(Bonds!Z372/100)*(1/(1+(Bonds!F372/100)))</f>
        <v>0.002171135922</v>
      </c>
      <c r="J382" s="99">
        <f>-H382*Bonds!$AS$8</f>
        <v>-0.7388498626</v>
      </c>
      <c r="K382" s="99">
        <f t="shared" si="6"/>
        <v>-2.336448415</v>
      </c>
    </row>
    <row r="383">
      <c r="A383" s="262">
        <v>42598.0</v>
      </c>
      <c r="B383" s="10">
        <f>EXP(-1*B$9*'Yield curve'!B376/100)</f>
        <v>0.9111935003</v>
      </c>
      <c r="C383" s="10">
        <f>EXP(-1*C$9*'Yield curve'!C376/100)</f>
        <v>0.8337680774</v>
      </c>
      <c r="D383" s="10">
        <f>EXP(-1*D$9*'Yield curve'!D376/100)</f>
        <v>0.7645254228</v>
      </c>
      <c r="E383" s="10">
        <f>EXP(-1*E$9*'Yield curve'!E376/100)</f>
        <v>0.7037022167</v>
      </c>
      <c r="F383" s="99">
        <f>EXP(-1*F$9*'Yield curve'!F376/100)</f>
        <v>0.6498589108</v>
      </c>
      <c r="G383" s="99">
        <f t="shared" si="4"/>
        <v>74.6435114</v>
      </c>
      <c r="H383" s="99">
        <f t="shared" si="5"/>
        <v>4.719371746</v>
      </c>
      <c r="I383" s="99">
        <f>H383*(Bonds!Z373/100)*(1/(1+(Bonds!F373/100)))</f>
        <v>0</v>
      </c>
      <c r="J383" s="99">
        <f>-H383*Bonds!$AS$8</f>
        <v>-0.7389477132</v>
      </c>
      <c r="K383" s="99">
        <f t="shared" si="6"/>
        <v>-2.336757845</v>
      </c>
    </row>
    <row r="384">
      <c r="A384" s="262">
        <v>42597.0</v>
      </c>
      <c r="B384" s="10">
        <f>EXP(-1*B$9*'Yield curve'!B377/100)</f>
        <v>0.9111935003</v>
      </c>
      <c r="C384" s="10">
        <f>EXP(-1*C$9*'Yield curve'!C377/100)</f>
        <v>0.8342684883</v>
      </c>
      <c r="D384" s="10">
        <f>EXP(-1*D$9*'Yield curve'!D377/100)</f>
        <v>0.7652138054</v>
      </c>
      <c r="E384" s="10">
        <f>EXP(-1*E$9*'Yield curve'!E377/100)</f>
        <v>0.7041245647</v>
      </c>
      <c r="F384" s="99">
        <f>EXP(-1*F$9*'Yield curve'!F377/100)</f>
        <v>0.6498589108</v>
      </c>
      <c r="G384" s="99">
        <f t="shared" si="4"/>
        <v>74.64753925</v>
      </c>
      <c r="H384" s="99">
        <f t="shared" si="5"/>
        <v>4.719276358</v>
      </c>
      <c r="I384" s="99">
        <f>H384*(Bonds!Z374/100)*(1/(1+(Bonds!F374/100)))</f>
        <v>-0.0004344758201</v>
      </c>
      <c r="J384" s="99">
        <f>-H384*Bonds!$AS$8</f>
        <v>-0.7389327775</v>
      </c>
      <c r="K384" s="99">
        <f t="shared" si="6"/>
        <v>-2.336710615</v>
      </c>
    </row>
    <row r="385">
      <c r="A385" s="262">
        <v>42594.0</v>
      </c>
      <c r="B385" s="10">
        <f>EXP(-1*B$9*'Yield curve'!B378/100)</f>
        <v>0.9109201832</v>
      </c>
      <c r="C385" s="10">
        <f>EXP(-1*C$9*'Yield curve'!C378/100)</f>
        <v>0.8336013404</v>
      </c>
      <c r="D385" s="10">
        <f>EXP(-1*D$9*'Yield curve'!D378/100)</f>
        <v>0.7649842757</v>
      </c>
      <c r="E385" s="10">
        <f>EXP(-1*E$9*'Yield curve'!E378/100)</f>
        <v>0.7038429712</v>
      </c>
      <c r="F385" s="99">
        <f>EXP(-1*F$9*'Yield curve'!F378/100)</f>
        <v>0.6495340625</v>
      </c>
      <c r="G385" s="99">
        <f t="shared" si="4"/>
        <v>74.61061334</v>
      </c>
      <c r="H385" s="99">
        <f t="shared" si="5"/>
        <v>4.719265936</v>
      </c>
      <c r="I385" s="99">
        <f>H385*(Bonds!Z375/100)*(1/(1+(Bonds!F375/100)))</f>
        <v>0.003909913783</v>
      </c>
      <c r="J385" s="99">
        <f>-H385*Bonds!$AS$8</f>
        <v>-0.7389311457</v>
      </c>
      <c r="K385" s="99">
        <f t="shared" si="6"/>
        <v>-2.336705454</v>
      </c>
    </row>
    <row r="386">
      <c r="A386" s="262">
        <v>42593.0</v>
      </c>
      <c r="B386" s="10">
        <f>EXP(-1*B$9*'Yield curve'!B379/100)</f>
        <v>0.9110112798</v>
      </c>
      <c r="C386" s="10">
        <f>EXP(-1*C$9*'Yield curve'!C379/100)</f>
        <v>0.8341016513</v>
      </c>
      <c r="D386" s="10">
        <f>EXP(-1*D$9*'Yield curve'!D379/100)</f>
        <v>0.7665924307</v>
      </c>
      <c r="E386" s="10">
        <f>EXP(-1*E$9*'Yield curve'!E379/100)</f>
        <v>0.7060988762</v>
      </c>
      <c r="F386" s="99">
        <f>EXP(-1*F$9*'Yield curve'!F379/100)</f>
        <v>0.6524635522</v>
      </c>
      <c r="G386" s="99">
        <f t="shared" si="4"/>
        <v>74.9220247</v>
      </c>
      <c r="H386" s="99">
        <f t="shared" si="5"/>
        <v>4.720187961</v>
      </c>
      <c r="I386" s="99">
        <f>H386*(Bonds!Z376/100)*(1/(1+(Bonds!F376/100)))</f>
        <v>0</v>
      </c>
      <c r="J386" s="99">
        <f>-H386*Bonds!$AS$8</f>
        <v>-0.739075514</v>
      </c>
      <c r="K386" s="99">
        <f t="shared" si="6"/>
        <v>-2.337161987</v>
      </c>
    </row>
    <row r="387">
      <c r="A387" s="262">
        <v>42592.0</v>
      </c>
      <c r="B387" s="10">
        <f>EXP(-1*B$9*'Yield curve'!B380/100)</f>
        <v>0.9111935003</v>
      </c>
      <c r="C387" s="10">
        <f>EXP(-1*C$9*'Yield curve'!C380/100)</f>
        <v>0.8342684883</v>
      </c>
      <c r="D387" s="10">
        <f>EXP(-1*D$9*'Yield curve'!D380/100)</f>
        <v>0.7665924307</v>
      </c>
      <c r="E387" s="10">
        <f>EXP(-1*E$9*'Yield curve'!E380/100)</f>
        <v>0.7060988762</v>
      </c>
      <c r="F387" s="99">
        <f>EXP(-1*F$9*'Yield curve'!F380/100)</f>
        <v>0.6524635522</v>
      </c>
      <c r="G387" s="99">
        <f t="shared" si="4"/>
        <v>74.92289734</v>
      </c>
      <c r="H387" s="99">
        <f t="shared" si="5"/>
        <v>4.720150198</v>
      </c>
      <c r="I387" s="99">
        <f>H387*(Bonds!Z377/100)*(1/(1+(Bonds!F377/100)))</f>
        <v>-0.0004348765614</v>
      </c>
      <c r="J387" s="99">
        <f>-H387*Bonds!$AS$8</f>
        <v>-0.7390696012</v>
      </c>
      <c r="K387" s="99">
        <f t="shared" si="6"/>
        <v>-2.337143289</v>
      </c>
    </row>
    <row r="388">
      <c r="A388" s="262">
        <v>42591.0</v>
      </c>
      <c r="B388" s="10">
        <f>EXP(-1*B$9*'Yield curve'!B381/100)</f>
        <v>0.9111023855</v>
      </c>
      <c r="C388" s="10">
        <f>EXP(-1*C$9*'Yield curve'!C381/100)</f>
        <v>0.8337680774</v>
      </c>
      <c r="D388" s="10">
        <f>EXP(-1*D$9*'Yield curve'!D381/100)</f>
        <v>0.7656730715</v>
      </c>
      <c r="E388" s="10">
        <f>EXP(-1*E$9*'Yield curve'!E381/100)</f>
        <v>0.7053931303</v>
      </c>
      <c r="F388" s="99">
        <f>EXP(-1*F$9*'Yield curve'!F381/100)</f>
        <v>0.652137402</v>
      </c>
      <c r="G388" s="99">
        <f t="shared" si="4"/>
        <v>74.88392537</v>
      </c>
      <c r="H388" s="99">
        <f t="shared" si="5"/>
        <v>4.720151788</v>
      </c>
      <c r="I388" s="99">
        <f>H388*(Bonds!Z378/100)*(1/(1+(Bonds!F378/100)))</f>
        <v>-0.002609019874</v>
      </c>
      <c r="J388" s="99">
        <f>-H388*Bonds!$AS$8</f>
        <v>-0.7390698502</v>
      </c>
      <c r="K388" s="99">
        <f t="shared" si="6"/>
        <v>-2.337144077</v>
      </c>
    </row>
    <row r="389">
      <c r="A389" s="262">
        <v>42590.0</v>
      </c>
      <c r="B389" s="10">
        <f>EXP(-1*B$9*'Yield curve'!B382/100)</f>
        <v>0.9112846242</v>
      </c>
      <c r="C389" s="10">
        <f>EXP(-1*C$9*'Yield curve'!C382/100)</f>
        <v>0.8336013404</v>
      </c>
      <c r="D389" s="10">
        <f>EXP(-1*D$9*'Yield curve'!D382/100)</f>
        <v>0.7649842757</v>
      </c>
      <c r="E389" s="10">
        <f>EXP(-1*E$9*'Yield curve'!E382/100)</f>
        <v>0.7041245647</v>
      </c>
      <c r="F389" s="99">
        <f>EXP(-1*F$9*'Yield curve'!F382/100)</f>
        <v>0.6501839215</v>
      </c>
      <c r="G389" s="99">
        <f t="shared" si="4"/>
        <v>74.67883896</v>
      </c>
      <c r="H389" s="99">
        <f t="shared" si="5"/>
        <v>4.719464183</v>
      </c>
      <c r="I389" s="99">
        <f>H389*(Bonds!Z379/100)*(1/(1+(Bonds!F379/100)))</f>
        <v>-0.002172665585</v>
      </c>
      <c r="J389" s="99">
        <f>-H389*Bonds!$AS$8</f>
        <v>-0.7389621867</v>
      </c>
      <c r="K389" s="99">
        <f t="shared" si="6"/>
        <v>-2.336803615</v>
      </c>
    </row>
    <row r="390">
      <c r="A390" s="262">
        <v>42587.0</v>
      </c>
      <c r="B390" s="10">
        <f>EXP(-1*B$9*'Yield curve'!B383/100)</f>
        <v>0.9113757572</v>
      </c>
      <c r="C390" s="10">
        <f>EXP(-1*C$9*'Yield curve'!C383/100)</f>
        <v>0.8331013296</v>
      </c>
      <c r="D390" s="10">
        <f>EXP(-1*D$9*'Yield curve'!D383/100)</f>
        <v>0.7640668451</v>
      </c>
      <c r="E390" s="10">
        <f>EXP(-1*E$9*'Yield curve'!E383/100)</f>
        <v>0.7028582805</v>
      </c>
      <c r="F390" s="99">
        <f>EXP(-1*F$9*'Yield curve'!F383/100)</f>
        <v>0.6485604918</v>
      </c>
      <c r="G390" s="99">
        <f t="shared" si="4"/>
        <v>74.50595594</v>
      </c>
      <c r="H390" s="99">
        <f t="shared" si="5"/>
        <v>4.718955388</v>
      </c>
      <c r="I390" s="99">
        <f>H390*(Bonds!Z380/100)*(1/(1+(Bonds!F380/100)))</f>
        <v>-0.002171431708</v>
      </c>
      <c r="J390" s="99">
        <f>-H390*Bonds!$AS$8</f>
        <v>-0.7388825208</v>
      </c>
      <c r="K390" s="99">
        <f t="shared" si="6"/>
        <v>-2.336551689</v>
      </c>
    </row>
    <row r="391">
      <c r="A391" s="262">
        <v>42586.0</v>
      </c>
      <c r="B391" s="10">
        <f>EXP(-1*B$9*'Yield curve'!B384/100)</f>
        <v>0.9108290958</v>
      </c>
      <c r="C391" s="10">
        <f>EXP(-1*C$9*'Yield curve'!C384/100)</f>
        <v>0.8322686447</v>
      </c>
      <c r="D391" s="10">
        <f>EXP(-1*D$9*'Yield curve'!D384/100)</f>
        <v>0.762921604</v>
      </c>
      <c r="E391" s="10">
        <f>EXP(-1*E$9*'Yield curve'!E384/100)</f>
        <v>0.7014539687</v>
      </c>
      <c r="F391" s="99">
        <f>EXP(-1*F$9*'Yield curve'!F384/100)</f>
        <v>0.6469411156</v>
      </c>
      <c r="G391" s="99">
        <f t="shared" si="4"/>
        <v>74.33014764</v>
      </c>
      <c r="H391" s="99">
        <f t="shared" si="5"/>
        <v>4.718572485</v>
      </c>
      <c r="I391" s="99">
        <f>H391*(Bonds!Z381/100)*(1/(1+(Bonds!F381/100)))</f>
        <v>-0.002170256869</v>
      </c>
      <c r="J391" s="99">
        <f>-H391*Bonds!$AS$8</f>
        <v>-0.7388225668</v>
      </c>
      <c r="K391" s="99">
        <f t="shared" si="6"/>
        <v>-2.336362098</v>
      </c>
    </row>
    <row r="392">
      <c r="A392" s="262">
        <v>42585.0</v>
      </c>
      <c r="B392" s="10">
        <f>EXP(-1*B$9*'Yield curve'!B385/100)</f>
        <v>0.9101917385</v>
      </c>
      <c r="C392" s="10">
        <f>EXP(-1*C$9*'Yield curve'!C385/100)</f>
        <v>0.8317694333</v>
      </c>
      <c r="D392" s="10">
        <f>EXP(-1*D$9*'Yield curve'!D385/100)</f>
        <v>0.7624639884</v>
      </c>
      <c r="E392" s="10">
        <f>EXP(-1*E$9*'Yield curve'!E385/100)</f>
        <v>0.7004726202</v>
      </c>
      <c r="F392" s="99">
        <f>EXP(-1*F$9*'Yield curve'!F385/100)</f>
        <v>0.6453257829</v>
      </c>
      <c r="G392" s="99">
        <f t="shared" si="4"/>
        <v>74.15813719</v>
      </c>
      <c r="H392" s="99">
        <f t="shared" si="5"/>
        <v>4.718120082</v>
      </c>
      <c r="I392" s="99">
        <f>H392*(Bonds!Z382/100)*(1/(1+(Bonds!F382/100)))</f>
        <v>0.002169051159</v>
      </c>
      <c r="J392" s="99">
        <f>-H392*Bonds!$AS$8</f>
        <v>-0.7387517306</v>
      </c>
      <c r="K392" s="99">
        <f t="shared" si="6"/>
        <v>-2.336138094</v>
      </c>
    </row>
    <row r="393">
      <c r="A393" s="262">
        <v>42584.0</v>
      </c>
      <c r="B393" s="10">
        <f>EXP(-1*B$9*'Yield curve'!B386/100)</f>
        <v>0.9094638763</v>
      </c>
      <c r="C393" s="10">
        <f>EXP(-1*C$9*'Yield curve'!C386/100)</f>
        <v>0.8324351151</v>
      </c>
      <c r="D393" s="10">
        <f>EXP(-1*D$9*'Yield curve'!D386/100)</f>
        <v>0.7636085425</v>
      </c>
      <c r="E393" s="10">
        <f>EXP(-1*E$9*'Yield curve'!E386/100)</f>
        <v>0.7018749674</v>
      </c>
      <c r="F393" s="99">
        <f>EXP(-1*F$9*'Yield curve'!F386/100)</f>
        <v>0.6469411156</v>
      </c>
      <c r="G393" s="99">
        <f t="shared" si="4"/>
        <v>74.32992061</v>
      </c>
      <c r="H393" s="99">
        <f t="shared" si="5"/>
        <v>4.71867813</v>
      </c>
      <c r="I393" s="99">
        <f>H393*(Bonds!Z383/100)*(1/(1+(Bonds!F383/100)))</f>
        <v>0.001736244368</v>
      </c>
      <c r="J393" s="99">
        <f>-H393*Bonds!$AS$8</f>
        <v>-0.7388391084</v>
      </c>
      <c r="K393" s="99">
        <f t="shared" si="6"/>
        <v>-2.336414407</v>
      </c>
    </row>
    <row r="394">
      <c r="A394" s="262">
        <v>42583.0</v>
      </c>
      <c r="B394" s="10">
        <f>EXP(-1*B$9*'Yield curve'!B387/100)</f>
        <v>0.9095548272</v>
      </c>
      <c r="C394" s="10">
        <f>EXP(-1*C$9*'Yield curve'!C387/100)</f>
        <v>0.8324351151</v>
      </c>
      <c r="D394" s="10">
        <f>EXP(-1*D$9*'Yield curve'!D387/100)</f>
        <v>0.7642960996</v>
      </c>
      <c r="E394" s="10">
        <f>EXP(-1*E$9*'Yield curve'!E387/100)</f>
        <v>0.7028582805</v>
      </c>
      <c r="F394" s="99">
        <f>EXP(-1*F$9*'Yield curve'!F387/100)</f>
        <v>0.6482362926</v>
      </c>
      <c r="G394" s="99">
        <f t="shared" si="4"/>
        <v>74.4670808</v>
      </c>
      <c r="H394" s="99">
        <f t="shared" si="5"/>
        <v>4.719104904</v>
      </c>
      <c r="I394" s="99">
        <f>H394*(Bonds!Z384/100)*(1/(1+(Bonds!F384/100)))</f>
        <v>0.0008685202731</v>
      </c>
      <c r="J394" s="99">
        <f>-H394*Bonds!$AS$8</f>
        <v>-0.7389059316</v>
      </c>
      <c r="K394" s="99">
        <f t="shared" si="6"/>
        <v>-2.33662572</v>
      </c>
    </row>
    <row r="395">
      <c r="A395" s="262">
        <v>42580.0</v>
      </c>
      <c r="B395" s="10">
        <f>EXP(-1*B$9*'Yield curve'!B388/100)</f>
        <v>0.9097367564</v>
      </c>
      <c r="C395" s="10">
        <f>EXP(-1*C$9*'Yield curve'!C388/100)</f>
        <v>0.8334346368</v>
      </c>
      <c r="D395" s="10">
        <f>EXP(-1*D$9*'Yield curve'!D388/100)</f>
        <v>0.765443404</v>
      </c>
      <c r="E395" s="10">
        <f>EXP(-1*E$9*'Yield curve'!E388/100)</f>
        <v>0.7038429712</v>
      </c>
      <c r="F395" s="99">
        <f>EXP(-1*F$9*'Yield curve'!F388/100)</f>
        <v>0.6488848531</v>
      </c>
      <c r="G395" s="99">
        <f t="shared" si="4"/>
        <v>74.54184187</v>
      </c>
      <c r="H395" s="99">
        <f t="shared" si="5"/>
        <v>4.71915167</v>
      </c>
      <c r="I395" s="99">
        <f>H395*(Bonds!Z385/100)*(1/(1+(Bonds!F385/100)))</f>
        <v>-0.002171721891</v>
      </c>
      <c r="J395" s="99">
        <f>-H395*Bonds!$AS$8</f>
        <v>-0.7389132542</v>
      </c>
      <c r="K395" s="99">
        <f t="shared" si="6"/>
        <v>-2.336648877</v>
      </c>
    </row>
    <row r="396">
      <c r="A396" s="262">
        <v>42579.0</v>
      </c>
      <c r="B396" s="10">
        <f>EXP(-1*B$9*'Yield curve'!B389/100)</f>
        <v>0.9091001635</v>
      </c>
      <c r="C396" s="10">
        <f>EXP(-1*C$9*'Yield curve'!C389/100)</f>
        <v>0.8327681557</v>
      </c>
      <c r="D396" s="10">
        <f>EXP(-1*D$9*'Yield curve'!D389/100)</f>
        <v>0.7645254228</v>
      </c>
      <c r="E396" s="10">
        <f>EXP(-1*E$9*'Yield curve'!E389/100)</f>
        <v>0.7025771934</v>
      </c>
      <c r="F396" s="99">
        <f>EXP(-1*F$9*'Yield curve'!F389/100)</f>
        <v>0.6472646671</v>
      </c>
      <c r="G396" s="99">
        <f t="shared" si="4"/>
        <v>74.36705571</v>
      </c>
      <c r="H396" s="99">
        <f t="shared" si="5"/>
        <v>4.718748676</v>
      </c>
      <c r="I396" s="99">
        <f>H396*(Bonds!Z386/100)*(1/(1+(Bonds!F386/100)))</f>
        <v>-0.003472860111</v>
      </c>
      <c r="J396" s="99">
        <f>-H396*Bonds!$AS$8</f>
        <v>-0.7388501543</v>
      </c>
      <c r="K396" s="99">
        <f t="shared" si="6"/>
        <v>-2.336449337</v>
      </c>
    </row>
    <row r="397">
      <c r="A397" s="262">
        <v>42578.0</v>
      </c>
      <c r="B397" s="10">
        <f>EXP(-1*B$9*'Yield curve'!B390/100)</f>
        <v>0.908645727</v>
      </c>
      <c r="C397" s="10">
        <f>EXP(-1*C$9*'Yield curve'!C390/100)</f>
        <v>0.8314367921</v>
      </c>
      <c r="D397" s="10">
        <f>EXP(-1*D$9*'Yield curve'!D390/100)</f>
        <v>0.7622352835</v>
      </c>
      <c r="E397" s="10">
        <f>EXP(-1*E$9*'Yield curve'!E390/100)</f>
        <v>0.7000524627</v>
      </c>
      <c r="F397" s="99">
        <f>EXP(-1*F$9*'Yield curve'!F390/100)</f>
        <v>0.6446807796</v>
      </c>
      <c r="G397" s="99">
        <f t="shared" si="4"/>
        <v>74.08570558</v>
      </c>
      <c r="H397" s="99">
        <f t="shared" si="5"/>
        <v>4.718116462</v>
      </c>
      <c r="I397" s="99">
        <f>H397*(Bonds!Z387/100)*(1/(1+(Bonds!F387/100)))</f>
        <v>-0.00130119042</v>
      </c>
      <c r="J397" s="99">
        <f>-H397*Bonds!$AS$8</f>
        <v>-0.7387511639</v>
      </c>
      <c r="K397" s="99">
        <f t="shared" si="6"/>
        <v>-2.336136302</v>
      </c>
    </row>
    <row r="398">
      <c r="A398" s="262">
        <v>42577.0</v>
      </c>
      <c r="B398" s="10">
        <f>EXP(-1*B$9*'Yield curve'!B391/100)</f>
        <v>0.9084640161</v>
      </c>
      <c r="C398" s="10">
        <f>EXP(-1*C$9*'Yield curve'!C391/100)</f>
        <v>0.8309380796</v>
      </c>
      <c r="D398" s="10">
        <f>EXP(-1*D$9*'Yield curve'!D391/100)</f>
        <v>0.7617780795</v>
      </c>
      <c r="E398" s="10">
        <f>EXP(-1*E$9*'Yield curve'!E391/100)</f>
        <v>0.6993527602</v>
      </c>
      <c r="F398" s="99">
        <f>EXP(-1*F$9*'Yield curve'!F391/100)</f>
        <v>0.6437144834</v>
      </c>
      <c r="G398" s="99">
        <f t="shared" si="4"/>
        <v>73.98206688</v>
      </c>
      <c r="H398" s="99">
        <f t="shared" si="5"/>
        <v>4.717851245</v>
      </c>
      <c r="I398" s="99">
        <f>H398*(Bonds!Z388/100)*(1/(1+(Bonds!F388/100)))</f>
        <v>0.002167930909</v>
      </c>
      <c r="J398" s="99">
        <f>-H398*Bonds!$AS$8</f>
        <v>-0.7387096368</v>
      </c>
      <c r="K398" s="99">
        <f t="shared" si="6"/>
        <v>-2.336004982</v>
      </c>
    </row>
    <row r="399">
      <c r="A399" s="262">
        <v>42576.0</v>
      </c>
      <c r="B399" s="10">
        <f>EXP(-1*B$9*'Yield curve'!B392/100)</f>
        <v>0.9082823414</v>
      </c>
      <c r="C399" s="10">
        <f>EXP(-1*C$9*'Yield curve'!C392/100)</f>
        <v>0.8309380796</v>
      </c>
      <c r="D399" s="10">
        <f>EXP(-1*D$9*'Yield curve'!D392/100)</f>
        <v>0.762921604</v>
      </c>
      <c r="E399" s="10">
        <f>EXP(-1*E$9*'Yield curve'!E392/100)</f>
        <v>0.7007528653</v>
      </c>
      <c r="F399" s="99">
        <f>EXP(-1*F$9*'Yield curve'!F392/100)</f>
        <v>0.6453257829</v>
      </c>
      <c r="G399" s="99">
        <f t="shared" si="4"/>
        <v>74.15312997</v>
      </c>
      <c r="H399" s="99">
        <f t="shared" si="5"/>
        <v>4.718402322</v>
      </c>
      <c r="I399" s="99">
        <f>H399*(Bonds!Z389/100)*(1/(1+(Bonds!F389/100)))</f>
        <v>-0.001735344731</v>
      </c>
      <c r="J399" s="99">
        <f>-H399*Bonds!$AS$8</f>
        <v>-0.7387959231</v>
      </c>
      <c r="K399" s="99">
        <f t="shared" si="6"/>
        <v>-2.336277843</v>
      </c>
    </row>
    <row r="400">
      <c r="A400" s="262">
        <v>42573.0</v>
      </c>
      <c r="B400" s="10">
        <f>EXP(-1*B$9*'Yield curve'!B393/100)</f>
        <v>0.9082823414</v>
      </c>
      <c r="C400" s="10">
        <f>EXP(-1*C$9*'Yield curve'!C393/100)</f>
        <v>0.8309380796</v>
      </c>
      <c r="D400" s="10">
        <f>EXP(-1*D$9*'Yield curve'!D393/100)</f>
        <v>0.7617780795</v>
      </c>
      <c r="E400" s="10">
        <f>EXP(-1*E$9*'Yield curve'!E393/100)</f>
        <v>0.6994926447</v>
      </c>
      <c r="F400" s="99">
        <f>EXP(-1*F$9*'Yield curve'!F393/100)</f>
        <v>0.6440364211</v>
      </c>
      <c r="G400" s="99">
        <f t="shared" si="4"/>
        <v>74.01496102</v>
      </c>
      <c r="H400" s="99">
        <f t="shared" si="5"/>
        <v>4.71799646</v>
      </c>
      <c r="I400" s="99">
        <f>H400*(Bonds!Z390/100)*(1/(1+(Bonds!F390/100)))</f>
        <v>0.002168196903</v>
      </c>
      <c r="J400" s="99">
        <f>-H400*Bonds!$AS$8</f>
        <v>-0.7387323742</v>
      </c>
      <c r="K400" s="99">
        <f t="shared" si="6"/>
        <v>-2.336076884</v>
      </c>
    </row>
    <row r="401">
      <c r="A401" s="262">
        <v>42572.0</v>
      </c>
      <c r="B401" s="10">
        <f>EXP(-1*B$9*'Yield curve'!B394/100)</f>
        <v>0.908554867</v>
      </c>
      <c r="C401" s="10">
        <f>EXP(-1*C$9*'Yield curve'!C394/100)</f>
        <v>0.8314367921</v>
      </c>
      <c r="D401" s="10">
        <f>EXP(-1*D$9*'Yield curve'!D394/100)</f>
        <v>0.762921604</v>
      </c>
      <c r="E401" s="10">
        <f>EXP(-1*E$9*'Yield curve'!E394/100)</f>
        <v>0.7008930299</v>
      </c>
      <c r="F401" s="99">
        <f>EXP(-1*F$9*'Yield curve'!F394/100)</f>
        <v>0.6456485264</v>
      </c>
      <c r="G401" s="99">
        <f t="shared" si="4"/>
        <v>74.18848969</v>
      </c>
      <c r="H401" s="99">
        <f t="shared" si="5"/>
        <v>4.718444663</v>
      </c>
      <c r="I401" s="99">
        <f>H401*(Bonds!Z391/100)*(1/(1+(Bonds!F391/100)))</f>
        <v>0.002169399845</v>
      </c>
      <c r="J401" s="99">
        <f>-H401*Bonds!$AS$8</f>
        <v>-0.7388025527</v>
      </c>
      <c r="K401" s="99">
        <f t="shared" si="6"/>
        <v>-2.336298808</v>
      </c>
    </row>
    <row r="402">
      <c r="A402" s="262">
        <v>42571.0</v>
      </c>
      <c r="B402" s="10">
        <f>EXP(-1*B$9*'Yield curve'!B395/100)</f>
        <v>0.908554867</v>
      </c>
      <c r="C402" s="10">
        <f>EXP(-1*C$9*'Yield curve'!C395/100)</f>
        <v>0.8319358038</v>
      </c>
      <c r="D402" s="10">
        <f>EXP(-1*D$9*'Yield curve'!D395/100)</f>
        <v>0.7640668451</v>
      </c>
      <c r="E402" s="10">
        <f>EXP(-1*E$9*'Yield curve'!E395/100)</f>
        <v>0.7022962187</v>
      </c>
      <c r="F402" s="99">
        <f>EXP(-1*F$9*'Yield curve'!F395/100)</f>
        <v>0.6472646671</v>
      </c>
      <c r="G402" s="99">
        <f t="shared" si="4"/>
        <v>74.36176271</v>
      </c>
      <c r="H402" s="99">
        <f t="shared" si="5"/>
        <v>4.718926217</v>
      </c>
      <c r="I402" s="99">
        <f>H402*(Bonds!Z392/100)*(1/(1+(Bonds!F392/100)))</f>
        <v>0.000434123847</v>
      </c>
      <c r="J402" s="99">
        <f>-H402*Bonds!$AS$8</f>
        <v>-0.7388779532</v>
      </c>
      <c r="K402" s="99">
        <f t="shared" si="6"/>
        <v>-2.336537245</v>
      </c>
    </row>
    <row r="403">
      <c r="A403" s="262">
        <v>42570.0</v>
      </c>
      <c r="B403" s="10">
        <f>EXP(-1*B$9*'Yield curve'!B396/100)</f>
        <v>0.9084640161</v>
      </c>
      <c r="C403" s="10">
        <f>EXP(-1*C$9*'Yield curve'!C396/100)</f>
        <v>0.8314367921</v>
      </c>
      <c r="D403" s="10">
        <f>EXP(-1*D$9*'Yield curve'!D396/100)</f>
        <v>0.7636085425</v>
      </c>
      <c r="E403" s="10">
        <f>EXP(-1*E$9*'Yield curve'!E396/100)</f>
        <v>0.7021557735</v>
      </c>
      <c r="F403" s="99">
        <f>EXP(-1*F$9*'Yield curve'!F396/100)</f>
        <v>0.6475883803</v>
      </c>
      <c r="G403" s="99">
        <f t="shared" si="4"/>
        <v>74.39197179</v>
      </c>
      <c r="H403" s="99">
        <f t="shared" si="5"/>
        <v>4.7191384</v>
      </c>
      <c r="I403" s="99">
        <f>H403*(Bonds!Z393/100)*(1/(1+(Bonds!F393/100)))</f>
        <v>0.001736733241</v>
      </c>
      <c r="J403" s="99">
        <f>-H403*Bonds!$AS$8</f>
        <v>-0.7389111763</v>
      </c>
      <c r="K403" s="99">
        <f t="shared" si="6"/>
        <v>-2.336642306</v>
      </c>
    </row>
    <row r="404">
      <c r="A404" s="262">
        <v>42569.0</v>
      </c>
      <c r="B404" s="10">
        <f>EXP(-1*B$9*'Yield curve'!B397/100)</f>
        <v>0.9083731742</v>
      </c>
      <c r="C404" s="10">
        <f>EXP(-1*C$9*'Yield curve'!C397/100)</f>
        <v>0.8326016188</v>
      </c>
      <c r="D404" s="10">
        <f>EXP(-1*D$9*'Yield curve'!D397/100)</f>
        <v>0.765443404</v>
      </c>
      <c r="E404" s="10">
        <f>EXP(-1*E$9*'Yield curve'!E397/100)</f>
        <v>0.7038429712</v>
      </c>
      <c r="F404" s="99">
        <f>EXP(-1*F$9*'Yield curve'!F397/100)</f>
        <v>0.6488848531</v>
      </c>
      <c r="G404" s="99">
        <f t="shared" si="4"/>
        <v>74.53635037</v>
      </c>
      <c r="H404" s="99">
        <f t="shared" si="5"/>
        <v>4.71939774</v>
      </c>
      <c r="I404" s="99">
        <f>H404*(Bonds!Z394/100)*(1/(1+(Bonds!F394/100)))</f>
        <v>0.0008687340525</v>
      </c>
      <c r="J404" s="99">
        <f>-H404*Bonds!$AS$8</f>
        <v>-0.7389517833</v>
      </c>
      <c r="K404" s="99">
        <f t="shared" si="6"/>
        <v>-2.336770716</v>
      </c>
    </row>
    <row r="405">
      <c r="A405" s="262">
        <v>42566.0</v>
      </c>
      <c r="B405" s="10">
        <f>EXP(-1*B$9*'Yield curve'!B398/100)</f>
        <v>0.9083731742</v>
      </c>
      <c r="C405" s="10">
        <f>EXP(-1*C$9*'Yield curve'!C398/100)</f>
        <v>0.8326016188</v>
      </c>
      <c r="D405" s="10">
        <f>EXP(-1*D$9*'Yield curve'!D398/100)</f>
        <v>0.765443404</v>
      </c>
      <c r="E405" s="10">
        <f>EXP(-1*E$9*'Yield curve'!E398/100)</f>
        <v>0.7041245647</v>
      </c>
      <c r="F405" s="99">
        <f>EXP(-1*F$9*'Yield curve'!F398/100)</f>
        <v>0.6495340625</v>
      </c>
      <c r="G405" s="99">
        <f t="shared" si="4"/>
        <v>74.60359831</v>
      </c>
      <c r="H405" s="99">
        <f t="shared" si="5"/>
        <v>4.71964124</v>
      </c>
      <c r="I405" s="99">
        <f>H405*(Bonds!Z395/100)*(1/(1+(Bonds!F395/100)))</f>
        <v>0.001737877654</v>
      </c>
      <c r="J405" s="99">
        <f>-H405*Bonds!$AS$8</f>
        <v>-0.7389899098</v>
      </c>
      <c r="K405" s="99">
        <f t="shared" si="6"/>
        <v>-2.336891283</v>
      </c>
    </row>
    <row r="406">
      <c r="A406" s="262">
        <v>42565.0</v>
      </c>
      <c r="B406" s="10">
        <f>EXP(-1*B$9*'Yield curve'!B399/100)</f>
        <v>0.9083731742</v>
      </c>
      <c r="C406" s="10">
        <f>EXP(-1*C$9*'Yield curve'!C399/100)</f>
        <v>0.8327681557</v>
      </c>
      <c r="D406" s="10">
        <f>EXP(-1*D$9*'Yield curve'!D399/100)</f>
        <v>0.7656730715</v>
      </c>
      <c r="E406" s="10">
        <f>EXP(-1*E$9*'Yield curve'!E399/100)</f>
        <v>0.7048290414</v>
      </c>
      <c r="F406" s="99">
        <f>EXP(-1*F$9*'Yield curve'!F399/100)</f>
        <v>0.6508344306</v>
      </c>
      <c r="G406" s="99">
        <f t="shared" si="4"/>
        <v>74.73963774</v>
      </c>
      <c r="H406" s="99">
        <f t="shared" si="5"/>
        <v>4.720095902</v>
      </c>
      <c r="I406" s="99">
        <f>H406*(Bonds!Z396/100)*(1/(1+(Bonds!F396/100)))</f>
        <v>-0.003477370588</v>
      </c>
      <c r="J406" s="99">
        <f>-H406*Bonds!$AS$8</f>
        <v>-0.7390610997</v>
      </c>
      <c r="K406" s="99">
        <f t="shared" si="6"/>
        <v>-2.337116405</v>
      </c>
    </row>
    <row r="407">
      <c r="A407" s="262">
        <v>42564.0</v>
      </c>
      <c r="B407" s="10">
        <f>EXP(-1*B$9*'Yield curve'!B400/100)</f>
        <v>0.9084640161</v>
      </c>
      <c r="C407" s="10">
        <f>EXP(-1*C$9*'Yield curve'!C400/100)</f>
        <v>0.8314367921</v>
      </c>
      <c r="D407" s="10">
        <f>EXP(-1*D$9*'Yield curve'!D400/100)</f>
        <v>0.7633794943</v>
      </c>
      <c r="E407" s="10">
        <f>EXP(-1*E$9*'Yield curve'!E400/100)</f>
        <v>0.7022962187</v>
      </c>
      <c r="F407" s="99">
        <f>EXP(-1*F$9*'Yield curve'!F400/100)</f>
        <v>0.6482362926</v>
      </c>
      <c r="G407" s="99">
        <f t="shared" si="4"/>
        <v>74.4581613</v>
      </c>
      <c r="H407" s="99">
        <f t="shared" si="5"/>
        <v>4.719398737</v>
      </c>
      <c r="I407" s="99">
        <f>H407*(Bonds!Z397/100)*(1/(1+(Bonds!F397/100)))</f>
        <v>0.003040010229</v>
      </c>
      <c r="J407" s="99">
        <f>-H407*Bonds!$AS$8</f>
        <v>-0.7389519393</v>
      </c>
      <c r="K407" s="99">
        <f t="shared" si="6"/>
        <v>-2.336771209</v>
      </c>
    </row>
    <row r="408">
      <c r="A408" s="262">
        <v>42563.0</v>
      </c>
      <c r="B408" s="10">
        <f>EXP(-1*B$9*'Yield curve'!B401/100)</f>
        <v>0.908554867</v>
      </c>
      <c r="C408" s="10">
        <f>EXP(-1*C$9*'Yield curve'!C401/100)</f>
        <v>0.8314367921</v>
      </c>
      <c r="D408" s="10">
        <f>EXP(-1*D$9*'Yield curve'!D401/100)</f>
        <v>0.7645254228</v>
      </c>
      <c r="E408" s="10">
        <f>EXP(-1*E$9*'Yield curve'!E401/100)</f>
        <v>0.7039837539</v>
      </c>
      <c r="F408" s="99">
        <f>EXP(-1*F$9*'Yield curve'!F401/100)</f>
        <v>0.6505090947</v>
      </c>
      <c r="G408" s="99">
        <f t="shared" si="4"/>
        <v>74.6984343</v>
      </c>
      <c r="H408" s="99">
        <f t="shared" si="5"/>
        <v>4.720155967</v>
      </c>
      <c r="I408" s="99">
        <f>H408*(Bonds!Z398/100)*(1/(1+(Bonds!F398/100)))</f>
        <v>-0.003911731464</v>
      </c>
      <c r="J408" s="99">
        <f>-H408*Bonds!$AS$8</f>
        <v>-0.7390705045</v>
      </c>
      <c r="K408" s="99">
        <f t="shared" si="6"/>
        <v>-2.337146146</v>
      </c>
    </row>
    <row r="409">
      <c r="A409" s="262">
        <v>42562.0</v>
      </c>
      <c r="B409" s="10">
        <f>EXP(-1*B$9*'Yield curve'!B402/100)</f>
        <v>0.9084640161</v>
      </c>
      <c r="C409" s="10">
        <f>EXP(-1*C$9*'Yield curve'!C402/100)</f>
        <v>0.8304396663</v>
      </c>
      <c r="D409" s="10">
        <f>EXP(-1*D$9*'Yield curve'!D402/100)</f>
        <v>0.7624639884</v>
      </c>
      <c r="E409" s="10">
        <f>EXP(-1*E$9*'Yield curve'!E402/100)</f>
        <v>0.7014539687</v>
      </c>
      <c r="F409" s="99">
        <f>EXP(-1*F$9*'Yield curve'!F402/100)</f>
        <v>0.6475883803</v>
      </c>
      <c r="G409" s="99">
        <f t="shared" si="4"/>
        <v>74.38486308</v>
      </c>
      <c r="H409" s="99">
        <f t="shared" si="5"/>
        <v>4.719312617</v>
      </c>
      <c r="I409" s="99">
        <f>H409*(Bonds!Z399/100)*(1/(1+(Bonds!F399/100)))</f>
        <v>-0.003473594713</v>
      </c>
      <c r="J409" s="99">
        <f>-H409*Bonds!$AS$8</f>
        <v>-0.7389384549</v>
      </c>
      <c r="K409" s="99">
        <f t="shared" si="6"/>
        <v>-2.336728568</v>
      </c>
    </row>
    <row r="410">
      <c r="A410" s="262">
        <v>42559.0</v>
      </c>
      <c r="B410" s="10">
        <f>EXP(-1*B$9*'Yield curve'!B403/100)</f>
        <v>0.9083731742</v>
      </c>
      <c r="C410" s="10">
        <f>EXP(-1*C$9*'Yield curve'!C403/100)</f>
        <v>0.8297755802</v>
      </c>
      <c r="D410" s="10">
        <f>EXP(-1*D$9*'Yield curve'!D403/100)</f>
        <v>0.7606362689</v>
      </c>
      <c r="E410" s="10">
        <f>EXP(-1*E$9*'Yield curve'!E403/100)</f>
        <v>0.6992129036</v>
      </c>
      <c r="F410" s="99">
        <f>EXP(-1*F$9*'Yield curve'!F403/100)</f>
        <v>0.6450032006</v>
      </c>
      <c r="G410" s="99">
        <f t="shared" si="4"/>
        <v>74.10782288</v>
      </c>
      <c r="H410" s="99">
        <f t="shared" si="5"/>
        <v>4.718541695</v>
      </c>
      <c r="I410" s="99">
        <f>H410*(Bonds!Z400/100)*(1/(1+(Bonds!F400/100)))</f>
        <v>-0.0004338091105</v>
      </c>
      <c r="J410" s="99">
        <f>-H410*Bonds!$AS$8</f>
        <v>-0.7388177458</v>
      </c>
      <c r="K410" s="99">
        <f t="shared" si="6"/>
        <v>-2.336346852</v>
      </c>
    </row>
    <row r="411">
      <c r="A411" s="262">
        <v>42558.0</v>
      </c>
      <c r="B411" s="10">
        <f>EXP(-1*B$9*'Yield curve'!B404/100)</f>
        <v>0.9083731742</v>
      </c>
      <c r="C411" s="10">
        <f>EXP(-1*C$9*'Yield curve'!C404/100)</f>
        <v>0.830273595</v>
      </c>
      <c r="D411" s="10">
        <f>EXP(-1*D$9*'Yield curve'!D404/100)</f>
        <v>0.7606362689</v>
      </c>
      <c r="E411" s="10">
        <f>EXP(-1*E$9*'Yield curve'!E404/100)</f>
        <v>0.699073075</v>
      </c>
      <c r="F411" s="99">
        <f>EXP(-1*F$9*'Yield curve'!F404/100)</f>
        <v>0.6446807796</v>
      </c>
      <c r="G411" s="99">
        <f t="shared" si="4"/>
        <v>74.07567019</v>
      </c>
      <c r="H411" s="99">
        <f t="shared" si="5"/>
        <v>4.718373824</v>
      </c>
      <c r="I411" s="99">
        <f>H411*(Bonds!Z401/100)*(1/(1+(Bonds!F401/100)))</f>
        <v>0.003036276592</v>
      </c>
      <c r="J411" s="99">
        <f>-H411*Bonds!$AS$8</f>
        <v>-0.7387914609</v>
      </c>
      <c r="K411" s="99">
        <f t="shared" si="6"/>
        <v>-2.336263732</v>
      </c>
    </row>
    <row r="412">
      <c r="A412" s="262">
        <v>42557.0</v>
      </c>
      <c r="B412" s="10">
        <f>EXP(-1*B$9*'Yield curve'!B405/100)</f>
        <v>0.9077375355</v>
      </c>
      <c r="C412" s="10">
        <f>EXP(-1*C$9*'Yield curve'!C405/100)</f>
        <v>0.8304396663</v>
      </c>
      <c r="D412" s="10">
        <f>EXP(-1*D$9*'Yield curve'!D405/100)</f>
        <v>0.7622352835</v>
      </c>
      <c r="E412" s="10">
        <f>EXP(-1*E$9*'Yield curve'!E405/100)</f>
        <v>0.7010332225</v>
      </c>
      <c r="F412" s="99">
        <f>EXP(-1*F$9*'Yield curve'!F405/100)</f>
        <v>0.6469411156</v>
      </c>
      <c r="G412" s="99">
        <f t="shared" si="4"/>
        <v>74.31507862</v>
      </c>
      <c r="H412" s="99">
        <f t="shared" si="5"/>
        <v>4.719176341</v>
      </c>
      <c r="I412" s="99">
        <f>H412*(Bonds!Z402/100)*(1/(1+(Bonds!F402/100)))</f>
        <v>0.003038748449</v>
      </c>
      <c r="J412" s="99">
        <f>-H412*Bonds!$AS$8</f>
        <v>-0.738917117</v>
      </c>
      <c r="K412" s="99">
        <f t="shared" si="6"/>
        <v>-2.336661092</v>
      </c>
    </row>
    <row r="413">
      <c r="A413" s="262">
        <v>42556.0</v>
      </c>
      <c r="B413" s="10">
        <f>EXP(-1*B$9*'Yield curve'!B406/100)</f>
        <v>0.9075560061</v>
      </c>
      <c r="C413" s="10">
        <f>EXP(-1*C$9*'Yield curve'!C406/100)</f>
        <v>0.8309380796</v>
      </c>
      <c r="D413" s="10">
        <f>EXP(-1*D$9*'Yield curve'!D406/100)</f>
        <v>0.7638376595</v>
      </c>
      <c r="E413" s="10">
        <f>EXP(-1*E$9*'Yield curve'!E406/100)</f>
        <v>0.7029988662</v>
      </c>
      <c r="F413" s="99">
        <f>EXP(-1*F$9*'Yield curve'!F406/100)</f>
        <v>0.6492093767</v>
      </c>
      <c r="G413" s="99">
        <f t="shared" si="4"/>
        <v>74.55728764</v>
      </c>
      <c r="H413" s="99">
        <f t="shared" si="5"/>
        <v>4.719889473</v>
      </c>
      <c r="I413" s="99">
        <f>H413*(Bonds!Z403/100)*(1/(1+(Bonds!F403/100)))</f>
        <v>0.004344522711</v>
      </c>
      <c r="J413" s="99">
        <f>-H413*Bonds!$AS$8</f>
        <v>-0.7390287776</v>
      </c>
      <c r="K413" s="99">
        <f t="shared" si="6"/>
        <v>-2.337014194</v>
      </c>
    </row>
    <row r="414">
      <c r="A414" s="262">
        <v>42555.0</v>
      </c>
      <c r="B414" s="10">
        <f>EXP(-1*B$9*'Yield curve'!B407/100)</f>
        <v>0.9078283138</v>
      </c>
      <c r="C414" s="10">
        <f>EXP(-1*C$9*'Yield curve'!C407/100)</f>
        <v>0.8316030961</v>
      </c>
      <c r="D414" s="10">
        <f>EXP(-1*D$9*'Yield curve'!D407/100)</f>
        <v>0.7649842757</v>
      </c>
      <c r="E414" s="10">
        <f>EXP(-1*E$9*'Yield curve'!E407/100)</f>
        <v>0.7051110294</v>
      </c>
      <c r="F414" s="99">
        <f>EXP(-1*F$9*'Yield curve'!F407/100)</f>
        <v>0.6524635522</v>
      </c>
      <c r="G414" s="99">
        <f t="shared" si="4"/>
        <v>74.90133089</v>
      </c>
      <c r="H414" s="99">
        <f t="shared" si="5"/>
        <v>4.720926116</v>
      </c>
      <c r="I414" s="99">
        <f>H414*(Bonds!Z404/100)*(1/(1+(Bonds!F404/100)))</f>
        <v>0.001739792193</v>
      </c>
      <c r="J414" s="99">
        <f>-H414*Bonds!$AS$8</f>
        <v>-0.7391910926</v>
      </c>
      <c r="K414" s="99">
        <f t="shared" si="6"/>
        <v>-2.337527479</v>
      </c>
    </row>
    <row r="415">
      <c r="A415" s="262">
        <v>42552.0</v>
      </c>
      <c r="B415" s="10">
        <f>EXP(-1*B$9*'Yield curve'!B408/100)</f>
        <v>0.9079191011</v>
      </c>
      <c r="C415" s="10">
        <f>EXP(-1*C$9*'Yield curve'!C408/100)</f>
        <v>0.8317694333</v>
      </c>
      <c r="D415" s="10">
        <f>EXP(-1*D$9*'Yield curve'!D408/100)</f>
        <v>0.765443404</v>
      </c>
      <c r="E415" s="10">
        <f>EXP(-1*E$9*'Yield curve'!E408/100)</f>
        <v>0.7059576706</v>
      </c>
      <c r="F415" s="99">
        <f>EXP(-1*F$9*'Yield curve'!F408/100)</f>
        <v>0.6537697851</v>
      </c>
      <c r="G415" s="99">
        <f t="shared" si="4"/>
        <v>75.039127</v>
      </c>
      <c r="H415" s="99">
        <f t="shared" si="5"/>
        <v>4.721351063</v>
      </c>
      <c r="I415" s="99">
        <f>H415*(Bonds!Z405/100)*(1/(1+(Bonds!F405/100)))</f>
        <v>-0.001740590254</v>
      </c>
      <c r="J415" s="99">
        <f>-H415*Bonds!$AS$8</f>
        <v>-0.7392576298</v>
      </c>
      <c r="K415" s="99">
        <f t="shared" si="6"/>
        <v>-2.337737888</v>
      </c>
    </row>
    <row r="416">
      <c r="A416" s="262">
        <v>42551.0</v>
      </c>
      <c r="B416" s="10">
        <f>EXP(-1*B$9*'Yield curve'!B409/100)</f>
        <v>0.9079191011</v>
      </c>
      <c r="C416" s="10">
        <f>EXP(-1*C$9*'Yield curve'!C409/100)</f>
        <v>0.8309380796</v>
      </c>
      <c r="D416" s="10">
        <f>EXP(-1*D$9*'Yield curve'!D409/100)</f>
        <v>0.7645254228</v>
      </c>
      <c r="E416" s="10">
        <f>EXP(-1*E$9*'Yield curve'!E409/100)</f>
        <v>0.7048290414</v>
      </c>
      <c r="F416" s="99">
        <f>EXP(-1*F$9*'Yield curve'!F409/100)</f>
        <v>0.6524635522</v>
      </c>
      <c r="G416" s="99">
        <f t="shared" si="4"/>
        <v>74.89804322</v>
      </c>
      <c r="H416" s="99">
        <f t="shared" si="5"/>
        <v>4.721008381</v>
      </c>
      <c r="I416" s="99">
        <f>H416*(Bonds!Z406/100)*(1/(1+(Bonds!F406/100)))</f>
        <v>-0.00347964502</v>
      </c>
      <c r="J416" s="99">
        <f>-H416*Bonds!$AS$8</f>
        <v>-0.7392039735</v>
      </c>
      <c r="K416" s="99">
        <f t="shared" si="6"/>
        <v>-2.337568212</v>
      </c>
    </row>
    <row r="417">
      <c r="A417" s="262">
        <v>42550.0</v>
      </c>
      <c r="B417" s="10">
        <f>EXP(-1*B$9*'Yield curve'!B410/100)</f>
        <v>0.9078283138</v>
      </c>
      <c r="C417" s="10">
        <f>EXP(-1*C$9*'Yield curve'!C410/100)</f>
        <v>0.8304396663</v>
      </c>
      <c r="D417" s="10">
        <f>EXP(-1*D$9*'Yield curve'!D410/100)</f>
        <v>0.7633794943</v>
      </c>
      <c r="E417" s="10">
        <f>EXP(-1*E$9*'Yield curve'!E410/100)</f>
        <v>0.7029988662</v>
      </c>
      <c r="F417" s="99">
        <f>EXP(-1*F$9*'Yield curve'!F410/100)</f>
        <v>0.6498589108</v>
      </c>
      <c r="G417" s="99">
        <f t="shared" si="4"/>
        <v>74.62215421</v>
      </c>
      <c r="H417" s="99">
        <f t="shared" si="5"/>
        <v>4.720177265</v>
      </c>
      <c r="I417" s="99">
        <f>H417*(Bonds!Z407/100)*(1/(1+(Bonds!F407/100)))</f>
        <v>-0.0008691175226</v>
      </c>
      <c r="J417" s="99">
        <f>-H417*Bonds!$AS$8</f>
        <v>-0.7390738393</v>
      </c>
      <c r="K417" s="99">
        <f t="shared" si="6"/>
        <v>-2.337156691</v>
      </c>
    </row>
    <row r="418">
      <c r="A418" s="262">
        <v>42549.0</v>
      </c>
      <c r="B418" s="10">
        <f>EXP(-1*B$9*'Yield curve'!B411/100)</f>
        <v>0.9078283138</v>
      </c>
      <c r="C418" s="10">
        <f>EXP(-1*C$9*'Yield curve'!C411/100)</f>
        <v>0.8311042839</v>
      </c>
      <c r="D418" s="10">
        <f>EXP(-1*D$9*'Yield curve'!D411/100)</f>
        <v>0.7642960996</v>
      </c>
      <c r="E418" s="10">
        <f>EXP(-1*E$9*'Yield curve'!E411/100)</f>
        <v>0.703280122</v>
      </c>
      <c r="F418" s="99">
        <f>EXP(-1*F$9*'Yield curve'!F411/100)</f>
        <v>0.6492093767</v>
      </c>
      <c r="G418" s="99">
        <f t="shared" si="4"/>
        <v>74.56023316</v>
      </c>
      <c r="H418" s="99">
        <f t="shared" si="5"/>
        <v>4.719807125</v>
      </c>
      <c r="I418" s="99">
        <f>H418*(Bonds!Z408/100)*(1/(1+(Bonds!F408/100)))</f>
        <v>-0.00347555753</v>
      </c>
      <c r="J418" s="99">
        <f>-H418*Bonds!$AS$8</f>
        <v>-0.7390158837</v>
      </c>
      <c r="K418" s="99">
        <f t="shared" si="6"/>
        <v>-2.33697342</v>
      </c>
    </row>
    <row r="419">
      <c r="A419" s="262">
        <v>42548.0</v>
      </c>
      <c r="B419" s="10">
        <f>EXP(-1*B$9*'Yield curve'!B412/100)</f>
        <v>0.9072837802</v>
      </c>
      <c r="C419" s="10">
        <f>EXP(-1*C$9*'Yield curve'!C412/100)</f>
        <v>0.829941552</v>
      </c>
      <c r="D419" s="10">
        <f>EXP(-1*D$9*'Yield curve'!D412/100)</f>
        <v>0.7626927619</v>
      </c>
      <c r="E419" s="10">
        <f>EXP(-1*E$9*'Yield curve'!E412/100)</f>
        <v>0.7011734432</v>
      </c>
      <c r="F419" s="99">
        <f>EXP(-1*F$9*'Yield curve'!F412/100)</f>
        <v>0.6466177259</v>
      </c>
      <c r="G419" s="99">
        <f t="shared" si="4"/>
        <v>74.28104575</v>
      </c>
      <c r="H419" s="99">
        <f t="shared" si="5"/>
        <v>4.719123544</v>
      </c>
      <c r="I419" s="99">
        <f>H419*(Bonds!Z409/100)*(1/(1+(Bonds!F409/100)))</f>
        <v>-0.003038434953</v>
      </c>
      <c r="J419" s="99">
        <f>-H419*Bonds!$AS$8</f>
        <v>-0.7389088503</v>
      </c>
      <c r="K419" s="99">
        <f t="shared" si="6"/>
        <v>-2.33663495</v>
      </c>
    </row>
    <row r="420">
      <c r="A420" s="262">
        <v>42545.0</v>
      </c>
      <c r="B420" s="10">
        <f>EXP(-1*B$9*'Yield curve'!B413/100)</f>
        <v>0.9063769499</v>
      </c>
      <c r="C420" s="10">
        <f>EXP(-1*C$9*'Yield curve'!C413/100)</f>
        <v>0.829941552</v>
      </c>
      <c r="D420" s="10">
        <f>EXP(-1*D$9*'Yield curve'!D413/100)</f>
        <v>0.7622352835</v>
      </c>
      <c r="E420" s="10">
        <f>EXP(-1*E$9*'Yield curve'!E413/100)</f>
        <v>0.6999124662</v>
      </c>
      <c r="F420" s="99">
        <f>EXP(-1*F$9*'Yield curve'!F413/100)</f>
        <v>0.6443585198</v>
      </c>
      <c r="G420" s="99">
        <f t="shared" si="4"/>
        <v>74.04291391</v>
      </c>
      <c r="H420" s="99">
        <f t="shared" si="5"/>
        <v>4.718416151</v>
      </c>
      <c r="I420" s="99">
        <f>H420*(Bonds!Z410/100)*(1/(1+(Bonds!F410/100)))</f>
        <v>0.003036024732</v>
      </c>
      <c r="J420" s="99">
        <f>-H420*Bonds!$AS$8</f>
        <v>-0.7387980883</v>
      </c>
      <c r="K420" s="99">
        <f t="shared" si="6"/>
        <v>-2.33628469</v>
      </c>
    </row>
    <row r="421">
      <c r="A421" s="262">
        <v>42544.0</v>
      </c>
      <c r="B421" s="10">
        <f>EXP(-1*B$9*'Yield curve'!B414/100)</f>
        <v>0.9069209392</v>
      </c>
      <c r="C421" s="10">
        <f>EXP(-1*C$9*'Yield curve'!C414/100)</f>
        <v>0.8311042839</v>
      </c>
      <c r="D421" s="10">
        <f>EXP(-1*D$9*'Yield curve'!D414/100)</f>
        <v>0.7638376595</v>
      </c>
      <c r="E421" s="10">
        <f>EXP(-1*E$9*'Yield curve'!E414/100)</f>
        <v>0.7018749674</v>
      </c>
      <c r="F421" s="99">
        <f>EXP(-1*F$9*'Yield curve'!F414/100)</f>
        <v>0.6466177259</v>
      </c>
      <c r="G421" s="99">
        <f t="shared" si="4"/>
        <v>74.28766153</v>
      </c>
      <c r="H421" s="99">
        <f t="shared" si="5"/>
        <v>4.718979346</v>
      </c>
      <c r="I421" s="99">
        <f>H421*(Bonds!Z411/100)*(1/(1+(Bonds!F411/100)))</f>
        <v>-0.003472390983</v>
      </c>
      <c r="J421" s="99">
        <f>-H421*Bonds!$AS$8</f>
        <v>-0.7388862721</v>
      </c>
      <c r="K421" s="99">
        <f t="shared" si="6"/>
        <v>-2.336563552</v>
      </c>
    </row>
    <row r="422">
      <c r="A422" s="262">
        <v>42543.0</v>
      </c>
      <c r="B422" s="10">
        <f>EXP(-1*B$9*'Yield curve'!B415/100)</f>
        <v>0.9071930563</v>
      </c>
      <c r="C422" s="10">
        <f>EXP(-1*C$9*'Yield curve'!C415/100)</f>
        <v>0.8291120252</v>
      </c>
      <c r="D422" s="10">
        <f>EXP(-1*D$9*'Yield curve'!D415/100)</f>
        <v>0.760864494</v>
      </c>
      <c r="E422" s="10">
        <f>EXP(-1*E$9*'Yield curve'!E415/100)</f>
        <v>0.6989332744</v>
      </c>
      <c r="F422" s="99">
        <f>EXP(-1*F$9*'Yield curve'!F415/100)</f>
        <v>0.6440364211</v>
      </c>
      <c r="G422" s="99">
        <f t="shared" si="4"/>
        <v>74.00399029</v>
      </c>
      <c r="H422" s="99">
        <f t="shared" si="5"/>
        <v>4.718367532</v>
      </c>
      <c r="I422" s="99">
        <f>H422*(Bonds!Z412/100)*(1/(1+(Bonds!F412/100)))</f>
        <v>-0.001301020459</v>
      </c>
      <c r="J422" s="99">
        <f>-H422*Bonds!$AS$8</f>
        <v>-0.7387904758</v>
      </c>
      <c r="K422" s="99">
        <f t="shared" si="6"/>
        <v>-2.336260617</v>
      </c>
    </row>
    <row r="423">
      <c r="A423" s="262">
        <v>42542.0</v>
      </c>
      <c r="B423" s="10">
        <f>EXP(-1*B$9*'Yield curve'!B416/100)</f>
        <v>0.9069209392</v>
      </c>
      <c r="C423" s="10">
        <f>EXP(-1*C$9*'Yield curve'!C416/100)</f>
        <v>0.8291120252</v>
      </c>
      <c r="D423" s="10">
        <f>EXP(-1*D$9*'Yield curve'!D416/100)</f>
        <v>0.7606362689</v>
      </c>
      <c r="E423" s="10">
        <f>EXP(-1*E$9*'Yield curve'!E416/100)</f>
        <v>0.6983743514</v>
      </c>
      <c r="F423" s="99">
        <f>EXP(-1*F$9*'Yield curve'!F416/100)</f>
        <v>0.6430710906</v>
      </c>
      <c r="G423" s="99">
        <f t="shared" si="4"/>
        <v>73.90239575</v>
      </c>
      <c r="H423" s="99">
        <f t="shared" si="5"/>
        <v>4.718051538</v>
      </c>
      <c r="I423" s="99">
        <f>H423*(Bonds!Z413/100)*(1/(1+(Bonds!F413/100)))</f>
        <v>0.0004335249047</v>
      </c>
      <c r="J423" s="99">
        <f>-H423*Bonds!$AS$8</f>
        <v>-0.7387409982</v>
      </c>
      <c r="K423" s="99">
        <f t="shared" si="6"/>
        <v>-2.336104155</v>
      </c>
    </row>
    <row r="424">
      <c r="A424" s="262">
        <v>42541.0</v>
      </c>
      <c r="B424" s="10">
        <f>EXP(-1*B$9*'Yield curve'!B417/100)</f>
        <v>0.9068302517</v>
      </c>
      <c r="C424" s="10">
        <f>EXP(-1*C$9*'Yield curve'!C417/100)</f>
        <v>0.8297755802</v>
      </c>
      <c r="D424" s="10">
        <f>EXP(-1*D$9*'Yield curve'!D417/100)</f>
        <v>0.7615495803</v>
      </c>
      <c r="E424" s="10">
        <f>EXP(-1*E$9*'Yield curve'!E417/100)</f>
        <v>0.699073075</v>
      </c>
      <c r="F424" s="99">
        <f>EXP(-1*F$9*'Yield curve'!F417/100)</f>
        <v>0.6433927066</v>
      </c>
      <c r="G424" s="99">
        <f t="shared" si="4"/>
        <v>73.94082364</v>
      </c>
      <c r="H424" s="99">
        <f t="shared" si="5"/>
        <v>4.718057645</v>
      </c>
      <c r="I424" s="99">
        <f>H424*(Bonds!Z414/100)*(1/(1+(Bonds!F414/100)))</f>
        <v>-0.005202783655</v>
      </c>
      <c r="J424" s="99">
        <f>-H424*Bonds!$AS$8</f>
        <v>-0.7387419544</v>
      </c>
      <c r="K424" s="99">
        <f t="shared" si="6"/>
        <v>-2.336107179</v>
      </c>
    </row>
    <row r="425">
      <c r="A425" s="262">
        <v>42538.0</v>
      </c>
      <c r="B425" s="10">
        <f>EXP(-1*B$9*'Yield curve'!B418/100)</f>
        <v>0.9061956926</v>
      </c>
      <c r="C425" s="10">
        <f>EXP(-1*C$9*'Yield curve'!C418/100)</f>
        <v>0.8282833276</v>
      </c>
      <c r="D425" s="10">
        <f>EXP(-1*D$9*'Yield curve'!D418/100)</f>
        <v>0.7592683551</v>
      </c>
      <c r="E425" s="10">
        <f>EXP(-1*E$9*'Yield curve'!E418/100)</f>
        <v>0.6960039106</v>
      </c>
      <c r="F425" s="99">
        <f>EXP(-1*F$9*'Yield curve'!F418/100)</f>
        <v>0.6395439083</v>
      </c>
      <c r="G425" s="99">
        <f t="shared" si="4"/>
        <v>73.52762881</v>
      </c>
      <c r="H425" s="99">
        <f t="shared" si="5"/>
        <v>4.716971242</v>
      </c>
      <c r="I425" s="99">
        <f>H425*(Bonds!Z415/100)*(1/(1+(Bonds!F415/100)))</f>
        <v>-0.002164939986</v>
      </c>
      <c r="J425" s="99">
        <f>-H425*Bonds!$AS$8</f>
        <v>-0.7385718481</v>
      </c>
      <c r="K425" s="99">
        <f t="shared" si="6"/>
        <v>-2.335569256</v>
      </c>
    </row>
    <row r="426">
      <c r="A426" s="262">
        <v>42537.0</v>
      </c>
      <c r="B426" s="10">
        <f>EXP(-1*B$9*'Yield curve'!B419/100)</f>
        <v>0.9068302517</v>
      </c>
      <c r="C426" s="10">
        <f>EXP(-1*C$9*'Yield curve'!C419/100)</f>
        <v>0.8281176875</v>
      </c>
      <c r="D426" s="10">
        <f>EXP(-1*D$9*'Yield curve'!D419/100)</f>
        <v>0.7583577796</v>
      </c>
      <c r="E426" s="10">
        <f>EXP(-1*E$9*'Yield curve'!E419/100)</f>
        <v>0.6947522304</v>
      </c>
      <c r="F426" s="99">
        <f>EXP(-1*F$9*'Yield curve'!F419/100)</f>
        <v>0.6379470454</v>
      </c>
      <c r="G426" s="99">
        <f t="shared" si="4"/>
        <v>73.35971703</v>
      </c>
      <c r="H426" s="99">
        <f t="shared" si="5"/>
        <v>4.716358575</v>
      </c>
      <c r="I426" s="99">
        <f>H426*(Bonds!Z416/100)*(1/(1+(Bonds!F416/100)))</f>
        <v>0.003029132033</v>
      </c>
      <c r="J426" s="99">
        <f>-H426*Bonds!$AS$8</f>
        <v>-0.7384759182</v>
      </c>
      <c r="K426" s="99">
        <f t="shared" si="6"/>
        <v>-2.335265899</v>
      </c>
    </row>
    <row r="427">
      <c r="A427" s="262">
        <v>42536.0</v>
      </c>
      <c r="B427" s="10">
        <f>EXP(-1*B$9*'Yield curve'!B420/100)</f>
        <v>0.9065582434</v>
      </c>
      <c r="C427" s="10">
        <f>EXP(-1*C$9*'Yield curve'!C420/100)</f>
        <v>0.8284490009</v>
      </c>
      <c r="D427" s="10">
        <f>EXP(-1*D$9*'Yield curve'!D420/100)</f>
        <v>0.7590406088</v>
      </c>
      <c r="E427" s="10">
        <f>EXP(-1*E$9*'Yield curve'!E420/100)</f>
        <v>0.6961431253</v>
      </c>
      <c r="F427" s="99">
        <f>EXP(-1*F$9*'Yield curve'!F420/100)</f>
        <v>0.6401837721</v>
      </c>
      <c r="G427" s="99">
        <f t="shared" si="4"/>
        <v>73.59431408</v>
      </c>
      <c r="H427" s="99">
        <f t="shared" si="5"/>
        <v>4.717172297</v>
      </c>
      <c r="I427" s="99">
        <f>H427*(Bonds!Z417/100)*(1/(1+(Bonds!F417/100)))</f>
        <v>-0.001732343848</v>
      </c>
      <c r="J427" s="99">
        <f>-H427*Bonds!$AS$8</f>
        <v>-0.7386033288</v>
      </c>
      <c r="K427" s="99">
        <f t="shared" si="6"/>
        <v>-2.335668806</v>
      </c>
    </row>
    <row r="428">
      <c r="A428" s="262">
        <v>42535.0</v>
      </c>
      <c r="B428" s="10">
        <f>EXP(-1*B$9*'Yield curve'!B421/100)</f>
        <v>0.9076467663</v>
      </c>
      <c r="C428" s="10">
        <f>EXP(-1*C$9*'Yield curve'!C421/100)</f>
        <v>0.8287804467</v>
      </c>
      <c r="D428" s="10">
        <f>EXP(-1*D$9*'Yield curve'!D421/100)</f>
        <v>0.7592683551</v>
      </c>
      <c r="E428" s="10">
        <f>EXP(-1*E$9*'Yield curve'!E421/100)</f>
        <v>0.6957255647</v>
      </c>
      <c r="F428" s="99">
        <f>EXP(-1*F$9*'Yield curve'!F421/100)</f>
        <v>0.638904684</v>
      </c>
      <c r="G428" s="99">
        <f t="shared" si="4"/>
        <v>73.46628295</v>
      </c>
      <c r="H428" s="99">
        <f t="shared" si="5"/>
        <v>4.716496114</v>
      </c>
      <c r="I428" s="99">
        <f>H428*(Bonds!Z418/100)*(1/(1+(Bonds!F418/100)))</f>
        <v>0.003030054405</v>
      </c>
      <c r="J428" s="99">
        <f>-H428*Bonds!$AS$8</f>
        <v>-0.7384974537</v>
      </c>
      <c r="K428" s="99">
        <f t="shared" si="6"/>
        <v>-2.335334</v>
      </c>
    </row>
    <row r="429">
      <c r="A429" s="262">
        <v>42531.0</v>
      </c>
      <c r="B429" s="10">
        <f>EXP(-1*B$9*'Yield curve'!B422/100)</f>
        <v>0.9079191011</v>
      </c>
      <c r="C429" s="10">
        <f>EXP(-1*C$9*'Yield curve'!C422/100)</f>
        <v>0.8291120252</v>
      </c>
      <c r="D429" s="10">
        <f>EXP(-1*D$9*'Yield curve'!D422/100)</f>
        <v>0.7599520042</v>
      </c>
      <c r="E429" s="10">
        <f>EXP(-1*E$9*'Yield curve'!E422/100)</f>
        <v>0.6971184082</v>
      </c>
      <c r="F429" s="99">
        <f>EXP(-1*F$9*'Yield curve'!F422/100)</f>
        <v>0.6411447683</v>
      </c>
      <c r="G429" s="99">
        <f t="shared" si="4"/>
        <v>73.7025926</v>
      </c>
      <c r="H429" s="99">
        <f t="shared" si="5"/>
        <v>4.717240785</v>
      </c>
      <c r="I429" s="99">
        <f>H429*(Bonds!Z419/100)*(1/(1+(Bonds!F419/100)))</f>
        <v>-0.00216605785</v>
      </c>
      <c r="J429" s="99">
        <f>-H429*Bonds!$AS$8</f>
        <v>-0.7386140524</v>
      </c>
      <c r="K429" s="99">
        <f t="shared" si="6"/>
        <v>-2.335702717</v>
      </c>
    </row>
    <row r="430">
      <c r="A430" s="262">
        <v>42530.0</v>
      </c>
      <c r="B430" s="10">
        <f>EXP(-1*B$9*'Yield curve'!B423/100)</f>
        <v>0.9070116359</v>
      </c>
      <c r="C430" s="10">
        <f>EXP(-1*C$9*'Yield curve'!C423/100)</f>
        <v>0.8281176875</v>
      </c>
      <c r="D430" s="10">
        <f>EXP(-1*D$9*'Yield curve'!D423/100)</f>
        <v>0.7583577796</v>
      </c>
      <c r="E430" s="10">
        <f>EXP(-1*E$9*'Yield curve'!E423/100)</f>
        <v>0.6954473301</v>
      </c>
      <c r="F430" s="99">
        <f>EXP(-1*F$9*'Yield curve'!F423/100)</f>
        <v>0.6395439083</v>
      </c>
      <c r="G430" s="99">
        <f t="shared" si="4"/>
        <v>73.52558668</v>
      </c>
      <c r="H430" s="99">
        <f t="shared" si="5"/>
        <v>4.716950151</v>
      </c>
      <c r="I430" s="99">
        <f>H430*(Bonds!Z420/100)*(1/(1+(Bonds!F420/100)))</f>
        <v>0</v>
      </c>
      <c r="J430" s="99">
        <f>-H430*Bonds!$AS$8</f>
        <v>-0.7385685456</v>
      </c>
      <c r="K430" s="99">
        <f t="shared" si="6"/>
        <v>-2.335558812</v>
      </c>
    </row>
    <row r="431">
      <c r="A431" s="262">
        <v>42529.0</v>
      </c>
      <c r="B431" s="10">
        <f>EXP(-1*B$9*'Yield curve'!B424/100)</f>
        <v>0.9070116359</v>
      </c>
      <c r="C431" s="10">
        <f>EXP(-1*C$9*'Yield curve'!C424/100)</f>
        <v>0.8281176875</v>
      </c>
      <c r="D431" s="10">
        <f>EXP(-1*D$9*'Yield curve'!D424/100)</f>
        <v>0.7579029014</v>
      </c>
      <c r="E431" s="10">
        <f>EXP(-1*E$9*'Yield curve'!E424/100)</f>
        <v>0.6951692068</v>
      </c>
      <c r="F431" s="99">
        <f>EXP(-1*F$9*'Yield curve'!F424/100)</f>
        <v>0.6395439083</v>
      </c>
      <c r="G431" s="99">
        <f t="shared" si="4"/>
        <v>73.52375418</v>
      </c>
      <c r="H431" s="99">
        <f t="shared" si="5"/>
        <v>4.716983487</v>
      </c>
      <c r="I431" s="99">
        <f>H431*(Bonds!Z421/100)*(1/(1+(Bonds!F421/100)))</f>
        <v>-0.002597934727</v>
      </c>
      <c r="J431" s="99">
        <f>-H431*Bonds!$AS$8</f>
        <v>-0.7385737653</v>
      </c>
      <c r="K431" s="99">
        <f t="shared" si="6"/>
        <v>-2.335575318</v>
      </c>
    </row>
    <row r="432">
      <c r="A432" s="262">
        <v>42528.0</v>
      </c>
      <c r="B432" s="10">
        <f>EXP(-1*B$9*'Yield curve'!B425/100)</f>
        <v>0.9069209392</v>
      </c>
      <c r="C432" s="10">
        <f>EXP(-1*C$9*'Yield curve'!C425/100)</f>
        <v>0.8274554583</v>
      </c>
      <c r="D432" s="10">
        <f>EXP(-1*D$9*'Yield curve'!D425/100)</f>
        <v>0.7569939634</v>
      </c>
      <c r="E432" s="10">
        <f>EXP(-1*E$9*'Yield curve'!E425/100)</f>
        <v>0.6937802578</v>
      </c>
      <c r="F432" s="99">
        <f>EXP(-1*F$9*'Yield curve'!F425/100)</f>
        <v>0.6376281516</v>
      </c>
      <c r="G432" s="99">
        <f t="shared" si="4"/>
        <v>73.31976209</v>
      </c>
      <c r="H432" s="99">
        <f t="shared" si="5"/>
        <v>4.716385526</v>
      </c>
      <c r="I432" s="99">
        <f>H432*(Bonds!Z422/100)*(1/(1+(Bonds!F422/100)))</f>
        <v>-0.001298087759</v>
      </c>
      <c r="J432" s="99">
        <f>-H432*Bonds!$AS$8</f>
        <v>-0.738480138</v>
      </c>
      <c r="K432" s="99">
        <f t="shared" si="6"/>
        <v>-2.335279243</v>
      </c>
    </row>
    <row r="433">
      <c r="A433" s="262">
        <v>42527.0</v>
      </c>
      <c r="B433" s="10">
        <f>EXP(-1*B$9*'Yield curve'!B426/100)</f>
        <v>0.9071023416</v>
      </c>
      <c r="C433" s="10">
        <f>EXP(-1*C$9*'Yield curve'!C426/100)</f>
        <v>0.8271245423</v>
      </c>
      <c r="D433" s="10">
        <f>EXP(-1*D$9*'Yield curve'!D426/100)</f>
        <v>0.7565399032</v>
      </c>
      <c r="E433" s="10">
        <f>EXP(-1*E$9*'Yield curve'!E426/100)</f>
        <v>0.6930868243</v>
      </c>
      <c r="F433" s="99">
        <f>EXP(-1*F$9*'Yield curve'!F426/100)</f>
        <v>0.6366724264</v>
      </c>
      <c r="G433" s="99">
        <f t="shared" si="4"/>
        <v>73.21855773</v>
      </c>
      <c r="H433" s="99">
        <f t="shared" si="5"/>
        <v>4.716057312</v>
      </c>
      <c r="I433" s="99">
        <f>H433*(Bonds!Z423/100)*(1/(1+(Bonds!F423/100)))</f>
        <v>-0.005190561107</v>
      </c>
      <c r="J433" s="99">
        <f>-H433*Bonds!$AS$8</f>
        <v>-0.7384287472</v>
      </c>
      <c r="K433" s="99">
        <f t="shared" si="6"/>
        <v>-2.335116731</v>
      </c>
    </row>
    <row r="434">
      <c r="A434" s="262">
        <v>42524.0</v>
      </c>
      <c r="B434" s="10">
        <f>EXP(-1*B$9*'Yield curve'!B427/100)</f>
        <v>0.9067395732</v>
      </c>
      <c r="C434" s="10">
        <f>EXP(-1*C$9*'Yield curve'!C427/100)</f>
        <v>0.8271245423</v>
      </c>
      <c r="D434" s="10">
        <f>EXP(-1*D$9*'Yield curve'!D427/100)</f>
        <v>0.7551793562</v>
      </c>
      <c r="E434" s="10">
        <f>EXP(-1*E$9*'Yield curve'!E427/100)</f>
        <v>0.6905961976</v>
      </c>
      <c r="F434" s="99">
        <f>EXP(-1*F$9*'Yield curve'!F427/100)</f>
        <v>0.632863829</v>
      </c>
      <c r="G434" s="99">
        <f t="shared" si="4"/>
        <v>72.81764165</v>
      </c>
      <c r="H434" s="99">
        <f t="shared" si="5"/>
        <v>4.714722743</v>
      </c>
      <c r="I434" s="99">
        <f>H434*(Bonds!Z424/100)*(1/(1+(Bonds!F424/100)))</f>
        <v>-0.002591693675</v>
      </c>
      <c r="J434" s="99">
        <f>-H434*Bonds!$AS$8</f>
        <v>-0.7382197836</v>
      </c>
      <c r="K434" s="99">
        <f t="shared" si="6"/>
        <v>-2.33445593</v>
      </c>
    </row>
    <row r="435">
      <c r="A435" s="262">
        <v>42523.0</v>
      </c>
      <c r="B435" s="10">
        <f>EXP(-1*B$9*'Yield curve'!B428/100)</f>
        <v>0.9069209392</v>
      </c>
      <c r="C435" s="10">
        <f>EXP(-1*C$9*'Yield curve'!C428/100)</f>
        <v>0.8261325882</v>
      </c>
      <c r="D435" s="10">
        <f>EXP(-1*D$9*'Yield curve'!D428/100)</f>
        <v>0.7535951436</v>
      </c>
      <c r="E435" s="10">
        <f>EXP(-1*E$9*'Yield curve'!E428/100)</f>
        <v>0.6888029797</v>
      </c>
      <c r="F435" s="99">
        <f>EXP(-1*F$9*'Yield curve'!F428/100)</f>
        <v>0.6309680826</v>
      </c>
      <c r="G435" s="99">
        <f t="shared" si="4"/>
        <v>72.61285759</v>
      </c>
      <c r="H435" s="99">
        <f t="shared" si="5"/>
        <v>4.714166504</v>
      </c>
      <c r="I435" s="99">
        <f>H435*(Bonds!Z425/100)*(1/(1+(Bonds!F425/100)))</f>
        <v>-0.0008633213998</v>
      </c>
      <c r="J435" s="99">
        <f>-H435*Bonds!$AS$8</f>
        <v>-0.738132689</v>
      </c>
      <c r="K435" s="99">
        <f t="shared" si="6"/>
        <v>-2.334180513</v>
      </c>
    </row>
    <row r="436">
      <c r="A436" s="262">
        <v>42522.0</v>
      </c>
      <c r="B436" s="10">
        <f>EXP(-1*B$9*'Yield curve'!B429/100)</f>
        <v>0.9066489038</v>
      </c>
      <c r="C436" s="10">
        <f>EXP(-1*C$9*'Yield curve'!C429/100)</f>
        <v>0.8261325882</v>
      </c>
      <c r="D436" s="10">
        <f>EXP(-1*D$9*'Yield curve'!D429/100)</f>
        <v>0.7535951436</v>
      </c>
      <c r="E436" s="10">
        <f>EXP(-1*E$9*'Yield curve'!E429/100)</f>
        <v>0.6885275136</v>
      </c>
      <c r="F436" s="99">
        <f>EXP(-1*F$9*'Yield curve'!F429/100)</f>
        <v>0.6303374299</v>
      </c>
      <c r="G436" s="99">
        <f t="shared" si="4"/>
        <v>72.54684694</v>
      </c>
      <c r="H436" s="99">
        <f t="shared" si="5"/>
        <v>4.713953413</v>
      </c>
      <c r="I436" s="99">
        <f>H436*(Bonds!Z426/100)*(1/(1+(Bonds!F426/100)))</f>
        <v>0.004315621545</v>
      </c>
      <c r="J436" s="99">
        <f>-H436*Bonds!$AS$8</f>
        <v>-0.7380993238</v>
      </c>
      <c r="K436" s="99">
        <f t="shared" si="6"/>
        <v>-2.334075003</v>
      </c>
    </row>
    <row r="437">
      <c r="A437" s="262">
        <v>42521.0</v>
      </c>
      <c r="B437" s="10">
        <f>EXP(-1*B$9*'Yield curve'!B430/100)</f>
        <v>0.9074652551</v>
      </c>
      <c r="C437" s="10">
        <f>EXP(-1*C$9*'Yield curve'!C430/100)</f>
        <v>0.8274554583</v>
      </c>
      <c r="D437" s="10">
        <f>EXP(-1*D$9*'Yield curve'!D430/100)</f>
        <v>0.7558593236</v>
      </c>
      <c r="E437" s="10">
        <f>EXP(-1*E$9*'Yield curve'!E430/100)</f>
        <v>0.6912871392</v>
      </c>
      <c r="F437" s="99">
        <f>EXP(-1*F$9*'Yield curve'!F430/100)</f>
        <v>0.6334970094</v>
      </c>
      <c r="G437" s="99">
        <f t="shared" si="4"/>
        <v>72.8886114</v>
      </c>
      <c r="H437" s="99">
        <f t="shared" si="5"/>
        <v>4.714796557</v>
      </c>
      <c r="I437" s="99">
        <f>H437*(Bonds!Z427/100)*(1/(1+(Bonds!F427/100)))</f>
        <v>0</v>
      </c>
      <c r="J437" s="99">
        <f>-H437*Bonds!$AS$8</f>
        <v>-0.7382313411</v>
      </c>
      <c r="K437" s="99">
        <f t="shared" si="6"/>
        <v>-2.334492478</v>
      </c>
    </row>
    <row r="438">
      <c r="A438" s="262">
        <v>42520.0</v>
      </c>
      <c r="B438" s="10">
        <f>EXP(-1*B$9*'Yield curve'!B431/100)</f>
        <v>0.9084640161</v>
      </c>
      <c r="C438" s="10">
        <f>EXP(-1*C$9*'Yield curve'!C431/100)</f>
        <v>0.8272899838</v>
      </c>
      <c r="D438" s="10">
        <f>EXP(-1*D$9*'Yield curve'!D431/100)</f>
        <v>0.7551793562</v>
      </c>
      <c r="E438" s="10">
        <f>EXP(-1*E$9*'Yield curve'!E431/100)</f>
        <v>0.6908724913</v>
      </c>
      <c r="F438" s="99">
        <f>EXP(-1*F$9*'Yield curve'!F431/100)</f>
        <v>0.6334970094</v>
      </c>
      <c r="G438" s="99">
        <f t="shared" si="4"/>
        <v>72.88795808</v>
      </c>
      <c r="H438" s="99">
        <f t="shared" si="5"/>
        <v>4.714734867</v>
      </c>
      <c r="I438" s="99">
        <f>H438*(Bonds!Z428/100)*(1/(1+(Bonds!F428/100)))</f>
        <v>0.000432029219</v>
      </c>
      <c r="J438" s="99">
        <f>-H438*Bonds!$AS$8</f>
        <v>-0.7382216819</v>
      </c>
      <c r="K438" s="99">
        <f t="shared" si="6"/>
        <v>-2.334461933</v>
      </c>
    </row>
    <row r="439">
      <c r="A439" s="262">
        <v>42517.0</v>
      </c>
      <c r="B439" s="10">
        <f>EXP(-1*B$9*'Yield curve'!B432/100)</f>
        <v>0.9084640161</v>
      </c>
      <c r="C439" s="10">
        <f>EXP(-1*C$9*'Yield curve'!C432/100)</f>
        <v>0.8277865067</v>
      </c>
      <c r="D439" s="10">
        <f>EXP(-1*D$9*'Yield curve'!D432/100)</f>
        <v>0.7560861154</v>
      </c>
      <c r="E439" s="10">
        <f>EXP(-1*E$9*'Yield curve'!E432/100)</f>
        <v>0.6915637094</v>
      </c>
      <c r="F439" s="99">
        <f>EXP(-1*F$9*'Yield curve'!F432/100)</f>
        <v>0.6338138371</v>
      </c>
      <c r="G439" s="99">
        <f t="shared" si="4"/>
        <v>72.92566917</v>
      </c>
      <c r="H439" s="99">
        <f t="shared" si="5"/>
        <v>4.714745452</v>
      </c>
      <c r="I439" s="99">
        <f>H439*(Bonds!Z429/100)*(1/(1+(Bonds!F429/100)))</f>
        <v>0.0004320697811</v>
      </c>
      <c r="J439" s="99">
        <f>-H439*Bonds!$AS$8</f>
        <v>-0.7382233393</v>
      </c>
      <c r="K439" s="99">
        <f t="shared" si="6"/>
        <v>-2.334467174</v>
      </c>
    </row>
    <row r="440">
      <c r="A440" s="262">
        <v>42516.0</v>
      </c>
      <c r="B440" s="10">
        <f>EXP(-1*B$9*'Yield curve'!B433/100)</f>
        <v>0.9091001635</v>
      </c>
      <c r="C440" s="10">
        <f>EXP(-1*C$9*'Yield curve'!C433/100)</f>
        <v>0.8279520806</v>
      </c>
      <c r="D440" s="10">
        <f>EXP(-1*D$9*'Yield curve'!D433/100)</f>
        <v>0.7560861154</v>
      </c>
      <c r="E440" s="10">
        <f>EXP(-1*E$9*'Yield curve'!E433/100)</f>
        <v>0.6917020359</v>
      </c>
      <c r="F440" s="99">
        <f>EXP(-1*F$9*'Yield curve'!F433/100)</f>
        <v>0.6341308233</v>
      </c>
      <c r="G440" s="99">
        <f t="shared" si="4"/>
        <v>72.96051037</v>
      </c>
      <c r="H440" s="99">
        <f t="shared" si="5"/>
        <v>4.71477272</v>
      </c>
      <c r="I440" s="99">
        <f>H440*(Bonds!Z430/100)*(1/(1+(Bonds!F430/100)))</f>
        <v>0.001296335639</v>
      </c>
      <c r="J440" s="99">
        <f>-H440*Bonds!$AS$8</f>
        <v>-0.7382276089</v>
      </c>
      <c r="K440" s="99">
        <f t="shared" si="6"/>
        <v>-2.334480676</v>
      </c>
    </row>
    <row r="441">
      <c r="A441" s="262">
        <v>42515.0</v>
      </c>
      <c r="B441" s="10">
        <f>EXP(-1*B$9*'Yield curve'!B434/100)</f>
        <v>0.909009258</v>
      </c>
      <c r="C441" s="10">
        <f>EXP(-1*C$9*'Yield curve'!C434/100)</f>
        <v>0.8277865067</v>
      </c>
      <c r="D441" s="10">
        <f>EXP(-1*D$9*'Yield curve'!D434/100)</f>
        <v>0.7558593236</v>
      </c>
      <c r="E441" s="10">
        <f>EXP(-1*E$9*'Yield curve'!E434/100)</f>
        <v>0.6919787721</v>
      </c>
      <c r="F441" s="99">
        <f>EXP(-1*F$9*'Yield curve'!F434/100)</f>
        <v>0.6350827332</v>
      </c>
      <c r="G441" s="99">
        <f t="shared" si="4"/>
        <v>73.05756481</v>
      </c>
      <c r="H441" s="99">
        <f t="shared" si="5"/>
        <v>4.715187127</v>
      </c>
      <c r="I441" s="99">
        <f>H441*(Bonds!Z431/100)*(1/(1+(Bonds!F431/100)))</f>
        <v>-0.001296806141</v>
      </c>
      <c r="J441" s="99">
        <f>-H441*Bonds!$AS$8</f>
        <v>-0.7382924957</v>
      </c>
      <c r="K441" s="99">
        <f t="shared" si="6"/>
        <v>-2.334685866</v>
      </c>
    </row>
    <row r="442">
      <c r="A442" s="262">
        <v>42514.0</v>
      </c>
      <c r="B442" s="10">
        <f>EXP(-1*B$9*'Yield curve'!B435/100)</f>
        <v>0.9093729345</v>
      </c>
      <c r="C442" s="10">
        <f>EXP(-1*C$9*'Yield curve'!C435/100)</f>
        <v>0.8284490009</v>
      </c>
      <c r="D442" s="10">
        <f>EXP(-1*D$9*'Yield curve'!D435/100)</f>
        <v>0.7563129753</v>
      </c>
      <c r="E442" s="10">
        <f>EXP(-1*E$9*'Yield curve'!E435/100)</f>
        <v>0.6918403902</v>
      </c>
      <c r="F442" s="99">
        <f>EXP(-1*F$9*'Yield curve'!F435/100)</f>
        <v>0.6341308233</v>
      </c>
      <c r="G442" s="99">
        <f t="shared" si="4"/>
        <v>72.96334764</v>
      </c>
      <c r="H442" s="99">
        <f t="shared" si="5"/>
        <v>4.714675061</v>
      </c>
      <c r="I442" s="99">
        <f>H442*(Bonds!Z432/100)*(1/(1+(Bonds!F432/100)))</f>
        <v>-0.0008642058585</v>
      </c>
      <c r="J442" s="99">
        <f>-H442*Bonds!$AS$8</f>
        <v>-0.7382123177</v>
      </c>
      <c r="K442" s="99">
        <f t="shared" si="6"/>
        <v>-2.334432321</v>
      </c>
    </row>
    <row r="443">
      <c r="A443" s="262">
        <v>42513.0</v>
      </c>
      <c r="B443" s="10">
        <f>EXP(-1*B$9*'Yield curve'!B436/100)</f>
        <v>0.9093729345</v>
      </c>
      <c r="C443" s="10">
        <f>EXP(-1*C$9*'Yield curve'!C436/100)</f>
        <v>0.8279520806</v>
      </c>
      <c r="D443" s="10">
        <f>EXP(-1*D$9*'Yield curve'!D436/100)</f>
        <v>0.7556325998</v>
      </c>
      <c r="E443" s="10">
        <f>EXP(-1*E$9*'Yield curve'!E436/100)</f>
        <v>0.6911488956</v>
      </c>
      <c r="F443" s="99">
        <f>EXP(-1*F$9*'Yield curve'!F436/100)</f>
        <v>0.6334970094</v>
      </c>
      <c r="G443" s="99">
        <f t="shared" si="4"/>
        <v>72.89370974</v>
      </c>
      <c r="H443" s="99">
        <f t="shared" si="5"/>
        <v>4.714523993</v>
      </c>
      <c r="I443" s="99">
        <f>H443*(Bonds!Z433/100)*(1/(1+(Bonds!F433/100)))</f>
        <v>0.001728039583</v>
      </c>
      <c r="J443" s="99">
        <f>-H443*Bonds!$AS$8</f>
        <v>-0.7381886638</v>
      </c>
      <c r="K443" s="99">
        <f t="shared" si="6"/>
        <v>-2.334357521</v>
      </c>
    </row>
    <row r="444">
      <c r="A444" s="262">
        <v>42510.0</v>
      </c>
      <c r="B444" s="10">
        <f>EXP(-1*B$9*'Yield curve'!B437/100)</f>
        <v>0.9091910781</v>
      </c>
      <c r="C444" s="10">
        <f>EXP(-1*C$9*'Yield curve'!C437/100)</f>
        <v>0.8282833276</v>
      </c>
      <c r="D444" s="10">
        <f>EXP(-1*D$9*'Yield curve'!D437/100)</f>
        <v>0.7565399032</v>
      </c>
      <c r="E444" s="10">
        <f>EXP(-1*E$9*'Yield curve'!E437/100)</f>
        <v>0.692255619</v>
      </c>
      <c r="F444" s="99">
        <f>EXP(-1*F$9*'Yield curve'!F437/100)</f>
        <v>0.6347652713</v>
      </c>
      <c r="G444" s="99">
        <f t="shared" si="4"/>
        <v>73.02911512</v>
      </c>
      <c r="H444" s="99">
        <f t="shared" si="5"/>
        <v>4.71494418</v>
      </c>
      <c r="I444" s="99">
        <f>H444*(Bonds!Z434/100)*(1/(1+(Bonds!F434/100)))</f>
        <v>-0.001728827273</v>
      </c>
      <c r="J444" s="99">
        <f>-H444*Bonds!$AS$8</f>
        <v>-0.7382544556</v>
      </c>
      <c r="K444" s="99">
        <f t="shared" si="6"/>
        <v>-2.334565573</v>
      </c>
    </row>
    <row r="445">
      <c r="A445" s="262">
        <v>42509.0</v>
      </c>
      <c r="B445" s="10">
        <f>EXP(-1*B$9*'Yield curve'!B438/100)</f>
        <v>0.9091910781</v>
      </c>
      <c r="C445" s="10">
        <f>EXP(-1*C$9*'Yield curve'!C438/100)</f>
        <v>0.8282833276</v>
      </c>
      <c r="D445" s="10">
        <f>EXP(-1*D$9*'Yield curve'!D438/100)</f>
        <v>0.7563129753</v>
      </c>
      <c r="E445" s="10">
        <f>EXP(-1*E$9*'Yield curve'!E438/100)</f>
        <v>0.6915637094</v>
      </c>
      <c r="F445" s="99">
        <f>EXP(-1*F$9*'Yield curve'!F438/100)</f>
        <v>0.6334970094</v>
      </c>
      <c r="G445" s="99">
        <f t="shared" si="4"/>
        <v>72.89682119</v>
      </c>
      <c r="H445" s="99">
        <f t="shared" si="5"/>
        <v>4.714466152</v>
      </c>
      <c r="I445" s="99">
        <f>H445*(Bonds!Z435/100)*(1/(1+(Bonds!F435/100)))</f>
        <v>0.00388804136</v>
      </c>
      <c r="J445" s="99">
        <f>-H445*Bonds!$AS$8</f>
        <v>-0.7381796071</v>
      </c>
      <c r="K445" s="99">
        <f t="shared" si="6"/>
        <v>-2.334328881</v>
      </c>
    </row>
    <row r="446">
      <c r="A446" s="262">
        <v>42508.0</v>
      </c>
      <c r="B446" s="10">
        <f>EXP(-1*B$9*'Yield curve'!B439/100)</f>
        <v>0.9093729345</v>
      </c>
      <c r="C446" s="10">
        <f>EXP(-1*C$9*'Yield curve'!C439/100)</f>
        <v>0.8287804467</v>
      </c>
      <c r="D446" s="10">
        <f>EXP(-1*D$9*'Yield curve'!D439/100)</f>
        <v>0.7576755646</v>
      </c>
      <c r="E446" s="10">
        <f>EXP(-1*E$9*'Yield curve'!E439/100)</f>
        <v>0.6936415156</v>
      </c>
      <c r="F446" s="99">
        <f>EXP(-1*F$9*'Yield curve'!F439/100)</f>
        <v>0.6363541697</v>
      </c>
      <c r="G446" s="99">
        <f t="shared" si="4"/>
        <v>73.19997855</v>
      </c>
      <c r="H446" s="99">
        <f t="shared" si="5"/>
        <v>4.715408874</v>
      </c>
      <c r="I446" s="99">
        <f>H446*(Bonds!Z436/100)*(1/(1+(Bonds!F436/100)))</f>
        <v>0.002162238112</v>
      </c>
      <c r="J446" s="99">
        <f>-H446*Bonds!$AS$8</f>
        <v>-0.7383272163</v>
      </c>
      <c r="K446" s="99">
        <f t="shared" si="6"/>
        <v>-2.334795662</v>
      </c>
    </row>
    <row r="447">
      <c r="A447" s="262">
        <v>42507.0</v>
      </c>
      <c r="B447" s="10">
        <f>EXP(-1*B$9*'Yield curve'!B440/100)</f>
        <v>0.9096457873</v>
      </c>
      <c r="C447" s="10">
        <f>EXP(-1*C$9*'Yield curve'!C440/100)</f>
        <v>0.8292778642</v>
      </c>
      <c r="D447" s="10">
        <f>EXP(-1*D$9*'Yield curve'!D440/100)</f>
        <v>0.758585321</v>
      </c>
      <c r="E447" s="10">
        <f>EXP(-1*E$9*'Yield curve'!E440/100)</f>
        <v>0.6948911947</v>
      </c>
      <c r="F447" s="99">
        <f>EXP(-1*F$9*'Yield curve'!F440/100)</f>
        <v>0.6379470454</v>
      </c>
      <c r="G447" s="99">
        <f t="shared" si="4"/>
        <v>73.37057257</v>
      </c>
      <c r="H447" s="99">
        <f t="shared" si="5"/>
        <v>4.715877964</v>
      </c>
      <c r="I447" s="99">
        <f>H447*(Bonds!Z437/100)*(1/(1+(Bonds!F437/100)))</f>
        <v>0.0008653781015</v>
      </c>
      <c r="J447" s="99">
        <f>-H447*Bonds!$AS$8</f>
        <v>-0.7384006653</v>
      </c>
      <c r="K447" s="99">
        <f t="shared" si="6"/>
        <v>-2.335027928</v>
      </c>
    </row>
    <row r="448">
      <c r="A448" s="262">
        <v>42506.0</v>
      </c>
      <c r="B448" s="10">
        <f>EXP(-1*B$9*'Yield curve'!B441/100)</f>
        <v>0.9097367564</v>
      </c>
      <c r="C448" s="10">
        <f>EXP(-1*C$9*'Yield curve'!C441/100)</f>
        <v>0.8294437364</v>
      </c>
      <c r="D448" s="10">
        <f>EXP(-1*D$9*'Yield curve'!D441/100)</f>
        <v>0.7590406088</v>
      </c>
      <c r="E448" s="10">
        <f>EXP(-1*E$9*'Yield curve'!E441/100)</f>
        <v>0.6954473301</v>
      </c>
      <c r="F448" s="99">
        <f>EXP(-1*F$9*'Yield curve'!F441/100)</f>
        <v>0.6385853115</v>
      </c>
      <c r="G448" s="99">
        <f t="shared" si="4"/>
        <v>73.43916551</v>
      </c>
      <c r="H448" s="99">
        <f t="shared" si="5"/>
        <v>4.716064081</v>
      </c>
      <c r="I448" s="99">
        <f>H448*(Bonds!Z438/100)*(1/(1+(Bonds!F438/100)))</f>
        <v>0.0004327855447</v>
      </c>
      <c r="J448" s="99">
        <f>-H448*Bonds!$AS$8</f>
        <v>-0.738429807</v>
      </c>
      <c r="K448" s="99">
        <f t="shared" si="6"/>
        <v>-2.335120082</v>
      </c>
    </row>
    <row r="449">
      <c r="A449" s="262">
        <v>42503.0</v>
      </c>
      <c r="B449" s="10">
        <f>EXP(-1*B$9*'Yield curve'!B442/100)</f>
        <v>0.9094638763</v>
      </c>
      <c r="C449" s="10">
        <f>EXP(-1*C$9*'Yield curve'!C442/100)</f>
        <v>0.8291120252</v>
      </c>
      <c r="D449" s="10">
        <f>EXP(-1*D$9*'Yield curve'!D442/100)</f>
        <v>0.7588129308</v>
      </c>
      <c r="E449" s="10">
        <f>EXP(-1*E$9*'Yield curve'!E442/100)</f>
        <v>0.6954473301</v>
      </c>
      <c r="F449" s="99">
        <f>EXP(-1*F$9*'Yield curve'!F442/100)</f>
        <v>0.638904684</v>
      </c>
      <c r="G449" s="99">
        <f t="shared" si="4"/>
        <v>73.46982052</v>
      </c>
      <c r="H449" s="99">
        <f t="shared" si="5"/>
        <v>4.716269051</v>
      </c>
      <c r="I449" s="99">
        <f>H449*(Bonds!Z439/100)*(1/(1+(Bonds!F439/100)))</f>
        <v>-0.0008656881517</v>
      </c>
      <c r="J449" s="99">
        <f>-H449*Bonds!$AS$8</f>
        <v>-0.7384619006</v>
      </c>
      <c r="K449" s="99">
        <f t="shared" si="6"/>
        <v>-2.335221571</v>
      </c>
    </row>
    <row r="450">
      <c r="A450" s="262">
        <v>42502.0</v>
      </c>
      <c r="B450" s="10">
        <f>EXP(-1*B$9*'Yield curve'!B443/100)</f>
        <v>0.9095548272</v>
      </c>
      <c r="C450" s="10">
        <f>EXP(-1*C$9*'Yield curve'!C443/100)</f>
        <v>0.8292778642</v>
      </c>
      <c r="D450" s="10">
        <f>EXP(-1*D$9*'Yield curve'!D443/100)</f>
        <v>0.7588129308</v>
      </c>
      <c r="E450" s="10">
        <f>EXP(-1*E$9*'Yield curve'!E443/100)</f>
        <v>0.6951692068</v>
      </c>
      <c r="F450" s="99">
        <f>EXP(-1*F$9*'Yield curve'!F443/100)</f>
        <v>0.6382660987</v>
      </c>
      <c r="G450" s="99">
        <f t="shared" si="4"/>
        <v>73.40431219</v>
      </c>
      <c r="H450" s="99">
        <f t="shared" si="5"/>
        <v>4.715995978</v>
      </c>
      <c r="I450" s="99">
        <f>H450*(Bonds!Z440/100)*(1/(1+(Bonds!F440/100)))</f>
        <v>0.0004327395832</v>
      </c>
      <c r="J450" s="99">
        <f>-H450*Bonds!$AS$8</f>
        <v>-0.7384191435</v>
      </c>
      <c r="K450" s="99">
        <f t="shared" si="6"/>
        <v>-2.335086361</v>
      </c>
    </row>
    <row r="451">
      <c r="A451" s="262">
        <v>42501.0</v>
      </c>
      <c r="B451" s="10">
        <f>EXP(-1*B$9*'Yield curve'!B444/100)</f>
        <v>0.9091910781</v>
      </c>
      <c r="C451" s="10">
        <f>EXP(-1*C$9*'Yield curve'!C444/100)</f>
        <v>0.8291120252</v>
      </c>
      <c r="D451" s="10">
        <f>EXP(-1*D$9*'Yield curve'!D444/100)</f>
        <v>0.7588129308</v>
      </c>
      <c r="E451" s="10">
        <f>EXP(-1*E$9*'Yield curve'!E444/100)</f>
        <v>0.6953082546</v>
      </c>
      <c r="F451" s="99">
        <f>EXP(-1*F$9*'Yield curve'!F444/100)</f>
        <v>0.6385853115</v>
      </c>
      <c r="G451" s="99">
        <f t="shared" si="4"/>
        <v>73.43605515</v>
      </c>
      <c r="H451" s="99">
        <f t="shared" si="5"/>
        <v>4.716180475</v>
      </c>
      <c r="I451" s="99">
        <f>H451*(Bonds!Z441/100)*(1/(1+(Bonds!F441/100)))</f>
        <v>-0.005193554713</v>
      </c>
      <c r="J451" s="99">
        <f>-H451*Bonds!$AS$8</f>
        <v>-0.7384480318</v>
      </c>
      <c r="K451" s="99">
        <f t="shared" si="6"/>
        <v>-2.335177714</v>
      </c>
    </row>
    <row r="452">
      <c r="A452" s="262">
        <v>42500.0</v>
      </c>
      <c r="B452" s="10">
        <f>EXP(-1*B$9*'Yield curve'!B445/100)</f>
        <v>0.9088274744</v>
      </c>
      <c r="C452" s="10">
        <f>EXP(-1*C$9*'Yield curve'!C445/100)</f>
        <v>0.8282833276</v>
      </c>
      <c r="D452" s="10">
        <f>EXP(-1*D$9*'Yield curve'!D445/100)</f>
        <v>0.7569939634</v>
      </c>
      <c r="E452" s="10">
        <f>EXP(-1*E$9*'Yield curve'!E445/100)</f>
        <v>0.6925325766</v>
      </c>
      <c r="F452" s="99">
        <f>EXP(-1*F$9*'Yield curve'!F445/100)</f>
        <v>0.6347652713</v>
      </c>
      <c r="G452" s="99">
        <f t="shared" si="4"/>
        <v>73.03003366</v>
      </c>
      <c r="H452" s="99">
        <f t="shared" si="5"/>
        <v>4.714956985</v>
      </c>
      <c r="I452" s="99">
        <f>H452*(Bonds!Z442/100)*(1/(1+(Bonds!F442/100)))</f>
        <v>0.0004322079921</v>
      </c>
      <c r="J452" s="99">
        <f>-H452*Bonds!$AS$8</f>
        <v>-0.7382564607</v>
      </c>
      <c r="K452" s="99">
        <f t="shared" si="6"/>
        <v>-2.334571913</v>
      </c>
    </row>
    <row r="453">
      <c r="A453" s="262">
        <v>42496.0</v>
      </c>
      <c r="B453" s="10">
        <f>EXP(-1*B$9*'Yield curve'!B446/100)</f>
        <v>0.9092820017</v>
      </c>
      <c r="C453" s="10">
        <f>EXP(-1*C$9*'Yield curve'!C446/100)</f>
        <v>0.8291120252</v>
      </c>
      <c r="D453" s="10">
        <f>EXP(-1*D$9*'Yield curve'!D446/100)</f>
        <v>0.757448296</v>
      </c>
      <c r="E453" s="10">
        <f>EXP(-1*E$9*'Yield curve'!E446/100)</f>
        <v>0.6929482208</v>
      </c>
      <c r="F453" s="99">
        <f>EXP(-1*F$9*'Yield curve'!F446/100)</f>
        <v>0.6350827332</v>
      </c>
      <c r="G453" s="99">
        <f t="shared" si="4"/>
        <v>73.06795652</v>
      </c>
      <c r="H453" s="99">
        <f t="shared" si="5"/>
        <v>4.714912347</v>
      </c>
      <c r="I453" s="99">
        <f>H453*(Bonds!Z443/100)*(1/(1+(Bonds!F443/100)))</f>
        <v>0</v>
      </c>
      <c r="J453" s="99">
        <f>-H453*Bonds!$AS$8</f>
        <v>-0.7382494713</v>
      </c>
      <c r="K453" s="99">
        <f t="shared" si="6"/>
        <v>-2.334549811</v>
      </c>
    </row>
    <row r="454">
      <c r="A454" s="262">
        <v>42495.0</v>
      </c>
      <c r="B454" s="10">
        <f>EXP(-1*B$9*'Yield curve'!B447/100)</f>
        <v>0.9087365962</v>
      </c>
      <c r="C454" s="10">
        <f>EXP(-1*C$9*'Yield curve'!C447/100)</f>
        <v>0.8282833276</v>
      </c>
      <c r="D454" s="10">
        <f>EXP(-1*D$9*'Yield curve'!D447/100)</f>
        <v>0.7567668992</v>
      </c>
      <c r="E454" s="10">
        <f>EXP(-1*E$9*'Yield curve'!E447/100)</f>
        <v>0.6925325766</v>
      </c>
      <c r="F454" s="99">
        <f>EXP(-1*F$9*'Yield curve'!F447/100)</f>
        <v>0.6350827332</v>
      </c>
      <c r="G454" s="99">
        <f t="shared" si="4"/>
        <v>73.06177866</v>
      </c>
      <c r="H454" s="99">
        <f t="shared" si="5"/>
        <v>4.715108813</v>
      </c>
      <c r="I454" s="99">
        <f>H454*(Bonds!Z444/100)*(1/(1+(Bonds!F444/100)))</f>
        <v>-0.001729046136</v>
      </c>
      <c r="J454" s="99">
        <f>-H454*Bonds!$AS$8</f>
        <v>-0.7382802334</v>
      </c>
      <c r="K454" s="99">
        <f t="shared" si="6"/>
        <v>-2.334647089</v>
      </c>
    </row>
    <row r="455">
      <c r="A455" s="262">
        <v>42494.0</v>
      </c>
      <c r="B455" s="10">
        <f>EXP(-1*B$9*'Yield curve'!B448/100)</f>
        <v>0.9079191011</v>
      </c>
      <c r="C455" s="10">
        <f>EXP(-1*C$9*'Yield curve'!C448/100)</f>
        <v>0.8282833276</v>
      </c>
      <c r="D455" s="10">
        <f>EXP(-1*D$9*'Yield curve'!D448/100)</f>
        <v>0.7567668992</v>
      </c>
      <c r="E455" s="10">
        <f>EXP(-1*E$9*'Yield curve'!E448/100)</f>
        <v>0.6919787721</v>
      </c>
      <c r="F455" s="99">
        <f>EXP(-1*F$9*'Yield curve'!F448/100)</f>
        <v>0.6338138371</v>
      </c>
      <c r="G455" s="99">
        <f t="shared" si="4"/>
        <v>72.92828855</v>
      </c>
      <c r="H455" s="99">
        <f t="shared" si="5"/>
        <v>4.71471842</v>
      </c>
      <c r="I455" s="99">
        <f>H455*(Bonds!Z445/100)*(1/(1+(Bonds!F445/100)))</f>
        <v>0.00561687495</v>
      </c>
      <c r="J455" s="99">
        <f>-H455*Bonds!$AS$8</f>
        <v>-0.7382191067</v>
      </c>
      <c r="K455" s="99">
        <f t="shared" si="6"/>
        <v>-2.334453789</v>
      </c>
    </row>
    <row r="456">
      <c r="A456" s="262">
        <v>42489.0</v>
      </c>
      <c r="B456" s="10">
        <f>EXP(-1*B$9*'Yield curve'!B449/100)</f>
        <v>0.9084640161</v>
      </c>
      <c r="C456" s="10">
        <f>EXP(-1*C$9*'Yield curve'!C449/100)</f>
        <v>0.8287804467</v>
      </c>
      <c r="D456" s="10">
        <f>EXP(-1*D$9*'Yield curve'!D449/100)</f>
        <v>0.7579029014</v>
      </c>
      <c r="E456" s="10">
        <f>EXP(-1*E$9*'Yield curve'!E449/100)</f>
        <v>0.6944743851</v>
      </c>
      <c r="F456" s="99">
        <f>EXP(-1*F$9*'Yield curve'!F449/100)</f>
        <v>0.6379470454</v>
      </c>
      <c r="G456" s="99">
        <f t="shared" si="4"/>
        <v>73.36362653</v>
      </c>
      <c r="H456" s="99">
        <f t="shared" si="5"/>
        <v>4.716123712</v>
      </c>
      <c r="I456" s="99">
        <f>H456*(Bonds!Z446/100)*(1/(1+(Bonds!F446/100)))</f>
        <v>-0.00562525078</v>
      </c>
      <c r="J456" s="99">
        <f>-H456*Bonds!$AS$8</f>
        <v>-0.7384391439</v>
      </c>
      <c r="K456" s="99">
        <f t="shared" si="6"/>
        <v>-2.335149608</v>
      </c>
    </row>
    <row r="457">
      <c r="A457" s="262">
        <v>42488.0</v>
      </c>
      <c r="B457" s="10">
        <f>EXP(-1*B$9*'Yield curve'!B450/100)</f>
        <v>0.9081007031</v>
      </c>
      <c r="C457" s="10">
        <f>EXP(-1*C$9*'Yield curve'!C450/100)</f>
        <v>0.8282833276</v>
      </c>
      <c r="D457" s="10">
        <f>EXP(-1*D$9*'Yield curve'!D450/100)</f>
        <v>0.7567668992</v>
      </c>
      <c r="E457" s="10">
        <f>EXP(-1*E$9*'Yield curve'!E450/100)</f>
        <v>0.6919787721</v>
      </c>
      <c r="F457" s="99">
        <f>EXP(-1*F$9*'Yield curve'!F450/100)</f>
        <v>0.6338138371</v>
      </c>
      <c r="G457" s="99">
        <f t="shared" si="4"/>
        <v>72.92874256</v>
      </c>
      <c r="H457" s="99">
        <f t="shared" si="5"/>
        <v>4.714695295</v>
      </c>
      <c r="I457" s="99">
        <f>H457*(Bonds!Z447/100)*(1/(1+(Bonds!F447/100)))</f>
        <v>-0.006048912585</v>
      </c>
      <c r="J457" s="99">
        <f>-H457*Bonds!$AS$8</f>
        <v>-0.7382154858</v>
      </c>
      <c r="K457" s="99">
        <f t="shared" si="6"/>
        <v>-2.334442339</v>
      </c>
    </row>
    <row r="458">
      <c r="A458" s="262">
        <v>42487.0</v>
      </c>
      <c r="B458" s="10">
        <f>EXP(-1*B$9*'Yield curve'!B451/100)</f>
        <v>0.9079191011</v>
      </c>
      <c r="C458" s="10">
        <f>EXP(-1*C$9*'Yield curve'!C451/100)</f>
        <v>0.8274554583</v>
      </c>
      <c r="D458" s="10">
        <f>EXP(-1*D$9*'Yield curve'!D451/100)</f>
        <v>0.7549528364</v>
      </c>
      <c r="E458" s="10">
        <f>EXP(-1*E$9*'Yield curve'!E451/100)</f>
        <v>0.688940754</v>
      </c>
      <c r="F458" s="99">
        <f>EXP(-1*F$9*'Yield curve'!F451/100)</f>
        <v>0.6293926325</v>
      </c>
      <c r="G458" s="99">
        <f t="shared" si="4"/>
        <v>72.46091521</v>
      </c>
      <c r="H458" s="99">
        <f t="shared" si="5"/>
        <v>4.713194031</v>
      </c>
      <c r="I458" s="99">
        <f>H458*(Bonds!Z448/100)*(1/(1+(Bonds!F448/100)))</f>
        <v>-0.0008627483124</v>
      </c>
      <c r="J458" s="99">
        <f>-H458*Bonds!$AS$8</f>
        <v>-0.7379804215</v>
      </c>
      <c r="K458" s="99">
        <f t="shared" si="6"/>
        <v>-2.333699001</v>
      </c>
    </row>
    <row r="459">
      <c r="A459" s="262">
        <v>42486.0</v>
      </c>
      <c r="B459" s="10">
        <f>EXP(-1*B$9*'Yield curve'!B452/100)</f>
        <v>0.9076467663</v>
      </c>
      <c r="C459" s="10">
        <f>EXP(-1*C$9*'Yield curve'!C452/100)</f>
        <v>0.8274554583</v>
      </c>
      <c r="D459" s="10">
        <f>EXP(-1*D$9*'Yield curve'!D452/100)</f>
        <v>0.7549528364</v>
      </c>
      <c r="E459" s="10">
        <f>EXP(-1*E$9*'Yield curve'!E452/100)</f>
        <v>0.6886652328</v>
      </c>
      <c r="F459" s="99">
        <f>EXP(-1*F$9*'Yield curve'!F452/100)</f>
        <v>0.6287635545</v>
      </c>
      <c r="G459" s="99">
        <f t="shared" si="4"/>
        <v>72.39506507</v>
      </c>
      <c r="H459" s="99">
        <f t="shared" si="5"/>
        <v>4.712980286</v>
      </c>
      <c r="I459" s="99">
        <f>H459*(Bonds!Z449/100)*(1/(1+(Bonds!F449/100)))</f>
        <v>0</v>
      </c>
      <c r="J459" s="99">
        <f>-H459*Bonds!$AS$8</f>
        <v>-0.7379469539</v>
      </c>
      <c r="K459" s="99">
        <f t="shared" si="6"/>
        <v>-2.333593167</v>
      </c>
    </row>
    <row r="460">
      <c r="A460" s="262">
        <v>42485.0</v>
      </c>
      <c r="B460" s="10">
        <f>EXP(-1*B$9*'Yield curve'!B453/100)</f>
        <v>0.9079191011</v>
      </c>
      <c r="C460" s="10">
        <f>EXP(-1*C$9*'Yield curve'!C453/100)</f>
        <v>0.8274554583</v>
      </c>
      <c r="D460" s="10">
        <f>EXP(-1*D$9*'Yield curve'!D453/100)</f>
        <v>0.7547263845</v>
      </c>
      <c r="E460" s="10">
        <f>EXP(-1*E$9*'Yield curve'!E453/100)</f>
        <v>0.6885275136</v>
      </c>
      <c r="F460" s="99">
        <f>EXP(-1*F$9*'Yield curve'!F453/100)</f>
        <v>0.6287635545</v>
      </c>
      <c r="G460" s="99">
        <f t="shared" si="4"/>
        <v>72.39483548</v>
      </c>
      <c r="H460" s="99">
        <f t="shared" si="5"/>
        <v>4.712962154</v>
      </c>
      <c r="I460" s="99">
        <f>H460*(Bonds!Z450/100)*(1/(1+(Bonds!F450/100)))</f>
        <v>0.0008625479784</v>
      </c>
      <c r="J460" s="99">
        <f>-H460*Bonds!$AS$8</f>
        <v>-0.7379441148</v>
      </c>
      <c r="K460" s="99">
        <f t="shared" si="6"/>
        <v>-2.333584189</v>
      </c>
    </row>
    <row r="461">
      <c r="A461" s="262">
        <v>42482.0</v>
      </c>
      <c r="B461" s="10">
        <f>EXP(-1*B$9*'Yield curve'!B454/100)</f>
        <v>0.9083731742</v>
      </c>
      <c r="C461" s="10">
        <f>EXP(-1*C$9*'Yield curve'!C454/100)</f>
        <v>0.8281176875</v>
      </c>
      <c r="D461" s="10">
        <f>EXP(-1*D$9*'Yield curve'!D454/100)</f>
        <v>0.755405944</v>
      </c>
      <c r="E461" s="10">
        <f>EXP(-1*E$9*'Yield curve'!E454/100)</f>
        <v>0.6892163855</v>
      </c>
      <c r="F461" s="99">
        <f>EXP(-1*F$9*'Yield curve'!F454/100)</f>
        <v>0.6293926325</v>
      </c>
      <c r="G461" s="99">
        <f t="shared" si="4"/>
        <v>72.46552781</v>
      </c>
      <c r="H461" s="99">
        <f t="shared" si="5"/>
        <v>4.713040314</v>
      </c>
      <c r="I461" s="99">
        <f>H461*(Bonds!Z451/100)*(1/(1+(Bonds!F451/100)))</f>
        <v>0.001294080262</v>
      </c>
      <c r="J461" s="99">
        <f>-H461*Bonds!$AS$8</f>
        <v>-0.737956353</v>
      </c>
      <c r="K461" s="99">
        <f t="shared" si="6"/>
        <v>-2.333622889</v>
      </c>
    </row>
    <row r="462">
      <c r="A462" s="262">
        <v>42481.0</v>
      </c>
      <c r="B462" s="10">
        <f>EXP(-1*B$9*'Yield curve'!B455/100)</f>
        <v>0.908645727</v>
      </c>
      <c r="C462" s="10">
        <f>EXP(-1*C$9*'Yield curve'!C455/100)</f>
        <v>0.8281176875</v>
      </c>
      <c r="D462" s="10">
        <f>EXP(-1*D$9*'Yield curve'!D455/100)</f>
        <v>0.7551793562</v>
      </c>
      <c r="E462" s="10">
        <f>EXP(-1*E$9*'Yield curve'!E455/100)</f>
        <v>0.6894921272</v>
      </c>
      <c r="F462" s="99">
        <f>EXP(-1*F$9*'Yield curve'!F455/100)</f>
        <v>0.6303374299</v>
      </c>
      <c r="G462" s="99">
        <f t="shared" si="4"/>
        <v>72.56317381</v>
      </c>
      <c r="H462" s="99">
        <f t="shared" si="5"/>
        <v>4.713395019</v>
      </c>
      <c r="I462" s="99">
        <f>H462*(Bonds!Z452/100)*(1/(1+(Bonds!F452/100)))</f>
        <v>0.002589066201</v>
      </c>
      <c r="J462" s="99">
        <f>-H462*Bonds!$AS$8</f>
        <v>-0.7380118918</v>
      </c>
      <c r="K462" s="99">
        <f t="shared" si="6"/>
        <v>-2.333798519</v>
      </c>
    </row>
    <row r="463">
      <c r="A463" s="262">
        <v>42480.0</v>
      </c>
      <c r="B463" s="10">
        <f>EXP(-1*B$9*'Yield curve'!B456/100)</f>
        <v>0.9088274744</v>
      </c>
      <c r="C463" s="10">
        <f>EXP(-1*C$9*'Yield curve'!C456/100)</f>
        <v>0.8292778642</v>
      </c>
      <c r="D463" s="10">
        <f>EXP(-1*D$9*'Yield curve'!D456/100)</f>
        <v>0.7569939634</v>
      </c>
      <c r="E463" s="10">
        <f>EXP(-1*E$9*'Yield curve'!E456/100)</f>
        <v>0.6914254105</v>
      </c>
      <c r="F463" s="99">
        <f>EXP(-1*F$9*'Yield curve'!F456/100)</f>
        <v>0.6322312815</v>
      </c>
      <c r="G463" s="99">
        <f t="shared" si="4"/>
        <v>72.77001814</v>
      </c>
      <c r="H463" s="99">
        <f t="shared" si="5"/>
        <v>4.713874029</v>
      </c>
      <c r="I463" s="99">
        <f>H463*(Bonds!Z453/100)*(1/(1+(Bonds!F453/100)))</f>
        <v>-0.003022544491</v>
      </c>
      <c r="J463" s="99">
        <f>-H463*Bonds!$AS$8</f>
        <v>-0.7380868941</v>
      </c>
      <c r="K463" s="99">
        <f t="shared" si="6"/>
        <v>-2.334035696</v>
      </c>
    </row>
    <row r="464">
      <c r="A464" s="262">
        <v>42479.0</v>
      </c>
      <c r="B464" s="10">
        <f>EXP(-1*B$9*'Yield curve'!B457/100)</f>
        <v>0.9078283138</v>
      </c>
      <c r="C464" s="10">
        <f>EXP(-1*C$9*'Yield curve'!C457/100)</f>
        <v>0.8276209659</v>
      </c>
      <c r="D464" s="10">
        <f>EXP(-1*D$9*'Yield curve'!D457/100)</f>
        <v>0.755405944</v>
      </c>
      <c r="E464" s="10">
        <f>EXP(-1*E$9*'Yield curve'!E457/100)</f>
        <v>0.6894921272</v>
      </c>
      <c r="F464" s="99">
        <f>EXP(-1*F$9*'Yield curve'!F457/100)</f>
        <v>0.6300223399</v>
      </c>
      <c r="G464" s="99">
        <f t="shared" si="4"/>
        <v>72.52815822</v>
      </c>
      <c r="H464" s="99">
        <f t="shared" si="5"/>
        <v>4.713405098</v>
      </c>
      <c r="I464" s="99">
        <f>H464*(Bonds!Z454/100)*(1/(1+(Bonds!F454/100)))</f>
        <v>-0.00258883473</v>
      </c>
      <c r="J464" s="99">
        <f>-H464*Bonds!$AS$8</f>
        <v>-0.7380134699</v>
      </c>
      <c r="K464" s="99">
        <f t="shared" si="6"/>
        <v>-2.333803509</v>
      </c>
    </row>
    <row r="465">
      <c r="A465" s="262">
        <v>42478.0</v>
      </c>
      <c r="B465" s="10">
        <f>EXP(-1*B$9*'Yield curve'!B458/100)</f>
        <v>0.9074652551</v>
      </c>
      <c r="C465" s="10">
        <f>EXP(-1*C$9*'Yield curve'!C458/100)</f>
        <v>0.8271245423</v>
      </c>
      <c r="D465" s="10">
        <f>EXP(-1*D$9*'Yield curve'!D458/100)</f>
        <v>0.7542736845</v>
      </c>
      <c r="E465" s="10">
        <f>EXP(-1*E$9*'Yield curve'!E458/100)</f>
        <v>0.6879769118</v>
      </c>
      <c r="F465" s="99">
        <f>EXP(-1*F$9*'Yield curve'!F458/100)</f>
        <v>0.6281351052</v>
      </c>
      <c r="G465" s="99">
        <f t="shared" si="4"/>
        <v>72.32594927</v>
      </c>
      <c r="H465" s="99">
        <f t="shared" si="5"/>
        <v>4.71283616</v>
      </c>
      <c r="I465" s="99">
        <f>H465*(Bonds!Z455/100)*(1/(1+(Bonds!F455/100)))</f>
        <v>0.001293550639</v>
      </c>
      <c r="J465" s="99">
        <f>-H465*Bonds!$AS$8</f>
        <v>-0.737924387</v>
      </c>
      <c r="K465" s="99">
        <f t="shared" si="6"/>
        <v>-2.333521804</v>
      </c>
    </row>
    <row r="466">
      <c r="A466" s="262">
        <v>42475.0</v>
      </c>
      <c r="B466" s="10">
        <f>EXP(-1*B$9*'Yield curve'!B459/100)</f>
        <v>0.9071023416</v>
      </c>
      <c r="C466" s="10">
        <f>EXP(-1*C$9*'Yield curve'!C459/100)</f>
        <v>0.8264631073</v>
      </c>
      <c r="D466" s="10">
        <f>EXP(-1*D$9*'Yield curve'!D459/100)</f>
        <v>0.7542736845</v>
      </c>
      <c r="E466" s="10">
        <f>EXP(-1*E$9*'Yield curve'!E459/100)</f>
        <v>0.6883898218</v>
      </c>
      <c r="F466" s="99">
        <f>EXP(-1*F$9*'Yield curve'!F459/100)</f>
        <v>0.6290780149</v>
      </c>
      <c r="G466" s="99">
        <f t="shared" si="4"/>
        <v>72.42106891</v>
      </c>
      <c r="H466" s="99">
        <f t="shared" si="5"/>
        <v>4.713317685</v>
      </c>
      <c r="I466" s="99">
        <f>H466*(Bonds!Z456/100)*(1/(1+(Bonds!F456/100)))</f>
        <v>-0.0008626919895</v>
      </c>
      <c r="J466" s="99">
        <f>-H466*Bonds!$AS$8</f>
        <v>-0.737999783</v>
      </c>
      <c r="K466" s="99">
        <f t="shared" si="6"/>
        <v>-2.333760227</v>
      </c>
    </row>
    <row r="467">
      <c r="A467" s="262">
        <v>42474.0</v>
      </c>
      <c r="B467" s="10">
        <f>EXP(-1*B$9*'Yield curve'!B460/100)</f>
        <v>0.9075560061</v>
      </c>
      <c r="C467" s="10">
        <f>EXP(-1*C$9*'Yield curve'!C460/100)</f>
        <v>0.8272899838</v>
      </c>
      <c r="D467" s="10">
        <f>EXP(-1*D$9*'Yield curve'!D460/100)</f>
        <v>0.7545000006</v>
      </c>
      <c r="E467" s="10">
        <f>EXP(-1*E$9*'Yield curve'!E460/100)</f>
        <v>0.6882521576</v>
      </c>
      <c r="F467" s="99">
        <f>EXP(-1*F$9*'Yield curve'!F460/100)</f>
        <v>0.6284492513</v>
      </c>
      <c r="G467" s="99">
        <f t="shared" si="4"/>
        <v>72.36004363</v>
      </c>
      <c r="H467" s="99">
        <f t="shared" si="5"/>
        <v>4.712916628</v>
      </c>
      <c r="I467" s="99">
        <f>H467*(Bonds!Z457/100)*(1/(1+(Bonds!F457/100)))</f>
        <v>0.0004312303621</v>
      </c>
      <c r="J467" s="99">
        <f>-H467*Bonds!$AS$8</f>
        <v>-0.7379369865</v>
      </c>
      <c r="K467" s="99">
        <f t="shared" si="6"/>
        <v>-2.333561647</v>
      </c>
    </row>
    <row r="468">
      <c r="A468" s="262">
        <v>42473.0</v>
      </c>
      <c r="B468" s="10">
        <f>EXP(-1*B$9*'Yield curve'!B461/100)</f>
        <v>0.9075560061</v>
      </c>
      <c r="C468" s="10">
        <f>EXP(-1*C$9*'Yield curve'!C461/100)</f>
        <v>0.8267937587</v>
      </c>
      <c r="D468" s="10">
        <f>EXP(-1*D$9*'Yield curve'!D461/100)</f>
        <v>0.7542736845</v>
      </c>
      <c r="E468" s="10">
        <f>EXP(-1*E$9*'Yield curve'!E461/100)</f>
        <v>0.6882521576</v>
      </c>
      <c r="F468" s="99">
        <f>EXP(-1*F$9*'Yield curve'!F461/100)</f>
        <v>0.6287635545</v>
      </c>
      <c r="G468" s="99">
        <f t="shared" si="4"/>
        <v>72.39045335</v>
      </c>
      <c r="H468" s="99">
        <f t="shared" si="5"/>
        <v>4.713104268</v>
      </c>
      <c r="I468" s="99">
        <f>H468*(Bonds!Z458/100)*(1/(1+(Bonds!F458/100)))</f>
        <v>0.001725147975</v>
      </c>
      <c r="J468" s="99">
        <f>-H468*Bonds!$AS$8</f>
        <v>-0.7379663668</v>
      </c>
      <c r="K468" s="99">
        <f t="shared" si="6"/>
        <v>-2.333654556</v>
      </c>
    </row>
    <row r="469">
      <c r="A469" s="262">
        <v>42472.0</v>
      </c>
      <c r="B469" s="10">
        <f>EXP(-1*B$9*'Yield curve'!B462/100)</f>
        <v>0.9076467663</v>
      </c>
      <c r="C469" s="10">
        <f>EXP(-1*C$9*'Yield curve'!C462/100)</f>
        <v>0.8272899838</v>
      </c>
      <c r="D469" s="10">
        <f>EXP(-1*D$9*'Yield curve'!D462/100)</f>
        <v>0.755405944</v>
      </c>
      <c r="E469" s="10">
        <f>EXP(-1*E$9*'Yield curve'!E462/100)</f>
        <v>0.6894921272</v>
      </c>
      <c r="F469" s="99">
        <f>EXP(-1*F$9*'Yield curve'!F462/100)</f>
        <v>0.6300223399</v>
      </c>
      <c r="G469" s="99">
        <f t="shared" si="4"/>
        <v>72.5268769</v>
      </c>
      <c r="H469" s="99">
        <f t="shared" si="5"/>
        <v>4.713459293</v>
      </c>
      <c r="I469" s="99">
        <f>H469*(Bonds!Z459/100)*(1/(1+(Bonds!F459/100)))</f>
        <v>-0.0008629548321</v>
      </c>
      <c r="J469" s="99">
        <f>-H469*Bonds!$AS$8</f>
        <v>-0.7380219557</v>
      </c>
      <c r="K469" s="99">
        <f t="shared" si="6"/>
        <v>-2.333830343</v>
      </c>
    </row>
    <row r="470">
      <c r="A470" s="262">
        <v>42471.0</v>
      </c>
      <c r="B470" s="10">
        <f>EXP(-1*B$9*'Yield curve'!B463/100)</f>
        <v>0.9079191011</v>
      </c>
      <c r="C470" s="10">
        <f>EXP(-1*C$9*'Yield curve'!C463/100)</f>
        <v>0.8274554583</v>
      </c>
      <c r="D470" s="10">
        <f>EXP(-1*D$9*'Yield curve'!D463/100)</f>
        <v>0.7547263845</v>
      </c>
      <c r="E470" s="10">
        <f>EXP(-1*E$9*'Yield curve'!E463/100)</f>
        <v>0.6888029797</v>
      </c>
      <c r="F470" s="99">
        <f>EXP(-1*F$9*'Yield curve'!F463/100)</f>
        <v>0.6293926325</v>
      </c>
      <c r="G470" s="99">
        <f t="shared" si="4"/>
        <v>72.46000464</v>
      </c>
      <c r="H470" s="99">
        <f t="shared" si="5"/>
        <v>4.713210806</v>
      </c>
      <c r="I470" s="99">
        <f>H470*(Bonds!Z460/100)*(1/(1+(Bonds!F460/100)))</f>
        <v>-0.001725502766</v>
      </c>
      <c r="J470" s="99">
        <f>-H470*Bonds!$AS$8</f>
        <v>-0.7379830482</v>
      </c>
      <c r="K470" s="99">
        <f t="shared" si="6"/>
        <v>-2.333707307</v>
      </c>
    </row>
    <row r="471">
      <c r="A471" s="262">
        <v>42468.0</v>
      </c>
      <c r="B471" s="10">
        <f>EXP(-1*B$9*'Yield curve'!B464/100)</f>
        <v>0.9069209392</v>
      </c>
      <c r="C471" s="10">
        <f>EXP(-1*C$9*'Yield curve'!C464/100)</f>
        <v>0.8262978312</v>
      </c>
      <c r="D471" s="10">
        <f>EXP(-1*D$9*'Yield curve'!D464/100)</f>
        <v>0.7538212561</v>
      </c>
      <c r="E471" s="10">
        <f>EXP(-1*E$9*'Yield curve'!E464/100)</f>
        <v>0.6877017761</v>
      </c>
      <c r="F471" s="99">
        <f>EXP(-1*F$9*'Yield curve'!F464/100)</f>
        <v>0.6281351052</v>
      </c>
      <c r="G471" s="99">
        <f t="shared" si="4"/>
        <v>72.32070279</v>
      </c>
      <c r="H471" s="99">
        <f t="shared" si="5"/>
        <v>4.713017116</v>
      </c>
      <c r="I471" s="99">
        <f>H471*(Bonds!Z461/100)*(1/(1+(Bonds!F461/100)))</f>
        <v>-0.002156000511</v>
      </c>
      <c r="J471" s="99">
        <f>-H471*Bonds!$AS$8</f>
        <v>-0.7379527207</v>
      </c>
      <c r="K471" s="99">
        <f t="shared" si="6"/>
        <v>-2.333611403</v>
      </c>
    </row>
    <row r="472">
      <c r="A472" s="262">
        <v>42467.0</v>
      </c>
      <c r="B472" s="10">
        <f>EXP(-1*B$9*'Yield curve'!B465/100)</f>
        <v>0.9069209392</v>
      </c>
      <c r="C472" s="10">
        <f>EXP(-1*C$9*'Yield curve'!C465/100)</f>
        <v>0.8262978312</v>
      </c>
      <c r="D472" s="10">
        <f>EXP(-1*D$9*'Yield curve'!D465/100)</f>
        <v>0.7535951436</v>
      </c>
      <c r="E472" s="10">
        <f>EXP(-1*E$9*'Yield curve'!E465/100)</f>
        <v>0.6868770289</v>
      </c>
      <c r="F472" s="99">
        <f>EXP(-1*F$9*'Yield curve'!F465/100)</f>
        <v>0.6265667287</v>
      </c>
      <c r="G472" s="99">
        <f t="shared" si="4"/>
        <v>72.15731705</v>
      </c>
      <c r="H472" s="99">
        <f t="shared" si="5"/>
        <v>4.712411544</v>
      </c>
      <c r="I472" s="99">
        <f>H472*(Bonds!Z462/100)*(1/(1+(Bonds!F462/100)))</f>
        <v>0.004309475577</v>
      </c>
      <c r="J472" s="99">
        <f>-H472*Bonds!$AS$8</f>
        <v>-0.7378579016</v>
      </c>
      <c r="K472" s="99">
        <f t="shared" si="6"/>
        <v>-2.333311559</v>
      </c>
    </row>
    <row r="473">
      <c r="A473" s="262">
        <v>42466.0</v>
      </c>
      <c r="B473" s="10">
        <f>EXP(-1*B$9*'Yield curve'!B466/100)</f>
        <v>0.9066489038</v>
      </c>
      <c r="C473" s="10">
        <f>EXP(-1*C$9*'Yield curve'!C466/100)</f>
        <v>0.8271245423</v>
      </c>
      <c r="D473" s="10">
        <f>EXP(-1*D$9*'Yield curve'!D466/100)</f>
        <v>0.7551793562</v>
      </c>
      <c r="E473" s="10">
        <f>EXP(-1*E$9*'Yield curve'!E466/100)</f>
        <v>0.6892163855</v>
      </c>
      <c r="F473" s="99">
        <f>EXP(-1*F$9*'Yield curve'!F466/100)</f>
        <v>0.6297074075</v>
      </c>
      <c r="G473" s="99">
        <f t="shared" si="4"/>
        <v>72.49043224</v>
      </c>
      <c r="H473" s="99">
        <f t="shared" si="5"/>
        <v>4.713495144</v>
      </c>
      <c r="I473" s="99">
        <f>H473*(Bonds!Z463/100)*(1/(1+(Bonds!F463/100)))</f>
        <v>-0.0008628824062</v>
      </c>
      <c r="J473" s="99">
        <f>-H473*Bonds!$AS$8</f>
        <v>-0.7380275691</v>
      </c>
      <c r="K473" s="99">
        <f t="shared" si="6"/>
        <v>-2.333848094</v>
      </c>
    </row>
    <row r="474">
      <c r="A474" s="262">
        <v>42465.0</v>
      </c>
      <c r="B474" s="10">
        <f>EXP(-1*B$9*'Yield curve'!B467/100)</f>
        <v>0.9063769499</v>
      </c>
      <c r="C474" s="10">
        <f>EXP(-1*C$9*'Yield curve'!C467/100)</f>
        <v>0.8269591339</v>
      </c>
      <c r="D474" s="10">
        <f>EXP(-1*D$9*'Yield curve'!D467/100)</f>
        <v>0.7549528364</v>
      </c>
      <c r="E474" s="10">
        <f>EXP(-1*E$9*'Yield curve'!E467/100)</f>
        <v>0.6888029797</v>
      </c>
      <c r="F474" s="99">
        <f>EXP(-1*F$9*'Yield curve'!F467/100)</f>
        <v>0.6290780149</v>
      </c>
      <c r="G474" s="99">
        <f t="shared" si="4"/>
        <v>72.42322627</v>
      </c>
      <c r="H474" s="99">
        <f t="shared" si="5"/>
        <v>4.713313868</v>
      </c>
      <c r="I474" s="99">
        <f>H474*(Bonds!Z464/100)*(1/(1+(Bonds!F464/100)))</f>
        <v>0.003019419518</v>
      </c>
      <c r="J474" s="99">
        <f>-H474*Bonds!$AS$8</f>
        <v>-0.7379991853</v>
      </c>
      <c r="K474" s="99">
        <f t="shared" si="6"/>
        <v>-2.333758337</v>
      </c>
    </row>
    <row r="475">
      <c r="A475" s="262">
        <v>42464.0</v>
      </c>
      <c r="B475" s="10">
        <f>EXP(-1*B$9*'Yield curve'!B468/100)</f>
        <v>0.9061956926</v>
      </c>
      <c r="C475" s="10">
        <f>EXP(-1*C$9*'Yield curve'!C468/100)</f>
        <v>0.8262978312</v>
      </c>
      <c r="D475" s="10">
        <f>EXP(-1*D$9*'Yield curve'!D468/100)</f>
        <v>0.7551793562</v>
      </c>
      <c r="E475" s="10">
        <f>EXP(-1*E$9*'Yield curve'!E468/100)</f>
        <v>0.6899059466</v>
      </c>
      <c r="F475" s="99">
        <f>EXP(-1*F$9*'Yield curve'!F468/100)</f>
        <v>0.6312836455</v>
      </c>
      <c r="G475" s="99">
        <f t="shared" si="4"/>
        <v>72.65052073</v>
      </c>
      <c r="H475" s="99">
        <f t="shared" si="5"/>
        <v>4.714250468</v>
      </c>
      <c r="I475" s="99">
        <f>H475*(Bonds!Z465/100)*(1/(1+(Bonds!F465/100)))</f>
        <v>0.0004317079183</v>
      </c>
      <c r="J475" s="99">
        <f>-H475*Bonds!$AS$8</f>
        <v>-0.7381458359</v>
      </c>
      <c r="K475" s="99">
        <f t="shared" si="6"/>
        <v>-2.334222087</v>
      </c>
    </row>
    <row r="476">
      <c r="A476" s="262">
        <v>42461.0</v>
      </c>
      <c r="B476" s="10">
        <f>EXP(-1*B$9*'Yield curve'!B469/100)</f>
        <v>0.9062863167</v>
      </c>
      <c r="C476" s="10">
        <f>EXP(-1*C$9*'Yield curve'!C469/100)</f>
        <v>0.8274554583</v>
      </c>
      <c r="D476" s="10">
        <f>EXP(-1*D$9*'Yield curve'!D469/100)</f>
        <v>0.7565399032</v>
      </c>
      <c r="E476" s="10">
        <f>EXP(-1*E$9*'Yield curve'!E469/100)</f>
        <v>0.6908724913</v>
      </c>
      <c r="F476" s="99">
        <f>EXP(-1*F$9*'Yield curve'!F469/100)</f>
        <v>0.6315993663</v>
      </c>
      <c r="G476" s="99">
        <f t="shared" si="4"/>
        <v>72.69182046</v>
      </c>
      <c r="H476" s="99">
        <f t="shared" si="5"/>
        <v>4.714154086</v>
      </c>
      <c r="I476" s="99">
        <f>H476*(Bonds!Z466/100)*(1/(1+(Bonds!F466/100)))</f>
        <v>0.002590431772</v>
      </c>
      <c r="J476" s="99">
        <f>-H476*Bonds!$AS$8</f>
        <v>-0.7381307447</v>
      </c>
      <c r="K476" s="99">
        <f t="shared" si="6"/>
        <v>-2.334174364</v>
      </c>
    </row>
    <row r="477">
      <c r="A477" s="262">
        <v>42460.0</v>
      </c>
      <c r="B477" s="10">
        <f>EXP(-1*B$9*'Yield curve'!B470/100)</f>
        <v>0.9059238747</v>
      </c>
      <c r="C477" s="10">
        <f>EXP(-1*C$9*'Yield curve'!C470/100)</f>
        <v>0.8272899838</v>
      </c>
      <c r="D477" s="10">
        <f>EXP(-1*D$9*'Yield curve'!D470/100)</f>
        <v>0.7569939634</v>
      </c>
      <c r="E477" s="10">
        <f>EXP(-1*E$9*'Yield curve'!E470/100)</f>
        <v>0.6919787721</v>
      </c>
      <c r="F477" s="99">
        <f>EXP(-1*F$9*'Yield curve'!F470/100)</f>
        <v>0.6334970094</v>
      </c>
      <c r="G477" s="99">
        <f t="shared" si="4"/>
        <v>72.88890995</v>
      </c>
      <c r="H477" s="99">
        <f t="shared" si="5"/>
        <v>4.714924666</v>
      </c>
      <c r="I477" s="99">
        <f>H477*(Bonds!Z467/100)*(1/(1+(Bonds!F467/100)))</f>
        <v>-0.001728186444</v>
      </c>
      <c r="J477" s="99">
        <f>-H477*Bonds!$AS$8</f>
        <v>-0.7382514001</v>
      </c>
      <c r="K477" s="99">
        <f t="shared" si="6"/>
        <v>-2.33455591</v>
      </c>
    </row>
    <row r="478">
      <c r="A478" s="262">
        <v>42459.0</v>
      </c>
      <c r="B478" s="10">
        <f>EXP(-1*B$9*'Yield curve'!B471/100)</f>
        <v>0.9078283138</v>
      </c>
      <c r="C478" s="10">
        <f>EXP(-1*C$9*'Yield curve'!C471/100)</f>
        <v>0.8287804467</v>
      </c>
      <c r="D478" s="10">
        <f>EXP(-1*D$9*'Yield curve'!D471/100)</f>
        <v>0.7572210956</v>
      </c>
      <c r="E478" s="10">
        <f>EXP(-1*E$9*'Yield curve'!E471/100)</f>
        <v>0.6915637094</v>
      </c>
      <c r="F478" s="99">
        <f>EXP(-1*F$9*'Yield curve'!F471/100)</f>
        <v>0.6322312815</v>
      </c>
      <c r="G478" s="99">
        <f t="shared" si="4"/>
        <v>72.76719027</v>
      </c>
      <c r="H478" s="99">
        <f t="shared" si="5"/>
        <v>4.714031129</v>
      </c>
      <c r="I478" s="99">
        <f>H478*(Bonds!Z468/100)*(1/(1+(Bonds!F468/100)))</f>
        <v>-0.005181677526</v>
      </c>
      <c r="J478" s="99">
        <f>-H478*Bonds!$AS$8</f>
        <v>-0.7381114924</v>
      </c>
      <c r="K478" s="99">
        <f t="shared" si="6"/>
        <v>-2.334113483</v>
      </c>
    </row>
    <row r="479">
      <c r="A479" s="262">
        <v>42458.0</v>
      </c>
      <c r="B479" s="10">
        <f>EXP(-1*B$9*'Yield curve'!B472/100)</f>
        <v>0.9079191011</v>
      </c>
      <c r="C479" s="10">
        <f>EXP(-1*C$9*'Yield curve'!C472/100)</f>
        <v>0.8281176875</v>
      </c>
      <c r="D479" s="10">
        <f>EXP(-1*D$9*'Yield curve'!D472/100)</f>
        <v>0.755405944</v>
      </c>
      <c r="E479" s="10">
        <f>EXP(-1*E$9*'Yield curve'!E472/100)</f>
        <v>0.6888029797</v>
      </c>
      <c r="F479" s="99">
        <f>EXP(-1*F$9*'Yield curve'!F472/100)</f>
        <v>0.6284492513</v>
      </c>
      <c r="G479" s="99">
        <f t="shared" si="4"/>
        <v>72.36666254</v>
      </c>
      <c r="H479" s="99">
        <f t="shared" si="5"/>
        <v>4.712725306</v>
      </c>
      <c r="I479" s="99">
        <f>H479*(Bonds!Z469/100)*(1/(1+(Bonds!F469/100)))</f>
        <v>0.001293638569</v>
      </c>
      <c r="J479" s="99">
        <f>-H479*Bonds!$AS$8</f>
        <v>-0.7379070298</v>
      </c>
      <c r="K479" s="99">
        <f t="shared" si="6"/>
        <v>-2.333466915</v>
      </c>
    </row>
    <row r="480">
      <c r="A480" s="262">
        <v>42457.0</v>
      </c>
      <c r="B480" s="10">
        <f>EXP(-1*B$9*'Yield curve'!B473/100)</f>
        <v>0.9081915177</v>
      </c>
      <c r="C480" s="10">
        <f>EXP(-1*C$9*'Yield curve'!C473/100)</f>
        <v>0.8286147072</v>
      </c>
      <c r="D480" s="10">
        <f>EXP(-1*D$9*'Yield curve'!D473/100)</f>
        <v>0.7560861154</v>
      </c>
      <c r="E480" s="10">
        <f>EXP(-1*E$9*'Yield curve'!E473/100)</f>
        <v>0.6896300394</v>
      </c>
      <c r="F480" s="99">
        <f>EXP(-1*F$9*'Yield curve'!F473/100)</f>
        <v>0.6293926325</v>
      </c>
      <c r="G480" s="99">
        <f t="shared" si="4"/>
        <v>72.46905078</v>
      </c>
      <c r="H480" s="99">
        <f t="shared" si="5"/>
        <v>4.712966695</v>
      </c>
      <c r="I480" s="99">
        <f>H480*(Bonds!Z470/100)*(1/(1+(Bonds!F470/100)))</f>
        <v>0.001725413397</v>
      </c>
      <c r="J480" s="99">
        <f>-H480*Bonds!$AS$8</f>
        <v>-0.7379448259</v>
      </c>
      <c r="K480" s="99">
        <f t="shared" si="6"/>
        <v>-2.333586437</v>
      </c>
    </row>
    <row r="481">
      <c r="A481" s="262">
        <v>42454.0</v>
      </c>
      <c r="B481" s="10">
        <f>EXP(-1*B$9*'Yield curve'!B474/100)</f>
        <v>0.9081007031</v>
      </c>
      <c r="C481" s="10">
        <f>EXP(-1*C$9*'Yield curve'!C474/100)</f>
        <v>0.8281176875</v>
      </c>
      <c r="D481" s="10">
        <f>EXP(-1*D$9*'Yield curve'!D474/100)</f>
        <v>0.7560861154</v>
      </c>
      <c r="E481" s="10">
        <f>EXP(-1*E$9*'Yield curve'!E474/100)</f>
        <v>0.6901819641</v>
      </c>
      <c r="F481" s="99">
        <f>EXP(-1*F$9*'Yield curve'!F474/100)</f>
        <v>0.6306526774</v>
      </c>
      <c r="G481" s="99">
        <f t="shared" si="4"/>
        <v>72.59811561</v>
      </c>
      <c r="H481" s="99">
        <f t="shared" si="5"/>
        <v>4.713521832</v>
      </c>
      <c r="I481" s="99">
        <f>H481*(Bonds!Z471/100)*(1/(1+(Bonds!F471/100)))</f>
        <v>-0.002157810763</v>
      </c>
      <c r="J481" s="99">
        <f>-H481*Bonds!$AS$8</f>
        <v>-0.7380317478</v>
      </c>
      <c r="K481" s="99">
        <f t="shared" si="6"/>
        <v>-2.333861309</v>
      </c>
    </row>
    <row r="482">
      <c r="A482" s="262">
        <v>42453.0</v>
      </c>
      <c r="B482" s="10">
        <f>EXP(-1*B$9*'Yield curve'!B475/100)</f>
        <v>0.9081915177</v>
      </c>
      <c r="C482" s="10">
        <f>EXP(-1*C$9*'Yield curve'!C475/100)</f>
        <v>0.8276209659</v>
      </c>
      <c r="D482" s="10">
        <f>EXP(-1*D$9*'Yield curve'!D475/100)</f>
        <v>0.755405944</v>
      </c>
      <c r="E482" s="10">
        <f>EXP(-1*E$9*'Yield curve'!E475/100)</f>
        <v>0.689078556</v>
      </c>
      <c r="F482" s="99">
        <f>EXP(-1*F$9*'Yield curve'!F475/100)</f>
        <v>0.6290780149</v>
      </c>
      <c r="G482" s="99">
        <f t="shared" si="4"/>
        <v>72.43123898</v>
      </c>
      <c r="H482" s="99">
        <f t="shared" si="5"/>
        <v>4.712985739</v>
      </c>
      <c r="I482" s="99">
        <f>H482*(Bonds!Z472/100)*(1/(1+(Bonds!F472/100)))</f>
        <v>0.002587893698</v>
      </c>
      <c r="J482" s="99">
        <f>-H482*Bonds!$AS$8</f>
        <v>-0.7379478077</v>
      </c>
      <c r="K482" s="99">
        <f t="shared" si="6"/>
        <v>-2.333595867</v>
      </c>
    </row>
    <row r="483">
      <c r="A483" s="262">
        <v>42452.0</v>
      </c>
      <c r="B483" s="10">
        <f>EXP(-1*B$9*'Yield curve'!B476/100)</f>
        <v>0.9083731742</v>
      </c>
      <c r="C483" s="10">
        <f>EXP(-1*C$9*'Yield curve'!C476/100)</f>
        <v>0.8286147072</v>
      </c>
      <c r="D483" s="10">
        <f>EXP(-1*D$9*'Yield curve'!D476/100)</f>
        <v>0.7569939634</v>
      </c>
      <c r="E483" s="10">
        <f>EXP(-1*E$9*'Yield curve'!E476/100)</f>
        <v>0.6908724913</v>
      </c>
      <c r="F483" s="99">
        <f>EXP(-1*F$9*'Yield curve'!F476/100)</f>
        <v>0.6309680826</v>
      </c>
      <c r="G483" s="99">
        <f t="shared" si="4"/>
        <v>72.6363643</v>
      </c>
      <c r="H483" s="99">
        <f t="shared" si="5"/>
        <v>4.713497595</v>
      </c>
      <c r="I483" s="99">
        <f>H483*(Bonds!Z473/100)*(1/(1+(Bonds!F473/100)))</f>
        <v>0.006042392301</v>
      </c>
      <c r="J483" s="99">
        <f>-H483*Bonds!$AS$8</f>
        <v>-0.7380279528</v>
      </c>
      <c r="K483" s="99">
        <f t="shared" si="6"/>
        <v>-2.333849308</v>
      </c>
    </row>
    <row r="484">
      <c r="A484" s="262">
        <v>42451.0</v>
      </c>
      <c r="B484" s="10">
        <f>EXP(-1*B$9*'Yield curve'!B477/100)</f>
        <v>0.9095548272</v>
      </c>
      <c r="C484" s="10">
        <f>EXP(-1*C$9*'Yield curve'!C477/100)</f>
        <v>0.830273595</v>
      </c>
      <c r="D484" s="10">
        <f>EXP(-1*D$9*'Yield curve'!D477/100)</f>
        <v>0.7590406088</v>
      </c>
      <c r="E484" s="10">
        <f>EXP(-1*E$9*'Yield curve'!E477/100)</f>
        <v>0.6940578254</v>
      </c>
      <c r="F484" s="99">
        <f>EXP(-1*F$9*'Yield curve'!F477/100)</f>
        <v>0.635400354</v>
      </c>
      <c r="G484" s="99">
        <f t="shared" si="4"/>
        <v>73.11085343</v>
      </c>
      <c r="H484" s="99">
        <f t="shared" si="5"/>
        <v>4.714776304</v>
      </c>
      <c r="I484" s="99">
        <f>H484*(Bonds!Z474/100)*(1/(1+(Bonds!F474/100)))</f>
        <v>0.0004322706797</v>
      </c>
      <c r="J484" s="99">
        <f>-H484*Bonds!$AS$8</f>
        <v>-0.73822817</v>
      </c>
      <c r="K484" s="99">
        <f t="shared" si="6"/>
        <v>-2.33448245</v>
      </c>
    </row>
    <row r="485">
      <c r="A485" s="262">
        <v>42450.0</v>
      </c>
      <c r="B485" s="10">
        <f>EXP(-1*B$9*'Yield curve'!B478/100)</f>
        <v>0.9098277346</v>
      </c>
      <c r="C485" s="10">
        <f>EXP(-1*C$9*'Yield curve'!C478/100)</f>
        <v>0.8304396663</v>
      </c>
      <c r="D485" s="10">
        <f>EXP(-1*D$9*'Yield curve'!D478/100)</f>
        <v>0.7594961698</v>
      </c>
      <c r="E485" s="10">
        <f>EXP(-1*E$9*'Yield curve'!E478/100)</f>
        <v>0.6944743851</v>
      </c>
      <c r="F485" s="99">
        <f>EXP(-1*F$9*'Yield curve'!F478/100)</f>
        <v>0.6357181336</v>
      </c>
      <c r="G485" s="99">
        <f t="shared" si="4"/>
        <v>73.14670359</v>
      </c>
      <c r="H485" s="99">
        <f t="shared" si="5"/>
        <v>4.714816381</v>
      </c>
      <c r="I485" s="99">
        <f>H485*(Bonds!Z475/100)*(1/(1+(Bonds!F475/100)))</f>
        <v>0.001296941972</v>
      </c>
      <c r="J485" s="99">
        <f>-H485*Bonds!$AS$8</f>
        <v>-0.7382344452</v>
      </c>
      <c r="K485" s="99">
        <f t="shared" si="6"/>
        <v>-2.334502294</v>
      </c>
    </row>
    <row r="486">
      <c r="A486" s="262">
        <v>42447.0</v>
      </c>
      <c r="B486" s="10">
        <f>EXP(-1*B$9*'Yield curve'!B479/100)</f>
        <v>0.910555888</v>
      </c>
      <c r="C486" s="10">
        <f>EXP(-1*C$9*'Yield curve'!C479/100)</f>
        <v>0.8312705213</v>
      </c>
      <c r="D486" s="10">
        <f>EXP(-1*D$9*'Yield curve'!D479/100)</f>
        <v>0.7604081123</v>
      </c>
      <c r="E486" s="10">
        <f>EXP(-1*E$9*'Yield curve'!E479/100)</f>
        <v>0.6954473301</v>
      </c>
      <c r="F486" s="99">
        <f>EXP(-1*F$9*'Yield curve'!F479/100)</f>
        <v>0.6366724264</v>
      </c>
      <c r="G486" s="99">
        <f t="shared" si="4"/>
        <v>73.25312833</v>
      </c>
      <c r="H486" s="99">
        <f t="shared" si="5"/>
        <v>4.714950786</v>
      </c>
      <c r="I486" s="99">
        <f>H486*(Bonds!Z476/100)*(1/(1+(Bonds!F476/100)))</f>
        <v>-0.004756897977</v>
      </c>
      <c r="J486" s="99">
        <f>-H486*Bonds!$AS$8</f>
        <v>-0.7382554899</v>
      </c>
      <c r="K486" s="99">
        <f t="shared" si="6"/>
        <v>-2.334568843</v>
      </c>
    </row>
    <row r="487">
      <c r="A487" s="262">
        <v>42446.0</v>
      </c>
      <c r="B487" s="10">
        <f>EXP(-1*B$9*'Yield curve'!B480/100)</f>
        <v>0.9101917385</v>
      </c>
      <c r="C487" s="10">
        <f>EXP(-1*C$9*'Yield curve'!C480/100)</f>
        <v>0.8314367921</v>
      </c>
      <c r="D487" s="10">
        <f>EXP(-1*D$9*'Yield curve'!D480/100)</f>
        <v>0.7594961698</v>
      </c>
      <c r="E487" s="10">
        <f>EXP(-1*E$9*'Yield curve'!E480/100)</f>
        <v>0.6933641145</v>
      </c>
      <c r="F487" s="99">
        <f>EXP(-1*F$9*'Yield curve'!F480/100)</f>
        <v>0.6331803401</v>
      </c>
      <c r="G487" s="99">
        <f t="shared" si="4"/>
        <v>72.88720689</v>
      </c>
      <c r="H487" s="99">
        <f t="shared" si="5"/>
        <v>4.713686594</v>
      </c>
      <c r="I487" s="99">
        <f>H487*(Bonds!Z477/100)*(1/(1+(Bonds!F477/100)))</f>
        <v>-0.01382059474</v>
      </c>
      <c r="J487" s="99">
        <f>-H487*Bonds!$AS$8</f>
        <v>-0.7380575459</v>
      </c>
      <c r="K487" s="99">
        <f t="shared" si="6"/>
        <v>-2.333942889</v>
      </c>
    </row>
    <row r="488">
      <c r="A488" s="262">
        <v>42445.0</v>
      </c>
      <c r="B488" s="10">
        <f>EXP(-1*B$9*'Yield curve'!B481/100)</f>
        <v>0.9091001635</v>
      </c>
      <c r="C488" s="10">
        <f>EXP(-1*C$9*'Yield curve'!C481/100)</f>
        <v>0.8271245423</v>
      </c>
      <c r="D488" s="10">
        <f>EXP(-1*D$9*'Yield curve'!D481/100)</f>
        <v>0.7524655983</v>
      </c>
      <c r="E488" s="10">
        <f>EXP(-1*E$9*'Yield curve'!E481/100)</f>
        <v>0.6846825355</v>
      </c>
      <c r="F488" s="99">
        <f>EXP(-1*F$9*'Yield curve'!F481/100)</f>
        <v>0.6231300712</v>
      </c>
      <c r="G488" s="99">
        <f t="shared" si="4"/>
        <v>71.80426439</v>
      </c>
      <c r="H488" s="99">
        <f t="shared" si="5"/>
        <v>4.710762721</v>
      </c>
      <c r="I488" s="99">
        <f>H488*(Bonds!Z478/100)*(1/(1+(Bonds!F478/100)))</f>
        <v>-0.004303638518</v>
      </c>
      <c r="J488" s="99">
        <f>-H488*Bonds!$AS$8</f>
        <v>-0.737599733</v>
      </c>
      <c r="K488" s="99">
        <f t="shared" si="6"/>
        <v>-2.332495158</v>
      </c>
    </row>
    <row r="489">
      <c r="A489" s="262">
        <v>42444.0</v>
      </c>
      <c r="B489" s="10">
        <f>EXP(-1*B$9*'Yield curve'!B482/100)</f>
        <v>0.909009258</v>
      </c>
      <c r="C489" s="10">
        <f>EXP(-1*C$9*'Yield curve'!C482/100)</f>
        <v>0.8266284164</v>
      </c>
      <c r="D489" s="10">
        <f>EXP(-1*D$9*'Yield curve'!D482/100)</f>
        <v>0.751337746</v>
      </c>
      <c r="E489" s="10">
        <f>EXP(-1*E$9*'Yield curve'!E482/100)</f>
        <v>0.6826315659</v>
      </c>
      <c r="F489" s="99">
        <f>EXP(-1*F$9*'Yield curve'!F482/100)</f>
        <v>0.620022197</v>
      </c>
      <c r="G489" s="99">
        <f t="shared" si="4"/>
        <v>71.47629266</v>
      </c>
      <c r="H489" s="99">
        <f t="shared" si="5"/>
        <v>4.709650955</v>
      </c>
      <c r="I489" s="99">
        <f>H489*(Bonds!Z479/100)*(1/(1+(Bonds!F479/100)))</f>
        <v>0.003868826085</v>
      </c>
      <c r="J489" s="99">
        <f>-H489*Bonds!$AS$8</f>
        <v>-0.7374256553</v>
      </c>
      <c r="K489" s="99">
        <f t="shared" si="6"/>
        <v>-2.331944676</v>
      </c>
    </row>
    <row r="490">
      <c r="A490" s="262">
        <v>42443.0</v>
      </c>
      <c r="B490" s="10">
        <f>EXP(-1*B$9*'Yield curve'!B483/100)</f>
        <v>0.9097367564</v>
      </c>
      <c r="C490" s="10">
        <f>EXP(-1*C$9*'Yield curve'!C483/100)</f>
        <v>0.8284490009</v>
      </c>
      <c r="D490" s="10">
        <f>EXP(-1*D$9*'Yield curve'!D483/100)</f>
        <v>0.7538212561</v>
      </c>
      <c r="E490" s="10">
        <f>EXP(-1*E$9*'Yield curve'!E483/100)</f>
        <v>0.6853675605</v>
      </c>
      <c r="F490" s="99">
        <f>EXP(-1*F$9*'Yield curve'!F483/100)</f>
        <v>0.622818584</v>
      </c>
      <c r="G490" s="99">
        <f t="shared" si="4"/>
        <v>71.7823413</v>
      </c>
      <c r="H490" s="99">
        <f t="shared" si="5"/>
        <v>4.710329033</v>
      </c>
      <c r="I490" s="99">
        <f>H490*(Bonds!Z480/100)*(1/(1+(Bonds!F480/100)))</f>
        <v>0.003872564291</v>
      </c>
      <c r="J490" s="99">
        <f>-H490*Bonds!$AS$8</f>
        <v>-0.7375318271</v>
      </c>
      <c r="K490" s="99">
        <f t="shared" si="6"/>
        <v>-2.332280421</v>
      </c>
    </row>
    <row r="491">
      <c r="A491" s="262">
        <v>42440.0</v>
      </c>
      <c r="B491" s="10">
        <f>EXP(-1*B$9*'Yield curve'!B484/100)</f>
        <v>0.9106469482</v>
      </c>
      <c r="C491" s="10">
        <f>EXP(-1*C$9*'Yield curve'!C484/100)</f>
        <v>0.8309380796</v>
      </c>
      <c r="D491" s="10">
        <f>EXP(-1*D$9*'Yield curve'!D484/100)</f>
        <v>0.7567668992</v>
      </c>
      <c r="E491" s="10">
        <f>EXP(-1*E$9*'Yield curve'!E484/100)</f>
        <v>0.6883898218</v>
      </c>
      <c r="F491" s="99">
        <f>EXP(-1*F$9*'Yield curve'!F484/100)</f>
        <v>0.6256275832</v>
      </c>
      <c r="G491" s="99">
        <f t="shared" si="4"/>
        <v>72.09368165</v>
      </c>
      <c r="H491" s="99">
        <f t="shared" si="5"/>
        <v>4.710885702</v>
      </c>
      <c r="I491" s="99">
        <f>H491*(Bonds!Z481/100)*(1/(1+(Bonds!F481/100)))</f>
        <v>0.002153449306</v>
      </c>
      <c r="J491" s="99">
        <f>-H491*Bonds!$AS$8</f>
        <v>-0.7376189891</v>
      </c>
      <c r="K491" s="99">
        <f t="shared" si="6"/>
        <v>-2.332556051</v>
      </c>
    </row>
    <row r="492">
      <c r="A492" s="262">
        <v>42439.0</v>
      </c>
      <c r="B492" s="10">
        <f>EXP(-1*B$9*'Yield curve'!B485/100)</f>
        <v>0.9101007239</v>
      </c>
      <c r="C492" s="10">
        <f>EXP(-1*C$9*'Yield curve'!C485/100)</f>
        <v>0.8296096417</v>
      </c>
      <c r="D492" s="10">
        <f>EXP(-1*D$9*'Yield curve'!D485/100)</f>
        <v>0.7560861154</v>
      </c>
      <c r="E492" s="10">
        <f>EXP(-1*E$9*'Yield curve'!E485/100)</f>
        <v>0.6886652328</v>
      </c>
      <c r="F492" s="99">
        <f>EXP(-1*F$9*'Yield curve'!F485/100)</f>
        <v>0.6271936088</v>
      </c>
      <c r="G492" s="99">
        <f t="shared" si="4"/>
        <v>72.24849919</v>
      </c>
      <c r="H492" s="99">
        <f t="shared" si="5"/>
        <v>4.711756321</v>
      </c>
      <c r="I492" s="99">
        <f>H492*(Bonds!Z482/100)*(1/(1+(Bonds!F482/100)))</f>
        <v>0.002154832306</v>
      </c>
      <c r="J492" s="99">
        <f>-H492*Bonds!$AS$8</f>
        <v>-0.7377553084</v>
      </c>
      <c r="K492" s="99">
        <f t="shared" si="6"/>
        <v>-2.332987131</v>
      </c>
    </row>
    <row r="493">
      <c r="A493" s="262">
        <v>42438.0</v>
      </c>
      <c r="B493" s="10">
        <f>EXP(-1*B$9*'Yield curve'!B486/100)</f>
        <v>0.9102827622</v>
      </c>
      <c r="C493" s="10">
        <f>EXP(-1*C$9*'Yield curve'!C486/100)</f>
        <v>0.830273595</v>
      </c>
      <c r="D493" s="10">
        <f>EXP(-1*D$9*'Yield curve'!D486/100)</f>
        <v>0.7567668992</v>
      </c>
      <c r="E493" s="10">
        <f>EXP(-1*E$9*'Yield curve'!E486/100)</f>
        <v>0.6897679792</v>
      </c>
      <c r="F493" s="99">
        <f>EXP(-1*F$9*'Yield curve'!F486/100)</f>
        <v>0.6287635545</v>
      </c>
      <c r="G493" s="99">
        <f t="shared" si="4"/>
        <v>72.41599242</v>
      </c>
      <c r="H493" s="99">
        <f t="shared" si="5"/>
        <v>4.712244032</v>
      </c>
      <c r="I493" s="99">
        <f>H493*(Bonds!Z483/100)*(1/(1+(Bonds!F483/100)))</f>
        <v>0.0008624165504</v>
      </c>
      <c r="J493" s="99">
        <f>-H493*Bonds!$AS$8</f>
        <v>-0.737831673</v>
      </c>
      <c r="K493" s="99">
        <f t="shared" si="6"/>
        <v>-2.333228616</v>
      </c>
    </row>
    <row r="494">
      <c r="A494" s="262">
        <v>42436.0</v>
      </c>
      <c r="B494" s="10">
        <f>EXP(-1*B$9*'Yield curve'!B487/100)</f>
        <v>0.9103737951</v>
      </c>
      <c r="C494" s="10">
        <f>EXP(-1*C$9*'Yield curve'!C487/100)</f>
        <v>0.8311042839</v>
      </c>
      <c r="D494" s="10">
        <f>EXP(-1*D$9*'Yield curve'!D487/100)</f>
        <v>0.7576755646</v>
      </c>
      <c r="E494" s="10">
        <f>EXP(-1*E$9*'Yield curve'!E487/100)</f>
        <v>0.6905961976</v>
      </c>
      <c r="F494" s="99">
        <f>EXP(-1*F$9*'Yield curve'!F487/100)</f>
        <v>0.6293926325</v>
      </c>
      <c r="G494" s="99">
        <f t="shared" si="4"/>
        <v>72.48711943</v>
      </c>
      <c r="H494" s="99">
        <f t="shared" si="5"/>
        <v>4.712336639</v>
      </c>
      <c r="I494" s="99">
        <f>H494*(Bonds!Z484/100)*(1/(1+(Bonds!F484/100)))</f>
        <v>-0.001725182734</v>
      </c>
      <c r="J494" s="99">
        <f>-H494*Bonds!$AS$8</f>
        <v>-0.7378461733</v>
      </c>
      <c r="K494" s="99">
        <f t="shared" si="6"/>
        <v>-2.33327447</v>
      </c>
    </row>
    <row r="495">
      <c r="A495" s="262">
        <v>42433.0</v>
      </c>
      <c r="B495" s="10">
        <f>EXP(-1*B$9*'Yield curve'!B488/100)</f>
        <v>0.9112846242</v>
      </c>
      <c r="C495" s="10">
        <f>EXP(-1*C$9*'Yield curve'!C488/100)</f>
        <v>0.8309380796</v>
      </c>
      <c r="D495" s="10">
        <f>EXP(-1*D$9*'Yield curve'!D488/100)</f>
        <v>0.7569939634</v>
      </c>
      <c r="E495" s="10">
        <f>EXP(-1*E$9*'Yield curve'!E488/100)</f>
        <v>0.6896300394</v>
      </c>
      <c r="F495" s="99">
        <f>EXP(-1*F$9*'Yield curve'!F488/100)</f>
        <v>0.6281351052</v>
      </c>
      <c r="G495" s="99">
        <f t="shared" si="4"/>
        <v>72.35596505</v>
      </c>
      <c r="H495" s="99">
        <f t="shared" si="5"/>
        <v>4.711787041</v>
      </c>
      <c r="I495" s="99">
        <f>H495*(Bonds!Z485/100)*(1/(1+(Bonds!F485/100)))</f>
        <v>-0.002586525366</v>
      </c>
      <c r="J495" s="99">
        <f>-H495*Bonds!$AS$8</f>
        <v>-0.7377601186</v>
      </c>
      <c r="K495" s="99">
        <f t="shared" si="6"/>
        <v>-2.333002342</v>
      </c>
    </row>
    <row r="496">
      <c r="A496" s="262">
        <v>42432.0</v>
      </c>
      <c r="B496" s="10">
        <f>EXP(-1*B$9*'Yield curve'!B489/100)</f>
        <v>0.910555888</v>
      </c>
      <c r="C496" s="10">
        <f>EXP(-1*C$9*'Yield curve'!C489/100)</f>
        <v>0.8294437364</v>
      </c>
      <c r="D496" s="10">
        <f>EXP(-1*D$9*'Yield curve'!D489/100)</f>
        <v>0.7551793562</v>
      </c>
      <c r="E496" s="10">
        <f>EXP(-1*E$9*'Yield curve'!E489/100)</f>
        <v>0.6877017761</v>
      </c>
      <c r="F496" s="99">
        <f>EXP(-1*F$9*'Yield curve'!F489/100)</f>
        <v>0.6262535237</v>
      </c>
      <c r="G496" s="99">
        <f t="shared" si="4"/>
        <v>72.14818807</v>
      </c>
      <c r="H496" s="99">
        <f t="shared" si="5"/>
        <v>4.711405945</v>
      </c>
      <c r="I496" s="99">
        <f>H496*(Bonds!Z486/100)*(1/(1+(Bonds!F486/100)))</f>
        <v>-0.003446529587</v>
      </c>
      <c r="J496" s="99">
        <f>-H496*Bonds!$AS$8</f>
        <v>-0.7377004475</v>
      </c>
      <c r="K496" s="99">
        <f t="shared" si="6"/>
        <v>-2.332813645</v>
      </c>
    </row>
    <row r="497">
      <c r="A497" s="262">
        <v>42431.0</v>
      </c>
      <c r="B497" s="10">
        <f>EXP(-1*B$9*'Yield curve'!B490/100)</f>
        <v>0.9096457873</v>
      </c>
      <c r="C497" s="10">
        <f>EXP(-1*C$9*'Yield curve'!C490/100)</f>
        <v>0.8279520806</v>
      </c>
      <c r="D497" s="10">
        <f>EXP(-1*D$9*'Yield curve'!D490/100)</f>
        <v>0.7531431221</v>
      </c>
      <c r="E497" s="10">
        <f>EXP(-1*E$9*'Yield curve'!E490/100)</f>
        <v>0.6853675605</v>
      </c>
      <c r="F497" s="99">
        <f>EXP(-1*F$9*'Yield curve'!F490/100)</f>
        <v>0.6237535129</v>
      </c>
      <c r="G497" s="99">
        <f t="shared" si="4"/>
        <v>71.87500645</v>
      </c>
      <c r="H497" s="99">
        <f t="shared" si="5"/>
        <v>4.710814176</v>
      </c>
      <c r="I497" s="99">
        <f>H497*(Bonds!Z487/100)*(1/(1+(Bonds!F487/100)))</f>
        <v>-0.0004304472017</v>
      </c>
      <c r="J497" s="99">
        <f>-H497*Bonds!$AS$8</f>
        <v>-0.7376077896</v>
      </c>
      <c r="K497" s="99">
        <f t="shared" si="6"/>
        <v>-2.332520635</v>
      </c>
    </row>
    <row r="498">
      <c r="A498" s="262">
        <v>42430.0</v>
      </c>
      <c r="B498" s="10">
        <f>EXP(-1*B$9*'Yield curve'!B491/100)</f>
        <v>0.9096457873</v>
      </c>
      <c r="C498" s="10">
        <f>EXP(-1*C$9*'Yield curve'!C491/100)</f>
        <v>0.8272899838</v>
      </c>
      <c r="D498" s="10">
        <f>EXP(-1*D$9*'Yield curve'!D491/100)</f>
        <v>0.7522398924</v>
      </c>
      <c r="E498" s="10">
        <f>EXP(-1*E$9*'Yield curve'!E491/100)</f>
        <v>0.6846825355</v>
      </c>
      <c r="F498" s="99">
        <f>EXP(-1*F$9*'Yield curve'!F491/100)</f>
        <v>0.6234417141</v>
      </c>
      <c r="G498" s="99">
        <f t="shared" si="4"/>
        <v>71.83742119</v>
      </c>
      <c r="H498" s="99">
        <f t="shared" si="5"/>
        <v>4.710818704</v>
      </c>
      <c r="I498" s="99">
        <f>H498*(Bonds!Z488/100)*(1/(1+(Bonds!F488/100)))</f>
        <v>-0.01205143204</v>
      </c>
      <c r="J498" s="99">
        <f>-H498*Bonds!$AS$8</f>
        <v>-0.7376084987</v>
      </c>
      <c r="K498" s="99">
        <f t="shared" si="6"/>
        <v>-2.332522877</v>
      </c>
    </row>
    <row r="499">
      <c r="A499" s="262">
        <v>42429.0</v>
      </c>
      <c r="B499" s="10">
        <f>EXP(-1*B$9*'Yield curve'!B492/100)</f>
        <v>0.9081007031</v>
      </c>
      <c r="C499" s="10">
        <f>EXP(-1*C$9*'Yield curve'!C492/100)</f>
        <v>0.8244819741</v>
      </c>
      <c r="D499" s="10">
        <f>EXP(-1*D$9*'Yield curve'!D492/100)</f>
        <v>0.747964322</v>
      </c>
      <c r="E499" s="10">
        <f>EXP(-1*E$9*'Yield curve'!E492/100)</f>
        <v>0.6782766744</v>
      </c>
      <c r="F499" s="99">
        <f>EXP(-1*F$9*'Yield curve'!F492/100)</f>
        <v>0.6147743433</v>
      </c>
      <c r="G499" s="99">
        <f t="shared" si="4"/>
        <v>70.91142937</v>
      </c>
      <c r="H499" s="99">
        <f t="shared" si="5"/>
        <v>4.708084644</v>
      </c>
      <c r="I499" s="99">
        <f>H499*(Bonds!Z489/100)*(1/(1+(Bonds!F489/100)))</f>
        <v>0.0008581216885</v>
      </c>
      <c r="J499" s="99">
        <f>-H499*Bonds!$AS$8</f>
        <v>-0.7371804063</v>
      </c>
      <c r="K499" s="99">
        <f t="shared" si="6"/>
        <v>-2.33116913</v>
      </c>
    </row>
    <row r="500">
      <c r="A500" s="262">
        <v>42426.0</v>
      </c>
      <c r="B500" s="10">
        <f>EXP(-1*B$9*'Yield curve'!B493/100)</f>
        <v>0.9071023416</v>
      </c>
      <c r="C500" s="10">
        <f>EXP(-1*C$9*'Yield curve'!C493/100)</f>
        <v>0.8241522473</v>
      </c>
      <c r="D500" s="10">
        <f>EXP(-1*D$9*'Yield curve'!D493/100)</f>
        <v>0.7477399664</v>
      </c>
      <c r="E500" s="10">
        <f>EXP(-1*E$9*'Yield curve'!E493/100)</f>
        <v>0.6784123433</v>
      </c>
      <c r="F500" s="99">
        <f>EXP(-1*F$9*'Yield curve'!F493/100)</f>
        <v>0.6153894251</v>
      </c>
      <c r="G500" s="99">
        <f t="shared" si="4"/>
        <v>70.97093332</v>
      </c>
      <c r="H500" s="99">
        <f t="shared" si="5"/>
        <v>4.708515938</v>
      </c>
      <c r="I500" s="99">
        <f>H500*(Bonds!Z490/100)*(1/(1+(Bonds!F490/100)))</f>
        <v>-0.004291783737</v>
      </c>
      <c r="J500" s="99">
        <f>-H500*Bonds!$AS$8</f>
        <v>-0.7372479371</v>
      </c>
      <c r="K500" s="99">
        <f t="shared" si="6"/>
        <v>-2.331382682</v>
      </c>
    </row>
    <row r="501">
      <c r="A501" s="262">
        <v>42425.0</v>
      </c>
      <c r="B501" s="10">
        <f>EXP(-1*B$9*'Yield curve'!B494/100)</f>
        <v>0.9062863167</v>
      </c>
      <c r="C501" s="10">
        <f>EXP(-1*C$9*'Yield curve'!C494/100)</f>
        <v>0.8223411053</v>
      </c>
      <c r="D501" s="10">
        <f>EXP(-1*D$9*'Yield curve'!D494/100)</f>
        <v>0.7452764914</v>
      </c>
      <c r="E501" s="10">
        <f>EXP(-1*E$9*'Yield curve'!E494/100)</f>
        <v>0.6755689867</v>
      </c>
      <c r="F501" s="99">
        <f>EXP(-1*F$9*'Yield curve'!F494/100)</f>
        <v>0.6123201576</v>
      </c>
      <c r="G501" s="99">
        <f t="shared" si="4"/>
        <v>70.6364984</v>
      </c>
      <c r="H501" s="99">
        <f t="shared" si="5"/>
        <v>4.707718717</v>
      </c>
      <c r="I501" s="99">
        <f>H501*(Bonds!Z491/100)*(1/(1+(Bonds!F491/100)))</f>
        <v>-0.008145583792</v>
      </c>
      <c r="J501" s="99">
        <f>-H501*Bonds!$AS$8</f>
        <v>-0.7371231103</v>
      </c>
      <c r="K501" s="99">
        <f t="shared" si="6"/>
        <v>-2.330987944</v>
      </c>
    </row>
    <row r="502">
      <c r="A502" s="262">
        <v>42424.0</v>
      </c>
      <c r="B502" s="10">
        <f>EXP(-1*B$9*'Yield curve'!B495/100)</f>
        <v>0.905742708</v>
      </c>
      <c r="C502" s="10">
        <f>EXP(-1*C$9*'Yield curve'!C495/100)</f>
        <v>0.8198777789</v>
      </c>
      <c r="D502" s="10">
        <f>EXP(-1*D$9*'Yield curve'!D495/100)</f>
        <v>0.741262845</v>
      </c>
      <c r="E502" s="10">
        <f>EXP(-1*E$9*'Yield curve'!E495/100)</f>
        <v>0.6705882277</v>
      </c>
      <c r="F502" s="99">
        <f>EXP(-1*F$9*'Yield curve'!F495/100)</f>
        <v>0.6065306597</v>
      </c>
      <c r="G502" s="99">
        <f t="shared" si="4"/>
        <v>70.01307152</v>
      </c>
      <c r="H502" s="99">
        <f t="shared" si="5"/>
        <v>4.705922126</v>
      </c>
      <c r="I502" s="99">
        <f>H502*(Bonds!Z492/100)*(1/(1+(Bonds!F492/100)))</f>
        <v>-0.0004278111024</v>
      </c>
      <c r="J502" s="99">
        <f>-H502*Bonds!$AS$8</f>
        <v>-0.7368418045</v>
      </c>
      <c r="K502" s="99">
        <f t="shared" si="6"/>
        <v>-2.330098377</v>
      </c>
    </row>
    <row r="503">
      <c r="A503" s="262">
        <v>42422.0</v>
      </c>
      <c r="B503" s="10">
        <f>EXP(-1*B$9*'Yield curve'!B496/100)</f>
        <v>0.9076467663</v>
      </c>
      <c r="C503" s="10">
        <f>EXP(-1*C$9*'Yield curve'!C496/100)</f>
        <v>0.8200417708</v>
      </c>
      <c r="D503" s="10">
        <f>EXP(-1*D$9*'Yield curve'!D496/100)</f>
        <v>0.7410404995</v>
      </c>
      <c r="E503" s="10">
        <f>EXP(-1*E$9*'Yield curve'!E496/100)</f>
        <v>0.670320046</v>
      </c>
      <c r="F503" s="99">
        <f>EXP(-1*F$9*'Yield curve'!F496/100)</f>
        <v>0.6062274702</v>
      </c>
      <c r="G503" s="99">
        <f t="shared" si="4"/>
        <v>69.9859384</v>
      </c>
      <c r="H503" s="99">
        <f t="shared" si="5"/>
        <v>4.705543942</v>
      </c>
      <c r="I503" s="99">
        <f>H503*(Bonds!Z493/100)*(1/(1+(Bonds!F493/100)))</f>
        <v>0.0004277378367</v>
      </c>
      <c r="J503" s="99">
        <f>-H503*Bonds!$AS$8</f>
        <v>-0.7367825893</v>
      </c>
      <c r="K503" s="99">
        <f t="shared" si="6"/>
        <v>-2.329911122</v>
      </c>
    </row>
    <row r="504">
      <c r="A504" s="262">
        <v>42420.0</v>
      </c>
      <c r="B504" s="10">
        <f>EXP(-1*B$9*'Yield curve'!B497/100)</f>
        <v>0.9065582434</v>
      </c>
      <c r="C504" s="10">
        <f>EXP(-1*C$9*'Yield curve'!C497/100)</f>
        <v>0.818239662</v>
      </c>
      <c r="D504" s="10">
        <f>EXP(-1*D$9*'Yield curve'!D497/100)</f>
        <v>0.7401517842</v>
      </c>
      <c r="E504" s="10">
        <f>EXP(-1*E$9*'Yield curve'!E497/100)</f>
        <v>0.6699179746</v>
      </c>
      <c r="F504" s="99">
        <f>EXP(-1*F$9*'Yield curve'!F497/100)</f>
        <v>0.6065306597</v>
      </c>
      <c r="G504" s="99">
        <f t="shared" si="4"/>
        <v>70.00656178</v>
      </c>
      <c r="H504" s="99">
        <f t="shared" si="5"/>
        <v>4.706057072</v>
      </c>
      <c r="I504" s="99">
        <f>H504*(Bonds!Z494/100)*(1/(1+(Bonds!F494/100)))</f>
        <v>-0.002994763591</v>
      </c>
      <c r="J504" s="99">
        <f>-H504*Bonds!$AS$8</f>
        <v>-0.7368629339</v>
      </c>
      <c r="K504" s="99">
        <f t="shared" si="6"/>
        <v>-2.330165195</v>
      </c>
    </row>
    <row r="505">
      <c r="A505" s="262">
        <v>42419.0</v>
      </c>
      <c r="B505" s="10">
        <f>EXP(-1*B$9*'Yield curve'!B498/100)</f>
        <v>0.9059238747</v>
      </c>
      <c r="C505" s="10">
        <f>EXP(-1*C$9*'Yield curve'!C498/100)</f>
        <v>0.8185670233</v>
      </c>
      <c r="D505" s="10">
        <f>EXP(-1*D$9*'Yield curve'!D498/100)</f>
        <v>0.7397078264</v>
      </c>
      <c r="E505" s="10">
        <f>EXP(-1*E$9*'Yield curve'!E498/100)</f>
        <v>0.6687132069</v>
      </c>
      <c r="F505" s="99">
        <f>EXP(-1*F$9*'Yield curve'!F498/100)</f>
        <v>0.6044115131</v>
      </c>
      <c r="G505" s="99">
        <f t="shared" si="4"/>
        <v>69.78445992</v>
      </c>
      <c r="H505" s="99">
        <f t="shared" si="5"/>
        <v>4.705252235</v>
      </c>
      <c r="I505" s="99">
        <f>H505*(Bonds!Z495/100)*(1/(1+(Bonds!F495/100)))</f>
        <v>-0.0004274781716</v>
      </c>
      <c r="J505" s="99">
        <f>-H505*Bonds!$AS$8</f>
        <v>-0.7367369146</v>
      </c>
      <c r="K505" s="99">
        <f t="shared" si="6"/>
        <v>-2.329766686</v>
      </c>
    </row>
    <row r="506">
      <c r="A506" s="262">
        <v>42418.0</v>
      </c>
      <c r="B506" s="10">
        <f>EXP(-1*B$9*'Yield curve'!B499/100)</f>
        <v>0.905742708</v>
      </c>
      <c r="C506" s="10">
        <f>EXP(-1*C$9*'Yield curve'!C499/100)</f>
        <v>0.8177488654</v>
      </c>
      <c r="D506" s="10">
        <f>EXP(-1*D$9*'Yield curve'!D499/100)</f>
        <v>0.7385990964</v>
      </c>
      <c r="E506" s="10">
        <f>EXP(-1*E$9*'Yield curve'!E499/100)</f>
        <v>0.6679112323</v>
      </c>
      <c r="F506" s="99">
        <f>EXP(-1*F$9*'Yield curve'!F499/100)</f>
        <v>0.6041093829</v>
      </c>
      <c r="G506" s="99">
        <f t="shared" si="4"/>
        <v>69.7462165</v>
      </c>
      <c r="H506" s="99">
        <f t="shared" si="5"/>
        <v>4.705312802</v>
      </c>
      <c r="I506" s="99">
        <f>H506*(Bonds!Z496/100)*(1/(1+(Bonds!F496/100)))</f>
        <v>-0.006839117444</v>
      </c>
      <c r="J506" s="99">
        <f>-H506*Bonds!$AS$8</f>
        <v>-0.7367463979</v>
      </c>
      <c r="K506" s="99">
        <f t="shared" si="6"/>
        <v>-2.329796675</v>
      </c>
    </row>
    <row r="507">
      <c r="A507" s="262">
        <v>42417.0</v>
      </c>
      <c r="B507" s="10">
        <f>EXP(-1*B$9*'Yield curve'!B500/100)</f>
        <v>0.9045660075</v>
      </c>
      <c r="C507" s="10">
        <f>EXP(-1*C$9*'Yield curve'!C500/100)</f>
        <v>0.8167681553</v>
      </c>
      <c r="D507" s="10">
        <f>EXP(-1*D$9*'Yield curve'!D500/100)</f>
        <v>0.7363866195</v>
      </c>
      <c r="E507" s="10">
        <f>EXP(-1*E$9*'Yield curve'!E500/100)</f>
        <v>0.6644471085</v>
      </c>
      <c r="F507" s="99">
        <f>EXP(-1*F$9*'Yield curve'!F500/100)</f>
        <v>0.5992957878</v>
      </c>
      <c r="G507" s="99">
        <f t="shared" si="4"/>
        <v>69.23323798</v>
      </c>
      <c r="H507" s="99">
        <f t="shared" si="5"/>
        <v>4.703690414</v>
      </c>
      <c r="I507" s="99">
        <f>H507*(Bonds!Z497/100)*(1/(1+(Bonds!F497/100)))</f>
        <v>-0.003840095584</v>
      </c>
      <c r="J507" s="99">
        <f>-H507*Bonds!$AS$8</f>
        <v>-0.7364923684</v>
      </c>
      <c r="K507" s="99">
        <f t="shared" si="6"/>
        <v>-2.328993363</v>
      </c>
    </row>
    <row r="508">
      <c r="A508" s="262">
        <v>42416.0</v>
      </c>
      <c r="B508" s="10">
        <f>EXP(-1*B$9*'Yield curve'!B501/100)</f>
        <v>0.9049279063</v>
      </c>
      <c r="C508" s="10">
        <f>EXP(-1*C$9*'Yield curve'!C501/100)</f>
        <v>0.8159517954</v>
      </c>
      <c r="D508" s="10">
        <f>EXP(-1*D$9*'Yield curve'!D501/100)</f>
        <v>0.7350623158</v>
      </c>
      <c r="E508" s="10">
        <f>EXP(-1*E$9*'Yield curve'!E501/100)</f>
        <v>0.6624567542</v>
      </c>
      <c r="F508" s="99">
        <f>EXP(-1*F$9*'Yield curve'!F501/100)</f>
        <v>0.5966050156</v>
      </c>
      <c r="G508" s="99">
        <f t="shared" si="4"/>
        <v>68.94801103</v>
      </c>
      <c r="H508" s="99">
        <f t="shared" si="5"/>
        <v>4.702669146</v>
      </c>
      <c r="I508" s="99">
        <f>H508*(Bonds!Z498/100)*(1/(1+(Bonds!F498/100)))</f>
        <v>0.0008524733338</v>
      </c>
      <c r="J508" s="99">
        <f>-H508*Bonds!$AS$8</f>
        <v>-0.7363324608</v>
      </c>
      <c r="K508" s="99">
        <f t="shared" si="6"/>
        <v>-2.328487691</v>
      </c>
    </row>
    <row r="509">
      <c r="A509" s="262">
        <v>42415.0</v>
      </c>
      <c r="B509" s="10">
        <f>EXP(-1*B$9*'Yield curve'!B502/100)</f>
        <v>0.90510891</v>
      </c>
      <c r="C509" s="10">
        <f>EXP(-1*C$9*'Yield curve'!C502/100)</f>
        <v>0.8146473164</v>
      </c>
      <c r="D509" s="10">
        <f>EXP(-1*D$9*'Yield curve'!D502/100)</f>
        <v>0.73418077</v>
      </c>
      <c r="E509" s="10">
        <f>EXP(-1*E$9*'Yield curve'!E502/100)</f>
        <v>0.6621918244</v>
      </c>
      <c r="F509" s="99">
        <f>EXP(-1*F$9*'Yield curve'!F502/100)</f>
        <v>0.597201919</v>
      </c>
      <c r="G509" s="99">
        <f t="shared" si="4"/>
        <v>69.00351875</v>
      </c>
      <c r="H509" s="99">
        <f t="shared" si="5"/>
        <v>4.703097353</v>
      </c>
      <c r="I509" s="99">
        <f>H509*(Bonds!Z499/100)*(1/(1+(Bonds!F499/100)))</f>
        <v>-0.002558116591</v>
      </c>
      <c r="J509" s="99">
        <f>-H509*Bonds!$AS$8</f>
        <v>-0.7363995083</v>
      </c>
      <c r="K509" s="99">
        <f t="shared" si="6"/>
        <v>-2.328699714</v>
      </c>
    </row>
    <row r="510">
      <c r="A510" s="262">
        <v>42412.0</v>
      </c>
      <c r="B510" s="10">
        <f>EXP(-1*B$9*'Yield curve'!B503/100)</f>
        <v>0.9044755554</v>
      </c>
      <c r="C510" s="10">
        <f>EXP(-1*C$9*'Yield curve'!C503/100)</f>
        <v>0.8146473164</v>
      </c>
      <c r="D510" s="10">
        <f>EXP(-1*D$9*'Yield curve'!D503/100)</f>
        <v>0.7337403937</v>
      </c>
      <c r="E510" s="10">
        <f>EXP(-1*E$9*'Yield curve'!E503/100)</f>
        <v>0.6611331647</v>
      </c>
      <c r="F510" s="99">
        <f>EXP(-1*F$9*'Yield curve'!F503/100)</f>
        <v>0.595412998</v>
      </c>
      <c r="G510" s="99">
        <f t="shared" si="4"/>
        <v>68.81482337</v>
      </c>
      <c r="H510" s="99">
        <f t="shared" si="5"/>
        <v>4.702445719</v>
      </c>
      <c r="I510" s="99">
        <f>H510*(Bonds!Z500/100)*(1/(1+(Bonds!F500/100)))</f>
        <v>-0.003408495583</v>
      </c>
      <c r="J510" s="99">
        <f>-H510*Bonds!$AS$8</f>
        <v>-0.7362974771</v>
      </c>
      <c r="K510" s="99">
        <f t="shared" si="6"/>
        <v>-2.328377063</v>
      </c>
    </row>
    <row r="511">
      <c r="A511" s="262">
        <v>42411.0</v>
      </c>
      <c r="B511" s="10">
        <f>EXP(-1*B$9*'Yield curve'!B504/100)</f>
        <v>0.9049279063</v>
      </c>
      <c r="C511" s="10">
        <f>EXP(-1*C$9*'Yield curve'!C504/100)</f>
        <v>0.8138330763</v>
      </c>
      <c r="D511" s="10">
        <f>EXP(-1*D$9*'Yield curve'!D504/100)</f>
        <v>0.7319815282</v>
      </c>
      <c r="E511" s="10">
        <f>EXP(-1*E$9*'Yield curve'!E504/100)</f>
        <v>0.6590209199</v>
      </c>
      <c r="F511" s="99">
        <f>EXP(-1*F$9*'Yield curve'!F504/100)</f>
        <v>0.5930361029</v>
      </c>
      <c r="G511" s="99">
        <f t="shared" si="4"/>
        <v>68.56060913</v>
      </c>
      <c r="H511" s="99">
        <f t="shared" si="5"/>
        <v>4.70157081</v>
      </c>
      <c r="I511" s="99">
        <f>H511*(Bonds!Z501/100)*(1/(1+(Bonds!F501/100)))</f>
        <v>0.005108089608</v>
      </c>
      <c r="J511" s="99">
        <f>-H511*Bonds!$AS$8</f>
        <v>-0.7361604859</v>
      </c>
      <c r="K511" s="99">
        <f t="shared" si="6"/>
        <v>-2.327943859</v>
      </c>
    </row>
    <row r="512">
      <c r="A512" s="262">
        <v>42410.0</v>
      </c>
      <c r="B512" s="10">
        <f>EXP(-1*B$9*'Yield curve'!B505/100)</f>
        <v>0.9046564686</v>
      </c>
      <c r="C512" s="10">
        <f>EXP(-1*C$9*'Yield curve'!C505/100)</f>
        <v>0.8146473164</v>
      </c>
      <c r="D512" s="10">
        <f>EXP(-1*D$9*'Yield curve'!D505/100)</f>
        <v>0.7344010573</v>
      </c>
      <c r="E512" s="10">
        <f>EXP(-1*E$9*'Yield curve'!E505/100)</f>
        <v>0.6620593993</v>
      </c>
      <c r="F512" s="99">
        <f>EXP(-1*F$9*'Yield curve'!F505/100)</f>
        <v>0.5966050156</v>
      </c>
      <c r="G512" s="99">
        <f t="shared" si="4"/>
        <v>68.9414247</v>
      </c>
      <c r="H512" s="99">
        <f t="shared" si="5"/>
        <v>4.702884392</v>
      </c>
      <c r="I512" s="99">
        <f>H512*(Bonds!Z502/100)*(1/(1+(Bonds!F502/100)))</f>
        <v>-0.005115074114</v>
      </c>
      <c r="J512" s="99">
        <f>-H512*Bonds!$AS$8</f>
        <v>-0.7363661634</v>
      </c>
      <c r="K512" s="99">
        <f t="shared" si="6"/>
        <v>-2.328594268</v>
      </c>
    </row>
    <row r="513">
      <c r="A513" s="262">
        <v>42409.0</v>
      </c>
      <c r="B513" s="10">
        <f>EXP(-1*B$9*'Yield curve'!B506/100)</f>
        <v>0.9047469388</v>
      </c>
      <c r="C513" s="10">
        <f>EXP(-1*C$9*'Yield curve'!C506/100)</f>
        <v>0.8139958592</v>
      </c>
      <c r="D513" s="10">
        <f>EXP(-1*D$9*'Yield curve'!D506/100)</f>
        <v>0.7326406081</v>
      </c>
      <c r="E513" s="10">
        <f>EXP(-1*E$9*'Yield curve'!E506/100)</f>
        <v>0.6594164511</v>
      </c>
      <c r="F513" s="99">
        <f>EXP(-1*F$9*'Yield curve'!F506/100)</f>
        <v>0.5930361029</v>
      </c>
      <c r="G513" s="99">
        <f t="shared" si="4"/>
        <v>68.56320019</v>
      </c>
      <c r="H513" s="99">
        <f t="shared" si="5"/>
        <v>4.701528189</v>
      </c>
      <c r="I513" s="99">
        <f>H513*(Bonds!Z503/100)*(1/(1+(Bonds!F503/100)))</f>
        <v>0.002554021651</v>
      </c>
      <c r="J513" s="99">
        <f>-H513*Bonds!$AS$8</f>
        <v>-0.7361538126</v>
      </c>
      <c r="K513" s="99">
        <f t="shared" si="6"/>
        <v>-2.327922756</v>
      </c>
    </row>
    <row r="514">
      <c r="A514" s="262">
        <v>42408.0</v>
      </c>
      <c r="B514" s="10">
        <f>EXP(-1*B$9*'Yield curve'!B507/100)</f>
        <v>0.9049279063</v>
      </c>
      <c r="C514" s="10">
        <f>EXP(-1*C$9*'Yield curve'!C507/100)</f>
        <v>0.8139958592</v>
      </c>
      <c r="D514" s="10">
        <f>EXP(-1*D$9*'Yield curve'!D507/100)</f>
        <v>0.7330803244</v>
      </c>
      <c r="E514" s="10">
        <f>EXP(-1*E$9*'Yield curve'!E507/100)</f>
        <v>0.660472362</v>
      </c>
      <c r="F514" s="99">
        <f>EXP(-1*F$9*'Yield curve'!F507/100)</f>
        <v>0.5948178826</v>
      </c>
      <c r="G514" s="99">
        <f t="shared" si="4"/>
        <v>68.75002409</v>
      </c>
      <c r="H514" s="99">
        <f t="shared" si="5"/>
        <v>4.702242569</v>
      </c>
      <c r="I514" s="99">
        <f>H514*(Bonds!Z504/100)*(1/(1+(Bonds!F504/100)))</f>
        <v>0.003833697176</v>
      </c>
      <c r="J514" s="99">
        <f>-H514*Bonds!$AS$8</f>
        <v>-0.7362656684</v>
      </c>
      <c r="K514" s="99">
        <f t="shared" si="6"/>
        <v>-2.328276475</v>
      </c>
    </row>
    <row r="515">
      <c r="A515" s="262">
        <v>42405.0</v>
      </c>
      <c r="B515" s="10">
        <f>EXP(-1*B$9*'Yield curve'!B508/100)</f>
        <v>0.9049279063</v>
      </c>
      <c r="C515" s="10">
        <f>EXP(-1*C$9*'Yield curve'!C508/100)</f>
        <v>0.8151362515</v>
      </c>
      <c r="D515" s="10">
        <f>EXP(-1*D$9*'Yield curve'!D508/100)</f>
        <v>0.7348418302</v>
      </c>
      <c r="E515" s="10">
        <f>EXP(-1*E$9*'Yield curve'!E508/100)</f>
        <v>0.6627217899</v>
      </c>
      <c r="F515" s="99">
        <f>EXP(-1*F$9*'Yield curve'!F508/100)</f>
        <v>0.5975005946</v>
      </c>
      <c r="G515" s="99">
        <f t="shared" si="4"/>
        <v>69.03788039</v>
      </c>
      <c r="H515" s="99">
        <f t="shared" si="5"/>
        <v>4.703151162</v>
      </c>
      <c r="I515" s="99">
        <f>H515*(Bonds!Z505/100)*(1/(1+(Bonds!F505/100)))</f>
        <v>0.00170558519</v>
      </c>
      <c r="J515" s="99">
        <f>-H515*Bonds!$AS$8</f>
        <v>-0.7364079336</v>
      </c>
      <c r="K515" s="99">
        <f t="shared" si="6"/>
        <v>-2.328726357</v>
      </c>
    </row>
    <row r="516">
      <c r="A516" s="262">
        <v>42404.0</v>
      </c>
      <c r="B516" s="10">
        <f>EXP(-1*B$9*'Yield curve'!B509/100)</f>
        <v>0.904837418</v>
      </c>
      <c r="C516" s="10">
        <f>EXP(-1*C$9*'Yield curve'!C509/100)</f>
        <v>0.81562548</v>
      </c>
      <c r="D516" s="10">
        <f>EXP(-1*D$9*'Yield curve'!D509/100)</f>
        <v>0.7355034855</v>
      </c>
      <c r="E516" s="10">
        <f>EXP(-1*E$9*'Yield curve'!E509/100)</f>
        <v>0.6636502501</v>
      </c>
      <c r="F516" s="99">
        <f>EXP(-1*F$9*'Yield curve'!F509/100)</f>
        <v>0.5986967916</v>
      </c>
      <c r="G516" s="99">
        <f t="shared" si="4"/>
        <v>69.16546272</v>
      </c>
      <c r="H516" s="99">
        <f t="shared" si="5"/>
        <v>4.70357737</v>
      </c>
      <c r="I516" s="99">
        <f>H516*(Bonds!Z506/100)*(1/(1+(Bonds!F506/100)))</f>
        <v>-0.00682543424</v>
      </c>
      <c r="J516" s="99">
        <f>-H516*Bonds!$AS$8</f>
        <v>-0.7364746683</v>
      </c>
      <c r="K516" s="99">
        <f t="shared" si="6"/>
        <v>-2.328937391</v>
      </c>
    </row>
    <row r="517">
      <c r="A517" s="262">
        <v>42403.0</v>
      </c>
      <c r="B517" s="10">
        <f>EXP(-1*B$9*'Yield curve'!B510/100)</f>
        <v>0.9052899499</v>
      </c>
      <c r="C517" s="10">
        <f>EXP(-1*C$9*'Yield curve'!C510/100)</f>
        <v>0.8133449229</v>
      </c>
      <c r="D517" s="10">
        <f>EXP(-1*D$9*'Yield curve'!D510/100)</f>
        <v>0.731542471</v>
      </c>
      <c r="E517" s="10">
        <f>EXP(-1*E$9*'Yield curve'!E510/100)</f>
        <v>0.6591527373</v>
      </c>
      <c r="F517" s="99">
        <f>EXP(-1*F$9*'Yield curve'!F510/100)</f>
        <v>0.5939263246</v>
      </c>
      <c r="G517" s="99">
        <f t="shared" si="4"/>
        <v>68.65077347</v>
      </c>
      <c r="H517" s="99">
        <f t="shared" si="5"/>
        <v>4.70199053</v>
      </c>
      <c r="I517" s="99">
        <f>H517*(Bonds!Z507/100)*(1/(1+(Bonds!F507/100)))</f>
        <v>-0.003406622373</v>
      </c>
      <c r="J517" s="99">
        <f>-H517*Bonds!$AS$8</f>
        <v>-0.7362262047</v>
      </c>
      <c r="K517" s="99">
        <f t="shared" si="6"/>
        <v>-2.32815168</v>
      </c>
    </row>
    <row r="518">
      <c r="A518" s="262">
        <v>42402.0</v>
      </c>
      <c r="B518" s="10">
        <f>EXP(-1*B$9*'Yield curve'!B511/100)</f>
        <v>0.9043851124</v>
      </c>
      <c r="C518" s="10">
        <f>EXP(-1*C$9*'Yield curve'!C511/100)</f>
        <v>0.8126945072</v>
      </c>
      <c r="D518" s="10">
        <f>EXP(-1*D$9*'Yield curve'!D511/100)</f>
        <v>0.7306651466</v>
      </c>
      <c r="E518" s="10">
        <f>EXP(-1*E$9*'Yield curve'!E511/100)</f>
        <v>0.6575726676</v>
      </c>
      <c r="F518" s="99">
        <f>EXP(-1*F$9*'Yield curve'!F511/100)</f>
        <v>0.5915553644</v>
      </c>
      <c r="G518" s="99">
        <f t="shared" si="4"/>
        <v>68.39771843</v>
      </c>
      <c r="H518" s="99">
        <f t="shared" si="5"/>
        <v>4.701213464</v>
      </c>
      <c r="I518" s="99">
        <f>H518*(Bonds!Z508/100)*(1/(1+(Bonds!F508/100)))</f>
        <v>0.005105390188</v>
      </c>
      <c r="J518" s="99">
        <f>-H518*Bonds!$AS$8</f>
        <v>-0.7361045337</v>
      </c>
      <c r="K518" s="99">
        <f t="shared" si="6"/>
        <v>-2.327766922</v>
      </c>
    </row>
    <row r="519">
      <c r="A519" s="268">
        <v>42401.0</v>
      </c>
      <c r="B519" s="269">
        <f>EXP(-1*B$9*'Yield curve'!B512/100)</f>
        <v>0.9039330329</v>
      </c>
      <c r="C519" s="269">
        <f>EXP(-1*C$9*'Yield curve'!C512/100)</f>
        <v>0.8139958592</v>
      </c>
      <c r="D519" s="269">
        <f>EXP(-1*D$9*'Yield curve'!D512/100)</f>
        <v>0.7330803244</v>
      </c>
      <c r="E519" s="269">
        <f>EXP(-1*E$9*'Yield curve'!E512/100)</f>
        <v>0.6606044697</v>
      </c>
      <c r="F519" s="270">
        <f>EXP(-1*F$9*'Yield curve'!F512/100)</f>
        <v>0.5951153659</v>
      </c>
      <c r="G519" s="270">
        <f t="shared" si="4"/>
        <v>68.77835922</v>
      </c>
      <c r="H519" s="270">
        <f t="shared" si="5"/>
        <v>4.702505086</v>
      </c>
      <c r="I519" s="270">
        <f>H519*(Bonds!Z509/100)*(1/(1+(Bonds!F509/100)))</f>
        <v>0</v>
      </c>
      <c r="J519" s="270">
        <f>-H519*Bonds!$AS$8</f>
        <v>-0.7363067726</v>
      </c>
      <c r="K519" s="270">
        <f t="shared" si="6"/>
        <v>-2.328406458</v>
      </c>
    </row>
  </sheetData>
  <mergeCells count="1">
    <mergeCell ref="B14:F14"/>
  </mergeCells>
  <hyperlinks>
    <hyperlink r:id="rId1" ref="A15"/>
    <hyperlink r:id="rId2" ref="A16"/>
    <hyperlink r:id="rId3" ref="A17"/>
    <hyperlink r:id="rId4" ref="A18"/>
    <hyperlink r:id="rId5" ref="A19"/>
    <hyperlink r:id="rId6" ref="A20"/>
    <hyperlink r:id="rId7" ref="A21"/>
    <hyperlink r:id="rId8" ref="A22"/>
    <hyperlink r:id="rId9" ref="A23"/>
    <hyperlink r:id="rId10" ref="A24"/>
    <hyperlink r:id="rId11" ref="A25"/>
    <hyperlink r:id="rId12" ref="A26"/>
    <hyperlink r:id="rId13" ref="A27"/>
    <hyperlink r:id="rId14" ref="A28"/>
    <hyperlink r:id="rId15" ref="A29"/>
    <hyperlink r:id="rId16" ref="A30"/>
    <hyperlink r:id="rId17" ref="A31"/>
    <hyperlink r:id="rId18" ref="A32"/>
    <hyperlink r:id="rId19" ref="A33"/>
    <hyperlink r:id="rId20" ref="A34"/>
    <hyperlink r:id="rId21" ref="A35"/>
    <hyperlink r:id="rId22" ref="A36"/>
    <hyperlink r:id="rId23" ref="A37"/>
    <hyperlink r:id="rId24" ref="A38"/>
    <hyperlink r:id="rId25" ref="A39"/>
    <hyperlink r:id="rId26" ref="A40"/>
    <hyperlink r:id="rId27" ref="A41"/>
    <hyperlink r:id="rId28" ref="A42"/>
    <hyperlink r:id="rId29" ref="A43"/>
    <hyperlink r:id="rId30" ref="A44"/>
    <hyperlink r:id="rId31" ref="A45"/>
    <hyperlink r:id="rId32" ref="A46"/>
    <hyperlink r:id="rId33" ref="A47"/>
    <hyperlink r:id="rId34" ref="A48"/>
    <hyperlink r:id="rId35" ref="A49"/>
    <hyperlink r:id="rId36" ref="A50"/>
    <hyperlink r:id="rId37" ref="A51"/>
    <hyperlink r:id="rId38" ref="A52"/>
    <hyperlink r:id="rId39" ref="A53"/>
    <hyperlink r:id="rId40" ref="A54"/>
    <hyperlink r:id="rId41" ref="A55"/>
    <hyperlink r:id="rId42" ref="A56"/>
    <hyperlink r:id="rId43" ref="A57"/>
    <hyperlink r:id="rId44" ref="A58"/>
    <hyperlink r:id="rId45" ref="A59"/>
    <hyperlink r:id="rId46" ref="A60"/>
    <hyperlink r:id="rId47" ref="A61"/>
    <hyperlink r:id="rId48" ref="A62"/>
    <hyperlink r:id="rId49" ref="A63"/>
    <hyperlink r:id="rId50" ref="A64"/>
    <hyperlink r:id="rId51" ref="A65"/>
    <hyperlink r:id="rId52" ref="A66"/>
    <hyperlink r:id="rId53" ref="A67"/>
    <hyperlink r:id="rId54" ref="A68"/>
    <hyperlink r:id="rId55" ref="A69"/>
    <hyperlink r:id="rId56" ref="A70"/>
    <hyperlink r:id="rId57" ref="A71"/>
    <hyperlink r:id="rId58" ref="A72"/>
    <hyperlink r:id="rId59" ref="A73"/>
    <hyperlink r:id="rId60" ref="A74"/>
    <hyperlink r:id="rId61" ref="A75"/>
    <hyperlink r:id="rId62" ref="A76"/>
    <hyperlink r:id="rId63" ref="A77"/>
    <hyperlink r:id="rId64" ref="A78"/>
    <hyperlink r:id="rId65" ref="A79"/>
    <hyperlink r:id="rId66" ref="A80"/>
    <hyperlink r:id="rId67" ref="A81"/>
    <hyperlink r:id="rId68" ref="A82"/>
    <hyperlink r:id="rId69" ref="A83"/>
    <hyperlink r:id="rId70" ref="A84"/>
    <hyperlink r:id="rId71" ref="A85"/>
    <hyperlink r:id="rId72" ref="A86"/>
    <hyperlink r:id="rId73" ref="A87"/>
    <hyperlink r:id="rId74" ref="A88"/>
    <hyperlink r:id="rId75" ref="A89"/>
    <hyperlink r:id="rId76" ref="A90"/>
    <hyperlink r:id="rId77" ref="A91"/>
    <hyperlink r:id="rId78" ref="A92"/>
    <hyperlink r:id="rId79" ref="A93"/>
    <hyperlink r:id="rId80" ref="A94"/>
    <hyperlink r:id="rId81" ref="A95"/>
    <hyperlink r:id="rId82" ref="A96"/>
    <hyperlink r:id="rId83" ref="A97"/>
    <hyperlink r:id="rId84" ref="A98"/>
    <hyperlink r:id="rId85" ref="A99"/>
    <hyperlink r:id="rId86" ref="A100"/>
    <hyperlink r:id="rId87" ref="A101"/>
    <hyperlink r:id="rId88" ref="A102"/>
    <hyperlink r:id="rId89" ref="A103"/>
    <hyperlink r:id="rId90" ref="A104"/>
    <hyperlink r:id="rId91" ref="A105"/>
    <hyperlink r:id="rId92" ref="A106"/>
    <hyperlink r:id="rId93" ref="A107"/>
    <hyperlink r:id="rId94" ref="A108"/>
    <hyperlink r:id="rId95" ref="A109"/>
    <hyperlink r:id="rId96" ref="A110"/>
    <hyperlink r:id="rId97" ref="A111"/>
    <hyperlink r:id="rId98" ref="A112"/>
    <hyperlink r:id="rId99" ref="A113"/>
    <hyperlink r:id="rId100" ref="A114"/>
    <hyperlink r:id="rId101" ref="A115"/>
    <hyperlink r:id="rId102" ref="A116"/>
    <hyperlink r:id="rId103" ref="A117"/>
    <hyperlink r:id="rId104" ref="A118"/>
    <hyperlink r:id="rId105" ref="A119"/>
    <hyperlink r:id="rId106" ref="A120"/>
    <hyperlink r:id="rId107" ref="A121"/>
    <hyperlink r:id="rId108" ref="A122"/>
    <hyperlink r:id="rId109" ref="A123"/>
    <hyperlink r:id="rId110" ref="A124"/>
    <hyperlink r:id="rId111" ref="A125"/>
    <hyperlink r:id="rId112" ref="A126"/>
    <hyperlink r:id="rId113" ref="A127"/>
    <hyperlink r:id="rId114" ref="A128"/>
    <hyperlink r:id="rId115" ref="A129"/>
    <hyperlink r:id="rId116" ref="A130"/>
    <hyperlink r:id="rId117" ref="A131"/>
    <hyperlink r:id="rId118" ref="A132"/>
    <hyperlink r:id="rId119" ref="A133"/>
    <hyperlink r:id="rId120" ref="A134"/>
    <hyperlink r:id="rId121" ref="A135"/>
    <hyperlink r:id="rId122" ref="A136"/>
    <hyperlink r:id="rId123" ref="A137"/>
    <hyperlink r:id="rId124" ref="A138"/>
    <hyperlink r:id="rId125" ref="A139"/>
    <hyperlink r:id="rId126" ref="A140"/>
    <hyperlink r:id="rId127" ref="A141"/>
    <hyperlink r:id="rId128" ref="A142"/>
    <hyperlink r:id="rId129" ref="A143"/>
    <hyperlink r:id="rId130" ref="A144"/>
    <hyperlink r:id="rId131" ref="A145"/>
    <hyperlink r:id="rId132" ref="A146"/>
    <hyperlink r:id="rId133" ref="A147"/>
    <hyperlink r:id="rId134" ref="A148"/>
    <hyperlink r:id="rId135" ref="A149"/>
    <hyperlink r:id="rId136" ref="A150"/>
    <hyperlink r:id="rId137" ref="A151"/>
    <hyperlink r:id="rId138" ref="A152"/>
    <hyperlink r:id="rId139" ref="A153"/>
    <hyperlink r:id="rId140" ref="A154"/>
    <hyperlink r:id="rId141" ref="A155"/>
    <hyperlink r:id="rId142" ref="A156"/>
    <hyperlink r:id="rId143" ref="A157"/>
    <hyperlink r:id="rId144" ref="A158"/>
    <hyperlink r:id="rId145" ref="A159"/>
    <hyperlink r:id="rId146" ref="A160"/>
    <hyperlink r:id="rId147" ref="A161"/>
    <hyperlink r:id="rId148" ref="A162"/>
    <hyperlink r:id="rId149" ref="A163"/>
    <hyperlink r:id="rId150" ref="A164"/>
    <hyperlink r:id="rId151" ref="A165"/>
    <hyperlink r:id="rId152" ref="A166"/>
    <hyperlink r:id="rId153" ref="A167"/>
    <hyperlink r:id="rId154" ref="A168"/>
    <hyperlink r:id="rId155" ref="A169"/>
    <hyperlink r:id="rId156" ref="A170"/>
    <hyperlink r:id="rId157" ref="A171"/>
    <hyperlink r:id="rId158" ref="A172"/>
    <hyperlink r:id="rId159" ref="A173"/>
    <hyperlink r:id="rId160" ref="A174"/>
    <hyperlink r:id="rId161" ref="A175"/>
    <hyperlink r:id="rId162" ref="A176"/>
    <hyperlink r:id="rId163" ref="A177"/>
    <hyperlink r:id="rId164" ref="A178"/>
    <hyperlink r:id="rId165" ref="A179"/>
    <hyperlink r:id="rId166" ref="A180"/>
    <hyperlink r:id="rId167" ref="A181"/>
    <hyperlink r:id="rId168" ref="A182"/>
    <hyperlink r:id="rId169" ref="A183"/>
    <hyperlink r:id="rId170" ref="A184"/>
    <hyperlink r:id="rId171" ref="A185"/>
    <hyperlink r:id="rId172" ref="A186"/>
    <hyperlink r:id="rId173" ref="A187"/>
    <hyperlink r:id="rId174" ref="A188"/>
    <hyperlink r:id="rId175" ref="A189"/>
    <hyperlink r:id="rId176" ref="A190"/>
    <hyperlink r:id="rId177" ref="A191"/>
    <hyperlink r:id="rId178" ref="A192"/>
    <hyperlink r:id="rId179" ref="A193"/>
    <hyperlink r:id="rId180" ref="A194"/>
    <hyperlink r:id="rId181" ref="A195"/>
    <hyperlink r:id="rId182" ref="A196"/>
    <hyperlink r:id="rId183" ref="A197"/>
    <hyperlink r:id="rId184" ref="A198"/>
    <hyperlink r:id="rId185" ref="A199"/>
    <hyperlink r:id="rId186" ref="A200"/>
    <hyperlink r:id="rId187" ref="A201"/>
    <hyperlink r:id="rId188" ref="A202"/>
    <hyperlink r:id="rId189" ref="A203"/>
    <hyperlink r:id="rId190" ref="A204"/>
    <hyperlink r:id="rId191" ref="A205"/>
    <hyperlink r:id="rId192" ref="A206"/>
    <hyperlink r:id="rId193" ref="A207"/>
    <hyperlink r:id="rId194" ref="A208"/>
    <hyperlink r:id="rId195" ref="A209"/>
    <hyperlink r:id="rId196" ref="A210"/>
    <hyperlink r:id="rId197" ref="A211"/>
    <hyperlink r:id="rId198" ref="A212"/>
    <hyperlink r:id="rId199" ref="A213"/>
    <hyperlink r:id="rId200" ref="A214"/>
    <hyperlink r:id="rId201" ref="A215"/>
    <hyperlink r:id="rId202" ref="A216"/>
    <hyperlink r:id="rId203" ref="A217"/>
    <hyperlink r:id="rId204" ref="A218"/>
    <hyperlink r:id="rId205" ref="A219"/>
    <hyperlink r:id="rId206" ref="A220"/>
    <hyperlink r:id="rId207" ref="A221"/>
    <hyperlink r:id="rId208" ref="A222"/>
    <hyperlink r:id="rId209" ref="A223"/>
    <hyperlink r:id="rId210" ref="A224"/>
    <hyperlink r:id="rId211" ref="A225"/>
    <hyperlink r:id="rId212" ref="A226"/>
    <hyperlink r:id="rId213" ref="A227"/>
    <hyperlink r:id="rId214" ref="A228"/>
    <hyperlink r:id="rId215" ref="A229"/>
    <hyperlink r:id="rId216" ref="A230"/>
    <hyperlink r:id="rId217" ref="A231"/>
    <hyperlink r:id="rId218" ref="A232"/>
    <hyperlink r:id="rId219" ref="A233"/>
    <hyperlink r:id="rId220" ref="A234"/>
    <hyperlink r:id="rId221" ref="A235"/>
    <hyperlink r:id="rId222" ref="A236"/>
    <hyperlink r:id="rId223" ref="A237"/>
    <hyperlink r:id="rId224" ref="A238"/>
    <hyperlink r:id="rId225" ref="A239"/>
    <hyperlink r:id="rId226" ref="A240"/>
    <hyperlink r:id="rId227" ref="A241"/>
    <hyperlink r:id="rId228" ref="A242"/>
    <hyperlink r:id="rId229" ref="A243"/>
    <hyperlink r:id="rId230" ref="A244"/>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18"/>
    <hyperlink r:id="rId405" ref="A419"/>
    <hyperlink r:id="rId406" ref="A420"/>
    <hyperlink r:id="rId407" ref="A421"/>
    <hyperlink r:id="rId408" ref="A422"/>
    <hyperlink r:id="rId409" ref="A423"/>
    <hyperlink r:id="rId410" ref="A424"/>
    <hyperlink r:id="rId411" ref="A425"/>
    <hyperlink r:id="rId412" ref="A426"/>
    <hyperlink r:id="rId413" ref="A427"/>
    <hyperlink r:id="rId414" ref="A428"/>
    <hyperlink r:id="rId415" ref="A429"/>
    <hyperlink r:id="rId416" ref="A430"/>
    <hyperlink r:id="rId417" ref="A431"/>
    <hyperlink r:id="rId418" ref="A432"/>
    <hyperlink r:id="rId419" ref="A433"/>
    <hyperlink r:id="rId420" ref="A434"/>
    <hyperlink r:id="rId421" ref="A435"/>
    <hyperlink r:id="rId422" ref="A436"/>
    <hyperlink r:id="rId423" ref="A437"/>
    <hyperlink r:id="rId424" ref="A438"/>
    <hyperlink r:id="rId425" ref="A439"/>
    <hyperlink r:id="rId426" ref="A440"/>
    <hyperlink r:id="rId427" ref="A441"/>
    <hyperlink r:id="rId428" ref="A442"/>
    <hyperlink r:id="rId429" ref="A443"/>
    <hyperlink r:id="rId430" ref="A444"/>
    <hyperlink r:id="rId431" ref="A445"/>
    <hyperlink r:id="rId432" ref="A446"/>
    <hyperlink r:id="rId433" ref="A447"/>
    <hyperlink r:id="rId434" ref="A448"/>
    <hyperlink r:id="rId435" ref="A449"/>
    <hyperlink r:id="rId436" ref="A450"/>
    <hyperlink r:id="rId437" ref="A451"/>
    <hyperlink r:id="rId438" ref="A452"/>
    <hyperlink r:id="rId439" ref="A453"/>
    <hyperlink r:id="rId440" ref="A454"/>
    <hyperlink r:id="rId441" ref="A455"/>
    <hyperlink r:id="rId442" ref="A456"/>
    <hyperlink r:id="rId443" ref="A457"/>
    <hyperlink r:id="rId444" ref="A458"/>
    <hyperlink r:id="rId445" ref="A459"/>
    <hyperlink r:id="rId446" ref="A460"/>
    <hyperlink r:id="rId447" ref="A461"/>
    <hyperlink r:id="rId448" ref="A462"/>
    <hyperlink r:id="rId449" ref="A463"/>
    <hyperlink r:id="rId450" ref="A464"/>
    <hyperlink r:id="rId451" ref="A465"/>
    <hyperlink r:id="rId452" ref="A466"/>
    <hyperlink r:id="rId453" ref="A467"/>
    <hyperlink r:id="rId454" ref="A468"/>
    <hyperlink r:id="rId455" ref="A469"/>
    <hyperlink r:id="rId456" ref="A470"/>
    <hyperlink r:id="rId457" ref="A471"/>
    <hyperlink r:id="rId458" ref="A472"/>
    <hyperlink r:id="rId459" ref="A473"/>
    <hyperlink r:id="rId460" ref="A474"/>
    <hyperlink r:id="rId461" ref="A475"/>
    <hyperlink r:id="rId462" ref="A476"/>
    <hyperlink r:id="rId463" ref="A477"/>
    <hyperlink r:id="rId464" ref="A478"/>
    <hyperlink r:id="rId465" ref="A479"/>
    <hyperlink r:id="rId466" ref="A480"/>
    <hyperlink r:id="rId467" ref="A481"/>
    <hyperlink r:id="rId468" ref="A482"/>
    <hyperlink r:id="rId469" ref="A483"/>
    <hyperlink r:id="rId470" ref="A484"/>
    <hyperlink r:id="rId471" ref="A485"/>
    <hyperlink r:id="rId472" ref="A486"/>
    <hyperlink r:id="rId473" ref="A487"/>
    <hyperlink r:id="rId474" ref="A488"/>
    <hyperlink r:id="rId475" ref="A489"/>
    <hyperlink r:id="rId476" ref="A490"/>
    <hyperlink r:id="rId477" ref="A491"/>
    <hyperlink r:id="rId478" ref="A492"/>
    <hyperlink r:id="rId479" ref="A493"/>
    <hyperlink r:id="rId480" ref="A494"/>
    <hyperlink r:id="rId481" ref="A495"/>
    <hyperlink r:id="rId482" ref="A496"/>
    <hyperlink r:id="rId483" ref="A497"/>
    <hyperlink r:id="rId484" ref="A498"/>
    <hyperlink r:id="rId485" ref="A499"/>
    <hyperlink r:id="rId486" ref="A500"/>
    <hyperlink r:id="rId487" ref="A501"/>
    <hyperlink r:id="rId488" ref="A502"/>
    <hyperlink r:id="rId489" ref="A503"/>
    <hyperlink r:id="rId490" ref="A504"/>
    <hyperlink r:id="rId491" ref="A505"/>
    <hyperlink r:id="rId492" ref="A506"/>
    <hyperlink r:id="rId493" ref="A507"/>
    <hyperlink r:id="rId494" ref="A508"/>
    <hyperlink r:id="rId495" ref="A509"/>
    <hyperlink r:id="rId496" ref="A510"/>
    <hyperlink r:id="rId497" ref="A511"/>
    <hyperlink r:id="rId498" ref="A512"/>
    <hyperlink r:id="rId499" ref="A513"/>
    <hyperlink r:id="rId500" ref="A514"/>
    <hyperlink r:id="rId501" ref="A515"/>
    <hyperlink r:id="rId502" ref="A516"/>
    <hyperlink r:id="rId503" ref="A517"/>
    <hyperlink r:id="rId504" ref="A518"/>
    <hyperlink r:id="rId505" ref="A519"/>
  </hyperlinks>
  <drawing r:id="rId50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86"/>
    <col customWidth="1" min="12" max="12" width="18.0"/>
    <col customWidth="1" min="13" max="13" width="29.57"/>
  </cols>
  <sheetData>
    <row r="1">
      <c r="A1" s="249" t="s">
        <v>175</v>
      </c>
    </row>
    <row r="3">
      <c r="A3" s="250" t="s">
        <v>176</v>
      </c>
      <c r="B3" s="164">
        <v>10.0</v>
      </c>
    </row>
    <row r="4">
      <c r="A4" s="251" t="s">
        <v>177</v>
      </c>
      <c r="B4" s="252">
        <v>0.035</v>
      </c>
    </row>
    <row r="5">
      <c r="A5" s="251" t="s">
        <v>178</v>
      </c>
      <c r="B5" s="253">
        <v>1.0</v>
      </c>
    </row>
    <row r="6">
      <c r="A6" s="251" t="s">
        <v>179</v>
      </c>
      <c r="B6" s="254" t="s">
        <v>180</v>
      </c>
    </row>
    <row r="8">
      <c r="A8" s="251" t="s">
        <v>181</v>
      </c>
      <c r="B8" s="253">
        <v>1.0</v>
      </c>
      <c r="C8" s="253">
        <v>2.0</v>
      </c>
      <c r="D8" s="73">
        <v>3.0</v>
      </c>
      <c r="E8" s="253">
        <v>4.0</v>
      </c>
      <c r="F8" s="253">
        <v>5.0</v>
      </c>
      <c r="G8" s="73">
        <v>6.0</v>
      </c>
      <c r="H8" s="253">
        <v>7.0</v>
      </c>
      <c r="I8" s="253">
        <v>8.0</v>
      </c>
      <c r="J8" s="73">
        <v>9.0</v>
      </c>
      <c r="K8" s="253">
        <v>10.0</v>
      </c>
    </row>
    <row r="9">
      <c r="A9" s="251" t="s">
        <v>182</v>
      </c>
      <c r="B9" s="253">
        <v>1.0</v>
      </c>
      <c r="C9" s="253">
        <v>2.0</v>
      </c>
      <c r="D9" s="73">
        <v>3.0</v>
      </c>
      <c r="E9" s="253">
        <v>4.0</v>
      </c>
      <c r="F9" s="253">
        <v>5.0</v>
      </c>
      <c r="G9" s="73">
        <v>6.0</v>
      </c>
      <c r="H9" s="253">
        <v>7.0</v>
      </c>
      <c r="I9" s="253">
        <v>8.0</v>
      </c>
      <c r="J9" s="73">
        <v>9.0</v>
      </c>
      <c r="K9" s="253">
        <v>10.0</v>
      </c>
    </row>
    <row r="10">
      <c r="A10" s="251" t="s">
        <v>183</v>
      </c>
      <c r="B10" s="254" t="s">
        <v>180</v>
      </c>
      <c r="C10" s="254" t="s">
        <v>180</v>
      </c>
      <c r="D10" s="254" t="s">
        <v>180</v>
      </c>
      <c r="E10" s="256" t="s">
        <v>180</v>
      </c>
      <c r="F10" s="254" t="s">
        <v>180</v>
      </c>
      <c r="G10" s="254" t="s">
        <v>180</v>
      </c>
      <c r="H10" s="254" t="s">
        <v>180</v>
      </c>
      <c r="I10" s="254" t="s">
        <v>180</v>
      </c>
      <c r="J10" s="254" t="s">
        <v>180</v>
      </c>
      <c r="K10" s="254" t="s">
        <v>180</v>
      </c>
    </row>
    <row r="11">
      <c r="A11" s="251" t="s">
        <v>185</v>
      </c>
      <c r="B11" s="254">
        <f t="shared" ref="B11:K11" si="1">$B$6*$B$4/$B$5</f>
        <v>3.5</v>
      </c>
      <c r="C11" s="254">
        <f t="shared" si="1"/>
        <v>3.5</v>
      </c>
      <c r="D11" s="254">
        <f t="shared" si="1"/>
        <v>3.5</v>
      </c>
      <c r="E11" s="254">
        <f t="shared" si="1"/>
        <v>3.5</v>
      </c>
      <c r="F11" s="254">
        <f t="shared" si="1"/>
        <v>3.5</v>
      </c>
      <c r="G11" s="254">
        <f t="shared" si="1"/>
        <v>3.5</v>
      </c>
      <c r="H11" s="254">
        <f t="shared" si="1"/>
        <v>3.5</v>
      </c>
      <c r="I11" s="254">
        <f t="shared" si="1"/>
        <v>3.5</v>
      </c>
      <c r="J11" s="254">
        <f t="shared" si="1"/>
        <v>3.5</v>
      </c>
      <c r="K11" s="254">
        <f t="shared" si="1"/>
        <v>3.5</v>
      </c>
    </row>
    <row r="12">
      <c r="A12" s="251" t="s">
        <v>186</v>
      </c>
      <c r="B12" s="267">
        <f t="shared" ref="B12:J12" si="2">B11</f>
        <v>3.5</v>
      </c>
      <c r="C12" s="254">
        <f t="shared" si="2"/>
        <v>3.5</v>
      </c>
      <c r="D12" s="258">
        <f t="shared" si="2"/>
        <v>3.5</v>
      </c>
      <c r="E12" s="267">
        <f t="shared" si="2"/>
        <v>3.5</v>
      </c>
      <c r="F12" s="254">
        <f t="shared" si="2"/>
        <v>3.5</v>
      </c>
      <c r="G12" s="258">
        <f t="shared" si="2"/>
        <v>3.5</v>
      </c>
      <c r="H12" s="267">
        <f t="shared" si="2"/>
        <v>3.5</v>
      </c>
      <c r="I12" s="254">
        <f t="shared" si="2"/>
        <v>3.5</v>
      </c>
      <c r="J12" s="258">
        <f t="shared" si="2"/>
        <v>3.5</v>
      </c>
      <c r="K12" s="267">
        <f>J12+B6</f>
        <v>103.5</v>
      </c>
    </row>
    <row r="14">
      <c r="A14" s="259" t="s">
        <v>188</v>
      </c>
      <c r="B14" s="260" t="s">
        <v>189</v>
      </c>
      <c r="C14" s="11"/>
      <c r="D14" s="11"/>
      <c r="E14" s="11"/>
      <c r="F14" s="11"/>
      <c r="G14" s="11"/>
      <c r="H14" s="11"/>
      <c r="I14" s="11"/>
      <c r="J14" s="11"/>
      <c r="K14" s="13"/>
      <c r="L14" s="259" t="s">
        <v>190</v>
      </c>
      <c r="M14" s="259" t="s">
        <v>196</v>
      </c>
      <c r="N14" s="241" t="s">
        <v>192</v>
      </c>
      <c r="O14" s="242" t="s">
        <v>193</v>
      </c>
      <c r="P14" s="242" t="s">
        <v>194</v>
      </c>
    </row>
    <row r="15">
      <c r="A15" s="261">
        <v>43131.0</v>
      </c>
      <c r="B15" s="10">
        <f>exp(-'Yield curve'!B8*$B$9/100)</f>
        <v>0.9347277206</v>
      </c>
      <c r="C15" s="10">
        <f>exp(-'Yield curve'!C8*$C$9/100)</f>
        <v>0.8731918394</v>
      </c>
      <c r="D15" s="10">
        <f>exp(-'Yield curve'!D8*$D$9/100)</f>
        <v>0.8152177692</v>
      </c>
      <c r="E15" s="10">
        <f>exp(-'Yield curve'!E8*$E$9/100)</f>
        <v>0.7595721232</v>
      </c>
      <c r="F15" s="10">
        <f>exp(-'Yield curve'!F8*$F$9/100)</f>
        <v>0.7068053283</v>
      </c>
      <c r="G15" s="10">
        <f>exp(-'Yield curve'!G8*$G$9/100)</f>
        <v>0.6560619884</v>
      </c>
      <c r="H15" s="10">
        <f>exp(-'Yield curve'!H8*$H$9/100)</f>
        <v>0.6079272857</v>
      </c>
      <c r="I15" s="10">
        <f>exp(-'Yield curve'!I8*$I$9/100)</f>
        <v>0.5627423837</v>
      </c>
      <c r="J15" s="10">
        <f>exp(-'Yield curve'!J8*$J$9/100)</f>
        <v>0.5201177764</v>
      </c>
      <c r="K15" s="99">
        <f>exp(-'Yield curve'!K8*$K$9/100)</f>
        <v>0.4799852043</v>
      </c>
      <c r="L15" s="99">
        <f t="shared" ref="L15:L519" si="3">SUMPRODUCT(B15:K15,$B$12:$K$12)</f>
        <v>72.20574339</v>
      </c>
      <c r="M15" s="99">
        <f t="shared" ref="M15:M519" si="4">SUMPRODUCT(B15:K15,$B$12:$K$12,$B$9:$K$9)/L15</f>
        <v>8.28941653</v>
      </c>
      <c r="N15" s="99">
        <f>M15*(Bonds!AE5/100)*(1/(1+(Bonds!K5/100)))</f>
        <v>-0.006178063372</v>
      </c>
      <c r="O15" s="99">
        <f>-M15*Bonds!$AS$8</f>
        <v>-1.297936615</v>
      </c>
      <c r="P15" s="99">
        <f t="shared" ref="P15:P519" si="5">O15*SQRT(10)</f>
        <v>-4.104435961</v>
      </c>
    </row>
    <row r="16">
      <c r="A16" s="261">
        <v>43130.0</v>
      </c>
      <c r="B16" s="10">
        <f>exp(-'Yield curve'!B9*$B$9/100)</f>
        <v>0.9348211981</v>
      </c>
      <c r="C16" s="10">
        <f>exp(-'Yield curve'!C9*$C$9/100)</f>
        <v>0.8730172185</v>
      </c>
      <c r="D16" s="10">
        <f>exp(-'Yield curve'!D9*$D$9/100)</f>
        <v>0.8147287852</v>
      </c>
      <c r="E16" s="10">
        <f>exp(-'Yield curve'!E9*$E$9/100)</f>
        <v>0.7585094663</v>
      </c>
      <c r="F16" s="10">
        <f>exp(-'Yield curve'!F9*$F$9/100)</f>
        <v>0.7050405219</v>
      </c>
      <c r="G16" s="10">
        <f>exp(-'Yield curve'!G9*$G$9/100)</f>
        <v>0.6539005522</v>
      </c>
      <c r="H16" s="10">
        <f>exp(-'Yield curve'!H9*$H$9/100)</f>
        <v>0.6053793456</v>
      </c>
      <c r="I16" s="10">
        <f>exp(-'Yield curve'!I9*$I$9/100)</f>
        <v>0.5597490802</v>
      </c>
      <c r="J16" s="10">
        <f>exp(-'Yield curve'!J9*$J$9/100)</f>
        <v>0.5166963023</v>
      </c>
      <c r="K16" s="99">
        <f>exp(-'Yield curve'!K9*$K$9/100)</f>
        <v>0.4761606413</v>
      </c>
      <c r="L16" s="99">
        <f t="shared" si="3"/>
        <v>71.75907502</v>
      </c>
      <c r="M16" s="99">
        <f t="shared" si="4"/>
        <v>8.280957712</v>
      </c>
      <c r="N16" s="99">
        <f>M16*(Bonds!AE6/100)*(1/(1+(Bonds!K6/100)))</f>
        <v>-0.004625372023</v>
      </c>
      <c r="O16" s="99">
        <f>-M16*Bonds!$AS$8</f>
        <v>-1.296612154</v>
      </c>
      <c r="P16" s="99">
        <f t="shared" si="5"/>
        <v>-4.100247648</v>
      </c>
    </row>
    <row r="17">
      <c r="A17" s="261">
        <v>43129.0</v>
      </c>
      <c r="B17" s="10">
        <f>exp(-'Yield curve'!B10*$B$9/100)</f>
        <v>0.9342604736</v>
      </c>
      <c r="C17" s="10">
        <f>exp(-'Yield curve'!C10*$C$9/100)</f>
        <v>0.8716215078</v>
      </c>
      <c r="D17" s="10">
        <f>exp(-'Yield curve'!D10*$D$9/100)</f>
        <v>0.81301965</v>
      </c>
      <c r="E17" s="10">
        <f>exp(-'Yield curve'!E10*$E$9/100)</f>
        <v>0.7565399032</v>
      </c>
      <c r="F17" s="10">
        <f>exp(-'Yield curve'!F10*$F$9/100)</f>
        <v>0.7029285698</v>
      </c>
      <c r="G17" s="10">
        <f>exp(-'Yield curve'!G10*$G$9/100)</f>
        <v>0.6513553065</v>
      </c>
      <c r="H17" s="10">
        <f>exp(-'Yield curve'!H10*$H$9/100)</f>
        <v>0.6024202425</v>
      </c>
      <c r="I17" s="10">
        <f>exp(-'Yield curve'!I10*$I$9/100)</f>
        <v>0.5567716986</v>
      </c>
      <c r="J17" s="10">
        <f>exp(-'Yield curve'!J10*$J$9/100)</f>
        <v>0.5137595112</v>
      </c>
      <c r="K17" s="99">
        <f>exp(-'Yield curve'!K10*$K$9/100)</f>
        <v>0.4733122312</v>
      </c>
      <c r="L17" s="99">
        <f t="shared" si="3"/>
        <v>71.39718495</v>
      </c>
      <c r="M17" s="99">
        <f t="shared" si="4"/>
        <v>8.276092768</v>
      </c>
      <c r="N17" s="99">
        <f>M17*(Bonds!AE7/100)*(1/(1+(Bonds!K7/100)))</f>
        <v>0.0007700123528</v>
      </c>
      <c r="O17" s="99">
        <f>-M17*Bonds!$AS$8</f>
        <v>-1.295850413</v>
      </c>
      <c r="P17" s="99">
        <f t="shared" si="5"/>
        <v>-4.097838811</v>
      </c>
    </row>
    <row r="18">
      <c r="A18" s="261">
        <v>43126.0</v>
      </c>
      <c r="B18" s="10">
        <f>exp(-'Yield curve'!B11*$B$9/100)</f>
        <v>0.9348211981</v>
      </c>
      <c r="C18" s="10">
        <f>exp(-'Yield curve'!C11*$C$9/100)</f>
        <v>0.8721446376</v>
      </c>
      <c r="D18" s="10">
        <f>exp(-'Yield curve'!D11*$D$9/100)</f>
        <v>0.81301965</v>
      </c>
      <c r="E18" s="10">
        <f>exp(-'Yield curve'!E11*$E$9/100)</f>
        <v>0.7563886104</v>
      </c>
      <c r="F18" s="10">
        <f>exp(-'Yield curve'!F11*$F$9/100)</f>
        <v>0.7025771934</v>
      </c>
      <c r="G18" s="10">
        <f>exp(-'Yield curve'!G11*$G$9/100)</f>
        <v>0.6515507424</v>
      </c>
      <c r="H18" s="10">
        <f>exp(-'Yield curve'!H11*$H$9/100)</f>
        <v>0.6032642215</v>
      </c>
      <c r="I18" s="10">
        <f>exp(-'Yield curve'!I11*$I$9/100)</f>
        <v>0.5575145559</v>
      </c>
      <c r="J18" s="10">
        <f>exp(-'Yield curve'!J11*$J$9/100)</f>
        <v>0.5143763927</v>
      </c>
      <c r="K18" s="99">
        <f>exp(-'Yield curve'!K11*$K$9/100)</f>
        <v>0.4737857802</v>
      </c>
      <c r="L18" s="99">
        <f t="shared" si="3"/>
        <v>71.45662845</v>
      </c>
      <c r="M18" s="99">
        <f t="shared" si="4"/>
        <v>8.276939909</v>
      </c>
      <c r="N18" s="99">
        <f>M18*(Bonds!AE8/100)*(1/(1+(Bonds!K8/100)))</f>
        <v>-0.0007701628277</v>
      </c>
      <c r="O18" s="99">
        <f>-M18*Bonds!$AS$8</f>
        <v>-1.295983056</v>
      </c>
      <c r="P18" s="99">
        <f t="shared" si="5"/>
        <v>-4.098258266</v>
      </c>
    </row>
    <row r="19">
      <c r="A19" s="261">
        <v>43125.0</v>
      </c>
      <c r="B19" s="10">
        <f>exp(-'Yield curve'!B12*$B$9/100)</f>
        <v>0.9351016865</v>
      </c>
      <c r="C19" s="10">
        <f>exp(-'Yield curve'!C12*$C$9/100)</f>
        <v>0.8731918394</v>
      </c>
      <c r="D19" s="10">
        <f>exp(-'Yield curve'!D12*$D$9/100)</f>
        <v>0.8144844032</v>
      </c>
      <c r="E19" s="10">
        <f>exp(-'Yield curve'!E12*$E$9/100)</f>
        <v>0.7579029014</v>
      </c>
      <c r="F19" s="10">
        <f>exp(-'Yield curve'!F12*$F$9/100)</f>
        <v>0.7039837539</v>
      </c>
      <c r="G19" s="10">
        <f>exp(-'Yield curve'!G12*$G$9/100)</f>
        <v>0.6523330726</v>
      </c>
      <c r="H19" s="10">
        <f>exp(-'Yield curve'!H12*$H$9/100)</f>
        <v>0.6032642215</v>
      </c>
      <c r="I19" s="10">
        <f>exp(-'Yield curve'!I12*$I$9/100)</f>
        <v>0.5573659052</v>
      </c>
      <c r="J19" s="10">
        <f>exp(-'Yield curve'!J12*$J$9/100)</f>
        <v>0.5140678594</v>
      </c>
      <c r="K19" s="99">
        <f>exp(-'Yield curve'!K12*$K$9/100)</f>
        <v>0.4733122312</v>
      </c>
      <c r="L19" s="99">
        <f t="shared" si="3"/>
        <v>71.42875068</v>
      </c>
      <c r="M19" s="99">
        <f t="shared" si="4"/>
        <v>8.274317356</v>
      </c>
      <c r="N19" s="99">
        <f>M19*(Bonds!AE9/100)*(1/(1+(Bonds!K9/100)))</f>
        <v>0.002309541502</v>
      </c>
      <c r="O19" s="99">
        <f>-M19*Bonds!$AS$8</f>
        <v>-1.295572423</v>
      </c>
      <c r="P19" s="99">
        <f t="shared" si="5"/>
        <v>-4.09695973</v>
      </c>
    </row>
    <row r="20">
      <c r="A20" s="261">
        <v>43124.0</v>
      </c>
      <c r="B20" s="10">
        <f>exp(-'Yield curve'!B13*$B$9/100)</f>
        <v>0.935008181</v>
      </c>
      <c r="C20" s="10">
        <f>exp(-'Yield curve'!C13*$C$9/100)</f>
        <v>0.8730172185</v>
      </c>
      <c r="D20" s="10">
        <f>exp(-'Yield curve'!D13*$D$9/100)</f>
        <v>0.8144844032</v>
      </c>
      <c r="E20" s="10">
        <f>exp(-'Yield curve'!E13*$E$9/100)</f>
        <v>0.7582061232</v>
      </c>
      <c r="F20" s="10">
        <f>exp(-'Yield curve'!F13*$F$9/100)</f>
        <v>0.7046880897</v>
      </c>
      <c r="G20" s="10">
        <f>exp(-'Yield curve'!G13*$G$9/100)</f>
        <v>0.6535083295</v>
      </c>
      <c r="H20" s="10">
        <f>exp(-'Yield curve'!H13*$H$9/100)</f>
        <v>0.6049557283</v>
      </c>
      <c r="I20" s="10">
        <f>exp(-'Yield curve'!I13*$I$9/100)</f>
        <v>0.5590032455</v>
      </c>
      <c r="J20" s="10">
        <f>exp(-'Yield curve'!J13*$J$9/100)</f>
        <v>0.5156123786</v>
      </c>
      <c r="K20" s="99">
        <f>exp(-'Yield curve'!K13*$K$9/100)</f>
        <v>0.4747342999</v>
      </c>
      <c r="L20" s="99">
        <f t="shared" si="3"/>
        <v>71.59969299</v>
      </c>
      <c r="M20" s="99">
        <f t="shared" si="4"/>
        <v>8.277572284</v>
      </c>
      <c r="N20" s="99">
        <f>M20*(Bonds!AE10/100)*(1/(1+(Bonds!K10/100)))</f>
        <v>-0.001540730067</v>
      </c>
      <c r="O20" s="99">
        <f>-M20*Bonds!$AS$8</f>
        <v>-1.296082072</v>
      </c>
      <c r="P20" s="99">
        <f t="shared" si="5"/>
        <v>-4.098571381</v>
      </c>
    </row>
    <row r="21">
      <c r="A21" s="261">
        <v>43123.0</v>
      </c>
      <c r="B21" s="10">
        <f>exp(-'Yield curve'!B14*$B$9/100)</f>
        <v>0.9351016865</v>
      </c>
      <c r="C21" s="10">
        <f>exp(-'Yield curve'!C14*$C$9/100)</f>
        <v>0.8730172185</v>
      </c>
      <c r="D21" s="10">
        <f>exp(-'Yield curve'!D14*$D$9/100)</f>
        <v>0.8142400946</v>
      </c>
      <c r="E21" s="10">
        <f>exp(-'Yield curve'!E14*$E$9/100)</f>
        <v>0.7577513359</v>
      </c>
      <c r="F21" s="10">
        <f>exp(-'Yield curve'!F14*$F$9/100)</f>
        <v>0.7039837539</v>
      </c>
      <c r="G21" s="10">
        <f>exp(-'Yield curve'!G14*$G$9/100)</f>
        <v>0.6527245899</v>
      </c>
      <c r="H21" s="10">
        <f>exp(-'Yield curve'!H14*$H$9/100)</f>
        <v>0.6041093829</v>
      </c>
      <c r="I21" s="10">
        <f>exp(-'Yield curve'!I14*$I$9/100)</f>
        <v>0.5581095554</v>
      </c>
      <c r="J21" s="10">
        <f>exp(-'Yield curve'!J14*$J$9/100)</f>
        <v>0.5146851111</v>
      </c>
      <c r="K21" s="99">
        <f>exp(-'Yield curve'!K14*$K$9/100)</f>
        <v>0.4737857802</v>
      </c>
      <c r="L21" s="99">
        <f t="shared" si="3"/>
        <v>71.4848578</v>
      </c>
      <c r="M21" s="99">
        <f t="shared" si="4"/>
        <v>8.275564607</v>
      </c>
      <c r="N21" s="99">
        <f>M21*(Bonds!AE11/100)*(1/(1+(Bonds!K11/100)))</f>
        <v>-0.003080139428</v>
      </c>
      <c r="O21" s="99">
        <f>-M21*Bonds!$AS$8</f>
        <v>-1.295767714</v>
      </c>
      <c r="P21" s="99">
        <f t="shared" si="5"/>
        <v>-4.097577296</v>
      </c>
    </row>
    <row r="22">
      <c r="A22" s="261">
        <v>43122.0</v>
      </c>
      <c r="B22" s="10">
        <f>exp(-'Yield curve'!B15*$B$9/100)</f>
        <v>0.935008181</v>
      </c>
      <c r="C22" s="10">
        <f>exp(-'Yield curve'!C15*$C$9/100)</f>
        <v>0.8730172185</v>
      </c>
      <c r="D22" s="10">
        <f>exp(-'Yield curve'!D15*$D$9/100)</f>
        <v>0.8142400946</v>
      </c>
      <c r="E22" s="10">
        <f>exp(-'Yield curve'!E15*$E$9/100)</f>
        <v>0.7577513359</v>
      </c>
      <c r="F22" s="10">
        <f>exp(-'Yield curve'!F15*$F$9/100)</f>
        <v>0.7039837539</v>
      </c>
      <c r="G22" s="10">
        <f>exp(-'Yield curve'!G15*$G$9/100)</f>
        <v>0.6523330726</v>
      </c>
      <c r="H22" s="10">
        <f>exp(-'Yield curve'!H15*$H$9/100)</f>
        <v>0.6032642215</v>
      </c>
      <c r="I22" s="10">
        <f>exp(-'Yield curve'!I15*$I$9/100)</f>
        <v>0.5569201908</v>
      </c>
      <c r="J22" s="10">
        <f>exp(-'Yield curve'!J15*$J$9/100)</f>
        <v>0.5131433696</v>
      </c>
      <c r="K22" s="99">
        <f>exp(-'Yield curve'!K15*$K$9/100)</f>
        <v>0.4718944223</v>
      </c>
      <c r="L22" s="99">
        <f t="shared" si="3"/>
        <v>71.27488774</v>
      </c>
      <c r="M22" s="99">
        <f t="shared" si="4"/>
        <v>8.270919811</v>
      </c>
      <c r="N22" s="99">
        <f>M22*(Bonds!AE12/100)*(1/(1+(Bonds!K12/100)))</f>
        <v>0.0030772653</v>
      </c>
      <c r="O22" s="99">
        <f>-M22*Bonds!$AS$8</f>
        <v>-1.295040444</v>
      </c>
      <c r="P22" s="99">
        <f t="shared" si="5"/>
        <v>-4.095277464</v>
      </c>
    </row>
    <row r="23">
      <c r="A23" s="261">
        <v>43119.0</v>
      </c>
      <c r="B23" s="10">
        <f>exp(-'Yield curve'!B16*$B$9/100)</f>
        <v>0.935008181</v>
      </c>
      <c r="C23" s="10">
        <f>exp(-'Yield curve'!C16*$C$9/100)</f>
        <v>0.8728426325</v>
      </c>
      <c r="D23" s="10">
        <f>exp(-'Yield curve'!D16*$D$9/100)</f>
        <v>0.8139958592</v>
      </c>
      <c r="E23" s="10">
        <f>exp(-'Yield curve'!E16*$E$9/100)</f>
        <v>0.7575998008</v>
      </c>
      <c r="F23" s="10">
        <f>exp(-'Yield curve'!F16*$F$9/100)</f>
        <v>0.7039837539</v>
      </c>
      <c r="G23" s="10">
        <f>exp(-'Yield curve'!G16*$G$9/100)</f>
        <v>0.6527245899</v>
      </c>
      <c r="H23" s="10">
        <f>exp(-'Yield curve'!H16*$H$9/100)</f>
        <v>0.6041093829</v>
      </c>
      <c r="I23" s="10">
        <f>exp(-'Yield curve'!I16*$I$9/100)</f>
        <v>0.5581095554</v>
      </c>
      <c r="J23" s="10">
        <f>exp(-'Yield curve'!J16*$J$9/100)</f>
        <v>0.5146851111</v>
      </c>
      <c r="K23" s="99">
        <f>exp(-'Yield curve'!K16*$K$9/100)</f>
        <v>0.4737857802</v>
      </c>
      <c r="L23" s="99">
        <f t="shared" si="3"/>
        <v>71.48253428</v>
      </c>
      <c r="M23" s="99">
        <f t="shared" si="4"/>
        <v>8.275746373</v>
      </c>
      <c r="N23" s="99">
        <f>M23*(Bonds!AE13/100)*(1/(1+(Bonds!K13/100)))</f>
        <v>-0.00308020708</v>
      </c>
      <c r="O23" s="99">
        <f>-M23*Bonds!$AS$8</f>
        <v>-1.295796175</v>
      </c>
      <c r="P23" s="99">
        <f t="shared" si="5"/>
        <v>-4.097667296</v>
      </c>
    </row>
    <row r="24">
      <c r="A24" s="261">
        <v>43118.0</v>
      </c>
      <c r="B24" s="10">
        <f>exp(-'Yield curve'!B17*$B$9/100)</f>
        <v>0.9353822591</v>
      </c>
      <c r="C24" s="10">
        <f>exp(-'Yield curve'!C17*$C$9/100)</f>
        <v>0.8737159117</v>
      </c>
      <c r="D24" s="10">
        <f>exp(-'Yield curve'!D17*$D$9/100)</f>
        <v>0.8147287852</v>
      </c>
      <c r="E24" s="10">
        <f>exp(-'Yield curve'!E17*$E$9/100)</f>
        <v>0.7580544971</v>
      </c>
      <c r="F24" s="10">
        <f>exp(-'Yield curve'!F17*$F$9/100)</f>
        <v>0.7039837539</v>
      </c>
      <c r="G24" s="10">
        <f>exp(-'Yield curve'!G17*$G$9/100)</f>
        <v>0.652137402</v>
      </c>
      <c r="H24" s="10">
        <f>exp(-'Yield curve'!H17*$H$9/100)</f>
        <v>0.6028420843</v>
      </c>
      <c r="I24" s="10">
        <f>exp(-'Yield curve'!I17*$I$9/100)</f>
        <v>0.5566232459</v>
      </c>
      <c r="J24" s="10">
        <f>exp(-'Yield curve'!J17*$J$9/100)</f>
        <v>0.5129894497</v>
      </c>
      <c r="K24" s="99">
        <f>exp(-'Yield curve'!K17*$K$9/100)</f>
        <v>0.4718944223</v>
      </c>
      <c r="L24" s="99">
        <f t="shared" si="3"/>
        <v>71.27767357</v>
      </c>
      <c r="M24" s="99">
        <f t="shared" si="4"/>
        <v>8.27042765</v>
      </c>
      <c r="N24" s="99">
        <f>M24*(Bonds!AE14/100)*(1/(1+(Bonds!K14/100)))</f>
        <v>0</v>
      </c>
      <c r="O24" s="99">
        <f>-M24*Bonds!$AS$8</f>
        <v>-1.294963382</v>
      </c>
      <c r="P24" s="99">
        <f t="shared" si="5"/>
        <v>-4.095033775</v>
      </c>
    </row>
    <row r="25">
      <c r="A25" s="261">
        <v>43117.0</v>
      </c>
      <c r="B25" s="10">
        <f>exp(-'Yield curve'!B18*$B$9/100)</f>
        <v>0.9347277206</v>
      </c>
      <c r="C25" s="10">
        <f>exp(-'Yield curve'!C18*$C$9/100)</f>
        <v>0.8728426325</v>
      </c>
      <c r="D25" s="10">
        <f>exp(-'Yield curve'!D18*$D$9/100)</f>
        <v>0.8142400946</v>
      </c>
      <c r="E25" s="10">
        <f>exp(-'Yield curve'!E18*$E$9/100)</f>
        <v>0.7575998008</v>
      </c>
      <c r="F25" s="10">
        <f>exp(-'Yield curve'!F18*$F$9/100)</f>
        <v>0.70363185</v>
      </c>
      <c r="G25" s="10">
        <f>exp(-'Yield curve'!G18*$G$9/100)</f>
        <v>0.6517462369</v>
      </c>
      <c r="H25" s="10">
        <f>exp(-'Yield curve'!H18*$H$9/100)</f>
        <v>0.6024202425</v>
      </c>
      <c r="I25" s="10">
        <f>exp(-'Yield curve'!I18*$I$9/100)</f>
        <v>0.5563264593</v>
      </c>
      <c r="J25" s="10">
        <f>exp(-'Yield curve'!J18*$J$9/100)</f>
        <v>0.5128355759</v>
      </c>
      <c r="K25" s="99">
        <f>exp(-'Yield curve'!K18*$K$9/100)</f>
        <v>0.4718944223</v>
      </c>
      <c r="L25" s="99">
        <f t="shared" si="3"/>
        <v>71.26336985</v>
      </c>
      <c r="M25" s="99">
        <f t="shared" si="4"/>
        <v>8.271277063</v>
      </c>
      <c r="N25" s="99">
        <f>M25*(Bonds!AE15/100)*(1/(1+(Bonds!K15/100)))</f>
        <v>0</v>
      </c>
      <c r="O25" s="99">
        <f>-M25*Bonds!$AS$8</f>
        <v>-1.295096381</v>
      </c>
      <c r="P25" s="99">
        <f t="shared" si="5"/>
        <v>-4.095454355</v>
      </c>
    </row>
    <row r="26">
      <c r="A26" s="261">
        <v>43116.0</v>
      </c>
      <c r="B26" s="10">
        <f>exp(-'Yield curve'!B19*$B$9/100)</f>
        <v>0.9351952013</v>
      </c>
      <c r="C26" s="10">
        <f>exp(-'Yield curve'!C19*$C$9/100)</f>
        <v>0.8730172185</v>
      </c>
      <c r="D26" s="10">
        <f>exp(-'Yield curve'!D19*$D$9/100)</f>
        <v>0.8142400946</v>
      </c>
      <c r="E26" s="10">
        <f>exp(-'Yield curve'!E19*$E$9/100)</f>
        <v>0.7575998008</v>
      </c>
      <c r="F26" s="10">
        <f>exp(-'Yield curve'!F19*$F$9/100)</f>
        <v>0.70363185</v>
      </c>
      <c r="G26" s="10">
        <f>exp(-'Yield curve'!G19*$G$9/100)</f>
        <v>0.6519417901</v>
      </c>
      <c r="H26" s="10">
        <f>exp(-'Yield curve'!H19*$H$9/100)</f>
        <v>0.6028420843</v>
      </c>
      <c r="I26" s="10">
        <f>exp(-'Yield curve'!I19*$I$9/100)</f>
        <v>0.5566232459</v>
      </c>
      <c r="J26" s="10">
        <f>exp(-'Yield curve'!J19*$J$9/100)</f>
        <v>0.5129894497</v>
      </c>
      <c r="K26" s="99">
        <f>exp(-'Yield curve'!K19*$K$9/100)</f>
        <v>0.4718944223</v>
      </c>
      <c r="L26" s="99">
        <f t="shared" si="3"/>
        <v>71.26935528</v>
      </c>
      <c r="M26" s="99">
        <f t="shared" si="4"/>
        <v>8.271009767</v>
      </c>
      <c r="N26" s="99">
        <f>M26*(Bonds!AE16/100)*(1/(1+(Bonds!K16/100)))</f>
        <v>0.001538649385</v>
      </c>
      <c r="O26" s="99">
        <f>-M26*Bonds!$AS$8</f>
        <v>-1.295054529</v>
      </c>
      <c r="P26" s="99">
        <f t="shared" si="5"/>
        <v>-4.095322005</v>
      </c>
    </row>
    <row r="27">
      <c r="A27" s="261">
        <v>43115.0</v>
      </c>
      <c r="B27" s="10">
        <f>exp(-'Yield curve'!B20*$B$9/100)</f>
        <v>0.9351016865</v>
      </c>
      <c r="C27" s="10">
        <f>exp(-'Yield curve'!C20*$C$9/100)</f>
        <v>0.8737159117</v>
      </c>
      <c r="D27" s="10">
        <f>exp(-'Yield curve'!D20*$D$9/100)</f>
        <v>0.8154623712</v>
      </c>
      <c r="E27" s="10">
        <f>exp(-'Yield curve'!E20*$E$9/100)</f>
        <v>0.7589647085</v>
      </c>
      <c r="F27" s="10">
        <f>exp(-'Yield curve'!F20*$F$9/100)</f>
        <v>0.7050405219</v>
      </c>
      <c r="G27" s="10">
        <f>exp(-'Yield curve'!G20*$G$9/100)</f>
        <v>0.6533123064</v>
      </c>
      <c r="H27" s="10">
        <f>exp(-'Yield curve'!H20*$H$9/100)</f>
        <v>0.6041093829</v>
      </c>
      <c r="I27" s="10">
        <f>exp(-'Yield curve'!I20*$I$9/100)</f>
        <v>0.5578119763</v>
      </c>
      <c r="J27" s="10">
        <f>exp(-'Yield curve'!J20*$J$9/100)</f>
        <v>0.5140678594</v>
      </c>
      <c r="K27" s="99">
        <f>exp(-'Yield curve'!K20*$K$9/100)</f>
        <v>0.4728391556</v>
      </c>
      <c r="L27" s="99">
        <f t="shared" si="3"/>
        <v>71.40040614</v>
      </c>
      <c r="M27" s="99">
        <f t="shared" si="4"/>
        <v>8.272159872</v>
      </c>
      <c r="N27" s="99">
        <f>M27*(Bonds!AE17/100)*(1/(1+(Bonds!K17/100)))</f>
        <v>-0.002308724497</v>
      </c>
      <c r="O27" s="99">
        <f>-M27*Bonds!$AS$8</f>
        <v>-1.295234609</v>
      </c>
      <c r="P27" s="99">
        <f t="shared" si="5"/>
        <v>-4.09589147</v>
      </c>
    </row>
    <row r="28">
      <c r="A28" s="261">
        <v>43112.0</v>
      </c>
      <c r="B28" s="10">
        <f>exp(-'Yield curve'!B21*$B$9/100)</f>
        <v>0.935475802</v>
      </c>
      <c r="C28" s="10">
        <f>exp(-'Yield curve'!C21*$C$9/100)</f>
        <v>0.8737159117</v>
      </c>
      <c r="D28" s="10">
        <f>exp(-'Yield curve'!D21*$D$9/100)</f>
        <v>0.8149732405</v>
      </c>
      <c r="E28" s="10">
        <f>exp(-'Yield curve'!E21*$E$9/100)</f>
        <v>0.7585094663</v>
      </c>
      <c r="F28" s="10">
        <f>exp(-'Yield curve'!F21*$F$9/100)</f>
        <v>0.7046880897</v>
      </c>
      <c r="G28" s="10">
        <f>exp(-'Yield curve'!G21*$G$9/100)</f>
        <v>0.6529204366</v>
      </c>
      <c r="H28" s="10">
        <f>exp(-'Yield curve'!H21*$H$9/100)</f>
        <v>0.6036866543</v>
      </c>
      <c r="I28" s="10">
        <f>exp(-'Yield curve'!I21*$I$9/100)</f>
        <v>0.5570687227</v>
      </c>
      <c r="J28" s="10">
        <f>exp(-'Yield curve'!J21*$J$9/100)</f>
        <v>0.5129894497</v>
      </c>
      <c r="K28" s="99">
        <f>exp(-'Yield curve'!K21*$K$9/100)</f>
        <v>0.4714227637</v>
      </c>
      <c r="L28" s="99">
        <f t="shared" si="3"/>
        <v>71.24135325</v>
      </c>
      <c r="M28" s="99">
        <f t="shared" si="4"/>
        <v>8.268791193</v>
      </c>
      <c r="N28" s="99">
        <f>M28*(Bonds!AE18/100)*(1/(1+(Bonds!K18/100)))</f>
        <v>-0.0030761872</v>
      </c>
      <c r="O28" s="99">
        <f>-M28*Bonds!$AS$8</f>
        <v>-1.29470715</v>
      </c>
      <c r="P28" s="99">
        <f t="shared" si="5"/>
        <v>-4.094223497</v>
      </c>
    </row>
    <row r="29">
      <c r="A29" s="262">
        <v>43111.0</v>
      </c>
      <c r="B29" s="10">
        <f>exp(-'Yield curve'!B22*$B$9/100)</f>
        <v>0.9355693542</v>
      </c>
      <c r="C29" s="10">
        <f>exp(-'Yield curve'!C22*$C$9/100)</f>
        <v>0.8726680814</v>
      </c>
      <c r="D29" s="10">
        <f>exp(-'Yield curve'!D22*$D$9/100)</f>
        <v>0.8135076082</v>
      </c>
      <c r="E29" s="10">
        <f>exp(-'Yield curve'!E22*$E$9/100)</f>
        <v>0.7565399032</v>
      </c>
      <c r="F29" s="10">
        <f>exp(-'Yield curve'!F22*$F$9/100)</f>
        <v>0.7022259926</v>
      </c>
      <c r="G29" s="10">
        <f>exp(-'Yield curve'!G22*$G$9/100)</f>
        <v>0.6501839215</v>
      </c>
      <c r="H29" s="10">
        <f>exp(-'Yield curve'!H22*$H$9/100)</f>
        <v>0.6007358251</v>
      </c>
      <c r="I29" s="10">
        <f>exp(-'Yield curve'!I22*$I$9/100)</f>
        <v>0.5544012</v>
      </c>
      <c r="J29" s="10">
        <f>exp(-'Yield curve'!J22*$J$9/100)</f>
        <v>0.5106861834</v>
      </c>
      <c r="K29" s="99">
        <f>exp(-'Yield curve'!K22*$K$9/100)</f>
        <v>0.469540839</v>
      </c>
      <c r="L29" s="99">
        <f t="shared" si="3"/>
        <v>70.98529008</v>
      </c>
      <c r="M29" s="99">
        <f t="shared" si="4"/>
        <v>8.265966355</v>
      </c>
      <c r="N29" s="99">
        <f>M29*(Bonds!AE19/100)*(1/(1+(Bonds!K19/100)))</f>
        <v>0</v>
      </c>
      <c r="O29" s="99">
        <f>-M29*Bonds!$AS$8</f>
        <v>-1.294264844</v>
      </c>
      <c r="P29" s="99">
        <f t="shared" si="5"/>
        <v>-4.092824801</v>
      </c>
    </row>
    <row r="30">
      <c r="A30" s="262">
        <v>43110.0</v>
      </c>
      <c r="B30" s="10">
        <f>exp(-'Yield curve'!B23*$B$9/100)</f>
        <v>0.9363181092</v>
      </c>
      <c r="C30" s="10">
        <f>exp(-'Yield curve'!C23*$C$9/100)</f>
        <v>0.8737159117</v>
      </c>
      <c r="D30" s="10">
        <f>exp(-'Yield curve'!D23*$D$9/100)</f>
        <v>0.8144844032</v>
      </c>
      <c r="E30" s="10">
        <f>exp(-'Yield curve'!E23*$E$9/100)</f>
        <v>0.7575998008</v>
      </c>
      <c r="F30" s="10">
        <f>exp(-'Yield curve'!F23*$F$9/100)</f>
        <v>0.703280122</v>
      </c>
      <c r="G30" s="10">
        <f>exp(-'Yield curve'!G23*$G$9/100)</f>
        <v>0.6511599292</v>
      </c>
      <c r="H30" s="10">
        <f>exp(-'Yield curve'!H23*$H$9/100)</f>
        <v>0.6015774442</v>
      </c>
      <c r="I30" s="10">
        <f>exp(-'Yield curve'!I23*$I$9/100)</f>
        <v>0.5549928768</v>
      </c>
      <c r="J30" s="10">
        <f>exp(-'Yield curve'!J23*$J$9/100)</f>
        <v>0.510992687</v>
      </c>
      <c r="K30" s="99">
        <f>exp(-'Yield curve'!K23*$K$9/100)</f>
        <v>0.469540839</v>
      </c>
      <c r="L30" s="99">
        <f t="shared" si="3"/>
        <v>71.01190134</v>
      </c>
      <c r="M30" s="99">
        <f t="shared" si="4"/>
        <v>8.264570358</v>
      </c>
      <c r="N30" s="99">
        <f>M30*(Bonds!AE20/100)*(1/(1+(Bonds!K20/100)))</f>
        <v>0.0007683683858</v>
      </c>
      <c r="O30" s="99">
        <f>-M30*Bonds!$AS$8</f>
        <v>-1.294046262</v>
      </c>
      <c r="P30" s="99">
        <f t="shared" si="5"/>
        <v>-4.092133585</v>
      </c>
    </row>
    <row r="31">
      <c r="A31" s="262">
        <v>43109.0</v>
      </c>
      <c r="B31" s="10">
        <f>exp(-'Yield curve'!B24*$B$9/100)</f>
        <v>0.9370674634</v>
      </c>
      <c r="C31" s="10">
        <f>exp(-'Yield curve'!C24*$C$9/100)</f>
        <v>0.8749399706</v>
      </c>
      <c r="D31" s="10">
        <f>exp(-'Yield curve'!D24*$D$9/100)</f>
        <v>0.8154623712</v>
      </c>
      <c r="E31" s="10">
        <f>exp(-'Yield curve'!E24*$E$9/100)</f>
        <v>0.7583577796</v>
      </c>
      <c r="F31" s="10">
        <f>exp(-'Yield curve'!F24*$F$9/100)</f>
        <v>0.70363185</v>
      </c>
      <c r="G31" s="10">
        <f>exp(-'Yield curve'!G24*$G$9/100)</f>
        <v>0.6513553065</v>
      </c>
      <c r="H31" s="10">
        <f>exp(-'Yield curve'!H24*$H$9/100)</f>
        <v>0.6015774442</v>
      </c>
      <c r="I31" s="10">
        <f>exp(-'Yield curve'!I24*$I$9/100)</f>
        <v>0.5551408946</v>
      </c>
      <c r="J31" s="10">
        <f>exp(-'Yield curve'!J24*$J$9/100)</f>
        <v>0.5112993746</v>
      </c>
      <c r="K31" s="99">
        <f>exp(-'Yield curve'!K24*$K$9/100)</f>
        <v>0.4700106147</v>
      </c>
      <c r="L31" s="99">
        <f t="shared" si="3"/>
        <v>71.07701222</v>
      </c>
      <c r="M31" s="99">
        <f t="shared" si="4"/>
        <v>8.264630001</v>
      </c>
      <c r="N31" s="99">
        <f>M31*(Bonds!AE21/100)*(1/(1+(Bonds!K21/100)))</f>
        <v>-0.003842226872</v>
      </c>
      <c r="O31" s="99">
        <f>-M31*Bonds!$AS$8</f>
        <v>-1.294055601</v>
      </c>
      <c r="P31" s="99">
        <f t="shared" si="5"/>
        <v>-4.092163116</v>
      </c>
    </row>
    <row r="32">
      <c r="A32" s="262">
        <v>43105.0</v>
      </c>
      <c r="B32" s="10">
        <f>exp(-'Yield curve'!B25*$B$9/100)</f>
        <v>0.9368800686</v>
      </c>
      <c r="C32" s="10">
        <f>exp(-'Yield curve'!C25*$C$9/100)</f>
        <v>0.874065468</v>
      </c>
      <c r="D32" s="10">
        <f>exp(-'Yield curve'!D25*$D$9/100)</f>
        <v>0.8135076082</v>
      </c>
      <c r="E32" s="10">
        <f>exp(-'Yield curve'!E25*$E$9/100)</f>
        <v>0.7559349133</v>
      </c>
      <c r="F32" s="10">
        <f>exp(-'Yield curve'!F25*$F$9/100)</f>
        <v>0.7008229441</v>
      </c>
      <c r="G32" s="10">
        <f>exp(-'Yield curve'!G25*$G$9/100)</f>
        <v>0.6488199679</v>
      </c>
      <c r="H32" s="10">
        <f>exp(-'Yield curve'!H25*$H$9/100)</f>
        <v>0.5994756036</v>
      </c>
      <c r="I32" s="10">
        <f>exp(-'Yield curve'!I25*$I$9/100)</f>
        <v>0.5529247662</v>
      </c>
      <c r="J32" s="10">
        <f>exp(-'Yield curve'!J25*$J$9/100)</f>
        <v>0.5090036966</v>
      </c>
      <c r="K32" s="99">
        <f>exp(-'Yield curve'!K25*$K$9/100)</f>
        <v>0.467666427</v>
      </c>
      <c r="L32" s="99">
        <f t="shared" si="3"/>
        <v>70.77349782</v>
      </c>
      <c r="M32" s="99">
        <f t="shared" si="4"/>
        <v>8.260853429</v>
      </c>
      <c r="N32" s="99">
        <f>M32*(Bonds!AE22/100)*(1/(1+(Bonds!K22/100)))</f>
        <v>0.001535474615</v>
      </c>
      <c r="O32" s="99">
        <f>-M32*Bonds!$AS$8</f>
        <v>-1.293464274</v>
      </c>
      <c r="P32" s="99">
        <f t="shared" si="5"/>
        <v>-4.090293178</v>
      </c>
    </row>
    <row r="33">
      <c r="A33" s="262">
        <v>43104.0</v>
      </c>
      <c r="B33" s="10">
        <f>exp(-'Yield curve'!B26*$B$9/100)</f>
        <v>0.9384741193</v>
      </c>
      <c r="C33" s="10">
        <f>exp(-'Yield curve'!C26*$C$9/100)</f>
        <v>0.8737159117</v>
      </c>
      <c r="D33" s="10">
        <f>exp(-'Yield curve'!D26*$D$9/100)</f>
        <v>0.8132635925</v>
      </c>
      <c r="E33" s="10">
        <f>exp(-'Yield curve'!E26*$E$9/100)</f>
        <v>0.7560861154</v>
      </c>
      <c r="F33" s="10">
        <f>exp(-'Yield curve'!F26*$F$9/100)</f>
        <v>0.7015241176</v>
      </c>
      <c r="G33" s="10">
        <f>exp(-'Yield curve'!G26*$G$9/100)</f>
        <v>0.6495990192</v>
      </c>
      <c r="H33" s="10">
        <f>exp(-'Yield curve'!H26*$H$9/100)</f>
        <v>0.6003154572</v>
      </c>
      <c r="I33" s="10">
        <f>exp(-'Yield curve'!I26*$I$9/100)</f>
        <v>0.553810154</v>
      </c>
      <c r="J33" s="10">
        <f>exp(-'Yield curve'!J26*$J$9/100)</f>
        <v>0.5099207283</v>
      </c>
      <c r="K33" s="99">
        <f>exp(-'Yield curve'!K26*$K$9/100)</f>
        <v>0.4686026958</v>
      </c>
      <c r="L33" s="99">
        <f t="shared" si="3"/>
        <v>70.88886127</v>
      </c>
      <c r="M33" s="99">
        <f t="shared" si="4"/>
        <v>8.262568917</v>
      </c>
      <c r="N33" s="99">
        <f>M33*(Bonds!AE23/100)*(1/(1+(Bonds!K23/100)))</f>
        <v>-0.003840197489</v>
      </c>
      <c r="O33" s="99">
        <f>-M33*Bonds!$AS$8</f>
        <v>-1.293732881</v>
      </c>
      <c r="P33" s="99">
        <f t="shared" si="5"/>
        <v>-4.091142588</v>
      </c>
    </row>
    <row r="34">
      <c r="A34" s="262">
        <v>43103.0</v>
      </c>
      <c r="B34" s="10">
        <f>exp(-'Yield curve'!B27*$B$9/100)</f>
        <v>0.9371611748</v>
      </c>
      <c r="C34" s="10">
        <f>exp(-'Yield curve'!C27*$C$9/100)</f>
        <v>0.8730172185</v>
      </c>
      <c r="D34" s="10">
        <f>exp(-'Yield curve'!D27*$D$9/100)</f>
        <v>0.8122882615</v>
      </c>
      <c r="E34" s="10">
        <f>exp(-'Yield curve'!E27*$E$9/100)</f>
        <v>0.7545754544</v>
      </c>
      <c r="F34" s="10">
        <f>exp(-'Yield curve'!F27*$F$9/100)</f>
        <v>0.6994226989</v>
      </c>
      <c r="G34" s="10">
        <f>exp(-'Yield curve'!G27*$G$9/100)</f>
        <v>0.6472646671</v>
      </c>
      <c r="H34" s="10">
        <f>exp(-'Yield curve'!H27*$H$9/100)</f>
        <v>0.5977994196</v>
      </c>
      <c r="I34" s="10">
        <f>exp(-'Yield curve'!I27*$I$9/100)</f>
        <v>0.5513052301</v>
      </c>
      <c r="J34" s="10">
        <f>exp(-'Yield curve'!J27*$J$9/100)</f>
        <v>0.5074789737</v>
      </c>
      <c r="K34" s="99">
        <f>exp(-'Yield curve'!K27*$K$9/100)</f>
        <v>0.4662655301</v>
      </c>
      <c r="L34" s="99">
        <f t="shared" si="3"/>
        <v>70.58957821</v>
      </c>
      <c r="M34" s="99">
        <f t="shared" si="4"/>
        <v>8.258581243</v>
      </c>
      <c r="N34" s="99">
        <f>M34*(Bonds!AE24/100)*(1/(1+(Bonds!K24/100)))</f>
        <v>-0.0007673122032</v>
      </c>
      <c r="O34" s="99">
        <f>-M34*Bonds!$AS$8</f>
        <v>-1.293108501</v>
      </c>
      <c r="P34" s="99">
        <f t="shared" si="5"/>
        <v>-4.089168124</v>
      </c>
    </row>
    <row r="35">
      <c r="A35" s="261">
        <v>43098.0</v>
      </c>
      <c r="B35" s="10">
        <f>exp(-'Yield curve'!B28*$B$9/100)</f>
        <v>0.9359436568</v>
      </c>
      <c r="C35" s="10">
        <f>exp(-'Yield curve'!C28*$C$9/100)</f>
        <v>0.8721446376</v>
      </c>
      <c r="D35" s="10">
        <f>exp(-'Yield curve'!D28*$D$9/100)</f>
        <v>0.8110707425</v>
      </c>
      <c r="E35" s="10">
        <f>exp(-'Yield curve'!E28*$E$9/100)</f>
        <v>0.753369099</v>
      </c>
      <c r="F35" s="10">
        <f>exp(-'Yield curve'!F28*$F$9/100)</f>
        <v>0.6983743514</v>
      </c>
      <c r="G35" s="10">
        <f>exp(-'Yield curve'!G28*$G$9/100)</f>
        <v>0.6464884153</v>
      </c>
      <c r="H35" s="10">
        <f>exp(-'Yield curve'!H28*$H$9/100)</f>
        <v>0.5973811064</v>
      </c>
      <c r="I35" s="10">
        <f>exp(-'Yield curve'!I28*$I$9/100)</f>
        <v>0.5508643622</v>
      </c>
      <c r="J35" s="10">
        <f>exp(-'Yield curve'!J28*$J$9/100)</f>
        <v>0.5070224481</v>
      </c>
      <c r="K35" s="99">
        <f>exp(-'Yield curve'!K28*$K$9/100)</f>
        <v>0.4657994976</v>
      </c>
      <c r="L35" s="99">
        <f t="shared" si="3"/>
        <v>70.51455387</v>
      </c>
      <c r="M35" s="99">
        <f t="shared" si="4"/>
        <v>8.258944115</v>
      </c>
      <c r="N35" s="99">
        <f>M35*(Bonds!AE25/100)*(1/(1+(Bonds!K25/100)))</f>
        <v>-0.00153454926</v>
      </c>
      <c r="O35" s="99">
        <f>-M35*Bonds!$AS$8</f>
        <v>-1.293165318</v>
      </c>
      <c r="P35" s="99">
        <f t="shared" si="5"/>
        <v>-4.089347797</v>
      </c>
    </row>
    <row r="36">
      <c r="A36" s="261">
        <v>43097.0</v>
      </c>
      <c r="B36" s="10">
        <f>exp(-'Yield curve'!B29*$B$9/100)</f>
        <v>0.9367863853</v>
      </c>
      <c r="C36" s="10">
        <f>exp(-'Yield curve'!C29*$C$9/100)</f>
        <v>0.8726680814</v>
      </c>
      <c r="D36" s="10">
        <f>exp(-'Yield curve'!D29*$D$9/100)</f>
        <v>0.8120446115</v>
      </c>
      <c r="E36" s="10">
        <f>exp(-'Yield curve'!E29*$E$9/100)</f>
        <v>0.7545754544</v>
      </c>
      <c r="F36" s="10">
        <f>exp(-'Yield curve'!F29*$F$9/100)</f>
        <v>0.6997724977</v>
      </c>
      <c r="G36" s="10">
        <f>exp(-'Yield curve'!G29*$G$9/100)</f>
        <v>0.6474588756</v>
      </c>
      <c r="H36" s="10">
        <f>exp(-'Yield curve'!H29*$H$9/100)</f>
        <v>0.5977994196</v>
      </c>
      <c r="I36" s="10">
        <f>exp(-'Yield curve'!I29*$I$9/100)</f>
        <v>0.5508643622</v>
      </c>
      <c r="J36" s="10">
        <f>exp(-'Yield curve'!J29*$J$9/100)</f>
        <v>0.5065663332</v>
      </c>
      <c r="K36" s="99">
        <f>exp(-'Yield curve'!K29*$K$9/100)</f>
        <v>0.4648688296</v>
      </c>
      <c r="L36" s="99">
        <f t="shared" si="3"/>
        <v>70.43879994</v>
      </c>
      <c r="M36" s="99">
        <f t="shared" si="4"/>
        <v>8.255208427</v>
      </c>
      <c r="N36" s="99">
        <f>M36*(Bonds!AE26/100)*(1/(1+(Bonds!K26/100)))</f>
        <v>0.0007667851038</v>
      </c>
      <c r="O36" s="99">
        <f>-M36*Bonds!$AS$8</f>
        <v>-1.292580394</v>
      </c>
      <c r="P36" s="99">
        <f t="shared" si="5"/>
        <v>-4.087498103</v>
      </c>
    </row>
    <row r="37">
      <c r="A37" s="261">
        <v>43096.0</v>
      </c>
      <c r="B37" s="10">
        <f>exp(-'Yield curve'!B30*$B$9/100)</f>
        <v>0.9351952013</v>
      </c>
      <c r="C37" s="10">
        <f>exp(-'Yield curve'!C30*$C$9/100)</f>
        <v>0.8714472009</v>
      </c>
      <c r="D37" s="10">
        <f>exp(-'Yield curve'!D30*$D$9/100)</f>
        <v>0.8110707425</v>
      </c>
      <c r="E37" s="10">
        <f>exp(-'Yield curve'!E30*$E$9/100)</f>
        <v>0.7535197879</v>
      </c>
      <c r="F37" s="10">
        <f>exp(-'Yield curve'!F30*$F$9/100)</f>
        <v>0.6987236258</v>
      </c>
      <c r="G37" s="10">
        <f>exp(-'Yield curve'!G30*$G$9/100)</f>
        <v>0.6464884153</v>
      </c>
      <c r="H37" s="10">
        <f>exp(-'Yield curve'!H30*$H$9/100)</f>
        <v>0.596963086</v>
      </c>
      <c r="I37" s="10">
        <f>exp(-'Yield curve'!I30*$I$9/100)</f>
        <v>0.550423847</v>
      </c>
      <c r="J37" s="10">
        <f>exp(-'Yield curve'!J30*$J$9/100)</f>
        <v>0.5065663332</v>
      </c>
      <c r="K37" s="99">
        <f>exp(-'Yield curve'!K30*$K$9/100)</f>
        <v>0.465333931</v>
      </c>
      <c r="L37" s="99">
        <f t="shared" si="3"/>
        <v>70.4584557</v>
      </c>
      <c r="M37" s="99">
        <f t="shared" si="4"/>
        <v>8.258166734</v>
      </c>
      <c r="N37" s="99">
        <f>M37*(Bonds!AE27/100)*(1/(1+(Bonds!K27/100)))</f>
        <v>0.001534262282</v>
      </c>
      <c r="O37" s="99">
        <f>-M37*Bonds!$AS$8</f>
        <v>-1.293043598</v>
      </c>
      <c r="P37" s="99">
        <f t="shared" si="5"/>
        <v>-4.088962884</v>
      </c>
    </row>
    <row r="38">
      <c r="A38" s="261">
        <v>43095.0</v>
      </c>
      <c r="B38" s="10">
        <f>exp(-'Yield curve'!B31*$B$9/100)</f>
        <v>0.9344473444</v>
      </c>
      <c r="C38" s="10">
        <f>exp(-'Yield curve'!C31*$C$9/100)</f>
        <v>0.8712729289</v>
      </c>
      <c r="D38" s="10">
        <f>exp(-'Yield curve'!D31*$D$9/100)</f>
        <v>0.810584246</v>
      </c>
      <c r="E38" s="10">
        <f>exp(-'Yield curve'!E31*$E$9/100)</f>
        <v>0.753369099</v>
      </c>
      <c r="F38" s="10">
        <f>exp(-'Yield curve'!F31*$F$9/100)</f>
        <v>0.699073075</v>
      </c>
      <c r="G38" s="10">
        <f>exp(-'Yield curve'!G31*$G$9/100)</f>
        <v>0.6472646671</v>
      </c>
      <c r="H38" s="10">
        <f>exp(-'Yield curve'!H31*$H$9/100)</f>
        <v>0.5982180257</v>
      </c>
      <c r="I38" s="10">
        <f>exp(-'Yield curve'!I31*$I$9/100)</f>
        <v>0.5515993379</v>
      </c>
      <c r="J38" s="10">
        <f>exp(-'Yield curve'!J31*$J$9/100)</f>
        <v>0.5076312403</v>
      </c>
      <c r="K38" s="99">
        <f>exp(-'Yield curve'!K31*$K$9/100)</f>
        <v>0.4662655301</v>
      </c>
      <c r="L38" s="99">
        <f t="shared" si="3"/>
        <v>70.56559224</v>
      </c>
      <c r="M38" s="99">
        <f t="shared" si="4"/>
        <v>8.260831197</v>
      </c>
      <c r="N38" s="99">
        <f>M38*(Bonds!AE28/100)*(1/(1+(Bonds!K28/100)))</f>
        <v>0.0007675212484</v>
      </c>
      <c r="O38" s="99">
        <f>-M38*Bonds!$AS$8</f>
        <v>-1.293460793</v>
      </c>
      <c r="P38" s="99">
        <f t="shared" si="5"/>
        <v>-4.09028217</v>
      </c>
    </row>
    <row r="39">
      <c r="A39" s="261">
        <v>43094.0</v>
      </c>
      <c r="B39" s="10">
        <f>exp(-'Yield curve'!B32*$B$9/100)</f>
        <v>0.9346342525</v>
      </c>
      <c r="C39" s="10">
        <f>exp(-'Yield curve'!C32*$C$9/100)</f>
        <v>0.8710986917</v>
      </c>
      <c r="D39" s="10">
        <f>exp(-'Yield curve'!D32*$D$9/100)</f>
        <v>0.8103411072</v>
      </c>
      <c r="E39" s="10">
        <f>exp(-'Yield curve'!E32*$E$9/100)</f>
        <v>0.7530678116</v>
      </c>
      <c r="F39" s="10">
        <f>exp(-'Yield curve'!F32*$F$9/100)</f>
        <v>0.6987236258</v>
      </c>
      <c r="G39" s="10">
        <f>exp(-'Yield curve'!G32*$G$9/100)</f>
        <v>0.6470705168</v>
      </c>
      <c r="H39" s="10">
        <f>exp(-'Yield curve'!H32*$H$9/100)</f>
        <v>0.5982180257</v>
      </c>
      <c r="I39" s="10">
        <f>exp(-'Yield curve'!I32*$I$9/100)</f>
        <v>0.5517464507</v>
      </c>
      <c r="J39" s="10">
        <f>exp(-'Yield curve'!J32*$J$9/100)</f>
        <v>0.5079359104</v>
      </c>
      <c r="K39" s="99">
        <f>exp(-'Yield curve'!K32*$K$9/100)</f>
        <v>0.4667320289</v>
      </c>
      <c r="L39" s="99">
        <f t="shared" si="3"/>
        <v>70.61169236</v>
      </c>
      <c r="M39" s="99">
        <f t="shared" si="4"/>
        <v>8.262221734</v>
      </c>
      <c r="N39" s="99">
        <f>M39*(Bonds!AE29/100)*(1/(1+(Bonds!K29/100)))</f>
        <v>-0.0007677217742</v>
      </c>
      <c r="O39" s="99">
        <f>-M39*Bonds!$AS$8</f>
        <v>-1.29367852</v>
      </c>
      <c r="P39" s="99">
        <f t="shared" si="5"/>
        <v>-4.090970683</v>
      </c>
    </row>
    <row r="40">
      <c r="A40" s="261">
        <v>43091.0</v>
      </c>
      <c r="B40" s="10">
        <f>exp(-'Yield curve'!B33*$B$9/100)</f>
        <v>0.9339802375</v>
      </c>
      <c r="C40" s="10">
        <f>exp(-'Yield curve'!C33*$C$9/100)</f>
        <v>0.8709244894</v>
      </c>
      <c r="D40" s="10">
        <f>exp(-'Yield curve'!D33*$D$9/100)</f>
        <v>0.8108274577</v>
      </c>
      <c r="E40" s="10">
        <f>exp(-'Yield curve'!E33*$E$9/100)</f>
        <v>0.7536705069</v>
      </c>
      <c r="F40" s="10">
        <f>exp(-'Yield curve'!F33*$F$9/100)</f>
        <v>0.6994226989</v>
      </c>
      <c r="G40" s="10">
        <f>exp(-'Yield curve'!G33*$G$9/100)</f>
        <v>0.6474588756</v>
      </c>
      <c r="H40" s="10">
        <f>exp(-'Yield curve'!H33*$H$9/100)</f>
        <v>0.5982180257</v>
      </c>
      <c r="I40" s="10">
        <f>exp(-'Yield curve'!I33*$I$9/100)</f>
        <v>0.5515993379</v>
      </c>
      <c r="J40" s="10">
        <f>exp(-'Yield curve'!J33*$J$9/100)</f>
        <v>0.5076312403</v>
      </c>
      <c r="K40" s="99">
        <f>exp(-'Yield curve'!K33*$K$9/100)</f>
        <v>0.4662655301</v>
      </c>
      <c r="L40" s="99">
        <f t="shared" si="3"/>
        <v>70.56654741</v>
      </c>
      <c r="M40" s="99">
        <f t="shared" si="4"/>
        <v>8.260902134</v>
      </c>
      <c r="N40" s="99">
        <f>M40*(Bonds!AE30/100)*(1/(1+(Bonds!K30/100)))</f>
        <v>0.002302583518</v>
      </c>
      <c r="O40" s="99">
        <f>-M40*Bonds!$AS$8</f>
        <v>-1.2934719</v>
      </c>
      <c r="P40" s="99">
        <f t="shared" si="5"/>
        <v>-4.090317294</v>
      </c>
    </row>
    <row r="41">
      <c r="A41" s="261">
        <v>43090.0</v>
      </c>
      <c r="B41" s="10">
        <f>exp(-'Yield curve'!B34*$B$9/100)</f>
        <v>0.9335133641</v>
      </c>
      <c r="C41" s="10">
        <f>exp(-'Yield curve'!C34*$C$9/100)</f>
        <v>0.8702280285</v>
      </c>
      <c r="D41" s="10">
        <f>exp(-'Yield curve'!D34*$D$9/100)</f>
        <v>0.8103411072</v>
      </c>
      <c r="E41" s="10">
        <f>exp(-'Yield curve'!E34*$E$9/100)</f>
        <v>0.7532184402</v>
      </c>
      <c r="F41" s="10">
        <f>exp(-'Yield curve'!F34*$F$9/100)</f>
        <v>0.699073075</v>
      </c>
      <c r="G41" s="10">
        <f>exp(-'Yield curve'!G34*$G$9/100)</f>
        <v>0.6474588756</v>
      </c>
      <c r="H41" s="10">
        <f>exp(-'Yield curve'!H34*$H$9/100)</f>
        <v>0.5986369249</v>
      </c>
      <c r="I41" s="10">
        <f>exp(-'Yield curve'!I34*$I$9/100)</f>
        <v>0.5523352942</v>
      </c>
      <c r="J41" s="10">
        <f>exp(-'Yield curve'!J34*$J$9/100)</f>
        <v>0.508698386</v>
      </c>
      <c r="K41" s="99">
        <f>exp(-'Yield curve'!K34*$K$9/100)</f>
        <v>0.467666427</v>
      </c>
      <c r="L41" s="99">
        <f t="shared" si="3"/>
        <v>70.71073743</v>
      </c>
      <c r="M41" s="99">
        <f t="shared" si="4"/>
        <v>8.265133602</v>
      </c>
      <c r="N41" s="99">
        <f>M41*(Bonds!AE31/100)*(1/(1+(Bonds!K31/100)))</f>
        <v>0.0007681350931</v>
      </c>
      <c r="O41" s="99">
        <f>-M41*Bonds!$AS$8</f>
        <v>-1.294134453</v>
      </c>
      <c r="P41" s="99">
        <f t="shared" si="5"/>
        <v>-4.092412471</v>
      </c>
    </row>
    <row r="42">
      <c r="A42" s="261">
        <v>43089.0</v>
      </c>
      <c r="B42" s="10">
        <f>exp(-'Yield curve'!B35*$B$9/100)</f>
        <v>0.9329534241</v>
      </c>
      <c r="C42" s="10">
        <f>exp(-'Yield curve'!C35*$C$9/100)</f>
        <v>0.8691843811</v>
      </c>
      <c r="D42" s="10">
        <f>exp(-'Yield curve'!D35*$D$9/100)</f>
        <v>0.8091265067</v>
      </c>
      <c r="E42" s="10">
        <f>exp(-'Yield curve'!E35*$E$9/100)</f>
        <v>0.7523151202</v>
      </c>
      <c r="F42" s="10">
        <f>exp(-'Yield curve'!F35*$F$9/100)</f>
        <v>0.6987236258</v>
      </c>
      <c r="G42" s="10">
        <f>exp(-'Yield curve'!G35*$G$9/100)</f>
        <v>0.6474588756</v>
      </c>
      <c r="H42" s="10">
        <f>exp(-'Yield curve'!H35*$H$9/100)</f>
        <v>0.5990561175</v>
      </c>
      <c r="I42" s="10">
        <f>exp(-'Yield curve'!I35*$I$9/100)</f>
        <v>0.5527773393</v>
      </c>
      <c r="J42" s="10">
        <f>exp(-'Yield curve'!J35*$J$9/100)</f>
        <v>0.5091564206</v>
      </c>
      <c r="K42" s="99">
        <f>exp(-'Yield curve'!K35*$K$9/100)</f>
        <v>0.4681343273</v>
      </c>
      <c r="L42" s="99">
        <f t="shared" si="3"/>
        <v>70.74953422</v>
      </c>
      <c r="M42" s="99">
        <f t="shared" si="4"/>
        <v>8.267393848</v>
      </c>
      <c r="N42" s="99">
        <f>M42*(Bonds!AE32/100)*(1/(1+(Bonds!K32/100)))</f>
        <v>-0.003073666269</v>
      </c>
      <c r="O42" s="99">
        <f>-M42*Bonds!$AS$8</f>
        <v>-1.294488357</v>
      </c>
      <c r="P42" s="99">
        <f t="shared" si="5"/>
        <v>-4.093531612</v>
      </c>
    </row>
    <row r="43">
      <c r="A43" s="261">
        <v>43088.0</v>
      </c>
      <c r="B43" s="10">
        <f>exp(-'Yield curve'!B36*$B$9/100)</f>
        <v>0.932766852</v>
      </c>
      <c r="C43" s="10">
        <f>exp(-'Yield curve'!C36*$C$9/100)</f>
        <v>0.8688367769</v>
      </c>
      <c r="D43" s="10">
        <f>exp(-'Yield curve'!D36*$D$9/100)</f>
        <v>0.8083986204</v>
      </c>
      <c r="E43" s="10">
        <f>exp(-'Yield curve'!E36*$E$9/100)</f>
        <v>0.7511123784</v>
      </c>
      <c r="F43" s="10">
        <f>exp(-'Yield curve'!F36*$F$9/100)</f>
        <v>0.6969789985</v>
      </c>
      <c r="G43" s="10">
        <f>exp(-'Yield curve'!G36*$G$9/100)</f>
        <v>0.6455194096</v>
      </c>
      <c r="H43" s="10">
        <f>exp(-'Yield curve'!H36*$H$9/100)</f>
        <v>0.596963086</v>
      </c>
      <c r="I43" s="10">
        <f>exp(-'Yield curve'!I36*$I$9/100)</f>
        <v>0.5507174847</v>
      </c>
      <c r="J43" s="10">
        <f>exp(-'Yield curve'!J36*$J$9/100)</f>
        <v>0.5071745777</v>
      </c>
      <c r="K43" s="99">
        <f>exp(-'Yield curve'!K36*$K$9/100)</f>
        <v>0.4662655301</v>
      </c>
      <c r="L43" s="99">
        <f t="shared" si="3"/>
        <v>70.51312101</v>
      </c>
      <c r="M43" s="99">
        <f t="shared" si="4"/>
        <v>8.263849905</v>
      </c>
      <c r="N43" s="99">
        <f>M43*(Bonds!AE33/100)*(1/(1+(Bonds!K33/100)))</f>
        <v>-0.0007678017193</v>
      </c>
      <c r="O43" s="99">
        <f>-M43*Bonds!$AS$8</f>
        <v>-1.293933455</v>
      </c>
      <c r="P43" s="99">
        <f t="shared" si="5"/>
        <v>-4.091776858</v>
      </c>
    </row>
    <row r="44">
      <c r="A44" s="261">
        <v>43087.0</v>
      </c>
      <c r="B44" s="10">
        <f>exp(-'Yield curve'!B37*$B$9/100)</f>
        <v>0.9325803173</v>
      </c>
      <c r="C44" s="10">
        <f>exp(-'Yield curve'!C37*$C$9/100)</f>
        <v>0.8688367769</v>
      </c>
      <c r="D44" s="10">
        <f>exp(-'Yield curve'!D37*$D$9/100)</f>
        <v>0.8083986204</v>
      </c>
      <c r="E44" s="10">
        <f>exp(-'Yield curve'!E37*$E$9/100)</f>
        <v>0.750962171</v>
      </c>
      <c r="F44" s="10">
        <f>exp(-'Yield curve'!F37*$F$9/100)</f>
        <v>0.6966305961</v>
      </c>
      <c r="G44" s="10">
        <f>exp(-'Yield curve'!G37*$G$9/100)</f>
        <v>0.6447452509</v>
      </c>
      <c r="H44" s="10">
        <f>exp(-'Yield curve'!H37*$H$9/100)</f>
        <v>0.5957107789</v>
      </c>
      <c r="I44" s="10">
        <f>exp(-'Yield curve'!I37*$I$9/100)</f>
        <v>0.5496904376</v>
      </c>
      <c r="J44" s="10">
        <f>exp(-'Yield curve'!J37*$J$9/100)</f>
        <v>0.5064143861</v>
      </c>
      <c r="K44" s="99">
        <f>exp(-'Yield curve'!K37*$K$9/100)</f>
        <v>0.4657994976</v>
      </c>
      <c r="L44" s="99">
        <f t="shared" si="3"/>
        <v>70.44914068</v>
      </c>
      <c r="M44" s="99">
        <f t="shared" si="4"/>
        <v>8.262968208</v>
      </c>
      <c r="N44" s="99">
        <f>M44*(Bonds!AE34/100)*(1/(1+(Bonds!K34/100)))</f>
        <v>0.0007676484771</v>
      </c>
      <c r="O44" s="99">
        <f>-M44*Bonds!$AS$8</f>
        <v>-1.293795401</v>
      </c>
      <c r="P44" s="99">
        <f t="shared" si="5"/>
        <v>-4.091340294</v>
      </c>
    </row>
    <row r="45">
      <c r="A45" s="261">
        <v>43084.0</v>
      </c>
      <c r="B45" s="10">
        <f>exp(-'Yield curve'!B38*$B$9/100)</f>
        <v>0.93267358</v>
      </c>
      <c r="C45" s="10">
        <f>exp(-'Yield curve'!C38*$C$9/100)</f>
        <v>0.8683156312</v>
      </c>
      <c r="D45" s="10">
        <f>exp(-'Yield curve'!D38*$D$9/100)</f>
        <v>0.8074291239</v>
      </c>
      <c r="E45" s="10">
        <f>exp(-'Yield curve'!E38*$E$9/100)</f>
        <v>0.7497615922</v>
      </c>
      <c r="F45" s="10">
        <f>exp(-'Yield curve'!F38*$F$9/100)</f>
        <v>0.6952387272</v>
      </c>
      <c r="G45" s="10">
        <f>exp(-'Yield curve'!G38*$G$9/100)</f>
        <v>0.6435857533</v>
      </c>
      <c r="H45" s="10">
        <f>exp(-'Yield curve'!H38*$H$9/100)</f>
        <v>0.5948773673</v>
      </c>
      <c r="I45" s="10">
        <f>exp(-'Yield curve'!I38*$I$9/100)</f>
        <v>0.5492508611</v>
      </c>
      <c r="J45" s="10">
        <f>exp(-'Yield curve'!J38*$J$9/100)</f>
        <v>0.5064143861</v>
      </c>
      <c r="K45" s="99">
        <f>exp(-'Yield curve'!K38*$K$9/100)</f>
        <v>0.4662655301</v>
      </c>
      <c r="L45" s="99">
        <f t="shared" si="3"/>
        <v>70.47489695</v>
      </c>
      <c r="M45" s="99">
        <f t="shared" si="4"/>
        <v>8.265206978</v>
      </c>
      <c r="N45" s="99">
        <f>M45*(Bonds!AE35/100)*(1/(1+(Bonds!K35/100)))</f>
        <v>-0.001535855612</v>
      </c>
      <c r="O45" s="99">
        <f>-M45*Bonds!$AS$8</f>
        <v>-1.294145942</v>
      </c>
      <c r="P45" s="99">
        <f t="shared" si="5"/>
        <v>-4.092448802</v>
      </c>
    </row>
    <row r="46">
      <c r="A46" s="261">
        <v>43083.0</v>
      </c>
      <c r="B46" s="10">
        <f>exp(-'Yield curve'!B39*$B$9/100)</f>
        <v>0.9311824955</v>
      </c>
      <c r="C46" s="10">
        <f>exp(-'Yield curve'!C39*$C$9/100)</f>
        <v>0.8662341724</v>
      </c>
      <c r="D46" s="10">
        <f>exp(-'Yield curve'!D39*$D$9/100)</f>
        <v>0.8052520057</v>
      </c>
      <c r="E46" s="10">
        <f>exp(-'Yield curve'!E39*$E$9/100)</f>
        <v>0.7473661898</v>
      </c>
      <c r="F46" s="10">
        <f>exp(-'Yield curve'!F39*$F$9/100)</f>
        <v>0.692809645</v>
      </c>
      <c r="G46" s="10">
        <f>exp(-'Yield curve'!G39*$G$9/100)</f>
        <v>0.6412730101</v>
      </c>
      <c r="H46" s="10">
        <f>exp(-'Yield curve'!H39*$H$9/100)</f>
        <v>0.5927989359</v>
      </c>
      <c r="I46" s="10">
        <f>exp(-'Yield curve'!I39*$I$9/100)</f>
        <v>0.5474960675</v>
      </c>
      <c r="J46" s="10">
        <f>exp(-'Yield curve'!J39*$J$9/100)</f>
        <v>0.5050489115</v>
      </c>
      <c r="K46" s="99">
        <f>exp(-'Yield curve'!K39*$K$9/100)</f>
        <v>0.465333931</v>
      </c>
      <c r="L46" s="99">
        <f t="shared" si="3"/>
        <v>70.31517687</v>
      </c>
      <c r="M46" s="99">
        <f t="shared" si="4"/>
        <v>8.265855276</v>
      </c>
      <c r="N46" s="99">
        <f>M46*(Bonds!AE36/100)*(1/(1+(Bonds!K36/100)))</f>
        <v>0</v>
      </c>
      <c r="O46" s="99">
        <f>-M46*Bonds!$AS$8</f>
        <v>-1.294247451</v>
      </c>
      <c r="P46" s="99">
        <f t="shared" si="5"/>
        <v>-4.092769801</v>
      </c>
    </row>
    <row r="47">
      <c r="A47" s="261">
        <v>43082.0</v>
      </c>
      <c r="B47" s="10">
        <f>exp(-'Yield curve'!B40*$B$9/100)</f>
        <v>0.9312756184</v>
      </c>
      <c r="C47" s="10">
        <f>exp(-'Yield curve'!C40*$C$9/100)</f>
        <v>0.8660609429</v>
      </c>
      <c r="D47" s="10">
        <f>exp(-'Yield curve'!D40*$D$9/100)</f>
        <v>0.8047689994</v>
      </c>
      <c r="E47" s="10">
        <f>exp(-'Yield curve'!E40*$E$9/100)</f>
        <v>0.7469179046</v>
      </c>
      <c r="F47" s="10">
        <f>exp(-'Yield curve'!F40*$F$9/100)</f>
        <v>0.6924633268</v>
      </c>
      <c r="G47" s="10">
        <f>exp(-'Yield curve'!G40*$G$9/100)</f>
        <v>0.641080657</v>
      </c>
      <c r="H47" s="10">
        <f>exp(-'Yield curve'!H40*$H$9/100)</f>
        <v>0.5927989359</v>
      </c>
      <c r="I47" s="10">
        <f>exp(-'Yield curve'!I40*$I$9/100)</f>
        <v>0.5474960675</v>
      </c>
      <c r="J47" s="10">
        <f>exp(-'Yield curve'!J40*$J$9/100)</f>
        <v>0.5050489115</v>
      </c>
      <c r="K47" s="99">
        <f>exp(-'Yield curve'!K40*$K$9/100)</f>
        <v>0.465333931</v>
      </c>
      <c r="L47" s="99">
        <f t="shared" si="3"/>
        <v>70.30975163</v>
      </c>
      <c r="M47" s="99">
        <f t="shared" si="4"/>
        <v>8.266175432</v>
      </c>
      <c r="N47" s="99">
        <f>M47*(Bonds!AE37/100)*(1/(1+(Bonds!K37/100)))</f>
        <v>0</v>
      </c>
      <c r="O47" s="99">
        <f>-M47*Bonds!$AS$8</f>
        <v>-1.29429758</v>
      </c>
      <c r="P47" s="99">
        <f t="shared" si="5"/>
        <v>-4.092928324</v>
      </c>
    </row>
    <row r="48">
      <c r="A48" s="261">
        <v>43081.0</v>
      </c>
      <c r="B48" s="10">
        <f>exp(-'Yield curve'!B41*$B$9/100)</f>
        <v>0.9310893819</v>
      </c>
      <c r="C48" s="10">
        <f>exp(-'Yield curve'!C41*$C$9/100)</f>
        <v>0.8662341724</v>
      </c>
      <c r="D48" s="10">
        <f>exp(-'Yield curve'!D41*$D$9/100)</f>
        <v>0.8052520057</v>
      </c>
      <c r="E48" s="10">
        <f>exp(-'Yield curve'!E41*$E$9/100)</f>
        <v>0.7473661898</v>
      </c>
      <c r="F48" s="10">
        <f>exp(-'Yield curve'!F41*$F$9/100)</f>
        <v>0.692809645</v>
      </c>
      <c r="G48" s="10">
        <f>exp(-'Yield curve'!G41*$G$9/100)</f>
        <v>0.6412730101</v>
      </c>
      <c r="H48" s="10">
        <f>exp(-'Yield curve'!H41*$H$9/100)</f>
        <v>0.5927989359</v>
      </c>
      <c r="I48" s="10">
        <f>exp(-'Yield curve'!I41*$I$9/100)</f>
        <v>0.5474960675</v>
      </c>
      <c r="J48" s="10">
        <f>exp(-'Yield curve'!J41*$J$9/100)</f>
        <v>0.5050489115</v>
      </c>
      <c r="K48" s="99">
        <f>exp(-'Yield curve'!K41*$K$9/100)</f>
        <v>0.465333931</v>
      </c>
      <c r="L48" s="99">
        <f t="shared" si="3"/>
        <v>70.31485098</v>
      </c>
      <c r="M48" s="99">
        <f t="shared" si="4"/>
        <v>8.265888952</v>
      </c>
      <c r="N48" s="99">
        <f>M48*(Bonds!AE38/100)*(1/(1+(Bonds!K38/100)))</f>
        <v>0.000767848486</v>
      </c>
      <c r="O48" s="99">
        <f>-M48*Bonds!$AS$8</f>
        <v>-1.294252724</v>
      </c>
      <c r="P48" s="99">
        <f t="shared" si="5"/>
        <v>-4.092786476</v>
      </c>
    </row>
    <row r="49">
      <c r="A49" s="261">
        <v>43080.0</v>
      </c>
      <c r="B49" s="10">
        <f>exp(-'Yield curve'!B42*$B$9/100)</f>
        <v>0.9309031826</v>
      </c>
      <c r="C49" s="10">
        <f>exp(-'Yield curve'!C42*$C$9/100)</f>
        <v>0.8658877481</v>
      </c>
      <c r="D49" s="10">
        <f>exp(-'Yield curve'!D42*$D$9/100)</f>
        <v>0.8047689994</v>
      </c>
      <c r="E49" s="10">
        <f>exp(-'Yield curve'!E42*$E$9/100)</f>
        <v>0.746768536</v>
      </c>
      <c r="F49" s="10">
        <f>exp(-'Yield curve'!F42*$F$9/100)</f>
        <v>0.6921171817</v>
      </c>
      <c r="G49" s="10">
        <f>exp(-'Yield curve'!G42*$G$9/100)</f>
        <v>0.6408883617</v>
      </c>
      <c r="H49" s="10">
        <f>exp(-'Yield curve'!H42*$H$9/100)</f>
        <v>0.5927989359</v>
      </c>
      <c r="I49" s="10">
        <f>exp(-'Yield curve'!I42*$I$9/100)</f>
        <v>0.5476420859</v>
      </c>
      <c r="J49" s="10">
        <f>exp(-'Yield curve'!J42*$J$9/100)</f>
        <v>0.5053520317</v>
      </c>
      <c r="K49" s="99">
        <f>exp(-'Yield curve'!K42*$K$9/100)</f>
        <v>0.4657994976</v>
      </c>
      <c r="L49" s="99">
        <f t="shared" si="3"/>
        <v>70.35519273</v>
      </c>
      <c r="M49" s="99">
        <f t="shared" si="4"/>
        <v>8.267670296</v>
      </c>
      <c r="N49" s="99">
        <f>M49*(Bonds!AE39/100)*(1/(1+(Bonds!K39/100)))</f>
        <v>0</v>
      </c>
      <c r="O49" s="99">
        <f>-M49*Bonds!$AS$8</f>
        <v>-1.294531642</v>
      </c>
      <c r="P49" s="99">
        <f t="shared" si="5"/>
        <v>-4.093668493</v>
      </c>
    </row>
    <row r="50">
      <c r="A50" s="262">
        <v>43077.0</v>
      </c>
      <c r="B50" s="10">
        <f>exp(-'Yield curve'!B43*$B$9/100)</f>
        <v>0.9309962776</v>
      </c>
      <c r="C50" s="10">
        <f>exp(-'Yield curve'!C43*$C$9/100)</f>
        <v>0.8660609429</v>
      </c>
      <c r="D50" s="10">
        <f>exp(-'Yield curve'!D43*$D$9/100)</f>
        <v>0.8047689994</v>
      </c>
      <c r="E50" s="10">
        <f>exp(-'Yield curve'!E43*$E$9/100)</f>
        <v>0.7469179046</v>
      </c>
      <c r="F50" s="10">
        <f>exp(-'Yield curve'!F43*$F$9/100)</f>
        <v>0.6924633268</v>
      </c>
      <c r="G50" s="10">
        <f>exp(-'Yield curve'!G43*$G$9/100)</f>
        <v>0.6412730101</v>
      </c>
      <c r="H50" s="10">
        <f>exp(-'Yield curve'!H43*$H$9/100)</f>
        <v>0.5932140404</v>
      </c>
      <c r="I50" s="10">
        <f>exp(-'Yield curve'!I43*$I$9/100)</f>
        <v>0.5479342396</v>
      </c>
      <c r="J50" s="10">
        <f>exp(-'Yield curve'!J43*$J$9/100)</f>
        <v>0.5055036601</v>
      </c>
      <c r="K50" s="99">
        <f>exp(-'Yield curve'!K43*$K$9/100)</f>
        <v>0.4657994976</v>
      </c>
      <c r="L50" s="99">
        <f t="shared" si="3"/>
        <v>70.36221141</v>
      </c>
      <c r="M50" s="99">
        <f t="shared" si="4"/>
        <v>8.267426742</v>
      </c>
      <c r="N50" s="99">
        <f>M50*(Bonds!AE40/100)*(1/(1+(Bonds!K40/100)))</f>
        <v>-0.000768062685</v>
      </c>
      <c r="O50" s="99">
        <f>-M50*Bonds!$AS$8</f>
        <v>-1.294493507</v>
      </c>
      <c r="P50" s="99">
        <f t="shared" si="5"/>
        <v>-4.0935479</v>
      </c>
    </row>
    <row r="51">
      <c r="A51" s="262">
        <v>43076.0</v>
      </c>
      <c r="B51" s="10">
        <f>exp(-'Yield curve'!B44*$B$9/100)</f>
        <v>0.9307170206</v>
      </c>
      <c r="C51" s="10">
        <f>exp(-'Yield curve'!C44*$C$9/100)</f>
        <v>0.8657145878</v>
      </c>
      <c r="D51" s="10">
        <f>exp(-'Yield curve'!D44*$D$9/100)</f>
        <v>0.8042862828</v>
      </c>
      <c r="E51" s="10">
        <f>exp(-'Yield curve'!E44*$E$9/100)</f>
        <v>0.7464698883</v>
      </c>
      <c r="F51" s="10">
        <f>exp(-'Yield curve'!F44*$F$9/100)</f>
        <v>0.6921171817</v>
      </c>
      <c r="G51" s="10">
        <f>exp(-'Yield curve'!G44*$G$9/100)</f>
        <v>0.6408883617</v>
      </c>
      <c r="H51" s="10">
        <f>exp(-'Yield curve'!H44*$H$9/100)</f>
        <v>0.5927989359</v>
      </c>
      <c r="I51" s="10">
        <f>exp(-'Yield curve'!I44*$I$9/100)</f>
        <v>0.5474960675</v>
      </c>
      <c r="J51" s="10">
        <f>exp(-'Yield curve'!J44*$J$9/100)</f>
        <v>0.5050489115</v>
      </c>
      <c r="K51" s="99">
        <f>exp(-'Yield curve'!K44*$K$9/100)</f>
        <v>0.465333931</v>
      </c>
      <c r="L51" s="99">
        <f t="shared" si="3"/>
        <v>70.30144219</v>
      </c>
      <c r="M51" s="99">
        <f t="shared" si="4"/>
        <v>8.266785252</v>
      </c>
      <c r="N51" s="99">
        <f>M51*(Bonds!AE41/100)*(1/(1+(Bonds!K41/100)))</f>
        <v>0</v>
      </c>
      <c r="O51" s="99">
        <f>-M51*Bonds!$AS$8</f>
        <v>-1.294393064</v>
      </c>
      <c r="P51" s="99">
        <f t="shared" si="5"/>
        <v>-4.093230271</v>
      </c>
    </row>
    <row r="52">
      <c r="A52" s="262">
        <v>43075.0</v>
      </c>
      <c r="B52" s="10">
        <f>exp(-'Yield curve'!B45*$B$9/100)</f>
        <v>0.9309031826</v>
      </c>
      <c r="C52" s="10">
        <f>exp(-'Yield curve'!C45*$C$9/100)</f>
        <v>0.8658877481</v>
      </c>
      <c r="D52" s="10">
        <f>exp(-'Yield curve'!D45*$D$9/100)</f>
        <v>0.8045276049</v>
      </c>
      <c r="E52" s="10">
        <f>exp(-'Yield curve'!E45*$E$9/100)</f>
        <v>0.7463206092</v>
      </c>
      <c r="F52" s="10">
        <f>exp(-'Yield curve'!F45*$F$9/100)</f>
        <v>0.6914254105</v>
      </c>
      <c r="G52" s="10">
        <f>exp(-'Yield curve'!G45*$G$9/100)</f>
        <v>0.6399277498</v>
      </c>
      <c r="H52" s="10">
        <f>exp(-'Yield curve'!H45*$H$9/100)</f>
        <v>0.5915553644</v>
      </c>
      <c r="I52" s="10">
        <f>exp(-'Yield curve'!I45*$I$9/100)</f>
        <v>0.5466207742</v>
      </c>
      <c r="J52" s="10">
        <f>exp(-'Yield curve'!J45*$J$9/100)</f>
        <v>0.5045945719</v>
      </c>
      <c r="K52" s="99">
        <f>exp(-'Yield curve'!K45*$K$9/100)</f>
        <v>0.465333931</v>
      </c>
      <c r="L52" s="99">
        <f t="shared" si="3"/>
        <v>70.28823241</v>
      </c>
      <c r="M52" s="99">
        <f t="shared" si="4"/>
        <v>8.266926724</v>
      </c>
      <c r="N52" s="99">
        <f>M52*(Bonds!AE42/100)*(1/(1+(Bonds!K42/100)))</f>
        <v>0.0007679448884</v>
      </c>
      <c r="O52" s="99">
        <f>-M52*Bonds!$AS$8</f>
        <v>-1.294415216</v>
      </c>
      <c r="P52" s="99">
        <f t="shared" si="5"/>
        <v>-4.09330032</v>
      </c>
    </row>
    <row r="53">
      <c r="A53" s="262">
        <v>43074.0</v>
      </c>
      <c r="B53" s="10">
        <f>exp(-'Yield curve'!B46*$B$9/100)</f>
        <v>0.9307170206</v>
      </c>
      <c r="C53" s="10">
        <f>exp(-'Yield curve'!C46*$C$9/100)</f>
        <v>0.8655414622</v>
      </c>
      <c r="D53" s="10">
        <f>exp(-'Yield curve'!D46*$D$9/100)</f>
        <v>0.8040450331</v>
      </c>
      <c r="E53" s="10">
        <f>exp(-'Yield curve'!E46*$E$9/100)</f>
        <v>0.7460221407</v>
      </c>
      <c r="F53" s="10">
        <f>exp(-'Yield curve'!F46*$F$9/100)</f>
        <v>0.6914254105</v>
      </c>
      <c r="G53" s="10">
        <f>exp(-'Yield curve'!G46*$G$9/100)</f>
        <v>0.6403118216</v>
      </c>
      <c r="H53" s="10">
        <f>exp(-'Yield curve'!H46*$H$9/100)</f>
        <v>0.5923841219</v>
      </c>
      <c r="I53" s="10">
        <f>exp(-'Yield curve'!I46*$I$9/100)</f>
        <v>0.547350088</v>
      </c>
      <c r="J53" s="10">
        <f>exp(-'Yield curve'!J46*$J$9/100)</f>
        <v>0.5052004489</v>
      </c>
      <c r="K53" s="99">
        <f>exp(-'Yield curve'!K46*$K$9/100)</f>
        <v>0.4657994976</v>
      </c>
      <c r="L53" s="99">
        <f t="shared" si="3"/>
        <v>70.34073942</v>
      </c>
      <c r="M53" s="99">
        <f t="shared" si="4"/>
        <v>8.268395925</v>
      </c>
      <c r="N53" s="99">
        <f>M53*(Bonds!AE43/100)*(1/(1+(Bonds!K43/100)))</f>
        <v>-0.002304458173</v>
      </c>
      <c r="O53" s="99">
        <f>-M53*Bonds!$AS$8</f>
        <v>-1.29464526</v>
      </c>
      <c r="P53" s="99">
        <f t="shared" si="5"/>
        <v>-4.094027783</v>
      </c>
    </row>
    <row r="54">
      <c r="A54" s="262">
        <v>43073.0</v>
      </c>
      <c r="B54" s="10">
        <f>exp(-'Yield curve'!B47*$B$9/100)</f>
        <v>0.9307170206</v>
      </c>
      <c r="C54" s="10">
        <f>exp(-'Yield curve'!C47*$C$9/100)</f>
        <v>0.8655414622</v>
      </c>
      <c r="D54" s="10">
        <f>exp(-'Yield curve'!D47*$D$9/100)</f>
        <v>0.8038038558</v>
      </c>
      <c r="E54" s="10">
        <f>exp(-'Yield curve'!E47*$E$9/100)</f>
        <v>0.7455746617</v>
      </c>
      <c r="F54" s="10">
        <f>exp(-'Yield curve'!F47*$F$9/100)</f>
        <v>0.6907343306</v>
      </c>
      <c r="G54" s="10">
        <f>exp(-'Yield curve'!G47*$G$9/100)</f>
        <v>0.639160297</v>
      </c>
      <c r="H54" s="10">
        <f>exp(-'Yield curve'!H47*$H$9/100)</f>
        <v>0.5907277663</v>
      </c>
      <c r="I54" s="10">
        <f>exp(-'Yield curve'!I47*$I$9/100)</f>
        <v>0.5457468803</v>
      </c>
      <c r="J54" s="10">
        <f>exp(-'Yield curve'!J47*$J$9/100)</f>
        <v>0.5036871187</v>
      </c>
      <c r="K54" s="99">
        <f>exp(-'Yield curve'!K47*$K$9/100)</f>
        <v>0.4644041932</v>
      </c>
      <c r="L54" s="99">
        <f t="shared" si="3"/>
        <v>70.17076087</v>
      </c>
      <c r="M54" s="99">
        <f t="shared" si="4"/>
        <v>8.265304843</v>
      </c>
      <c r="N54" s="99">
        <f>M54*(Bonds!AE44/100)*(1/(1+(Bonds!K44/100)))</f>
        <v>0.001535303212</v>
      </c>
      <c r="O54" s="99">
        <f>-M54*Bonds!$AS$8</f>
        <v>-1.294161266</v>
      </c>
      <c r="P54" s="99">
        <f t="shared" si="5"/>
        <v>-4.092497259</v>
      </c>
    </row>
    <row r="55">
      <c r="A55" s="262">
        <v>43070.0</v>
      </c>
      <c r="B55" s="10">
        <f>exp(-'Yield curve'!B48*$B$9/100)</f>
        <v>0.9306239536</v>
      </c>
      <c r="C55" s="10">
        <f>exp(-'Yield curve'!C48*$C$9/100)</f>
        <v>0.8655414622</v>
      </c>
      <c r="D55" s="10">
        <f>exp(-'Yield curve'!D48*$D$9/100)</f>
        <v>0.8040450331</v>
      </c>
      <c r="E55" s="10">
        <f>exp(-'Yield curve'!E48*$E$9/100)</f>
        <v>0.7458729512</v>
      </c>
      <c r="F55" s="10">
        <f>exp(-'Yield curve'!F48*$F$9/100)</f>
        <v>0.6910797842</v>
      </c>
      <c r="G55" s="10">
        <f>exp(-'Yield curve'!G48*$G$9/100)</f>
        <v>0.6397358002</v>
      </c>
      <c r="H55" s="10">
        <f>exp(-'Yield curve'!H48*$H$9/100)</f>
        <v>0.5915553644</v>
      </c>
      <c r="I55" s="10">
        <f>exp(-'Yield curve'!I48*$I$9/100)</f>
        <v>0.5466207742</v>
      </c>
      <c r="J55" s="10">
        <f>exp(-'Yield curve'!J48*$J$9/100)</f>
        <v>0.5045945719</v>
      </c>
      <c r="K55" s="99">
        <f>exp(-'Yield curve'!K48*$K$9/100)</f>
        <v>0.465333931</v>
      </c>
      <c r="L55" s="99">
        <f t="shared" si="3"/>
        <v>70.28090579</v>
      </c>
      <c r="M55" s="99">
        <f t="shared" si="4"/>
        <v>8.26743545</v>
      </c>
      <c r="N55" s="99">
        <f>M55*(Bonds!AE45/100)*(1/(1+(Bonds!K45/100)))</f>
        <v>0</v>
      </c>
      <c r="O55" s="99">
        <f>-M55*Bonds!$AS$8</f>
        <v>-1.294494871</v>
      </c>
      <c r="P55" s="99">
        <f t="shared" si="5"/>
        <v>-4.093552211</v>
      </c>
    </row>
    <row r="56">
      <c r="A56" s="261">
        <v>43069.0</v>
      </c>
      <c r="B56" s="10">
        <f>exp(-'Yield curve'!B49*$B$9/100)</f>
        <v>0.9301587579</v>
      </c>
      <c r="C56" s="10">
        <f>exp(-'Yield curve'!C49*$C$9/100)</f>
        <v>0.8645034354</v>
      </c>
      <c r="D56" s="10">
        <f>exp(-'Yield curve'!D49*$D$9/100)</f>
        <v>0.8025990539</v>
      </c>
      <c r="E56" s="10">
        <f>exp(-'Yield curve'!E49*$E$9/100)</f>
        <v>0.744382696</v>
      </c>
      <c r="F56" s="10">
        <f>exp(-'Yield curve'!F49*$F$9/100)</f>
        <v>0.6896990058</v>
      </c>
      <c r="G56" s="10">
        <f>exp(-'Yield curve'!G49*$G$9/100)</f>
        <v>0.6385853115</v>
      </c>
      <c r="H56" s="10">
        <f>exp(-'Yield curve'!H49*$H$9/100)</f>
        <v>0.5907277663</v>
      </c>
      <c r="I56" s="10">
        <f>exp(-'Yield curve'!I49*$I$9/100)</f>
        <v>0.5460380229</v>
      </c>
      <c r="J56" s="10">
        <f>exp(-'Yield curve'!J49*$J$9/100)</f>
        <v>0.504291906</v>
      </c>
      <c r="K56" s="99">
        <f>exp(-'Yield curve'!K49*$K$9/100)</f>
        <v>0.465333931</v>
      </c>
      <c r="L56" s="99">
        <f t="shared" si="3"/>
        <v>70.2505127</v>
      </c>
      <c r="M56" s="99">
        <f t="shared" si="4"/>
        <v>8.269028052</v>
      </c>
      <c r="N56" s="99">
        <f>M56*(Bonds!AE46/100)*(1/(1+(Bonds!K46/100)))</f>
        <v>-0.0007681400884</v>
      </c>
      <c r="O56" s="99">
        <f>-M56*Bonds!$AS$8</f>
        <v>-1.294744237</v>
      </c>
      <c r="P56" s="99">
        <f t="shared" si="5"/>
        <v>-4.094340775</v>
      </c>
    </row>
    <row r="57">
      <c r="A57" s="261">
        <v>43068.0</v>
      </c>
      <c r="B57" s="10">
        <f>exp(-'Yield curve'!B50*$B$9/100)</f>
        <v>0.9301587579</v>
      </c>
      <c r="C57" s="10">
        <f>exp(-'Yield curve'!C50*$C$9/100)</f>
        <v>0.8645034354</v>
      </c>
      <c r="D57" s="10">
        <f>exp(-'Yield curve'!D50*$D$9/100)</f>
        <v>0.8023583103</v>
      </c>
      <c r="E57" s="10">
        <f>exp(-'Yield curve'!E50*$E$9/100)</f>
        <v>0.7442338344</v>
      </c>
      <c r="F57" s="10">
        <f>exp(-'Yield curve'!F50*$F$9/100)</f>
        <v>0.6896990058</v>
      </c>
      <c r="G57" s="10">
        <f>exp(-'Yield curve'!G50*$G$9/100)</f>
        <v>0.6385853115</v>
      </c>
      <c r="H57" s="10">
        <f>exp(-'Yield curve'!H50*$H$9/100)</f>
        <v>0.5907277663</v>
      </c>
      <c r="I57" s="10">
        <f>exp(-'Yield curve'!I50*$I$9/100)</f>
        <v>0.5458924322</v>
      </c>
      <c r="J57" s="10">
        <f>exp(-'Yield curve'!J50*$J$9/100)</f>
        <v>0.5039894216</v>
      </c>
      <c r="K57" s="99">
        <f>exp(-'Yield curve'!K50*$K$9/100)</f>
        <v>0.4648688296</v>
      </c>
      <c r="L57" s="99">
        <f t="shared" si="3"/>
        <v>70.19944283</v>
      </c>
      <c r="M57" s="99">
        <f t="shared" si="4"/>
        <v>8.267926927</v>
      </c>
      <c r="N57" s="99">
        <f>M57*(Bonds!AE47/100)*(1/(1+(Bonds!K47/100)))</f>
        <v>0.0007679664617</v>
      </c>
      <c r="O57" s="99">
        <f>-M57*Bonds!$AS$8</f>
        <v>-1.294571825</v>
      </c>
      <c r="P57" s="99">
        <f t="shared" si="5"/>
        <v>-4.093795562</v>
      </c>
    </row>
    <row r="58">
      <c r="A58" s="261">
        <v>43067.0</v>
      </c>
      <c r="B58" s="10">
        <f>exp(-'Yield curve'!B51*$B$9/100)</f>
        <v>0.9302517784</v>
      </c>
      <c r="C58" s="10">
        <f>exp(-'Yield curve'!C51*$C$9/100)</f>
        <v>0.8645034354</v>
      </c>
      <c r="D58" s="10">
        <f>exp(-'Yield curve'!D51*$D$9/100)</f>
        <v>0.8025990539</v>
      </c>
      <c r="E58" s="10">
        <f>exp(-'Yield curve'!E51*$E$9/100)</f>
        <v>0.7445315875</v>
      </c>
      <c r="F58" s="10">
        <f>exp(-'Yield curve'!F51*$F$9/100)</f>
        <v>0.6900439416</v>
      </c>
      <c r="G58" s="10">
        <f>exp(-'Yield curve'!G51*$G$9/100)</f>
        <v>0.639160297</v>
      </c>
      <c r="H58" s="10">
        <f>exp(-'Yield curve'!H51*$H$9/100)</f>
        <v>0.5915553644</v>
      </c>
      <c r="I58" s="10">
        <f>exp(-'Yield curve'!I51*$I$9/100)</f>
        <v>0.5466207742</v>
      </c>
      <c r="J58" s="10">
        <f>exp(-'Yield curve'!J51*$J$9/100)</f>
        <v>0.5045945719</v>
      </c>
      <c r="K58" s="99">
        <f>exp(-'Yield curve'!K51*$K$9/100)</f>
        <v>0.465333931</v>
      </c>
      <c r="L58" s="99">
        <f t="shared" si="3"/>
        <v>70.26057467</v>
      </c>
      <c r="M58" s="99">
        <f t="shared" si="4"/>
        <v>8.268792437</v>
      </c>
      <c r="N58" s="99">
        <f>M58*(Bonds!AE48/100)*(1/(1+(Bonds!K48/100)))</f>
        <v>-0.0007681182013</v>
      </c>
      <c r="O58" s="99">
        <f>-M58*Bonds!$AS$8</f>
        <v>-1.294707345</v>
      </c>
      <c r="P58" s="99">
        <f t="shared" si="5"/>
        <v>-4.094224112</v>
      </c>
    </row>
    <row r="59">
      <c r="A59" s="261">
        <v>43066.0</v>
      </c>
      <c r="B59" s="10">
        <f>exp(-'Yield curve'!B52*$B$9/100)</f>
        <v>0.9297867688</v>
      </c>
      <c r="C59" s="10">
        <f>exp(-'Yield curve'!C52*$C$9/100)</f>
        <v>0.8638121092</v>
      </c>
      <c r="D59" s="10">
        <f>exp(-'Yield curve'!D52*$D$9/100)</f>
        <v>0.8021176389</v>
      </c>
      <c r="E59" s="10">
        <f>exp(-'Yield curve'!E52*$E$9/100)</f>
        <v>0.7440850025</v>
      </c>
      <c r="F59" s="10">
        <f>exp(-'Yield curve'!F52*$F$9/100)</f>
        <v>0.6896990058</v>
      </c>
      <c r="G59" s="10">
        <f>exp(-'Yield curve'!G52*$G$9/100)</f>
        <v>0.6385853115</v>
      </c>
      <c r="H59" s="10">
        <f>exp(-'Yield curve'!H52*$H$9/100)</f>
        <v>0.5907277663</v>
      </c>
      <c r="I59" s="10">
        <f>exp(-'Yield curve'!I52*$I$9/100)</f>
        <v>0.5458924322</v>
      </c>
      <c r="J59" s="10">
        <f>exp(-'Yield curve'!J52*$J$9/100)</f>
        <v>0.5039894216</v>
      </c>
      <c r="K59" s="99">
        <f>exp(-'Yield curve'!K52*$K$9/100)</f>
        <v>0.4648688296</v>
      </c>
      <c r="L59" s="99">
        <f t="shared" si="3"/>
        <v>70.19435797</v>
      </c>
      <c r="M59" s="99">
        <f t="shared" si="4"/>
        <v>8.26837268</v>
      </c>
      <c r="N59" s="99">
        <f>M59*(Bonds!AE49/100)*(1/(1+(Bonds!K49/100)))</f>
        <v>-0.001536015731</v>
      </c>
      <c r="O59" s="99">
        <f>-M59*Bonds!$AS$8</f>
        <v>-1.29464162</v>
      </c>
      <c r="P59" s="99">
        <f t="shared" si="5"/>
        <v>-4.094016273</v>
      </c>
    </row>
    <row r="60">
      <c r="A60" s="261">
        <v>43063.0</v>
      </c>
      <c r="B60" s="10">
        <f>exp(-'Yield curve'!B53*$B$9/100)</f>
        <v>0.92960083</v>
      </c>
      <c r="C60" s="10">
        <f>exp(-'Yield curve'!C53*$C$9/100)</f>
        <v>0.8638121092</v>
      </c>
      <c r="D60" s="10">
        <f>exp(-'Yield curve'!D53*$D$9/100)</f>
        <v>0.8018770397</v>
      </c>
      <c r="E60" s="10">
        <f>exp(-'Yield curve'!E53*$E$9/100)</f>
        <v>0.7434899725</v>
      </c>
      <c r="F60" s="10">
        <f>exp(-'Yield curve'!F53*$F$9/100)</f>
        <v>0.6886652328</v>
      </c>
      <c r="G60" s="10">
        <f>exp(-'Yield curve'!G53*$G$9/100)</f>
        <v>0.6374368919</v>
      </c>
      <c r="H60" s="10">
        <f>exp(-'Yield curve'!H53*$H$9/100)</f>
        <v>0.5894885396</v>
      </c>
      <c r="I60" s="10">
        <f>exp(-'Yield curve'!I53*$I$9/100)</f>
        <v>0.544729103</v>
      </c>
      <c r="J60" s="10">
        <f>exp(-'Yield curve'!J53*$J$9/100)</f>
        <v>0.5029321543</v>
      </c>
      <c r="K60" s="99">
        <f>exp(-'Yield curve'!K53*$K$9/100)</f>
        <v>0.4639400211</v>
      </c>
      <c r="L60" s="99">
        <f t="shared" si="3"/>
        <v>70.07490374</v>
      </c>
      <c r="M60" s="99">
        <f t="shared" si="4"/>
        <v>8.266609162</v>
      </c>
      <c r="N60" s="99">
        <f>M60*(Bonds!AE50/100)*(1/(1+(Bonds!K50/100)))</f>
        <v>0</v>
      </c>
      <c r="O60" s="99">
        <f>-M60*Bonds!$AS$8</f>
        <v>-1.294365493</v>
      </c>
      <c r="P60" s="99">
        <f t="shared" si="5"/>
        <v>-4.093143082</v>
      </c>
    </row>
    <row r="61">
      <c r="A61" s="261">
        <v>43062.0</v>
      </c>
      <c r="B61" s="10">
        <f>exp(-'Yield curve'!B54*$B$9/100)</f>
        <v>0.92960083</v>
      </c>
      <c r="C61" s="10">
        <f>exp(-'Yield curve'!C54*$C$9/100)</f>
        <v>0.8638121092</v>
      </c>
      <c r="D61" s="10">
        <f>exp(-'Yield curve'!D54*$D$9/100)</f>
        <v>0.8018770397</v>
      </c>
      <c r="E61" s="10">
        <f>exp(-'Yield curve'!E54*$E$9/100)</f>
        <v>0.7436386854</v>
      </c>
      <c r="F61" s="10">
        <f>exp(-'Yield curve'!F54*$F$9/100)</f>
        <v>0.6890096516</v>
      </c>
      <c r="G61" s="10">
        <f>exp(-'Yield curve'!G54*$G$9/100)</f>
        <v>0.6376281516</v>
      </c>
      <c r="H61" s="10">
        <f>exp(-'Yield curve'!H54*$H$9/100)</f>
        <v>0.5894885396</v>
      </c>
      <c r="I61" s="10">
        <f>exp(-'Yield curve'!I54*$I$9/100)</f>
        <v>0.544729103</v>
      </c>
      <c r="J61" s="10">
        <f>exp(-'Yield curve'!J54*$J$9/100)</f>
        <v>0.5029321543</v>
      </c>
      <c r="K61" s="99">
        <f>exp(-'Yield curve'!K54*$K$9/100)</f>
        <v>0.4639400211</v>
      </c>
      <c r="L61" s="99">
        <f t="shared" si="3"/>
        <v>70.07729911</v>
      </c>
      <c r="M61" s="99">
        <f t="shared" si="4"/>
        <v>8.266499629</v>
      </c>
      <c r="N61" s="99">
        <f>M61*(Bonds!AE51/100)*(1/(1+(Bonds!K51/100)))</f>
        <v>0</v>
      </c>
      <c r="O61" s="99">
        <f>-M61*Bonds!$AS$8</f>
        <v>-1.294348342</v>
      </c>
      <c r="P61" s="99">
        <f t="shared" si="5"/>
        <v>-4.093088847</v>
      </c>
    </row>
    <row r="62">
      <c r="A62" s="261">
        <v>43061.0</v>
      </c>
      <c r="B62" s="10">
        <f>exp(-'Yield curve'!B55*$B$9/100)</f>
        <v>0.9293219916</v>
      </c>
      <c r="C62" s="10">
        <f>exp(-'Yield curve'!C55*$C$9/100)</f>
        <v>0.8631213359</v>
      </c>
      <c r="D62" s="10">
        <f>exp(-'Yield curve'!D55*$D$9/100)</f>
        <v>0.8009153643</v>
      </c>
      <c r="E62" s="10">
        <f>exp(-'Yield curve'!E55*$E$9/100)</f>
        <v>0.7425983197</v>
      </c>
      <c r="F62" s="10">
        <f>exp(-'Yield curve'!F55*$F$9/100)</f>
        <v>0.6879769118</v>
      </c>
      <c r="G62" s="10">
        <f>exp(-'Yield curve'!G55*$G$9/100)</f>
        <v>0.6368634567</v>
      </c>
      <c r="H62" s="10">
        <f>exp(-'Yield curve'!H55*$H$9/100)</f>
        <v>0.5890760421</v>
      </c>
      <c r="I62" s="10">
        <f>exp(-'Yield curve'!I55*$I$9/100)</f>
        <v>0.5444386582</v>
      </c>
      <c r="J62" s="10">
        <f>exp(-'Yield curve'!J55*$J$9/100)</f>
        <v>0.5027812973</v>
      </c>
      <c r="K62" s="99">
        <f>exp(-'Yield curve'!K55*$K$9/100)</f>
        <v>0.4639400211</v>
      </c>
      <c r="L62" s="99">
        <f t="shared" si="3"/>
        <v>70.057619</v>
      </c>
      <c r="M62" s="99">
        <f t="shared" si="4"/>
        <v>8.267571451</v>
      </c>
      <c r="N62" s="99">
        <f>M62*(Bonds!AE52/100)*(1/(1+(Bonds!K52/100)))</f>
        <v>-0.003838954054</v>
      </c>
      <c r="O62" s="99">
        <f>-M62*Bonds!$AS$8</f>
        <v>-1.294516166</v>
      </c>
      <c r="P62" s="99">
        <f t="shared" si="5"/>
        <v>-4.093619551</v>
      </c>
    </row>
    <row r="63">
      <c r="A63" s="261">
        <v>43060.0</v>
      </c>
      <c r="B63" s="10">
        <f>exp(-'Yield curve'!B56*$B$9/100)</f>
        <v>0.9293219916</v>
      </c>
      <c r="C63" s="10">
        <f>exp(-'Yield curve'!C56*$C$9/100)</f>
        <v>0.8631213359</v>
      </c>
      <c r="D63" s="10">
        <f>exp(-'Yield curve'!D56*$D$9/100)</f>
        <v>0.8009153643</v>
      </c>
      <c r="E63" s="10">
        <f>exp(-'Yield curve'!E56*$E$9/100)</f>
        <v>0.7420044786</v>
      </c>
      <c r="F63" s="10">
        <f>exp(-'Yield curve'!F56*$F$9/100)</f>
        <v>0.686602333</v>
      </c>
      <c r="G63" s="10">
        <f>exp(-'Yield curve'!G56*$G$9/100)</f>
        <v>0.6351462447</v>
      </c>
      <c r="H63" s="10">
        <f>exp(-'Yield curve'!H56*$H$9/100)</f>
        <v>0.5870178798</v>
      </c>
      <c r="I63" s="10">
        <f>exp(-'Yield curve'!I56*$I$9/100)</f>
        <v>0.5422652533</v>
      </c>
      <c r="J63" s="10">
        <f>exp(-'Yield curve'!J56*$J$9/100)</f>
        <v>0.5005238645</v>
      </c>
      <c r="K63" s="99">
        <f>exp(-'Yield curve'!K56*$K$9/100)</f>
        <v>0.4616261106</v>
      </c>
      <c r="L63" s="99">
        <f t="shared" si="3"/>
        <v>69.78251806</v>
      </c>
      <c r="M63" s="99">
        <f t="shared" si="4"/>
        <v>8.262250628</v>
      </c>
      <c r="N63" s="99">
        <f>M63*(Bonds!AE53/100)*(1/(1+(Bonds!K53/100)))</f>
        <v>0.0007669405577</v>
      </c>
      <c r="O63" s="99">
        <f>-M63*Bonds!$AS$8</f>
        <v>-1.293683044</v>
      </c>
      <c r="P63" s="99">
        <f t="shared" si="5"/>
        <v>-4.09098499</v>
      </c>
    </row>
    <row r="64">
      <c r="A64" s="261">
        <v>43059.0</v>
      </c>
      <c r="B64" s="10">
        <f>exp(-'Yield curve'!B57*$B$9/100)</f>
        <v>0.9289503371</v>
      </c>
      <c r="C64" s="10">
        <f>exp(-'Yield curve'!C57*$C$9/100)</f>
        <v>0.8626036184</v>
      </c>
      <c r="D64" s="10">
        <f>exp(-'Yield curve'!D57*$D$9/100)</f>
        <v>0.8001948648</v>
      </c>
      <c r="E64" s="10">
        <f>exp(-'Yield curve'!E57*$E$9/100)</f>
        <v>0.7414111124</v>
      </c>
      <c r="F64" s="10">
        <f>exp(-'Yield curve'!F57*$F$9/100)</f>
        <v>0.6862591177</v>
      </c>
      <c r="G64" s="10">
        <f>exp(-'Yield curve'!G57*$G$9/100)</f>
        <v>0.6347652713</v>
      </c>
      <c r="H64" s="10">
        <f>exp(-'Yield curve'!H57*$H$9/100)</f>
        <v>0.5866071111</v>
      </c>
      <c r="I64" s="10">
        <f>exp(-'Yield curve'!I57*$I$9/100)</f>
        <v>0.5421206685</v>
      </c>
      <c r="J64" s="10">
        <f>exp(-'Yield curve'!J57*$J$9/100)</f>
        <v>0.5006740442</v>
      </c>
      <c r="K64" s="99">
        <f>exp(-'Yield curve'!K57*$K$9/100)</f>
        <v>0.4620879676</v>
      </c>
      <c r="L64" s="99">
        <f t="shared" si="3"/>
        <v>69.81865615</v>
      </c>
      <c r="M64" s="99">
        <f t="shared" si="4"/>
        <v>8.264187854</v>
      </c>
      <c r="N64" s="99">
        <f>M64*(Bonds!AE54/100)*(1/(1+(Bonds!K54/100)))</f>
        <v>0.001534383189</v>
      </c>
      <c r="O64" s="99">
        <f>-M64*Bonds!$AS$8</f>
        <v>-1.29398637</v>
      </c>
      <c r="P64" s="99">
        <f t="shared" si="5"/>
        <v>-4.091944191</v>
      </c>
    </row>
    <row r="65">
      <c r="A65" s="261">
        <v>43056.0</v>
      </c>
      <c r="B65" s="10">
        <f>exp(-'Yield curve'!B58*$B$9/100)</f>
        <v>0.9286716938</v>
      </c>
      <c r="C65" s="10">
        <f>exp(-'Yield curve'!C58*$C$9/100)</f>
        <v>0.862258646</v>
      </c>
      <c r="D65" s="10">
        <f>exp(-'Yield curve'!D58*$D$9/100)</f>
        <v>0.7999548423</v>
      </c>
      <c r="E65" s="10">
        <f>exp(-'Yield curve'!E58*$E$9/100)</f>
        <v>0.741262845</v>
      </c>
      <c r="F65" s="10">
        <f>exp(-'Yield curve'!F58*$F$9/100)</f>
        <v>0.6862591177</v>
      </c>
      <c r="G65" s="10">
        <f>exp(-'Yield curve'!G58*$G$9/100)</f>
        <v>0.6351462447</v>
      </c>
      <c r="H65" s="10">
        <f>exp(-'Yield curve'!H58*$H$9/100)</f>
        <v>0.5874289362</v>
      </c>
      <c r="I65" s="10">
        <f>exp(-'Yield curve'!I58*$I$9/100)</f>
        <v>0.5429887559</v>
      </c>
      <c r="J65" s="10">
        <f>exp(-'Yield curve'!J58*$J$9/100)</f>
        <v>0.5015760691</v>
      </c>
      <c r="K65" s="99">
        <f>exp(-'Yield curve'!K58*$K$9/100)</f>
        <v>0.4630130683</v>
      </c>
      <c r="L65" s="99">
        <f t="shared" si="3"/>
        <v>69.9212676</v>
      </c>
      <c r="M65" s="99">
        <f t="shared" si="4"/>
        <v>8.266795764</v>
      </c>
      <c r="N65" s="99">
        <f>M65*(Bonds!AE55/100)*(1/(1+(Bonds!K55/100)))</f>
        <v>-0.0007675762084</v>
      </c>
      <c r="O65" s="99">
        <f>-M65*Bonds!$AS$8</f>
        <v>-1.29439471</v>
      </c>
      <c r="P65" s="99">
        <f t="shared" si="5"/>
        <v>-4.093235476</v>
      </c>
    </row>
    <row r="66">
      <c r="A66" s="261">
        <v>43055.0</v>
      </c>
      <c r="B66" s="10">
        <f>exp(-'Yield curve'!B59*$B$9/100)</f>
        <v>0.9287645657</v>
      </c>
      <c r="C66" s="10">
        <f>exp(-'Yield curve'!C59*$C$9/100)</f>
        <v>0.8619138115</v>
      </c>
      <c r="D66" s="10">
        <f>exp(-'Yield curve'!D59*$D$9/100)</f>
        <v>0.7992352069</v>
      </c>
      <c r="E66" s="10">
        <f>exp(-'Yield curve'!E59*$E$9/100)</f>
        <v>0.7402258031</v>
      </c>
      <c r="F66" s="10">
        <f>exp(-'Yield curve'!F59*$F$9/100)</f>
        <v>0.6848879711</v>
      </c>
      <c r="G66" s="10">
        <f>exp(-'Yield curve'!G59*$G$9/100)</f>
        <v>0.6336237215</v>
      </c>
      <c r="H66" s="10">
        <f>exp(-'Yield curve'!H59*$H$9/100)</f>
        <v>0.5857864357</v>
      </c>
      <c r="I66" s="10">
        <f>exp(-'Yield curve'!I59*$I$9/100)</f>
        <v>0.5416871454</v>
      </c>
      <c r="J66" s="10">
        <f>exp(-'Yield curve'!J59*$J$9/100)</f>
        <v>0.5006740442</v>
      </c>
      <c r="K66" s="99">
        <f>exp(-'Yield curve'!K59*$K$9/100)</f>
        <v>0.4625502867</v>
      </c>
      <c r="L66" s="99">
        <f t="shared" si="3"/>
        <v>69.84275014</v>
      </c>
      <c r="M66" s="99">
        <f t="shared" si="4"/>
        <v>8.266579236</v>
      </c>
      <c r="N66" s="99">
        <f>M66*(Bonds!AE56/100)*(1/(1+(Bonds!K56/100)))</f>
        <v>-0.001534969684</v>
      </c>
      <c r="O66" s="99">
        <f>-M66*Bonds!$AS$8</f>
        <v>-1.294360807</v>
      </c>
      <c r="P66" s="99">
        <f t="shared" si="5"/>
        <v>-4.093128264</v>
      </c>
    </row>
    <row r="67">
      <c r="A67" s="261">
        <v>43054.0</v>
      </c>
      <c r="B67" s="10">
        <f>exp(-'Yield curve'!B60*$B$9/100)</f>
        <v>0.928114658</v>
      </c>
      <c r="C67" s="10">
        <f>exp(-'Yield curve'!C60*$C$9/100)</f>
        <v>0.8610523285</v>
      </c>
      <c r="D67" s="10">
        <f>exp(-'Yield curve'!D60*$D$9/100)</f>
        <v>0.7982766998</v>
      </c>
      <c r="E67" s="10">
        <f>exp(-'Yield curve'!E60*$E$9/100)</f>
        <v>0.7394859473</v>
      </c>
      <c r="F67" s="10">
        <f>exp(-'Yield curve'!F60*$F$9/100)</f>
        <v>0.6845456127</v>
      </c>
      <c r="G67" s="10">
        <f>exp(-'Yield curve'!G60*$G$9/100)</f>
        <v>0.6334336629</v>
      </c>
      <c r="H67" s="10">
        <f>exp(-'Yield curve'!H60*$H$9/100)</f>
        <v>0.5857864357</v>
      </c>
      <c r="I67" s="10">
        <f>exp(-'Yield curve'!I60*$I$9/100)</f>
        <v>0.5413983226</v>
      </c>
      <c r="J67" s="10">
        <f>exp(-'Yield curve'!J60*$J$9/100)</f>
        <v>0.5000735957</v>
      </c>
      <c r="K67" s="99">
        <f>exp(-'Yield curve'!K60*$K$9/100)</f>
        <v>0.4616261106</v>
      </c>
      <c r="L67" s="99">
        <f t="shared" si="3"/>
        <v>69.73088787</v>
      </c>
      <c r="M67" s="99">
        <f t="shared" si="4"/>
        <v>8.265180789</v>
      </c>
      <c r="N67" s="99">
        <f>M67*(Bonds!AE57/100)*(1/(1+(Bonds!K57/100)))</f>
        <v>-0.003068850195</v>
      </c>
      <c r="O67" s="99">
        <f>-M67*Bonds!$AS$8</f>
        <v>-1.294141842</v>
      </c>
      <c r="P67" s="99">
        <f t="shared" si="5"/>
        <v>-4.092435835</v>
      </c>
    </row>
    <row r="68">
      <c r="A68" s="261">
        <v>43053.0</v>
      </c>
      <c r="B68" s="10">
        <f>exp(-'Yield curve'!B61*$B$9/100)</f>
        <v>0.9283931341</v>
      </c>
      <c r="C68" s="10">
        <f>exp(-'Yield curve'!C61*$C$9/100)</f>
        <v>0.8612245562</v>
      </c>
      <c r="D68" s="10">
        <f>exp(-'Yield curve'!D61*$D$9/100)</f>
        <v>0.7982766998</v>
      </c>
      <c r="E68" s="10">
        <f>exp(-'Yield curve'!E61*$E$9/100)</f>
        <v>0.7390423888</v>
      </c>
      <c r="F68" s="10">
        <f>exp(-'Yield curve'!F61*$F$9/100)</f>
        <v>0.683519564</v>
      </c>
      <c r="G68" s="10">
        <f>exp(-'Yield curve'!G61*$G$9/100)</f>
        <v>0.6321048479</v>
      </c>
      <c r="H68" s="10">
        <f>exp(-'Yield curve'!H61*$H$9/100)</f>
        <v>0.5841485278</v>
      </c>
      <c r="I68" s="10">
        <f>exp(-'Yield curve'!I61*$I$9/100)</f>
        <v>0.539668617</v>
      </c>
      <c r="J68" s="10">
        <f>exp(-'Yield curve'!J61*$J$9/100)</f>
        <v>0.4982765673</v>
      </c>
      <c r="K68" s="99">
        <f>exp(-'Yield curve'!K61*$K$9/100)</f>
        <v>0.4597832942</v>
      </c>
      <c r="L68" s="99">
        <f t="shared" si="3"/>
        <v>69.51386311</v>
      </c>
      <c r="M68" s="99">
        <f t="shared" si="4"/>
        <v>8.260741048</v>
      </c>
      <c r="N68" s="99">
        <f>M68*(Bonds!AE58/100)*(1/(1+(Bonds!K58/100)))</f>
        <v>0.002299547476</v>
      </c>
      <c r="O68" s="99">
        <f>-M68*Bonds!$AS$8</f>
        <v>-1.293446678</v>
      </c>
      <c r="P68" s="99">
        <f t="shared" si="5"/>
        <v>-4.090237534</v>
      </c>
    </row>
    <row r="69">
      <c r="A69" s="261">
        <v>43052.0</v>
      </c>
      <c r="B69" s="10">
        <f>exp(-'Yield curve'!B62*$B$9/100)</f>
        <v>0.9283931341</v>
      </c>
      <c r="C69" s="10">
        <f>exp(-'Yield curve'!C62*$C$9/100)</f>
        <v>0.8613968183</v>
      </c>
      <c r="D69" s="10">
        <f>exp(-'Yield curve'!D62*$D$9/100)</f>
        <v>0.7985162188</v>
      </c>
      <c r="E69" s="10">
        <f>exp(-'Yield curve'!E62*$E$9/100)</f>
        <v>0.7396338593</v>
      </c>
      <c r="F69" s="10">
        <f>exp(-'Yield curve'!F62*$F$9/100)</f>
        <v>0.6845456127</v>
      </c>
      <c r="G69" s="10">
        <f>exp(-'Yield curve'!G62*$G$9/100)</f>
        <v>0.6334336629</v>
      </c>
      <c r="H69" s="10">
        <f>exp(-'Yield curve'!H62*$H$9/100)</f>
        <v>0.5857864357</v>
      </c>
      <c r="I69" s="10">
        <f>exp(-'Yield curve'!I62*$I$9/100)</f>
        <v>0.541253969</v>
      </c>
      <c r="J69" s="10">
        <f>exp(-'Yield curve'!J62*$J$9/100)</f>
        <v>0.4997736415</v>
      </c>
      <c r="K69" s="99">
        <f>exp(-'Yield curve'!K62*$K$9/100)</f>
        <v>0.4611647152</v>
      </c>
      <c r="L69" s="99">
        <f t="shared" si="3"/>
        <v>69.68511476</v>
      </c>
      <c r="M69" s="99">
        <f t="shared" si="4"/>
        <v>8.263677744</v>
      </c>
      <c r="N69" s="99">
        <f>M69*(Bonds!AE59/100)*(1/(1+(Bonds!K59/100)))</f>
        <v>0.003835009163</v>
      </c>
      <c r="O69" s="99">
        <f>-M69*Bonds!$AS$8</f>
        <v>-1.293906499</v>
      </c>
      <c r="P69" s="99">
        <f t="shared" si="5"/>
        <v>-4.091691615</v>
      </c>
    </row>
    <row r="70">
      <c r="A70" s="261">
        <v>43049.0</v>
      </c>
      <c r="B70" s="10">
        <f>exp(-'Yield curve'!B63*$B$9/100)</f>
        <v>0.9280218511</v>
      </c>
      <c r="C70" s="10">
        <f>exp(-'Yield curve'!C63*$C$9/100)</f>
        <v>0.8612245562</v>
      </c>
      <c r="D70" s="10">
        <f>exp(-'Yield curve'!D63*$D$9/100)</f>
        <v>0.7987558096</v>
      </c>
      <c r="E70" s="10">
        <f>exp(-'Yield curve'!E63*$E$9/100)</f>
        <v>0.7402258031</v>
      </c>
      <c r="F70" s="10">
        <f>exp(-'Yield curve'!F63*$F$9/100)</f>
        <v>0.6855732016</v>
      </c>
      <c r="G70" s="10">
        <f>exp(-'Yield curve'!G63*$G$9/100)</f>
        <v>0.6347652713</v>
      </c>
      <c r="H70" s="10">
        <f>exp(-'Yield curve'!H63*$H$9/100)</f>
        <v>0.5874289362</v>
      </c>
      <c r="I70" s="10">
        <f>exp(-'Yield curve'!I63*$I$9/100)</f>
        <v>0.5431335722</v>
      </c>
      <c r="J70" s="10">
        <f>exp(-'Yield curve'!J63*$J$9/100)</f>
        <v>0.501877105</v>
      </c>
      <c r="K70" s="99">
        <f>exp(-'Yield curve'!K63*$K$9/100)</f>
        <v>0.463476313</v>
      </c>
      <c r="L70" s="99">
        <f t="shared" si="3"/>
        <v>69.95331976</v>
      </c>
      <c r="M70" s="99">
        <f t="shared" si="4"/>
        <v>8.269245991</v>
      </c>
      <c r="N70" s="99">
        <f>M70*(Bonds!AE60/100)*(1/(1+(Bonds!K60/100)))</f>
        <v>0.0007678750108</v>
      </c>
      <c r="O70" s="99">
        <f>-M70*Bonds!$AS$8</f>
        <v>-1.294778361</v>
      </c>
      <c r="P70" s="99">
        <f t="shared" si="5"/>
        <v>-4.094448686</v>
      </c>
    </row>
    <row r="71">
      <c r="A71" s="261">
        <v>43048.0</v>
      </c>
      <c r="B71" s="10">
        <f>exp(-'Yield curve'!B64*$B$9/100)</f>
        <v>0.9283002994</v>
      </c>
      <c r="C71" s="10">
        <f>exp(-'Yield curve'!C64*$C$9/100)</f>
        <v>0.8619138115</v>
      </c>
      <c r="D71" s="10">
        <f>exp(-'Yield curve'!D64*$D$9/100)</f>
        <v>0.7994750134</v>
      </c>
      <c r="E71" s="10">
        <f>exp(-'Yield curve'!E64*$E$9/100)</f>
        <v>0.7408182207</v>
      </c>
      <c r="F71" s="10">
        <f>exp(-'Yield curve'!F64*$F$9/100)</f>
        <v>0.6859160739</v>
      </c>
      <c r="G71" s="10">
        <f>exp(-'Yield curve'!G64*$G$9/100)</f>
        <v>0.6349557294</v>
      </c>
      <c r="H71" s="10">
        <f>exp(-'Yield curve'!H64*$H$9/100)</f>
        <v>0.5874289362</v>
      </c>
      <c r="I71" s="10">
        <f>exp(-'Yield curve'!I64*$I$9/100)</f>
        <v>0.5432784271</v>
      </c>
      <c r="J71" s="10">
        <f>exp(-'Yield curve'!J64*$J$9/100)</f>
        <v>0.5021783216</v>
      </c>
      <c r="K71" s="99">
        <f>exp(-'Yield curve'!K64*$K$9/100)</f>
        <v>0.4639400211</v>
      </c>
      <c r="L71" s="99">
        <f t="shared" si="3"/>
        <v>70.0127191</v>
      </c>
      <c r="M71" s="99">
        <f t="shared" si="4"/>
        <v>8.269730749</v>
      </c>
      <c r="N71" s="99">
        <f>M71*(Bonds!AE61/100)*(1/(1+(Bonds!K61/100)))</f>
        <v>0.0007679913399</v>
      </c>
      <c r="O71" s="99">
        <f>-M71*Bonds!$AS$8</f>
        <v>-1.294854263</v>
      </c>
      <c r="P71" s="99">
        <f t="shared" si="5"/>
        <v>-4.09468871</v>
      </c>
    </row>
    <row r="72">
      <c r="A72" s="262">
        <v>43047.0</v>
      </c>
      <c r="B72" s="10">
        <f>exp(-'Yield curve'!B65*$B$9/100)</f>
        <v>0.9276507166</v>
      </c>
      <c r="C72" s="10">
        <f>exp(-'Yield curve'!C65*$C$9/100)</f>
        <v>0.8612245562</v>
      </c>
      <c r="D72" s="10">
        <f>exp(-'Yield curve'!D65*$D$9/100)</f>
        <v>0.7987558096</v>
      </c>
      <c r="E72" s="10">
        <f>exp(-'Yield curve'!E65*$E$9/100)</f>
        <v>0.7402258031</v>
      </c>
      <c r="F72" s="10">
        <f>exp(-'Yield curve'!F65*$F$9/100)</f>
        <v>0.6855732016</v>
      </c>
      <c r="G72" s="10">
        <f>exp(-'Yield curve'!G65*$G$9/100)</f>
        <v>0.6347652713</v>
      </c>
      <c r="H72" s="10">
        <f>exp(-'Yield curve'!H65*$H$9/100)</f>
        <v>0.5874289362</v>
      </c>
      <c r="I72" s="10">
        <f>exp(-'Yield curve'!I65*$I$9/100)</f>
        <v>0.5434233207</v>
      </c>
      <c r="J72" s="10">
        <f>exp(-'Yield curve'!J65*$J$9/100)</f>
        <v>0.502479719</v>
      </c>
      <c r="K72" s="99">
        <f>exp(-'Yield curve'!K65*$K$9/100)</f>
        <v>0.4644041932</v>
      </c>
      <c r="L72" s="99">
        <f t="shared" si="3"/>
        <v>70.05117966</v>
      </c>
      <c r="M72" s="99">
        <f t="shared" si="4"/>
        <v>8.271771641</v>
      </c>
      <c r="N72" s="99">
        <f>M72*(Bonds!AE62/100)*(1/(1+(Bonds!K62/100)))</f>
        <v>0.003073008876</v>
      </c>
      <c r="O72" s="99">
        <f>-M72*Bonds!$AS$8</f>
        <v>-1.295173821</v>
      </c>
      <c r="P72" s="99">
        <f t="shared" si="5"/>
        <v>-4.095699241</v>
      </c>
    </row>
    <row r="73">
      <c r="A73" s="262">
        <v>43046.0</v>
      </c>
      <c r="B73" s="10">
        <f>exp(-'Yield curve'!B66*$B$9/100)</f>
        <v>0.9283002994</v>
      </c>
      <c r="C73" s="10">
        <f>exp(-'Yield curve'!C66*$C$9/100)</f>
        <v>0.861741446</v>
      </c>
      <c r="D73" s="10">
        <f>exp(-'Yield curve'!D66*$D$9/100)</f>
        <v>0.7994750134</v>
      </c>
      <c r="E73" s="10">
        <f>exp(-'Yield curve'!E66*$E$9/100)</f>
        <v>0.7414111124</v>
      </c>
      <c r="F73" s="10">
        <f>exp(-'Yield curve'!F66*$F$9/100)</f>
        <v>0.6872892788</v>
      </c>
      <c r="G73" s="10">
        <f>exp(-'Yield curve'!G66*$G$9/100)</f>
        <v>0.6366724264</v>
      </c>
      <c r="H73" s="10">
        <f>exp(-'Yield curve'!H66*$H$9/100)</f>
        <v>0.5894885396</v>
      </c>
      <c r="I73" s="10">
        <f>exp(-'Yield curve'!I66*$I$9/100)</f>
        <v>0.5454558929</v>
      </c>
      <c r="J73" s="10">
        <f>exp(-'Yield curve'!J66*$J$9/100)</f>
        <v>0.5044432163</v>
      </c>
      <c r="K73" s="99">
        <f>exp(-'Yield curve'!K66*$K$9/100)</f>
        <v>0.4662655301</v>
      </c>
      <c r="L73" s="99">
        <f t="shared" si="3"/>
        <v>70.28845266</v>
      </c>
      <c r="M73" s="99">
        <f t="shared" si="4"/>
        <v>8.275088794</v>
      </c>
      <c r="N73" s="99">
        <f>M73*(Bonds!AE63/100)*(1/(1+(Bonds!K63/100)))</f>
        <v>-0.001537691869</v>
      </c>
      <c r="O73" s="99">
        <f>-M73*Bonds!$AS$8</f>
        <v>-1.295693213</v>
      </c>
      <c r="P73" s="99">
        <f t="shared" si="5"/>
        <v>-4.097341701</v>
      </c>
    </row>
    <row r="74">
      <c r="A74" s="262">
        <v>43042.0</v>
      </c>
      <c r="B74" s="10">
        <f>exp(-'Yield curve'!B67*$B$9/100)</f>
        <v>0.9282074741</v>
      </c>
      <c r="C74" s="10">
        <f>exp(-'Yield curve'!C67*$C$9/100)</f>
        <v>0.861741446</v>
      </c>
      <c r="D74" s="10">
        <f>exp(-'Yield curve'!D67*$D$9/100)</f>
        <v>0.7994750134</v>
      </c>
      <c r="E74" s="10">
        <f>exp(-'Yield curve'!E67*$E$9/100)</f>
        <v>0.7414111124</v>
      </c>
      <c r="F74" s="10">
        <f>exp(-'Yield curve'!F67*$F$9/100)</f>
        <v>0.6872892788</v>
      </c>
      <c r="G74" s="10">
        <f>exp(-'Yield curve'!G67*$G$9/100)</f>
        <v>0.6366724264</v>
      </c>
      <c r="H74" s="10">
        <f>exp(-'Yield curve'!H67*$H$9/100)</f>
        <v>0.5894885396</v>
      </c>
      <c r="I74" s="10">
        <f>exp(-'Yield curve'!I67*$I$9/100)</f>
        <v>0.5451650606</v>
      </c>
      <c r="J74" s="10">
        <f>exp(-'Yield curve'!J67*$J$9/100)</f>
        <v>0.5038382475</v>
      </c>
      <c r="K74" s="99">
        <f>exp(-'Yield curve'!K67*$K$9/100)</f>
        <v>0.465333931</v>
      </c>
      <c r="L74" s="99">
        <f t="shared" si="3"/>
        <v>70.18857195</v>
      </c>
      <c r="M74" s="99">
        <f t="shared" si="4"/>
        <v>8.272735019</v>
      </c>
      <c r="N74" s="99">
        <f>M74*(Bonds!AE64/100)*(1/(1+(Bonds!K64/100)))</f>
        <v>0.003073937768</v>
      </c>
      <c r="O74" s="99">
        <f>-M74*Bonds!$AS$8</f>
        <v>-1.295324664</v>
      </c>
      <c r="P74" s="99">
        <f t="shared" si="5"/>
        <v>-4.096176249</v>
      </c>
    </row>
    <row r="75">
      <c r="A75" s="262">
        <v>43041.0</v>
      </c>
      <c r="B75" s="10">
        <f>exp(-'Yield curve'!B68*$B$9/100)</f>
        <v>0.9278362653</v>
      </c>
      <c r="C75" s="10">
        <f>exp(-'Yield curve'!C68*$C$9/100)</f>
        <v>0.8615691149</v>
      </c>
      <c r="D75" s="10">
        <f>exp(-'Yield curve'!D68*$D$9/100)</f>
        <v>0.7997148919</v>
      </c>
      <c r="E75" s="10">
        <f>exp(-'Yield curve'!E68*$E$9/100)</f>
        <v>0.7420044786</v>
      </c>
      <c r="F75" s="10">
        <f>exp(-'Yield curve'!F68*$F$9/100)</f>
        <v>0.6883209863</v>
      </c>
      <c r="G75" s="10">
        <f>exp(-'Yield curve'!G68*$G$9/100)</f>
        <v>0.6380108433</v>
      </c>
      <c r="H75" s="10">
        <f>exp(-'Yield curve'!H68*$H$9/100)</f>
        <v>0.5911414205</v>
      </c>
      <c r="I75" s="10">
        <f>exp(-'Yield curve'!I68*$I$9/100)</f>
        <v>0.546912383</v>
      </c>
      <c r="J75" s="10">
        <f>exp(-'Yield curve'!J68*$J$9/100)</f>
        <v>0.5056553339</v>
      </c>
      <c r="K75" s="99">
        <f>exp(-'Yield curve'!K68*$K$9/100)</f>
        <v>0.4671989943</v>
      </c>
      <c r="L75" s="99">
        <f t="shared" si="3"/>
        <v>70.40917593</v>
      </c>
      <c r="M75" s="99">
        <f t="shared" si="4"/>
        <v>8.277087905</v>
      </c>
      <c r="N75" s="99">
        <f>M75*(Bonds!AE65/100)*(1/(1+(Bonds!K65/100)))</f>
        <v>-0.0007691746032</v>
      </c>
      <c r="O75" s="99">
        <f>-M75*Bonds!$AS$8</f>
        <v>-1.296006229</v>
      </c>
      <c r="P75" s="99">
        <f t="shared" si="5"/>
        <v>-4.098331545</v>
      </c>
    </row>
    <row r="76">
      <c r="A76" s="262">
        <v>43040.0</v>
      </c>
      <c r="B76" s="10">
        <f>exp(-'Yield curve'!B69*$B$9/100)</f>
        <v>0.9279290536</v>
      </c>
      <c r="C76" s="10">
        <f>exp(-'Yield curve'!C69*$C$9/100)</f>
        <v>0.8615691149</v>
      </c>
      <c r="D76" s="10">
        <f>exp(-'Yield curve'!D69*$D$9/100)</f>
        <v>0.7997148919</v>
      </c>
      <c r="E76" s="10">
        <f>exp(-'Yield curve'!E69*$E$9/100)</f>
        <v>0.7417077361</v>
      </c>
      <c r="F76" s="10">
        <f>exp(-'Yield curve'!F69*$F$9/100)</f>
        <v>0.6876330094</v>
      </c>
      <c r="G76" s="10">
        <f>exp(-'Yield curve'!G69*$G$9/100)</f>
        <v>0.6372456895</v>
      </c>
      <c r="H76" s="10">
        <f>exp(-'Yield curve'!H69*$H$9/100)</f>
        <v>0.5903144016</v>
      </c>
      <c r="I76" s="10">
        <f>exp(-'Yield curve'!I69*$I$9/100)</f>
        <v>0.5461836524</v>
      </c>
      <c r="J76" s="10">
        <f>exp(-'Yield curve'!J69*$J$9/100)</f>
        <v>0.5050489115</v>
      </c>
      <c r="K76" s="99">
        <f>exp(-'Yield curve'!K69*$K$9/100)</f>
        <v>0.4667320289</v>
      </c>
      <c r="L76" s="99">
        <f t="shared" si="3"/>
        <v>70.3474776</v>
      </c>
      <c r="M76" s="99">
        <f t="shared" si="4"/>
        <v>8.276173402</v>
      </c>
      <c r="N76" s="99">
        <f>M76*(Bonds!AE66/100)*(1/(1+(Bonds!K66/100)))</f>
        <v>0.0007690181566</v>
      </c>
      <c r="O76" s="99">
        <f>-M76*Bonds!$AS$8</f>
        <v>-1.295863038</v>
      </c>
      <c r="P76" s="99">
        <f t="shared" si="5"/>
        <v>-4.097878736</v>
      </c>
    </row>
    <row r="77">
      <c r="A77" s="262">
        <v>43039.0</v>
      </c>
      <c r="B77" s="10">
        <f>exp(-'Yield curve'!B70*$B$9/100)</f>
        <v>0.9273724631</v>
      </c>
      <c r="C77" s="10">
        <f>exp(-'Yield curve'!C70*$C$9/100)</f>
        <v>0.8608801352</v>
      </c>
      <c r="D77" s="10">
        <f>exp(-'Yield curve'!D70*$D$9/100)</f>
        <v>0.7989954723</v>
      </c>
      <c r="E77" s="10">
        <f>exp(-'Yield curve'!E70*$E$9/100)</f>
        <v>0.741262845</v>
      </c>
      <c r="F77" s="10">
        <f>exp(-'Yield curve'!F70*$F$9/100)</f>
        <v>0.6876330094</v>
      </c>
      <c r="G77" s="10">
        <f>exp(-'Yield curve'!G70*$G$9/100)</f>
        <v>0.6374368919</v>
      </c>
      <c r="H77" s="10">
        <f>exp(-'Yield curve'!H70*$H$9/100)</f>
        <v>0.5907277663</v>
      </c>
      <c r="I77" s="10">
        <f>exp(-'Yield curve'!I70*$I$9/100)</f>
        <v>0.5466207742</v>
      </c>
      <c r="J77" s="10">
        <f>exp(-'Yield curve'!J70*$J$9/100)</f>
        <v>0.5055036601</v>
      </c>
      <c r="K77" s="99">
        <f>exp(-'Yield curve'!K70*$K$9/100)</f>
        <v>0.4671989943</v>
      </c>
      <c r="L77" s="99">
        <f t="shared" si="3"/>
        <v>70.39261148</v>
      </c>
      <c r="M77" s="99">
        <f t="shared" si="4"/>
        <v>8.278019148</v>
      </c>
      <c r="N77" s="99">
        <f>M77*(Bonds!AE67/100)*(1/(1+(Bonds!K67/100)))</f>
        <v>-0.0007692611419</v>
      </c>
      <c r="O77" s="99">
        <f>-M77*Bonds!$AS$8</f>
        <v>-1.29615204</v>
      </c>
      <c r="P77" s="99">
        <f t="shared" si="5"/>
        <v>-4.098792642</v>
      </c>
    </row>
    <row r="78">
      <c r="A78" s="262">
        <v>43038.0</v>
      </c>
      <c r="B78" s="10">
        <f>exp(-'Yield curve'!B71*$B$9/100)</f>
        <v>0.9279290536</v>
      </c>
      <c r="C78" s="10">
        <f>exp(-'Yield curve'!C71*$C$9/100)</f>
        <v>0.8615691149</v>
      </c>
      <c r="D78" s="10">
        <f>exp(-'Yield curve'!D71*$D$9/100)</f>
        <v>0.7997148919</v>
      </c>
      <c r="E78" s="10">
        <f>exp(-'Yield curve'!E71*$E$9/100)</f>
        <v>0.7418560925</v>
      </c>
      <c r="F78" s="10">
        <f>exp(-'Yield curve'!F71*$F$9/100)</f>
        <v>0.6879769118</v>
      </c>
      <c r="G78" s="10">
        <f>exp(-'Yield curve'!G71*$G$9/100)</f>
        <v>0.6374368919</v>
      </c>
      <c r="H78" s="10">
        <f>exp(-'Yield curve'!H71*$H$9/100)</f>
        <v>0.5903144016</v>
      </c>
      <c r="I78" s="10">
        <f>exp(-'Yield curve'!I71*$I$9/100)</f>
        <v>0.5461836524</v>
      </c>
      <c r="J78" s="10">
        <f>exp(-'Yield curve'!J71*$J$9/100)</f>
        <v>0.5050489115</v>
      </c>
      <c r="K78" s="99">
        <f>exp(-'Yield curve'!K71*$K$9/100)</f>
        <v>0.4667320289</v>
      </c>
      <c r="L78" s="99">
        <f t="shared" si="3"/>
        <v>70.34986971</v>
      </c>
      <c r="M78" s="99">
        <f t="shared" si="4"/>
        <v>8.276064133</v>
      </c>
      <c r="N78" s="99">
        <f>M78*(Bonds!AE68/100)*(1/(1+(Bonds!K68/100)))</f>
        <v>-0.00230702401</v>
      </c>
      <c r="O78" s="99">
        <f>-M78*Bonds!$AS$8</f>
        <v>-1.295845929</v>
      </c>
      <c r="P78" s="99">
        <f t="shared" si="5"/>
        <v>-4.097824633</v>
      </c>
    </row>
    <row r="79">
      <c r="A79" s="262">
        <v>43035.0</v>
      </c>
      <c r="B79" s="10">
        <f>exp(-'Yield curve'!B72*$B$9/100)</f>
        <v>0.9277434863</v>
      </c>
      <c r="C79" s="10">
        <f>exp(-'Yield curve'!C72*$C$9/100)</f>
        <v>0.8610523285</v>
      </c>
      <c r="D79" s="10">
        <f>exp(-'Yield curve'!D72*$D$9/100)</f>
        <v>0.7989954723</v>
      </c>
      <c r="E79" s="10">
        <f>exp(-'Yield curve'!E72*$E$9/100)</f>
        <v>0.7411146072</v>
      </c>
      <c r="F79" s="10">
        <f>exp(-'Yield curve'!F72*$F$9/100)</f>
        <v>0.6872892788</v>
      </c>
      <c r="G79" s="10">
        <f>exp(-'Yield curve'!G72*$G$9/100)</f>
        <v>0.6368634567</v>
      </c>
      <c r="H79" s="10">
        <f>exp(-'Yield curve'!H72*$H$9/100)</f>
        <v>0.5899013261</v>
      </c>
      <c r="I79" s="10">
        <f>exp(-'Yield curve'!I72*$I$9/100)</f>
        <v>0.5454558929</v>
      </c>
      <c r="J79" s="10">
        <f>exp(-'Yield curve'!J72*$J$9/100)</f>
        <v>0.5039894216</v>
      </c>
      <c r="K79" s="99">
        <f>exp(-'Yield curve'!K72*$K$9/100)</f>
        <v>0.465333931</v>
      </c>
      <c r="L79" s="99">
        <f t="shared" si="3"/>
        <v>70.1854803</v>
      </c>
      <c r="M79" s="99">
        <f t="shared" si="4"/>
        <v>8.273261802</v>
      </c>
      <c r="N79" s="99">
        <f>M79*(Bonds!AE69/100)*(1/(1+(Bonds!K69/100)))</f>
        <v>0.001537066754</v>
      </c>
      <c r="O79" s="99">
        <f>-M79*Bonds!$AS$8</f>
        <v>-1.295407147</v>
      </c>
      <c r="P79" s="99">
        <f t="shared" si="5"/>
        <v>-4.096437082</v>
      </c>
    </row>
    <row r="80">
      <c r="A80" s="262">
        <v>43034.0</v>
      </c>
      <c r="B80" s="10">
        <f>exp(-'Yield curve'!B73*$B$9/100)</f>
        <v>0.9280218511</v>
      </c>
      <c r="C80" s="10">
        <f>exp(-'Yield curve'!C73*$C$9/100)</f>
        <v>0.862258646</v>
      </c>
      <c r="D80" s="10">
        <f>exp(-'Yield curve'!D73*$D$9/100)</f>
        <v>0.8006751258</v>
      </c>
      <c r="E80" s="10">
        <f>exp(-'Yield curve'!E73*$E$9/100)</f>
        <v>0.7427468542</v>
      </c>
      <c r="F80" s="10">
        <f>exp(-'Yield curve'!F73*$F$9/100)</f>
        <v>0.6886652328</v>
      </c>
      <c r="G80" s="10">
        <f>exp(-'Yield curve'!G73*$G$9/100)</f>
        <v>0.6382022753</v>
      </c>
      <c r="H80" s="10">
        <f>exp(-'Yield curve'!H73*$H$9/100)</f>
        <v>0.5911414205</v>
      </c>
      <c r="I80" s="10">
        <f>exp(-'Yield curve'!I73*$I$9/100)</f>
        <v>0.5466207742</v>
      </c>
      <c r="J80" s="10">
        <f>exp(-'Yield curve'!J73*$J$9/100)</f>
        <v>0.5050489115</v>
      </c>
      <c r="K80" s="99">
        <f>exp(-'Yield curve'!K73*$K$9/100)</f>
        <v>0.4662655301</v>
      </c>
      <c r="L80" s="99">
        <f t="shared" si="3"/>
        <v>70.32031619</v>
      </c>
      <c r="M80" s="99">
        <f t="shared" si="4"/>
        <v>8.273932251</v>
      </c>
      <c r="N80" s="99">
        <f>M80*(Bonds!AE70/100)*(1/(1+(Bonds!K70/100)))</f>
        <v>0.001537476958</v>
      </c>
      <c r="O80" s="99">
        <f>-M80*Bonds!$AS$8</f>
        <v>-1.295512124</v>
      </c>
      <c r="P80" s="99">
        <f t="shared" si="5"/>
        <v>-4.096769049</v>
      </c>
    </row>
    <row r="81">
      <c r="A81" s="262">
        <v>43033.0</v>
      </c>
      <c r="B81" s="10">
        <f>exp(-'Yield curve'!B74*$B$9/100)</f>
        <v>0.928114658</v>
      </c>
      <c r="C81" s="10">
        <f>exp(-'Yield curve'!C74*$C$9/100)</f>
        <v>0.862258646</v>
      </c>
      <c r="D81" s="10">
        <f>exp(-'Yield curve'!D74*$D$9/100)</f>
        <v>0.8009153643</v>
      </c>
      <c r="E81" s="10">
        <f>exp(-'Yield curve'!E74*$E$9/100)</f>
        <v>0.7430440124</v>
      </c>
      <c r="F81" s="10">
        <f>exp(-'Yield curve'!F74*$F$9/100)</f>
        <v>0.6890096516</v>
      </c>
      <c r="G81" s="10">
        <f>exp(-'Yield curve'!G74*$G$9/100)</f>
        <v>0.6385853115</v>
      </c>
      <c r="H81" s="10">
        <f>exp(-'Yield curve'!H74*$H$9/100)</f>
        <v>0.5915553644</v>
      </c>
      <c r="I81" s="10">
        <f>exp(-'Yield curve'!I74*$I$9/100)</f>
        <v>0.5472041474</v>
      </c>
      <c r="J81" s="10">
        <f>exp(-'Yield curve'!J74*$J$9/100)</f>
        <v>0.5058070533</v>
      </c>
      <c r="K81" s="99">
        <f>exp(-'Yield curve'!K74*$K$9/100)</f>
        <v>0.4671989943</v>
      </c>
      <c r="L81" s="99">
        <f t="shared" si="3"/>
        <v>70.42782564</v>
      </c>
      <c r="M81" s="99">
        <f t="shared" si="4"/>
        <v>8.276034342</v>
      </c>
      <c r="N81" s="99">
        <f>M81*(Bonds!AE71/100)*(1/(1+(Bonds!K71/100)))</f>
        <v>0</v>
      </c>
      <c r="O81" s="99">
        <f>-M81*Bonds!$AS$8</f>
        <v>-1.295841264</v>
      </c>
      <c r="P81" s="99">
        <f t="shared" si="5"/>
        <v>-4.097809881</v>
      </c>
    </row>
    <row r="82">
      <c r="A82" s="262">
        <v>43032.0</v>
      </c>
      <c r="B82" s="10">
        <f>exp(-'Yield curve'!B75*$B$9/100)</f>
        <v>0.9280218511</v>
      </c>
      <c r="C82" s="10">
        <f>exp(-'Yield curve'!C75*$C$9/100)</f>
        <v>0.8620862115</v>
      </c>
      <c r="D82" s="10">
        <f>exp(-'Yield curve'!D75*$D$9/100)</f>
        <v>0.8006751258</v>
      </c>
      <c r="E82" s="10">
        <f>exp(-'Yield curve'!E75*$E$9/100)</f>
        <v>0.7433412894</v>
      </c>
      <c r="F82" s="10">
        <f>exp(-'Yield curve'!F75*$F$9/100)</f>
        <v>0.6900439416</v>
      </c>
      <c r="G82" s="10">
        <f>exp(-'Yield curve'!G75*$G$9/100)</f>
        <v>0.6395439083</v>
      </c>
      <c r="H82" s="10">
        <f>exp(-'Yield curve'!H75*$H$9/100)</f>
        <v>0.5923841219</v>
      </c>
      <c r="I82" s="10">
        <f>exp(-'Yield curve'!I75*$I$9/100)</f>
        <v>0.5477881433</v>
      </c>
      <c r="J82" s="10">
        <f>exp(-'Yield curve'!J75*$J$9/100)</f>
        <v>0.5061106286</v>
      </c>
      <c r="K82" s="99">
        <f>exp(-'Yield curve'!K75*$K$9/100)</f>
        <v>0.4671989943</v>
      </c>
      <c r="L82" s="99">
        <f t="shared" si="3"/>
        <v>70.44007919</v>
      </c>
      <c r="M82" s="99">
        <f t="shared" si="4"/>
        <v>8.275795081</v>
      </c>
      <c r="N82" s="99">
        <f>M82*(Bonds!AE72/100)*(1/(1+(Bonds!K72/100)))</f>
        <v>0.001538108927</v>
      </c>
      <c r="O82" s="99">
        <f>-M82*Bonds!$AS$8</f>
        <v>-1.295803801</v>
      </c>
      <c r="P82" s="99">
        <f t="shared" si="5"/>
        <v>-4.097691413</v>
      </c>
    </row>
    <row r="83">
      <c r="A83" s="262">
        <v>43031.0</v>
      </c>
      <c r="B83" s="10">
        <f>exp(-'Yield curve'!B76*$B$9/100)</f>
        <v>0.9284859781</v>
      </c>
      <c r="C83" s="10">
        <f>exp(-'Yield curve'!C76*$C$9/100)</f>
        <v>0.8627761564</v>
      </c>
      <c r="D83" s="10">
        <f>exp(-'Yield curve'!D76*$D$9/100)</f>
        <v>0.8013960577</v>
      </c>
      <c r="E83" s="10">
        <f>exp(-'Yield curve'!E76*$E$9/100)</f>
        <v>0.7440850025</v>
      </c>
      <c r="F83" s="10">
        <f>exp(-'Yield curve'!F76*$F$9/100)</f>
        <v>0.6907343306</v>
      </c>
      <c r="G83" s="10">
        <f>exp(-'Yield curve'!G76*$G$9/100)</f>
        <v>0.6403118216</v>
      </c>
      <c r="H83" s="10">
        <f>exp(-'Yield curve'!H76*$H$9/100)</f>
        <v>0.5932140404</v>
      </c>
      <c r="I83" s="10">
        <f>exp(-'Yield curve'!I76*$I$9/100)</f>
        <v>0.5486653058</v>
      </c>
      <c r="J83" s="10">
        <f>exp(-'Yield curve'!J76*$J$9/100)</f>
        <v>0.5070224481</v>
      </c>
      <c r="K83" s="99">
        <f>exp(-'Yield curve'!K76*$K$9/100)</f>
        <v>0.4681343273</v>
      </c>
      <c r="L83" s="99">
        <f t="shared" si="3"/>
        <v>70.56032188</v>
      </c>
      <c r="M83" s="99">
        <f t="shared" si="4"/>
        <v>8.277201331</v>
      </c>
      <c r="N83" s="99">
        <f>M83*(Bonds!AE73/100)*(1/(1+(Bonds!K73/100)))</f>
        <v>-0.0007693281282</v>
      </c>
      <c r="O83" s="99">
        <f>-M83*Bonds!$AS$8</f>
        <v>-1.296023989</v>
      </c>
      <c r="P83" s="99">
        <f t="shared" si="5"/>
        <v>-4.098387707</v>
      </c>
    </row>
    <row r="84">
      <c r="A84" s="262">
        <v>43028.0</v>
      </c>
      <c r="B84" s="10">
        <f>exp(-'Yield curve'!B77*$B$9/100)</f>
        <v>0.9283002994</v>
      </c>
      <c r="C84" s="10">
        <f>exp(-'Yield curve'!C77*$C$9/100)</f>
        <v>0.8626036184</v>
      </c>
      <c r="D84" s="10">
        <f>exp(-'Yield curve'!D77*$D$9/100)</f>
        <v>0.8016365126</v>
      </c>
      <c r="E84" s="10">
        <f>exp(-'Yield curve'!E77*$E$9/100)</f>
        <v>0.7440850025</v>
      </c>
      <c r="F84" s="10">
        <f>exp(-'Yield curve'!F77*$F$9/100)</f>
        <v>0.6903890498</v>
      </c>
      <c r="G84" s="10">
        <f>exp(-'Yield curve'!G77*$G$9/100)</f>
        <v>0.6399277498</v>
      </c>
      <c r="H84" s="10">
        <f>exp(-'Yield curve'!H77*$H$9/100)</f>
        <v>0.5927989359</v>
      </c>
      <c r="I84" s="10">
        <f>exp(-'Yield curve'!I77*$I$9/100)</f>
        <v>0.5482265491</v>
      </c>
      <c r="J84" s="10">
        <f>exp(-'Yield curve'!J77*$J$9/100)</f>
        <v>0.5065663332</v>
      </c>
      <c r="K84" s="99">
        <f>exp(-'Yield curve'!K77*$K$9/100)</f>
        <v>0.467666427</v>
      </c>
      <c r="L84" s="99">
        <f t="shared" si="3"/>
        <v>70.50434437</v>
      </c>
      <c r="M84" s="99">
        <f t="shared" si="4"/>
        <v>8.276191416</v>
      </c>
      <c r="N84" s="99">
        <f>M84*(Bonds!AE74/100)*(1/(1+(Bonds!K74/100)))</f>
        <v>0.002307488313</v>
      </c>
      <c r="O84" s="99">
        <f>-M84*Bonds!$AS$8</f>
        <v>-1.295865859</v>
      </c>
      <c r="P84" s="99">
        <f t="shared" si="5"/>
        <v>-4.097887655</v>
      </c>
    </row>
    <row r="85">
      <c r="A85" s="262">
        <v>43027.0</v>
      </c>
      <c r="B85" s="10">
        <f>exp(-'Yield curve'!B78*$B$9/100)</f>
        <v>0.9283931341</v>
      </c>
      <c r="C85" s="10">
        <f>exp(-'Yield curve'!C78*$C$9/100)</f>
        <v>0.8627761564</v>
      </c>
      <c r="D85" s="10">
        <f>exp(-'Yield curve'!D78*$D$9/100)</f>
        <v>0.8018770397</v>
      </c>
      <c r="E85" s="10">
        <f>exp(-'Yield curve'!E78*$E$9/100)</f>
        <v>0.7446805087</v>
      </c>
      <c r="F85" s="10">
        <f>exp(-'Yield curve'!F78*$F$9/100)</f>
        <v>0.6914254105</v>
      </c>
      <c r="G85" s="10">
        <f>exp(-'Yield curve'!G78*$G$9/100)</f>
        <v>0.6408883617</v>
      </c>
      <c r="H85" s="10">
        <f>exp(-'Yield curve'!H78*$H$9/100)</f>
        <v>0.5936294356</v>
      </c>
      <c r="I85" s="10">
        <f>exp(-'Yield curve'!I78*$I$9/100)</f>
        <v>0.5492508611</v>
      </c>
      <c r="J85" s="10">
        <f>exp(-'Yield curve'!J78*$J$9/100)</f>
        <v>0.5077835525</v>
      </c>
      <c r="K85" s="99">
        <f>exp(-'Yield curve'!K78*$K$9/100)</f>
        <v>0.4690715329</v>
      </c>
      <c r="L85" s="99">
        <f t="shared" si="3"/>
        <v>70.67136927</v>
      </c>
      <c r="M85" s="99">
        <f t="shared" si="4"/>
        <v>8.279163333</v>
      </c>
      <c r="N85" s="99">
        <f>M85*(Bonds!AE75/100)*(1/(1+(Bonds!K75/100)))</f>
        <v>0</v>
      </c>
      <c r="O85" s="99">
        <f>-M85*Bonds!$AS$8</f>
        <v>-1.296331194</v>
      </c>
      <c r="P85" s="99">
        <f t="shared" si="5"/>
        <v>-4.099359176</v>
      </c>
    </row>
    <row r="86">
      <c r="A86" s="262">
        <v>43026.0</v>
      </c>
      <c r="B86" s="10">
        <f>exp(-'Yield curve'!B79*$B$9/100)</f>
        <v>0.9282074741</v>
      </c>
      <c r="C86" s="10">
        <f>exp(-'Yield curve'!C79*$C$9/100)</f>
        <v>0.8627761564</v>
      </c>
      <c r="D86" s="10">
        <f>exp(-'Yield curve'!D79*$D$9/100)</f>
        <v>0.8018770397</v>
      </c>
      <c r="E86" s="10">
        <f>exp(-'Yield curve'!E79*$E$9/100)</f>
        <v>0.7445315875</v>
      </c>
      <c r="F86" s="10">
        <f>exp(-'Yield curve'!F79*$F$9/100)</f>
        <v>0.6910797842</v>
      </c>
      <c r="G86" s="10">
        <f>exp(-'Yield curve'!G79*$G$9/100)</f>
        <v>0.640696124</v>
      </c>
      <c r="H86" s="10">
        <f>exp(-'Yield curve'!H79*$H$9/100)</f>
        <v>0.5936294356</v>
      </c>
      <c r="I86" s="10">
        <f>exp(-'Yield curve'!I79*$I$9/100)</f>
        <v>0.5492508611</v>
      </c>
      <c r="J86" s="10">
        <f>exp(-'Yield curve'!J79*$J$9/100)</f>
        <v>0.5077835525</v>
      </c>
      <c r="K86" s="99">
        <f>exp(-'Yield curve'!K79*$K$9/100)</f>
        <v>0.4690715329</v>
      </c>
      <c r="L86" s="99">
        <f t="shared" si="3"/>
        <v>70.66831571</v>
      </c>
      <c r="M86" s="99">
        <f t="shared" si="4"/>
        <v>8.27933966</v>
      </c>
      <c r="N86" s="99">
        <f>M86*(Bonds!AE76/100)*(1/(1+(Bonds!K76/100)))</f>
        <v>-0.001539339902</v>
      </c>
      <c r="O86" s="99">
        <f>-M86*Bonds!$AS$8</f>
        <v>-1.296358803</v>
      </c>
      <c r="P86" s="99">
        <f t="shared" si="5"/>
        <v>-4.099446483</v>
      </c>
    </row>
    <row r="87">
      <c r="A87" s="262">
        <v>43025.0</v>
      </c>
      <c r="B87" s="10">
        <f>exp(-'Yield curve'!B80*$B$9/100)</f>
        <v>0.9280218511</v>
      </c>
      <c r="C87" s="10">
        <f>exp(-'Yield curve'!C80*$C$9/100)</f>
        <v>0.8624311149</v>
      </c>
      <c r="D87" s="10">
        <f>exp(-'Yield curve'!D80*$D$9/100)</f>
        <v>0.801155675</v>
      </c>
      <c r="E87" s="10">
        <f>exp(-'Yield curve'!E80*$E$9/100)</f>
        <v>0.7434899725</v>
      </c>
      <c r="F87" s="10">
        <f>exp(-'Yield curve'!F80*$F$9/100)</f>
        <v>0.6896990058</v>
      </c>
      <c r="G87" s="10">
        <f>exp(-'Yield curve'!G80*$G$9/100)</f>
        <v>0.6393520739</v>
      </c>
      <c r="H87" s="10">
        <f>exp(-'Yield curve'!H80*$H$9/100)</f>
        <v>0.5923841219</v>
      </c>
      <c r="I87" s="10">
        <f>exp(-'Yield curve'!I80*$I$9/100)</f>
        <v>0.5480803749</v>
      </c>
      <c r="J87" s="10">
        <f>exp(-'Yield curve'!J80*$J$9/100)</f>
        <v>0.5067183259</v>
      </c>
      <c r="K87" s="99">
        <f>exp(-'Yield curve'!K80*$K$9/100)</f>
        <v>0.4681343273</v>
      </c>
      <c r="L87" s="99">
        <f t="shared" si="3"/>
        <v>70.54156669</v>
      </c>
      <c r="M87" s="99">
        <f t="shared" si="4"/>
        <v>8.277992106</v>
      </c>
      <c r="N87" s="99">
        <f>M87*(Bonds!AE77/100)*(1/(1+(Bonds!K77/100)))</f>
        <v>0</v>
      </c>
      <c r="O87" s="99">
        <f>-M87*Bonds!$AS$8</f>
        <v>-1.296147806</v>
      </c>
      <c r="P87" s="99">
        <f t="shared" si="5"/>
        <v>-4.098779252</v>
      </c>
    </row>
    <row r="88">
      <c r="A88" s="262">
        <v>43024.0</v>
      </c>
      <c r="B88" s="10">
        <f>exp(-'Yield curve'!B81*$B$9/100)</f>
        <v>0.9282074741</v>
      </c>
      <c r="C88" s="10">
        <f>exp(-'Yield curve'!C81*$C$9/100)</f>
        <v>0.8627761564</v>
      </c>
      <c r="D88" s="10">
        <f>exp(-'Yield curve'!D81*$D$9/100)</f>
        <v>0.8016365126</v>
      </c>
      <c r="E88" s="10">
        <f>exp(-'Yield curve'!E81*$E$9/100)</f>
        <v>0.7442338344</v>
      </c>
      <c r="F88" s="10">
        <f>exp(-'Yield curve'!F81*$F$9/100)</f>
        <v>0.6907343306</v>
      </c>
      <c r="G88" s="10">
        <f>exp(-'Yield curve'!G81*$G$9/100)</f>
        <v>0.6403118216</v>
      </c>
      <c r="H88" s="10">
        <f>exp(-'Yield curve'!H81*$H$9/100)</f>
        <v>0.5932140404</v>
      </c>
      <c r="I88" s="10">
        <f>exp(-'Yield curve'!I81*$I$9/100)</f>
        <v>0.5486653058</v>
      </c>
      <c r="J88" s="10">
        <f>exp(-'Yield curve'!J81*$J$9/100)</f>
        <v>0.5070224481</v>
      </c>
      <c r="K88" s="99">
        <f>exp(-'Yield curve'!K81*$K$9/100)</f>
        <v>0.4681343273</v>
      </c>
      <c r="L88" s="99">
        <f t="shared" si="3"/>
        <v>70.56070961</v>
      </c>
      <c r="M88" s="99">
        <f t="shared" si="4"/>
        <v>8.277207344</v>
      </c>
      <c r="N88" s="99">
        <f>M88*(Bonds!AE78/100)*(1/(1+(Bonds!K78/100)))</f>
        <v>0.003077314748</v>
      </c>
      <c r="O88" s="99">
        <f>-M88*Bonds!$AS$8</f>
        <v>-1.29602493</v>
      </c>
      <c r="P88" s="99">
        <f t="shared" si="5"/>
        <v>-4.098390684</v>
      </c>
    </row>
    <row r="89">
      <c r="A89" s="262">
        <v>43021.0</v>
      </c>
      <c r="B89" s="10">
        <f>exp(-'Yield curve'!B82*$B$9/100)</f>
        <v>0.9280218511</v>
      </c>
      <c r="C89" s="10">
        <f>exp(-'Yield curve'!C82*$C$9/100)</f>
        <v>0.8629487289</v>
      </c>
      <c r="D89" s="10">
        <f>exp(-'Yield curve'!D82*$D$9/100)</f>
        <v>0.8023583103</v>
      </c>
      <c r="E89" s="10">
        <f>exp(-'Yield curve'!E82*$E$9/100)</f>
        <v>0.7452764914</v>
      </c>
      <c r="F89" s="10">
        <f>exp(-'Yield curve'!F82*$F$9/100)</f>
        <v>0.6921171817</v>
      </c>
      <c r="G89" s="10">
        <f>exp(-'Yield curve'!G82*$G$9/100)</f>
        <v>0.6420429996</v>
      </c>
      <c r="H89" s="10">
        <f>exp(-'Yield curve'!H82*$H$9/100)</f>
        <v>0.5952939273</v>
      </c>
      <c r="I89" s="10">
        <f>exp(-'Yield curve'!I82*$I$9/100)</f>
        <v>0.5507174847</v>
      </c>
      <c r="J89" s="10">
        <f>exp(-'Yield curve'!J82*$J$9/100)</f>
        <v>0.5090036966</v>
      </c>
      <c r="K89" s="99">
        <f>exp(-'Yield curve'!K82*$K$9/100)</f>
        <v>0.4700106147</v>
      </c>
      <c r="L89" s="99">
        <f t="shared" si="3"/>
        <v>70.79333097</v>
      </c>
      <c r="M89" s="99">
        <f t="shared" si="4"/>
        <v>8.281030004</v>
      </c>
      <c r="N89" s="99">
        <f>M89*(Bonds!AE79/100)*(1/(1+(Bonds!K79/100)))</f>
        <v>0.0007699702467</v>
      </c>
      <c r="O89" s="99">
        <f>-M89*Bonds!$AS$8</f>
        <v>-1.296623473</v>
      </c>
      <c r="P89" s="99">
        <f t="shared" si="5"/>
        <v>-4.100283442</v>
      </c>
    </row>
    <row r="90">
      <c r="A90" s="262">
        <v>43020.0</v>
      </c>
      <c r="B90" s="10">
        <f>exp(-'Yield curve'!B83*$B$9/100)</f>
        <v>0.9271870072</v>
      </c>
      <c r="C90" s="10">
        <f>exp(-'Yield curve'!C83*$C$9/100)</f>
        <v>0.8619138115</v>
      </c>
      <c r="D90" s="10">
        <f>exp(-'Yield curve'!D83*$D$9/100)</f>
        <v>0.801155675</v>
      </c>
      <c r="E90" s="10">
        <f>exp(-'Yield curve'!E83*$E$9/100)</f>
        <v>0.744382696</v>
      </c>
      <c r="F90" s="10">
        <f>exp(-'Yield curve'!F83*$F$9/100)</f>
        <v>0.6917712096</v>
      </c>
      <c r="G90" s="10">
        <f>exp(-'Yield curve'!G83*$G$9/100)</f>
        <v>0.6416578893</v>
      </c>
      <c r="H90" s="10">
        <f>exp(-'Yield curve'!H83*$H$9/100)</f>
        <v>0.5948773673</v>
      </c>
      <c r="I90" s="10">
        <f>exp(-'Yield curve'!I83*$I$9/100)</f>
        <v>0.5505706462</v>
      </c>
      <c r="J90" s="10">
        <f>exp(-'Yield curve'!J83*$J$9/100)</f>
        <v>0.5091564206</v>
      </c>
      <c r="K90" s="99">
        <f>exp(-'Yield curve'!K83*$K$9/100)</f>
        <v>0.4704808604</v>
      </c>
      <c r="L90" s="99">
        <f t="shared" si="3"/>
        <v>70.82412358</v>
      </c>
      <c r="M90" s="99">
        <f t="shared" si="4"/>
        <v>8.283469206</v>
      </c>
      <c r="N90" s="99">
        <f>M90*(Bonds!AE80/100)*(1/(1+(Bonds!K80/100)))</f>
        <v>-0.00462161198</v>
      </c>
      <c r="O90" s="99">
        <f>-M90*Bonds!$AS$8</f>
        <v>-1.297005397</v>
      </c>
      <c r="P90" s="99">
        <f t="shared" si="5"/>
        <v>-4.101491193</v>
      </c>
    </row>
    <row r="91">
      <c r="A91" s="262">
        <v>43019.0</v>
      </c>
      <c r="B91" s="10">
        <f>exp(-'Yield curve'!B84*$B$9/100)</f>
        <v>0.9275579562</v>
      </c>
      <c r="C91" s="10">
        <f>exp(-'Yield curve'!C84*$C$9/100)</f>
        <v>0.862258646</v>
      </c>
      <c r="D91" s="10">
        <f>exp(-'Yield curve'!D84*$D$9/100)</f>
        <v>0.8009153643</v>
      </c>
      <c r="E91" s="10">
        <f>exp(-'Yield curve'!E84*$E$9/100)</f>
        <v>0.7433412894</v>
      </c>
      <c r="F91" s="10">
        <f>exp(-'Yield curve'!F84*$F$9/100)</f>
        <v>0.6896990058</v>
      </c>
      <c r="G91" s="10">
        <f>exp(-'Yield curve'!G84*$G$9/100)</f>
        <v>0.6393520739</v>
      </c>
      <c r="H91" s="10">
        <f>exp(-'Yield curve'!H84*$H$9/100)</f>
        <v>0.5923841219</v>
      </c>
      <c r="I91" s="10">
        <f>exp(-'Yield curve'!I84*$I$9/100)</f>
        <v>0.5479342396</v>
      </c>
      <c r="J91" s="10">
        <f>exp(-'Yield curve'!J84*$J$9/100)</f>
        <v>0.5064143861</v>
      </c>
      <c r="K91" s="99">
        <f>exp(-'Yield curve'!K84*$K$9/100)</f>
        <v>0.467666427</v>
      </c>
      <c r="L91" s="99">
        <f t="shared" si="3"/>
        <v>70.48797499</v>
      </c>
      <c r="M91" s="99">
        <f t="shared" si="4"/>
        <v>8.277116116</v>
      </c>
      <c r="N91" s="99">
        <f>M91*(Bonds!AE81/100)*(1/(1+(Bonds!K81/100)))</f>
        <v>-0.003076994838</v>
      </c>
      <c r="O91" s="99">
        <f>-M91*Bonds!$AS$8</f>
        <v>-1.296010646</v>
      </c>
      <c r="P91" s="99">
        <f t="shared" si="5"/>
        <v>-4.098345513</v>
      </c>
    </row>
    <row r="92">
      <c r="A92" s="262">
        <v>43018.0</v>
      </c>
      <c r="B92" s="10">
        <f>exp(-'Yield curve'!B85*$B$9/100)</f>
        <v>0.927465205</v>
      </c>
      <c r="C92" s="10">
        <f>exp(-'Yield curve'!C85*$C$9/100)</f>
        <v>0.8619138115</v>
      </c>
      <c r="D92" s="10">
        <f>exp(-'Yield curve'!D85*$D$9/100)</f>
        <v>0.8001948648</v>
      </c>
      <c r="E92" s="10">
        <f>exp(-'Yield curve'!E85*$E$9/100)</f>
        <v>0.7421528943</v>
      </c>
      <c r="F92" s="10">
        <f>exp(-'Yield curve'!F85*$F$9/100)</f>
        <v>0.6879769118</v>
      </c>
      <c r="G92" s="10">
        <f>exp(-'Yield curve'!G85*$G$9/100)</f>
        <v>0.6374368919</v>
      </c>
      <c r="H92" s="10">
        <f>exp(-'Yield curve'!H85*$H$9/100)</f>
        <v>0.5903144016</v>
      </c>
      <c r="I92" s="10">
        <f>exp(-'Yield curve'!I85*$I$9/100)</f>
        <v>0.5458924322</v>
      </c>
      <c r="J92" s="10">
        <f>exp(-'Yield curve'!J85*$J$9/100)</f>
        <v>0.5044432163</v>
      </c>
      <c r="K92" s="99">
        <f>exp(-'Yield curve'!K85*$K$9/100)</f>
        <v>0.4657994976</v>
      </c>
      <c r="L92" s="99">
        <f t="shared" si="3"/>
        <v>70.25251521</v>
      </c>
      <c r="M92" s="99">
        <f t="shared" si="4"/>
        <v>8.273548823</v>
      </c>
      <c r="N92" s="99">
        <f>M92*(Bonds!AE82/100)*(1/(1+(Bonds!K82/100)))</f>
        <v>-0.003074525761</v>
      </c>
      <c r="O92" s="99">
        <f>-M92*Bonds!$AS$8</f>
        <v>-1.295452088</v>
      </c>
      <c r="P92" s="99">
        <f t="shared" si="5"/>
        <v>-4.096579197</v>
      </c>
    </row>
    <row r="93">
      <c r="A93" s="262">
        <v>43017.0</v>
      </c>
      <c r="B93" s="10">
        <f>exp(-'Yield curve'!B86*$B$9/100)</f>
        <v>0.9272797305</v>
      </c>
      <c r="C93" s="10">
        <f>exp(-'Yield curve'!C86*$C$9/100)</f>
        <v>0.8608801352</v>
      </c>
      <c r="D93" s="10">
        <f>exp(-'Yield curve'!D86*$D$9/100)</f>
        <v>0.7987558096</v>
      </c>
      <c r="E93" s="10">
        <f>exp(-'Yield curve'!E86*$E$9/100)</f>
        <v>0.7405219527</v>
      </c>
      <c r="F93" s="10">
        <f>exp(-'Yield curve'!F86*$F$9/100)</f>
        <v>0.6862591177</v>
      </c>
      <c r="G93" s="10">
        <f>exp(-'Yield curve'!G86*$G$9/100)</f>
        <v>0.6355274468</v>
      </c>
      <c r="H93" s="10">
        <f>exp(-'Yield curve'!H86*$H$9/100)</f>
        <v>0.5882519126</v>
      </c>
      <c r="I93" s="10">
        <f>exp(-'Yield curve'!I86*$I$9/100)</f>
        <v>0.5438582333</v>
      </c>
      <c r="J93" s="10">
        <f>exp(-'Yield curve'!J86*$J$9/100)</f>
        <v>0.502479719</v>
      </c>
      <c r="K93" s="99">
        <f>exp(-'Yield curve'!K86*$K$9/100)</f>
        <v>0.4639400211</v>
      </c>
      <c r="L93" s="99">
        <f t="shared" si="3"/>
        <v>70.01114138</v>
      </c>
      <c r="M93" s="99">
        <f t="shared" si="4"/>
        <v>8.270508354</v>
      </c>
      <c r="N93" s="99">
        <f>M93*(Bonds!AE83/100)*(1/(1+(Bonds!K83/100)))</f>
        <v>0.002304190663</v>
      </c>
      <c r="O93" s="99">
        <f>-M93*Bonds!$AS$8</f>
        <v>-1.294976019</v>
      </c>
      <c r="P93" s="99">
        <f t="shared" si="5"/>
        <v>-4.095073734</v>
      </c>
    </row>
    <row r="94">
      <c r="A94" s="262">
        <v>43014.0</v>
      </c>
      <c r="B94" s="10">
        <f>exp(-'Yield curve'!B87*$B$9/100)</f>
        <v>0.9271870072</v>
      </c>
      <c r="C94" s="10">
        <f>exp(-'Yield curve'!C87*$C$9/100)</f>
        <v>0.8610523285</v>
      </c>
      <c r="D94" s="10">
        <f>exp(-'Yield curve'!D87*$D$9/100)</f>
        <v>0.7989954723</v>
      </c>
      <c r="E94" s="10">
        <f>exp(-'Yield curve'!E87*$E$9/100)</f>
        <v>0.7409663991</v>
      </c>
      <c r="F94" s="10">
        <f>exp(-'Yield curve'!F87*$F$9/100)</f>
        <v>0.68694572</v>
      </c>
      <c r="G94" s="10">
        <f>exp(-'Yield curve'!G87*$G$9/100)</f>
        <v>0.6364814533</v>
      </c>
      <c r="H94" s="10">
        <f>exp(-'Yield curve'!H87*$H$9/100)</f>
        <v>0.5894885396</v>
      </c>
      <c r="I94" s="10">
        <f>exp(-'Yield curve'!I87*$I$9/100)</f>
        <v>0.5451650606</v>
      </c>
      <c r="J94" s="10">
        <f>exp(-'Yield curve'!J87*$J$9/100)</f>
        <v>0.5038382475</v>
      </c>
      <c r="K94" s="99">
        <f>exp(-'Yield curve'!K87*$K$9/100)</f>
        <v>0.465333931</v>
      </c>
      <c r="L94" s="99">
        <f t="shared" si="3"/>
        <v>70.17748265</v>
      </c>
      <c r="M94" s="99">
        <f t="shared" si="4"/>
        <v>8.273619341</v>
      </c>
      <c r="N94" s="99">
        <f>M94*(Bonds!AE84/100)*(1/(1+(Bonds!K84/100)))</f>
        <v>0.0007685665899</v>
      </c>
      <c r="O94" s="99">
        <f>-M94*Bonds!$AS$8</f>
        <v>-1.295463129</v>
      </c>
      <c r="P94" s="99">
        <f t="shared" si="5"/>
        <v>-4.096614114</v>
      </c>
    </row>
    <row r="95">
      <c r="A95" s="262">
        <v>43013.0</v>
      </c>
      <c r="B95" s="10">
        <f>exp(-'Yield curve'!B88*$B$9/100)</f>
        <v>0.9272797305</v>
      </c>
      <c r="C95" s="10">
        <f>exp(-'Yield curve'!C88*$C$9/100)</f>
        <v>0.8610523285</v>
      </c>
      <c r="D95" s="10">
        <f>exp(-'Yield curve'!D88*$D$9/100)</f>
        <v>0.7989954723</v>
      </c>
      <c r="E95" s="10">
        <f>exp(-'Yield curve'!E88*$E$9/100)</f>
        <v>0.7409663991</v>
      </c>
      <c r="F95" s="10">
        <f>exp(-'Yield curve'!F88*$F$9/100)</f>
        <v>0.68694572</v>
      </c>
      <c r="G95" s="10">
        <f>exp(-'Yield curve'!G88*$G$9/100)</f>
        <v>0.6364814533</v>
      </c>
      <c r="H95" s="10">
        <f>exp(-'Yield curve'!H88*$H$9/100)</f>
        <v>0.5894885396</v>
      </c>
      <c r="I95" s="10">
        <f>exp(-'Yield curve'!I88*$I$9/100)</f>
        <v>0.5453104573</v>
      </c>
      <c r="J95" s="10">
        <f>exp(-'Yield curve'!J88*$J$9/100)</f>
        <v>0.5041406411</v>
      </c>
      <c r="K95" s="99">
        <f>exp(-'Yield curve'!K88*$K$9/100)</f>
        <v>0.4657994976</v>
      </c>
      <c r="L95" s="99">
        <f t="shared" si="3"/>
        <v>70.2275606</v>
      </c>
      <c r="M95" s="99">
        <f t="shared" si="4"/>
        <v>8.274779237</v>
      </c>
      <c r="N95" s="99">
        <f>M95*(Bonds!AE85/100)*(1/(1+(Bonds!K85/100)))</f>
        <v>-0.001537491497</v>
      </c>
      <c r="O95" s="99">
        <f>-M95*Bonds!$AS$8</f>
        <v>-1.295644743</v>
      </c>
      <c r="P95" s="99">
        <f t="shared" si="5"/>
        <v>-4.097188427</v>
      </c>
    </row>
    <row r="96">
      <c r="A96" s="262">
        <v>43012.0</v>
      </c>
      <c r="B96" s="10">
        <f>exp(-'Yield curve'!B89*$B$9/100)</f>
        <v>0.9270942931</v>
      </c>
      <c r="C96" s="10">
        <f>exp(-'Yield curve'!C89*$C$9/100)</f>
        <v>0.8601917065</v>
      </c>
      <c r="D96" s="10">
        <f>exp(-'Yield curve'!D89*$D$9/100)</f>
        <v>0.7977978775</v>
      </c>
      <c r="E96" s="10">
        <f>exp(-'Yield curve'!E89*$E$9/100)</f>
        <v>0.7396338593</v>
      </c>
      <c r="F96" s="10">
        <f>exp(-'Yield curve'!F89*$F$9/100)</f>
        <v>0.6855732016</v>
      </c>
      <c r="G96" s="10">
        <f>exp(-'Yield curve'!G89*$G$9/100)</f>
        <v>0.6351462447</v>
      </c>
      <c r="H96" s="10">
        <f>exp(-'Yield curve'!H89*$H$9/100)</f>
        <v>0.5882519126</v>
      </c>
      <c r="I96" s="10">
        <f>exp(-'Yield curve'!I89*$I$9/100)</f>
        <v>0.5441483684</v>
      </c>
      <c r="J96" s="10">
        <f>exp(-'Yield curve'!J89*$J$9/100)</f>
        <v>0.5030830566</v>
      </c>
      <c r="K96" s="99">
        <f>exp(-'Yield curve'!K89*$K$9/100)</f>
        <v>0.4648688296</v>
      </c>
      <c r="L96" s="99">
        <f t="shared" si="3"/>
        <v>70.09714569</v>
      </c>
      <c r="M96" s="99">
        <f t="shared" si="4"/>
        <v>8.273777788</v>
      </c>
      <c r="N96" s="99">
        <f>M96*(Bonds!AE86/100)*(1/(1+(Bonds!K86/100)))</f>
        <v>-0.002305529757</v>
      </c>
      <c r="O96" s="99">
        <f>-M96*Bonds!$AS$8</f>
        <v>-1.295487939</v>
      </c>
      <c r="P96" s="99">
        <f t="shared" si="5"/>
        <v>-4.096692568</v>
      </c>
    </row>
    <row r="97">
      <c r="A97" s="262">
        <v>43011.0</v>
      </c>
      <c r="B97" s="10">
        <f>exp(-'Yield curve'!B90*$B$9/100)</f>
        <v>0.9267235296</v>
      </c>
      <c r="C97" s="10">
        <f>exp(-'Yield curve'!C90*$C$9/100)</f>
        <v>0.8593319448</v>
      </c>
      <c r="D97" s="10">
        <f>exp(-'Yield curve'!D90*$D$9/100)</f>
        <v>0.7968410942</v>
      </c>
      <c r="E97" s="10">
        <f>exp(-'Yield curve'!E90*$E$9/100)</f>
        <v>0.7384513913</v>
      </c>
      <c r="F97" s="10">
        <f>exp(-'Yield curve'!F90*$F$9/100)</f>
        <v>0.6842034254</v>
      </c>
      <c r="G97" s="10">
        <f>exp(-'Yield curve'!G90*$G$9/100)</f>
        <v>0.6336237215</v>
      </c>
      <c r="H97" s="10">
        <f>exp(-'Yield curve'!H90*$H$9/100)</f>
        <v>0.5866071111</v>
      </c>
      <c r="I97" s="10">
        <f>exp(-'Yield curve'!I90*$I$9/100)</f>
        <v>0.5425545386</v>
      </c>
      <c r="J97" s="10">
        <f>exp(-'Yield curve'!J90*$J$9/100)</f>
        <v>0.5015760691</v>
      </c>
      <c r="K97" s="99">
        <f>exp(-'Yield curve'!K90*$K$9/100)</f>
        <v>0.463476313</v>
      </c>
      <c r="L97" s="99">
        <f t="shared" si="3"/>
        <v>69.91449328</v>
      </c>
      <c r="M97" s="99">
        <f t="shared" si="4"/>
        <v>8.271599625</v>
      </c>
      <c r="N97" s="99">
        <f>M97*(Bonds!AE87/100)*(1/(1+(Bonds!K87/100)))</f>
        <v>0</v>
      </c>
      <c r="O97" s="99">
        <f>-M97*Bonds!$AS$8</f>
        <v>-1.295146887</v>
      </c>
      <c r="P97" s="99">
        <f t="shared" si="5"/>
        <v>-4.095614068</v>
      </c>
    </row>
    <row r="98">
      <c r="A98" s="262">
        <v>43010.0</v>
      </c>
      <c r="B98" s="10">
        <f>exp(-'Yield curve'!B91*$B$9/100)</f>
        <v>0.9270015883</v>
      </c>
      <c r="C98" s="10">
        <f>exp(-'Yield curve'!C91*$C$9/100)</f>
        <v>0.8593319448</v>
      </c>
      <c r="D98" s="10">
        <f>exp(-'Yield curve'!D91*$D$9/100)</f>
        <v>0.7963631329</v>
      </c>
      <c r="E98" s="10">
        <f>exp(-'Yield curve'!E91*$E$9/100)</f>
        <v>0.7380084534</v>
      </c>
      <c r="F98" s="10">
        <f>exp(-'Yield curve'!F91*$F$9/100)</f>
        <v>0.6838614092</v>
      </c>
      <c r="G98" s="10">
        <f>exp(-'Yield curve'!G91*$G$9/100)</f>
        <v>0.6336237215</v>
      </c>
      <c r="H98" s="10">
        <f>exp(-'Yield curve'!H91*$H$9/100)</f>
        <v>0.5870178798</v>
      </c>
      <c r="I98" s="10">
        <f>exp(-'Yield curve'!I91*$I$9/100)</f>
        <v>0.5428439782</v>
      </c>
      <c r="J98" s="10">
        <f>exp(-'Yield curve'!J91*$J$9/100)</f>
        <v>0.5017265645</v>
      </c>
      <c r="K98" s="99">
        <f>exp(-'Yield curve'!K91*$K$9/100)</f>
        <v>0.463476313</v>
      </c>
      <c r="L98" s="99">
        <f t="shared" si="3"/>
        <v>69.91402375</v>
      </c>
      <c r="M98" s="99">
        <f t="shared" si="4"/>
        <v>8.271750679</v>
      </c>
      <c r="N98" s="99">
        <f>M98*(Bonds!AE88/100)*(1/(1+(Bonds!K88/100)))</f>
        <v>0.003072430376</v>
      </c>
      <c r="O98" s="99">
        <f>-M98*Bonds!$AS$8</f>
        <v>-1.295170539</v>
      </c>
      <c r="P98" s="99">
        <f t="shared" si="5"/>
        <v>-4.095688861</v>
      </c>
    </row>
    <row r="99">
      <c r="A99" s="262">
        <v>43007.0</v>
      </c>
      <c r="B99" s="10">
        <f>exp(-'Yield curve'!B92*$B$9/100)</f>
        <v>0.9267235296</v>
      </c>
      <c r="C99" s="10">
        <f>exp(-'Yield curve'!C92*$C$9/100)</f>
        <v>0.8591600956</v>
      </c>
      <c r="D99" s="10">
        <f>exp(-'Yield curve'!D92*$D$9/100)</f>
        <v>0.7963631329</v>
      </c>
      <c r="E99" s="10">
        <f>exp(-'Yield curve'!E92*$E$9/100)</f>
        <v>0.7384513913</v>
      </c>
      <c r="F99" s="10">
        <f>exp(-'Yield curve'!F92*$F$9/100)</f>
        <v>0.6848879711</v>
      </c>
      <c r="G99" s="10">
        <f>exp(-'Yield curve'!G92*$G$9/100)</f>
        <v>0.6347652713</v>
      </c>
      <c r="H99" s="10">
        <f>exp(-'Yield curve'!H92*$H$9/100)</f>
        <v>0.5882519126</v>
      </c>
      <c r="I99" s="10">
        <f>exp(-'Yield curve'!I92*$I$9/100)</f>
        <v>0.544293494</v>
      </c>
      <c r="J99" s="10">
        <f>exp(-'Yield curve'!J92*$J$9/100)</f>
        <v>0.503384997</v>
      </c>
      <c r="K99" s="99">
        <f>exp(-'Yield curve'!K92*$K$9/100)</f>
        <v>0.465333931</v>
      </c>
      <c r="L99" s="99">
        <f t="shared" si="3"/>
        <v>70.12904814</v>
      </c>
      <c r="M99" s="99">
        <f t="shared" si="4"/>
        <v>8.276214303</v>
      </c>
      <c r="N99" s="99">
        <f>M99*(Bonds!AE89/100)*(1/(1+(Bonds!K89/100)))</f>
        <v>-0.003075230582</v>
      </c>
      <c r="O99" s="99">
        <f>-M99*Bonds!$AS$8</f>
        <v>-1.295869442</v>
      </c>
      <c r="P99" s="99">
        <f t="shared" si="5"/>
        <v>-4.097898988</v>
      </c>
    </row>
    <row r="100">
      <c r="A100" s="262">
        <v>43006.0</v>
      </c>
      <c r="B100" s="10">
        <f>exp(-'Yield curve'!B93*$B$9/100)</f>
        <v>0.9265382034</v>
      </c>
      <c r="C100" s="10">
        <f>exp(-'Yield curve'!C93*$C$9/100)</f>
        <v>0.8586447541</v>
      </c>
      <c r="D100" s="10">
        <f>exp(-'Yield curve'!D93*$D$9/100)</f>
        <v>0.7956467286</v>
      </c>
      <c r="E100" s="10">
        <f>exp(-'Yield curve'!E93*$E$9/100)</f>
        <v>0.7372708138</v>
      </c>
      <c r="F100" s="10">
        <f>exp(-'Yield curve'!F93*$F$9/100)</f>
        <v>0.6831778896</v>
      </c>
      <c r="G100" s="10">
        <f>exp(-'Yield curve'!G93*$G$9/100)</f>
        <v>0.6330537167</v>
      </c>
      <c r="H100" s="10">
        <f>exp(-'Yield curve'!H93*$H$9/100)</f>
        <v>0.5866071111</v>
      </c>
      <c r="I100" s="10">
        <f>exp(-'Yield curve'!I93*$I$9/100)</f>
        <v>0.5425545386</v>
      </c>
      <c r="J100" s="10">
        <f>exp(-'Yield curve'!J93*$J$9/100)</f>
        <v>0.5015760691</v>
      </c>
      <c r="K100" s="99">
        <f>exp(-'Yield curve'!K93*$K$9/100)</f>
        <v>0.463476313</v>
      </c>
      <c r="L100" s="99">
        <f t="shared" si="3"/>
        <v>69.89754278</v>
      </c>
      <c r="M100" s="99">
        <f t="shared" si="4"/>
        <v>8.272683539</v>
      </c>
      <c r="N100" s="99">
        <f>M100*(Bonds!AE90/100)*(1/(1+(Bonds!K90/100)))</f>
        <v>-0.003840971092</v>
      </c>
      <c r="O100" s="99">
        <f>-M100*Bonds!$AS$8</f>
        <v>-1.295316604</v>
      </c>
      <c r="P100" s="99">
        <f t="shared" si="5"/>
        <v>-4.096150759</v>
      </c>
    </row>
    <row r="101">
      <c r="A101" s="262">
        <v>43005.0</v>
      </c>
      <c r="B101" s="10">
        <f>exp(-'Yield curve'!B94*$B$9/100)</f>
        <v>0.9265382034</v>
      </c>
      <c r="C101" s="10">
        <f>exp(-'Yield curve'!C94*$C$9/100)</f>
        <v>0.8584730424</v>
      </c>
      <c r="D101" s="10">
        <f>exp(-'Yield curve'!D94*$D$9/100)</f>
        <v>0.7951694837</v>
      </c>
      <c r="E101" s="10">
        <f>exp(-'Yield curve'!E94*$E$9/100)</f>
        <v>0.7365339115</v>
      </c>
      <c r="F101" s="10">
        <f>exp(-'Yield curve'!F94*$F$9/100)</f>
        <v>0.682153891</v>
      </c>
      <c r="G101" s="10">
        <f>exp(-'Yield curve'!G94*$G$9/100)</f>
        <v>0.6317256988</v>
      </c>
      <c r="H101" s="10">
        <f>exp(-'Yield curve'!H94*$H$9/100)</f>
        <v>0.5849669085</v>
      </c>
      <c r="I101" s="10">
        <f>exp(-'Yield curve'!I94*$I$9/100)</f>
        <v>0.5406769392</v>
      </c>
      <c r="J101" s="10">
        <f>exp(-'Yield curve'!J94*$J$9/100)</f>
        <v>0.4994738673</v>
      </c>
      <c r="K101" s="99">
        <f>exp(-'Yield curve'!K94*$K$9/100)</f>
        <v>0.4611647152</v>
      </c>
      <c r="L101" s="99">
        <f t="shared" si="3"/>
        <v>69.62553983</v>
      </c>
      <c r="M101" s="99">
        <f t="shared" si="4"/>
        <v>8.267460965</v>
      </c>
      <c r="N101" s="99">
        <f>M101*(Bonds!AE91/100)*(1/(1+(Bonds!K91/100)))</f>
        <v>0.003069411905</v>
      </c>
      <c r="O101" s="99">
        <f>-M101*Bonds!$AS$8</f>
        <v>-1.294498866</v>
      </c>
      <c r="P101" s="99">
        <f t="shared" si="5"/>
        <v>-4.093564845</v>
      </c>
    </row>
    <row r="102">
      <c r="A102" s="262">
        <v>43004.0</v>
      </c>
      <c r="B102" s="10">
        <f>exp(-'Yield curve'!B95*$B$9/100)</f>
        <v>0.9267235296</v>
      </c>
      <c r="C102" s="10">
        <f>exp(-'Yield curve'!C95*$C$9/100)</f>
        <v>0.8589882807</v>
      </c>
      <c r="D102" s="10">
        <f>exp(-'Yield curve'!D95*$D$9/100)</f>
        <v>0.7961242598</v>
      </c>
      <c r="E102" s="10">
        <f>exp(-'Yield curve'!E95*$E$9/100)</f>
        <v>0.7380084534</v>
      </c>
      <c r="F102" s="10">
        <f>exp(-'Yield curve'!F95*$F$9/100)</f>
        <v>0.6842034254</v>
      </c>
      <c r="G102" s="10">
        <f>exp(-'Yield curve'!G95*$G$9/100)</f>
        <v>0.6338138371</v>
      </c>
      <c r="H102" s="10">
        <f>exp(-'Yield curve'!H95*$H$9/100)</f>
        <v>0.5870178798</v>
      </c>
      <c r="I102" s="10">
        <f>exp(-'Yield curve'!I95*$I$9/100)</f>
        <v>0.5426992391</v>
      </c>
      <c r="J102" s="10">
        <f>exp(-'Yield curve'!J95*$J$9/100)</f>
        <v>0.5014256188</v>
      </c>
      <c r="K102" s="99">
        <f>exp(-'Yield curve'!K95*$K$9/100)</f>
        <v>0.4630130683</v>
      </c>
      <c r="L102" s="99">
        <f t="shared" si="3"/>
        <v>69.8633684</v>
      </c>
      <c r="M102" s="99">
        <f t="shared" si="4"/>
        <v>8.270750274</v>
      </c>
      <c r="N102" s="99">
        <f>M102*(Bonds!AE92/100)*(1/(1+(Bonds!K92/100)))</f>
        <v>0.003071773547</v>
      </c>
      <c r="O102" s="99">
        <f>-M102*Bonds!$AS$8</f>
        <v>-1.295013898</v>
      </c>
      <c r="P102" s="99">
        <f t="shared" si="5"/>
        <v>-4.095193519</v>
      </c>
    </row>
    <row r="103">
      <c r="A103" s="262">
        <v>43003.0</v>
      </c>
      <c r="B103" s="10">
        <f>exp(-'Yield curve'!B96*$B$9/100)</f>
        <v>0.9272797305</v>
      </c>
      <c r="C103" s="10">
        <f>exp(-'Yield curve'!C96*$C$9/100)</f>
        <v>0.8601917065</v>
      </c>
      <c r="D103" s="10">
        <f>exp(-'Yield curve'!D96*$D$9/100)</f>
        <v>0.7977978775</v>
      </c>
      <c r="E103" s="10">
        <f>exp(-'Yield curve'!E96*$E$9/100)</f>
        <v>0.7397818008</v>
      </c>
      <c r="F103" s="10">
        <f>exp(-'Yield curve'!F96*$F$9/100)</f>
        <v>0.6859160739</v>
      </c>
      <c r="G103" s="10">
        <f>exp(-'Yield curve'!G96*$G$9/100)</f>
        <v>0.6357181336</v>
      </c>
      <c r="H103" s="10">
        <f>exp(-'Yield curve'!H96*$H$9/100)</f>
        <v>0.5890760421</v>
      </c>
      <c r="I103" s="10">
        <f>exp(-'Yield curve'!I96*$I$9/100)</f>
        <v>0.544729103</v>
      </c>
      <c r="J103" s="10">
        <f>exp(-'Yield curve'!J96*$J$9/100)</f>
        <v>0.503384997</v>
      </c>
      <c r="K103" s="99">
        <f>exp(-'Yield curve'!K96*$K$9/100)</f>
        <v>0.4648688296</v>
      </c>
      <c r="L103" s="99">
        <f t="shared" si="3"/>
        <v>70.10748799</v>
      </c>
      <c r="M103" s="99">
        <f t="shared" si="4"/>
        <v>8.273508531</v>
      </c>
      <c r="N103" s="99">
        <f>M103*(Bonds!AE93/100)*(1/(1+(Bonds!K93/100)))</f>
        <v>0.002305454727</v>
      </c>
      <c r="O103" s="99">
        <f>-M103*Bonds!$AS$8</f>
        <v>-1.295445779</v>
      </c>
      <c r="P103" s="99">
        <f t="shared" si="5"/>
        <v>-4.096559247</v>
      </c>
    </row>
    <row r="104">
      <c r="A104" s="262">
        <v>43000.0</v>
      </c>
      <c r="B104" s="10">
        <f>exp(-'Yield curve'!B97*$B$9/100)</f>
        <v>0.927465205</v>
      </c>
      <c r="C104" s="10">
        <f>exp(-'Yield curve'!C97*$C$9/100)</f>
        <v>0.8601917065</v>
      </c>
      <c r="D104" s="10">
        <f>exp(-'Yield curve'!D97*$D$9/100)</f>
        <v>0.7977978775</v>
      </c>
      <c r="E104" s="10">
        <f>exp(-'Yield curve'!E97*$E$9/100)</f>
        <v>0.739929772</v>
      </c>
      <c r="F104" s="10">
        <f>exp(-'Yield curve'!F97*$F$9/100)</f>
        <v>0.6862591177</v>
      </c>
      <c r="G104" s="10">
        <f>exp(-'Yield curve'!G97*$G$9/100)</f>
        <v>0.636099679</v>
      </c>
      <c r="H104" s="10">
        <f>exp(-'Yield curve'!H97*$H$9/100)</f>
        <v>0.5894885396</v>
      </c>
      <c r="I104" s="10">
        <f>exp(-'Yield curve'!I97*$I$9/100)</f>
        <v>0.5454558929</v>
      </c>
      <c r="J104" s="10">
        <f>exp(-'Yield curve'!J97*$J$9/100)</f>
        <v>0.5044432163</v>
      </c>
      <c r="K104" s="99">
        <f>exp(-'Yield curve'!K97*$K$9/100)</f>
        <v>0.4662655301</v>
      </c>
      <c r="L104" s="99">
        <f t="shared" si="3"/>
        <v>70.26344089</v>
      </c>
      <c r="M104" s="99">
        <f t="shared" si="4"/>
        <v>8.276864958</v>
      </c>
      <c r="N104" s="99">
        <f>M104*(Bonds!AE94/100)*(1/(1+(Bonds!K94/100)))</f>
        <v>0</v>
      </c>
      <c r="O104" s="99">
        <f>-M104*Bonds!$AS$8</f>
        <v>-1.29597132</v>
      </c>
      <c r="P104" s="99">
        <f t="shared" si="5"/>
        <v>-4.098221154</v>
      </c>
    </row>
    <row r="105">
      <c r="A105" s="262">
        <v>42999.0</v>
      </c>
      <c r="B105" s="10">
        <f>exp(-'Yield curve'!B98*$B$9/100)</f>
        <v>0.9270015883</v>
      </c>
      <c r="C105" s="10">
        <f>exp(-'Yield curve'!C98*$C$9/100)</f>
        <v>0.8593319448</v>
      </c>
      <c r="D105" s="10">
        <f>exp(-'Yield curve'!D98*$D$9/100)</f>
        <v>0.7968410942</v>
      </c>
      <c r="E105" s="10">
        <f>exp(-'Yield curve'!E98*$E$9/100)</f>
        <v>0.7390423888</v>
      </c>
      <c r="F105" s="10">
        <f>exp(-'Yield curve'!F98*$F$9/100)</f>
        <v>0.6855732016</v>
      </c>
      <c r="G105" s="10">
        <f>exp(-'Yield curve'!G98*$G$9/100)</f>
        <v>0.6357181336</v>
      </c>
      <c r="H105" s="10">
        <f>exp(-'Yield curve'!H98*$H$9/100)</f>
        <v>0.5894885396</v>
      </c>
      <c r="I105" s="10">
        <f>exp(-'Yield curve'!I98*$I$9/100)</f>
        <v>0.5454558929</v>
      </c>
      <c r="J105" s="10">
        <f>exp(-'Yield curve'!J98*$J$9/100)</f>
        <v>0.5044432163</v>
      </c>
      <c r="K105" s="99">
        <f>exp(-'Yield curve'!K98*$K$9/100)</f>
        <v>0.4662655301</v>
      </c>
      <c r="L105" s="99">
        <f t="shared" si="3"/>
        <v>70.24861837</v>
      </c>
      <c r="M105" s="99">
        <f t="shared" si="4"/>
        <v>8.277897824</v>
      </c>
      <c r="N105" s="99">
        <f>M105*(Bonds!AE95/100)*(1/(1+(Bonds!K95/100)))</f>
        <v>0.002307320772</v>
      </c>
      <c r="O105" s="99">
        <f>-M105*Bonds!$AS$8</f>
        <v>-1.296133044</v>
      </c>
      <c r="P105" s="99">
        <f t="shared" si="5"/>
        <v>-4.09873257</v>
      </c>
    </row>
    <row r="106">
      <c r="A106" s="262">
        <v>42998.0</v>
      </c>
      <c r="B106" s="10">
        <f>exp(-'Yield curve'!B99*$B$9/100)</f>
        <v>0.9268162066</v>
      </c>
      <c r="C106" s="10">
        <f>exp(-'Yield curve'!C99*$C$9/100)</f>
        <v>0.8596757463</v>
      </c>
      <c r="D106" s="10">
        <f>exp(-'Yield curve'!D99*$D$9/100)</f>
        <v>0.7977978775</v>
      </c>
      <c r="E106" s="10">
        <f>exp(-'Yield curve'!E99*$E$9/100)</f>
        <v>0.7403738631</v>
      </c>
      <c r="F106" s="10">
        <f>exp(-'Yield curve'!F99*$F$9/100)</f>
        <v>0.6872892788</v>
      </c>
      <c r="G106" s="10">
        <f>exp(-'Yield curve'!G99*$G$9/100)</f>
        <v>0.6374368919</v>
      </c>
      <c r="H106" s="10">
        <f>exp(-'Yield curve'!H99*$H$9/100)</f>
        <v>0.5911414205</v>
      </c>
      <c r="I106" s="10">
        <f>exp(-'Yield curve'!I99*$I$9/100)</f>
        <v>0.5470582458</v>
      </c>
      <c r="J106" s="10">
        <f>exp(-'Yield curve'!J99*$J$9/100)</f>
        <v>0.5059588182</v>
      </c>
      <c r="K106" s="99">
        <f>exp(-'Yield curve'!K99*$K$9/100)</f>
        <v>0.467666427</v>
      </c>
      <c r="L106" s="99">
        <f t="shared" si="3"/>
        <v>70.43089442</v>
      </c>
      <c r="M106" s="99">
        <f t="shared" si="4"/>
        <v>8.280322025</v>
      </c>
      <c r="N106" s="99">
        <f>M106*(Bonds!AE96/100)*(1/(1+(Bonds!K96/100)))</f>
        <v>-0.001539093313</v>
      </c>
      <c r="O106" s="99">
        <f>-M106*Bonds!$AS$8</f>
        <v>-1.296512619</v>
      </c>
      <c r="P106" s="99">
        <f t="shared" si="5"/>
        <v>-4.099932892</v>
      </c>
    </row>
    <row r="107">
      <c r="A107" s="262">
        <v>42997.0</v>
      </c>
      <c r="B107" s="10">
        <f>exp(-'Yield curve'!B100*$B$9/100)</f>
        <v>0.9267235296</v>
      </c>
      <c r="C107" s="10">
        <f>exp(-'Yield curve'!C100*$C$9/100)</f>
        <v>0.8591600956</v>
      </c>
      <c r="D107" s="10">
        <f>exp(-'Yield curve'!D100*$D$9/100)</f>
        <v>0.7970801824</v>
      </c>
      <c r="E107" s="10">
        <f>exp(-'Yield curve'!E100*$E$9/100)</f>
        <v>0.7394859473</v>
      </c>
      <c r="F107" s="10">
        <f>exp(-'Yield curve'!F100*$F$9/100)</f>
        <v>0.6862591177</v>
      </c>
      <c r="G107" s="10">
        <f>exp(-'Yield curve'!G100*$G$9/100)</f>
        <v>0.6362905375</v>
      </c>
      <c r="H107" s="10">
        <f>exp(-'Yield curve'!H100*$H$9/100)</f>
        <v>0.5899013261</v>
      </c>
      <c r="I107" s="10">
        <f>exp(-'Yield curve'!I100*$I$9/100)</f>
        <v>0.5458924322</v>
      </c>
      <c r="J107" s="10">
        <f>exp(-'Yield curve'!J100*$J$9/100)</f>
        <v>0.5048974195</v>
      </c>
      <c r="K107" s="99">
        <f>exp(-'Yield curve'!K100*$K$9/100)</f>
        <v>0.4667320289</v>
      </c>
      <c r="L107" s="99">
        <f t="shared" si="3"/>
        <v>70.30668204</v>
      </c>
      <c r="M107" s="99">
        <f t="shared" si="4"/>
        <v>8.278884827</v>
      </c>
      <c r="N107" s="99">
        <f>M107*(Bonds!AE97/100)*(1/(1+(Bonds!K97/100)))</f>
        <v>-0.000769270101</v>
      </c>
      <c r="O107" s="99">
        <f>-M107*Bonds!$AS$8</f>
        <v>-1.296287586</v>
      </c>
      <c r="P107" s="99">
        <f t="shared" si="5"/>
        <v>-4.099221276</v>
      </c>
    </row>
    <row r="108">
      <c r="A108" s="262">
        <v>42996.0</v>
      </c>
      <c r="B108" s="10">
        <f>exp(-'Yield curve'!B101*$B$9/100)</f>
        <v>0.9267235296</v>
      </c>
      <c r="C108" s="10">
        <f>exp(-'Yield curve'!C101*$C$9/100)</f>
        <v>0.8591600956</v>
      </c>
      <c r="D108" s="10">
        <f>exp(-'Yield curve'!D101*$D$9/100)</f>
        <v>0.7968410942</v>
      </c>
      <c r="E108" s="10">
        <f>exp(-'Yield curve'!E101*$E$9/100)</f>
        <v>0.7391902121</v>
      </c>
      <c r="F108" s="10">
        <f>exp(-'Yield curve'!F101*$F$9/100)</f>
        <v>0.6859160739</v>
      </c>
      <c r="G108" s="10">
        <f>exp(-'Yield curve'!G101*$G$9/100)</f>
        <v>0.636099679</v>
      </c>
      <c r="H108" s="10">
        <f>exp(-'Yield curve'!H101*$H$9/100)</f>
        <v>0.5899013261</v>
      </c>
      <c r="I108" s="10">
        <f>exp(-'Yield curve'!I101*$I$9/100)</f>
        <v>0.5457468803</v>
      </c>
      <c r="J108" s="10">
        <f>exp(-'Yield curve'!J101*$J$9/100)</f>
        <v>0.5045945719</v>
      </c>
      <c r="K108" s="99">
        <f>exp(-'Yield curve'!K101*$K$9/100)</f>
        <v>0.4662655301</v>
      </c>
      <c r="L108" s="99">
        <f t="shared" si="3"/>
        <v>70.25308949</v>
      </c>
      <c r="M108" s="99">
        <f t="shared" si="4"/>
        <v>8.277896732</v>
      </c>
      <c r="N108" s="99">
        <f>M108*(Bonds!AE98/100)*(1/(1+(Bonds!K98/100)))</f>
        <v>0.003845534113</v>
      </c>
      <c r="O108" s="99">
        <f>-M108*Bonds!$AS$8</f>
        <v>-1.296132873</v>
      </c>
      <c r="P108" s="99">
        <f t="shared" si="5"/>
        <v>-4.098732029</v>
      </c>
    </row>
    <row r="109">
      <c r="A109" s="262">
        <v>42993.0</v>
      </c>
      <c r="B109" s="10">
        <f>exp(-'Yield curve'!B102*$B$9/100)</f>
        <v>0.9268162066</v>
      </c>
      <c r="C109" s="10">
        <f>exp(-'Yield curve'!C102*$C$9/100)</f>
        <v>0.8588165003</v>
      </c>
      <c r="D109" s="10">
        <f>exp(-'Yield curve'!D102*$D$9/100)</f>
        <v>0.7966020777</v>
      </c>
      <c r="E109" s="10">
        <f>exp(-'Yield curve'!E102*$E$9/100)</f>
        <v>0.7393380649</v>
      </c>
      <c r="F109" s="10">
        <f>exp(-'Yield curve'!F102*$F$9/100)</f>
        <v>0.686602333</v>
      </c>
      <c r="G109" s="10">
        <f>exp(-'Yield curve'!G102*$G$9/100)</f>
        <v>0.6372456895</v>
      </c>
      <c r="H109" s="10">
        <f>exp(-'Yield curve'!H102*$H$9/100)</f>
        <v>0.5915553644</v>
      </c>
      <c r="I109" s="10">
        <f>exp(-'Yield curve'!I102*$I$9/100)</f>
        <v>0.5476420859</v>
      </c>
      <c r="J109" s="10">
        <f>exp(-'Yield curve'!J102*$J$9/100)</f>
        <v>0.5067183259</v>
      </c>
      <c r="K109" s="99">
        <f>exp(-'Yield curve'!K102*$K$9/100)</f>
        <v>0.4686026958</v>
      </c>
      <c r="L109" s="99">
        <f t="shared" si="3"/>
        <v>70.52005729</v>
      </c>
      <c r="M109" s="99">
        <f t="shared" si="4"/>
        <v>8.283612521</v>
      </c>
      <c r="N109" s="99">
        <f>M109*(Bonds!AE99/100)*(1/(1+(Bonds!K99/100)))</f>
        <v>-0.001539991173</v>
      </c>
      <c r="O109" s="99">
        <f>-M109*Bonds!$AS$8</f>
        <v>-1.297027837</v>
      </c>
      <c r="P109" s="99">
        <f t="shared" si="5"/>
        <v>-4.101562154</v>
      </c>
    </row>
    <row r="110">
      <c r="A110" s="262">
        <v>42992.0</v>
      </c>
      <c r="B110" s="10">
        <f>exp(-'Yield curve'!B103*$B$9/100)</f>
        <v>0.9263529143</v>
      </c>
      <c r="C110" s="10">
        <f>exp(-'Yield curve'!C103*$C$9/100)</f>
        <v>0.8586447541</v>
      </c>
      <c r="D110" s="10">
        <f>exp(-'Yield curve'!D103*$D$9/100)</f>
        <v>0.7963631329</v>
      </c>
      <c r="E110" s="10">
        <f>exp(-'Yield curve'!E103*$E$9/100)</f>
        <v>0.7390423888</v>
      </c>
      <c r="F110" s="10">
        <f>exp(-'Yield curve'!F103*$F$9/100)</f>
        <v>0.6862591177</v>
      </c>
      <c r="G110" s="10">
        <f>exp(-'Yield curve'!G103*$G$9/100)</f>
        <v>0.6366724264</v>
      </c>
      <c r="H110" s="10">
        <f>exp(-'Yield curve'!H103*$H$9/100)</f>
        <v>0.5907277663</v>
      </c>
      <c r="I110" s="10">
        <f>exp(-'Yield curve'!I103*$I$9/100)</f>
        <v>0.5467665592</v>
      </c>
      <c r="J110" s="10">
        <f>exp(-'Yield curve'!J103*$J$9/100)</f>
        <v>0.5058070533</v>
      </c>
      <c r="K110" s="99">
        <f>exp(-'Yield curve'!K103*$K$9/100)</f>
        <v>0.467666427</v>
      </c>
      <c r="L110" s="99">
        <f t="shared" si="3"/>
        <v>70.40670159</v>
      </c>
      <c r="M110" s="99">
        <f t="shared" si="4"/>
        <v>8.281751101</v>
      </c>
      <c r="N110" s="99">
        <f>M110*(Bonds!AE100/100)*(1/(1+(Bonds!K100/100)))</f>
        <v>0.0007696794703</v>
      </c>
      <c r="O110" s="99">
        <f>-M110*Bonds!$AS$8</f>
        <v>-1.296736381</v>
      </c>
      <c r="P110" s="99">
        <f t="shared" si="5"/>
        <v>-4.100640487</v>
      </c>
    </row>
    <row r="111">
      <c r="A111" s="262">
        <v>42991.0</v>
      </c>
      <c r="B111" s="10">
        <f>exp(-'Yield curve'!B104*$B$9/100)</f>
        <v>0.9263529143</v>
      </c>
      <c r="C111" s="10">
        <f>exp(-'Yield curve'!C104*$C$9/100)</f>
        <v>0.8584730424</v>
      </c>
      <c r="D111" s="10">
        <f>exp(-'Yield curve'!D104*$D$9/100)</f>
        <v>0.7963631329</v>
      </c>
      <c r="E111" s="10">
        <f>exp(-'Yield curve'!E104*$E$9/100)</f>
        <v>0.7390423888</v>
      </c>
      <c r="F111" s="10">
        <f>exp(-'Yield curve'!F104*$F$9/100)</f>
        <v>0.6862591177</v>
      </c>
      <c r="G111" s="10">
        <f>exp(-'Yield curve'!G104*$G$9/100)</f>
        <v>0.6368634567</v>
      </c>
      <c r="H111" s="10">
        <f>exp(-'Yield curve'!H104*$H$9/100)</f>
        <v>0.5911414205</v>
      </c>
      <c r="I111" s="10">
        <f>exp(-'Yield curve'!I104*$I$9/100)</f>
        <v>0.5472041474</v>
      </c>
      <c r="J111" s="10">
        <f>exp(-'Yield curve'!J104*$J$9/100)</f>
        <v>0.5062624846</v>
      </c>
      <c r="K111" s="99">
        <f>exp(-'Yield curve'!K104*$K$9/100)</f>
        <v>0.4681343273</v>
      </c>
      <c r="L111" s="99">
        <f t="shared" si="3"/>
        <v>70.45977025</v>
      </c>
      <c r="M111" s="99">
        <f t="shared" si="4"/>
        <v>8.282947786</v>
      </c>
      <c r="N111" s="99">
        <f>M111*(Bonds!AE101/100)*(1/(1+(Bonds!K101/100)))</f>
        <v>0</v>
      </c>
      <c r="O111" s="99">
        <f>-M111*Bonds!$AS$8</f>
        <v>-1.296923755</v>
      </c>
      <c r="P111" s="99">
        <f t="shared" si="5"/>
        <v>-4.101233016</v>
      </c>
    </row>
    <row r="112">
      <c r="A112" s="262">
        <v>42990.0</v>
      </c>
      <c r="B112" s="10">
        <f>exp(-'Yield curve'!B105*$B$9/100)</f>
        <v>0.9262602836</v>
      </c>
      <c r="C112" s="10">
        <f>exp(-'Yield curve'!C105*$C$9/100)</f>
        <v>0.8584730424</v>
      </c>
      <c r="D112" s="10">
        <f>exp(-'Yield curve'!D105*$D$9/100)</f>
        <v>0.7961242598</v>
      </c>
      <c r="E112" s="10">
        <f>exp(-'Yield curve'!E105*$E$9/100)</f>
        <v>0.738746831</v>
      </c>
      <c r="F112" s="10">
        <f>exp(-'Yield curve'!F105*$F$9/100)</f>
        <v>0.6859160739</v>
      </c>
      <c r="G112" s="10">
        <f>exp(-'Yield curve'!G105*$G$9/100)</f>
        <v>0.6364814533</v>
      </c>
      <c r="H112" s="10">
        <f>exp(-'Yield curve'!H105*$H$9/100)</f>
        <v>0.5907277663</v>
      </c>
      <c r="I112" s="10">
        <f>exp(-'Yield curve'!I105*$I$9/100)</f>
        <v>0.546912383</v>
      </c>
      <c r="J112" s="10">
        <f>exp(-'Yield curve'!J105*$J$9/100)</f>
        <v>0.5061106286</v>
      </c>
      <c r="K112" s="99">
        <f>exp(-'Yield curve'!K105*$K$9/100)</f>
        <v>0.4681343273</v>
      </c>
      <c r="L112" s="99">
        <f t="shared" si="3"/>
        <v>70.45203741</v>
      </c>
      <c r="M112" s="99">
        <f t="shared" si="4"/>
        <v>8.28323121</v>
      </c>
      <c r="N112" s="99">
        <f>M112*(Bonds!AE102/100)*(1/(1+(Bonds!K102/100)))</f>
        <v>0.002309665734</v>
      </c>
      <c r="O112" s="99">
        <f>-M112*Bonds!$AS$8</f>
        <v>-1.296968132</v>
      </c>
      <c r="P112" s="99">
        <f t="shared" si="5"/>
        <v>-4.101373351</v>
      </c>
    </row>
    <row r="113">
      <c r="A113" s="262">
        <v>42989.0</v>
      </c>
      <c r="B113" s="10">
        <f>exp(-'Yield curve'!B106*$B$9/100)</f>
        <v>0.9262602836</v>
      </c>
      <c r="C113" s="10">
        <f>exp(-'Yield curve'!C106*$C$9/100)</f>
        <v>0.8584730424</v>
      </c>
      <c r="D113" s="10">
        <f>exp(-'Yield curve'!D106*$D$9/100)</f>
        <v>0.7963631329</v>
      </c>
      <c r="E113" s="10">
        <f>exp(-'Yield curve'!E106*$E$9/100)</f>
        <v>0.7391902121</v>
      </c>
      <c r="F113" s="10">
        <f>exp(-'Yield curve'!F106*$F$9/100)</f>
        <v>0.686602333</v>
      </c>
      <c r="G113" s="10">
        <f>exp(-'Yield curve'!G106*$G$9/100)</f>
        <v>0.6374368919</v>
      </c>
      <c r="H113" s="10">
        <f>exp(-'Yield curve'!H106*$H$9/100)</f>
        <v>0.5919695981</v>
      </c>
      <c r="I113" s="10">
        <f>exp(-'Yield curve'!I106*$I$9/100)</f>
        <v>0.5482265491</v>
      </c>
      <c r="J113" s="10">
        <f>exp(-'Yield curve'!J106*$J$9/100)</f>
        <v>0.5074789737</v>
      </c>
      <c r="K113" s="99">
        <f>exp(-'Yield curve'!K106*$K$9/100)</f>
        <v>0.469540839</v>
      </c>
      <c r="L113" s="99">
        <f t="shared" si="3"/>
        <v>70.6194804</v>
      </c>
      <c r="M113" s="99">
        <f t="shared" si="4"/>
        <v>8.286344859</v>
      </c>
      <c r="N113" s="99">
        <f>M113*(Bonds!AE103/100)*(1/(1+(Bonds!K103/100)))</f>
        <v>0</v>
      </c>
      <c r="O113" s="99">
        <f>-M113*Bonds!$AS$8</f>
        <v>-1.29745566</v>
      </c>
      <c r="P113" s="99">
        <f t="shared" si="5"/>
        <v>-4.102915049</v>
      </c>
    </row>
    <row r="114">
      <c r="A114" s="262">
        <v>42986.0</v>
      </c>
      <c r="B114" s="10">
        <f>exp(-'Yield curve'!B107*$B$9/100)</f>
        <v>0.9260750501</v>
      </c>
      <c r="C114" s="10">
        <f>exp(-'Yield curve'!C107*$C$9/100)</f>
        <v>0.8583013649</v>
      </c>
      <c r="D114" s="10">
        <f>exp(-'Yield curve'!D107*$D$9/100)</f>
        <v>0.7963631329</v>
      </c>
      <c r="E114" s="10">
        <f>exp(-'Yield curve'!E107*$E$9/100)</f>
        <v>0.7391902121</v>
      </c>
      <c r="F114" s="10">
        <f>exp(-'Yield curve'!F107*$F$9/100)</f>
        <v>0.686602333</v>
      </c>
      <c r="G114" s="10">
        <f>exp(-'Yield curve'!G107*$G$9/100)</f>
        <v>0.6372456895</v>
      </c>
      <c r="H114" s="10">
        <f>exp(-'Yield curve'!H107*$H$9/100)</f>
        <v>0.5915553644</v>
      </c>
      <c r="I114" s="10">
        <f>exp(-'Yield curve'!I107*$I$9/100)</f>
        <v>0.5479342396</v>
      </c>
      <c r="J114" s="10">
        <f>exp(-'Yield curve'!J107*$J$9/100)</f>
        <v>0.5073267529</v>
      </c>
      <c r="K114" s="99">
        <f>exp(-'Yield curve'!K107*$K$9/100)</f>
        <v>0.469540839</v>
      </c>
      <c r="L114" s="99">
        <f t="shared" si="3"/>
        <v>70.61455633</v>
      </c>
      <c r="M114" s="99">
        <f t="shared" si="4"/>
        <v>8.286512089</v>
      </c>
      <c r="N114" s="99">
        <f>M114*(Bonds!AE104/100)*(1/(1+(Bonds!K104/100)))</f>
        <v>-0.0007704083385</v>
      </c>
      <c r="O114" s="99">
        <f>-M114*Bonds!$AS$8</f>
        <v>-1.297481844</v>
      </c>
      <c r="P114" s="99">
        <f t="shared" si="5"/>
        <v>-4.102997851</v>
      </c>
    </row>
    <row r="115">
      <c r="A115" s="262">
        <v>42985.0</v>
      </c>
      <c r="B115" s="10">
        <f>exp(-'Yield curve'!B108*$B$9/100)</f>
        <v>0.9260750501</v>
      </c>
      <c r="C115" s="10">
        <f>exp(-'Yield curve'!C108*$C$9/100)</f>
        <v>0.8583013649</v>
      </c>
      <c r="D115" s="10">
        <f>exp(-'Yield curve'!D108*$D$9/100)</f>
        <v>0.7961242598</v>
      </c>
      <c r="E115" s="10">
        <f>exp(-'Yield curve'!E108*$E$9/100)</f>
        <v>0.7390423888</v>
      </c>
      <c r="F115" s="10">
        <f>exp(-'Yield curve'!F108*$F$9/100)</f>
        <v>0.686602333</v>
      </c>
      <c r="G115" s="10">
        <f>exp(-'Yield curve'!G108*$G$9/100)</f>
        <v>0.6372456895</v>
      </c>
      <c r="H115" s="10">
        <f>exp(-'Yield curve'!H108*$H$9/100)</f>
        <v>0.5915553644</v>
      </c>
      <c r="I115" s="10">
        <f>exp(-'Yield curve'!I108*$I$9/100)</f>
        <v>0.5477881433</v>
      </c>
      <c r="J115" s="10">
        <f>exp(-'Yield curve'!J108*$J$9/100)</f>
        <v>0.5070224481</v>
      </c>
      <c r="K115" s="99">
        <f>exp(-'Yield curve'!K108*$K$9/100)</f>
        <v>0.4690715329</v>
      </c>
      <c r="L115" s="99">
        <f t="shared" si="3"/>
        <v>70.5630533</v>
      </c>
      <c r="M115" s="99">
        <f t="shared" si="4"/>
        <v>8.285417955</v>
      </c>
      <c r="N115" s="99">
        <f>M115*(Bonds!AE105/100)*(1/(1+(Bonds!K105/100)))</f>
        <v>0.001540470011</v>
      </c>
      <c r="O115" s="99">
        <f>-M115*Bonds!$AS$8</f>
        <v>-1.297310528</v>
      </c>
      <c r="P115" s="99">
        <f t="shared" si="5"/>
        <v>-4.1024561</v>
      </c>
    </row>
    <row r="116">
      <c r="A116" s="262">
        <v>42984.0</v>
      </c>
      <c r="B116" s="10">
        <f>exp(-'Yield curve'!B109*$B$9/100)</f>
        <v>0.9257972693</v>
      </c>
      <c r="C116" s="10">
        <f>exp(-'Yield curve'!C109*$C$9/100)</f>
        <v>0.8583013649</v>
      </c>
      <c r="D116" s="10">
        <f>exp(-'Yield curve'!D109*$D$9/100)</f>
        <v>0.7961242598</v>
      </c>
      <c r="E116" s="10">
        <f>exp(-'Yield curve'!E109*$E$9/100)</f>
        <v>0.7390423888</v>
      </c>
      <c r="F116" s="10">
        <f>exp(-'Yield curve'!F109*$F$9/100)</f>
        <v>0.686602333</v>
      </c>
      <c r="G116" s="10">
        <f>exp(-'Yield curve'!G109*$G$9/100)</f>
        <v>0.6372456895</v>
      </c>
      <c r="H116" s="10">
        <f>exp(-'Yield curve'!H109*$H$9/100)</f>
        <v>0.5915553644</v>
      </c>
      <c r="I116" s="10">
        <f>exp(-'Yield curve'!I109*$I$9/100)</f>
        <v>0.5480803749</v>
      </c>
      <c r="J116" s="10">
        <f>exp(-'Yield curve'!J109*$J$9/100)</f>
        <v>0.5076312403</v>
      </c>
      <c r="K116" s="99">
        <f>exp(-'Yield curve'!K109*$K$9/100)</f>
        <v>0.4700106147</v>
      </c>
      <c r="L116" s="99">
        <f t="shared" si="3"/>
        <v>70.66242962</v>
      </c>
      <c r="M116" s="99">
        <f t="shared" si="4"/>
        <v>8.287893989</v>
      </c>
      <c r="N116" s="99">
        <f>M116*(Bonds!AE106/100)*(1/(1+(Bonds!K106/100)))</f>
        <v>-0.006164867681</v>
      </c>
      <c r="O116" s="99">
        <f>-M116*Bonds!$AS$8</f>
        <v>-1.297698219</v>
      </c>
      <c r="P116" s="99">
        <f t="shared" si="5"/>
        <v>-4.103682088</v>
      </c>
    </row>
    <row r="117">
      <c r="A117" s="262">
        <v>42983.0</v>
      </c>
      <c r="B117" s="10">
        <f>exp(-'Yield curve'!B110*$B$9/100)</f>
        <v>0.9253344863</v>
      </c>
      <c r="C117" s="10">
        <f>exp(-'Yield curve'!C110*$C$9/100)</f>
        <v>0.8576149984</v>
      </c>
      <c r="D117" s="10">
        <f>exp(-'Yield curve'!D110*$D$9/100)</f>
        <v>0.7951694837</v>
      </c>
      <c r="E117" s="10">
        <f>exp(-'Yield curve'!E110*$E$9/100)</f>
        <v>0.7375657811</v>
      </c>
      <c r="F117" s="10">
        <f>exp(-'Yield curve'!F110*$F$9/100)</f>
        <v>0.6845456127</v>
      </c>
      <c r="G117" s="10">
        <f>exp(-'Yield curve'!G110*$G$9/100)</f>
        <v>0.6349557294</v>
      </c>
      <c r="H117" s="10">
        <f>exp(-'Yield curve'!H110*$H$9/100)</f>
        <v>0.5890760421</v>
      </c>
      <c r="I117" s="10">
        <f>exp(-'Yield curve'!I110*$I$9/100)</f>
        <v>0.5451650606</v>
      </c>
      <c r="J117" s="10">
        <f>exp(-'Yield curve'!J110*$J$9/100)</f>
        <v>0.504291906</v>
      </c>
      <c r="K117" s="99">
        <f>exp(-'Yield curve'!K110*$K$9/100)</f>
        <v>0.4662655301</v>
      </c>
      <c r="L117" s="99">
        <f t="shared" si="3"/>
        <v>70.21649922</v>
      </c>
      <c r="M117" s="99">
        <f t="shared" si="4"/>
        <v>8.280073838</v>
      </c>
      <c r="N117" s="99">
        <f>M117*(Bonds!AE107/100)*(1/(1+(Bonds!K107/100)))</f>
        <v>-0.006154472796</v>
      </c>
      <c r="O117" s="99">
        <f>-M117*Bonds!$AS$8</f>
        <v>-1.296473759</v>
      </c>
      <c r="P117" s="99">
        <f t="shared" si="5"/>
        <v>-4.099810005</v>
      </c>
    </row>
    <row r="118">
      <c r="A118" s="262">
        <v>42982.0</v>
      </c>
      <c r="B118" s="10">
        <f>exp(-'Yield curve'!B111*$B$9/100)</f>
        <v>0.9249644265</v>
      </c>
      <c r="C118" s="10">
        <f>exp(-'Yield curve'!C111*$C$9/100)</f>
        <v>0.8567578121</v>
      </c>
      <c r="D118" s="10">
        <f>exp(-'Yield curve'!D111*$D$9/100)</f>
        <v>0.7939776236</v>
      </c>
      <c r="E118" s="10">
        <f>exp(-'Yield curve'!E111*$E$9/100)</f>
        <v>0.7357977457</v>
      </c>
      <c r="F118" s="10">
        <f>exp(-'Yield curve'!F111*$F$9/100)</f>
        <v>0.682153891</v>
      </c>
      <c r="G118" s="10">
        <f>exp(-'Yield curve'!G111*$G$9/100)</f>
        <v>0.6319152449</v>
      </c>
      <c r="H118" s="10">
        <f>exp(-'Yield curve'!H111*$H$9/100)</f>
        <v>0.5853765287</v>
      </c>
      <c r="I118" s="10">
        <f>exp(-'Yield curve'!I111*$I$9/100)</f>
        <v>0.5413983226</v>
      </c>
      <c r="J118" s="10">
        <f>exp(-'Yield curve'!J111*$J$9/100)</f>
        <v>0.5005238645</v>
      </c>
      <c r="K118" s="99">
        <f>exp(-'Yield curve'!K111*$K$9/100)</f>
        <v>0.4625502867</v>
      </c>
      <c r="L118" s="99">
        <f t="shared" si="3"/>
        <v>69.75898378</v>
      </c>
      <c r="M118" s="99">
        <f t="shared" si="4"/>
        <v>8.272589738</v>
      </c>
      <c r="N118" s="99">
        <f>M118*(Bonds!AE108/100)*(1/(1+(Bonds!K108/100)))</f>
        <v>0</v>
      </c>
      <c r="O118" s="99">
        <f>-M118*Bonds!$AS$8</f>
        <v>-1.295301917</v>
      </c>
      <c r="P118" s="99">
        <f t="shared" si="5"/>
        <v>-4.096104314</v>
      </c>
    </row>
    <row r="119">
      <c r="A119" s="262">
        <v>42979.0</v>
      </c>
      <c r="B119" s="10">
        <f>exp(-'Yield curve'!B112*$B$9/100)</f>
        <v>0.9249644265</v>
      </c>
      <c r="C119" s="10">
        <f>exp(-'Yield curve'!C112*$C$9/100)</f>
        <v>0.8564151775</v>
      </c>
      <c r="D119" s="10">
        <f>exp(-'Yield curve'!D112*$D$9/100)</f>
        <v>0.7935013799</v>
      </c>
      <c r="E119" s="10">
        <f>exp(-'Yield curve'!E112*$E$9/100)</f>
        <v>0.7350623158</v>
      </c>
      <c r="F119" s="10">
        <f>exp(-'Yield curve'!F112*$F$9/100)</f>
        <v>0.6811314272</v>
      </c>
      <c r="G119" s="10">
        <f>exp(-'Yield curve'!G112*$G$9/100)</f>
        <v>0.6309680826</v>
      </c>
      <c r="H119" s="10">
        <f>exp(-'Yield curve'!H112*$H$9/100)</f>
        <v>0.584557575</v>
      </c>
      <c r="I119" s="10">
        <f>exp(-'Yield curve'!I112*$I$9/100)</f>
        <v>0.540821139</v>
      </c>
      <c r="J119" s="10">
        <f>exp(-'Yield curve'!J112*$J$9/100)</f>
        <v>0.5002236403</v>
      </c>
      <c r="K119" s="99">
        <f>exp(-'Yield curve'!K112*$K$9/100)</f>
        <v>0.4625502867</v>
      </c>
      <c r="L119" s="99">
        <f t="shared" si="3"/>
        <v>69.74071274</v>
      </c>
      <c r="M119" s="99">
        <f t="shared" si="4"/>
        <v>8.273306502</v>
      </c>
      <c r="N119" s="99">
        <f>M119*(Bonds!AE109/100)*(1/(1+(Bonds!K109/100)))</f>
        <v>-0.003840547072</v>
      </c>
      <c r="O119" s="99">
        <f>-M119*Bonds!$AS$8</f>
        <v>-1.295414146</v>
      </c>
      <c r="P119" s="99">
        <f t="shared" si="5"/>
        <v>-4.096459214</v>
      </c>
    </row>
    <row r="120">
      <c r="A120" s="262">
        <v>42978.0</v>
      </c>
      <c r="B120" s="10">
        <f>exp(-'Yield curve'!B113*$B$9/100)</f>
        <v>0.9247794522</v>
      </c>
      <c r="C120" s="10">
        <f>exp(-'Yield curve'!C113*$C$9/100)</f>
        <v>0.8560726799</v>
      </c>
      <c r="D120" s="10">
        <f>exp(-'Yield curve'!D113*$D$9/100)</f>
        <v>0.7930254219</v>
      </c>
      <c r="E120" s="10">
        <f>exp(-'Yield curve'!E113*$E$9/100)</f>
        <v>0.7344745011</v>
      </c>
      <c r="F120" s="10">
        <f>exp(-'Yield curve'!F113*$F$9/100)</f>
        <v>0.6804506362</v>
      </c>
      <c r="G120" s="10">
        <f>exp(-'Yield curve'!G113*$G$9/100)</f>
        <v>0.6300223399</v>
      </c>
      <c r="H120" s="10">
        <f>exp(-'Yield curve'!H113*$H$9/100)</f>
        <v>0.5833312921</v>
      </c>
      <c r="I120" s="10">
        <f>exp(-'Yield curve'!I113*$I$9/100)</f>
        <v>0.5392370548</v>
      </c>
      <c r="J120" s="10">
        <f>exp(-'Yield curve'!J113*$J$9/100)</f>
        <v>0.4982765673</v>
      </c>
      <c r="K120" s="99">
        <f>exp(-'Yield curve'!K113*$K$9/100)</f>
        <v>0.4602433075</v>
      </c>
      <c r="L120" s="99">
        <f t="shared" si="3"/>
        <v>69.47402713</v>
      </c>
      <c r="M120" s="99">
        <f t="shared" si="4"/>
        <v>8.268050883</v>
      </c>
      <c r="N120" s="99">
        <f>M120*(Bonds!AE110/100)*(1/(1+(Bonds!K110/100)))</f>
        <v>-0.004603591806</v>
      </c>
      <c r="O120" s="99">
        <f>-M120*Bonds!$AS$8</f>
        <v>-1.294591234</v>
      </c>
      <c r="P120" s="99">
        <f t="shared" si="5"/>
        <v>-4.093856938</v>
      </c>
    </row>
    <row r="121">
      <c r="A121" s="262">
        <v>42977.0</v>
      </c>
      <c r="B121" s="10">
        <f>exp(-'Yield curve'!B114*$B$9/100)</f>
        <v>0.9246869788</v>
      </c>
      <c r="C121" s="10">
        <f>exp(-'Yield curve'!C114*$C$9/100)</f>
        <v>0.8557303193</v>
      </c>
      <c r="D121" s="10">
        <f>exp(-'Yield curve'!D114*$D$9/100)</f>
        <v>0.7923120201</v>
      </c>
      <c r="E121" s="10">
        <f>exp(-'Yield curve'!E114*$E$9/100)</f>
        <v>0.7333002815</v>
      </c>
      <c r="F121" s="10">
        <f>exp(-'Yield curve'!F114*$F$9/100)</f>
        <v>0.6787516343</v>
      </c>
      <c r="G121" s="10">
        <f>exp(-'Yield curve'!G114*$G$9/100)</f>
        <v>0.6279466929</v>
      </c>
      <c r="H121" s="10">
        <f>exp(-'Yield curve'!H114*$H$9/100)</f>
        <v>0.5808864385</v>
      </c>
      <c r="I121" s="10">
        <f>exp(-'Yield curve'!I114*$I$9/100)</f>
        <v>0.536654919</v>
      </c>
      <c r="J121" s="10">
        <f>exp(-'Yield curve'!J114*$J$9/100)</f>
        <v>0.4955931257</v>
      </c>
      <c r="K121" s="99">
        <f>exp(-'Yield curve'!K114*$K$9/100)</f>
        <v>0.4574901155</v>
      </c>
      <c r="L121" s="99">
        <f t="shared" si="3"/>
        <v>69.14074539</v>
      </c>
      <c r="M121" s="99">
        <f t="shared" si="4"/>
        <v>8.262111382</v>
      </c>
      <c r="N121" s="99">
        <f>M121*(Bonds!AE111/100)*(1/(1+(Bonds!K111/100)))</f>
        <v>-0.002298862377</v>
      </c>
      <c r="O121" s="99">
        <f>-M121*Bonds!$AS$8</f>
        <v>-1.293661241</v>
      </c>
      <c r="P121" s="99">
        <f t="shared" si="5"/>
        <v>-4.090916043</v>
      </c>
    </row>
    <row r="122">
      <c r="A122" s="262">
        <v>42976.0</v>
      </c>
      <c r="B122" s="10">
        <f>exp(-'Yield curve'!B115*$B$9/100)</f>
        <v>0.9245945148</v>
      </c>
      <c r="C122" s="10">
        <f>exp(-'Yield curve'!C115*$C$9/100)</f>
        <v>0.8553880956</v>
      </c>
      <c r="D122" s="10">
        <f>exp(-'Yield curve'!D115*$D$9/100)</f>
        <v>0.7913618159</v>
      </c>
      <c r="E122" s="10">
        <f>exp(-'Yield curve'!E115*$E$9/100)</f>
        <v>0.7319815282</v>
      </c>
      <c r="F122" s="10">
        <f>exp(-'Yield curve'!F115*$F$9/100)</f>
        <v>0.6770568745</v>
      </c>
      <c r="G122" s="10">
        <f>exp(-'Yield curve'!G115*$G$9/100)</f>
        <v>0.6260656758</v>
      </c>
      <c r="H122" s="10">
        <f>exp(-'Yield curve'!H115*$H$9/100)</f>
        <v>0.5788568897</v>
      </c>
      <c r="I122" s="10">
        <f>exp(-'Yield curve'!I115*$I$9/100)</f>
        <v>0.5347977362</v>
      </c>
      <c r="J122" s="10">
        <f>exp(-'Yield curve'!J115*$J$9/100)</f>
        <v>0.4939603639</v>
      </c>
      <c r="K122" s="99">
        <f>exp(-'Yield curve'!K115*$K$9/100)</f>
        <v>0.4561197018</v>
      </c>
      <c r="L122" s="99">
        <f t="shared" si="3"/>
        <v>68.95761137</v>
      </c>
      <c r="M122" s="99">
        <f t="shared" si="4"/>
        <v>8.259808807</v>
      </c>
      <c r="N122" s="99">
        <f>M122*(Bonds!AE112/100)*(1/(1+(Bonds!K112/100)))</f>
        <v>0.003063443229</v>
      </c>
      <c r="O122" s="99">
        <f>-M122*Bonds!$AS$8</f>
        <v>-1.29330071</v>
      </c>
      <c r="P122" s="99">
        <f t="shared" si="5"/>
        <v>-4.089775942</v>
      </c>
    </row>
    <row r="123">
      <c r="A123" s="262">
        <v>42975.0</v>
      </c>
      <c r="B123" s="10">
        <f>exp(-'Yield curve'!B116*$B$9/100)</f>
        <v>0.9248719347</v>
      </c>
      <c r="C123" s="10">
        <f>exp(-'Yield curve'!C116*$C$9/100)</f>
        <v>0.8559014825</v>
      </c>
      <c r="D123" s="10">
        <f>exp(-'Yield curve'!D116*$D$9/100)</f>
        <v>0.7920743621</v>
      </c>
      <c r="E123" s="10">
        <f>exp(-'Yield curve'!E116*$E$9/100)</f>
        <v>0.73300702</v>
      </c>
      <c r="F123" s="10">
        <f>exp(-'Yield curve'!F116*$F$9/100)</f>
        <v>0.6784123433</v>
      </c>
      <c r="G123" s="10">
        <f>exp(-'Yield curve'!G116*$G$9/100)</f>
        <v>0.6277583372</v>
      </c>
      <c r="H123" s="10">
        <f>exp(-'Yield curve'!H116*$H$9/100)</f>
        <v>0.5808864385</v>
      </c>
      <c r="I123" s="10">
        <f>exp(-'Yield curve'!I116*$I$9/100)</f>
        <v>0.536798046</v>
      </c>
      <c r="J123" s="10">
        <f>exp(-'Yield curve'!J116*$J$9/100)</f>
        <v>0.4958905708</v>
      </c>
      <c r="K123" s="99">
        <f>exp(-'Yield curve'!K116*$K$9/100)</f>
        <v>0.4579478344</v>
      </c>
      <c r="L123" s="99">
        <f t="shared" si="3"/>
        <v>69.18720274</v>
      </c>
      <c r="M123" s="99">
        <f t="shared" si="4"/>
        <v>8.263392424</v>
      </c>
      <c r="N123" s="99">
        <f>M123*(Bonds!AE113/100)*(1/(1+(Bonds!K113/100)))</f>
        <v>-0.001532954721</v>
      </c>
      <c r="O123" s="99">
        <f>-M123*Bonds!$AS$8</f>
        <v>-1.293861824</v>
      </c>
      <c r="P123" s="99">
        <f t="shared" si="5"/>
        <v>-4.091550341</v>
      </c>
    </row>
    <row r="124">
      <c r="A124" s="262">
        <v>42972.0</v>
      </c>
      <c r="B124" s="10">
        <f>exp(-'Yield curve'!B117*$B$9/100)</f>
        <v>0.9248719347</v>
      </c>
      <c r="C124" s="10">
        <f>exp(-'Yield curve'!C117*$C$9/100)</f>
        <v>0.8559014825</v>
      </c>
      <c r="D124" s="10">
        <f>exp(-'Yield curve'!D117*$D$9/100)</f>
        <v>0.7920743621</v>
      </c>
      <c r="E124" s="10">
        <f>exp(-'Yield curve'!E117*$E$9/100)</f>
        <v>0.73300702</v>
      </c>
      <c r="F124" s="10">
        <f>exp(-'Yield curve'!F117*$F$9/100)</f>
        <v>0.6784123433</v>
      </c>
      <c r="G124" s="10">
        <f>exp(-'Yield curve'!G117*$G$9/100)</f>
        <v>0.6275700379</v>
      </c>
      <c r="H124" s="10">
        <f>exp(-'Yield curve'!H117*$H$9/100)</f>
        <v>0.5804799602</v>
      </c>
      <c r="I124" s="10">
        <f>exp(-'Yield curve'!I117*$I$9/100)</f>
        <v>0.5362257667</v>
      </c>
      <c r="J124" s="10">
        <f>exp(-'Yield curve'!J117*$J$9/100)</f>
        <v>0.4951472925</v>
      </c>
      <c r="K124" s="99">
        <f>exp(-'Yield curve'!K117*$K$9/100)</f>
        <v>0.457032854</v>
      </c>
      <c r="L124" s="99">
        <f t="shared" si="3"/>
        <v>69.08581609</v>
      </c>
      <c r="M124" s="99">
        <f t="shared" si="4"/>
        <v>8.26103945</v>
      </c>
      <c r="N124" s="99">
        <f>M124*(Bonds!AE114/100)*(1/(1+(Bonds!K114/100)))</f>
        <v>0</v>
      </c>
      <c r="O124" s="99">
        <f>-M124*Bonds!$AS$8</f>
        <v>-1.293493401</v>
      </c>
      <c r="P124" s="99">
        <f t="shared" si="5"/>
        <v>-4.090385285</v>
      </c>
    </row>
    <row r="125">
      <c r="A125" s="262">
        <v>42971.0</v>
      </c>
      <c r="B125" s="10">
        <f>exp(-'Yield curve'!B118*$B$9/100)</f>
        <v>0.9245020599</v>
      </c>
      <c r="C125" s="10">
        <f>exp(-'Yield curve'!C118*$C$9/100)</f>
        <v>0.8557303193</v>
      </c>
      <c r="D125" s="10">
        <f>exp(-'Yield curve'!D118*$D$9/100)</f>
        <v>0.7918367755</v>
      </c>
      <c r="E125" s="10">
        <f>exp(-'Yield curve'!E118*$E$9/100)</f>
        <v>0.7328604333</v>
      </c>
      <c r="F125" s="10">
        <f>exp(-'Yield curve'!F118*$F$9/100)</f>
        <v>0.6784123433</v>
      </c>
      <c r="G125" s="10">
        <f>exp(-'Yield curve'!G118*$G$9/100)</f>
        <v>0.6275700379</v>
      </c>
      <c r="H125" s="10">
        <f>exp(-'Yield curve'!H118*$H$9/100)</f>
        <v>0.5804799602</v>
      </c>
      <c r="I125" s="10">
        <f>exp(-'Yield curve'!I118*$I$9/100)</f>
        <v>0.5362257667</v>
      </c>
      <c r="J125" s="10">
        <f>exp(-'Yield curve'!J118*$J$9/100)</f>
        <v>0.4951472925</v>
      </c>
      <c r="K125" s="99">
        <f>exp(-'Yield curve'!K118*$K$9/100)</f>
        <v>0.457032854</v>
      </c>
      <c r="L125" s="99">
        <f t="shared" si="3"/>
        <v>69.08257785</v>
      </c>
      <c r="M125" s="99">
        <f t="shared" si="4"/>
        <v>8.261324784</v>
      </c>
      <c r="N125" s="99">
        <f>M125*(Bonds!AE115/100)*(1/(1+(Bonds!K115/100)))</f>
        <v>0.0007661434466</v>
      </c>
      <c r="O125" s="99">
        <f>-M125*Bonds!$AS$8</f>
        <v>-1.293538078</v>
      </c>
      <c r="P125" s="99">
        <f t="shared" si="5"/>
        <v>-4.090526566</v>
      </c>
    </row>
    <row r="126">
      <c r="A126" s="262">
        <v>42970.0</v>
      </c>
      <c r="B126" s="10">
        <f>exp(-'Yield curve'!B119*$B$9/100)</f>
        <v>0.9246869788</v>
      </c>
      <c r="C126" s="10">
        <f>exp(-'Yield curve'!C119*$C$9/100)</f>
        <v>0.8557303193</v>
      </c>
      <c r="D126" s="10">
        <f>exp(-'Yield curve'!D119*$D$9/100)</f>
        <v>0.7920743621</v>
      </c>
      <c r="E126" s="10">
        <f>exp(-'Yield curve'!E119*$E$9/100)</f>
        <v>0.7331536361</v>
      </c>
      <c r="F126" s="10">
        <f>exp(-'Yield curve'!F119*$F$9/100)</f>
        <v>0.6787516343</v>
      </c>
      <c r="G126" s="10">
        <f>exp(-'Yield curve'!G119*$G$9/100)</f>
        <v>0.6279466929</v>
      </c>
      <c r="H126" s="10">
        <f>exp(-'Yield curve'!H119*$H$9/100)</f>
        <v>0.5808864385</v>
      </c>
      <c r="I126" s="10">
        <f>exp(-'Yield curve'!I119*$I$9/100)</f>
        <v>0.536654919</v>
      </c>
      <c r="J126" s="10">
        <f>exp(-'Yield curve'!J119*$J$9/100)</f>
        <v>0.4955931257</v>
      </c>
      <c r="K126" s="99">
        <f>exp(-'Yield curve'!K119*$K$9/100)</f>
        <v>0.4574901155</v>
      </c>
      <c r="L126" s="99">
        <f t="shared" si="3"/>
        <v>69.13940033</v>
      </c>
      <c r="M126" s="99">
        <f t="shared" si="4"/>
        <v>8.262206329</v>
      </c>
      <c r="N126" s="99">
        <f>M126*(Bonds!AE116/100)*(1/(1+(Bonds!K116/100)))</f>
        <v>0</v>
      </c>
      <c r="O126" s="99">
        <f>-M126*Bonds!$AS$8</f>
        <v>-1.293676108</v>
      </c>
      <c r="P126" s="99">
        <f t="shared" si="5"/>
        <v>-4.090963056</v>
      </c>
    </row>
    <row r="127">
      <c r="A127" s="262">
        <v>42969.0</v>
      </c>
      <c r="B127" s="10">
        <f>exp(-'Yield curve'!B120*$B$9/100)</f>
        <v>0.9247794522</v>
      </c>
      <c r="C127" s="10">
        <f>exp(-'Yield curve'!C120*$C$9/100)</f>
        <v>0.8557303193</v>
      </c>
      <c r="D127" s="10">
        <f>exp(-'Yield curve'!D120*$D$9/100)</f>
        <v>0.7918367755</v>
      </c>
      <c r="E127" s="10">
        <f>exp(-'Yield curve'!E120*$E$9/100)</f>
        <v>0.7327138759</v>
      </c>
      <c r="F127" s="10">
        <f>exp(-'Yield curve'!F120*$F$9/100)</f>
        <v>0.6780732219</v>
      </c>
      <c r="G127" s="10">
        <f>exp(-'Yield curve'!G120*$G$9/100)</f>
        <v>0.6273817951</v>
      </c>
      <c r="H127" s="10">
        <f>exp(-'Yield curve'!H120*$H$9/100)</f>
        <v>0.5804799602</v>
      </c>
      <c r="I127" s="10">
        <f>exp(-'Yield curve'!I120*$I$9/100)</f>
        <v>0.5363687793</v>
      </c>
      <c r="J127" s="10">
        <f>exp(-'Yield curve'!J120*$J$9/100)</f>
        <v>0.4954444701</v>
      </c>
      <c r="K127" s="99">
        <f>exp(-'Yield curve'!K120*$K$9/100)</f>
        <v>0.4574901155</v>
      </c>
      <c r="L127" s="99">
        <f t="shared" si="3"/>
        <v>69.13005723</v>
      </c>
      <c r="M127" s="99">
        <f t="shared" si="4"/>
        <v>8.262531494</v>
      </c>
      <c r="N127" s="99">
        <f>M127*(Bonds!AE117/100)*(1/(1+(Bonds!K117/100)))</f>
        <v>0</v>
      </c>
      <c r="O127" s="99">
        <f>-M127*Bonds!$AS$8</f>
        <v>-1.293727021</v>
      </c>
      <c r="P127" s="99">
        <f t="shared" si="5"/>
        <v>-4.091124058</v>
      </c>
    </row>
    <row r="128">
      <c r="A128" s="262">
        <v>42968.0</v>
      </c>
      <c r="B128" s="10">
        <f>exp(-'Yield curve'!B121*$B$9/100)</f>
        <v>0.9246869788</v>
      </c>
      <c r="C128" s="10">
        <f>exp(-'Yield curve'!C121*$C$9/100)</f>
        <v>0.8557303193</v>
      </c>
      <c r="D128" s="10">
        <f>exp(-'Yield curve'!D121*$D$9/100)</f>
        <v>0.7918367755</v>
      </c>
      <c r="E128" s="10">
        <f>exp(-'Yield curve'!E121*$E$9/100)</f>
        <v>0.7327138759</v>
      </c>
      <c r="F128" s="10">
        <f>exp(-'Yield curve'!F121*$F$9/100)</f>
        <v>0.6780732219</v>
      </c>
      <c r="G128" s="10">
        <f>exp(-'Yield curve'!G121*$G$9/100)</f>
        <v>0.6273817951</v>
      </c>
      <c r="H128" s="10">
        <f>exp(-'Yield curve'!H121*$H$9/100)</f>
        <v>0.5804799602</v>
      </c>
      <c r="I128" s="10">
        <f>exp(-'Yield curve'!I121*$I$9/100)</f>
        <v>0.5363687793</v>
      </c>
      <c r="J128" s="10">
        <f>exp(-'Yield curve'!J121*$J$9/100)</f>
        <v>0.4954444701</v>
      </c>
      <c r="K128" s="99">
        <f>exp(-'Yield curve'!K121*$K$9/100)</f>
        <v>0.4574901155</v>
      </c>
      <c r="L128" s="99">
        <f t="shared" si="3"/>
        <v>69.12973357</v>
      </c>
      <c r="M128" s="99">
        <f t="shared" si="4"/>
        <v>8.262565496</v>
      </c>
      <c r="N128" s="99">
        <f>M128*(Bonds!AE118/100)*(1/(1+(Bonds!K118/100)))</f>
        <v>0.0007663295767</v>
      </c>
      <c r="O128" s="99">
        <f>-M128*Bonds!$AS$8</f>
        <v>-1.293732345</v>
      </c>
      <c r="P128" s="99">
        <f t="shared" si="5"/>
        <v>-4.091140894</v>
      </c>
    </row>
    <row r="129">
      <c r="A129" s="262">
        <v>42965.0</v>
      </c>
      <c r="B129" s="10">
        <f>exp(-'Yield curve'!B122*$B$9/100)</f>
        <v>0.9248719347</v>
      </c>
      <c r="C129" s="10">
        <f>exp(-'Yield curve'!C122*$C$9/100)</f>
        <v>0.8555591904</v>
      </c>
      <c r="D129" s="10">
        <f>exp(-'Yield curve'!D122*$D$9/100)</f>
        <v>0.7915992601</v>
      </c>
      <c r="E129" s="10">
        <f>exp(-'Yield curve'!E122*$E$9/100)</f>
        <v>0.7322743794</v>
      </c>
      <c r="F129" s="10">
        <f>exp(-'Yield curve'!F122*$F$9/100)</f>
        <v>0.6773954876</v>
      </c>
      <c r="G129" s="10">
        <f>exp(-'Yield curve'!G122*$G$9/100)</f>
        <v>0.6266293885</v>
      </c>
      <c r="H129" s="10">
        <f>exp(-'Yield curve'!H122*$H$9/100)</f>
        <v>0.5796678569</v>
      </c>
      <c r="I129" s="10">
        <f>exp(-'Yield curve'!I122*$I$9/100)</f>
        <v>0.5359398559</v>
      </c>
      <c r="J129" s="10">
        <f>exp(-'Yield curve'!J122*$J$9/100)</f>
        <v>0.4954444701</v>
      </c>
      <c r="K129" s="99">
        <f>exp(-'Yield curve'!K122*$K$9/100)</f>
        <v>0.4579478344</v>
      </c>
      <c r="L129" s="99">
        <f t="shared" si="3"/>
        <v>69.16543724</v>
      </c>
      <c r="M129" s="99">
        <f t="shared" si="4"/>
        <v>8.264155458</v>
      </c>
      <c r="N129" s="99">
        <f>M129*(Bonds!AE119/100)*(1/(1+(Bonds!K119/100)))</f>
        <v>0.0007665481364</v>
      </c>
      <c r="O129" s="99">
        <f>-M129*Bonds!$AS$8</f>
        <v>-1.293981298</v>
      </c>
      <c r="P129" s="99">
        <f t="shared" si="5"/>
        <v>-4.091928151</v>
      </c>
    </row>
    <row r="130">
      <c r="A130" s="262">
        <v>42964.0</v>
      </c>
      <c r="B130" s="10">
        <f>exp(-'Yield curve'!B123*$B$9/100)</f>
        <v>0.9245945148</v>
      </c>
      <c r="C130" s="10">
        <f>exp(-'Yield curve'!C123*$C$9/100)</f>
        <v>0.8553880956</v>
      </c>
      <c r="D130" s="10">
        <f>exp(-'Yield curve'!D123*$D$9/100)</f>
        <v>0.7913618159</v>
      </c>
      <c r="E130" s="10">
        <f>exp(-'Yield curve'!E123*$E$9/100)</f>
        <v>0.7322743794</v>
      </c>
      <c r="F130" s="10">
        <f>exp(-'Yield curve'!F123*$F$9/100)</f>
        <v>0.67773427</v>
      </c>
      <c r="G130" s="10">
        <f>exp(-'Yield curve'!G123*$G$9/100)</f>
        <v>0.6271936088</v>
      </c>
      <c r="H130" s="10">
        <f>exp(-'Yield curve'!H123*$H$9/100)</f>
        <v>0.5804799602</v>
      </c>
      <c r="I130" s="10">
        <f>exp(-'Yield curve'!I123*$I$9/100)</f>
        <v>0.536654919</v>
      </c>
      <c r="J130" s="10">
        <f>exp(-'Yield curve'!J123*$J$9/100)</f>
        <v>0.4960393603</v>
      </c>
      <c r="K130" s="99">
        <f>exp(-'Yield curve'!K123*$K$9/100)</f>
        <v>0.4584060113</v>
      </c>
      <c r="L130" s="99">
        <f t="shared" si="3"/>
        <v>69.2210454</v>
      </c>
      <c r="M130" s="99">
        <f t="shared" si="4"/>
        <v>8.265404088</v>
      </c>
      <c r="N130" s="99">
        <f>M130*(Bonds!AE120/100)*(1/(1+(Bonds!K120/100)))</f>
        <v>0</v>
      </c>
      <c r="O130" s="99">
        <f>-M130*Bonds!$AS$8</f>
        <v>-1.294176805</v>
      </c>
      <c r="P130" s="99">
        <f t="shared" si="5"/>
        <v>-4.092546399</v>
      </c>
    </row>
    <row r="131">
      <c r="A131" s="262">
        <v>42963.0</v>
      </c>
      <c r="B131" s="10">
        <f>exp(-'Yield curve'!B124*$B$9/100)</f>
        <v>0.9245020599</v>
      </c>
      <c r="C131" s="10">
        <f>exp(-'Yield curve'!C124*$C$9/100)</f>
        <v>0.8548750167</v>
      </c>
      <c r="D131" s="10">
        <f>exp(-'Yield curve'!D124*$D$9/100)</f>
        <v>0.7906499107</v>
      </c>
      <c r="E131" s="10">
        <f>exp(-'Yield curve'!E124*$E$9/100)</f>
        <v>0.7313961772</v>
      </c>
      <c r="F131" s="10">
        <f>exp(-'Yield curve'!F124*$F$9/100)</f>
        <v>0.6767184307</v>
      </c>
      <c r="G131" s="10">
        <f>exp(-'Yield curve'!G124*$G$9/100)</f>
        <v>0.6262535237</v>
      </c>
      <c r="H131" s="10">
        <f>exp(-'Yield curve'!H124*$H$9/100)</f>
        <v>0.5796678569</v>
      </c>
      <c r="I131" s="10">
        <f>exp(-'Yield curve'!I124*$I$9/100)</f>
        <v>0.5360827923</v>
      </c>
      <c r="J131" s="10">
        <f>exp(-'Yield curve'!J124*$J$9/100)</f>
        <v>0.4957418259</v>
      </c>
      <c r="K131" s="99">
        <f>exp(-'Yield curve'!K124*$K$9/100)</f>
        <v>0.4584060113</v>
      </c>
      <c r="L131" s="99">
        <f t="shared" si="3"/>
        <v>69.20062875</v>
      </c>
      <c r="M131" s="99">
        <f t="shared" si="4"/>
        <v>8.266303784</v>
      </c>
      <c r="N131" s="99">
        <f>M131*(Bonds!AE121/100)*(1/(1+(Bonds!K121/100)))</f>
        <v>0.0007668185329</v>
      </c>
      <c r="O131" s="99">
        <f>-M131*Bonds!$AS$8</f>
        <v>-1.294317677</v>
      </c>
      <c r="P131" s="99">
        <f t="shared" si="5"/>
        <v>-4.092991877</v>
      </c>
    </row>
    <row r="132">
      <c r="A132" s="262">
        <v>42962.0</v>
      </c>
      <c r="B132" s="10">
        <f>exp(-'Yield curve'!B125*$B$9/100)</f>
        <v>0.9246869788</v>
      </c>
      <c r="C132" s="10">
        <f>exp(-'Yield curve'!C125*$C$9/100)</f>
        <v>0.8545331351</v>
      </c>
      <c r="D132" s="10">
        <f>exp(-'Yield curve'!D125*$D$9/100)</f>
        <v>0.7894648248</v>
      </c>
      <c r="E132" s="10">
        <f>exp(-'Yield curve'!E125*$E$9/100)</f>
        <v>0.7300808482</v>
      </c>
      <c r="F132" s="10">
        <f>exp(-'Yield curve'!F125*$F$9/100)</f>
        <v>0.6753663464</v>
      </c>
      <c r="G132" s="10">
        <f>exp(-'Yield curve'!G125*$G$9/100)</f>
        <v>0.6251272812</v>
      </c>
      <c r="H132" s="10">
        <f>exp(-'Yield curve'!H125*$H$9/100)</f>
        <v>0.5788568897</v>
      </c>
      <c r="I132" s="10">
        <f>exp(-'Yield curve'!I125*$I$9/100)</f>
        <v>0.5356540975</v>
      </c>
      <c r="J132" s="10">
        <f>exp(-'Yield curve'!J125*$J$9/100)</f>
        <v>0.4957418259</v>
      </c>
      <c r="K132" s="99">
        <f>exp(-'Yield curve'!K125*$K$9/100)</f>
        <v>0.4588646466</v>
      </c>
      <c r="L132" s="99">
        <f t="shared" si="3"/>
        <v>69.22578372</v>
      </c>
      <c r="M132" s="99">
        <f t="shared" si="4"/>
        <v>8.26854226</v>
      </c>
      <c r="N132" s="99">
        <f>M132*(Bonds!AE122/100)*(1/(1+(Bonds!K122/100)))</f>
        <v>0.000767097343</v>
      </c>
      <c r="O132" s="99">
        <f>-M132*Bonds!$AS$8</f>
        <v>-1.294668172</v>
      </c>
      <c r="P132" s="99">
        <f t="shared" si="5"/>
        <v>-4.094100239</v>
      </c>
    </row>
    <row r="133">
      <c r="A133" s="262">
        <v>42961.0</v>
      </c>
      <c r="B133" s="10">
        <f>exp(-'Yield curve'!B126*$B$9/100)</f>
        <v>0.9245020599</v>
      </c>
      <c r="C133" s="10">
        <f>exp(-'Yield curve'!C126*$C$9/100)</f>
        <v>0.8545331351</v>
      </c>
      <c r="D133" s="10">
        <f>exp(-'Yield curve'!D126*$D$9/100)</f>
        <v>0.7897016998</v>
      </c>
      <c r="E133" s="10">
        <f>exp(-'Yield curve'!E126*$E$9/100)</f>
        <v>0.7306651466</v>
      </c>
      <c r="F133" s="10">
        <f>exp(-'Yield curve'!F126*$F$9/100)</f>
        <v>0.676380156</v>
      </c>
      <c r="G133" s="10">
        <f>exp(-'Yield curve'!G126*$G$9/100)</f>
        <v>0.6262535237</v>
      </c>
      <c r="H133" s="10">
        <f>exp(-'Yield curve'!H126*$H$9/100)</f>
        <v>0.5800737664</v>
      </c>
      <c r="I133" s="10">
        <f>exp(-'Yield curve'!I126*$I$9/100)</f>
        <v>0.536654919</v>
      </c>
      <c r="J133" s="10">
        <f>exp(-'Yield curve'!J126*$J$9/100)</f>
        <v>0.4964859967</v>
      </c>
      <c r="K133" s="99">
        <f>exp(-'Yield curve'!K126*$K$9/100)</f>
        <v>0.4593237408</v>
      </c>
      <c r="L133" s="99">
        <f t="shared" si="3"/>
        <v>69.29338358</v>
      </c>
      <c r="M133" s="99">
        <f t="shared" si="4"/>
        <v>8.269247968</v>
      </c>
      <c r="N133" s="99">
        <f>M133*(Bonds!AE123/100)*(1/(1+(Bonds!K123/100)))</f>
        <v>-0.001534467984</v>
      </c>
      <c r="O133" s="99">
        <f>-M133*Bonds!$AS$8</f>
        <v>-1.294778671</v>
      </c>
      <c r="P133" s="99">
        <f t="shared" si="5"/>
        <v>-4.094449665</v>
      </c>
    </row>
    <row r="134">
      <c r="A134" s="262">
        <v>42958.0</v>
      </c>
      <c r="B134" s="10">
        <f>exp(-'Yield curve'!B127*$B$9/100)</f>
        <v>0.9242247509</v>
      </c>
      <c r="C134" s="10">
        <f>exp(-'Yield curve'!C127*$C$9/100)</f>
        <v>0.8536790291</v>
      </c>
      <c r="D134" s="10">
        <f>exp(-'Yield curve'!D127*$D$9/100)</f>
        <v>0.7885180352</v>
      </c>
      <c r="E134" s="10">
        <f>exp(-'Yield curve'!E127*$E$9/100)</f>
        <v>0.7293511323</v>
      </c>
      <c r="F134" s="10">
        <f>exp(-'Yield curve'!F127*$F$9/100)</f>
        <v>0.6750287476</v>
      </c>
      <c r="G134" s="10">
        <f>exp(-'Yield curve'!G127*$G$9/100)</f>
        <v>0.6251272812</v>
      </c>
      <c r="H134" s="10">
        <f>exp(-'Yield curve'!H127*$H$9/100)</f>
        <v>0.5792622314</v>
      </c>
      <c r="I134" s="10">
        <f>exp(-'Yield curve'!I127*$I$9/100)</f>
        <v>0.5357969577</v>
      </c>
      <c r="J134" s="10">
        <f>exp(-'Yield curve'!J127*$J$9/100)</f>
        <v>0.4955931257</v>
      </c>
      <c r="K134" s="99">
        <f>exp(-'Yield curve'!K127*$K$9/100)</f>
        <v>0.4584060113</v>
      </c>
      <c r="L134" s="99">
        <f t="shared" si="3"/>
        <v>69.16805669</v>
      </c>
      <c r="M134" s="99">
        <f t="shared" si="4"/>
        <v>8.268227316</v>
      </c>
      <c r="N134" s="99">
        <f>M134*(Bonds!AE124/100)*(1/(1+(Bonds!K124/100)))</f>
        <v>0</v>
      </c>
      <c r="O134" s="99">
        <f>-M134*Bonds!$AS$8</f>
        <v>-1.294618859</v>
      </c>
      <c r="P134" s="99">
        <f t="shared" si="5"/>
        <v>-4.093944297</v>
      </c>
    </row>
    <row r="135">
      <c r="A135" s="262">
        <v>42957.0</v>
      </c>
      <c r="B135" s="10">
        <f>exp(-'Yield curve'!B128*$B$9/100)</f>
        <v>0.9238551349</v>
      </c>
      <c r="C135" s="10">
        <f>exp(-'Yield curve'!C128*$C$9/100)</f>
        <v>0.8531669753</v>
      </c>
      <c r="D135" s="10">
        <f>exp(-'Yield curve'!D128*$D$9/100)</f>
        <v>0.7880450663</v>
      </c>
      <c r="E135" s="10">
        <f>exp(-'Yield curve'!E128*$E$9/100)</f>
        <v>0.7289136529</v>
      </c>
      <c r="F135" s="10">
        <f>exp(-'Yield curve'!F128*$F$9/100)</f>
        <v>0.6746913176</v>
      </c>
      <c r="G135" s="10">
        <f>exp(-'Yield curve'!G128*$G$9/100)</f>
        <v>0.6247523174</v>
      </c>
      <c r="H135" s="10">
        <f>exp(-'Yield curve'!H128*$H$9/100)</f>
        <v>0.5788568897</v>
      </c>
      <c r="I135" s="10">
        <f>exp(-'Yield curve'!I128*$I$9/100)</f>
        <v>0.5355112755</v>
      </c>
      <c r="J135" s="10">
        <f>exp(-'Yield curve'!J128*$J$9/100)</f>
        <v>0.4954444701</v>
      </c>
      <c r="K135" s="99">
        <f>exp(-'Yield curve'!K128*$K$9/100)</f>
        <v>0.4584060113</v>
      </c>
      <c r="L135" s="99">
        <f t="shared" si="3"/>
        <v>69.15635202</v>
      </c>
      <c r="M135" s="99">
        <f t="shared" si="4"/>
        <v>8.268869571</v>
      </c>
      <c r="N135" s="99">
        <f>M135*(Bonds!AE125/100)*(1/(1+(Bonds!K125/100)))</f>
        <v>-0.001534113093</v>
      </c>
      <c r="O135" s="99">
        <f>-M135*Bonds!$AS$8</f>
        <v>-1.294719422</v>
      </c>
      <c r="P135" s="99">
        <f t="shared" si="5"/>
        <v>-4.094262305</v>
      </c>
    </row>
    <row r="136">
      <c r="A136" s="262">
        <v>42956.0</v>
      </c>
      <c r="B136" s="10">
        <f>exp(-'Yield curve'!B129*$B$9/100)</f>
        <v>0.92357802</v>
      </c>
      <c r="C136" s="10">
        <f>exp(-'Yield curve'!C129*$C$9/100)</f>
        <v>0.8528257768</v>
      </c>
      <c r="D136" s="10">
        <f>exp(-'Yield curve'!D129*$D$9/100)</f>
        <v>0.7875723811</v>
      </c>
      <c r="E136" s="10">
        <f>exp(-'Yield curve'!E129*$E$9/100)</f>
        <v>0.7283307551</v>
      </c>
      <c r="F136" s="10">
        <f>exp(-'Yield curve'!F129*$F$9/100)</f>
        <v>0.6740169635</v>
      </c>
      <c r="G136" s="10">
        <f>exp(-'Yield curve'!G129*$G$9/100)</f>
        <v>0.6241902932</v>
      </c>
      <c r="H136" s="10">
        <f>exp(-'Yield curve'!H129*$H$9/100)</f>
        <v>0.5784518317</v>
      </c>
      <c r="I136" s="10">
        <f>exp(-'Yield curve'!I129*$I$9/100)</f>
        <v>0.534940368</v>
      </c>
      <c r="J136" s="10">
        <f>exp(-'Yield curve'!J129*$J$9/100)</f>
        <v>0.4947018604</v>
      </c>
      <c r="K136" s="99">
        <f>exp(-'Yield curve'!K129*$K$9/100)</f>
        <v>0.4574901155</v>
      </c>
      <c r="L136" s="99">
        <f t="shared" si="3"/>
        <v>69.04535583</v>
      </c>
      <c r="M136" s="99">
        <f t="shared" si="4"/>
        <v>8.267138442</v>
      </c>
      <c r="N136" s="99">
        <f>M136*(Bonds!AE126/100)*(1/(1+(Bonds!K126/100)))</f>
        <v>0.003067014818</v>
      </c>
      <c r="O136" s="99">
        <f>-M136*Bonds!$AS$8</f>
        <v>-1.294448366</v>
      </c>
      <c r="P136" s="99">
        <f t="shared" si="5"/>
        <v>-4.093405151</v>
      </c>
    </row>
    <row r="137">
      <c r="A137" s="262">
        <v>42955.0</v>
      </c>
      <c r="B137" s="10">
        <f>exp(-'Yield curve'!B130*$B$9/100)</f>
        <v>0.9233933228</v>
      </c>
      <c r="C137" s="10">
        <f>exp(-'Yield curve'!C130*$C$9/100)</f>
        <v>0.8524847147</v>
      </c>
      <c r="D137" s="10">
        <f>exp(-'Yield curve'!D130*$D$9/100)</f>
        <v>0.7875723811</v>
      </c>
      <c r="E137" s="10">
        <f>exp(-'Yield curve'!E130*$E$9/100)</f>
        <v>0.7286221457</v>
      </c>
      <c r="F137" s="10">
        <f>exp(-'Yield curve'!F130*$F$9/100)</f>
        <v>0.6746913176</v>
      </c>
      <c r="G137" s="10">
        <f>exp(-'Yield curve'!G130*$G$9/100)</f>
        <v>0.6251272812</v>
      </c>
      <c r="H137" s="10">
        <f>exp(-'Yield curve'!H130*$H$9/100)</f>
        <v>0.5796678569</v>
      </c>
      <c r="I137" s="10">
        <f>exp(-'Yield curve'!I130*$I$9/100)</f>
        <v>0.5363687793</v>
      </c>
      <c r="J137" s="10">
        <f>exp(-'Yield curve'!J130*$J$9/100)</f>
        <v>0.4963370732</v>
      </c>
      <c r="K137" s="99">
        <f>exp(-'Yield curve'!K130*$K$9/100)</f>
        <v>0.4593237408</v>
      </c>
      <c r="L137" s="99">
        <f t="shared" si="3"/>
        <v>69.25493422</v>
      </c>
      <c r="M137" s="99">
        <f t="shared" si="4"/>
        <v>8.271744748</v>
      </c>
      <c r="N137" s="99">
        <f>M137*(Bonds!AE127/100)*(1/(1+(Bonds!K127/100)))</f>
        <v>0</v>
      </c>
      <c r="O137" s="99">
        <f>-M137*Bonds!$AS$8</f>
        <v>-1.29516961</v>
      </c>
      <c r="P137" s="99">
        <f t="shared" si="5"/>
        <v>-4.095685925</v>
      </c>
    </row>
    <row r="138">
      <c r="A138" s="262">
        <v>42954.0</v>
      </c>
      <c r="B138" s="10">
        <f>exp(-'Yield curve'!B131*$B$9/100)</f>
        <v>0.9236703824</v>
      </c>
      <c r="C138" s="10">
        <f>exp(-'Yield curve'!C131*$C$9/100)</f>
        <v>0.852996359</v>
      </c>
      <c r="D138" s="10">
        <f>exp(-'Yield curve'!D131*$D$9/100)</f>
        <v>0.7880450663</v>
      </c>
      <c r="E138" s="10">
        <f>exp(-'Yield curve'!E131*$E$9/100)</f>
        <v>0.7290594502</v>
      </c>
      <c r="F138" s="10">
        <f>exp(-'Yield curve'!F131*$F$9/100)</f>
        <v>0.6750287476</v>
      </c>
      <c r="G138" s="10">
        <f>exp(-'Yield curve'!G131*$G$9/100)</f>
        <v>0.6255024702</v>
      </c>
      <c r="H138" s="10">
        <f>exp(-'Yield curve'!H131*$H$9/100)</f>
        <v>0.5800737664</v>
      </c>
      <c r="I138" s="10">
        <f>exp(-'Yield curve'!I131*$I$9/100)</f>
        <v>0.536654919</v>
      </c>
      <c r="J138" s="10">
        <f>exp(-'Yield curve'!J131*$J$9/100)</f>
        <v>0.4964859967</v>
      </c>
      <c r="K138" s="99">
        <f>exp(-'Yield curve'!K131*$K$9/100)</f>
        <v>0.4593237408</v>
      </c>
      <c r="L138" s="99">
        <f t="shared" si="3"/>
        <v>69.26631722</v>
      </c>
      <c r="M138" s="99">
        <f t="shared" si="4"/>
        <v>8.271137111</v>
      </c>
      <c r="N138" s="99">
        <f>M138*(Bonds!AE128/100)*(1/(1+(Bonds!K128/100)))</f>
        <v>0.00230222781</v>
      </c>
      <c r="O138" s="99">
        <f>-M138*Bonds!$AS$8</f>
        <v>-1.295074468</v>
      </c>
      <c r="P138" s="99">
        <f t="shared" si="5"/>
        <v>-4.095385058</v>
      </c>
    </row>
    <row r="139">
      <c r="A139" s="262">
        <v>42951.0</v>
      </c>
      <c r="B139" s="10">
        <f>exp(-'Yield curve'!B132*$B$9/100)</f>
        <v>0.9233933228</v>
      </c>
      <c r="C139" s="10">
        <f>exp(-'Yield curve'!C132*$C$9/100)</f>
        <v>0.8524847147</v>
      </c>
      <c r="D139" s="10">
        <f>exp(-'Yield curve'!D132*$D$9/100)</f>
        <v>0.7875723811</v>
      </c>
      <c r="E139" s="10">
        <f>exp(-'Yield curve'!E132*$E$9/100)</f>
        <v>0.7287678847</v>
      </c>
      <c r="F139" s="10">
        <f>exp(-'Yield curve'!F132*$F$9/100)</f>
        <v>0.6750287476</v>
      </c>
      <c r="G139" s="10">
        <f>exp(-'Yield curve'!G132*$G$9/100)</f>
        <v>0.625690149</v>
      </c>
      <c r="H139" s="10">
        <f>exp(-'Yield curve'!H132*$H$9/100)</f>
        <v>0.5804799602</v>
      </c>
      <c r="I139" s="10">
        <f>exp(-'Yield curve'!I132*$I$9/100)</f>
        <v>0.5373709361</v>
      </c>
      <c r="J139" s="10">
        <f>exp(-'Yield curve'!J132*$J$9/100)</f>
        <v>0.4975297128</v>
      </c>
      <c r="K139" s="99">
        <f>exp(-'Yield curve'!K132*$K$9/100)</f>
        <v>0.460703781</v>
      </c>
      <c r="L139" s="99">
        <f t="shared" si="3"/>
        <v>69.41195367</v>
      </c>
      <c r="M139" s="99">
        <f t="shared" si="4"/>
        <v>8.27512756</v>
      </c>
      <c r="N139" s="99">
        <f>M139*(Bonds!AE129/100)*(1/(1+(Bonds!K129/100)))</f>
        <v>-0.005375952939</v>
      </c>
      <c r="O139" s="99">
        <f>-M139*Bonds!$AS$8</f>
        <v>-1.295699283</v>
      </c>
      <c r="P139" s="99">
        <f t="shared" si="5"/>
        <v>-4.097360896</v>
      </c>
    </row>
    <row r="140">
      <c r="A140" s="262">
        <v>42950.0</v>
      </c>
      <c r="B140" s="10">
        <f>exp(-'Yield curve'!B133*$B$9/100)</f>
        <v>0.9229317416</v>
      </c>
      <c r="C140" s="10">
        <f>exp(-'Yield curve'!C133*$C$9/100)</f>
        <v>0.8518029996</v>
      </c>
      <c r="D140" s="10">
        <f>exp(-'Yield curve'!D133*$D$9/100)</f>
        <v>0.7863919081</v>
      </c>
      <c r="E140" s="10">
        <f>exp(-'Yield curve'!E133*$E$9/100)</f>
        <v>0.727020939</v>
      </c>
      <c r="F140" s="10">
        <f>exp(-'Yield curve'!F133*$F$9/100)</f>
        <v>0.6726702767</v>
      </c>
      <c r="G140" s="10">
        <f>exp(-'Yield curve'!G133*$G$9/100)</f>
        <v>0.6230677613</v>
      </c>
      <c r="H140" s="10">
        <f>exp(-'Yield curve'!H133*$H$9/100)</f>
        <v>0.5776425657</v>
      </c>
      <c r="I140" s="10">
        <f>exp(-'Yield curve'!I133*$I$9/100)</f>
        <v>0.5343700691</v>
      </c>
      <c r="J140" s="10">
        <f>exp(-'Yield curve'!J133*$J$9/100)</f>
        <v>0.4944051284</v>
      </c>
      <c r="K140" s="99">
        <f>exp(-'Yield curve'!K133*$K$9/100)</f>
        <v>0.4574901155</v>
      </c>
      <c r="L140" s="99">
        <f t="shared" si="3"/>
        <v>69.01628882</v>
      </c>
      <c r="M140" s="99">
        <f t="shared" si="4"/>
        <v>8.268701328</v>
      </c>
      <c r="N140" s="99">
        <f>M140*(Bonds!AE130/100)*(1/(1+(Bonds!K130/100)))</f>
        <v>-0.005368290604</v>
      </c>
      <c r="O140" s="99">
        <f>-M140*Bonds!$AS$8</f>
        <v>-1.294693079</v>
      </c>
      <c r="P140" s="99">
        <f t="shared" si="5"/>
        <v>-4.094179</v>
      </c>
    </row>
    <row r="141">
      <c r="A141" s="262">
        <v>42949.0</v>
      </c>
      <c r="B141" s="10">
        <f>exp(-'Yield curve'!B134*$B$9/100)</f>
        <v>0.9231163464</v>
      </c>
      <c r="C141" s="10">
        <f>exp(-'Yield curve'!C134*$C$9/100)</f>
        <v>0.8518029996</v>
      </c>
      <c r="D141" s="10">
        <f>exp(-'Yield curve'!D134*$D$9/100)</f>
        <v>0.7859202145</v>
      </c>
      <c r="E141" s="10">
        <f>exp(-'Yield curve'!E134*$E$9/100)</f>
        <v>0.7261490371</v>
      </c>
      <c r="F141" s="10">
        <f>exp(-'Yield curve'!F134*$F$9/100)</f>
        <v>0.6713262806</v>
      </c>
      <c r="G141" s="10">
        <f>exp(-'Yield curve'!G134*$G$9/100)</f>
        <v>0.6210150265</v>
      </c>
      <c r="H141" s="10">
        <f>exp(-'Yield curve'!H134*$H$9/100)</f>
        <v>0.5748190404</v>
      </c>
      <c r="I141" s="10">
        <f>exp(-'Yield curve'!I134*$I$9/100)</f>
        <v>0.5313859601</v>
      </c>
      <c r="J141" s="10">
        <f>exp(-'Yield curve'!J134*$J$9/100)</f>
        <v>0.4913001669</v>
      </c>
      <c r="K141" s="99">
        <f>exp(-'Yield curve'!K134*$K$9/100)</f>
        <v>0.4542988671</v>
      </c>
      <c r="L141" s="99">
        <f t="shared" si="3"/>
        <v>68.63885549</v>
      </c>
      <c r="M141" s="99">
        <f t="shared" si="4"/>
        <v>8.261187551</v>
      </c>
      <c r="N141" s="99">
        <f>M141*(Bonds!AE131/100)*(1/(1+(Bonds!K131/100)))</f>
        <v>0.0007657046576</v>
      </c>
      <c r="O141" s="99">
        <f>-M141*Bonds!$AS$8</f>
        <v>-1.29351659</v>
      </c>
      <c r="P141" s="99">
        <f t="shared" si="5"/>
        <v>-4.090458616</v>
      </c>
    </row>
    <row r="142">
      <c r="A142" s="262">
        <v>42948.0</v>
      </c>
      <c r="B142" s="10">
        <f>exp(-'Yield curve'!B135*$B$9/100)</f>
        <v>0.9229317416</v>
      </c>
      <c r="C142" s="10">
        <f>exp(-'Yield curve'!C135*$C$9/100)</f>
        <v>0.851632656</v>
      </c>
      <c r="D142" s="10">
        <f>exp(-'Yield curve'!D135*$D$9/100)</f>
        <v>0.7859202145</v>
      </c>
      <c r="E142" s="10">
        <f>exp(-'Yield curve'!E135*$E$9/100)</f>
        <v>0.7261490371</v>
      </c>
      <c r="F142" s="10">
        <f>exp(-'Yield curve'!F135*$F$9/100)</f>
        <v>0.6713262806</v>
      </c>
      <c r="G142" s="10">
        <f>exp(-'Yield curve'!G135*$G$9/100)</f>
        <v>0.621201359</v>
      </c>
      <c r="H142" s="10">
        <f>exp(-'Yield curve'!H135*$H$9/100)</f>
        <v>0.5752215546</v>
      </c>
      <c r="I142" s="10">
        <f>exp(-'Yield curve'!I135*$I$9/100)</f>
        <v>0.5318112389</v>
      </c>
      <c r="J142" s="10">
        <f>exp(-'Yield curve'!J135*$J$9/100)</f>
        <v>0.4917425361</v>
      </c>
      <c r="K142" s="99">
        <f>exp(-'Yield curve'!K135*$K$9/100)</f>
        <v>0.4547533932</v>
      </c>
      <c r="L142" s="99">
        <f t="shared" si="3"/>
        <v>68.68975436</v>
      </c>
      <c r="M142" s="99">
        <f t="shared" si="4"/>
        <v>8.262464713</v>
      </c>
      <c r="N142" s="99">
        <f>M142*(Bonds!AE132/100)*(1/(1+(Bonds!K132/100)))</f>
        <v>0.002297682067</v>
      </c>
      <c r="O142" s="99">
        <f>-M142*Bonds!$AS$8</f>
        <v>-1.293716565</v>
      </c>
      <c r="P142" s="99">
        <f t="shared" si="5"/>
        <v>-4.091090992</v>
      </c>
    </row>
    <row r="143">
      <c r="A143" s="262">
        <v>42947.0</v>
      </c>
      <c r="B143" s="10">
        <f>exp(-'Yield curve'!B136*$B$9/100)</f>
        <v>0.9227471737</v>
      </c>
      <c r="C143" s="10">
        <f>exp(-'Yield curve'!C136*$C$9/100)</f>
        <v>0.8514623465</v>
      </c>
      <c r="D143" s="10">
        <f>exp(-'Yield curve'!D136*$D$9/100)</f>
        <v>0.7859202145</v>
      </c>
      <c r="E143" s="10">
        <f>exp(-'Yield curve'!E136*$E$9/100)</f>
        <v>0.7264395548</v>
      </c>
      <c r="F143" s="10">
        <f>exp(-'Yield curve'!F136*$F$9/100)</f>
        <v>0.6719979426</v>
      </c>
      <c r="G143" s="10">
        <f>exp(-'Yield curve'!G136*$G$9/100)</f>
        <v>0.6219472481</v>
      </c>
      <c r="H143" s="10">
        <f>exp(-'Yield curve'!H136*$H$9/100)</f>
        <v>0.5760274288</v>
      </c>
      <c r="I143" s="10">
        <f>exp(-'Yield curve'!I136*$I$9/100)</f>
        <v>0.5328048803</v>
      </c>
      <c r="J143" s="10">
        <f>exp(-'Yield curve'!J136*$J$9/100)</f>
        <v>0.4929241356</v>
      </c>
      <c r="K143" s="99">
        <f>exp(-'Yield curve'!K136*$K$9/100)</f>
        <v>0.4561197018</v>
      </c>
      <c r="L143" s="99">
        <f t="shared" si="3"/>
        <v>68.84633737</v>
      </c>
      <c r="M143" s="99">
        <f t="shared" si="4"/>
        <v>8.265875219</v>
      </c>
      <c r="N143" s="99">
        <f>M143*(Bonds!AE133/100)*(1/(1+(Bonds!K133/100)))</f>
        <v>0.001532846587</v>
      </c>
      <c r="O143" s="99">
        <f>-M143*Bonds!$AS$8</f>
        <v>-1.294250574</v>
      </c>
      <c r="P143" s="99">
        <f t="shared" si="5"/>
        <v>-4.092779676</v>
      </c>
    </row>
    <row r="144">
      <c r="A144" s="262">
        <v>42944.0</v>
      </c>
      <c r="B144" s="10">
        <f>exp(-'Yield curve'!B137*$B$9/100)</f>
        <v>0.9227471737</v>
      </c>
      <c r="C144" s="10">
        <f>exp(-'Yield curve'!C137*$C$9/100)</f>
        <v>0.8514623465</v>
      </c>
      <c r="D144" s="10">
        <f>exp(-'Yield curve'!D137*$D$9/100)</f>
        <v>0.7861560259</v>
      </c>
      <c r="E144" s="10">
        <f>exp(-'Yield curve'!E137*$E$9/100)</f>
        <v>0.7268755493</v>
      </c>
      <c r="F144" s="10">
        <f>exp(-'Yield curve'!F137*$F$9/100)</f>
        <v>0.6726702767</v>
      </c>
      <c r="G144" s="10">
        <f>exp(-'Yield curve'!G137*$G$9/100)</f>
        <v>0.622880869</v>
      </c>
      <c r="H144" s="10">
        <f>exp(-'Yield curve'!H137*$H$9/100)</f>
        <v>0.5772383574</v>
      </c>
      <c r="I144" s="10">
        <f>exp(-'Yield curve'!I137*$I$9/100)</f>
        <v>0.533942744</v>
      </c>
      <c r="J144" s="10">
        <f>exp(-'Yield curve'!J137*$J$9/100)</f>
        <v>0.4939603639</v>
      </c>
      <c r="K144" s="99">
        <f>exp(-'Yield curve'!K137*$K$9/100)</f>
        <v>0.457032854</v>
      </c>
      <c r="L144" s="99">
        <f t="shared" si="3"/>
        <v>68.96066837</v>
      </c>
      <c r="M144" s="99">
        <f t="shared" si="4"/>
        <v>8.267821079</v>
      </c>
      <c r="N144" s="99">
        <f>M144*(Bonds!AE134/100)*(1/(1+(Bonds!K134/100)))</f>
        <v>0.0007667459037</v>
      </c>
      <c r="O144" s="99">
        <f>-M144*Bonds!$AS$8</f>
        <v>-1.294555252</v>
      </c>
      <c r="P144" s="99">
        <f t="shared" si="5"/>
        <v>-4.093743153</v>
      </c>
    </row>
    <row r="145">
      <c r="A145" s="262">
        <v>42943.0</v>
      </c>
      <c r="B145" s="10">
        <f>exp(-'Yield curve'!B138*$B$9/100)</f>
        <v>0.9227471737</v>
      </c>
      <c r="C145" s="10">
        <f>exp(-'Yield curve'!C138*$C$9/100)</f>
        <v>0.8518029996</v>
      </c>
      <c r="D145" s="10">
        <f>exp(-'Yield curve'!D138*$D$9/100)</f>
        <v>0.7866278611</v>
      </c>
      <c r="E145" s="10">
        <f>exp(-'Yield curve'!E138*$E$9/100)</f>
        <v>0.7276027884</v>
      </c>
      <c r="F145" s="10">
        <f>exp(-'Yield curve'!F138*$F$9/100)</f>
        <v>0.6736800392</v>
      </c>
      <c r="G145" s="10">
        <f>exp(-'Yield curve'!G138*$G$9/100)</f>
        <v>0.6240030642</v>
      </c>
      <c r="H145" s="10">
        <f>exp(-'Yield curve'!H138*$H$9/100)</f>
        <v>0.5784518317</v>
      </c>
      <c r="I145" s="10">
        <f>exp(-'Yield curve'!I138*$I$9/100)</f>
        <v>0.534940368</v>
      </c>
      <c r="J145" s="10">
        <f>exp(-'Yield curve'!J138*$J$9/100)</f>
        <v>0.4947018604</v>
      </c>
      <c r="K145" s="99">
        <f>exp(-'Yield curve'!K138*$K$9/100)</f>
        <v>0.4574901155</v>
      </c>
      <c r="L145" s="99">
        <f t="shared" si="3"/>
        <v>69.0311799</v>
      </c>
      <c r="M145" s="99">
        <f t="shared" si="4"/>
        <v>8.268256632</v>
      </c>
      <c r="N145" s="99">
        <f>M145*(Bonds!AE135/100)*(1/(1+(Bonds!K135/100)))</f>
        <v>-0.006134859307</v>
      </c>
      <c r="O145" s="99">
        <f>-M145*Bonds!$AS$8</f>
        <v>-1.29462345</v>
      </c>
      <c r="P145" s="99">
        <f t="shared" si="5"/>
        <v>-4.093958813</v>
      </c>
    </row>
    <row r="146">
      <c r="A146" s="262">
        <v>42942.0</v>
      </c>
      <c r="B146" s="10">
        <f>exp(-'Yield curve'!B139*$B$9/100)</f>
        <v>0.9229317416</v>
      </c>
      <c r="C146" s="10">
        <f>exp(-'Yield curve'!C139*$C$9/100)</f>
        <v>0.8509516224</v>
      </c>
      <c r="D146" s="10">
        <f>exp(-'Yield curve'!D139*$D$9/100)</f>
        <v>0.7852132045</v>
      </c>
      <c r="E146" s="10">
        <f>exp(-'Yield curve'!E139*$E$9/100)</f>
        <v>0.7257134783</v>
      </c>
      <c r="F146" s="10">
        <f>exp(-'Yield curve'!F139*$F$9/100)</f>
        <v>0.6713262806</v>
      </c>
      <c r="G146" s="10">
        <f>exp(-'Yield curve'!G139*$G$9/100)</f>
        <v>0.6213877474</v>
      </c>
      <c r="H146" s="10">
        <f>exp(-'Yield curve'!H139*$H$9/100)</f>
        <v>0.5756243507</v>
      </c>
      <c r="I146" s="10">
        <f>exp(-'Yield curve'!I139*$I$9/100)</f>
        <v>0.5318112389</v>
      </c>
      <c r="J146" s="10">
        <f>exp(-'Yield curve'!J139*$J$9/100)</f>
        <v>0.4913001669</v>
      </c>
      <c r="K146" s="99">
        <f>exp(-'Yield curve'!K139*$K$9/100)</f>
        <v>0.4538447953</v>
      </c>
      <c r="L146" s="99">
        <f t="shared" si="3"/>
        <v>68.58984572</v>
      </c>
      <c r="M146" s="99">
        <f t="shared" si="4"/>
        <v>8.260520579</v>
      </c>
      <c r="N146" s="99">
        <f>M146*(Bonds!AE136/100)*(1/(1+(Bonds!K136/100)))</f>
        <v>-0.001531143759</v>
      </c>
      <c r="O146" s="99">
        <f>-M146*Bonds!$AS$8</f>
        <v>-1.293412157</v>
      </c>
      <c r="P146" s="99">
        <f t="shared" si="5"/>
        <v>-4.09012837</v>
      </c>
    </row>
    <row r="147">
      <c r="A147" s="262">
        <v>42941.0</v>
      </c>
      <c r="B147" s="10">
        <f>exp(-'Yield curve'!B140*$B$9/100)</f>
        <v>0.9226549036</v>
      </c>
      <c r="C147" s="10">
        <f>exp(-'Yield curve'!C140*$C$9/100)</f>
        <v>0.8507814491</v>
      </c>
      <c r="D147" s="10">
        <f>exp(-'Yield curve'!D140*$D$9/100)</f>
        <v>0.7845068305</v>
      </c>
      <c r="E147" s="10">
        <f>exp(-'Yield curve'!E140*$E$9/100)</f>
        <v>0.7246981903</v>
      </c>
      <c r="F147" s="10">
        <f>exp(-'Yield curve'!F140*$F$9/100)</f>
        <v>0.6699849698</v>
      </c>
      <c r="G147" s="10">
        <f>exp(-'Yield curve'!G140*$G$9/100)</f>
        <v>0.6197122634</v>
      </c>
      <c r="H147" s="10">
        <f>exp(-'Yield curve'!H140*$H$9/100)</f>
        <v>0.573613187</v>
      </c>
      <c r="I147" s="10">
        <f>exp(-'Yield curve'!I140*$I$9/100)</f>
        <v>0.5301121629</v>
      </c>
      <c r="J147" s="10">
        <f>exp(-'Yield curve'!J140*$J$9/100)</f>
        <v>0.4899754457</v>
      </c>
      <c r="K147" s="99">
        <f>exp(-'Yield curve'!K140*$K$9/100)</f>
        <v>0.4529380128</v>
      </c>
      <c r="L147" s="99">
        <f t="shared" si="3"/>
        <v>68.46022223</v>
      </c>
      <c r="M147" s="99">
        <f t="shared" si="4"/>
        <v>8.259223651</v>
      </c>
      <c r="N147" s="99">
        <f>M147*(Bonds!AE137/100)*(1/(1+(Bonds!K137/100)))</f>
        <v>0</v>
      </c>
      <c r="O147" s="99">
        <f>-M147*Bonds!$AS$8</f>
        <v>-1.293209087</v>
      </c>
      <c r="P147" s="99">
        <f t="shared" si="5"/>
        <v>-4.089486207</v>
      </c>
    </row>
    <row r="148">
      <c r="A148" s="262">
        <v>42940.0</v>
      </c>
      <c r="B148" s="10">
        <f>exp(-'Yield curve'!B141*$B$9/100)</f>
        <v>0.9226549036</v>
      </c>
      <c r="C148" s="10">
        <f>exp(-'Yield curve'!C141*$C$9/100)</f>
        <v>0.8506113098</v>
      </c>
      <c r="D148" s="10">
        <f>exp(-'Yield curve'!D141*$D$9/100)</f>
        <v>0.7845068305</v>
      </c>
      <c r="E148" s="10">
        <f>exp(-'Yield curve'!E141*$E$9/100)</f>
        <v>0.7245532652</v>
      </c>
      <c r="F148" s="10">
        <f>exp(-'Yield curve'!F141*$F$9/100)</f>
        <v>0.669650061</v>
      </c>
      <c r="G148" s="10">
        <f>exp(-'Yield curve'!G141*$G$9/100)</f>
        <v>0.6195263776</v>
      </c>
      <c r="H148" s="10">
        <f>exp(-'Yield curve'!H141*$H$9/100)</f>
        <v>0.573613187</v>
      </c>
      <c r="I148" s="10">
        <f>exp(-'Yield curve'!I141*$I$9/100)</f>
        <v>0.5301121629</v>
      </c>
      <c r="J148" s="10">
        <f>exp(-'Yield curve'!J141*$J$9/100)</f>
        <v>0.4899754457</v>
      </c>
      <c r="K148" s="99">
        <f>exp(-'Yield curve'!K141*$K$9/100)</f>
        <v>0.4529380128</v>
      </c>
      <c r="L148" s="99">
        <f t="shared" si="3"/>
        <v>68.45729672</v>
      </c>
      <c r="M148" s="99">
        <f t="shared" si="4"/>
        <v>8.259386935</v>
      </c>
      <c r="N148" s="99">
        <f>M148*(Bonds!AE138/100)*(1/(1+(Bonds!K138/100)))</f>
        <v>0.006122599655</v>
      </c>
      <c r="O148" s="99">
        <f>-M148*Bonds!$AS$8</f>
        <v>-1.293234654</v>
      </c>
      <c r="P148" s="99">
        <f t="shared" si="5"/>
        <v>-4.089567056</v>
      </c>
    </row>
    <row r="149">
      <c r="A149" s="262">
        <v>42937.0</v>
      </c>
      <c r="B149" s="10">
        <f>exp(-'Yield curve'!B142*$B$9/100)</f>
        <v>0.922839453</v>
      </c>
      <c r="C149" s="10">
        <f>exp(-'Yield curve'!C142*$C$9/100)</f>
        <v>0.8518029996</v>
      </c>
      <c r="D149" s="10">
        <f>exp(-'Yield curve'!D142*$D$9/100)</f>
        <v>0.7863919081</v>
      </c>
      <c r="E149" s="10">
        <f>exp(-'Yield curve'!E142*$E$9/100)</f>
        <v>0.7273118055</v>
      </c>
      <c r="F149" s="10">
        <f>exp(-'Yield curve'!F142*$F$9/100)</f>
        <v>0.6733432834</v>
      </c>
      <c r="G149" s="10">
        <f>exp(-'Yield curve'!G142*$G$9/100)</f>
        <v>0.6236287747</v>
      </c>
      <c r="H149" s="10">
        <f>exp(-'Yield curve'!H142*$H$9/100)</f>
        <v>0.5780470571</v>
      </c>
      <c r="I149" s="10">
        <f>exp(-'Yield curve'!I142*$I$9/100)</f>
        <v>0.5343700691</v>
      </c>
      <c r="J149" s="10">
        <f>exp(-'Yield curve'!J142*$J$9/100)</f>
        <v>0.4939603639</v>
      </c>
      <c r="K149" s="99">
        <f>exp(-'Yield curve'!K142*$K$9/100)</f>
        <v>0.4565760496</v>
      </c>
      <c r="L149" s="99">
        <f t="shared" si="3"/>
        <v>68.92655614</v>
      </c>
      <c r="M149" s="99">
        <f t="shared" si="4"/>
        <v>8.266077122</v>
      </c>
      <c r="N149" s="99">
        <f>M149*(Bonds!AE139/100)*(1/(1+(Bonds!K139/100)))</f>
        <v>0.0007665130862</v>
      </c>
      <c r="O149" s="99">
        <f>-M149*Bonds!$AS$8</f>
        <v>-1.294282187</v>
      </c>
      <c r="P149" s="99">
        <f t="shared" si="5"/>
        <v>-4.092879647</v>
      </c>
    </row>
    <row r="150">
      <c r="A150" s="262">
        <v>42936.0</v>
      </c>
      <c r="B150" s="10">
        <f>exp(-'Yield curve'!B143*$B$9/100)</f>
        <v>0.9224703911</v>
      </c>
      <c r="C150" s="10">
        <f>exp(-'Yield curve'!C143*$C$9/100)</f>
        <v>0.8514623465</v>
      </c>
      <c r="D150" s="10">
        <f>exp(-'Yield curve'!D143*$D$9/100)</f>
        <v>0.7866278611</v>
      </c>
      <c r="E150" s="10">
        <f>exp(-'Yield curve'!E143*$E$9/100)</f>
        <v>0.7277483235</v>
      </c>
      <c r="F150" s="10">
        <f>exp(-'Yield curve'!F143*$F$9/100)</f>
        <v>0.6740169635</v>
      </c>
      <c r="G150" s="10">
        <f>exp(-'Yield curve'!G143*$G$9/100)</f>
        <v>0.6243775784</v>
      </c>
      <c r="H150" s="10">
        <f>exp(-'Yield curve'!H143*$H$9/100)</f>
        <v>0.5788568897</v>
      </c>
      <c r="I150" s="10">
        <f>exp(-'Yield curve'!I143*$I$9/100)</f>
        <v>0.5350830378</v>
      </c>
      <c r="J150" s="10">
        <f>exp(-'Yield curve'!J143*$J$9/100)</f>
        <v>0.4945534721</v>
      </c>
      <c r="K150" s="99">
        <f>exp(-'Yield curve'!K143*$K$9/100)</f>
        <v>0.457032854</v>
      </c>
      <c r="L150" s="99">
        <f t="shared" si="3"/>
        <v>68.98608942</v>
      </c>
      <c r="M150" s="99">
        <f t="shared" si="4"/>
        <v>8.267115006</v>
      </c>
      <c r="N150" s="99">
        <f>M150*(Bonds!AE140/100)*(1/(1+(Bonds!K140/100)))</f>
        <v>-0.0007666804235</v>
      </c>
      <c r="O150" s="99">
        <f>-M150*Bonds!$AS$8</f>
        <v>-1.294444697</v>
      </c>
      <c r="P150" s="99">
        <f t="shared" si="5"/>
        <v>-4.093393546</v>
      </c>
    </row>
    <row r="151">
      <c r="A151" s="262">
        <v>42935.0</v>
      </c>
      <c r="B151" s="10">
        <f>exp(-'Yield curve'!B144*$B$9/100)</f>
        <v>0.9227471737</v>
      </c>
      <c r="C151" s="10">
        <f>exp(-'Yield curve'!C144*$C$9/100)</f>
        <v>0.851632656</v>
      </c>
      <c r="D151" s="10">
        <f>exp(-'Yield curve'!D144*$D$9/100)</f>
        <v>0.7866278611</v>
      </c>
      <c r="E151" s="10">
        <f>exp(-'Yield curve'!E144*$E$9/100)</f>
        <v>0.7276027884</v>
      </c>
      <c r="F151" s="10">
        <f>exp(-'Yield curve'!F144*$F$9/100)</f>
        <v>0.6736800392</v>
      </c>
      <c r="G151" s="10">
        <f>exp(-'Yield curve'!G144*$G$9/100)</f>
        <v>0.6236287747</v>
      </c>
      <c r="H151" s="10">
        <f>exp(-'Yield curve'!H144*$H$9/100)</f>
        <v>0.5776425657</v>
      </c>
      <c r="I151" s="10">
        <f>exp(-'Yield curve'!I144*$I$9/100)</f>
        <v>0.5340851478</v>
      </c>
      <c r="J151" s="10">
        <f>exp(-'Yield curve'!J144*$J$9/100)</f>
        <v>0.493812198</v>
      </c>
      <c r="K151" s="99">
        <f>exp(-'Yield curve'!K144*$K$9/100)</f>
        <v>0.4565760496</v>
      </c>
      <c r="L151" s="99">
        <f t="shared" si="3"/>
        <v>68.92572835</v>
      </c>
      <c r="M151" s="99">
        <f t="shared" si="4"/>
        <v>8.266007722</v>
      </c>
      <c r="N151" s="99">
        <f>M151*(Bonds!AE141/100)*(1/(1+(Bonds!K141/100)))</f>
        <v>0</v>
      </c>
      <c r="O151" s="99">
        <f>-M151*Bonds!$AS$8</f>
        <v>-1.294271321</v>
      </c>
      <c r="P151" s="99">
        <f t="shared" si="5"/>
        <v>-4.092845284</v>
      </c>
    </row>
    <row r="152">
      <c r="A152" s="262">
        <v>42934.0</v>
      </c>
      <c r="B152" s="10">
        <f>exp(-'Yield curve'!B145*$B$9/100)</f>
        <v>0.9226549036</v>
      </c>
      <c r="C152" s="10">
        <f>exp(-'Yield curve'!C145*$C$9/100)</f>
        <v>0.8518029996</v>
      </c>
      <c r="D152" s="10">
        <f>exp(-'Yield curve'!D145*$D$9/100)</f>
        <v>0.7868638848</v>
      </c>
      <c r="E152" s="10">
        <f>exp(-'Yield curve'!E145*$E$9/100)</f>
        <v>0.7278938877</v>
      </c>
      <c r="F152" s="10">
        <f>exp(-'Yield curve'!F145*$F$9/100)</f>
        <v>0.6740169635</v>
      </c>
      <c r="G152" s="10">
        <f>exp(-'Yield curve'!G145*$G$9/100)</f>
        <v>0.6241902932</v>
      </c>
      <c r="H152" s="10">
        <f>exp(-'Yield curve'!H145*$H$9/100)</f>
        <v>0.5784518317</v>
      </c>
      <c r="I152" s="10">
        <f>exp(-'Yield curve'!I145*$I$9/100)</f>
        <v>0.5346551425</v>
      </c>
      <c r="J152" s="10">
        <f>exp(-'Yield curve'!J145*$J$9/100)</f>
        <v>0.4941085743</v>
      </c>
      <c r="K152" s="99">
        <f>exp(-'Yield curve'!K145*$K$9/100)</f>
        <v>0.4565760496</v>
      </c>
      <c r="L152" s="99">
        <f t="shared" si="3"/>
        <v>68.93685582</v>
      </c>
      <c r="M152" s="99">
        <f t="shared" si="4"/>
        <v>8.265692277</v>
      </c>
      <c r="N152" s="99">
        <f>M152*(Bonds!AE142/100)*(1/(1+(Bonds!K142/100)))</f>
        <v>0.0007664773995</v>
      </c>
      <c r="O152" s="99">
        <f>-M152*Bonds!$AS$8</f>
        <v>-1.294221929</v>
      </c>
      <c r="P152" s="99">
        <f t="shared" si="5"/>
        <v>-4.092689094</v>
      </c>
    </row>
    <row r="153">
      <c r="A153" s="262">
        <v>42933.0</v>
      </c>
      <c r="B153" s="10">
        <f>exp(-'Yield curve'!B146*$B$9/100)</f>
        <v>0.9225626427</v>
      </c>
      <c r="C153" s="10">
        <f>exp(-'Yield curve'!C146*$C$9/100)</f>
        <v>0.851632656</v>
      </c>
      <c r="D153" s="10">
        <f>exp(-'Yield curve'!D146*$D$9/100)</f>
        <v>0.7868638848</v>
      </c>
      <c r="E153" s="10">
        <f>exp(-'Yield curve'!E146*$E$9/100)</f>
        <v>0.7278938877</v>
      </c>
      <c r="F153" s="10">
        <f>exp(-'Yield curve'!F146*$F$9/100)</f>
        <v>0.6740169635</v>
      </c>
      <c r="G153" s="10">
        <f>exp(-'Yield curve'!G146*$G$9/100)</f>
        <v>0.6240030642</v>
      </c>
      <c r="H153" s="10">
        <f>exp(-'Yield curve'!H146*$H$9/100)</f>
        <v>0.5780470571</v>
      </c>
      <c r="I153" s="10">
        <f>exp(-'Yield curve'!I146*$I$9/100)</f>
        <v>0.5345125868</v>
      </c>
      <c r="J153" s="10">
        <f>exp(-'Yield curve'!J146*$J$9/100)</f>
        <v>0.4942568291</v>
      </c>
      <c r="K153" s="99">
        <f>exp(-'Yield curve'!K146*$K$9/100)</f>
        <v>0.457032854</v>
      </c>
      <c r="L153" s="99">
        <f t="shared" si="3"/>
        <v>68.98116389</v>
      </c>
      <c r="M153" s="99">
        <f t="shared" si="4"/>
        <v>8.26702409</v>
      </c>
      <c r="N153" s="99">
        <f>M153*(Bonds!AE143/100)*(1/(1+(Bonds!K143/100)))</f>
        <v>0.001533343984</v>
      </c>
      <c r="O153" s="99">
        <f>-M153*Bonds!$AS$8</f>
        <v>-1.294430461</v>
      </c>
      <c r="P153" s="99">
        <f t="shared" si="5"/>
        <v>-4.09334853</v>
      </c>
    </row>
    <row r="154">
      <c r="A154" s="262">
        <v>42930.0</v>
      </c>
      <c r="B154" s="10">
        <f>exp(-'Yield curve'!B147*$B$9/100)</f>
        <v>0.9223781486</v>
      </c>
      <c r="C154" s="10">
        <f>exp(-'Yield curve'!C147*$C$9/100)</f>
        <v>0.8512920711</v>
      </c>
      <c r="D154" s="10">
        <f>exp(-'Yield curve'!D147*$D$9/100)</f>
        <v>0.7866278611</v>
      </c>
      <c r="E154" s="10">
        <f>exp(-'Yield curve'!E147*$E$9/100)</f>
        <v>0.7277483235</v>
      </c>
      <c r="F154" s="10">
        <f>exp(-'Yield curve'!F147*$F$9/100)</f>
        <v>0.6740169635</v>
      </c>
      <c r="G154" s="10">
        <f>exp(-'Yield curve'!G147*$G$9/100)</f>
        <v>0.6243775784</v>
      </c>
      <c r="H154" s="10">
        <f>exp(-'Yield curve'!H147*$H$9/100)</f>
        <v>0.5788568897</v>
      </c>
      <c r="I154" s="10">
        <f>exp(-'Yield curve'!I147*$I$9/100)</f>
        <v>0.5353684915</v>
      </c>
      <c r="J154" s="10">
        <f>exp(-'Yield curve'!J147*$J$9/100)</f>
        <v>0.4951472925</v>
      </c>
      <c r="K154" s="99">
        <f>exp(-'Yield curve'!K147*$K$9/100)</f>
        <v>0.4579478344</v>
      </c>
      <c r="L154" s="99">
        <f t="shared" si="3"/>
        <v>69.08294853</v>
      </c>
      <c r="M154" s="99">
        <f t="shared" si="4"/>
        <v>8.269596697</v>
      </c>
      <c r="N154" s="99">
        <f>M154*(Bonds!AE144/100)*(1/(1+(Bonds!K144/100)))</f>
        <v>-0.003068211371</v>
      </c>
      <c r="O154" s="99">
        <f>-M154*Bonds!$AS$8</f>
        <v>-1.294833274</v>
      </c>
      <c r="P154" s="99">
        <f t="shared" si="5"/>
        <v>-4.094622335</v>
      </c>
    </row>
    <row r="155">
      <c r="A155" s="262">
        <v>42929.0</v>
      </c>
      <c r="B155" s="10">
        <f>exp(-'Yield curve'!B148*$B$9/100)</f>
        <v>0.9221936914</v>
      </c>
      <c r="C155" s="10">
        <f>exp(-'Yield curve'!C148*$C$9/100)</f>
        <v>0.8506113098</v>
      </c>
      <c r="D155" s="10">
        <f>exp(-'Yield curve'!D148*$D$9/100)</f>
        <v>0.7852132045</v>
      </c>
      <c r="E155" s="10">
        <f>exp(-'Yield curve'!E148*$E$9/100)</f>
        <v>0.7258586355</v>
      </c>
      <c r="F155" s="10">
        <f>exp(-'Yield curve'!F148*$F$9/100)</f>
        <v>0.6716620277</v>
      </c>
      <c r="G155" s="10">
        <f>exp(-'Yield curve'!G148*$G$9/100)</f>
        <v>0.6217606919</v>
      </c>
      <c r="H155" s="10">
        <f>exp(-'Yield curve'!H148*$H$9/100)</f>
        <v>0.5760274288</v>
      </c>
      <c r="I155" s="10">
        <f>exp(-'Yield curve'!I148*$I$9/100)</f>
        <v>0.5328048803</v>
      </c>
      <c r="J155" s="10">
        <f>exp(-'Yield curve'!J148*$J$9/100)</f>
        <v>0.4929241356</v>
      </c>
      <c r="K155" s="99">
        <f>exp(-'Yield curve'!K148*$K$9/100)</f>
        <v>0.4561197018</v>
      </c>
      <c r="L155" s="99">
        <f t="shared" si="3"/>
        <v>68.83508515</v>
      </c>
      <c r="M155" s="99">
        <f t="shared" si="4"/>
        <v>8.266743415</v>
      </c>
      <c r="N155" s="99">
        <f>M155*(Bonds!AE145/100)*(1/(1+(Bonds!K145/100)))</f>
        <v>-0.003832518968</v>
      </c>
      <c r="O155" s="99">
        <f>-M155*Bonds!$AS$8</f>
        <v>-1.294386514</v>
      </c>
      <c r="P155" s="99">
        <f t="shared" si="5"/>
        <v>-4.093209556</v>
      </c>
    </row>
    <row r="156">
      <c r="A156" s="262">
        <v>42928.0</v>
      </c>
      <c r="B156" s="10">
        <f>exp(-'Yield curve'!B149*$B$9/100)</f>
        <v>0.9221936914</v>
      </c>
      <c r="C156" s="10">
        <f>exp(-'Yield curve'!C149*$C$9/100)</f>
        <v>0.8502711333</v>
      </c>
      <c r="D156" s="10">
        <f>exp(-'Yield curve'!D149*$D$9/100)</f>
        <v>0.7845068305</v>
      </c>
      <c r="E156" s="10">
        <f>exp(-'Yield curve'!E149*$E$9/100)</f>
        <v>0.7249881276</v>
      </c>
      <c r="F156" s="10">
        <f>exp(-'Yield curve'!F149*$F$9/100)</f>
        <v>0.6706552899</v>
      </c>
      <c r="G156" s="10">
        <f>exp(-'Yield curve'!G149*$G$9/100)</f>
        <v>0.6206425293</v>
      </c>
      <c r="H156" s="10">
        <f>exp(-'Yield curve'!H149*$H$9/100)</f>
        <v>0.5748190404</v>
      </c>
      <c r="I156" s="10">
        <f>exp(-'Yield curve'!I149*$I$9/100)</f>
        <v>0.531244276</v>
      </c>
      <c r="J156" s="10">
        <f>exp(-'Yield curve'!J149*$J$9/100)</f>
        <v>0.4910054753</v>
      </c>
      <c r="K156" s="99">
        <f>exp(-'Yield curve'!K149*$K$9/100)</f>
        <v>0.4538447953</v>
      </c>
      <c r="L156" s="99">
        <f t="shared" si="3"/>
        <v>68.56907869</v>
      </c>
      <c r="M156" s="99">
        <f t="shared" si="4"/>
        <v>8.261604862</v>
      </c>
      <c r="N156" s="99">
        <f>M156*(Bonds!AE146/100)*(1/(1+(Bonds!K146/100)))</f>
        <v>-0.004594034214</v>
      </c>
      <c r="O156" s="99">
        <f>-M156*Bonds!$AS$8</f>
        <v>-1.293581932</v>
      </c>
      <c r="P156" s="99">
        <f t="shared" si="5"/>
        <v>-4.090665244</v>
      </c>
    </row>
    <row r="157">
      <c r="A157" s="262">
        <v>42927.0</v>
      </c>
      <c r="B157" s="10">
        <f>exp(-'Yield curve'!B150*$B$9/100)</f>
        <v>0.9220092711</v>
      </c>
      <c r="C157" s="10">
        <f>exp(-'Yield curve'!C150*$C$9/100)</f>
        <v>0.8501010961</v>
      </c>
      <c r="D157" s="10">
        <f>exp(-'Yield curve'!D150*$D$9/100)</f>
        <v>0.783801092</v>
      </c>
      <c r="E157" s="10">
        <f>exp(-'Yield curve'!E150*$E$9/100)</f>
        <v>0.7236843227</v>
      </c>
      <c r="F157" s="10">
        <f>exp(-'Yield curve'!F150*$F$9/100)</f>
        <v>0.6686463389</v>
      </c>
      <c r="G157" s="10">
        <f>exp(-'Yield curve'!G150*$G$9/100)</f>
        <v>0.6182267373</v>
      </c>
      <c r="H157" s="10">
        <f>exp(-'Yield curve'!H150*$H$9/100)</f>
        <v>0.5720093166</v>
      </c>
      <c r="I157" s="10">
        <f>exp(-'Yield curve'!I150*$I$9/100)</f>
        <v>0.5284185153</v>
      </c>
      <c r="J157" s="10">
        <f>exp(-'Yield curve'!J150*$J$9/100)</f>
        <v>0.4882147053</v>
      </c>
      <c r="K157" s="99">
        <f>exp(-'Yield curve'!K150*$K$9/100)</f>
        <v>0.4511298794</v>
      </c>
      <c r="L157" s="99">
        <f t="shared" si="3"/>
        <v>68.2348324</v>
      </c>
      <c r="M157" s="99">
        <f t="shared" si="4"/>
        <v>8.255775236</v>
      </c>
      <c r="N157" s="99">
        <f>M157*(Bonds!AE147/100)*(1/(1+(Bonds!K147/100)))</f>
        <v>0.003058827431</v>
      </c>
      <c r="O157" s="99">
        <f>-M157*Bonds!$AS$8</f>
        <v>-1.292669143</v>
      </c>
      <c r="P157" s="99">
        <f t="shared" si="5"/>
        <v>-4.087778753</v>
      </c>
    </row>
    <row r="158">
      <c r="A158" s="262">
        <v>42926.0</v>
      </c>
      <c r="B158" s="10">
        <f>exp(-'Yield curve'!B151*$B$9/100)</f>
        <v>0.9221936914</v>
      </c>
      <c r="C158" s="10">
        <f>exp(-'Yield curve'!C151*$C$9/100)</f>
        <v>0.8507814491</v>
      </c>
      <c r="D158" s="10">
        <f>exp(-'Yield curve'!D151*$D$9/100)</f>
        <v>0.7849776759</v>
      </c>
      <c r="E158" s="10">
        <f>exp(-'Yield curve'!E151*$E$9/100)</f>
        <v>0.7252781808</v>
      </c>
      <c r="F158" s="10">
        <f>exp(-'Yield curve'!F151*$F$9/100)</f>
        <v>0.6706552899</v>
      </c>
      <c r="G158" s="10">
        <f>exp(-'Yield curve'!G151*$G$9/100)</f>
        <v>0.6202702555</v>
      </c>
      <c r="H158" s="10">
        <f>exp(-'Yield curve'!H151*$H$9/100)</f>
        <v>0.5740148568</v>
      </c>
      <c r="I158" s="10">
        <f>exp(-'Yield curve'!I151*$I$9/100)</f>
        <v>0.5303949648</v>
      </c>
      <c r="J158" s="10">
        <f>exp(-'Yield curve'!J151*$J$9/100)</f>
        <v>0.4901224604</v>
      </c>
      <c r="K158" s="99">
        <f>exp(-'Yield curve'!K151*$K$9/100)</f>
        <v>0.4529380128</v>
      </c>
      <c r="L158" s="99">
        <f t="shared" si="3"/>
        <v>68.46949521</v>
      </c>
      <c r="M158" s="99">
        <f t="shared" si="4"/>
        <v>8.258941783</v>
      </c>
      <c r="N158" s="99">
        <f>M158*(Bonds!AE148/100)*(1/(1+(Bonds!K148/100)))</f>
        <v>-0.00535698596</v>
      </c>
      <c r="O158" s="99">
        <f>-M158*Bonds!$AS$8</f>
        <v>-1.293164953</v>
      </c>
      <c r="P158" s="99">
        <f t="shared" si="5"/>
        <v>-4.089346643</v>
      </c>
    </row>
    <row r="159">
      <c r="A159" s="262">
        <v>42923.0</v>
      </c>
      <c r="B159" s="10">
        <f>exp(-'Yield curve'!B152*$B$9/100)</f>
        <v>0.9216405412</v>
      </c>
      <c r="C159" s="10">
        <f>exp(-'Yield curve'!C152*$C$9/100)</f>
        <v>0.8501010961</v>
      </c>
      <c r="D159" s="10">
        <f>exp(-'Yield curve'!D152*$D$9/100)</f>
        <v>0.7845068305</v>
      </c>
      <c r="E159" s="10">
        <f>exp(-'Yield curve'!E152*$E$9/100)</f>
        <v>0.724408369</v>
      </c>
      <c r="F159" s="10">
        <f>exp(-'Yield curve'!F152*$F$9/100)</f>
        <v>0.6693153197</v>
      </c>
      <c r="G159" s="10">
        <f>exp(-'Yield curve'!G152*$G$9/100)</f>
        <v>0.6184122331</v>
      </c>
      <c r="H159" s="10">
        <f>exp(-'Yield curve'!H152*$H$9/100)</f>
        <v>0.5716090502</v>
      </c>
      <c r="I159" s="10">
        <f>exp(-'Yield curve'!I152*$I$9/100)</f>
        <v>0.5277144268</v>
      </c>
      <c r="J159" s="10">
        <f>exp(-'Yield curve'!J152*$J$9/100)</f>
        <v>0.4871905302</v>
      </c>
      <c r="K159" s="99">
        <f>exp(-'Yield curve'!K152*$K$9/100)</f>
        <v>0.4497785178</v>
      </c>
      <c r="L159" s="99">
        <f t="shared" si="3"/>
        <v>68.09422098</v>
      </c>
      <c r="M159" s="99">
        <f t="shared" si="4"/>
        <v>8.251843529</v>
      </c>
      <c r="N159" s="99">
        <f>M159*(Bonds!AE149/100)*(1/(1+(Bonds!K149/100)))</f>
        <v>0.004584782033</v>
      </c>
      <c r="O159" s="99">
        <f>-M159*Bonds!$AS$8</f>
        <v>-1.292053526</v>
      </c>
      <c r="P159" s="99">
        <f t="shared" si="5"/>
        <v>-4.085832001</v>
      </c>
    </row>
    <row r="160">
      <c r="A160" s="262">
        <v>42922.0</v>
      </c>
      <c r="B160" s="10">
        <f>exp(-'Yield curve'!B153*$B$9/100)</f>
        <v>0.9217327099</v>
      </c>
      <c r="C160" s="10">
        <f>exp(-'Yield curve'!C153*$C$9/100)</f>
        <v>0.8504412045</v>
      </c>
      <c r="D160" s="10">
        <f>exp(-'Yield curve'!D153*$D$9/100)</f>
        <v>0.7852132045</v>
      </c>
      <c r="E160" s="10">
        <f>exp(-'Yield curve'!E153*$E$9/100)</f>
        <v>0.7255683501</v>
      </c>
      <c r="F160" s="10">
        <f>exp(-'Yield curve'!F153*$F$9/100)</f>
        <v>0.6709907014</v>
      </c>
      <c r="G160" s="10">
        <f>exp(-'Yield curve'!G153*$G$9/100)</f>
        <v>0.6204563645</v>
      </c>
      <c r="H160" s="10">
        <f>exp(-'Yield curve'!H153*$H$9/100)</f>
        <v>0.5740148568</v>
      </c>
      <c r="I160" s="10">
        <f>exp(-'Yield curve'!I153*$I$9/100)</f>
        <v>0.530253545</v>
      </c>
      <c r="J160" s="10">
        <f>exp(-'Yield curve'!J153*$J$9/100)</f>
        <v>0.4898284751</v>
      </c>
      <c r="K160" s="99">
        <f>exp(-'Yield curve'!K153*$K$9/100)</f>
        <v>0.4524853012</v>
      </c>
      <c r="L160" s="99">
        <f t="shared" si="3"/>
        <v>68.42197661</v>
      </c>
      <c r="M160" s="99">
        <f t="shared" si="4"/>
        <v>8.257816338</v>
      </c>
      <c r="N160" s="99">
        <f>M160*(Bonds!AE150/100)*(1/(1+(Bonds!K150/100)))</f>
        <v>0.00306043411</v>
      </c>
      <c r="O160" s="99">
        <f>-M160*Bonds!$AS$8</f>
        <v>-1.292988734</v>
      </c>
      <c r="P160" s="99">
        <f t="shared" si="5"/>
        <v>-4.088789388</v>
      </c>
    </row>
    <row r="161">
      <c r="A161" s="262">
        <v>42921.0</v>
      </c>
      <c r="B161" s="10">
        <f>exp(-'Yield curve'!B154*$B$9/100)</f>
        <v>0.9220092711</v>
      </c>
      <c r="C161" s="10">
        <f>exp(-'Yield curve'!C154*$C$9/100)</f>
        <v>0.8511218297</v>
      </c>
      <c r="D161" s="10">
        <f>exp(-'Yield curve'!D154*$D$9/100)</f>
        <v>0.7863919081</v>
      </c>
      <c r="E161" s="10">
        <f>exp(-'Yield curve'!E154*$E$9/100)</f>
        <v>0.7271663577</v>
      </c>
      <c r="F161" s="10">
        <f>exp(-'Yield curve'!F154*$F$9/100)</f>
        <v>0.6730066959</v>
      </c>
      <c r="G161" s="10">
        <f>exp(-'Yield curve'!G154*$G$9/100)</f>
        <v>0.6225072526</v>
      </c>
      <c r="H161" s="10">
        <f>exp(-'Yield curve'!H154*$H$9/100)</f>
        <v>0.5760274288</v>
      </c>
      <c r="I161" s="10">
        <f>exp(-'Yield curve'!I154*$I$9/100)</f>
        <v>0.5322368581</v>
      </c>
      <c r="J161" s="10">
        <f>exp(-'Yield curve'!J154*$J$9/100)</f>
        <v>0.4917425361</v>
      </c>
      <c r="K161" s="99">
        <f>exp(-'Yield curve'!K154*$K$9/100)</f>
        <v>0.4542988671</v>
      </c>
      <c r="L161" s="99">
        <f t="shared" si="3"/>
        <v>68.65766823</v>
      </c>
      <c r="M161" s="99">
        <f t="shared" si="4"/>
        <v>8.26094353</v>
      </c>
      <c r="N161" s="99">
        <f>M161*(Bonds!AE151/100)*(1/(1+(Bonds!K151/100)))</f>
        <v>0.007656820401</v>
      </c>
      <c r="O161" s="99">
        <f>-M161*Bonds!$AS$8</f>
        <v>-1.293478382</v>
      </c>
      <c r="P161" s="99">
        <f t="shared" si="5"/>
        <v>-4.090337791</v>
      </c>
    </row>
    <row r="162">
      <c r="A162" s="262">
        <v>42920.0</v>
      </c>
      <c r="B162" s="10">
        <f>exp(-'Yield curve'!B155*$B$9/100)</f>
        <v>0.9224703911</v>
      </c>
      <c r="C162" s="10">
        <f>exp(-'Yield curve'!C155*$C$9/100)</f>
        <v>0.8519733773</v>
      </c>
      <c r="D162" s="10">
        <f>exp(-'Yield curve'!D155*$D$9/100)</f>
        <v>0.7875723811</v>
      </c>
      <c r="E162" s="10">
        <f>exp(-'Yield curve'!E155*$E$9/100)</f>
        <v>0.7289136529</v>
      </c>
      <c r="F162" s="10">
        <f>exp(-'Yield curve'!F155*$F$9/100)</f>
        <v>0.6753663464</v>
      </c>
      <c r="G162" s="10">
        <f>exp(-'Yield curve'!G155*$G$9/100)</f>
        <v>0.625690149</v>
      </c>
      <c r="H162" s="10">
        <f>exp(-'Yield curve'!H155*$H$9/100)</f>
        <v>0.5800737664</v>
      </c>
      <c r="I162" s="10">
        <f>exp(-'Yield curve'!I155*$I$9/100)</f>
        <v>0.5365118301</v>
      </c>
      <c r="J162" s="10">
        <f>exp(-'Yield curve'!J155*$J$9/100)</f>
        <v>0.4961881944</v>
      </c>
      <c r="K162" s="99">
        <f>exp(-'Yield curve'!K155*$K$9/100)</f>
        <v>0.4588646466</v>
      </c>
      <c r="L162" s="99">
        <f t="shared" si="3"/>
        <v>69.20915123</v>
      </c>
      <c r="M162" s="99">
        <f t="shared" si="4"/>
        <v>8.270786898</v>
      </c>
      <c r="N162" s="99">
        <f>M162*(Bonds!AE152/100)*(1/(1+(Bonds!K152/100)))</f>
        <v>0</v>
      </c>
      <c r="O162" s="99">
        <f>-M162*Bonds!$AS$8</f>
        <v>-1.295019632</v>
      </c>
      <c r="P162" s="99">
        <f t="shared" si="5"/>
        <v>-4.095211653</v>
      </c>
    </row>
    <row r="163">
      <c r="A163" s="262">
        <v>42919.0</v>
      </c>
      <c r="B163" s="10">
        <f>exp(-'Yield curve'!B156*$B$9/100)</f>
        <v>0.9224703911</v>
      </c>
      <c r="C163" s="10">
        <f>exp(-'Yield curve'!C156*$C$9/100)</f>
        <v>0.8519733773</v>
      </c>
      <c r="D163" s="10">
        <f>exp(-'Yield curve'!D156*$D$9/100)</f>
        <v>0.7875723811</v>
      </c>
      <c r="E163" s="10">
        <f>exp(-'Yield curve'!E156*$E$9/100)</f>
        <v>0.7289136529</v>
      </c>
      <c r="F163" s="10">
        <f>exp(-'Yield curve'!F156*$F$9/100)</f>
        <v>0.6753663464</v>
      </c>
      <c r="G163" s="10">
        <f>exp(-'Yield curve'!G156*$G$9/100)</f>
        <v>0.625690149</v>
      </c>
      <c r="H163" s="10">
        <f>exp(-'Yield curve'!H156*$H$9/100)</f>
        <v>0.5800737664</v>
      </c>
      <c r="I163" s="10">
        <f>exp(-'Yield curve'!I156*$I$9/100)</f>
        <v>0.5365118301</v>
      </c>
      <c r="J163" s="10">
        <f>exp(-'Yield curve'!J156*$J$9/100)</f>
        <v>0.4961881944</v>
      </c>
      <c r="K163" s="99">
        <f>exp(-'Yield curve'!K156*$K$9/100)</f>
        <v>0.4588646466</v>
      </c>
      <c r="L163" s="99">
        <f t="shared" si="3"/>
        <v>69.20915123</v>
      </c>
      <c r="M163" s="99">
        <f t="shared" si="4"/>
        <v>8.270786898</v>
      </c>
      <c r="N163" s="99">
        <f>M163*(Bonds!AE153/100)*(1/(1+(Bonds!K153/100)))</f>
        <v>0.0007673055847</v>
      </c>
      <c r="O163" s="99">
        <f>-M163*Bonds!$AS$8</f>
        <v>-1.295019632</v>
      </c>
      <c r="P163" s="99">
        <f t="shared" si="5"/>
        <v>-4.095211653</v>
      </c>
    </row>
    <row r="164">
      <c r="A164" s="262">
        <v>42916.0</v>
      </c>
      <c r="B164" s="10">
        <f>exp(-'Yield curve'!B157*$B$9/100)</f>
        <v>0.9225626427</v>
      </c>
      <c r="C164" s="10">
        <f>exp(-'Yield curve'!C157*$C$9/100)</f>
        <v>0.8519733773</v>
      </c>
      <c r="D164" s="10">
        <f>exp(-'Yield curve'!D157*$D$9/100)</f>
        <v>0.7875723811</v>
      </c>
      <c r="E164" s="10">
        <f>exp(-'Yield curve'!E157*$E$9/100)</f>
        <v>0.7289136529</v>
      </c>
      <c r="F164" s="10">
        <f>exp(-'Yield curve'!F157*$F$9/100)</f>
        <v>0.6753663464</v>
      </c>
      <c r="G164" s="10">
        <f>exp(-'Yield curve'!G157*$G$9/100)</f>
        <v>0.625690149</v>
      </c>
      <c r="H164" s="10">
        <f>exp(-'Yield curve'!H157*$H$9/100)</f>
        <v>0.5800737664</v>
      </c>
      <c r="I164" s="10">
        <f>exp(-'Yield curve'!I157*$I$9/100)</f>
        <v>0.536654919</v>
      </c>
      <c r="J164" s="10">
        <f>exp(-'Yield curve'!J157*$J$9/100)</f>
        <v>0.4964859967</v>
      </c>
      <c r="K164" s="99">
        <f>exp(-'Yield curve'!K157*$K$9/100)</f>
        <v>0.4593237408</v>
      </c>
      <c r="L164" s="99">
        <f t="shared" si="3"/>
        <v>69.25853348</v>
      </c>
      <c r="M164" s="99">
        <f t="shared" si="4"/>
        <v>8.27194838</v>
      </c>
      <c r="N164" s="99">
        <f>M164*(Bonds!AE154/100)*(1/(1+(Bonds!K154/100)))</f>
        <v>-0.0007674845407</v>
      </c>
      <c r="O164" s="99">
        <f>-M164*Bonds!$AS$8</f>
        <v>-1.295201494</v>
      </c>
      <c r="P164" s="99">
        <f t="shared" si="5"/>
        <v>-4.095786751</v>
      </c>
    </row>
    <row r="165">
      <c r="A165" s="262">
        <v>42915.0</v>
      </c>
      <c r="B165" s="10">
        <f>exp(-'Yield curve'!B158*$B$9/100)</f>
        <v>0.92357802</v>
      </c>
      <c r="C165" s="10">
        <f>exp(-'Yield curve'!C158*$C$9/100)</f>
        <v>0.8524847147</v>
      </c>
      <c r="D165" s="10">
        <f>exp(-'Yield curve'!D158*$D$9/100)</f>
        <v>0.7870999794</v>
      </c>
      <c r="E165" s="10">
        <f>exp(-'Yield curve'!E158*$E$9/100)</f>
        <v>0.7280394811</v>
      </c>
      <c r="F165" s="10">
        <f>exp(-'Yield curve'!F158*$F$9/100)</f>
        <v>0.6740169635</v>
      </c>
      <c r="G165" s="10">
        <f>exp(-'Yield curve'!G158*$G$9/100)</f>
        <v>0.6245649198</v>
      </c>
      <c r="H165" s="10">
        <f>exp(-'Yield curve'!H158*$H$9/100)</f>
        <v>0.5792622314</v>
      </c>
      <c r="I165" s="10">
        <f>exp(-'Yield curve'!I158*$I$9/100)</f>
        <v>0.5359398559</v>
      </c>
      <c r="J165" s="10">
        <f>exp(-'Yield curve'!J158*$J$9/100)</f>
        <v>0.4958905708</v>
      </c>
      <c r="K165" s="99">
        <f>exp(-'Yield curve'!K158*$K$9/100)</f>
        <v>0.4588646466</v>
      </c>
      <c r="L165" s="99">
        <f t="shared" si="3"/>
        <v>69.1955595</v>
      </c>
      <c r="M165" s="99">
        <f t="shared" si="4"/>
        <v>8.270933652</v>
      </c>
      <c r="N165" s="99">
        <f>M165*(Bonds!AE155/100)*(1/(1+(Bonds!K155/100)))</f>
        <v>0</v>
      </c>
      <c r="O165" s="99">
        <f>-M165*Bonds!$AS$8</f>
        <v>-1.295042611</v>
      </c>
      <c r="P165" s="99">
        <f t="shared" si="5"/>
        <v>-4.095284317</v>
      </c>
    </row>
    <row r="166">
      <c r="A166" s="262">
        <v>42914.0</v>
      </c>
      <c r="B166" s="10">
        <f>exp(-'Yield curve'!B159*$B$9/100)</f>
        <v>0.9241323331</v>
      </c>
      <c r="C166" s="10">
        <f>exp(-'Yield curve'!C159*$C$9/100)</f>
        <v>0.8533376258</v>
      </c>
      <c r="D166" s="10">
        <f>exp(-'Yield curve'!D159*$D$9/100)</f>
        <v>0.7882815153</v>
      </c>
      <c r="E166" s="10">
        <f>exp(-'Yield curve'!E159*$E$9/100)</f>
        <v>0.7293511323</v>
      </c>
      <c r="F166" s="10">
        <f>exp(-'Yield curve'!F159*$F$9/100)</f>
        <v>0.6753663464</v>
      </c>
      <c r="G166" s="10">
        <f>exp(-'Yield curve'!G159*$G$9/100)</f>
        <v>0.625690149</v>
      </c>
      <c r="H166" s="10">
        <f>exp(-'Yield curve'!H159*$H$9/100)</f>
        <v>0.5800737664</v>
      </c>
      <c r="I166" s="10">
        <f>exp(-'Yield curve'!I159*$I$9/100)</f>
        <v>0.5365118301</v>
      </c>
      <c r="J166" s="10">
        <f>exp(-'Yield curve'!J159*$J$9/100)</f>
        <v>0.4961881944</v>
      </c>
      <c r="K166" s="99">
        <f>exp(-'Yield curve'!K159*$K$9/100)</f>
        <v>0.4588646466</v>
      </c>
      <c r="L166" s="99">
        <f t="shared" si="3"/>
        <v>69.22375605</v>
      </c>
      <c r="M166" s="99">
        <f t="shared" si="4"/>
        <v>8.269459952</v>
      </c>
      <c r="N166" s="99">
        <f>M166*(Bonds!AE156/100)*(1/(1+(Bonds!K156/100)))</f>
        <v>0.00230154744</v>
      </c>
      <c r="O166" s="99">
        <f>-M166*Bonds!$AS$8</f>
        <v>-1.294811863</v>
      </c>
      <c r="P166" s="99">
        <f t="shared" si="5"/>
        <v>-4.094554627</v>
      </c>
    </row>
    <row r="167">
      <c r="A167" s="262">
        <v>42913.0</v>
      </c>
      <c r="B167" s="10">
        <f>exp(-'Yield curve'!B160*$B$9/100)</f>
        <v>0.9239475251</v>
      </c>
      <c r="C167" s="10">
        <f>exp(-'Yield curve'!C160*$C$9/100)</f>
        <v>0.8533376258</v>
      </c>
      <c r="D167" s="10">
        <f>exp(-'Yield curve'!D160*$D$9/100)</f>
        <v>0.7882815153</v>
      </c>
      <c r="E167" s="10">
        <f>exp(-'Yield curve'!E160*$E$9/100)</f>
        <v>0.7294970171</v>
      </c>
      <c r="F167" s="10">
        <f>exp(-'Yield curve'!F160*$F$9/100)</f>
        <v>0.675704114</v>
      </c>
      <c r="G167" s="10">
        <f>exp(-'Yield curve'!G160*$G$9/100)</f>
        <v>0.6262535237</v>
      </c>
      <c r="H167" s="10">
        <f>exp(-'Yield curve'!H160*$H$9/100)</f>
        <v>0.5808864385</v>
      </c>
      <c r="I167" s="10">
        <f>exp(-'Yield curve'!I160*$I$9/100)</f>
        <v>0.5375142541</v>
      </c>
      <c r="J167" s="10">
        <f>exp(-'Yield curve'!J160*$J$9/100)</f>
        <v>0.4973804762</v>
      </c>
      <c r="K167" s="99">
        <f>exp(-'Yield curve'!K160*$K$9/100)</f>
        <v>0.4602433075</v>
      </c>
      <c r="L167" s="99">
        <f t="shared" si="3"/>
        <v>69.37999104</v>
      </c>
      <c r="M167" s="99">
        <f t="shared" si="4"/>
        <v>8.272913507</v>
      </c>
      <c r="N167" s="99">
        <f>M167*(Bonds!AE157/100)*(1/(1+(Bonds!K157/100)))</f>
        <v>0.0007677165467</v>
      </c>
      <c r="O167" s="99">
        <f>-M167*Bonds!$AS$8</f>
        <v>-1.295352612</v>
      </c>
      <c r="P167" s="99">
        <f t="shared" si="5"/>
        <v>-4.096264626</v>
      </c>
    </row>
    <row r="168">
      <c r="A168" s="262">
        <v>42912.0</v>
      </c>
      <c r="B168" s="10">
        <f>exp(-'Yield curve'!B161*$B$9/100)</f>
        <v>0.9242247509</v>
      </c>
      <c r="C168" s="10">
        <f>exp(-'Yield curve'!C161*$C$9/100)</f>
        <v>0.8535083104</v>
      </c>
      <c r="D168" s="10">
        <f>exp(-'Yield curve'!D161*$D$9/100)</f>
        <v>0.7882815153</v>
      </c>
      <c r="E168" s="10">
        <f>exp(-'Yield curve'!E161*$E$9/100)</f>
        <v>0.7293511323</v>
      </c>
      <c r="F168" s="10">
        <f>exp(-'Yield curve'!F161*$F$9/100)</f>
        <v>0.6753663464</v>
      </c>
      <c r="G168" s="10">
        <f>exp(-'Yield curve'!G161*$G$9/100)</f>
        <v>0.6260656758</v>
      </c>
      <c r="H168" s="10">
        <f>exp(-'Yield curve'!H161*$H$9/100)</f>
        <v>0.5808864385</v>
      </c>
      <c r="I168" s="10">
        <f>exp(-'Yield curve'!I161*$I$9/100)</f>
        <v>0.5376576104</v>
      </c>
      <c r="J168" s="10">
        <f>exp(-'Yield curve'!J161*$J$9/100)</f>
        <v>0.4976789941</v>
      </c>
      <c r="K168" s="99">
        <f>exp(-'Yield curve'!K161*$K$9/100)</f>
        <v>0.460703781</v>
      </c>
      <c r="L168" s="99">
        <f t="shared" si="3"/>
        <v>69.42841404</v>
      </c>
      <c r="M168" s="99">
        <f t="shared" si="4"/>
        <v>8.274061092</v>
      </c>
      <c r="N168" s="99">
        <f>M168*(Bonds!AE158/100)*(1/(1+(Bonds!K158/100)))</f>
        <v>-0.001535788602</v>
      </c>
      <c r="O168" s="99">
        <f>-M168*Bonds!$AS$8</f>
        <v>-1.295532298</v>
      </c>
      <c r="P168" s="99">
        <f t="shared" si="5"/>
        <v>-4.096832843</v>
      </c>
    </row>
    <row r="169">
      <c r="A169" s="262">
        <v>42909.0</v>
      </c>
      <c r="B169" s="10">
        <f>exp(-'Yield curve'!B162*$B$9/100)</f>
        <v>0.9233933228</v>
      </c>
      <c r="C169" s="10">
        <f>exp(-'Yield curve'!C162*$C$9/100)</f>
        <v>0.8526552287</v>
      </c>
      <c r="D169" s="10">
        <f>exp(-'Yield curve'!D162*$D$9/100)</f>
        <v>0.7875723811</v>
      </c>
      <c r="E169" s="10">
        <f>exp(-'Yield curve'!E162*$E$9/100)</f>
        <v>0.7286221457</v>
      </c>
      <c r="F169" s="10">
        <f>exp(-'Yield curve'!F162*$F$9/100)</f>
        <v>0.6746913176</v>
      </c>
      <c r="G169" s="10">
        <f>exp(-'Yield curve'!G162*$G$9/100)</f>
        <v>0.6251272812</v>
      </c>
      <c r="H169" s="10">
        <f>exp(-'Yield curve'!H162*$H$9/100)</f>
        <v>0.5796678569</v>
      </c>
      <c r="I169" s="10">
        <f>exp(-'Yield curve'!I162*$I$9/100)</f>
        <v>0.5365118301</v>
      </c>
      <c r="J169" s="10">
        <f>exp(-'Yield curve'!J162*$J$9/100)</f>
        <v>0.4966349648</v>
      </c>
      <c r="K169" s="99">
        <f>exp(-'Yield curve'!K162*$K$9/100)</f>
        <v>0.4597832942</v>
      </c>
      <c r="L169" s="99">
        <f t="shared" si="3"/>
        <v>69.3046381</v>
      </c>
      <c r="M169" s="99">
        <f t="shared" si="4"/>
        <v>8.272885835</v>
      </c>
      <c r="N169" s="99">
        <f>M169*(Bonds!AE159/100)*(1/(1+(Bonds!K159/100)))</f>
        <v>-0.01074699839</v>
      </c>
      <c r="O169" s="99">
        <f>-M169*Bonds!$AS$8</f>
        <v>-1.295348279</v>
      </c>
      <c r="P169" s="99">
        <f t="shared" si="5"/>
        <v>-4.096250925</v>
      </c>
    </row>
    <row r="170">
      <c r="A170" s="262">
        <v>42908.0</v>
      </c>
      <c r="B170" s="10">
        <f>exp(-'Yield curve'!B163*$B$9/100)</f>
        <v>0.9234856668</v>
      </c>
      <c r="C170" s="10">
        <f>exp(-'Yield curve'!C163*$C$9/100)</f>
        <v>0.8524847147</v>
      </c>
      <c r="D170" s="10">
        <f>exp(-'Yield curve'!D163*$D$9/100)</f>
        <v>0.7873361448</v>
      </c>
      <c r="E170" s="10">
        <f>exp(-'Yield curve'!E163*$E$9/100)</f>
        <v>0.7277483235</v>
      </c>
      <c r="F170" s="10">
        <f>exp(-'Yield curve'!F163*$F$9/100)</f>
        <v>0.6730066959</v>
      </c>
      <c r="G170" s="10">
        <f>exp(-'Yield curve'!G163*$G$9/100)</f>
        <v>0.6223205284</v>
      </c>
      <c r="H170" s="10">
        <f>exp(-'Yield curve'!H163*$H$9/100)</f>
        <v>0.5756243507</v>
      </c>
      <c r="I170" s="10">
        <f>exp(-'Yield curve'!I163*$I$9/100)</f>
        <v>0.5316694415</v>
      </c>
      <c r="J170" s="10">
        <f>exp(-'Yield curve'!J163*$J$9/100)</f>
        <v>0.4910054753</v>
      </c>
      <c r="K170" s="99">
        <f>exp(-'Yield curve'!K163*$K$9/100)</f>
        <v>0.4533911773</v>
      </c>
      <c r="L170" s="99">
        <f t="shared" si="3"/>
        <v>68.57237155</v>
      </c>
      <c r="M170" s="99">
        <f t="shared" si="4"/>
        <v>8.257225415</v>
      </c>
      <c r="N170" s="99">
        <f>M170*(Bonds!AE160/100)*(1/(1+(Bonds!K160/100)))</f>
        <v>0</v>
      </c>
      <c r="O170" s="99">
        <f>-M170*Bonds!$AS$8</f>
        <v>-1.292896209</v>
      </c>
      <c r="P170" s="99">
        <f t="shared" si="5"/>
        <v>-4.088496797</v>
      </c>
    </row>
    <row r="171">
      <c r="A171" s="262">
        <v>42907.0</v>
      </c>
      <c r="B171" s="10">
        <f>exp(-'Yield curve'!B164*$B$9/100)</f>
        <v>0.9231163464</v>
      </c>
      <c r="C171" s="10">
        <f>exp(-'Yield curve'!C164*$C$9/100)</f>
        <v>0.8523142348</v>
      </c>
      <c r="D171" s="10">
        <f>exp(-'Yield curve'!D164*$D$9/100)</f>
        <v>0.7873361448</v>
      </c>
      <c r="E171" s="10">
        <f>exp(-'Yield curve'!E164*$E$9/100)</f>
        <v>0.7277483235</v>
      </c>
      <c r="F171" s="10">
        <f>exp(-'Yield curve'!F164*$F$9/100)</f>
        <v>0.6730066959</v>
      </c>
      <c r="G171" s="10">
        <f>exp(-'Yield curve'!G164*$G$9/100)</f>
        <v>0.6223205284</v>
      </c>
      <c r="H171" s="10">
        <f>exp(-'Yield curve'!H164*$H$9/100)</f>
        <v>0.5756243507</v>
      </c>
      <c r="I171" s="10">
        <f>exp(-'Yield curve'!I164*$I$9/100)</f>
        <v>0.5316694415</v>
      </c>
      <c r="J171" s="10">
        <f>exp(-'Yield curve'!J164*$J$9/100)</f>
        <v>0.4910054753</v>
      </c>
      <c r="K171" s="99">
        <f>exp(-'Yield curve'!K164*$K$9/100)</f>
        <v>0.4533911773</v>
      </c>
      <c r="L171" s="99">
        <f t="shared" si="3"/>
        <v>68.57048225</v>
      </c>
      <c r="M171" s="99">
        <f t="shared" si="4"/>
        <v>8.257416669</v>
      </c>
      <c r="N171" s="99">
        <f>M171*(Bonds!AE161/100)*(1/(1+(Bonds!K161/100)))</f>
        <v>-0.003826066476</v>
      </c>
      <c r="O171" s="99">
        <f>-M171*Bonds!$AS$8</f>
        <v>-1.292926155</v>
      </c>
      <c r="P171" s="99">
        <f t="shared" si="5"/>
        <v>-4.088591495</v>
      </c>
    </row>
    <row r="172">
      <c r="A172" s="262">
        <v>42906.0</v>
      </c>
      <c r="B172" s="10">
        <f>exp(-'Yield curve'!B165*$B$9/100)</f>
        <v>0.922839453</v>
      </c>
      <c r="C172" s="10">
        <f>exp(-'Yield curve'!C165*$C$9/100)</f>
        <v>0.851632656</v>
      </c>
      <c r="D172" s="10">
        <f>exp(-'Yield curve'!D165*$D$9/100)</f>
        <v>0.7863919081</v>
      </c>
      <c r="E172" s="10">
        <f>exp(-'Yield curve'!E165*$E$9/100)</f>
        <v>0.7265848572</v>
      </c>
      <c r="F172" s="10">
        <f>exp(-'Yield curve'!F165*$F$9/100)</f>
        <v>0.6716620277</v>
      </c>
      <c r="G172" s="10">
        <f>exp(-'Yield curve'!G165*$G$9/100)</f>
        <v>0.62082875</v>
      </c>
      <c r="H172" s="10">
        <f>exp(-'Yield curve'!H165*$H$9/100)</f>
        <v>0.5740148568</v>
      </c>
      <c r="I172" s="10">
        <f>exp(-'Yield curve'!I165*$I$9/100)</f>
        <v>0.5298295118</v>
      </c>
      <c r="J172" s="10">
        <f>exp(-'Yield curve'!J165*$J$9/100)</f>
        <v>0.4889475769</v>
      </c>
      <c r="K172" s="99">
        <f>exp(-'Yield curve'!K165*$K$9/100)</f>
        <v>0.4511298794</v>
      </c>
      <c r="L172" s="99">
        <f t="shared" si="3"/>
        <v>68.29650311</v>
      </c>
      <c r="M172" s="99">
        <f t="shared" si="4"/>
        <v>8.252721552</v>
      </c>
      <c r="N172" s="99">
        <f>M172*(Bonds!AE162/100)*(1/(1+(Bonds!K162/100)))</f>
        <v>0</v>
      </c>
      <c r="O172" s="99">
        <f>-M172*Bonds!$AS$8</f>
        <v>-1.292191005</v>
      </c>
      <c r="P172" s="99">
        <f t="shared" si="5"/>
        <v>-4.086266747</v>
      </c>
    </row>
    <row r="173">
      <c r="A173" s="262">
        <v>42905.0</v>
      </c>
      <c r="B173" s="10">
        <f>exp(-'Yield curve'!B166*$B$9/100)</f>
        <v>0.9226549036</v>
      </c>
      <c r="C173" s="10">
        <f>exp(-'Yield curve'!C166*$C$9/100)</f>
        <v>0.851632656</v>
      </c>
      <c r="D173" s="10">
        <f>exp(-'Yield curve'!D166*$D$9/100)</f>
        <v>0.7866278611</v>
      </c>
      <c r="E173" s="10">
        <f>exp(-'Yield curve'!E166*$E$9/100)</f>
        <v>0.7268755493</v>
      </c>
      <c r="F173" s="10">
        <f>exp(-'Yield curve'!F166*$F$9/100)</f>
        <v>0.6719979426</v>
      </c>
      <c r="G173" s="10">
        <f>exp(-'Yield curve'!G166*$G$9/100)</f>
        <v>0.6210150265</v>
      </c>
      <c r="H173" s="10">
        <f>exp(-'Yield curve'!H166*$H$9/100)</f>
        <v>0.5740148568</v>
      </c>
      <c r="I173" s="10">
        <f>exp(-'Yield curve'!I166*$I$9/100)</f>
        <v>0.5298295118</v>
      </c>
      <c r="J173" s="10">
        <f>exp(-'Yield curve'!J166*$J$9/100)</f>
        <v>0.4889475769</v>
      </c>
      <c r="K173" s="99">
        <f>exp(-'Yield curve'!K166*$K$9/100)</f>
        <v>0.4511298794</v>
      </c>
      <c r="L173" s="99">
        <f t="shared" si="3"/>
        <v>68.29952811</v>
      </c>
      <c r="M173" s="99">
        <f t="shared" si="4"/>
        <v>8.252585783</v>
      </c>
      <c r="N173" s="99">
        <f>M173*(Bonds!AE163/100)*(1/(1+(Bonds!K163/100)))</f>
        <v>0.003822057143</v>
      </c>
      <c r="O173" s="99">
        <f>-M173*Bonds!$AS$8</f>
        <v>-1.292169746</v>
      </c>
      <c r="P173" s="99">
        <f t="shared" si="5"/>
        <v>-4.086199522</v>
      </c>
    </row>
    <row r="174">
      <c r="A174" s="262">
        <v>42902.0</v>
      </c>
      <c r="B174" s="10">
        <f>exp(-'Yield curve'!B167*$B$9/100)</f>
        <v>0.9225626427</v>
      </c>
      <c r="C174" s="10">
        <f>exp(-'Yield curve'!C167*$C$9/100)</f>
        <v>0.8519733773</v>
      </c>
      <c r="D174" s="10">
        <f>exp(-'Yield curve'!D167*$D$9/100)</f>
        <v>0.7873361448</v>
      </c>
      <c r="E174" s="10">
        <f>exp(-'Yield curve'!E167*$E$9/100)</f>
        <v>0.7278938877</v>
      </c>
      <c r="F174" s="10">
        <f>exp(-'Yield curve'!F167*$F$9/100)</f>
        <v>0.6733432834</v>
      </c>
      <c r="G174" s="10">
        <f>exp(-'Yield curve'!G167*$G$9/100)</f>
        <v>0.6226940328</v>
      </c>
      <c r="H174" s="10">
        <f>exp(-'Yield curve'!H167*$H$9/100)</f>
        <v>0.5760274288</v>
      </c>
      <c r="I174" s="10">
        <f>exp(-'Yield curve'!I167*$I$9/100)</f>
        <v>0.5319530742</v>
      </c>
      <c r="J174" s="10">
        <f>exp(-'Yield curve'!J167*$J$9/100)</f>
        <v>0.491152799</v>
      </c>
      <c r="K174" s="99">
        <f>exp(-'Yield curve'!K167*$K$9/100)</f>
        <v>0.4533911773</v>
      </c>
      <c r="L174" s="99">
        <f t="shared" si="3"/>
        <v>68.5732652</v>
      </c>
      <c r="M174" s="99">
        <f t="shared" si="4"/>
        <v>8.257575997</v>
      </c>
      <c r="N174" s="99">
        <f>M174*(Bonds!AE164/100)*(1/(1+(Bonds!K164/100)))</f>
        <v>0.006887052541</v>
      </c>
      <c r="O174" s="99">
        <f>-M174*Bonds!$AS$8</f>
        <v>-1.292951102</v>
      </c>
      <c r="P174" s="99">
        <f t="shared" si="5"/>
        <v>-4.088670385</v>
      </c>
    </row>
    <row r="175">
      <c r="A175" s="262">
        <v>42901.0</v>
      </c>
      <c r="B175" s="10">
        <f>exp(-'Yield curve'!B168*$B$9/100)</f>
        <v>0.9227471737</v>
      </c>
      <c r="C175" s="10">
        <f>exp(-'Yield curve'!C168*$C$9/100)</f>
        <v>0.8528257768</v>
      </c>
      <c r="D175" s="10">
        <f>exp(-'Yield curve'!D168*$D$9/100)</f>
        <v>0.7892280209</v>
      </c>
      <c r="E175" s="10">
        <f>exp(-'Yield curve'!E168*$E$9/100)</f>
        <v>0.7305190282</v>
      </c>
      <c r="F175" s="10">
        <f>exp(-'Yield curve'!F168*$F$9/100)</f>
        <v>0.6767184307</v>
      </c>
      <c r="G175" s="10">
        <f>exp(-'Yield curve'!G168*$G$9/100)</f>
        <v>0.6264414279</v>
      </c>
      <c r="H175" s="10">
        <f>exp(-'Yield curve'!H168*$H$9/100)</f>
        <v>0.5800737664</v>
      </c>
      <c r="I175" s="10">
        <f>exp(-'Yield curve'!I168*$I$9/100)</f>
        <v>0.5360827923</v>
      </c>
      <c r="J175" s="10">
        <f>exp(-'Yield curve'!J168*$J$9/100)</f>
        <v>0.495295859</v>
      </c>
      <c r="K175" s="99">
        <f>exp(-'Yield curve'!K168*$K$9/100)</f>
        <v>0.4574901155</v>
      </c>
      <c r="L175" s="99">
        <f t="shared" si="3"/>
        <v>69.08498992</v>
      </c>
      <c r="M175" s="99">
        <f t="shared" si="4"/>
        <v>8.265726229</v>
      </c>
      <c r="N175" s="99">
        <f>M175*(Bonds!AE165/100)*(1/(1+(Bonds!K165/100)))</f>
        <v>0.008432849984</v>
      </c>
      <c r="O175" s="99">
        <f>-M175*Bonds!$AS$8</f>
        <v>-1.294227245</v>
      </c>
      <c r="P175" s="99">
        <f t="shared" si="5"/>
        <v>-4.092705905</v>
      </c>
    </row>
    <row r="176">
      <c r="A176" s="262">
        <v>42900.0</v>
      </c>
      <c r="B176" s="10">
        <f>exp(-'Yield curve'!B169*$B$9/100)</f>
        <v>0.9234856668</v>
      </c>
      <c r="C176" s="10">
        <f>exp(-'Yield curve'!C169*$C$9/100)</f>
        <v>0.8543622456</v>
      </c>
      <c r="D176" s="10">
        <f>exp(-'Yield curve'!D169*$D$9/100)</f>
        <v>0.7913618159</v>
      </c>
      <c r="E176" s="10">
        <f>exp(-'Yield curve'!E169*$E$9/100)</f>
        <v>0.7334469562</v>
      </c>
      <c r="F176" s="10">
        <f>exp(-'Yield curve'!F169*$F$9/100)</f>
        <v>0.6804506362</v>
      </c>
      <c r="G176" s="10">
        <f>exp(-'Yield curve'!G169*$G$9/100)</f>
        <v>0.6305896153</v>
      </c>
      <c r="H176" s="10">
        <f>exp(-'Yield curve'!H169*$H$9/100)</f>
        <v>0.584557575</v>
      </c>
      <c r="I176" s="10">
        <f>exp(-'Yield curve'!I169*$I$9/100)</f>
        <v>0.540821139</v>
      </c>
      <c r="J176" s="10">
        <f>exp(-'Yield curve'!J169*$J$9/100)</f>
        <v>0.5002236403</v>
      </c>
      <c r="K176" s="99">
        <f>exp(-'Yield curve'!K169*$K$9/100)</f>
        <v>0.4625502867</v>
      </c>
      <c r="L176" s="99">
        <f t="shared" si="3"/>
        <v>69.71150219</v>
      </c>
      <c r="M176" s="99">
        <f t="shared" si="4"/>
        <v>8.275561218</v>
      </c>
      <c r="N176" s="99">
        <f>M176*(Bonds!AE166/100)*(1/(1+(Bonds!K166/100)))</f>
        <v>0.003841593732</v>
      </c>
      <c r="O176" s="99">
        <f>-M176*Bonds!$AS$8</f>
        <v>-1.295767184</v>
      </c>
      <c r="P176" s="99">
        <f t="shared" si="5"/>
        <v>-4.097575618</v>
      </c>
    </row>
    <row r="177">
      <c r="A177" s="262">
        <v>42899.0</v>
      </c>
      <c r="B177" s="10">
        <f>exp(-'Yield curve'!B170*$B$9/100)</f>
        <v>0.9231163464</v>
      </c>
      <c r="C177" s="10">
        <f>exp(-'Yield curve'!C170*$C$9/100)</f>
        <v>0.8536790291</v>
      </c>
      <c r="D177" s="10">
        <f>exp(-'Yield curve'!D170*$D$9/100)</f>
        <v>0.7908871412</v>
      </c>
      <c r="E177" s="10">
        <f>exp(-'Yield curve'!E170*$E$9/100)</f>
        <v>0.7331536361</v>
      </c>
      <c r="F177" s="10">
        <f>exp(-'Yield curve'!F170*$F$9/100)</f>
        <v>0.6804506362</v>
      </c>
      <c r="G177" s="10">
        <f>exp(-'Yield curve'!G170*$G$9/100)</f>
        <v>0.6311574014</v>
      </c>
      <c r="H177" s="10">
        <f>exp(-'Yield curve'!H170*$H$9/100)</f>
        <v>0.5857864357</v>
      </c>
      <c r="I177" s="10">
        <f>exp(-'Yield curve'!I170*$I$9/100)</f>
        <v>0.5424098767</v>
      </c>
      <c r="J177" s="10">
        <f>exp(-'Yield curve'!J170*$J$9/100)</f>
        <v>0.5021783216</v>
      </c>
      <c r="K177" s="99">
        <f>exp(-'Yield curve'!K170*$K$9/100)</f>
        <v>0.4648688296</v>
      </c>
      <c r="L177" s="99">
        <f t="shared" si="3"/>
        <v>69.96378975</v>
      </c>
      <c r="M177" s="99">
        <f t="shared" si="4"/>
        <v>8.281918689</v>
      </c>
      <c r="N177" s="99">
        <f>M177*(Bonds!AE167/100)*(1/(1+(Bonds!K167/100)))</f>
        <v>-0.0007692660866</v>
      </c>
      <c r="O177" s="99">
        <f>-M177*Bonds!$AS$8</f>
        <v>-1.296762621</v>
      </c>
      <c r="P177" s="99">
        <f t="shared" si="5"/>
        <v>-4.100723467</v>
      </c>
    </row>
    <row r="178">
      <c r="A178" s="262">
        <v>42895.0</v>
      </c>
      <c r="B178" s="10">
        <f>exp(-'Yield curve'!B171*$B$9/100)</f>
        <v>0.922839453</v>
      </c>
      <c r="C178" s="10">
        <f>exp(-'Yield curve'!C171*$C$9/100)</f>
        <v>0.8535083104</v>
      </c>
      <c r="D178" s="10">
        <f>exp(-'Yield curve'!D171*$D$9/100)</f>
        <v>0.7906499107</v>
      </c>
      <c r="E178" s="10">
        <f>exp(-'Yield curve'!E171*$E$9/100)</f>
        <v>0.73300702</v>
      </c>
      <c r="F178" s="10">
        <f>exp(-'Yield curve'!F171*$F$9/100)</f>
        <v>0.6804506362</v>
      </c>
      <c r="G178" s="10">
        <f>exp(-'Yield curve'!G171*$G$9/100)</f>
        <v>0.6309680826</v>
      </c>
      <c r="H178" s="10">
        <f>exp(-'Yield curve'!H171*$H$9/100)</f>
        <v>0.5853765287</v>
      </c>
      <c r="I178" s="10">
        <f>exp(-'Yield curve'!I171*$I$9/100)</f>
        <v>0.5419761223</v>
      </c>
      <c r="J178" s="10">
        <f>exp(-'Yield curve'!J171*$J$9/100)</f>
        <v>0.5017265645</v>
      </c>
      <c r="K178" s="99">
        <f>exp(-'Yield curve'!K171*$K$9/100)</f>
        <v>0.4644041932</v>
      </c>
      <c r="L178" s="99">
        <f t="shared" si="3"/>
        <v>69.90759319</v>
      </c>
      <c r="M178" s="99">
        <f t="shared" si="4"/>
        <v>8.281023436</v>
      </c>
      <c r="N178" s="99">
        <f>M178*(Bonds!AE168/100)*(1/(1+(Bonds!K168/100)))</f>
        <v>-0.0007691114921</v>
      </c>
      <c r="O178" s="99">
        <f>-M178*Bonds!$AS$8</f>
        <v>-1.296622445</v>
      </c>
      <c r="P178" s="99">
        <f t="shared" si="5"/>
        <v>-4.10028019</v>
      </c>
    </row>
    <row r="179">
      <c r="A179" s="262">
        <v>42894.0</v>
      </c>
      <c r="B179" s="10">
        <f>exp(-'Yield curve'!B172*$B$9/100)</f>
        <v>0.9229317416</v>
      </c>
      <c r="C179" s="10">
        <f>exp(-'Yield curve'!C172*$C$9/100)</f>
        <v>0.8531669753</v>
      </c>
      <c r="D179" s="10">
        <f>exp(-'Yield curve'!D172*$D$9/100)</f>
        <v>0.7899386459</v>
      </c>
      <c r="E179" s="10">
        <f>exp(-'Yield curve'!E172*$E$9/100)</f>
        <v>0.7322743794</v>
      </c>
      <c r="F179" s="10">
        <f>exp(-'Yield curve'!F172*$F$9/100)</f>
        <v>0.6797705257</v>
      </c>
      <c r="G179" s="10">
        <f>exp(-'Yield curve'!G172*$G$9/100)</f>
        <v>0.6304004668</v>
      </c>
      <c r="H179" s="10">
        <f>exp(-'Yield curve'!H172*$H$9/100)</f>
        <v>0.5849669085</v>
      </c>
      <c r="I179" s="10">
        <f>exp(-'Yield curve'!I172*$I$9/100)</f>
        <v>0.5415427148</v>
      </c>
      <c r="J179" s="10">
        <f>exp(-'Yield curve'!J172*$J$9/100)</f>
        <v>0.5012752137</v>
      </c>
      <c r="K179" s="99">
        <f>exp(-'Yield curve'!K172*$K$9/100)</f>
        <v>0.4639400211</v>
      </c>
      <c r="L179" s="99">
        <f t="shared" si="3"/>
        <v>69.84472868</v>
      </c>
      <c r="M179" s="99">
        <f t="shared" si="4"/>
        <v>8.28045306</v>
      </c>
      <c r="N179" s="99">
        <f>M179*(Bonds!AE169/100)*(1/(1+(Bonds!K169/100)))</f>
        <v>-0.000768987097</v>
      </c>
      <c r="O179" s="99">
        <f>-M179*Bonds!$AS$8</f>
        <v>-1.296533137</v>
      </c>
      <c r="P179" s="99">
        <f t="shared" si="5"/>
        <v>-4.099997773</v>
      </c>
    </row>
    <row r="180">
      <c r="A180" s="262">
        <v>42893.0</v>
      </c>
      <c r="B180" s="10">
        <f>exp(-'Yield curve'!B173*$B$9/100)</f>
        <v>0.9224703911</v>
      </c>
      <c r="C180" s="10">
        <f>exp(-'Yield curve'!C173*$C$9/100)</f>
        <v>0.8528257768</v>
      </c>
      <c r="D180" s="10">
        <f>exp(-'Yield curve'!D173*$D$9/100)</f>
        <v>0.7899386459</v>
      </c>
      <c r="E180" s="10">
        <f>exp(-'Yield curve'!E173*$E$9/100)</f>
        <v>0.7322743794</v>
      </c>
      <c r="F180" s="10">
        <f>exp(-'Yield curve'!F173*$F$9/100)</f>
        <v>0.6797705257</v>
      </c>
      <c r="G180" s="10">
        <f>exp(-'Yield curve'!G173*$G$9/100)</f>
        <v>0.6304004668</v>
      </c>
      <c r="H180" s="10">
        <f>exp(-'Yield curve'!H173*$H$9/100)</f>
        <v>0.5849669085</v>
      </c>
      <c r="I180" s="10">
        <f>exp(-'Yield curve'!I173*$I$9/100)</f>
        <v>0.5413983226</v>
      </c>
      <c r="J180" s="10">
        <f>exp(-'Yield curve'!J173*$J$9/100)</f>
        <v>0.5009745388</v>
      </c>
      <c r="K180" s="99">
        <f>exp(-'Yield curve'!K173*$K$9/100)</f>
        <v>0.463476313</v>
      </c>
      <c r="L180" s="99">
        <f t="shared" si="3"/>
        <v>69.79236824</v>
      </c>
      <c r="M180" s="99">
        <f t="shared" si="4"/>
        <v>8.279537673</v>
      </c>
      <c r="N180" s="99">
        <f>M180*(Bonds!AE170/100)*(1/(1+(Bonds!K170/100)))</f>
        <v>0</v>
      </c>
      <c r="O180" s="99">
        <f>-M180*Bonds!$AS$8</f>
        <v>-1.296389807</v>
      </c>
      <c r="P180" s="99">
        <f t="shared" si="5"/>
        <v>-4.099544527</v>
      </c>
    </row>
    <row r="181">
      <c r="A181" s="262">
        <v>42892.0</v>
      </c>
      <c r="B181" s="10">
        <f>exp(-'Yield curve'!B174*$B$9/100)</f>
        <v>0.9217327099</v>
      </c>
      <c r="C181" s="10">
        <f>exp(-'Yield curve'!C174*$C$9/100)</f>
        <v>0.8519733773</v>
      </c>
      <c r="D181" s="10">
        <f>exp(-'Yield curve'!D174*$D$9/100)</f>
        <v>0.788991288</v>
      </c>
      <c r="E181" s="10">
        <f>exp(-'Yield curve'!E174*$E$9/100)</f>
        <v>0.7313961772</v>
      </c>
      <c r="F181" s="10">
        <f>exp(-'Yield curve'!F174*$F$9/100)</f>
        <v>0.6790910949</v>
      </c>
      <c r="G181" s="10">
        <f>exp(-'Yield curve'!G174*$G$9/100)</f>
        <v>0.6300223399</v>
      </c>
      <c r="H181" s="10">
        <f>exp(-'Yield curve'!H174*$H$9/100)</f>
        <v>0.5849669085</v>
      </c>
      <c r="I181" s="10">
        <f>exp(-'Yield curve'!I174*$I$9/100)</f>
        <v>0.5413983226</v>
      </c>
      <c r="J181" s="10">
        <f>exp(-'Yield curve'!J174*$J$9/100)</f>
        <v>0.5009745388</v>
      </c>
      <c r="K181" s="99">
        <f>exp(-'Yield curve'!K174*$K$9/100)</f>
        <v>0.463476313</v>
      </c>
      <c r="L181" s="99">
        <f t="shared" si="3"/>
        <v>69.77671204</v>
      </c>
      <c r="M181" s="99">
        <f t="shared" si="4"/>
        <v>8.280669921</v>
      </c>
      <c r="N181" s="99">
        <f>M181*(Bonds!AE171/100)*(1/(1+(Bonds!K171/100)))</f>
        <v>0</v>
      </c>
      <c r="O181" s="99">
        <f>-M181*Bonds!$AS$8</f>
        <v>-1.296567092</v>
      </c>
      <c r="P181" s="99">
        <f t="shared" si="5"/>
        <v>-4.10010515</v>
      </c>
    </row>
    <row r="182">
      <c r="A182" s="262">
        <v>42891.0</v>
      </c>
      <c r="B182" s="10">
        <f>exp(-'Yield curve'!B175*$B$9/100)</f>
        <v>0.9209956186</v>
      </c>
      <c r="C182" s="10">
        <f>exp(-'Yield curve'!C175*$C$9/100)</f>
        <v>0.8512920711</v>
      </c>
      <c r="D182" s="10">
        <f>exp(-'Yield curve'!D175*$D$9/100)</f>
        <v>0.7882815153</v>
      </c>
      <c r="E182" s="10">
        <f>exp(-'Yield curve'!E175*$E$9/100)</f>
        <v>0.7306651466</v>
      </c>
      <c r="F182" s="10">
        <f>exp(-'Yield curve'!F175*$F$9/100)</f>
        <v>0.6784123433</v>
      </c>
      <c r="G182" s="10">
        <f>exp(-'Yield curve'!G175*$G$9/100)</f>
        <v>0.6292667666</v>
      </c>
      <c r="H182" s="10">
        <f>exp(-'Yield curve'!H175*$H$9/100)</f>
        <v>0.5841485278</v>
      </c>
      <c r="I182" s="10">
        <f>exp(-'Yield curve'!I175*$I$9/100)</f>
        <v>0.540821139</v>
      </c>
      <c r="J182" s="10">
        <f>exp(-'Yield curve'!J175*$J$9/100)</f>
        <v>0.5006740442</v>
      </c>
      <c r="K182" s="99">
        <f>exp(-'Yield curve'!K175*$K$9/100)</f>
        <v>0.463476313</v>
      </c>
      <c r="L182" s="99">
        <f t="shared" si="3"/>
        <v>69.7557485</v>
      </c>
      <c r="M182" s="99">
        <f t="shared" si="4"/>
        <v>8.281747022</v>
      </c>
      <c r="N182" s="99">
        <f>M182*(Bonds!AE172/100)*(1/(1+(Bonds!K172/100)))</f>
        <v>0.004614215074</v>
      </c>
      <c r="O182" s="99">
        <f>-M182*Bonds!$AS$8</f>
        <v>-1.296735742</v>
      </c>
      <c r="P182" s="99">
        <f t="shared" si="5"/>
        <v>-4.100638468</v>
      </c>
    </row>
    <row r="183">
      <c r="A183" s="262">
        <v>42888.0</v>
      </c>
      <c r="B183" s="10">
        <f>exp(-'Yield curve'!B176*$B$9/100)</f>
        <v>0.920627294</v>
      </c>
      <c r="C183" s="10">
        <f>exp(-'Yield curve'!C176*$C$9/100)</f>
        <v>0.8507814491</v>
      </c>
      <c r="D183" s="10">
        <f>exp(-'Yield curve'!D176*$D$9/100)</f>
        <v>0.7882815153</v>
      </c>
      <c r="E183" s="10">
        <f>exp(-'Yield curve'!E176*$E$9/100)</f>
        <v>0.7311036772</v>
      </c>
      <c r="F183" s="10">
        <f>exp(-'Yield curve'!F176*$F$9/100)</f>
        <v>0.6794307254</v>
      </c>
      <c r="G183" s="10">
        <f>exp(-'Yield curve'!G176*$G$9/100)</f>
        <v>0.6307788205</v>
      </c>
      <c r="H183" s="10">
        <f>exp(-'Yield curve'!H176*$H$9/100)</f>
        <v>0.5861966298</v>
      </c>
      <c r="I183" s="10">
        <f>exp(-'Yield curve'!I176*$I$9/100)</f>
        <v>0.5431335722</v>
      </c>
      <c r="J183" s="10">
        <f>exp(-'Yield curve'!J176*$J$9/100)</f>
        <v>0.5032340042</v>
      </c>
      <c r="K183" s="99">
        <f>exp(-'Yield curve'!K176*$K$9/100)</f>
        <v>0.4662655301</v>
      </c>
      <c r="L183" s="99">
        <f t="shared" si="3"/>
        <v>70.07596927</v>
      </c>
      <c r="M183" s="99">
        <f t="shared" si="4"/>
        <v>8.288614831</v>
      </c>
      <c r="N183" s="99">
        <f>M183*(Bonds!AE173/100)*(1/(1+(Bonds!K173/100)))</f>
        <v>0.001540205302</v>
      </c>
      <c r="O183" s="99">
        <f>-M183*Bonds!$AS$8</f>
        <v>-1.297811087</v>
      </c>
      <c r="P183" s="99">
        <f t="shared" si="5"/>
        <v>-4.104039007</v>
      </c>
    </row>
    <row r="184">
      <c r="A184" s="262">
        <v>42887.0</v>
      </c>
      <c r="B184" s="10">
        <f>exp(-'Yield curve'!B177*$B$9/100)</f>
        <v>0.9204431869</v>
      </c>
      <c r="C184" s="10">
        <f>exp(-'Yield curve'!C177*$C$9/100)</f>
        <v>0.8506113098</v>
      </c>
      <c r="D184" s="10">
        <f>exp(-'Yield curve'!D177*$D$9/100)</f>
        <v>0.7882815153</v>
      </c>
      <c r="E184" s="10">
        <f>exp(-'Yield curve'!E177*$E$9/100)</f>
        <v>0.7313961772</v>
      </c>
      <c r="F184" s="10">
        <f>exp(-'Yield curve'!F177*$F$9/100)</f>
        <v>0.6801104959</v>
      </c>
      <c r="G184" s="10">
        <f>exp(-'Yield curve'!G177*$G$9/100)</f>
        <v>0.6315362095</v>
      </c>
      <c r="H184" s="10">
        <f>exp(-'Yield curve'!H177*$H$9/100)</f>
        <v>0.5870178798</v>
      </c>
      <c r="I184" s="10">
        <f>exp(-'Yield curve'!I177*$I$9/100)</f>
        <v>0.5440032815</v>
      </c>
      <c r="J184" s="10">
        <f>exp(-'Yield curve'!J177*$J$9/100)</f>
        <v>0.5041406411</v>
      </c>
      <c r="K184" s="99">
        <f>exp(-'Yield curve'!K177*$K$9/100)</f>
        <v>0.4671989943</v>
      </c>
      <c r="L184" s="99">
        <f t="shared" si="3"/>
        <v>70.18648835</v>
      </c>
      <c r="M184" s="99">
        <f t="shared" si="4"/>
        <v>8.29079727</v>
      </c>
      <c r="N184" s="99">
        <f>M184*(Bonds!AE174/100)*(1/(1+(Bonds!K174/100)))</f>
        <v>-0.007704485894</v>
      </c>
      <c r="O184" s="99">
        <f>-M184*Bonds!$AS$8</f>
        <v>-1.298152808</v>
      </c>
      <c r="P184" s="99">
        <f t="shared" si="5"/>
        <v>-4.105119623</v>
      </c>
    </row>
    <row r="185">
      <c r="A185" s="262">
        <v>42886.0</v>
      </c>
      <c r="B185" s="10">
        <f>exp(-'Yield curve'!B178*$B$9/100)</f>
        <v>0.9199830804</v>
      </c>
      <c r="C185" s="10">
        <f>exp(-'Yield curve'!C178*$C$9/100)</f>
        <v>0.8494212872</v>
      </c>
      <c r="D185" s="10">
        <f>exp(-'Yield curve'!D178*$D$9/100)</f>
        <v>0.7861560259</v>
      </c>
      <c r="E185" s="10">
        <f>exp(-'Yield curve'!E178*$E$9/100)</f>
        <v>0.7283307551</v>
      </c>
      <c r="F185" s="10">
        <f>exp(-'Yield curve'!F178*$F$9/100)</f>
        <v>0.6760420505</v>
      </c>
      <c r="G185" s="10">
        <f>exp(-'Yield curve'!G178*$G$9/100)</f>
        <v>0.6271936088</v>
      </c>
      <c r="H185" s="10">
        <f>exp(-'Yield curve'!H178*$H$9/100)</f>
        <v>0.5825151997</v>
      </c>
      <c r="I185" s="10">
        <f>exp(-'Yield curve'!I178*$I$9/100)</f>
        <v>0.5393808705</v>
      </c>
      <c r="J185" s="10">
        <f>exp(-'Yield curve'!J178*$J$9/100)</f>
        <v>0.4994738673</v>
      </c>
      <c r="K185" s="99">
        <f>exp(-'Yield curve'!K178*$K$9/100)</f>
        <v>0.4625502867</v>
      </c>
      <c r="L185" s="99">
        <f t="shared" si="3"/>
        <v>69.60369328</v>
      </c>
      <c r="M185" s="99">
        <f t="shared" si="4"/>
        <v>8.282121155</v>
      </c>
      <c r="N185" s="99">
        <f>M185*(Bonds!AE175/100)*(1/(1+(Bonds!K175/100)))</f>
        <v>0.001537855567</v>
      </c>
      <c r="O185" s="99">
        <f>-M185*Bonds!$AS$8</f>
        <v>-1.296794323</v>
      </c>
      <c r="P185" s="99">
        <f t="shared" si="5"/>
        <v>-4.100823717</v>
      </c>
    </row>
    <row r="186">
      <c r="A186" s="262">
        <v>42885.0</v>
      </c>
      <c r="B186" s="10">
        <f>exp(-'Yield curve'!B179*$B$9/100)</f>
        <v>0.9199830804</v>
      </c>
      <c r="C186" s="10">
        <f>exp(-'Yield curve'!C179*$C$9/100)</f>
        <v>0.8489117873</v>
      </c>
      <c r="D186" s="10">
        <f>exp(-'Yield curve'!D179*$D$9/100)</f>
        <v>0.7856844738</v>
      </c>
      <c r="E186" s="10">
        <f>exp(-'Yield curve'!E179*$E$9/100)</f>
        <v>0.7281851035</v>
      </c>
      <c r="F186" s="10">
        <f>exp(-'Yield curve'!F179*$F$9/100)</f>
        <v>0.676380156</v>
      </c>
      <c r="G186" s="10">
        <f>exp(-'Yield curve'!G179*$G$9/100)</f>
        <v>0.6275700379</v>
      </c>
      <c r="H186" s="10">
        <f>exp(-'Yield curve'!H179*$H$9/100)</f>
        <v>0.5829231031</v>
      </c>
      <c r="I186" s="10">
        <f>exp(-'Yield curve'!I179*$I$9/100)</f>
        <v>0.539956517</v>
      </c>
      <c r="J186" s="10">
        <f>exp(-'Yield curve'!J179*$J$9/100)</f>
        <v>0.5002236403</v>
      </c>
      <c r="K186" s="99">
        <f>exp(-'Yield curve'!K179*$K$9/100)</f>
        <v>0.463476313</v>
      </c>
      <c r="L186" s="99">
        <f t="shared" si="3"/>
        <v>69.70416104</v>
      </c>
      <c r="M186" s="99">
        <f t="shared" si="4"/>
        <v>8.284694109</v>
      </c>
      <c r="N186" s="99">
        <f>M186*(Bonds!AE176/100)*(1/(1+(Bonds!K176/100)))</f>
        <v>0.003077238038</v>
      </c>
      <c r="O186" s="99">
        <f>-M186*Bonds!$AS$8</f>
        <v>-1.29719719</v>
      </c>
      <c r="P186" s="99">
        <f t="shared" si="5"/>
        <v>-4.102097694</v>
      </c>
    </row>
    <row r="187">
      <c r="A187" s="262">
        <v>42884.0</v>
      </c>
      <c r="B187" s="10">
        <f>exp(-'Yield curve'!B180*$B$9/100)</f>
        <v>0.9202591167</v>
      </c>
      <c r="C187" s="10">
        <f>exp(-'Yield curve'!C180*$C$9/100)</f>
        <v>0.8497611236</v>
      </c>
      <c r="D187" s="10">
        <f>exp(-'Yield curve'!D180*$D$9/100)</f>
        <v>0.7868638848</v>
      </c>
      <c r="E187" s="10">
        <f>exp(-'Yield curve'!E180*$E$9/100)</f>
        <v>0.7296429311</v>
      </c>
      <c r="F187" s="10">
        <f>exp(-'Yield curve'!F180*$F$9/100)</f>
        <v>0.6780732219</v>
      </c>
      <c r="G187" s="10">
        <f>exp(-'Yield curve'!G180*$G$9/100)</f>
        <v>0.6294555749</v>
      </c>
      <c r="H187" s="10">
        <f>exp(-'Yield curve'!H180*$H$9/100)</f>
        <v>0.5849669085</v>
      </c>
      <c r="I187" s="10">
        <f>exp(-'Yield curve'!I180*$I$9/100)</f>
        <v>0.5419761223</v>
      </c>
      <c r="J187" s="10">
        <f>exp(-'Yield curve'!J180*$J$9/100)</f>
        <v>0.5021783216</v>
      </c>
      <c r="K187" s="99">
        <f>exp(-'Yield curve'!K180*$K$9/100)</f>
        <v>0.465333931</v>
      </c>
      <c r="L187" s="99">
        <f t="shared" si="3"/>
        <v>69.94318208</v>
      </c>
      <c r="M187" s="99">
        <f t="shared" si="4"/>
        <v>8.287832984</v>
      </c>
      <c r="N187" s="99">
        <f>M187*(Bonds!AE177/100)*(1/(1+(Bonds!K177/100)))</f>
        <v>-0.001539773894</v>
      </c>
      <c r="O187" s="99">
        <f>-M187*Bonds!$AS$8</f>
        <v>-1.297688667</v>
      </c>
      <c r="P187" s="99">
        <f t="shared" si="5"/>
        <v>-4.103651882</v>
      </c>
    </row>
    <row r="188">
      <c r="A188" s="262">
        <v>42881.0</v>
      </c>
      <c r="B188" s="10">
        <f>exp(-'Yield curve'!B181*$B$9/100)</f>
        <v>0.9197991022</v>
      </c>
      <c r="C188" s="10">
        <f>exp(-'Yield curve'!C181*$C$9/100)</f>
        <v>0.8490815866</v>
      </c>
      <c r="D188" s="10">
        <f>exp(-'Yield curve'!D181*$D$9/100)</f>
        <v>0.7856844738</v>
      </c>
      <c r="E188" s="10">
        <f>exp(-'Yield curve'!E181*$E$9/100)</f>
        <v>0.7283307551</v>
      </c>
      <c r="F188" s="10">
        <f>exp(-'Yield curve'!F181*$F$9/100)</f>
        <v>0.6767184307</v>
      </c>
      <c r="G188" s="10">
        <f>exp(-'Yield curve'!G181*$G$9/100)</f>
        <v>0.6281351052</v>
      </c>
      <c r="H188" s="10">
        <f>exp(-'Yield curve'!H181*$H$9/100)</f>
        <v>0.583739767</v>
      </c>
      <c r="I188" s="10">
        <f>exp(-'Yield curve'!I181*$I$9/100)</f>
        <v>0.540821139</v>
      </c>
      <c r="J188" s="10">
        <f>exp(-'Yield curve'!J181*$J$9/100)</f>
        <v>0.5011248537</v>
      </c>
      <c r="K188" s="99">
        <f>exp(-'Yield curve'!K181*$K$9/100)</f>
        <v>0.4644041932</v>
      </c>
      <c r="L188" s="99">
        <f t="shared" si="3"/>
        <v>69.81285724</v>
      </c>
      <c r="M188" s="99">
        <f t="shared" si="4"/>
        <v>8.286883063</v>
      </c>
      <c r="N188" s="99">
        <f>M188*(Bonds!AE178/100)*(1/(1+(Bonds!K178/100)))</f>
        <v>0.005387589992</v>
      </c>
      <c r="O188" s="99">
        <f>-M188*Bonds!$AS$8</f>
        <v>-1.297539931</v>
      </c>
      <c r="P188" s="99">
        <f t="shared" si="5"/>
        <v>-4.103181536</v>
      </c>
    </row>
    <row r="189">
      <c r="A189" s="262">
        <v>42880.0</v>
      </c>
      <c r="B189" s="10">
        <f>exp(-'Yield curve'!B182*$B$9/100)</f>
        <v>0.9199830804</v>
      </c>
      <c r="C189" s="10">
        <f>exp(-'Yield curve'!C182*$C$9/100)</f>
        <v>0.8489117873</v>
      </c>
      <c r="D189" s="10">
        <f>exp(-'Yield curve'!D182*$D$9/100)</f>
        <v>0.7859202145</v>
      </c>
      <c r="E189" s="10">
        <f>exp(-'Yield curve'!E182*$E$9/100)</f>
        <v>0.7290594502</v>
      </c>
      <c r="F189" s="10">
        <f>exp(-'Yield curve'!F182*$F$9/100)</f>
        <v>0.6780732219</v>
      </c>
      <c r="G189" s="10">
        <f>exp(-'Yield curve'!G182*$G$9/100)</f>
        <v>0.6300223399</v>
      </c>
      <c r="H189" s="10">
        <f>exp(-'Yield curve'!H182*$H$9/100)</f>
        <v>0.5861966298</v>
      </c>
      <c r="I189" s="10">
        <f>exp(-'Yield curve'!I182*$I$9/100)</f>
        <v>0.5435682529</v>
      </c>
      <c r="J189" s="10">
        <f>exp(-'Yield curve'!J182*$J$9/100)</f>
        <v>0.5041406411</v>
      </c>
      <c r="K189" s="99">
        <f>exp(-'Yield curve'!K182*$K$9/100)</f>
        <v>0.467666427</v>
      </c>
      <c r="L189" s="99">
        <f t="shared" si="3"/>
        <v>70.19403986</v>
      </c>
      <c r="M189" s="99">
        <f t="shared" si="4"/>
        <v>8.294364881</v>
      </c>
      <c r="N189" s="99">
        <f>M189*(Bonds!AE179/100)*(1/(1+(Bonds!K179/100)))</f>
        <v>0</v>
      </c>
      <c r="O189" s="99">
        <f>-M189*Bonds!$AS$8</f>
        <v>-1.298711415</v>
      </c>
      <c r="P189" s="99">
        <f t="shared" si="5"/>
        <v>-4.106886096</v>
      </c>
    </row>
    <row r="190">
      <c r="A190" s="262">
        <v>42879.0</v>
      </c>
      <c r="B190" s="10">
        <f>exp(-'Yield curve'!B183*$B$9/100)</f>
        <v>0.9202591167</v>
      </c>
      <c r="C190" s="10">
        <f>exp(-'Yield curve'!C183*$C$9/100)</f>
        <v>0.8494212872</v>
      </c>
      <c r="D190" s="10">
        <f>exp(-'Yield curve'!D183*$D$9/100)</f>
        <v>0.7866278611</v>
      </c>
      <c r="E190" s="10">
        <f>exp(-'Yield curve'!E183*$E$9/100)</f>
        <v>0.7296429311</v>
      </c>
      <c r="F190" s="10">
        <f>exp(-'Yield curve'!F183*$F$9/100)</f>
        <v>0.6784123433</v>
      </c>
      <c r="G190" s="10">
        <f>exp(-'Yield curve'!G183*$G$9/100)</f>
        <v>0.630211375</v>
      </c>
      <c r="H190" s="10">
        <f>exp(-'Yield curve'!H183*$H$9/100)</f>
        <v>0.5861966298</v>
      </c>
      <c r="I190" s="10">
        <f>exp(-'Yield curve'!I183*$I$9/100)</f>
        <v>0.5435682529</v>
      </c>
      <c r="J190" s="10">
        <f>exp(-'Yield curve'!J183*$J$9/100)</f>
        <v>0.5041406411</v>
      </c>
      <c r="K190" s="99">
        <f>exp(-'Yield curve'!K183*$K$9/100)</f>
        <v>0.467666427</v>
      </c>
      <c r="L190" s="99">
        <f t="shared" si="3"/>
        <v>70.20315673</v>
      </c>
      <c r="M190" s="99">
        <f t="shared" si="4"/>
        <v>8.293715584</v>
      </c>
      <c r="N190" s="99">
        <f>M190*(Bonds!AE180/100)*(1/(1+(Bonds!K180/100)))</f>
        <v>0.004624748467</v>
      </c>
      <c r="O190" s="99">
        <f>-M190*Bonds!$AS$8</f>
        <v>-1.29860975</v>
      </c>
      <c r="P190" s="99">
        <f t="shared" si="5"/>
        <v>-4.106564602</v>
      </c>
    </row>
    <row r="191">
      <c r="A191" s="262">
        <v>42878.0</v>
      </c>
      <c r="B191" s="10">
        <f>exp(-'Yield curve'!B184*$B$9/100)</f>
        <v>0.9201670954</v>
      </c>
      <c r="C191" s="10">
        <f>exp(-'Yield curve'!C184*$C$9/100)</f>
        <v>0.8499310929</v>
      </c>
      <c r="D191" s="10">
        <f>exp(-'Yield curve'!D184*$D$9/100)</f>
        <v>0.7878086883</v>
      </c>
      <c r="E191" s="10">
        <f>exp(-'Yield curve'!E184*$E$9/100)</f>
        <v>0.731542471</v>
      </c>
      <c r="F191" s="10">
        <f>exp(-'Yield curve'!F184*$F$9/100)</f>
        <v>0.6811314272</v>
      </c>
      <c r="G191" s="10">
        <f>exp(-'Yield curve'!G184*$G$9/100)</f>
        <v>0.6334336629</v>
      </c>
      <c r="H191" s="10">
        <f>exp(-'Yield curve'!H184*$H$9/100)</f>
        <v>0.5899013261</v>
      </c>
      <c r="I191" s="10">
        <f>exp(-'Yield curve'!I184*$I$9/100)</f>
        <v>0.5470582458</v>
      </c>
      <c r="J191" s="10">
        <f>exp(-'Yield curve'!J184*$J$9/100)</f>
        <v>0.5073267529</v>
      </c>
      <c r="K191" s="99">
        <f>exp(-'Yield curve'!K184*$K$9/100)</f>
        <v>0.4704808604</v>
      </c>
      <c r="L191" s="99">
        <f t="shared" si="3"/>
        <v>70.56382172</v>
      </c>
      <c r="M191" s="99">
        <f t="shared" si="4"/>
        <v>8.29893106</v>
      </c>
      <c r="N191" s="99">
        <f>M191*(Bonds!AE181/100)*(1/(1+(Bonds!K181/100)))</f>
        <v>-0.0007717064404</v>
      </c>
      <c r="O191" s="99">
        <f>-M191*Bonds!$AS$8</f>
        <v>-1.299426377</v>
      </c>
      <c r="P191" s="99">
        <f t="shared" si="5"/>
        <v>-4.109147002</v>
      </c>
    </row>
    <row r="192">
      <c r="A192" s="262">
        <v>42877.0</v>
      </c>
      <c r="B192" s="10">
        <f>exp(-'Yield curve'!B185*$B$9/100)</f>
        <v>0.9207193613</v>
      </c>
      <c r="C192" s="10">
        <f>exp(-'Yield curve'!C185*$C$9/100)</f>
        <v>0.8504412045</v>
      </c>
      <c r="D192" s="10">
        <f>exp(-'Yield curve'!D185*$D$9/100)</f>
        <v>0.7880450663</v>
      </c>
      <c r="E192" s="10">
        <f>exp(-'Yield curve'!E185*$E$9/100)</f>
        <v>0.7316887942</v>
      </c>
      <c r="F192" s="10">
        <f>exp(-'Yield curve'!F185*$F$9/100)</f>
        <v>0.6811314272</v>
      </c>
      <c r="G192" s="10">
        <f>exp(-'Yield curve'!G185*$G$9/100)</f>
        <v>0.6330537167</v>
      </c>
      <c r="H192" s="10">
        <f>exp(-'Yield curve'!H185*$H$9/100)</f>
        <v>0.5890760421</v>
      </c>
      <c r="I192" s="10">
        <f>exp(-'Yield curve'!I185*$I$9/100)</f>
        <v>0.5463293208</v>
      </c>
      <c r="J192" s="10">
        <f>exp(-'Yield curve'!J185*$J$9/100)</f>
        <v>0.5067183259</v>
      </c>
      <c r="K192" s="99">
        <f>exp(-'Yield curve'!K185*$K$9/100)</f>
        <v>0.4700106147</v>
      </c>
      <c r="L192" s="99">
        <f t="shared" si="3"/>
        <v>70.51131003</v>
      </c>
      <c r="M192" s="99">
        <f t="shared" si="4"/>
        <v>8.297390132</v>
      </c>
      <c r="N192" s="99">
        <f>M192*(Bonds!AE182/100)*(1/(1+(Bonds!K182/100)))</f>
        <v>-0.0007714914116</v>
      </c>
      <c r="O192" s="99">
        <f>-M192*Bonds!$AS$8</f>
        <v>-1.299185102</v>
      </c>
      <c r="P192" s="99">
        <f t="shared" si="5"/>
        <v>-4.108384024</v>
      </c>
    </row>
    <row r="193">
      <c r="A193" s="262">
        <v>42874.0</v>
      </c>
      <c r="B193" s="10">
        <f>exp(-'Yield curve'!B186*$B$9/100)</f>
        <v>0.9202591167</v>
      </c>
      <c r="C193" s="10">
        <f>exp(-'Yield curve'!C186*$C$9/100)</f>
        <v>0.8495911884</v>
      </c>
      <c r="D193" s="10">
        <f>exp(-'Yield curve'!D186*$D$9/100)</f>
        <v>0.7873361448</v>
      </c>
      <c r="E193" s="10">
        <f>exp(-'Yield curve'!E186*$E$9/100)</f>
        <v>0.7311036772</v>
      </c>
      <c r="F193" s="10">
        <f>exp(-'Yield curve'!F186*$F$9/100)</f>
        <v>0.6807909466</v>
      </c>
      <c r="G193" s="10">
        <f>exp(-'Yield curve'!G186*$G$9/100)</f>
        <v>0.6330537167</v>
      </c>
      <c r="H193" s="10">
        <f>exp(-'Yield curve'!H186*$H$9/100)</f>
        <v>0.5894885396</v>
      </c>
      <c r="I193" s="10">
        <f>exp(-'Yield curve'!I186*$I$9/100)</f>
        <v>0.5464750281</v>
      </c>
      <c r="J193" s="10">
        <f>exp(-'Yield curve'!J186*$J$9/100)</f>
        <v>0.5065663332</v>
      </c>
      <c r="K193" s="99">
        <f>exp(-'Yield curve'!K186*$K$9/100)</f>
        <v>0.469540839</v>
      </c>
      <c r="L193" s="99">
        <f t="shared" si="3"/>
        <v>70.45380326</v>
      </c>
      <c r="M193" s="99">
        <f t="shared" si="4"/>
        <v>8.296981095</v>
      </c>
      <c r="N193" s="99">
        <f>M193*(Bonds!AE183/100)*(1/(1+(Bonds!K183/100)))</f>
        <v>-0.006942434907</v>
      </c>
      <c r="O193" s="99">
        <f>-M193*Bonds!$AS$8</f>
        <v>-1.299121056</v>
      </c>
      <c r="P193" s="99">
        <f t="shared" si="5"/>
        <v>-4.108181493</v>
      </c>
    </row>
    <row r="194">
      <c r="A194" s="262">
        <v>42873.0</v>
      </c>
      <c r="B194" s="10">
        <f>exp(-'Yield curve'!B187*$B$9/100)</f>
        <v>0.9204431869</v>
      </c>
      <c r="C194" s="10">
        <f>exp(-'Yield curve'!C187*$C$9/100)</f>
        <v>0.8495911884</v>
      </c>
      <c r="D194" s="10">
        <f>exp(-'Yield curve'!D187*$D$9/100)</f>
        <v>0.7863919081</v>
      </c>
      <c r="E194" s="10">
        <f>exp(-'Yield curve'!E187*$E$9/100)</f>
        <v>0.7293511323</v>
      </c>
      <c r="F194" s="10">
        <f>exp(-'Yield curve'!F187*$F$9/100)</f>
        <v>0.6780732219</v>
      </c>
      <c r="G194" s="10">
        <f>exp(-'Yield curve'!G187*$G$9/100)</f>
        <v>0.6296444399</v>
      </c>
      <c r="H194" s="10">
        <f>exp(-'Yield curve'!H187*$H$9/100)</f>
        <v>0.5853765287</v>
      </c>
      <c r="I194" s="10">
        <f>exp(-'Yield curve'!I187*$I$9/100)</f>
        <v>0.5422652533</v>
      </c>
      <c r="J194" s="10">
        <f>exp(-'Yield curve'!J187*$J$9/100)</f>
        <v>0.5023289977</v>
      </c>
      <c r="K194" s="99">
        <f>exp(-'Yield curve'!K187*$K$9/100)</f>
        <v>0.465333931</v>
      </c>
      <c r="L194" s="99">
        <f t="shared" si="3"/>
        <v>69.94419236</v>
      </c>
      <c r="M194" s="99">
        <f t="shared" si="4"/>
        <v>8.287960008</v>
      </c>
      <c r="N194" s="99">
        <f>M194*(Bonds!AE184/100)*(1/(1+(Bonds!K184/100)))</f>
        <v>-0.0007698987466</v>
      </c>
      <c r="O194" s="99">
        <f>-M194*Bonds!$AS$8</f>
        <v>-1.297708556</v>
      </c>
      <c r="P194" s="99">
        <f t="shared" si="5"/>
        <v>-4.103714776</v>
      </c>
    </row>
    <row r="195">
      <c r="A195" s="262">
        <v>42872.0</v>
      </c>
      <c r="B195" s="10">
        <f>exp(-'Yield curve'!B188*$B$9/100)</f>
        <v>0.9203511472</v>
      </c>
      <c r="C195" s="10">
        <f>exp(-'Yield curve'!C188*$C$9/100)</f>
        <v>0.8494212872</v>
      </c>
      <c r="D195" s="10">
        <f>exp(-'Yield curve'!D188*$D$9/100)</f>
        <v>0.7866278611</v>
      </c>
      <c r="E195" s="10">
        <f>exp(-'Yield curve'!E188*$E$9/100)</f>
        <v>0.7296429311</v>
      </c>
      <c r="F195" s="10">
        <f>exp(-'Yield curve'!F188*$F$9/100)</f>
        <v>0.6784123433</v>
      </c>
      <c r="G195" s="10">
        <f>exp(-'Yield curve'!G188*$G$9/100)</f>
        <v>0.6298333616</v>
      </c>
      <c r="H195" s="10">
        <f>exp(-'Yield curve'!H188*$H$9/100)</f>
        <v>0.5853765287</v>
      </c>
      <c r="I195" s="10">
        <f>exp(-'Yield curve'!I188*$I$9/100)</f>
        <v>0.5421206685</v>
      </c>
      <c r="J195" s="10">
        <f>exp(-'Yield curve'!J188*$J$9/100)</f>
        <v>0.5020276907</v>
      </c>
      <c r="K195" s="99">
        <f>exp(-'Yield curve'!K188*$K$9/100)</f>
        <v>0.4648688296</v>
      </c>
      <c r="L195" s="99">
        <f t="shared" si="3"/>
        <v>69.89727223</v>
      </c>
      <c r="M195" s="99">
        <f t="shared" si="4"/>
        <v>8.28665675</v>
      </c>
      <c r="N195" s="99">
        <f>M195*(Bonds!AE185/100)*(1/(1+(Bonds!K185/100)))</f>
        <v>0.004618237089</v>
      </c>
      <c r="O195" s="99">
        <f>-M195*Bonds!$AS$8</f>
        <v>-1.297504495</v>
      </c>
      <c r="P195" s="99">
        <f t="shared" si="5"/>
        <v>-4.103069479</v>
      </c>
    </row>
    <row r="196">
      <c r="A196" s="262">
        <v>42871.0</v>
      </c>
      <c r="B196" s="10">
        <f>exp(-'Yield curve'!B189*$B$9/100)</f>
        <v>0.9204431869</v>
      </c>
      <c r="C196" s="10">
        <f>exp(-'Yield curve'!C189*$C$9/100)</f>
        <v>0.8497611236</v>
      </c>
      <c r="D196" s="10">
        <f>exp(-'Yield curve'!D189*$D$9/100)</f>
        <v>0.7873361448</v>
      </c>
      <c r="E196" s="10">
        <f>exp(-'Yield curve'!E189*$E$9/100)</f>
        <v>0.7309574711</v>
      </c>
      <c r="F196" s="10">
        <f>exp(-'Yield curve'!F189*$F$9/100)</f>
        <v>0.6804506362</v>
      </c>
      <c r="G196" s="10">
        <f>exp(-'Yield curve'!G189*$G$9/100)</f>
        <v>0.6322945078</v>
      </c>
      <c r="H196" s="10">
        <f>exp(-'Yield curve'!H189*$H$9/100)</f>
        <v>0.5882519126</v>
      </c>
      <c r="I196" s="10">
        <f>exp(-'Yield curve'!I189*$I$9/100)</f>
        <v>0.5450197026</v>
      </c>
      <c r="J196" s="10">
        <f>exp(-'Yield curve'!J189*$J$9/100)</f>
        <v>0.5048974195</v>
      </c>
      <c r="K196" s="99">
        <f>exp(-'Yield curve'!K189*$K$9/100)</f>
        <v>0.467666427</v>
      </c>
      <c r="L196" s="99">
        <f t="shared" si="3"/>
        <v>70.24141756</v>
      </c>
      <c r="M196" s="99">
        <f t="shared" si="4"/>
        <v>8.292374333</v>
      </c>
      <c r="N196" s="99">
        <f>M196*(Bonds!AE186/100)*(1/(1+(Bonds!K186/100)))</f>
        <v>0.003082667038</v>
      </c>
      <c r="O196" s="99">
        <f>-M196*Bonds!$AS$8</f>
        <v>-1.29839974</v>
      </c>
      <c r="P196" s="99">
        <f t="shared" si="5"/>
        <v>-4.105900493</v>
      </c>
    </row>
    <row r="197">
      <c r="A197" s="262">
        <v>42870.0</v>
      </c>
      <c r="B197" s="10">
        <f>exp(-'Yield curve'!B190*$B$9/100)</f>
        <v>0.9204431869</v>
      </c>
      <c r="C197" s="10">
        <f>exp(-'Yield curve'!C190*$C$9/100)</f>
        <v>0.8501010961</v>
      </c>
      <c r="D197" s="10">
        <f>exp(-'Yield curve'!D190*$D$9/100)</f>
        <v>0.7880450663</v>
      </c>
      <c r="E197" s="10">
        <f>exp(-'Yield curve'!E190*$E$9/100)</f>
        <v>0.7319815282</v>
      </c>
      <c r="F197" s="10">
        <f>exp(-'Yield curve'!F190*$F$9/100)</f>
        <v>0.6818128993</v>
      </c>
      <c r="G197" s="10">
        <f>exp(-'Yield curve'!G190*$G$9/100)</f>
        <v>0.6340040098</v>
      </c>
      <c r="H197" s="10">
        <f>exp(-'Yield curve'!H190*$H$9/100)</f>
        <v>0.5903144016</v>
      </c>
      <c r="I197" s="10">
        <f>exp(-'Yield curve'!I190*$I$9/100)</f>
        <v>0.5470582458</v>
      </c>
      <c r="J197" s="10">
        <f>exp(-'Yield curve'!J190*$J$9/100)</f>
        <v>0.5068703642</v>
      </c>
      <c r="K197" s="99">
        <f>exp(-'Yield curve'!K190*$K$9/100)</f>
        <v>0.469540839</v>
      </c>
      <c r="L197" s="99">
        <f t="shared" si="3"/>
        <v>70.47468463</v>
      </c>
      <c r="M197" s="99">
        <f t="shared" si="4"/>
        <v>8.296054179</v>
      </c>
      <c r="N197" s="99">
        <f>M197*(Bonds!AE187/100)*(1/(1+(Bonds!K187/100)))</f>
        <v>-0.006170363837</v>
      </c>
      <c r="O197" s="99">
        <f>-M197*Bonds!$AS$8</f>
        <v>-1.298975922</v>
      </c>
      <c r="P197" s="99">
        <f t="shared" si="5"/>
        <v>-4.107722538</v>
      </c>
    </row>
    <row r="198">
      <c r="A198" s="262">
        <v>42867.0</v>
      </c>
      <c r="B198" s="10">
        <f>exp(-'Yield curve'!B191*$B$9/100)</f>
        <v>0.9209035236</v>
      </c>
      <c r="C198" s="10">
        <f>exp(-'Yield curve'!C191*$C$9/100)</f>
        <v>0.8507814491</v>
      </c>
      <c r="D198" s="10">
        <f>exp(-'Yield curve'!D191*$D$9/100)</f>
        <v>0.7882815153</v>
      </c>
      <c r="E198" s="10">
        <f>exp(-'Yield curve'!E191*$E$9/100)</f>
        <v>0.7312499126</v>
      </c>
      <c r="F198" s="10">
        <f>exp(-'Yield curve'!F191*$F$9/100)</f>
        <v>0.6797705257</v>
      </c>
      <c r="G198" s="10">
        <f>exp(-'Yield curve'!G191*$G$9/100)</f>
        <v>0.6311574014</v>
      </c>
      <c r="H198" s="10">
        <f>exp(-'Yield curve'!H191*$H$9/100)</f>
        <v>0.5866071111</v>
      </c>
      <c r="I198" s="10">
        <f>exp(-'Yield curve'!I191*$I$9/100)</f>
        <v>0.5432784271</v>
      </c>
      <c r="J198" s="10">
        <f>exp(-'Yield curve'!J191*$J$9/100)</f>
        <v>0.5030830566</v>
      </c>
      <c r="K198" s="99">
        <f>exp(-'Yield curve'!K191*$K$9/100)</f>
        <v>0.4657994976</v>
      </c>
      <c r="L198" s="99">
        <f t="shared" si="3"/>
        <v>70.03314324</v>
      </c>
      <c r="M198" s="99">
        <f t="shared" si="4"/>
        <v>8.287171138</v>
      </c>
      <c r="N198" s="99">
        <f>M198*(Bonds!AE188/100)*(1/(1+(Bonds!K188/100)))</f>
        <v>0</v>
      </c>
      <c r="O198" s="99">
        <f>-M198*Bonds!$AS$8</f>
        <v>-1.297585037</v>
      </c>
      <c r="P198" s="99">
        <f t="shared" si="5"/>
        <v>-4.103324174</v>
      </c>
    </row>
    <row r="199">
      <c r="A199" s="262">
        <v>42866.0</v>
      </c>
      <c r="B199" s="10">
        <f>exp(-'Yield curve'!B192*$B$9/100)</f>
        <v>0.9208114379</v>
      </c>
      <c r="C199" s="10">
        <f>exp(-'Yield curve'!C192*$C$9/100)</f>
        <v>0.8497611236</v>
      </c>
      <c r="D199" s="10">
        <f>exp(-'Yield curve'!D192*$D$9/100)</f>
        <v>0.7873361448</v>
      </c>
      <c r="E199" s="10">
        <f>exp(-'Yield curve'!E192*$E$9/100)</f>
        <v>0.7308112942</v>
      </c>
      <c r="F199" s="10">
        <f>exp(-'Yield curve'!F192*$F$9/100)</f>
        <v>0.6801104959</v>
      </c>
      <c r="G199" s="10">
        <f>exp(-'Yield curve'!G192*$G$9/100)</f>
        <v>0.6319152449</v>
      </c>
      <c r="H199" s="10">
        <f>exp(-'Yield curve'!H192*$H$9/100)</f>
        <v>0.5878402804</v>
      </c>
      <c r="I199" s="10">
        <f>exp(-'Yield curve'!I192*$I$9/100)</f>
        <v>0.5441483684</v>
      </c>
      <c r="J199" s="10">
        <f>exp(-'Yield curve'!J192*$J$9/100)</f>
        <v>0.5035360352</v>
      </c>
      <c r="K199" s="99">
        <f>exp(-'Yield curve'!K192*$K$9/100)</f>
        <v>0.4657994976</v>
      </c>
      <c r="L199" s="99">
        <f t="shared" si="3"/>
        <v>70.0371945</v>
      </c>
      <c r="M199" s="99">
        <f t="shared" si="4"/>
        <v>8.287650868</v>
      </c>
      <c r="N199" s="99">
        <f>M199*(Bonds!AE189/100)*(1/(1+(Bonds!K189/100)))</f>
        <v>0</v>
      </c>
      <c r="O199" s="99">
        <f>-M199*Bonds!$AS$8</f>
        <v>-1.297660152</v>
      </c>
      <c r="P199" s="99">
        <f t="shared" si="5"/>
        <v>-4.103561708</v>
      </c>
    </row>
    <row r="200">
      <c r="A200" s="262">
        <v>42865.0</v>
      </c>
      <c r="B200" s="10">
        <f>exp(-'Yield curve'!B193*$B$9/100)</f>
        <v>0.9197071269</v>
      </c>
      <c r="C200" s="10">
        <f>exp(-'Yield curve'!C193*$C$9/100)</f>
        <v>0.8490815866</v>
      </c>
      <c r="D200" s="10">
        <f>exp(-'Yield curve'!D193*$D$9/100)</f>
        <v>0.7870999794</v>
      </c>
      <c r="E200" s="10">
        <f>exp(-'Yield curve'!E193*$E$9/100)</f>
        <v>0.7306651466</v>
      </c>
      <c r="F200" s="10">
        <f>exp(-'Yield curve'!F193*$F$9/100)</f>
        <v>0.6801104959</v>
      </c>
      <c r="G200" s="10">
        <f>exp(-'Yield curve'!G193*$G$9/100)</f>
        <v>0.6319152449</v>
      </c>
      <c r="H200" s="10">
        <f>exp(-'Yield curve'!H193*$H$9/100)</f>
        <v>0.5878402804</v>
      </c>
      <c r="I200" s="10">
        <f>exp(-'Yield curve'!I193*$I$9/100)</f>
        <v>0.5441483684</v>
      </c>
      <c r="J200" s="10">
        <f>exp(-'Yield curve'!J193*$J$9/100)</f>
        <v>0.5035360352</v>
      </c>
      <c r="K200" s="99">
        <f>exp(-'Yield curve'!K193*$K$9/100)</f>
        <v>0.4657994976</v>
      </c>
      <c r="L200" s="99">
        <f t="shared" si="3"/>
        <v>70.02961293</v>
      </c>
      <c r="M200" s="99">
        <f t="shared" si="4"/>
        <v>8.288360363</v>
      </c>
      <c r="N200" s="99">
        <f>M200*(Bonds!AE190/100)*(1/(1+(Bonds!K190/100)))</f>
        <v>-0.007700074659</v>
      </c>
      <c r="O200" s="99">
        <f>-M200*Bonds!$AS$8</f>
        <v>-1.297771243</v>
      </c>
      <c r="P200" s="99">
        <f t="shared" si="5"/>
        <v>-4.103913009</v>
      </c>
    </row>
    <row r="201">
      <c r="A201" s="262">
        <v>42860.0</v>
      </c>
      <c r="B201" s="10">
        <f>exp(-'Yield curve'!B194*$B$9/100)</f>
        <v>0.9187878794</v>
      </c>
      <c r="C201" s="10">
        <f>exp(-'Yield curve'!C194*$C$9/100)</f>
        <v>0.8477241423</v>
      </c>
      <c r="D201" s="10">
        <f>exp(-'Yield curve'!D194*$D$9/100)</f>
        <v>0.7845068305</v>
      </c>
      <c r="E201" s="10">
        <f>exp(-'Yield curve'!E194*$E$9/100)</f>
        <v>0.727020939</v>
      </c>
      <c r="F201" s="10">
        <f>exp(-'Yield curve'!F194*$F$9/100)</f>
        <v>0.6753663464</v>
      </c>
      <c r="G201" s="10">
        <f>exp(-'Yield curve'!G194*$G$9/100)</f>
        <v>0.6266293885</v>
      </c>
      <c r="H201" s="10">
        <f>exp(-'Yield curve'!H194*$H$9/100)</f>
        <v>0.5821075817</v>
      </c>
      <c r="I201" s="10">
        <f>exp(-'Yield curve'!I194*$I$9/100)</f>
        <v>0.5386621752</v>
      </c>
      <c r="J201" s="10">
        <f>exp(-'Yield curve'!J194*$J$9/100)</f>
        <v>0.4984260727</v>
      </c>
      <c r="K201" s="99">
        <f>exp(-'Yield curve'!K194*$K$9/100)</f>
        <v>0.4611647152</v>
      </c>
      <c r="L201" s="99">
        <f t="shared" si="3"/>
        <v>69.42785777</v>
      </c>
      <c r="M201" s="99">
        <f t="shared" si="4"/>
        <v>8.280446298</v>
      </c>
      <c r="N201" s="99">
        <f>M201*(Bonds!AE191/100)*(1/(1+(Bonds!K191/100)))</f>
        <v>0.00230567467</v>
      </c>
      <c r="O201" s="99">
        <f>-M201*Bonds!$AS$8</f>
        <v>-1.296532078</v>
      </c>
      <c r="P201" s="99">
        <f t="shared" si="5"/>
        <v>-4.099994425</v>
      </c>
    </row>
    <row r="202">
      <c r="A202" s="262">
        <v>42859.0</v>
      </c>
      <c r="B202" s="10">
        <f>exp(-'Yield curve'!B195*$B$9/100)</f>
        <v>0.9198910867</v>
      </c>
      <c r="C202" s="10">
        <f>exp(-'Yield curve'!C195*$C$9/100)</f>
        <v>0.8490815866</v>
      </c>
      <c r="D202" s="10">
        <f>exp(-'Yield curve'!D195*$D$9/100)</f>
        <v>0.7861560259</v>
      </c>
      <c r="E202" s="10">
        <f>exp(-'Yield curve'!E195*$E$9/100)</f>
        <v>0.7289136529</v>
      </c>
      <c r="F202" s="10">
        <f>exp(-'Yield curve'!F195*$F$9/100)</f>
        <v>0.6773954876</v>
      </c>
      <c r="G202" s="10">
        <f>exp(-'Yield curve'!G195*$G$9/100)</f>
        <v>0.6287006813</v>
      </c>
      <c r="H202" s="10">
        <f>exp(-'Yield curve'!H195*$H$9/100)</f>
        <v>0.5841485278</v>
      </c>
      <c r="I202" s="10">
        <f>exp(-'Yield curve'!I195*$I$9/100)</f>
        <v>0.5405327779</v>
      </c>
      <c r="J202" s="10">
        <f>exp(-'Yield curve'!J195*$J$9/100)</f>
        <v>0.5000735957</v>
      </c>
      <c r="K202" s="99">
        <f>exp(-'Yield curve'!K195*$K$9/100)</f>
        <v>0.4625502867</v>
      </c>
      <c r="L202" s="99">
        <f t="shared" si="3"/>
        <v>69.62608165</v>
      </c>
      <c r="M202" s="99">
        <f t="shared" si="4"/>
        <v>8.281640481</v>
      </c>
      <c r="N202" s="99">
        <f>M202*(Bonds!AE192/100)*(1/(1+(Bonds!K192/100)))</f>
        <v>0.005382182097</v>
      </c>
      <c r="O202" s="99">
        <f>-M202*Bonds!$AS$8</f>
        <v>-1.29671906</v>
      </c>
      <c r="P202" s="99">
        <f t="shared" si="5"/>
        <v>-4.100585715</v>
      </c>
    </row>
    <row r="203">
      <c r="A203" s="262">
        <v>42858.0</v>
      </c>
      <c r="B203" s="10">
        <f>exp(-'Yield curve'!B196*$B$9/100)</f>
        <v>0.9201670954</v>
      </c>
      <c r="C203" s="10">
        <f>exp(-'Yield curve'!C196*$C$9/100)</f>
        <v>0.8506113098</v>
      </c>
      <c r="D203" s="10">
        <f>exp(-'Yield curve'!D196*$D$9/100)</f>
        <v>0.7882815153</v>
      </c>
      <c r="E203" s="10">
        <f>exp(-'Yield curve'!E196*$E$9/100)</f>
        <v>0.731542471</v>
      </c>
      <c r="F203" s="10">
        <f>exp(-'Yield curve'!F196*$F$9/100)</f>
        <v>0.6804506362</v>
      </c>
      <c r="G203" s="10">
        <f>exp(-'Yield curve'!G196*$G$9/100)</f>
        <v>0.6317256988</v>
      </c>
      <c r="H203" s="10">
        <f>exp(-'Yield curve'!H196*$H$9/100)</f>
        <v>0.5870178798</v>
      </c>
      <c r="I203" s="10">
        <f>exp(-'Yield curve'!I196*$I$9/100)</f>
        <v>0.5435682529</v>
      </c>
      <c r="J203" s="10">
        <f>exp(-'Yield curve'!J196*$J$9/100)</f>
        <v>0.5032340042</v>
      </c>
      <c r="K203" s="99">
        <f>exp(-'Yield curve'!K196*$K$9/100)</f>
        <v>0.4657994976</v>
      </c>
      <c r="L203" s="99">
        <f t="shared" si="3"/>
        <v>70.03834403</v>
      </c>
      <c r="M203" s="99">
        <f t="shared" si="4"/>
        <v>8.287228213</v>
      </c>
      <c r="N203" s="99">
        <f>M203*(Bonds!AE193/100)*(1/(1+(Bonds!K193/100)))</f>
        <v>0.001539804573</v>
      </c>
      <c r="O203" s="99">
        <f>-M203*Bonds!$AS$8</f>
        <v>-1.297593974</v>
      </c>
      <c r="P203" s="99">
        <f t="shared" si="5"/>
        <v>-4.103352434</v>
      </c>
    </row>
    <row r="204">
      <c r="A204" s="262">
        <v>42857.0</v>
      </c>
      <c r="B204" s="10">
        <f>exp(-'Yield curve'!B197*$B$9/100)</f>
        <v>0.9200750833</v>
      </c>
      <c r="C204" s="10">
        <f>exp(-'Yield curve'!C197*$C$9/100)</f>
        <v>0.8507814491</v>
      </c>
      <c r="D204" s="10">
        <f>exp(-'Yield curve'!D197*$D$9/100)</f>
        <v>0.7892280209</v>
      </c>
      <c r="E204" s="10">
        <f>exp(-'Yield curve'!E197*$E$9/100)</f>
        <v>0.7327138759</v>
      </c>
      <c r="F204" s="10">
        <f>exp(-'Yield curve'!F197*$F$9/100)</f>
        <v>0.6818128993</v>
      </c>
      <c r="G204" s="10">
        <f>exp(-'Yield curve'!G197*$G$9/100)</f>
        <v>0.6332436613</v>
      </c>
      <c r="H204" s="10">
        <f>exp(-'Yield curve'!H197*$H$9/100)</f>
        <v>0.5886638331</v>
      </c>
      <c r="I204" s="10">
        <f>exp(-'Yield curve'!I197*$I$9/100)</f>
        <v>0.5450197026</v>
      </c>
      <c r="J204" s="10">
        <f>exp(-'Yield curve'!J197*$J$9/100)</f>
        <v>0.5044432163</v>
      </c>
      <c r="K204" s="99">
        <f>exp(-'Yield curve'!K197*$K$9/100)</f>
        <v>0.4667320289</v>
      </c>
      <c r="L204" s="99">
        <f t="shared" si="3"/>
        <v>70.16770108</v>
      </c>
      <c r="M204" s="99">
        <f t="shared" si="4"/>
        <v>8.28858409</v>
      </c>
      <c r="N204" s="99">
        <f>M204*(Bonds!AE194/100)*(1/(1+(Bonds!K194/100)))</f>
        <v>-0.00385085676</v>
      </c>
      <c r="O204" s="99">
        <f>-M204*Bonds!$AS$8</f>
        <v>-1.297806273</v>
      </c>
      <c r="P204" s="99">
        <f t="shared" si="5"/>
        <v>-4.104023785</v>
      </c>
    </row>
    <row r="205">
      <c r="A205" s="262">
        <v>42853.0</v>
      </c>
      <c r="B205" s="10">
        <f>exp(-'Yield curve'!B198*$B$9/100)</f>
        <v>0.9203511472</v>
      </c>
      <c r="C205" s="10">
        <f>exp(-'Yield curve'!C198*$C$9/100)</f>
        <v>0.8506113098</v>
      </c>
      <c r="D205" s="10">
        <f>exp(-'Yield curve'!D198*$D$9/100)</f>
        <v>0.7885180352</v>
      </c>
      <c r="E205" s="10">
        <f>exp(-'Yield curve'!E198*$E$9/100)</f>
        <v>0.7318351466</v>
      </c>
      <c r="F205" s="10">
        <f>exp(-'Yield curve'!F198*$F$9/100)</f>
        <v>0.6807909466</v>
      </c>
      <c r="G205" s="10">
        <f>exp(-'Yield curve'!G198*$G$9/100)</f>
        <v>0.6319152449</v>
      </c>
      <c r="H205" s="10">
        <f>exp(-'Yield curve'!H198*$H$9/100)</f>
        <v>0.5870178798</v>
      </c>
      <c r="I205" s="10">
        <f>exp(-'Yield curve'!I198*$I$9/100)</f>
        <v>0.5431335722</v>
      </c>
      <c r="J205" s="10">
        <f>exp(-'Yield curve'!J198*$J$9/100)</f>
        <v>0.5023289977</v>
      </c>
      <c r="K205" s="99">
        <f>exp(-'Yield curve'!K198*$K$9/100)</f>
        <v>0.4644041932</v>
      </c>
      <c r="L205" s="99">
        <f t="shared" si="3"/>
        <v>69.89359197</v>
      </c>
      <c r="M205" s="99">
        <f t="shared" si="4"/>
        <v>8.283392889</v>
      </c>
      <c r="N205" s="99">
        <f>M205*(Bonds!AE195/100)*(1/(1+(Bonds!K195/100)))</f>
        <v>-0.007693315584</v>
      </c>
      <c r="O205" s="99">
        <f>-M205*Bonds!$AS$8</f>
        <v>-1.296993448</v>
      </c>
      <c r="P205" s="99">
        <f t="shared" si="5"/>
        <v>-4.101453405</v>
      </c>
    </row>
    <row r="206">
      <c r="A206" s="262">
        <v>42852.0</v>
      </c>
      <c r="B206" s="10">
        <f>exp(-'Yield curve'!B199*$B$9/100)</f>
        <v>0.9205352359</v>
      </c>
      <c r="C206" s="10">
        <f>exp(-'Yield curve'!C199*$C$9/100)</f>
        <v>0.8490815866</v>
      </c>
      <c r="D206" s="10">
        <f>exp(-'Yield curve'!D199*$D$9/100)</f>
        <v>0.7854488038</v>
      </c>
      <c r="E206" s="10">
        <f>exp(-'Yield curve'!E199*$E$9/100)</f>
        <v>0.7278938877</v>
      </c>
      <c r="F206" s="10">
        <f>exp(-'Yield curve'!F199*$F$9/100)</f>
        <v>0.6760420505</v>
      </c>
      <c r="G206" s="10">
        <f>exp(-'Yield curve'!G199*$G$9/100)</f>
        <v>0.627005479</v>
      </c>
      <c r="H206" s="10">
        <f>exp(-'Yield curve'!H199*$H$9/100)</f>
        <v>0.5821075817</v>
      </c>
      <c r="I206" s="10">
        <f>exp(-'Yield curve'!I199*$I$9/100)</f>
        <v>0.5382314178</v>
      </c>
      <c r="J206" s="10">
        <f>exp(-'Yield curve'!J199*$J$9/100)</f>
        <v>0.4975297128</v>
      </c>
      <c r="K206" s="99">
        <f>exp(-'Yield curve'!K199*$K$9/100)</f>
        <v>0.4597832942</v>
      </c>
      <c r="L206" s="99">
        <f t="shared" si="3"/>
        <v>69.3011361</v>
      </c>
      <c r="M206" s="99">
        <f t="shared" si="4"/>
        <v>8.275203921</v>
      </c>
      <c r="N206" s="99">
        <f>M206*(Bonds!AE196/100)*(1/(1+(Bonds!K196/100)))</f>
        <v>-0.001535715676</v>
      </c>
      <c r="O206" s="99">
        <f>-M206*Bonds!$AS$8</f>
        <v>-1.295711239</v>
      </c>
      <c r="P206" s="99">
        <f t="shared" si="5"/>
        <v>-4.097398706</v>
      </c>
    </row>
    <row r="207">
      <c r="A207" s="262">
        <v>42851.0</v>
      </c>
      <c r="B207" s="10">
        <f>exp(-'Yield curve'!B200*$B$9/100)</f>
        <v>0.920627294</v>
      </c>
      <c r="C207" s="10">
        <f>exp(-'Yield curve'!C200*$C$9/100)</f>
        <v>0.8502711333</v>
      </c>
      <c r="D207" s="10">
        <f>exp(-'Yield curve'!D200*$D$9/100)</f>
        <v>0.7870999794</v>
      </c>
      <c r="E207" s="10">
        <f>exp(-'Yield curve'!E200*$E$9/100)</f>
        <v>0.7293511323</v>
      </c>
      <c r="F207" s="10">
        <f>exp(-'Yield curve'!F200*$F$9/100)</f>
        <v>0.6770568745</v>
      </c>
      <c r="G207" s="10">
        <f>exp(-'Yield curve'!G200*$G$9/100)</f>
        <v>0.6275700379</v>
      </c>
      <c r="H207" s="10">
        <f>exp(-'Yield curve'!H200*$H$9/100)</f>
        <v>0.5821075817</v>
      </c>
      <c r="I207" s="10">
        <f>exp(-'Yield curve'!I200*$I$9/100)</f>
        <v>0.5379444376</v>
      </c>
      <c r="J207" s="10">
        <f>exp(-'Yield curve'!J200*$J$9/100)</f>
        <v>0.4969330352</v>
      </c>
      <c r="K207" s="99">
        <f>exp(-'Yield curve'!K200*$K$9/100)</f>
        <v>0.4588646466</v>
      </c>
      <c r="L207" s="99">
        <f t="shared" si="3"/>
        <v>69.22385619</v>
      </c>
      <c r="M207" s="99">
        <f t="shared" si="4"/>
        <v>8.271417348</v>
      </c>
      <c r="N207" s="99">
        <f>M207*(Bonds!AE197/100)*(1/(1+(Bonds!K197/100)))</f>
        <v>0</v>
      </c>
      <c r="O207" s="99">
        <f>-M207*Bonds!$AS$8</f>
        <v>-1.295118347</v>
      </c>
      <c r="P207" s="99">
        <f t="shared" si="5"/>
        <v>-4.095523816</v>
      </c>
    </row>
    <row r="208">
      <c r="A208" s="262">
        <v>42850.0</v>
      </c>
      <c r="B208" s="10">
        <f>exp(-'Yield curve'!B201*$B$9/100)</f>
        <v>0.9205352359</v>
      </c>
      <c r="C208" s="10">
        <f>exp(-'Yield curve'!C201*$C$9/100)</f>
        <v>0.8502711333</v>
      </c>
      <c r="D208" s="10">
        <f>exp(-'Yield curve'!D201*$D$9/100)</f>
        <v>0.7875723811</v>
      </c>
      <c r="E208" s="10">
        <f>exp(-'Yield curve'!E201*$E$9/100)</f>
        <v>0.7300808482</v>
      </c>
      <c r="F208" s="10">
        <f>exp(-'Yield curve'!F201*$F$9/100)</f>
        <v>0.6780732219</v>
      </c>
      <c r="G208" s="10">
        <f>exp(-'Yield curve'!G201*$G$9/100)</f>
        <v>0.6285120993</v>
      </c>
      <c r="H208" s="10">
        <f>exp(-'Yield curve'!H201*$H$9/100)</f>
        <v>0.5829231031</v>
      </c>
      <c r="I208" s="10">
        <f>exp(-'Yield curve'!I201*$I$9/100)</f>
        <v>0.5385185511</v>
      </c>
      <c r="J208" s="10">
        <f>exp(-'Yield curve'!J201*$J$9/100)</f>
        <v>0.4972312845</v>
      </c>
      <c r="K208" s="99">
        <f>exp(-'Yield curve'!K201*$K$9/100)</f>
        <v>0.4588646466</v>
      </c>
      <c r="L208" s="99">
        <f t="shared" si="3"/>
        <v>69.24050343</v>
      </c>
      <c r="M208" s="99">
        <f t="shared" si="4"/>
        <v>8.270842215</v>
      </c>
      <c r="N208" s="99">
        <f>M208*(Bonds!AE198/100)*(1/(1+(Bonds!K198/100)))</f>
        <v>0.001534621433</v>
      </c>
      <c r="O208" s="99">
        <f>-M208*Bonds!$AS$8</f>
        <v>-1.295028294</v>
      </c>
      <c r="P208" s="99">
        <f t="shared" si="5"/>
        <v>-4.095239043</v>
      </c>
    </row>
    <row r="209">
      <c r="A209" s="262">
        <v>42849.0</v>
      </c>
      <c r="B209" s="10">
        <f>exp(-'Yield curve'!B202*$B$9/100)</f>
        <v>0.9214562315</v>
      </c>
      <c r="C209" s="10">
        <f>exp(-'Yield curve'!C202*$C$9/100)</f>
        <v>0.851632656</v>
      </c>
      <c r="D209" s="10">
        <f>exp(-'Yield curve'!D202*$D$9/100)</f>
        <v>0.7882815153</v>
      </c>
      <c r="E209" s="10">
        <f>exp(-'Yield curve'!E202*$E$9/100)</f>
        <v>0.730372939</v>
      </c>
      <c r="F209" s="10">
        <f>exp(-'Yield curve'!F202*$F$9/100)</f>
        <v>0.67773427</v>
      </c>
      <c r="G209" s="10">
        <f>exp(-'Yield curve'!G202*$G$9/100)</f>
        <v>0.628323574</v>
      </c>
      <c r="H209" s="10">
        <f>exp(-'Yield curve'!H202*$H$9/100)</f>
        <v>0.5829231031</v>
      </c>
      <c r="I209" s="10">
        <f>exp(-'Yield curve'!I202*$I$9/100)</f>
        <v>0.5388058376</v>
      </c>
      <c r="J209" s="10">
        <f>exp(-'Yield curve'!J202*$J$9/100)</f>
        <v>0.4978283202</v>
      </c>
      <c r="K209" s="99">
        <f>exp(-'Yield curve'!K202*$K$9/100)</f>
        <v>0.4597832942</v>
      </c>
      <c r="L209" s="99">
        <f t="shared" si="3"/>
        <v>69.34832552</v>
      </c>
      <c r="M209" s="99">
        <f t="shared" si="4"/>
        <v>8.272288106</v>
      </c>
      <c r="N209" s="99">
        <f>M209*(Bonds!AE199/100)*(1/(1+(Bonds!K199/100)))</f>
        <v>-0.008443460069</v>
      </c>
      <c r="O209" s="99">
        <f>-M209*Bonds!$AS$8</f>
        <v>-1.295254688</v>
      </c>
      <c r="P209" s="99">
        <f t="shared" si="5"/>
        <v>-4.095954964</v>
      </c>
    </row>
    <row r="210">
      <c r="A210" s="262">
        <v>42845.0</v>
      </c>
      <c r="B210" s="10">
        <f>exp(-'Yield curve'!B203*$B$9/100)</f>
        <v>0.9186960052</v>
      </c>
      <c r="C210" s="10">
        <f>exp(-'Yield curve'!C203*$C$9/100)</f>
        <v>0.848402593</v>
      </c>
      <c r="D210" s="10">
        <f>exp(-'Yield curve'!D203*$D$9/100)</f>
        <v>0.7854488038</v>
      </c>
      <c r="E210" s="10">
        <f>exp(-'Yield curve'!E203*$E$9/100)</f>
        <v>0.7271663577</v>
      </c>
      <c r="F210" s="10">
        <f>exp(-'Yield curve'!F203*$F$9/100)</f>
        <v>0.6743540562</v>
      </c>
      <c r="G210" s="10">
        <f>exp(-'Yield curve'!G203*$G$9/100)</f>
        <v>0.6240030642</v>
      </c>
      <c r="H210" s="10">
        <f>exp(-'Yield curve'!H203*$H$9/100)</f>
        <v>0.5776425657</v>
      </c>
      <c r="I210" s="10">
        <f>exp(-'Yield curve'!I203*$I$9/100)</f>
        <v>0.5335157607</v>
      </c>
      <c r="J210" s="10">
        <f>exp(-'Yield curve'!J203*$J$9/100)</f>
        <v>0.4926284698</v>
      </c>
      <c r="K210" s="99">
        <f>exp(-'Yield curve'!K203*$K$9/100)</f>
        <v>0.4547533932</v>
      </c>
      <c r="L210" s="99">
        <f t="shared" si="3"/>
        <v>68.70347806</v>
      </c>
      <c r="M210" s="99">
        <f t="shared" si="4"/>
        <v>8.263996451</v>
      </c>
      <c r="N210" s="99">
        <f>M210*(Bonds!AE200/100)*(1/(1+(Bonds!K200/100)))</f>
        <v>-0.007660360077</v>
      </c>
      <c r="O210" s="99">
        <f>-M210*Bonds!$AS$8</f>
        <v>-1.293956401</v>
      </c>
      <c r="P210" s="99">
        <f t="shared" si="5"/>
        <v>-4.091849419</v>
      </c>
    </row>
    <row r="211">
      <c r="A211" s="262">
        <v>42844.0</v>
      </c>
      <c r="B211" s="10">
        <f>exp(-'Yield curve'!B204*$B$9/100)</f>
        <v>0.9172272669</v>
      </c>
      <c r="C211" s="10">
        <f>exp(-'Yield curve'!C204*$C$9/100)</f>
        <v>0.8456920439</v>
      </c>
      <c r="D211" s="10">
        <f>exp(-'Yield curve'!D204*$D$9/100)</f>
        <v>0.782391519</v>
      </c>
      <c r="E211" s="10">
        <f>exp(-'Yield curve'!E204*$E$9/100)</f>
        <v>0.7236843227</v>
      </c>
      <c r="F211" s="10">
        <f>exp(-'Yield curve'!F204*$F$9/100)</f>
        <v>0.6706552899</v>
      </c>
      <c r="G211" s="10">
        <f>exp(-'Yield curve'!G204*$G$9/100)</f>
        <v>0.6200842023</v>
      </c>
      <c r="H211" s="10">
        <f>exp(-'Yield curve'!H204*$H$9/100)</f>
        <v>0.573613187</v>
      </c>
      <c r="I211" s="10">
        <f>exp(-'Yield curve'!I204*$I$9/100)</f>
        <v>0.5292646616</v>
      </c>
      <c r="J211" s="10">
        <f>exp(-'Yield curve'!J204*$J$9/100)</f>
        <v>0.4882147053</v>
      </c>
      <c r="K211" s="99">
        <f>exp(-'Yield curve'!K204*$K$9/100)</f>
        <v>0.4502285213</v>
      </c>
      <c r="L211" s="99">
        <f t="shared" si="3"/>
        <v>68.12654715</v>
      </c>
      <c r="M211" s="99">
        <f t="shared" si="4"/>
        <v>8.256301059</v>
      </c>
      <c r="N211" s="99">
        <f>M211*(Bonds!AE201/100)*(1/(1+(Bonds!K201/100)))</f>
        <v>-0.001529227831</v>
      </c>
      <c r="O211" s="99">
        <f>-M211*Bonds!$AS$8</f>
        <v>-1.292751475</v>
      </c>
      <c r="P211" s="99">
        <f t="shared" si="5"/>
        <v>-4.08803911</v>
      </c>
    </row>
    <row r="212">
      <c r="A212" s="262">
        <v>42843.0</v>
      </c>
      <c r="B212" s="10">
        <f>exp(-'Yield curve'!B205*$B$9/100)</f>
        <v>0.9164937785</v>
      </c>
      <c r="C212" s="10">
        <f>exp(-'Yield curve'!C205*$C$9/100)</f>
        <v>0.8446778221</v>
      </c>
      <c r="D212" s="10">
        <f>exp(-'Yield curve'!D205*$D$9/100)</f>
        <v>0.780984481</v>
      </c>
      <c r="E212" s="10">
        <f>exp(-'Yield curve'!E205*$E$9/100)</f>
        <v>0.7220939673</v>
      </c>
      <c r="F212" s="10">
        <f>exp(-'Yield curve'!F205*$F$9/100)</f>
        <v>0.6689807457</v>
      </c>
      <c r="G212" s="10">
        <f>exp(-'Yield curve'!G205*$G$9/100)</f>
        <v>0.6184122331</v>
      </c>
      <c r="H212" s="10">
        <f>exp(-'Yield curve'!H205*$H$9/100)</f>
        <v>0.5720093166</v>
      </c>
      <c r="I212" s="10">
        <f>exp(-'Yield curve'!I205*$I$9/100)</f>
        <v>0.5278551694</v>
      </c>
      <c r="J212" s="10">
        <f>exp(-'Yield curve'!J205*$J$9/100)</f>
        <v>0.4870443949</v>
      </c>
      <c r="K212" s="99">
        <f>exp(-'Yield curve'!K205*$K$9/100)</f>
        <v>0.4493289641</v>
      </c>
      <c r="L212" s="99">
        <f t="shared" si="3"/>
        <v>67.99047947</v>
      </c>
      <c r="M212" s="99">
        <f t="shared" si="4"/>
        <v>8.255795506</v>
      </c>
      <c r="N212" s="99">
        <f>M212*(Bonds!AE202/100)*(1/(1+(Bonds!K202/100)))</f>
        <v>0.00152885102</v>
      </c>
      <c r="O212" s="99">
        <f>-M212*Bonds!$AS$8</f>
        <v>-1.292672317</v>
      </c>
      <c r="P212" s="99">
        <f t="shared" si="5"/>
        <v>-4.08778879</v>
      </c>
    </row>
    <row r="213">
      <c r="A213" s="262">
        <v>42842.0</v>
      </c>
      <c r="B213" s="10">
        <f>exp(-'Yield curve'!B206*$B$9/100)</f>
        <v>0.9165854325</v>
      </c>
      <c r="C213" s="10">
        <f>exp(-'Yield curve'!C206*$C$9/100)</f>
        <v>0.8450157608</v>
      </c>
      <c r="D213" s="10">
        <f>exp(-'Yield curve'!D206*$D$9/100)</f>
        <v>0.7814532123</v>
      </c>
      <c r="E213" s="10">
        <f>exp(-'Yield curve'!E206*$E$9/100)</f>
        <v>0.7226718736</v>
      </c>
      <c r="F213" s="10">
        <f>exp(-'Yield curve'!F206*$F$9/100)</f>
        <v>0.669650061</v>
      </c>
      <c r="G213" s="10">
        <f>exp(-'Yield curve'!G206*$G$9/100)</f>
        <v>0.6191547732</v>
      </c>
      <c r="H213" s="10">
        <f>exp(-'Yield curve'!H206*$H$9/100)</f>
        <v>0.5728106905</v>
      </c>
      <c r="I213" s="10">
        <f>exp(-'Yield curve'!I206*$I$9/100)</f>
        <v>0.5287004137</v>
      </c>
      <c r="J213" s="10">
        <f>exp(-'Yield curve'!J206*$J$9/100)</f>
        <v>0.4879218643</v>
      </c>
      <c r="K213" s="99">
        <f>exp(-'Yield curve'!K206*$K$9/100)</f>
        <v>0.4502285213</v>
      </c>
      <c r="L213" s="99">
        <f t="shared" si="3"/>
        <v>68.10252624</v>
      </c>
      <c r="M213" s="99">
        <f t="shared" si="4"/>
        <v>8.257556855</v>
      </c>
      <c r="N213" s="99">
        <f>M213*(Bonds!AE203/100)*(1/(1+(Bonds!K203/100)))</f>
        <v>-0.0007647302144</v>
      </c>
      <c r="O213" s="99">
        <f>-M213*Bonds!$AS$8</f>
        <v>-1.292948105</v>
      </c>
      <c r="P213" s="99">
        <f t="shared" si="5"/>
        <v>-4.088660907</v>
      </c>
    </row>
    <row r="214">
      <c r="A214" s="262">
        <v>42839.0</v>
      </c>
      <c r="B214" s="10">
        <f>exp(-'Yield curve'!B207*$B$9/100)</f>
        <v>0.9159440472</v>
      </c>
      <c r="C214" s="10">
        <f>exp(-'Yield curve'!C207*$C$9/100)</f>
        <v>0.8443400185</v>
      </c>
      <c r="D214" s="10">
        <f>exp(-'Yield curve'!D207*$D$9/100)</f>
        <v>0.7807502208</v>
      </c>
      <c r="E214" s="10">
        <f>exp(-'Yield curve'!E207*$E$9/100)</f>
        <v>0.7220939673</v>
      </c>
      <c r="F214" s="10">
        <f>exp(-'Yield curve'!F207*$F$9/100)</f>
        <v>0.6693153197</v>
      </c>
      <c r="G214" s="10">
        <f>exp(-'Yield curve'!G207*$G$9/100)</f>
        <v>0.6189690547</v>
      </c>
      <c r="H214" s="10">
        <f>exp(-'Yield curve'!H207*$H$9/100)</f>
        <v>0.5728106905</v>
      </c>
      <c r="I214" s="10">
        <f>exp(-'Yield curve'!I207*$I$9/100)</f>
        <v>0.5285594457</v>
      </c>
      <c r="J214" s="10">
        <f>exp(-'Yield curve'!J207*$J$9/100)</f>
        <v>0.487629199</v>
      </c>
      <c r="K214" s="99">
        <f>exp(-'Yield curve'!K207*$K$9/100)</f>
        <v>0.4497785178</v>
      </c>
      <c r="L214" s="99">
        <f t="shared" si="3"/>
        <v>68.04351847</v>
      </c>
      <c r="M214" s="99">
        <f t="shared" si="4"/>
        <v>8.257206126</v>
      </c>
      <c r="N214" s="99">
        <f>M214*(Bonds!AE204/100)*(1/(1+(Bonds!K204/100)))</f>
        <v>-0.0007646269216</v>
      </c>
      <c r="O214" s="99">
        <f>-M214*Bonds!$AS$8</f>
        <v>-1.292893188</v>
      </c>
      <c r="P214" s="99">
        <f t="shared" si="5"/>
        <v>-4.088487246</v>
      </c>
    </row>
    <row r="215">
      <c r="A215" s="262">
        <v>42838.0</v>
      </c>
      <c r="B215" s="10">
        <f>exp(-'Yield curve'!B208*$B$9/100)</f>
        <v>0.9158524574</v>
      </c>
      <c r="C215" s="10">
        <f>exp(-'Yield curve'!C208*$C$9/100)</f>
        <v>0.8441711674</v>
      </c>
      <c r="D215" s="10">
        <f>exp(-'Yield curve'!D208*$D$9/100)</f>
        <v>0.7805160309</v>
      </c>
      <c r="E215" s="10">
        <f>exp(-'Yield curve'!E208*$E$9/100)</f>
        <v>0.7218051874</v>
      </c>
      <c r="F215" s="10">
        <f>exp(-'Yield curve'!F208*$F$9/100)</f>
        <v>0.6689807457</v>
      </c>
      <c r="G215" s="10">
        <f>exp(-'Yield curve'!G208*$G$9/100)</f>
        <v>0.6184122331</v>
      </c>
      <c r="H215" s="10">
        <f>exp(-'Yield curve'!H208*$H$9/100)</f>
        <v>0.5720093166</v>
      </c>
      <c r="I215" s="10">
        <f>exp(-'Yield curve'!I208*$I$9/100)</f>
        <v>0.5278551694</v>
      </c>
      <c r="J215" s="10">
        <f>exp(-'Yield curve'!J208*$J$9/100)</f>
        <v>0.4870443949</v>
      </c>
      <c r="K215" s="99">
        <f>exp(-'Yield curve'!K208*$K$9/100)</f>
        <v>0.4493289641</v>
      </c>
      <c r="L215" s="99">
        <f t="shared" si="3"/>
        <v>67.98381125</v>
      </c>
      <c r="M215" s="99">
        <f t="shared" si="4"/>
        <v>8.256388274</v>
      </c>
      <c r="N215" s="99">
        <f>M215*(Bonds!AE205/100)*(1/(1+(Bonds!K205/100)))</f>
        <v>-0.006115843166</v>
      </c>
      <c r="O215" s="99">
        <f>-M215*Bonds!$AS$8</f>
        <v>-1.292765131</v>
      </c>
      <c r="P215" s="99">
        <f t="shared" si="5"/>
        <v>-4.088082294</v>
      </c>
    </row>
    <row r="216">
      <c r="A216" s="262">
        <v>42837.0</v>
      </c>
      <c r="B216" s="10">
        <f>exp(-'Yield curve'!B209*$B$9/100)</f>
        <v>0.9153031107</v>
      </c>
      <c r="C216" s="10">
        <f>exp(-'Yield curve'!C209*$C$9/100)</f>
        <v>0.8434961005</v>
      </c>
      <c r="D216" s="10">
        <f>exp(-'Yield curve'!D209*$D$9/100)</f>
        <v>0.7795799734</v>
      </c>
      <c r="E216" s="10">
        <f>exp(-'Yield curve'!E209*$E$9/100)</f>
        <v>0.7203630197</v>
      </c>
      <c r="F216" s="10">
        <f>exp(-'Yield curve'!F209*$F$9/100)</f>
        <v>0.6669768109</v>
      </c>
      <c r="G216" s="10">
        <f>exp(-'Yield curve'!G209*$G$9/100)</f>
        <v>0.6161899516</v>
      </c>
      <c r="H216" s="10">
        <f>exp(-'Yield curve'!H209*$H$9/100)</f>
        <v>0.5696119155</v>
      </c>
      <c r="I216" s="10">
        <f>exp(-'Yield curve'!I209*$I$9/100)</f>
        <v>0.5250474357</v>
      </c>
      <c r="J216" s="10">
        <f>exp(-'Yield curve'!J209*$J$9/100)</f>
        <v>0.4838404865</v>
      </c>
      <c r="K216" s="99">
        <f>exp(-'Yield curve'!K209*$K$9/100)</f>
        <v>0.4457486727</v>
      </c>
      <c r="L216" s="99">
        <f t="shared" si="3"/>
        <v>67.55641844</v>
      </c>
      <c r="M216" s="99">
        <f t="shared" si="4"/>
        <v>8.248490274</v>
      </c>
      <c r="N216" s="99">
        <f>M216*(Bonds!AE206/100)*(1/(1+(Bonds!K206/100)))</f>
        <v>0.0007631837781</v>
      </c>
      <c r="O216" s="99">
        <f>-M216*Bonds!$AS$8</f>
        <v>-1.291528481</v>
      </c>
      <c r="P216" s="99">
        <f t="shared" si="5"/>
        <v>-4.084171664</v>
      </c>
    </row>
    <row r="217">
      <c r="A217" s="262">
        <v>42836.0</v>
      </c>
      <c r="B217" s="10">
        <f>exp(-'Yield curve'!B210*$B$9/100)</f>
        <v>0.915211585</v>
      </c>
      <c r="C217" s="10">
        <f>exp(-'Yield curve'!C210*$C$9/100)</f>
        <v>0.84400235</v>
      </c>
      <c r="D217" s="10">
        <f>exp(-'Yield curve'!D210*$D$9/100)</f>
        <v>0.7807502208</v>
      </c>
      <c r="E217" s="10">
        <f>exp(-'Yield curve'!E210*$E$9/100)</f>
        <v>0.7218051874</v>
      </c>
      <c r="F217" s="10">
        <f>exp(-'Yield curve'!F210*$F$9/100)</f>
        <v>0.6686463389</v>
      </c>
      <c r="G217" s="10">
        <f>exp(-'Yield curve'!G210*$G$9/100)</f>
        <v>0.6176705835</v>
      </c>
      <c r="H217" s="10">
        <f>exp(-'Yield curve'!H210*$H$9/100)</f>
        <v>0.5708093574</v>
      </c>
      <c r="I217" s="10">
        <f>exp(-'Yield curve'!I210*$I$9/100)</f>
        <v>0.5260284396</v>
      </c>
      <c r="J217" s="10">
        <f>exp(-'Yield curve'!J210*$J$9/100)</f>
        <v>0.4845667918</v>
      </c>
      <c r="K217" s="99">
        <f>exp(-'Yield curve'!K210*$K$9/100)</f>
        <v>0.4461946443</v>
      </c>
      <c r="L217" s="99">
        <f t="shared" si="3"/>
        <v>67.63436367</v>
      </c>
      <c r="M217" s="99">
        <f t="shared" si="4"/>
        <v>8.24840667</v>
      </c>
      <c r="N217" s="99">
        <f>M217*(Bonds!AE207/100)*(1/(1+(Bonds!K207/100)))</f>
        <v>0.003816233307</v>
      </c>
      <c r="O217" s="99">
        <f>-M217*Bonds!$AS$8</f>
        <v>-1.291515391</v>
      </c>
      <c r="P217" s="99">
        <f t="shared" si="5"/>
        <v>-4.084130269</v>
      </c>
    </row>
    <row r="218">
      <c r="A218" s="262">
        <v>42835.0</v>
      </c>
      <c r="B218" s="10">
        <f>exp(-'Yield curve'!B211*$B$9/100)</f>
        <v>0.9144797085</v>
      </c>
      <c r="C218" s="10">
        <f>exp(-'Yield curve'!C211*$C$9/100)</f>
        <v>0.8438335664</v>
      </c>
      <c r="D218" s="10">
        <f>exp(-'Yield curve'!D211*$D$9/100)</f>
        <v>0.7812188115</v>
      </c>
      <c r="E218" s="10">
        <f>exp(-'Yield curve'!E211*$E$9/100)</f>
        <v>0.7228164224</v>
      </c>
      <c r="F218" s="10">
        <f>exp(-'Yield curve'!F211*$F$9/100)</f>
        <v>0.670320046</v>
      </c>
      <c r="G218" s="10">
        <f>exp(-'Yield curve'!G211*$G$9/100)</f>
        <v>0.6195263776</v>
      </c>
      <c r="H218" s="10">
        <f>exp(-'Yield curve'!H211*$H$9/100)</f>
        <v>0.5728106905</v>
      </c>
      <c r="I218" s="10">
        <f>exp(-'Yield curve'!I211*$I$9/100)</f>
        <v>0.5281367672</v>
      </c>
      <c r="J218" s="10">
        <f>exp(-'Yield curve'!J211*$J$9/100)</f>
        <v>0.486752256</v>
      </c>
      <c r="K218" s="99">
        <f>exp(-'Yield curve'!K211*$K$9/100)</f>
        <v>0.4484312042</v>
      </c>
      <c r="L218" s="99">
        <f t="shared" si="3"/>
        <v>67.9022609</v>
      </c>
      <c r="M218" s="99">
        <f t="shared" si="4"/>
        <v>8.253791148</v>
      </c>
      <c r="N218" s="99">
        <f>M218*(Bonds!AE208/100)*(1/(1+(Bonds!K208/100)))</f>
        <v>0.003056393686</v>
      </c>
      <c r="O218" s="99">
        <f>-M218*Bonds!$AS$8</f>
        <v>-1.292358479</v>
      </c>
      <c r="P218" s="99">
        <f t="shared" si="5"/>
        <v>-4.086796348</v>
      </c>
    </row>
    <row r="219">
      <c r="A219" s="262">
        <v>42832.0</v>
      </c>
      <c r="B219" s="10">
        <f>exp(-'Yield curve'!B212*$B$9/100)</f>
        <v>0.915211585</v>
      </c>
      <c r="C219" s="10">
        <f>exp(-'Yield curve'!C212*$C$9/100)</f>
        <v>0.8450157608</v>
      </c>
      <c r="D219" s="10">
        <f>exp(-'Yield curve'!D212*$D$9/100)</f>
        <v>0.7826262717</v>
      </c>
      <c r="E219" s="10">
        <f>exp(-'Yield curve'!E212*$E$9/100)</f>
        <v>0.724408369</v>
      </c>
      <c r="F219" s="10">
        <f>exp(-'Yield curve'!F212*$F$9/100)</f>
        <v>0.6719979426</v>
      </c>
      <c r="G219" s="10">
        <f>exp(-'Yield curve'!G212*$G$9/100)</f>
        <v>0.6213877474</v>
      </c>
      <c r="H219" s="10">
        <f>exp(-'Yield curve'!H212*$H$9/100)</f>
        <v>0.5748190404</v>
      </c>
      <c r="I219" s="10">
        <f>exp(-'Yield curve'!I212*$I$9/100)</f>
        <v>0.5301121629</v>
      </c>
      <c r="J219" s="10">
        <f>exp(-'Yield curve'!J212*$J$9/100)</f>
        <v>0.4886542963</v>
      </c>
      <c r="K219" s="99">
        <f>exp(-'Yield curve'!K212*$K$9/100)</f>
        <v>0.4502285213</v>
      </c>
      <c r="L219" s="99">
        <f t="shared" si="3"/>
        <v>68.13846807</v>
      </c>
      <c r="M219" s="99">
        <f t="shared" si="4"/>
        <v>8.256600177</v>
      </c>
      <c r="N219" s="99">
        <f>M219*(Bonds!AE209/100)*(1/(1+(Bonds!K209/100)))</f>
        <v>0.0045878497</v>
      </c>
      <c r="O219" s="99">
        <f>-M219*Bonds!$AS$8</f>
        <v>-1.29279831</v>
      </c>
      <c r="P219" s="99">
        <f t="shared" si="5"/>
        <v>-4.088187216</v>
      </c>
    </row>
    <row r="220">
      <c r="A220" s="262">
        <v>42831.0</v>
      </c>
      <c r="B220" s="10">
        <f>exp(-'Yield curve'!B213*$B$9/100)</f>
        <v>0.9151200684</v>
      </c>
      <c r="C220" s="10">
        <f>exp(-'Yield curve'!C213*$C$9/100)</f>
        <v>0.8460303883</v>
      </c>
      <c r="D220" s="10">
        <f>exp(-'Yield curve'!D213*$D$9/100)</f>
        <v>0.7845068305</v>
      </c>
      <c r="E220" s="10">
        <f>exp(-'Yield curve'!E213*$E$9/100)</f>
        <v>0.7268755493</v>
      </c>
      <c r="F220" s="10">
        <f>exp(-'Yield curve'!F213*$F$9/100)</f>
        <v>0.6750287476</v>
      </c>
      <c r="G220" s="10">
        <f>exp(-'Yield curve'!G213*$G$9/100)</f>
        <v>0.6243775784</v>
      </c>
      <c r="H220" s="10">
        <f>exp(-'Yield curve'!H213*$H$9/100)</f>
        <v>0.5776425657</v>
      </c>
      <c r="I220" s="10">
        <f>exp(-'Yield curve'!I213*$I$9/100)</f>
        <v>0.5329469806</v>
      </c>
      <c r="J220" s="10">
        <f>exp(-'Yield curve'!J213*$J$9/100)</f>
        <v>0.4914475791</v>
      </c>
      <c r="K220" s="99">
        <f>exp(-'Yield curve'!K213*$K$9/100)</f>
        <v>0.4529380128</v>
      </c>
      <c r="L220" s="99">
        <f t="shared" si="3"/>
        <v>68.48800133</v>
      </c>
      <c r="M220" s="99">
        <f t="shared" si="4"/>
        <v>8.261444835</v>
      </c>
      <c r="N220" s="99">
        <f>M220*(Bonds!AE210/100)*(1/(1+(Bonds!K210/100)))</f>
        <v>-0.003827578222</v>
      </c>
      <c r="O220" s="99">
        <f>-M220*Bonds!$AS$8</f>
        <v>-1.293556875</v>
      </c>
      <c r="P220" s="99">
        <f t="shared" si="5"/>
        <v>-4.090586008</v>
      </c>
    </row>
    <row r="221">
      <c r="A221" s="262">
        <v>42830.0</v>
      </c>
      <c r="B221" s="10">
        <f>exp(-'Yield curve'!B214*$B$9/100)</f>
        <v>0.915028561</v>
      </c>
      <c r="C221" s="10">
        <f>exp(-'Yield curve'!C214*$C$9/100)</f>
        <v>0.8456920439</v>
      </c>
      <c r="D221" s="10">
        <f>exp(-'Yield curve'!D214*$D$9/100)</f>
        <v>0.7845068305</v>
      </c>
      <c r="E221" s="10">
        <f>exp(-'Yield curve'!E214*$E$9/100)</f>
        <v>0.7265848572</v>
      </c>
      <c r="F221" s="10">
        <f>exp(-'Yield curve'!F214*$F$9/100)</f>
        <v>0.6743540562</v>
      </c>
      <c r="G221" s="10">
        <f>exp(-'Yield curve'!G214*$G$9/100)</f>
        <v>0.6232547097</v>
      </c>
      <c r="H221" s="10">
        <f>exp(-'Yield curve'!H214*$H$9/100)</f>
        <v>0.5760274288</v>
      </c>
      <c r="I221" s="10">
        <f>exp(-'Yield curve'!I214*$I$9/100)</f>
        <v>0.5311026298</v>
      </c>
      <c r="J221" s="10">
        <f>exp(-'Yield curve'!J214*$J$9/100)</f>
        <v>0.4893878278</v>
      </c>
      <c r="K221" s="99">
        <f>exp(-'Yield curve'!K214*$K$9/100)</f>
        <v>0.450678975</v>
      </c>
      <c r="L221" s="99">
        <f t="shared" si="3"/>
        <v>68.22606022</v>
      </c>
      <c r="M221" s="99">
        <f t="shared" si="4"/>
        <v>8.255987498</v>
      </c>
      <c r="N221" s="99">
        <f>M221*(Bonds!AE211/100)*(1/(1+(Bonds!K211/100)))</f>
        <v>-0.0007646556912</v>
      </c>
      <c r="O221" s="99">
        <f>-M221*Bonds!$AS$8</f>
        <v>-1.292702379</v>
      </c>
      <c r="P221" s="99">
        <f t="shared" si="5"/>
        <v>-4.087883853</v>
      </c>
    </row>
    <row r="222">
      <c r="A222" s="262">
        <v>42829.0</v>
      </c>
      <c r="B222" s="10">
        <f>exp(-'Yield curve'!B215*$B$9/100)</f>
        <v>0.9148455736</v>
      </c>
      <c r="C222" s="10">
        <f>exp(-'Yield curve'!C215*$C$9/100)</f>
        <v>0.8450157608</v>
      </c>
      <c r="D222" s="10">
        <f>exp(-'Yield curve'!D215*$D$9/100)</f>
        <v>0.7826262717</v>
      </c>
      <c r="E222" s="10">
        <f>exp(-'Yield curve'!E215*$E$9/100)</f>
        <v>0.724408369</v>
      </c>
      <c r="F222" s="10">
        <f>exp(-'Yield curve'!F215*$F$9/100)</f>
        <v>0.6719979426</v>
      </c>
      <c r="G222" s="10">
        <f>exp(-'Yield curve'!G215*$G$9/100)</f>
        <v>0.621201359</v>
      </c>
      <c r="H222" s="10">
        <f>exp(-'Yield curve'!H215*$H$9/100)</f>
        <v>0.5744168079</v>
      </c>
      <c r="I222" s="10">
        <f>exp(-'Yield curve'!I215*$I$9/100)</f>
        <v>0.5298295118</v>
      </c>
      <c r="J222" s="10">
        <f>exp(-'Yield curve'!J215*$J$9/100)</f>
        <v>0.488507722</v>
      </c>
      <c r="K222" s="99">
        <f>exp(-'Yield curve'!K215*$K$9/100)</f>
        <v>0.4502285213</v>
      </c>
      <c r="L222" s="99">
        <f t="shared" si="3"/>
        <v>68.13362457</v>
      </c>
      <c r="M222" s="99">
        <f t="shared" si="4"/>
        <v>8.256782314</v>
      </c>
      <c r="N222" s="99">
        <f>M222*(Bonds!AE212/100)*(1/(1+(Bonds!K212/100)))</f>
        <v>-0.002293975453</v>
      </c>
      <c r="O222" s="99">
        <f>-M222*Bonds!$AS$8</f>
        <v>-1.292826829</v>
      </c>
      <c r="P222" s="99">
        <f t="shared" si="5"/>
        <v>-4.088277399</v>
      </c>
    </row>
    <row r="223">
      <c r="A223" s="262">
        <v>42828.0</v>
      </c>
      <c r="B223" s="10">
        <f>exp(-'Yield curve'!B216*$B$9/100)</f>
        <v>0.915211585</v>
      </c>
      <c r="C223" s="10">
        <f>exp(-'Yield curve'!C216*$C$9/100)</f>
        <v>0.8455229224</v>
      </c>
      <c r="D223" s="10">
        <f>exp(-'Yield curve'!D216*$D$9/100)</f>
        <v>0.7835659869</v>
      </c>
      <c r="E223" s="10">
        <f>exp(-'Yield curve'!E216*$E$9/100)</f>
        <v>0.7251331397</v>
      </c>
      <c r="F223" s="10">
        <f>exp(-'Yield curve'!F216*$F$9/100)</f>
        <v>0.6723340256</v>
      </c>
      <c r="G223" s="10">
        <f>exp(-'Yield curve'!G216*$G$9/100)</f>
        <v>0.621201359</v>
      </c>
      <c r="H223" s="10">
        <f>exp(-'Yield curve'!H216*$H$9/100)</f>
        <v>0.5740148568</v>
      </c>
      <c r="I223" s="10">
        <f>exp(-'Yield curve'!I216*$I$9/100)</f>
        <v>0.5291235432</v>
      </c>
      <c r="J223" s="10">
        <f>exp(-'Yield curve'!J216*$J$9/100)</f>
        <v>0.4874829322</v>
      </c>
      <c r="K223" s="99">
        <f>exp(-'Yield curve'!K216*$K$9/100)</f>
        <v>0.4488798597</v>
      </c>
      <c r="L223" s="99">
        <f t="shared" si="3"/>
        <v>67.99663171</v>
      </c>
      <c r="M223" s="99">
        <f t="shared" si="4"/>
        <v>8.252430423</v>
      </c>
      <c r="N223" s="99">
        <f>M223*(Bonds!AE213/100)*(1/(1+(Bonds!K213/100)))</f>
        <v>0.00229212955</v>
      </c>
      <c r="O223" s="99">
        <f>-M223*Bonds!$AS$8</f>
        <v>-1.29214542</v>
      </c>
      <c r="P223" s="99">
        <f t="shared" si="5"/>
        <v>-4.086122597</v>
      </c>
    </row>
    <row r="224">
      <c r="A224" s="262">
        <v>42825.0</v>
      </c>
      <c r="B224" s="10">
        <f>exp(-'Yield curve'!B217*$B$9/100)</f>
        <v>0.9146626228</v>
      </c>
      <c r="C224" s="10">
        <f>exp(-'Yield curve'!C217*$C$9/100)</f>
        <v>0.8453538347</v>
      </c>
      <c r="D224" s="10">
        <f>exp(-'Yield curve'!D217*$D$9/100)</f>
        <v>0.7830959884</v>
      </c>
      <c r="E224" s="10">
        <f>exp(-'Yield curve'!E217*$E$9/100)</f>
        <v>0.7248431445</v>
      </c>
      <c r="F224" s="10">
        <f>exp(-'Yield curve'!F217*$F$9/100)</f>
        <v>0.6723340256</v>
      </c>
      <c r="G224" s="10">
        <f>exp(-'Yield curve'!G217*$G$9/100)</f>
        <v>0.6215741917</v>
      </c>
      <c r="H224" s="10">
        <f>exp(-'Yield curve'!H217*$H$9/100)</f>
        <v>0.5748190404</v>
      </c>
      <c r="I224" s="10">
        <f>exp(-'Yield curve'!I217*$I$9/100)</f>
        <v>0.5301121629</v>
      </c>
      <c r="J224" s="10">
        <f>exp(-'Yield curve'!J217*$J$9/100)</f>
        <v>0.4886542963</v>
      </c>
      <c r="K224" s="99">
        <f>exp(-'Yield curve'!K217*$K$9/100)</f>
        <v>0.4502285213</v>
      </c>
      <c r="L224" s="99">
        <f t="shared" si="3"/>
        <v>68.14272453</v>
      </c>
      <c r="M224" s="99">
        <f t="shared" si="4"/>
        <v>8.256396442</v>
      </c>
      <c r="N224" s="99">
        <f>M224*(Bonds!AE214/100)*(1/(1+(Bonds!K214/100)))</f>
        <v>0.003058490995</v>
      </c>
      <c r="O224" s="99">
        <f>-M224*Bonds!$AS$8</f>
        <v>-1.29276641</v>
      </c>
      <c r="P224" s="99">
        <f t="shared" si="5"/>
        <v>-4.088086338</v>
      </c>
    </row>
    <row r="225">
      <c r="A225" s="262">
        <v>42824.0</v>
      </c>
      <c r="B225" s="10">
        <f>exp(-'Yield curve'!B218*$B$9/100)</f>
        <v>0.9146626228</v>
      </c>
      <c r="C225" s="10">
        <f>exp(-'Yield curve'!C218*$C$9/100)</f>
        <v>0.8458611992</v>
      </c>
      <c r="D225" s="10">
        <f>exp(-'Yield curve'!D218*$D$9/100)</f>
        <v>0.7845068305</v>
      </c>
      <c r="E225" s="10">
        <f>exp(-'Yield curve'!E218*$E$9/100)</f>
        <v>0.7265848572</v>
      </c>
      <c r="F225" s="10">
        <f>exp(-'Yield curve'!F218*$F$9/100)</f>
        <v>0.6743540562</v>
      </c>
      <c r="G225" s="10">
        <f>exp(-'Yield curve'!G218*$G$9/100)</f>
        <v>0.6234417141</v>
      </c>
      <c r="H225" s="10">
        <f>exp(-'Yield curve'!H218*$H$9/100)</f>
        <v>0.5764307891</v>
      </c>
      <c r="I225" s="10">
        <f>exp(-'Yield curve'!I218*$I$9/100)</f>
        <v>0.5318112389</v>
      </c>
      <c r="J225" s="10">
        <f>exp(-'Yield curve'!J218*$J$9/100)</f>
        <v>0.4904166221</v>
      </c>
      <c r="K225" s="99">
        <f>exp(-'Yield curve'!K218*$K$9/100)</f>
        <v>0.452033042</v>
      </c>
      <c r="L225" s="99">
        <f t="shared" si="3"/>
        <v>68.37366461</v>
      </c>
      <c r="M225" s="99">
        <f t="shared" si="4"/>
        <v>8.259626329</v>
      </c>
      <c r="N225" s="99">
        <f>M225*(Bonds!AE215/100)*(1/(1+(Bonds!K215/100)))</f>
        <v>-0.005356437308</v>
      </c>
      <c r="O225" s="99">
        <f>-M225*Bonds!$AS$8</f>
        <v>-1.293272138</v>
      </c>
      <c r="P225" s="99">
        <f t="shared" si="5"/>
        <v>-4.08968559</v>
      </c>
    </row>
    <row r="226">
      <c r="A226" s="262">
        <v>42823.0</v>
      </c>
      <c r="B226" s="10">
        <f>exp(-'Yield curve'!B219*$B$9/100)</f>
        <v>0.914022583</v>
      </c>
      <c r="C226" s="10">
        <f>exp(-'Yield curve'!C219*$C$9/100)</f>
        <v>0.8451847808</v>
      </c>
      <c r="D226" s="10">
        <f>exp(-'Yield curve'!D219*$D$9/100)</f>
        <v>0.783801092</v>
      </c>
      <c r="E226" s="10">
        <f>exp(-'Yield curve'!E219*$E$9/100)</f>
        <v>0.7252781808</v>
      </c>
      <c r="F226" s="10">
        <f>exp(-'Yield curve'!F219*$F$9/100)</f>
        <v>0.6723340256</v>
      </c>
      <c r="G226" s="10">
        <f>exp(-'Yield curve'!G219*$G$9/100)</f>
        <v>0.6210150265</v>
      </c>
      <c r="H226" s="10">
        <f>exp(-'Yield curve'!H219*$H$9/100)</f>
        <v>0.573613187</v>
      </c>
      <c r="I226" s="10">
        <f>exp(-'Yield curve'!I219*$I$9/100)</f>
        <v>0.5288414192</v>
      </c>
      <c r="J226" s="10">
        <f>exp(-'Yield curve'!J219*$J$9/100)</f>
        <v>0.4873367093</v>
      </c>
      <c r="K226" s="99">
        <f>exp(-'Yield curve'!K219*$K$9/100)</f>
        <v>0.4488798597</v>
      </c>
      <c r="L226" s="99">
        <f t="shared" si="3"/>
        <v>67.98906</v>
      </c>
      <c r="M226" s="99">
        <f t="shared" si="4"/>
        <v>8.252933391</v>
      </c>
      <c r="N226" s="99">
        <f>M226*(Bonds!AE216/100)*(1/(1+(Bonds!K216/100)))</f>
        <v>-0.0007640897501</v>
      </c>
      <c r="O226" s="99">
        <f>-M226*Bonds!$AS$8</f>
        <v>-1.292224174</v>
      </c>
      <c r="P226" s="99">
        <f t="shared" si="5"/>
        <v>-4.086371637</v>
      </c>
    </row>
    <row r="227">
      <c r="A227" s="262">
        <v>42822.0</v>
      </c>
      <c r="B227" s="10">
        <f>exp(-'Yield curve'!B220*$B$9/100)</f>
        <v>0.9142054058</v>
      </c>
      <c r="C227" s="10">
        <f>exp(-'Yield curve'!C220*$C$9/100)</f>
        <v>0.8456920439</v>
      </c>
      <c r="D227" s="10">
        <f>exp(-'Yield curve'!D220*$D$9/100)</f>
        <v>0.783801092</v>
      </c>
      <c r="E227" s="10">
        <f>exp(-'Yield curve'!E220*$E$9/100)</f>
        <v>0.7249881276</v>
      </c>
      <c r="F227" s="10">
        <f>exp(-'Yield curve'!F220*$F$9/100)</f>
        <v>0.6716620277</v>
      </c>
      <c r="G227" s="10">
        <f>exp(-'Yield curve'!G220*$G$9/100)</f>
        <v>0.6202702555</v>
      </c>
      <c r="H227" s="10">
        <f>exp(-'Yield curve'!H220*$H$9/100)</f>
        <v>0.5728106905</v>
      </c>
      <c r="I227" s="10">
        <f>exp(-'Yield curve'!I220*$I$9/100)</f>
        <v>0.5281367672</v>
      </c>
      <c r="J227" s="10">
        <f>exp(-'Yield curve'!J220*$J$9/100)</f>
        <v>0.486752256</v>
      </c>
      <c r="K227" s="99">
        <f>exp(-'Yield curve'!K220*$K$9/100)</f>
        <v>0.4484312042</v>
      </c>
      <c r="L227" s="99">
        <f t="shared" si="3"/>
        <v>67.93174497</v>
      </c>
      <c r="M227" s="99">
        <f t="shared" si="4"/>
        <v>8.251808539</v>
      </c>
      <c r="N227" s="99">
        <f>M227*(Bonds!AE217/100)*(1/(1+(Bonds!K217/100)))</f>
        <v>0.0007639148804</v>
      </c>
      <c r="O227" s="99">
        <f>-M227*Bonds!$AS$8</f>
        <v>-1.292048047</v>
      </c>
      <c r="P227" s="99">
        <f t="shared" si="5"/>
        <v>-4.085814676</v>
      </c>
    </row>
    <row r="228">
      <c r="A228" s="262">
        <v>42821.0</v>
      </c>
      <c r="B228" s="10">
        <f>exp(-'Yield curve'!B221*$B$9/100)</f>
        <v>0.9144797085</v>
      </c>
      <c r="C228" s="10">
        <f>exp(-'Yield curve'!C221*$C$9/100)</f>
        <v>0.8461996113</v>
      </c>
      <c r="D228" s="10">
        <f>exp(-'Yield curve'!D221*$D$9/100)</f>
        <v>0.7840362676</v>
      </c>
      <c r="E228" s="10">
        <f>exp(-'Yield curve'!E221*$E$9/100)</f>
        <v>0.7249881276</v>
      </c>
      <c r="F228" s="10">
        <f>exp(-'Yield curve'!F221*$F$9/100)</f>
        <v>0.6713262806</v>
      </c>
      <c r="G228" s="10">
        <f>exp(-'Yield curve'!G221*$G$9/100)</f>
        <v>0.6198982049</v>
      </c>
      <c r="H228" s="10">
        <f>exp(-'Yield curve'!H221*$H$9/100)</f>
        <v>0.5724098633</v>
      </c>
      <c r="I228" s="10">
        <f>exp(-'Yield curve'!I221*$I$9/100)</f>
        <v>0.5279959495</v>
      </c>
      <c r="J228" s="10">
        <f>exp(-'Yield curve'!J221*$J$9/100)</f>
        <v>0.4868983035</v>
      </c>
      <c r="K228" s="99">
        <f>exp(-'Yield curve'!K221*$K$9/100)</f>
        <v>0.4488798597</v>
      </c>
      <c r="L228" s="99">
        <f t="shared" si="3"/>
        <v>67.97787859</v>
      </c>
      <c r="M228" s="99">
        <f t="shared" si="4"/>
        <v>8.252805976</v>
      </c>
      <c r="N228" s="99">
        <f>M228*(Bonds!AE218/100)*(1/(1+(Bonds!K218/100)))</f>
        <v>-0.003056311814</v>
      </c>
      <c r="O228" s="99">
        <f>-M228*Bonds!$AS$8</f>
        <v>-1.292204224</v>
      </c>
      <c r="P228" s="99">
        <f t="shared" si="5"/>
        <v>-4.086308549</v>
      </c>
    </row>
    <row r="229">
      <c r="A229" s="262">
        <v>42818.0</v>
      </c>
      <c r="B229" s="10">
        <f>exp(-'Yield curve'!B222*$B$9/100)</f>
        <v>0.9146626228</v>
      </c>
      <c r="C229" s="10">
        <f>exp(-'Yield curve'!C222*$C$9/100)</f>
        <v>0.8453538347</v>
      </c>
      <c r="D229" s="10">
        <f>exp(-'Yield curve'!D222*$D$9/100)</f>
        <v>0.7828610948</v>
      </c>
      <c r="E229" s="10">
        <f>exp(-'Yield curve'!E222*$E$9/100)</f>
        <v>0.7238290741</v>
      </c>
      <c r="F229" s="10">
        <f>exp(-'Yield curve'!F222*$F$9/100)</f>
        <v>0.670320046</v>
      </c>
      <c r="G229" s="10">
        <f>exp(-'Yield curve'!G222*$G$9/100)</f>
        <v>0.6187833918</v>
      </c>
      <c r="H229" s="10">
        <f>exp(-'Yield curve'!H222*$H$9/100)</f>
        <v>0.5712090638</v>
      </c>
      <c r="I229" s="10">
        <f>exp(-'Yield curve'!I222*$I$9/100)</f>
        <v>0.526589836</v>
      </c>
      <c r="J229" s="10">
        <f>exp(-'Yield curve'!J222*$J$9/100)</f>
        <v>0.4852941874</v>
      </c>
      <c r="K229" s="99">
        <f>exp(-'Yield curve'!K222*$K$9/100)</f>
        <v>0.4470879266</v>
      </c>
      <c r="L229" s="99">
        <f t="shared" si="3"/>
        <v>67.75976143</v>
      </c>
      <c r="M229" s="99">
        <f t="shared" si="4"/>
        <v>8.249134784</v>
      </c>
      <c r="N229" s="99">
        <f>M229*(Bonds!AE219/100)*(1/(1+(Bonds!K219/100)))</f>
        <v>-0.002290365974</v>
      </c>
      <c r="O229" s="99">
        <f>-M229*Bonds!$AS$8</f>
        <v>-1.291629397</v>
      </c>
      <c r="P229" s="99">
        <f t="shared" si="5"/>
        <v>-4.084490788</v>
      </c>
    </row>
    <row r="230">
      <c r="A230" s="262">
        <v>42817.0</v>
      </c>
      <c r="B230" s="10">
        <f>exp(-'Yield curve'!B223*$B$9/100)</f>
        <v>0.9139311853</v>
      </c>
      <c r="C230" s="10">
        <f>exp(-'Yield curve'!C223*$C$9/100)</f>
        <v>0.8448467745</v>
      </c>
      <c r="D230" s="10">
        <f>exp(-'Yield curve'!D223*$D$9/100)</f>
        <v>0.7826262717</v>
      </c>
      <c r="E230" s="10">
        <f>exp(-'Yield curve'!E223*$E$9/100)</f>
        <v>0.7236843227</v>
      </c>
      <c r="F230" s="10">
        <f>exp(-'Yield curve'!F223*$F$9/100)</f>
        <v>0.670320046</v>
      </c>
      <c r="G230" s="10">
        <f>exp(-'Yield curve'!G223*$G$9/100)</f>
        <v>0.6185977846</v>
      </c>
      <c r="H230" s="10">
        <f>exp(-'Yield curve'!H223*$H$9/100)</f>
        <v>0.5708093574</v>
      </c>
      <c r="I230" s="10">
        <f>exp(-'Yield curve'!I223*$I$9/100)</f>
        <v>0.5258881841</v>
      </c>
      <c r="J230" s="10">
        <f>exp(-'Yield curve'!J223*$J$9/100)</f>
        <v>0.4842761389</v>
      </c>
      <c r="K230" s="99">
        <f>exp(-'Yield curve'!K223*$K$9/100)</f>
        <v>0.4457486727</v>
      </c>
      <c r="L230" s="99">
        <f t="shared" si="3"/>
        <v>67.60741785</v>
      </c>
      <c r="M230" s="99">
        <f t="shared" si="4"/>
        <v>8.246096182</v>
      </c>
      <c r="N230" s="99">
        <f>M230*(Bonds!AE220/100)*(1/(1+(Bonds!K220/100)))</f>
        <v>-0.000762962267</v>
      </c>
      <c r="O230" s="99">
        <f>-M230*Bonds!$AS$8</f>
        <v>-1.29115362</v>
      </c>
      <c r="P230" s="99">
        <f t="shared" si="5"/>
        <v>-4.08298625</v>
      </c>
    </row>
    <row r="231">
      <c r="A231" s="262">
        <v>42816.0</v>
      </c>
      <c r="B231" s="10">
        <f>exp(-'Yield curve'!B224*$B$9/100)</f>
        <v>0.914022583</v>
      </c>
      <c r="C231" s="10">
        <f>exp(-'Yield curve'!C224*$C$9/100)</f>
        <v>0.8446778221</v>
      </c>
      <c r="D231" s="10">
        <f>exp(-'Yield curve'!D224*$D$9/100)</f>
        <v>0.782391519</v>
      </c>
      <c r="E231" s="10">
        <f>exp(-'Yield curve'!E224*$E$9/100)</f>
        <v>0.7232502424</v>
      </c>
      <c r="F231" s="10">
        <f>exp(-'Yield curve'!F224*$F$9/100)</f>
        <v>0.669650061</v>
      </c>
      <c r="G231" s="10">
        <f>exp(-'Yield curve'!G224*$G$9/100)</f>
        <v>0.6178559125</v>
      </c>
      <c r="H231" s="10">
        <f>exp(-'Yield curve'!H224*$H$9/100)</f>
        <v>0.5700107834</v>
      </c>
      <c r="I231" s="10">
        <f>exp(-'Yield curve'!I224*$I$9/100)</f>
        <v>0.5251874671</v>
      </c>
      <c r="J231" s="10">
        <f>exp(-'Yield curve'!J224*$J$9/100)</f>
        <v>0.4836953561</v>
      </c>
      <c r="K231" s="99">
        <f>exp(-'Yield curve'!K224*$K$9/100)</f>
        <v>0.4453031468</v>
      </c>
      <c r="L231" s="99">
        <f t="shared" si="3"/>
        <v>67.54647181</v>
      </c>
      <c r="M231" s="99">
        <f t="shared" si="4"/>
        <v>8.245315372</v>
      </c>
      <c r="N231" s="99">
        <f>M231*(Bonds!AE221/100)*(1/(1+(Bonds!K221/100)))</f>
        <v>0.005339736109</v>
      </c>
      <c r="O231" s="99">
        <f>-M231*Bonds!$AS$8</f>
        <v>-1.291031363</v>
      </c>
      <c r="P231" s="99">
        <f t="shared" si="5"/>
        <v>-4.082599638</v>
      </c>
    </row>
    <row r="232">
      <c r="A232" s="262">
        <v>42815.0</v>
      </c>
      <c r="B232" s="10">
        <f>exp(-'Yield curve'!B225*$B$9/100)</f>
        <v>0.9141139898</v>
      </c>
      <c r="C232" s="10">
        <f>exp(-'Yield curve'!C225*$C$9/100)</f>
        <v>0.8443400185</v>
      </c>
      <c r="D232" s="10">
        <f>exp(-'Yield curve'!D225*$D$9/100)</f>
        <v>0.782391519</v>
      </c>
      <c r="E232" s="10">
        <f>exp(-'Yield curve'!E225*$E$9/100)</f>
        <v>0.7239738544</v>
      </c>
      <c r="F232" s="10">
        <f>exp(-'Yield curve'!F225*$F$9/100)</f>
        <v>0.6713262806</v>
      </c>
      <c r="G232" s="10">
        <f>exp(-'Yield curve'!G225*$G$9/100)</f>
        <v>0.6200842023</v>
      </c>
      <c r="H232" s="10">
        <f>exp(-'Yield curve'!H225*$H$9/100)</f>
        <v>0.5728106905</v>
      </c>
      <c r="I232" s="10">
        <f>exp(-'Yield curve'!I225*$I$9/100)</f>
        <v>0.5281367672</v>
      </c>
      <c r="J232" s="10">
        <f>exp(-'Yield curve'!J225*$J$9/100)</f>
        <v>0.486752256</v>
      </c>
      <c r="K232" s="99">
        <f>exp(-'Yield curve'!K225*$K$9/100)</f>
        <v>0.4484312042</v>
      </c>
      <c r="L232" s="99">
        <f t="shared" si="3"/>
        <v>67.91638316</v>
      </c>
      <c r="M232" s="99">
        <f t="shared" si="4"/>
        <v>8.252959889</v>
      </c>
      <c r="N232" s="99">
        <f>M232*(Bonds!AE222/100)*(1/(1+(Bonds!K222/100)))</f>
        <v>0.0007640214672</v>
      </c>
      <c r="O232" s="99">
        <f>-M232*Bonds!$AS$8</f>
        <v>-1.292228323</v>
      </c>
      <c r="P232" s="99">
        <f t="shared" si="5"/>
        <v>-4.086384757</v>
      </c>
    </row>
    <row r="233">
      <c r="A233" s="262">
        <v>42814.0</v>
      </c>
      <c r="B233" s="10">
        <f>exp(-'Yield curve'!B226*$B$9/100)</f>
        <v>0.9142968309</v>
      </c>
      <c r="C233" s="10">
        <f>exp(-'Yield curve'!C226*$C$9/100)</f>
        <v>0.8453538347</v>
      </c>
      <c r="D233" s="10">
        <f>exp(-'Yield curve'!D226*$D$9/100)</f>
        <v>0.7835659869</v>
      </c>
      <c r="E233" s="10">
        <f>exp(-'Yield curve'!E226*$E$9/100)</f>
        <v>0.7251331397</v>
      </c>
      <c r="F233" s="10">
        <f>exp(-'Yield curve'!F226*$F$9/100)</f>
        <v>0.6723340256</v>
      </c>
      <c r="G233" s="10">
        <f>exp(-'Yield curve'!G226*$G$9/100)</f>
        <v>0.6210150265</v>
      </c>
      <c r="H233" s="10">
        <f>exp(-'Yield curve'!H226*$H$9/100)</f>
        <v>0.573613187</v>
      </c>
      <c r="I233" s="10">
        <f>exp(-'Yield curve'!I226*$I$9/100)</f>
        <v>0.5288414192</v>
      </c>
      <c r="J233" s="10">
        <f>exp(-'Yield curve'!J226*$J$9/100)</f>
        <v>0.4873367093</v>
      </c>
      <c r="K233" s="99">
        <f>exp(-'Yield curve'!K226*$K$9/100)</f>
        <v>0.4488798597</v>
      </c>
      <c r="L233" s="99">
        <f t="shared" si="3"/>
        <v>67.98928104</v>
      </c>
      <c r="M233" s="99">
        <f t="shared" si="4"/>
        <v>8.252871908</v>
      </c>
      <c r="N233" s="99">
        <f>M233*(Bonds!AE223/100)*(1/(1+(Bonds!K223/100)))</f>
        <v>-0.0007640840578</v>
      </c>
      <c r="O233" s="99">
        <f>-M233*Bonds!$AS$8</f>
        <v>-1.292214547</v>
      </c>
      <c r="P233" s="99">
        <f t="shared" si="5"/>
        <v>-4.086341194</v>
      </c>
    </row>
    <row r="234">
      <c r="A234" s="262">
        <v>42811.0</v>
      </c>
      <c r="B234" s="10">
        <f>exp(-'Yield curve'!B227*$B$9/100)</f>
        <v>0.9141139898</v>
      </c>
      <c r="C234" s="10">
        <f>exp(-'Yield curve'!C227*$C$9/100)</f>
        <v>0.8446778221</v>
      </c>
      <c r="D234" s="10">
        <f>exp(-'Yield curve'!D227*$D$9/100)</f>
        <v>0.7830959884</v>
      </c>
      <c r="E234" s="10">
        <f>exp(-'Yield curve'!E227*$E$9/100)</f>
        <v>0.7246981903</v>
      </c>
      <c r="F234" s="10">
        <f>exp(-'Yield curve'!F227*$F$9/100)</f>
        <v>0.6719979426</v>
      </c>
      <c r="G234" s="10">
        <f>exp(-'Yield curve'!G227*$G$9/100)</f>
        <v>0.62082875</v>
      </c>
      <c r="H234" s="10">
        <f>exp(-'Yield curve'!H227*$H$9/100)</f>
        <v>0.573613187</v>
      </c>
      <c r="I234" s="10">
        <f>exp(-'Yield curve'!I227*$I$9/100)</f>
        <v>0.5287004137</v>
      </c>
      <c r="J234" s="10">
        <f>exp(-'Yield curve'!J227*$J$9/100)</f>
        <v>0.4870443949</v>
      </c>
      <c r="K234" s="99">
        <f>exp(-'Yield curve'!K227*$K$9/100)</f>
        <v>0.4484312042</v>
      </c>
      <c r="L234" s="99">
        <f t="shared" si="3"/>
        <v>67.93332702</v>
      </c>
      <c r="M234" s="99">
        <f t="shared" si="4"/>
        <v>8.252254794</v>
      </c>
      <c r="N234" s="99">
        <f>M234*(Bonds!AE224/100)*(1/(1+(Bonds!K224/100)))</f>
        <v>-0.002291868578</v>
      </c>
      <c r="O234" s="99">
        <f>-M234*Bonds!$AS$8</f>
        <v>-1.292117921</v>
      </c>
      <c r="P234" s="99">
        <f t="shared" si="5"/>
        <v>-4.086035635</v>
      </c>
    </row>
    <row r="235">
      <c r="A235" s="262">
        <v>42810.0</v>
      </c>
      <c r="B235" s="10">
        <f>exp(-'Yield curve'!B228*$B$9/100)</f>
        <v>0.9142054058</v>
      </c>
      <c r="C235" s="10">
        <f>exp(-'Yield curve'!C228*$C$9/100)</f>
        <v>0.8446778221</v>
      </c>
      <c r="D235" s="10">
        <f>exp(-'Yield curve'!D228*$D$9/100)</f>
        <v>0.7826262717</v>
      </c>
      <c r="E235" s="10">
        <f>exp(-'Yield curve'!E228*$E$9/100)</f>
        <v>0.7239738544</v>
      </c>
      <c r="F235" s="10">
        <f>exp(-'Yield curve'!F228*$F$9/100)</f>
        <v>0.6709907014</v>
      </c>
      <c r="G235" s="10">
        <f>exp(-'Yield curve'!G228*$G$9/100)</f>
        <v>0.6197122634</v>
      </c>
      <c r="H235" s="10">
        <f>exp(-'Yield curve'!H228*$H$9/100)</f>
        <v>0.5724098633</v>
      </c>
      <c r="I235" s="10">
        <f>exp(-'Yield curve'!I228*$I$9/100)</f>
        <v>0.5274330541</v>
      </c>
      <c r="J235" s="10">
        <f>exp(-'Yield curve'!J228*$J$9/100)</f>
        <v>0.4857311488</v>
      </c>
      <c r="K235" s="99">
        <f>exp(-'Yield curve'!K228*$K$9/100)</f>
        <v>0.4470879266</v>
      </c>
      <c r="L235" s="99">
        <f t="shared" si="3"/>
        <v>67.76976175</v>
      </c>
      <c r="M235" s="99">
        <f t="shared" si="4"/>
        <v>8.249264218</v>
      </c>
      <c r="N235" s="99">
        <f>M235*(Bonds!AE225/100)*(1/(1+(Bonds!K225/100)))</f>
        <v>-0.006107738431</v>
      </c>
      <c r="O235" s="99">
        <f>-M235*Bonds!$AS$8</f>
        <v>-1.291649664</v>
      </c>
      <c r="P235" s="99">
        <f t="shared" si="5"/>
        <v>-4.084554876</v>
      </c>
    </row>
    <row r="236">
      <c r="A236" s="262">
        <v>42809.0</v>
      </c>
      <c r="B236" s="10">
        <f>exp(-'Yield curve'!B229*$B$9/100)</f>
        <v>0.913657047</v>
      </c>
      <c r="C236" s="10">
        <f>exp(-'Yield curve'!C229*$C$9/100)</f>
        <v>0.8436648166</v>
      </c>
      <c r="D236" s="10">
        <f>exp(-'Yield curve'!D229*$D$9/100)</f>
        <v>0.780984481</v>
      </c>
      <c r="E236" s="10">
        <f>exp(-'Yield curve'!E229*$E$9/100)</f>
        <v>0.7216608408</v>
      </c>
      <c r="F236" s="10">
        <f>exp(-'Yield curve'!F229*$F$9/100)</f>
        <v>0.6679780268</v>
      </c>
      <c r="G236" s="10">
        <f>exp(-'Yield curve'!G229*$G$9/100)</f>
        <v>0.6163748363</v>
      </c>
      <c r="H236" s="10">
        <f>exp(-'Yield curve'!H229*$H$9/100)</f>
        <v>0.5688150168</v>
      </c>
      <c r="I236" s="10">
        <f>exp(-'Yield curve'!I229*$I$9/100)</f>
        <v>0.5237888328</v>
      </c>
      <c r="J236" s="10">
        <f>exp(-'Yield curve'!J229*$J$9/100)</f>
        <v>0.4821017922</v>
      </c>
      <c r="K236" s="99">
        <f>exp(-'Yield curve'!K229*$K$9/100)</f>
        <v>0.4435254919</v>
      </c>
      <c r="L236" s="99">
        <f t="shared" si="3"/>
        <v>67.32147833</v>
      </c>
      <c r="M236" s="99">
        <f t="shared" si="4"/>
        <v>8.24220871</v>
      </c>
      <c r="N236" s="99">
        <f>M236*(Bonds!AE226/100)*(1/(1+(Bonds!K226/100)))</f>
        <v>-0.00381124975</v>
      </c>
      <c r="O236" s="99">
        <f>-M236*Bonds!$AS$8</f>
        <v>-1.290544929</v>
      </c>
      <c r="P236" s="99">
        <f t="shared" si="5"/>
        <v>-4.0810614</v>
      </c>
    </row>
    <row r="237">
      <c r="A237" s="262">
        <v>42808.0</v>
      </c>
      <c r="B237" s="10">
        <f>exp(-'Yield curve'!B230*$B$9/100)</f>
        <v>0.9141139898</v>
      </c>
      <c r="C237" s="10">
        <f>exp(-'Yield curve'!C230*$C$9/100)</f>
        <v>0.84400235</v>
      </c>
      <c r="D237" s="10">
        <f>exp(-'Yield curve'!D230*$D$9/100)</f>
        <v>0.7798138825</v>
      </c>
      <c r="E237" s="10">
        <f>exp(-'Yield curve'!E230*$E$9/100)</f>
        <v>0.7196430167</v>
      </c>
      <c r="F237" s="10">
        <f>exp(-'Yield curve'!F230*$F$9/100)</f>
        <v>0.6649788788</v>
      </c>
      <c r="G237" s="10">
        <f>exp(-'Yield curve'!G230*$G$9/100)</f>
        <v>0.6130553828</v>
      </c>
      <c r="H237" s="10">
        <f>exp(-'Yield curve'!H230*$H$9/100)</f>
        <v>0.5652427467</v>
      </c>
      <c r="I237" s="10">
        <f>exp(-'Yield curve'!I230*$I$9/100)</f>
        <v>0.5205860931</v>
      </c>
      <c r="J237" s="10">
        <f>exp(-'Yield curve'!J230*$J$9/100)</f>
        <v>0.4793616289</v>
      </c>
      <c r="K237" s="99">
        <f>exp(-'Yield curve'!K230*$K$9/100)</f>
        <v>0.4413133993</v>
      </c>
      <c r="L237" s="99">
        <f t="shared" si="3"/>
        <v>67.02872972</v>
      </c>
      <c r="M237" s="99">
        <f t="shared" si="4"/>
        <v>8.237749344</v>
      </c>
      <c r="N237" s="99">
        <f>M237*(Bonds!AE227/100)*(1/(1+(Bonds!K227/100)))</f>
        <v>0.001522970853</v>
      </c>
      <c r="O237" s="99">
        <f>-M237*Bonds!$AS$8</f>
        <v>-1.289846693</v>
      </c>
      <c r="P237" s="99">
        <f t="shared" si="5"/>
        <v>-4.078853382</v>
      </c>
    </row>
    <row r="238">
      <c r="A238" s="262">
        <v>42807.0</v>
      </c>
      <c r="B238" s="10">
        <f>exp(-'Yield curve'!B231*$B$9/100)</f>
        <v>0.9142054058</v>
      </c>
      <c r="C238" s="10">
        <f>exp(-'Yield curve'!C231*$C$9/100)</f>
        <v>0.84400235</v>
      </c>
      <c r="D238" s="10">
        <f>exp(-'Yield curve'!D231*$D$9/100)</f>
        <v>0.7800478617</v>
      </c>
      <c r="E238" s="10">
        <f>exp(-'Yield curve'!E231*$E$9/100)</f>
        <v>0.7202189615</v>
      </c>
      <c r="F238" s="10">
        <f>exp(-'Yield curve'!F231*$F$9/100)</f>
        <v>0.6659770956</v>
      </c>
      <c r="G238" s="10">
        <f>exp(-'Yield curve'!G231*$G$9/100)</f>
        <v>0.6143441518</v>
      </c>
      <c r="H238" s="10">
        <f>exp(-'Yield curve'!H231*$H$9/100)</f>
        <v>0.5668276442</v>
      </c>
      <c r="I238" s="10">
        <f>exp(-'Yield curve'!I231*$I$9/100)</f>
        <v>0.5219761753</v>
      </c>
      <c r="J238" s="10">
        <f>exp(-'Yield curve'!J231*$J$9/100)</f>
        <v>0.4805134785</v>
      </c>
      <c r="K238" s="99">
        <f>exp(-'Yield curve'!K231*$K$9/100)</f>
        <v>0.4421969093</v>
      </c>
      <c r="L238" s="99">
        <f t="shared" si="3"/>
        <v>67.14577605</v>
      </c>
      <c r="M238" s="99">
        <f t="shared" si="4"/>
        <v>8.239531184</v>
      </c>
      <c r="N238" s="99">
        <f>M238*(Bonds!AE228/100)*(1/(1+(Bonds!K228/100)))</f>
        <v>-0.00152358195</v>
      </c>
      <c r="O238" s="99">
        <f>-M238*Bonds!$AS$8</f>
        <v>-1.290125689</v>
      </c>
      <c r="P238" s="99">
        <f t="shared" si="5"/>
        <v>-4.079735645</v>
      </c>
    </row>
    <row r="239">
      <c r="A239" s="262">
        <v>42804.0</v>
      </c>
      <c r="B239" s="10">
        <f>exp(-'Yield curve'!B232*$B$9/100)</f>
        <v>0.913657047</v>
      </c>
      <c r="C239" s="10">
        <f>exp(-'Yield curve'!C232*$C$9/100)</f>
        <v>0.8428215735</v>
      </c>
      <c r="D239" s="10">
        <f>exp(-'Yield curve'!D232*$D$9/100)</f>
        <v>0.7793461345</v>
      </c>
      <c r="E239" s="10">
        <f>exp(-'Yield curve'!E232*$E$9/100)</f>
        <v>0.7197869597</v>
      </c>
      <c r="F239" s="10">
        <f>exp(-'Yield curve'!F232*$F$9/100)</f>
        <v>0.6659770956</v>
      </c>
      <c r="G239" s="10">
        <f>exp(-'Yield curve'!G232*$G$9/100)</f>
        <v>0.6141598762</v>
      </c>
      <c r="H239" s="10">
        <f>exp(-'Yield curve'!H232*$H$9/100)</f>
        <v>0.5664310037</v>
      </c>
      <c r="I239" s="10">
        <f>exp(-'Yield curve'!I232*$I$9/100)</f>
        <v>0.5214196976</v>
      </c>
      <c r="J239" s="10">
        <f>exp(-'Yield curve'!J232*$J$9/100)</f>
        <v>0.4797932486</v>
      </c>
      <c r="K239" s="99">
        <f>exp(-'Yield curve'!K232*$K$9/100)</f>
        <v>0.4413133993</v>
      </c>
      <c r="L239" s="99">
        <f t="shared" si="3"/>
        <v>67.03781105</v>
      </c>
      <c r="M239" s="99">
        <f t="shared" si="4"/>
        <v>8.238034881</v>
      </c>
      <c r="N239" s="99">
        <f>M239*(Bonds!AE229/100)*(1/(1+(Bonds!K229/100)))</f>
        <v>-0.004569070927</v>
      </c>
      <c r="O239" s="99">
        <f>-M239*Bonds!$AS$8</f>
        <v>-1.289891402</v>
      </c>
      <c r="P239" s="99">
        <f t="shared" si="5"/>
        <v>-4.078994763</v>
      </c>
    </row>
    <row r="240">
      <c r="A240" s="262">
        <v>42803.0</v>
      </c>
      <c r="B240" s="10">
        <f>exp(-'Yield curve'!B233*$B$9/100)</f>
        <v>0.913382991</v>
      </c>
      <c r="C240" s="10">
        <f>exp(-'Yield curve'!C233*$C$9/100)</f>
        <v>0.8423160322</v>
      </c>
      <c r="D240" s="10">
        <f>exp(-'Yield curve'!D233*$D$9/100)</f>
        <v>0.77841148</v>
      </c>
      <c r="E240" s="10">
        <f>exp(-'Yield curve'!E233*$E$9/100)</f>
        <v>0.718205169</v>
      </c>
      <c r="F240" s="10">
        <f>exp(-'Yield curve'!F233*$F$9/100)</f>
        <v>0.6636502501</v>
      </c>
      <c r="G240" s="10">
        <f>exp(-'Yield curve'!G233*$G$9/100)</f>
        <v>0.6115858141</v>
      </c>
      <c r="H240" s="10">
        <f>exp(-'Yield curve'!H233*$H$9/100)</f>
        <v>0.5636622807</v>
      </c>
      <c r="I240" s="10">
        <f>exp(-'Yield curve'!I233*$I$9/100)</f>
        <v>0.5186461951</v>
      </c>
      <c r="J240" s="10">
        <f>exp(-'Yield curve'!J233*$J$9/100)</f>
        <v>0.4770662065</v>
      </c>
      <c r="K240" s="99">
        <f>exp(-'Yield curve'!K233*$K$9/100)</f>
        <v>0.4386734466</v>
      </c>
      <c r="L240" s="99">
        <f t="shared" si="3"/>
        <v>66.70694419</v>
      </c>
      <c r="M240" s="99">
        <f t="shared" si="4"/>
        <v>8.232498967</v>
      </c>
      <c r="N240" s="99">
        <f>M240*(Bonds!AE230/100)*(1/(1+(Bonds!K230/100)))</f>
        <v>0.000760578249</v>
      </c>
      <c r="O240" s="99">
        <f>-M240*Bonds!$AS$8</f>
        <v>-1.289024602</v>
      </c>
      <c r="P240" s="99">
        <f t="shared" si="5"/>
        <v>-4.076253701</v>
      </c>
    </row>
    <row r="241">
      <c r="A241" s="262">
        <v>42801.0</v>
      </c>
      <c r="B241" s="10">
        <f>exp(-'Yield curve'!B234*$B$9/100)</f>
        <v>0.9145711611</v>
      </c>
      <c r="C241" s="10">
        <f>exp(-'Yield curve'!C234*$C$9/100)</f>
        <v>0.8428215735</v>
      </c>
      <c r="D241" s="10">
        <f>exp(-'Yield curve'!D234*$D$9/100)</f>
        <v>0.7774779465</v>
      </c>
      <c r="E241" s="10">
        <f>exp(-'Yield curve'!E234*$E$9/100)</f>
        <v>0.7167701942</v>
      </c>
      <c r="F241" s="10">
        <f>exp(-'Yield curve'!F234*$F$9/100)</f>
        <v>0.6616622828</v>
      </c>
      <c r="G241" s="10">
        <f>exp(-'Yield curve'!G234*$G$9/100)</f>
        <v>0.6099367596</v>
      </c>
      <c r="H241" s="10">
        <f>exp(-'Yield curve'!H234*$H$9/100)</f>
        <v>0.5624798319</v>
      </c>
      <c r="I241" s="10">
        <f>exp(-'Yield curve'!I234*$I$9/100)</f>
        <v>0.5179551276</v>
      </c>
      <c r="J241" s="10">
        <f>exp(-'Yield curve'!J234*$J$9/100)</f>
        <v>0.4769231081</v>
      </c>
      <c r="K241" s="99">
        <f>exp(-'Yield curve'!K234*$K$9/100)</f>
        <v>0.4391123395</v>
      </c>
      <c r="L241" s="99">
        <f t="shared" si="3"/>
        <v>66.73022009</v>
      </c>
      <c r="M241" s="99">
        <f t="shared" si="4"/>
        <v>8.234270188</v>
      </c>
      <c r="N241" s="99">
        <f>M241*(Bonds!AE231/100)*(1/(1+(Bonds!K231/100)))</f>
        <v>-0.003043248707</v>
      </c>
      <c r="O241" s="99">
        <f>-M241*Bonds!$AS$8</f>
        <v>-1.289301935</v>
      </c>
      <c r="P241" s="99">
        <f t="shared" si="5"/>
        <v>-4.077130706</v>
      </c>
    </row>
    <row r="242">
      <c r="A242" s="262">
        <v>42800.0</v>
      </c>
      <c r="B242" s="10">
        <f>exp(-'Yield curve'!B235*$B$9/100)</f>
        <v>0.9142968309</v>
      </c>
      <c r="C242" s="10">
        <f>exp(-'Yield curve'!C235*$C$9/100)</f>
        <v>0.8419791732</v>
      </c>
      <c r="D242" s="10">
        <f>exp(-'Yield curve'!D235*$D$9/100)</f>
        <v>0.7763126038</v>
      </c>
      <c r="E242" s="10">
        <f>exp(-'Yield curve'!E235*$E$9/100)</f>
        <v>0.7153380864</v>
      </c>
      <c r="F242" s="10">
        <f>exp(-'Yield curve'!F235*$F$9/100)</f>
        <v>0.6600101931</v>
      </c>
      <c r="G242" s="10">
        <f>exp(-'Yield curve'!G235*$G$9/100)</f>
        <v>0.6079272857</v>
      </c>
      <c r="H242" s="10">
        <f>exp(-'Yield curve'!H235*$H$9/100)</f>
        <v>0.5601223707</v>
      </c>
      <c r="I242" s="10">
        <f>exp(-'Yield curve'!I235*$I$9/100)</f>
        <v>0.5157498936</v>
      </c>
      <c r="J242" s="10">
        <f>exp(-'Yield curve'!J235*$J$9/100)</f>
        <v>0.4749242316</v>
      </c>
      <c r="K242" s="99">
        <f>exp(-'Yield curve'!K235*$K$9/100)</f>
        <v>0.4373593984</v>
      </c>
      <c r="L242" s="99">
        <f t="shared" si="3"/>
        <v>66.50001007</v>
      </c>
      <c r="M242" s="99">
        <f t="shared" si="4"/>
        <v>8.231091171</v>
      </c>
      <c r="N242" s="99">
        <f>M242*(Bonds!AE232/100)*(1/(1+(Bonds!K232/100)))</f>
        <v>-0.0007602374777</v>
      </c>
      <c r="O242" s="99">
        <f>-M242*Bonds!$AS$8</f>
        <v>-1.288804172</v>
      </c>
      <c r="P242" s="99">
        <f t="shared" si="5"/>
        <v>-4.075556643</v>
      </c>
    </row>
    <row r="243">
      <c r="A243" s="262">
        <v>42797.0</v>
      </c>
      <c r="B243" s="10">
        <f>exp(-'Yield curve'!B236*$B$9/100)</f>
        <v>0.9132003327</v>
      </c>
      <c r="C243" s="10">
        <f>exp(-'Yield curve'!C236*$C$9/100)</f>
        <v>0.8411376148</v>
      </c>
      <c r="D243" s="10">
        <f>exp(-'Yield curve'!D236*$D$9/100)</f>
        <v>0.7765455325</v>
      </c>
      <c r="E243" s="10">
        <f>exp(-'Yield curve'!E236*$E$9/100)</f>
        <v>0.7161970073</v>
      </c>
      <c r="F243" s="10">
        <f>exp(-'Yield curve'!F236*$F$9/100)</f>
        <v>0.6616622828</v>
      </c>
      <c r="G243" s="10">
        <f>exp(-'Yield curve'!G236*$G$9/100)</f>
        <v>0.609753806</v>
      </c>
      <c r="H243" s="10">
        <f>exp(-'Yield curve'!H236*$H$9/100)</f>
        <v>0.5620862338</v>
      </c>
      <c r="I243" s="10">
        <f>exp(-'Yield curve'!I236*$I$9/100)</f>
        <v>0.5169891799</v>
      </c>
      <c r="J243" s="10">
        <f>exp(-'Yield curve'!J236*$J$9/100)</f>
        <v>0.4753518559</v>
      </c>
      <c r="K243" s="99">
        <f>exp(-'Yield curve'!K236*$K$9/100)</f>
        <v>0.4369222576</v>
      </c>
      <c r="L243" s="99">
        <f t="shared" si="3"/>
        <v>66.47668712</v>
      </c>
      <c r="M243" s="99">
        <f t="shared" si="4"/>
        <v>8.229704639</v>
      </c>
      <c r="N243" s="99">
        <f>M243*(Bonds!AE233/100)*(1/(1+(Bonds!K233/100)))</f>
        <v>-0.00228011765</v>
      </c>
      <c r="O243" s="99">
        <f>-M243*Bonds!$AS$8</f>
        <v>-1.288587073</v>
      </c>
      <c r="P243" s="99">
        <f t="shared" si="5"/>
        <v>-4.074870113</v>
      </c>
    </row>
    <row r="244">
      <c r="A244" s="262">
        <v>42796.0</v>
      </c>
      <c r="B244" s="10">
        <f>exp(-'Yield curve'!B237*$B$9/100)</f>
        <v>0.9130177109</v>
      </c>
      <c r="C244" s="10">
        <f>exp(-'Yield curve'!C237*$C$9/100)</f>
        <v>0.8406330837</v>
      </c>
      <c r="D244" s="10">
        <f>exp(-'Yield curve'!D237*$D$9/100)</f>
        <v>0.7753815874</v>
      </c>
      <c r="E244" s="10">
        <f>exp(-'Yield curve'!E237*$E$9/100)</f>
        <v>0.7144801955</v>
      </c>
      <c r="F244" s="10">
        <f>exp(-'Yield curve'!F237*$F$9/100)</f>
        <v>0.6593505128</v>
      </c>
      <c r="G244" s="10">
        <f>exp(-'Yield curve'!G237*$G$9/100)</f>
        <v>0.6073803973</v>
      </c>
      <c r="H244" s="10">
        <f>exp(-'Yield curve'!H237*$H$9/100)</f>
        <v>0.5597304222</v>
      </c>
      <c r="I244" s="10">
        <f>exp(-'Yield curve'!I237*$I$9/100)</f>
        <v>0.5149253536</v>
      </c>
      <c r="J244" s="10">
        <f>exp(-'Yield curve'!J237*$J$9/100)</f>
        <v>0.4736436658</v>
      </c>
      <c r="K244" s="99">
        <f>exp(-'Yield curve'!K237*$K$9/100)</f>
        <v>0.435613455</v>
      </c>
      <c r="L244" s="99">
        <f t="shared" si="3"/>
        <v>66.29089284</v>
      </c>
      <c r="M244" s="99">
        <f t="shared" si="4"/>
        <v>8.227809712</v>
      </c>
      <c r="N244" s="99">
        <f>M244*(Bonds!AE234/100)*(1/(1+(Bonds!K234/100)))</f>
        <v>0</v>
      </c>
      <c r="O244" s="99">
        <f>-M244*Bonds!$AS$8</f>
        <v>-1.288290369</v>
      </c>
      <c r="P244" s="99">
        <f t="shared" si="5"/>
        <v>-4.073931855</v>
      </c>
    </row>
    <row r="245">
      <c r="A245" s="262">
        <v>42795.0</v>
      </c>
      <c r="B245" s="10">
        <f>exp(-'Yield curve'!B238*$B$9/100)</f>
        <v>0.9134743339</v>
      </c>
      <c r="C245" s="10">
        <f>exp(-'Yield curve'!C238*$C$9/100)</f>
        <v>0.8421475858</v>
      </c>
      <c r="D245" s="10">
        <f>exp(-'Yield curve'!D238*$D$9/100)</f>
        <v>0.7767785311</v>
      </c>
      <c r="E245" s="10">
        <f>exp(-'Yield curve'!E238*$E$9/100)</f>
        <v>0.7154811683</v>
      </c>
      <c r="F245" s="10">
        <f>exp(-'Yield curve'!F238*$F$9/100)</f>
        <v>0.6596802705</v>
      </c>
      <c r="G245" s="10">
        <f>exp(-'Yield curve'!G238*$G$9/100)</f>
        <v>0.6073803973</v>
      </c>
      <c r="H245" s="10">
        <f>exp(-'Yield curve'!H238*$H$9/100)</f>
        <v>0.5593387481</v>
      </c>
      <c r="I245" s="10">
        <f>exp(-'Yield curve'!I238*$I$9/100)</f>
        <v>0.5146507999</v>
      </c>
      <c r="J245" s="10">
        <f>exp(-'Yield curve'!J238*$J$9/100)</f>
        <v>0.473501594</v>
      </c>
      <c r="K245" s="99">
        <f>exp(-'Yield curve'!K238*$K$9/100)</f>
        <v>0.435613455</v>
      </c>
      <c r="L245" s="99">
        <f t="shared" si="3"/>
        <v>66.30450959</v>
      </c>
      <c r="M245" s="99">
        <f t="shared" si="4"/>
        <v>8.22649543</v>
      </c>
      <c r="N245" s="99">
        <f>M245*(Bonds!AE235/100)*(1/(1+(Bonds!K235/100)))</f>
        <v>-0.002278597201</v>
      </c>
      <c r="O245" s="99">
        <f>-M245*Bonds!$AS$8</f>
        <v>-1.288084582</v>
      </c>
      <c r="P245" s="99">
        <f t="shared" si="5"/>
        <v>-4.073281099</v>
      </c>
    </row>
    <row r="246">
      <c r="A246" s="262">
        <v>42794.0</v>
      </c>
      <c r="B246" s="10">
        <f>exp(-'Yield curve'!B239*$B$9/100)</f>
        <v>0.9132003327</v>
      </c>
      <c r="C246" s="10">
        <f>exp(-'Yield curve'!C239*$C$9/100)</f>
        <v>0.8416424488</v>
      </c>
      <c r="D246" s="10">
        <f>exp(-'Yield curve'!D239*$D$9/100)</f>
        <v>0.7765455325</v>
      </c>
      <c r="E246" s="10">
        <f>exp(-'Yield curve'!E239*$E$9/100)</f>
        <v>0.7153380864</v>
      </c>
      <c r="F246" s="10">
        <f>exp(-'Yield curve'!F239*$F$9/100)</f>
        <v>0.6596802705</v>
      </c>
      <c r="G246" s="10">
        <f>exp(-'Yield curve'!G239*$G$9/100)</f>
        <v>0.6071982105</v>
      </c>
      <c r="H246" s="10">
        <f>exp(-'Yield curve'!H239*$H$9/100)</f>
        <v>0.5589473479</v>
      </c>
      <c r="I246" s="10">
        <f>exp(-'Yield curve'!I239*$I$9/100)</f>
        <v>0.5139650561</v>
      </c>
      <c r="J246" s="10">
        <f>exp(-'Yield curve'!J239*$J$9/100)</f>
        <v>0.472508284</v>
      </c>
      <c r="K246" s="99">
        <f>exp(-'Yield curve'!K239*$K$9/100)</f>
        <v>0.4343085729</v>
      </c>
      <c r="L246" s="99">
        <f t="shared" si="3"/>
        <v>66.15752679</v>
      </c>
      <c r="M246" s="99">
        <f t="shared" si="4"/>
        <v>8.223256955</v>
      </c>
      <c r="N246" s="99">
        <f>M246*(Bonds!AE236/100)*(1/(1+(Bonds!K236/100)))</f>
        <v>0.003795115818</v>
      </c>
      <c r="O246" s="99">
        <f>-M246*Bonds!$AS$8</f>
        <v>-1.28757751</v>
      </c>
      <c r="P246" s="99">
        <f t="shared" si="5"/>
        <v>-4.071677595</v>
      </c>
    </row>
    <row r="247">
      <c r="A247" s="262">
        <v>42793.0</v>
      </c>
      <c r="B247" s="10">
        <f>exp(-'Yield curve'!B240*$B$9/100)</f>
        <v>0.9141139898</v>
      </c>
      <c r="C247" s="10">
        <f>exp(-'Yield curve'!C240*$C$9/100)</f>
        <v>0.8434961005</v>
      </c>
      <c r="D247" s="10">
        <f>exp(-'Yield curve'!D240*$D$9/100)</f>
        <v>0.7791123657</v>
      </c>
      <c r="E247" s="10">
        <f>exp(-'Yield curve'!E240*$E$9/100)</f>
        <v>0.7183488244</v>
      </c>
      <c r="F247" s="10">
        <f>exp(-'Yield curve'!F240*$F$9/100)</f>
        <v>0.6629869316</v>
      </c>
      <c r="G247" s="10">
        <f>exp(-'Yield curve'!G240*$G$9/100)</f>
        <v>0.6104859498</v>
      </c>
      <c r="H247" s="10">
        <f>exp(-'Yield curve'!H240*$H$9/100)</f>
        <v>0.5620862338</v>
      </c>
      <c r="I247" s="10">
        <f>exp(-'Yield curve'!I240*$I$9/100)</f>
        <v>0.5168513345</v>
      </c>
      <c r="J247" s="10">
        <f>exp(-'Yield curve'!J240*$J$9/100)</f>
        <v>0.4750667303</v>
      </c>
      <c r="K247" s="99">
        <f>exp(-'Yield curve'!K240*$K$9/100)</f>
        <v>0.4364855537</v>
      </c>
      <c r="L247" s="99">
        <f t="shared" si="3"/>
        <v>66.46517442</v>
      </c>
      <c r="M247" s="99">
        <f t="shared" si="4"/>
        <v>8.225871913</v>
      </c>
      <c r="N247" s="99">
        <f>M247*(Bonds!AE237/100)*(1/(1+(Bonds!K237/100)))</f>
        <v>-0.001519230199</v>
      </c>
      <c r="O247" s="99">
        <f>-M247*Bonds!$AS$8</f>
        <v>-1.287986954</v>
      </c>
      <c r="P247" s="99">
        <f t="shared" si="5"/>
        <v>-4.07297237</v>
      </c>
    </row>
    <row r="248">
      <c r="A248" s="262">
        <v>42790.0</v>
      </c>
      <c r="B248" s="10">
        <f>exp(-'Yield curve'!B241*$B$9/100)</f>
        <v>0.915028561</v>
      </c>
      <c r="C248" s="10">
        <f>exp(-'Yield curve'!C241*$C$9/100)</f>
        <v>0.8431587695</v>
      </c>
      <c r="D248" s="10">
        <f>exp(-'Yield curve'!D241*$D$9/100)</f>
        <v>0.7770115996</v>
      </c>
      <c r="E248" s="10">
        <f>exp(-'Yield curve'!E241*$E$9/100)</f>
        <v>0.715767418</v>
      </c>
      <c r="F248" s="10">
        <f>exp(-'Yield curve'!F241*$F$9/100)</f>
        <v>0.6600101931</v>
      </c>
      <c r="G248" s="10">
        <f>exp(-'Yield curve'!G241*$G$9/100)</f>
        <v>0.6081096913</v>
      </c>
      <c r="H248" s="10">
        <f>exp(-'Yield curve'!H241*$H$9/100)</f>
        <v>0.5605145936</v>
      </c>
      <c r="I248" s="10">
        <f>exp(-'Yield curve'!I241*$I$9/100)</f>
        <v>0.5154749003</v>
      </c>
      <c r="J248" s="10">
        <f>exp(-'Yield curve'!J241*$J$9/100)</f>
        <v>0.4739279372</v>
      </c>
      <c r="K248" s="99">
        <f>exp(-'Yield curve'!K241*$K$9/100)</f>
        <v>0.435613455</v>
      </c>
      <c r="L248" s="99">
        <f t="shared" si="3"/>
        <v>66.32750541</v>
      </c>
      <c r="M248" s="99">
        <f t="shared" si="4"/>
        <v>8.225231994</v>
      </c>
      <c r="N248" s="99">
        <f>M248*(Bonds!AE238/100)*(1/(1+(Bonds!K238/100)))</f>
        <v>0.001518831501</v>
      </c>
      <c r="O248" s="99">
        <f>-M248*Bonds!$AS$8</f>
        <v>-1.287886757</v>
      </c>
      <c r="P248" s="99">
        <f t="shared" si="5"/>
        <v>-4.072655519</v>
      </c>
    </row>
    <row r="249">
      <c r="A249" s="262">
        <v>42788.0</v>
      </c>
      <c r="B249" s="10">
        <f>exp(-'Yield curve'!B242*$B$9/100)</f>
        <v>0.9141139898</v>
      </c>
      <c r="C249" s="10">
        <f>exp(-'Yield curve'!C242*$C$9/100)</f>
        <v>0.8428215735</v>
      </c>
      <c r="D249" s="10">
        <f>exp(-'Yield curve'!D242*$D$9/100)</f>
        <v>0.7777112248</v>
      </c>
      <c r="E249" s="10">
        <f>exp(-'Yield curve'!E242*$E$9/100)</f>
        <v>0.7167701942</v>
      </c>
      <c r="F249" s="10">
        <f>exp(-'Yield curve'!F242*$F$9/100)</f>
        <v>0.6613315344</v>
      </c>
      <c r="G249" s="10">
        <f>exp(-'Yield curve'!G242*$G$9/100)</f>
        <v>0.6090225403</v>
      </c>
      <c r="H249" s="10">
        <f>exp(-'Yield curve'!H242*$H$9/100)</f>
        <v>0.5609070912</v>
      </c>
      <c r="I249" s="10">
        <f>exp(-'Yield curve'!I242*$I$9/100)</f>
        <v>0.5160250336</v>
      </c>
      <c r="J249" s="10">
        <f>exp(-'Yield curve'!J242*$J$9/100)</f>
        <v>0.4746393626</v>
      </c>
      <c r="K249" s="99">
        <f>exp(-'Yield curve'!K242*$K$9/100)</f>
        <v>0.4364855537</v>
      </c>
      <c r="L249" s="99">
        <f t="shared" si="3"/>
        <v>66.43295371</v>
      </c>
      <c r="M249" s="99">
        <f t="shared" si="4"/>
        <v>8.227351907</v>
      </c>
      <c r="N249" s="99">
        <f>M249*(Bonds!AE239/100)*(1/(1+(Bonds!K239/100)))</f>
        <v>-0.0007597517691</v>
      </c>
      <c r="O249" s="99">
        <f>-M249*Bonds!$AS$8</f>
        <v>-1.288218688</v>
      </c>
      <c r="P249" s="99">
        <f t="shared" si="5"/>
        <v>-4.073705177</v>
      </c>
    </row>
    <row r="250">
      <c r="A250" s="262">
        <v>42787.0</v>
      </c>
      <c r="B250" s="10">
        <f>exp(-'Yield curve'!B243*$B$9/100)</f>
        <v>0.915028561</v>
      </c>
      <c r="C250" s="10">
        <f>exp(-'Yield curve'!C243*$C$9/100)</f>
        <v>0.8438335664</v>
      </c>
      <c r="D250" s="10">
        <f>exp(-'Yield curve'!D243*$D$9/100)</f>
        <v>0.7786450385</v>
      </c>
      <c r="E250" s="10">
        <f>exp(-'Yield curve'!E243*$E$9/100)</f>
        <v>0.7173438397</v>
      </c>
      <c r="F250" s="10">
        <f>exp(-'Yield curve'!F243*$F$9/100)</f>
        <v>0.6613315344</v>
      </c>
      <c r="G250" s="10">
        <f>exp(-'Yield curve'!G243*$G$9/100)</f>
        <v>0.6088398609</v>
      </c>
      <c r="H250" s="10">
        <f>exp(-'Yield curve'!H243*$H$9/100)</f>
        <v>0.5605145936</v>
      </c>
      <c r="I250" s="10">
        <f>exp(-'Yield curve'!I243*$I$9/100)</f>
        <v>0.5156123786</v>
      </c>
      <c r="J250" s="10">
        <f>exp(-'Yield curve'!J243*$J$9/100)</f>
        <v>0.4742123793</v>
      </c>
      <c r="K250" s="99">
        <f>exp(-'Yield curve'!K243*$K$9/100)</f>
        <v>0.4360492863</v>
      </c>
      <c r="L250" s="99">
        <f t="shared" si="3"/>
        <v>66.39486727</v>
      </c>
      <c r="M250" s="99">
        <f t="shared" si="4"/>
        <v>8.225114959</v>
      </c>
      <c r="N250" s="99">
        <f>M250*(Bonds!AE240/100)*(1/(1+(Bonds!K240/100)))</f>
        <v>0.0007594750655</v>
      </c>
      <c r="O250" s="99">
        <f>-M250*Bonds!$AS$8</f>
        <v>-1.287868432</v>
      </c>
      <c r="P250" s="99">
        <f t="shared" si="5"/>
        <v>-4.072597571</v>
      </c>
    </row>
    <row r="251">
      <c r="A251" s="262">
        <v>42786.0</v>
      </c>
      <c r="B251" s="10">
        <f>exp(-'Yield curve'!B244*$B$9/100)</f>
        <v>0.9153031107</v>
      </c>
      <c r="C251" s="10">
        <f>exp(-'Yield curve'!C244*$C$9/100)</f>
        <v>0.8445089034</v>
      </c>
      <c r="D251" s="10">
        <f>exp(-'Yield curve'!D244*$D$9/100)</f>
        <v>0.7795799734</v>
      </c>
      <c r="E251" s="10">
        <f>exp(-'Yield curve'!E244*$E$9/100)</f>
        <v>0.7184925086</v>
      </c>
      <c r="F251" s="10">
        <f>exp(-'Yield curve'!F244*$F$9/100)</f>
        <v>0.662655521</v>
      </c>
      <c r="G251" s="10">
        <f>exp(-'Yield curve'!G244*$G$9/100)</f>
        <v>0.6101197681</v>
      </c>
      <c r="H251" s="10">
        <f>exp(-'Yield curve'!H244*$H$9/100)</f>
        <v>0.5616929111</v>
      </c>
      <c r="I251" s="10">
        <f>exp(-'Yield curve'!I244*$I$9/100)</f>
        <v>0.5165757539</v>
      </c>
      <c r="J251" s="10">
        <f>exp(-'Yield curve'!J244*$J$9/100)</f>
        <v>0.4749242316</v>
      </c>
      <c r="K251" s="99">
        <f>exp(-'Yield curve'!K244*$K$9/100)</f>
        <v>0.4364855537</v>
      </c>
      <c r="L251" s="99">
        <f t="shared" si="3"/>
        <v>66.46973919</v>
      </c>
      <c r="M251" s="99">
        <f t="shared" si="4"/>
        <v>8.225048875</v>
      </c>
      <c r="N251" s="99">
        <f>M251*(Bonds!AE241/100)*(1/(1+(Bonds!K241/100)))</f>
        <v>0.0007595390964</v>
      </c>
      <c r="O251" s="99">
        <f>-M251*Bonds!$AS$8</f>
        <v>-1.287858084</v>
      </c>
      <c r="P251" s="99">
        <f t="shared" si="5"/>
        <v>-4.07256485</v>
      </c>
    </row>
    <row r="252">
      <c r="A252" s="262">
        <v>42783.0</v>
      </c>
      <c r="B252" s="10">
        <f>exp(-'Yield curve'!B245*$B$9/100)</f>
        <v>0.9139311853</v>
      </c>
      <c r="C252" s="10">
        <f>exp(-'Yield curve'!C245*$C$9/100)</f>
        <v>0.842653026</v>
      </c>
      <c r="D252" s="10">
        <f>exp(-'Yield curve'!D245*$D$9/100)</f>
        <v>0.7779445732</v>
      </c>
      <c r="E252" s="10">
        <f>exp(-'Yield curve'!E245*$E$9/100)</f>
        <v>0.7173438397</v>
      </c>
      <c r="F252" s="10">
        <f>exp(-'Yield curve'!F245*$F$9/100)</f>
        <v>0.6623242761</v>
      </c>
      <c r="G252" s="10">
        <f>exp(-'Yield curve'!G245*$G$9/100)</f>
        <v>0.6103028315</v>
      </c>
      <c r="H252" s="10">
        <f>exp(-'Yield curve'!H245*$H$9/100)</f>
        <v>0.5624798319</v>
      </c>
      <c r="I252" s="10">
        <f>exp(-'Yield curve'!I245*$I$9/100)</f>
        <v>0.517264981</v>
      </c>
      <c r="J252" s="10">
        <f>exp(-'Yield curve'!J245*$J$9/100)</f>
        <v>0.4754944828</v>
      </c>
      <c r="K252" s="99">
        <f>exp(-'Yield curve'!K245*$K$9/100)</f>
        <v>0.4369222576</v>
      </c>
      <c r="L252" s="99">
        <f t="shared" si="3"/>
        <v>66.50054025</v>
      </c>
      <c r="M252" s="99">
        <f t="shared" si="4"/>
        <v>8.228089312</v>
      </c>
      <c r="N252" s="99">
        <f>M252*(Bonds!AE242/100)*(1/(1+(Bonds!K242/100)))</f>
        <v>0.003799450181</v>
      </c>
      <c r="O252" s="99">
        <f>-M252*Bonds!$AS$8</f>
        <v>-1.288334149</v>
      </c>
      <c r="P252" s="99">
        <f t="shared" si="5"/>
        <v>-4.074070297</v>
      </c>
    </row>
    <row r="253">
      <c r="A253" s="262">
        <v>42782.0</v>
      </c>
      <c r="B253" s="10">
        <f>exp(-'Yield curve'!B246*$B$9/100)</f>
        <v>0.9142968309</v>
      </c>
      <c r="C253" s="10">
        <f>exp(-'Yield curve'!C246*$C$9/100)</f>
        <v>0.8428215735</v>
      </c>
      <c r="D253" s="10">
        <f>exp(-'Yield curve'!D246*$D$9/100)</f>
        <v>0.7781779916</v>
      </c>
      <c r="E253" s="10">
        <f>exp(-'Yield curve'!E246*$E$9/100)</f>
        <v>0.7179179444</v>
      </c>
      <c r="F253" s="10">
        <f>exp(-'Yield curve'!F246*$F$9/100)</f>
        <v>0.663318508</v>
      </c>
      <c r="G253" s="10">
        <f>exp(-'Yield curve'!G246*$G$9/100)</f>
        <v>0.6115858141</v>
      </c>
      <c r="H253" s="10">
        <f>exp(-'Yield curve'!H246*$H$9/100)</f>
        <v>0.5640569824</v>
      </c>
      <c r="I253" s="10">
        <f>exp(-'Yield curve'!I246*$I$9/100)</f>
        <v>0.519061278</v>
      </c>
      <c r="J253" s="10">
        <f>exp(-'Yield curve'!J246*$J$9/100)</f>
        <v>0.4774957594</v>
      </c>
      <c r="K253" s="99">
        <f>exp(-'Yield curve'!K246*$K$9/100)</f>
        <v>0.4391123395</v>
      </c>
      <c r="L253" s="99">
        <f t="shared" si="3"/>
        <v>66.75869153</v>
      </c>
      <c r="M253" s="99">
        <f t="shared" si="4"/>
        <v>8.233360678</v>
      </c>
      <c r="N253" s="99">
        <f>M253*(Bonds!AE243/100)*(1/(1+(Bonds!K243/100)))</f>
        <v>0.003042912567</v>
      </c>
      <c r="O253" s="99">
        <f>-M253*Bonds!$AS$8</f>
        <v>-1.289159526</v>
      </c>
      <c r="P253" s="99">
        <f t="shared" si="5"/>
        <v>-4.07668037</v>
      </c>
    </row>
    <row r="254">
      <c r="A254" s="262">
        <v>42781.0</v>
      </c>
      <c r="B254" s="10">
        <f>exp(-'Yield curve'!B247*$B$9/100)</f>
        <v>0.9151200684</v>
      </c>
      <c r="C254" s="10">
        <f>exp(-'Yield curve'!C247*$C$9/100)</f>
        <v>0.8453538347</v>
      </c>
      <c r="D254" s="10">
        <f>exp(-'Yield curve'!D247*$D$9/100)</f>
        <v>0.7812188115</v>
      </c>
      <c r="E254" s="10">
        <f>exp(-'Yield curve'!E247*$E$9/100)</f>
        <v>0.721083743</v>
      </c>
      <c r="F254" s="10">
        <f>exp(-'Yield curve'!F247*$F$9/100)</f>
        <v>0.6663101674</v>
      </c>
      <c r="G254" s="10">
        <f>exp(-'Yield curve'!G247*$G$9/100)</f>
        <v>0.6143441518</v>
      </c>
      <c r="H254" s="10">
        <f>exp(-'Yield curve'!H247*$H$9/100)</f>
        <v>0.5664310037</v>
      </c>
      <c r="I254" s="10">
        <f>exp(-'Yield curve'!I247*$I$9/100)</f>
        <v>0.5212806708</v>
      </c>
      <c r="J254" s="10">
        <f>exp(-'Yield curve'!J247*$J$9/100)</f>
        <v>0.479505459</v>
      </c>
      <c r="K254" s="99">
        <f>exp(-'Yield curve'!K247*$K$9/100)</f>
        <v>0.4408723064</v>
      </c>
      <c r="L254" s="99">
        <f t="shared" si="3"/>
        <v>67.0175514</v>
      </c>
      <c r="M254" s="99">
        <f t="shared" si="4"/>
        <v>8.234569722</v>
      </c>
      <c r="N254" s="99">
        <f>M254*(Bonds!AE244/100)*(1/(1+(Bonds!K244/100)))</f>
        <v>0.0030444846</v>
      </c>
      <c r="O254" s="99">
        <f>-M254*Bonds!$AS$8</f>
        <v>-1.289348835</v>
      </c>
      <c r="P254" s="99">
        <f t="shared" si="5"/>
        <v>-4.077279018</v>
      </c>
    </row>
    <row r="255">
      <c r="A255" s="262">
        <v>42780.0</v>
      </c>
      <c r="B255" s="10">
        <f>exp(-'Yield curve'!B248*$B$9/100)</f>
        <v>0.9157608767</v>
      </c>
      <c r="C255" s="10">
        <f>exp(-'Yield curve'!C248*$C$9/100)</f>
        <v>0.8463688682</v>
      </c>
      <c r="D255" s="10">
        <f>exp(-'Yield curve'!D248*$D$9/100)</f>
        <v>0.7835659869</v>
      </c>
      <c r="E255" s="10">
        <f>exp(-'Yield curve'!E248*$E$9/100)</f>
        <v>0.7241186636</v>
      </c>
      <c r="F255" s="10">
        <f>exp(-'Yield curve'!F248*$F$9/100)</f>
        <v>0.6699849698</v>
      </c>
      <c r="G255" s="10">
        <f>exp(-'Yield curve'!G248*$G$9/100)</f>
        <v>0.6180412971</v>
      </c>
      <c r="H255" s="10">
        <f>exp(-'Yield curve'!H248*$H$9/100)</f>
        <v>0.5700107834</v>
      </c>
      <c r="I255" s="10">
        <f>exp(-'Yield curve'!I248*$I$9/100)</f>
        <v>0.524347839</v>
      </c>
      <c r="J255" s="10">
        <f>exp(-'Yield curve'!J248*$J$9/100)</f>
        <v>0.4819571834</v>
      </c>
      <c r="K255" s="99">
        <f>exp(-'Yield curve'!K248*$K$9/100)</f>
        <v>0.4426393274</v>
      </c>
      <c r="L255" s="99">
        <f t="shared" si="3"/>
        <v>67.28271802</v>
      </c>
      <c r="M255" s="99">
        <f t="shared" si="4"/>
        <v>8.23627268</v>
      </c>
      <c r="N255" s="99">
        <f>M255*(Bonds!AE245/100)*(1/(1+(Bonds!K245/100)))</f>
        <v>0.002284680355</v>
      </c>
      <c r="O255" s="99">
        <f>-M255*Bonds!$AS$8</f>
        <v>-1.28961548</v>
      </c>
      <c r="P255" s="99">
        <f t="shared" si="5"/>
        <v>-4.078122224</v>
      </c>
    </row>
    <row r="256">
      <c r="A256" s="262">
        <v>42779.0</v>
      </c>
      <c r="B256" s="10">
        <f>exp(-'Yield curve'!B249*$B$9/100)</f>
        <v>0.9157608767</v>
      </c>
      <c r="C256" s="10">
        <f>exp(-'Yield curve'!C249*$C$9/100)</f>
        <v>0.8465381589</v>
      </c>
      <c r="D256" s="10">
        <f>exp(-'Yield curve'!D249*$D$9/100)</f>
        <v>0.7840362676</v>
      </c>
      <c r="E256" s="10">
        <f>exp(-'Yield curve'!E249*$E$9/100)</f>
        <v>0.7248431445</v>
      </c>
      <c r="F256" s="10">
        <f>exp(-'Yield curve'!F249*$F$9/100)</f>
        <v>0.6709907014</v>
      </c>
      <c r="G256" s="10">
        <f>exp(-'Yield curve'!G249*$G$9/100)</f>
        <v>0.6191547732</v>
      </c>
      <c r="H256" s="10">
        <f>exp(-'Yield curve'!H249*$H$9/100)</f>
        <v>0.5712090638</v>
      </c>
      <c r="I256" s="10">
        <f>exp(-'Yield curve'!I249*$I$9/100)</f>
        <v>0.5256077851</v>
      </c>
      <c r="J256" s="10">
        <f>exp(-'Yield curve'!J249*$J$9/100)</f>
        <v>0.4832602261</v>
      </c>
      <c r="K256" s="99">
        <f>exp(-'Yield curve'!K249*$K$9/100)</f>
        <v>0.4439692392</v>
      </c>
      <c r="L256" s="99">
        <f t="shared" si="3"/>
        <v>67.44571975</v>
      </c>
      <c r="M256" s="99">
        <f t="shared" si="4"/>
        <v>8.239191521</v>
      </c>
      <c r="N256" s="99">
        <f>M256*(Bonds!AE246/100)*(1/(1+(Bonds!K246/100)))</f>
        <v>-0.003048165565</v>
      </c>
      <c r="O256" s="99">
        <f>-M256*Bonds!$AS$8</f>
        <v>-1.290072505</v>
      </c>
      <c r="P256" s="99">
        <f t="shared" si="5"/>
        <v>-4.079567464</v>
      </c>
    </row>
    <row r="257">
      <c r="A257" s="262">
        <v>42776.0</v>
      </c>
      <c r="B257" s="10">
        <f>exp(-'Yield curve'!B250*$B$9/100)</f>
        <v>0.9160356462</v>
      </c>
      <c r="C257" s="10">
        <f>exp(-'Yield curve'!C250*$C$9/100)</f>
        <v>0.8465381589</v>
      </c>
      <c r="D257" s="10">
        <f>exp(-'Yield curve'!D250*$D$9/100)</f>
        <v>0.7833309524</v>
      </c>
      <c r="E257" s="10">
        <f>exp(-'Yield curve'!E250*$E$9/100)</f>
        <v>0.7238290741</v>
      </c>
      <c r="F257" s="10">
        <f>exp(-'Yield curve'!F250*$F$9/100)</f>
        <v>0.669650061</v>
      </c>
      <c r="G257" s="10">
        <f>exp(-'Yield curve'!G250*$G$9/100)</f>
        <v>0.6176705835</v>
      </c>
      <c r="H257" s="10">
        <f>exp(-'Yield curve'!H250*$H$9/100)</f>
        <v>0.5696119155</v>
      </c>
      <c r="I257" s="10">
        <f>exp(-'Yield curve'!I250*$I$9/100)</f>
        <v>0.5239285285</v>
      </c>
      <c r="J257" s="10">
        <f>exp(-'Yield curve'!J250*$J$9/100)</f>
        <v>0.4815236171</v>
      </c>
      <c r="K257" s="99">
        <f>exp(-'Yield curve'!K250*$K$9/100)</f>
        <v>0.4421969093</v>
      </c>
      <c r="L257" s="99">
        <f t="shared" si="3"/>
        <v>67.22979499</v>
      </c>
      <c r="M257" s="99">
        <f t="shared" si="4"/>
        <v>8.235154043</v>
      </c>
      <c r="N257" s="99">
        <f>M257*(Bonds!AE247/100)*(1/(1+(Bonds!K247/100)))</f>
        <v>-0.003045545134</v>
      </c>
      <c r="O257" s="99">
        <f>-M257*Bonds!$AS$8</f>
        <v>-1.289440327</v>
      </c>
      <c r="P257" s="99">
        <f t="shared" si="5"/>
        <v>-4.07756834</v>
      </c>
    </row>
    <row r="258">
      <c r="A258" s="262">
        <v>42775.0</v>
      </c>
      <c r="B258" s="10">
        <f>exp(-'Yield curve'!B251*$B$9/100)</f>
        <v>0.9163104981</v>
      </c>
      <c r="C258" s="10">
        <f>exp(-'Yield curve'!C251*$C$9/100)</f>
        <v>0.8472156604</v>
      </c>
      <c r="D258" s="10">
        <f>exp(-'Yield curve'!D251*$D$9/100)</f>
        <v>0.7842715138</v>
      </c>
      <c r="E258" s="10">
        <f>exp(-'Yield curve'!E251*$E$9/100)</f>
        <v>0.7245532652</v>
      </c>
      <c r="F258" s="10">
        <f>exp(-'Yield curve'!F251*$F$9/100)</f>
        <v>0.6699849698</v>
      </c>
      <c r="G258" s="10">
        <f>exp(-'Yield curve'!G251*$G$9/100)</f>
        <v>0.6174853101</v>
      </c>
      <c r="H258" s="10">
        <f>exp(-'Yield curve'!H251*$H$9/100)</f>
        <v>0.5688150168</v>
      </c>
      <c r="I258" s="10">
        <f>exp(-'Yield curve'!I251*$I$9/100)</f>
        <v>0.5228120057</v>
      </c>
      <c r="J258" s="10">
        <f>exp(-'Yield curve'!J251*$J$9/100)</f>
        <v>0.4800812109</v>
      </c>
      <c r="K258" s="99">
        <f>exp(-'Yield curve'!K251*$K$9/100)</f>
        <v>0.4404316545</v>
      </c>
      <c r="L258" s="99">
        <f t="shared" si="3"/>
        <v>67.04502932</v>
      </c>
      <c r="M258" s="99">
        <f t="shared" si="4"/>
        <v>8.22957573</v>
      </c>
      <c r="N258" s="99">
        <f>M258*(Bonds!AE248/100)*(1/(1+(Bonds!K248/100)))</f>
        <v>-0.004563535525</v>
      </c>
      <c r="O258" s="99">
        <f>-M258*Bonds!$AS$8</f>
        <v>-1.288566888</v>
      </c>
      <c r="P258" s="99">
        <f t="shared" si="5"/>
        <v>-4.074806284</v>
      </c>
    </row>
    <row r="259">
      <c r="A259" s="262">
        <v>42774.0</v>
      </c>
      <c r="B259" s="10">
        <f>exp(-'Yield curve'!B252*$B$9/100)</f>
        <v>0.9162188717</v>
      </c>
      <c r="C259" s="10">
        <f>exp(-'Yield curve'!C252*$C$9/100)</f>
        <v>0.8467074835</v>
      </c>
      <c r="D259" s="10">
        <f>exp(-'Yield curve'!D252*$D$9/100)</f>
        <v>0.7833309524</v>
      </c>
      <c r="E259" s="10">
        <f>exp(-'Yield curve'!E252*$E$9/100)</f>
        <v>0.7231056068</v>
      </c>
      <c r="F259" s="10">
        <f>exp(-'Yield curve'!F252*$F$9/100)</f>
        <v>0.6679780268</v>
      </c>
      <c r="G259" s="10">
        <f>exp(-'Yield curve'!G252*$G$9/100)</f>
        <v>0.6150818073</v>
      </c>
      <c r="H259" s="10">
        <f>exp(-'Yield curve'!H252*$H$9/100)</f>
        <v>0.5660346407</v>
      </c>
      <c r="I259" s="10">
        <f>exp(-'Yield curve'!I252*$I$9/100)</f>
        <v>0.5200310973</v>
      </c>
      <c r="J259" s="10">
        <f>exp(-'Yield curve'!J252*$J$9/100)</f>
        <v>0.4773525321</v>
      </c>
      <c r="K259" s="99">
        <f>exp(-'Yield curve'!K252*$K$9/100)</f>
        <v>0.4377969765</v>
      </c>
      <c r="L259" s="99">
        <f t="shared" si="3"/>
        <v>66.71743063</v>
      </c>
      <c r="M259" s="99">
        <f t="shared" si="4"/>
        <v>8.22384338</v>
      </c>
      <c r="N259" s="99">
        <f>M259*(Bonds!AE249/100)*(1/(1+(Bonds!K249/100)))</f>
        <v>-0.001519276442</v>
      </c>
      <c r="O259" s="99">
        <f>-M259*Bonds!$AS$8</f>
        <v>-1.287669331</v>
      </c>
      <c r="P259" s="99">
        <f t="shared" si="5"/>
        <v>-4.071967959</v>
      </c>
    </row>
    <row r="260">
      <c r="A260" s="262">
        <v>42773.0</v>
      </c>
      <c r="B260" s="10">
        <f>exp(-'Yield curve'!B253*$B$9/100)</f>
        <v>0.9164021338</v>
      </c>
      <c r="C260" s="10">
        <f>exp(-'Yield curve'!C253*$C$9/100)</f>
        <v>0.8470462342</v>
      </c>
      <c r="D260" s="10">
        <f>exp(-'Yield curve'!D253*$D$9/100)</f>
        <v>0.7833309524</v>
      </c>
      <c r="E260" s="10">
        <f>exp(-'Yield curve'!E253*$E$9/100)</f>
        <v>0.7231056068</v>
      </c>
      <c r="F260" s="10">
        <f>exp(-'Yield curve'!F253*$F$9/100)</f>
        <v>0.6679780268</v>
      </c>
      <c r="G260" s="10">
        <f>exp(-'Yield curve'!G253*$G$9/100)</f>
        <v>0.6150818073</v>
      </c>
      <c r="H260" s="10">
        <f>exp(-'Yield curve'!H253*$H$9/100)</f>
        <v>0.5660346407</v>
      </c>
      <c r="I260" s="10">
        <f>exp(-'Yield curve'!I253*$I$9/100)</f>
        <v>0.5197538213</v>
      </c>
      <c r="J260" s="10">
        <f>exp(-'Yield curve'!J253*$J$9/100)</f>
        <v>0.4767800526</v>
      </c>
      <c r="K260" s="99">
        <f>exp(-'Yield curve'!K253*$K$9/100)</f>
        <v>0.4369222576</v>
      </c>
      <c r="L260" s="99">
        <f t="shared" si="3"/>
        <v>66.62575012</v>
      </c>
      <c r="M260" s="99">
        <f t="shared" si="4"/>
        <v>8.221229494</v>
      </c>
      <c r="N260" s="99">
        <f>M260*(Bonds!AE250/100)*(1/(1+(Bonds!K250/100)))</f>
        <v>0.007592565103</v>
      </c>
      <c r="O260" s="99">
        <f>-M260*Bonds!$AS$8</f>
        <v>-1.287260055</v>
      </c>
      <c r="P260" s="99">
        <f t="shared" si="5"/>
        <v>-4.070673715</v>
      </c>
    </row>
    <row r="261">
      <c r="A261" s="262">
        <v>42772.0</v>
      </c>
      <c r="B261" s="10">
        <f>exp(-'Yield curve'!B254*$B$9/100)</f>
        <v>0.9164937785</v>
      </c>
      <c r="C261" s="10">
        <f>exp(-'Yield curve'!C254*$C$9/100)</f>
        <v>0.8475546144</v>
      </c>
      <c r="D261" s="10">
        <f>exp(-'Yield curve'!D254*$D$9/100)</f>
        <v>0.7852132045</v>
      </c>
      <c r="E261" s="10">
        <f>exp(-'Yield curve'!E254*$E$9/100)</f>
        <v>0.7258586355</v>
      </c>
      <c r="F261" s="10">
        <f>exp(-'Yield curve'!F254*$F$9/100)</f>
        <v>0.6716620277</v>
      </c>
      <c r="G261" s="10">
        <f>exp(-'Yield curve'!G254*$G$9/100)</f>
        <v>0.6193405475</v>
      </c>
      <c r="H261" s="10">
        <f>exp(-'Yield curve'!H254*$H$9/100)</f>
        <v>0.5708093574</v>
      </c>
      <c r="I261" s="10">
        <f>exp(-'Yield curve'!I254*$I$9/100)</f>
        <v>0.5244876837</v>
      </c>
      <c r="J261" s="10">
        <f>exp(-'Yield curve'!J254*$J$9/100)</f>
        <v>0.4813791816</v>
      </c>
      <c r="K261" s="99">
        <f>exp(-'Yield curve'!K254*$K$9/100)</f>
        <v>0.4413133993</v>
      </c>
      <c r="L261" s="99">
        <f t="shared" si="3"/>
        <v>67.17573343</v>
      </c>
      <c r="M261" s="99">
        <f t="shared" si="4"/>
        <v>8.230664195</v>
      </c>
      <c r="N261" s="99">
        <f>M261*(Bonds!AE251/100)*(1/(1+(Bonds!K251/100)))</f>
        <v>-0.0007608304857</v>
      </c>
      <c r="O261" s="99">
        <f>-M261*Bonds!$AS$8</f>
        <v>-1.288737317</v>
      </c>
      <c r="P261" s="99">
        <f t="shared" si="5"/>
        <v>-4.075345229</v>
      </c>
    </row>
    <row r="262">
      <c r="A262" s="262">
        <v>42769.0</v>
      </c>
      <c r="B262" s="10">
        <f>exp(-'Yield curve'!B255*$B$9/100)</f>
        <v>0.9168604494</v>
      </c>
      <c r="C262" s="10">
        <f>exp(-'Yield curve'!C255*$C$9/100)</f>
        <v>0.8482329294</v>
      </c>
      <c r="D262" s="10">
        <f>exp(-'Yield curve'!D255*$D$9/100)</f>
        <v>0.7845068305</v>
      </c>
      <c r="E262" s="10">
        <f>exp(-'Yield curve'!E255*$E$9/100)</f>
        <v>0.7246981903</v>
      </c>
      <c r="F262" s="10">
        <f>exp(-'Yield curve'!F255*$F$9/100)</f>
        <v>0.6699849698</v>
      </c>
      <c r="G262" s="10">
        <f>exp(-'Yield curve'!G255*$G$9/100)</f>
        <v>0.6178559125</v>
      </c>
      <c r="H262" s="10">
        <f>exp(-'Yield curve'!H255*$H$9/100)</f>
        <v>0.5696119155</v>
      </c>
      <c r="I262" s="10">
        <f>exp(-'Yield curve'!I255*$I$9/100)</f>
        <v>0.5235095533</v>
      </c>
      <c r="J262" s="10">
        <f>exp(-'Yield curve'!J255*$J$9/100)</f>
        <v>0.4806576542</v>
      </c>
      <c r="K262" s="99">
        <f>exp(-'Yield curve'!K255*$K$9/100)</f>
        <v>0.4408723064</v>
      </c>
      <c r="L262" s="99">
        <f t="shared" si="3"/>
        <v>67.10599813</v>
      </c>
      <c r="M262" s="99">
        <f t="shared" si="4"/>
        <v>8.230065533</v>
      </c>
      <c r="N262" s="99">
        <f>M262*(Bonds!AE252/100)*(1/(1+(Bonds!K252/100)))</f>
        <v>0.001521409656</v>
      </c>
      <c r="O262" s="99">
        <f>-M262*Bonds!$AS$8</f>
        <v>-1.28864358</v>
      </c>
      <c r="P262" s="99">
        <f t="shared" si="5"/>
        <v>-4.075048806</v>
      </c>
    </row>
    <row r="263">
      <c r="A263" s="262">
        <v>42768.0</v>
      </c>
      <c r="B263" s="10">
        <f>exp(-'Yield curve'!B256*$B$9/100)</f>
        <v>0.9175942312</v>
      </c>
      <c r="C263" s="10">
        <f>exp(-'Yield curve'!C256*$C$9/100)</f>
        <v>0.8494212872</v>
      </c>
      <c r="D263" s="10">
        <f>exp(-'Yield curve'!D256*$D$9/100)</f>
        <v>0.7859202145</v>
      </c>
      <c r="E263" s="10">
        <f>exp(-'Yield curve'!E256*$E$9/100)</f>
        <v>0.7260038218</v>
      </c>
      <c r="F263" s="10">
        <f>exp(-'Yield curve'!F256*$F$9/100)</f>
        <v>0.6709907014</v>
      </c>
      <c r="G263" s="10">
        <f>exp(-'Yield curve'!G256*$G$9/100)</f>
        <v>0.6187833918</v>
      </c>
      <c r="H263" s="10">
        <f>exp(-'Yield curve'!H256*$H$9/100)</f>
        <v>0.5704099307</v>
      </c>
      <c r="I263" s="10">
        <f>exp(-'Yield curve'!I256*$I$9/100)</f>
        <v>0.524347839</v>
      </c>
      <c r="J263" s="10">
        <f>exp(-'Yield curve'!J256*$J$9/100)</f>
        <v>0.4815236171</v>
      </c>
      <c r="K263" s="99">
        <f>exp(-'Yield curve'!K256*$K$9/100)</f>
        <v>0.4417549334</v>
      </c>
      <c r="L263" s="99">
        <f t="shared" si="3"/>
        <v>67.22911823</v>
      </c>
      <c r="M263" s="99">
        <f t="shared" si="4"/>
        <v>8.230833312</v>
      </c>
      <c r="N263" s="99">
        <f>M263*(Bonds!AE253/100)*(1/(1+(Bonds!K253/100)))</f>
        <v>-0.007609164567</v>
      </c>
      <c r="O263" s="99">
        <f>-M263*Bonds!$AS$8</f>
        <v>-1.288763798</v>
      </c>
      <c r="P263" s="99">
        <f t="shared" si="5"/>
        <v>-4.075428966</v>
      </c>
    </row>
    <row r="264">
      <c r="A264" s="262">
        <v>42767.0</v>
      </c>
      <c r="B264" s="10">
        <f>exp(-'Yield curve'!B257*$B$9/100)</f>
        <v>0.9165854325</v>
      </c>
      <c r="C264" s="10">
        <f>exp(-'Yield curve'!C257*$C$9/100)</f>
        <v>0.8485722904</v>
      </c>
      <c r="D264" s="10">
        <f>exp(-'Yield curve'!D257*$D$9/100)</f>
        <v>0.7859202145</v>
      </c>
      <c r="E264" s="10">
        <f>exp(-'Yield curve'!E257*$E$9/100)</f>
        <v>0.7260038218</v>
      </c>
      <c r="F264" s="10">
        <f>exp(-'Yield curve'!F257*$F$9/100)</f>
        <v>0.6709907014</v>
      </c>
      <c r="G264" s="10">
        <f>exp(-'Yield curve'!G257*$G$9/100)</f>
        <v>0.6178559125</v>
      </c>
      <c r="H264" s="10">
        <f>exp(-'Yield curve'!H257*$H$9/100)</f>
        <v>0.5684169856</v>
      </c>
      <c r="I264" s="10">
        <f>exp(-'Yield curve'!I257*$I$9/100)</f>
        <v>0.5215587613</v>
      </c>
      <c r="J264" s="10">
        <f>exp(-'Yield curve'!J257*$J$9/100)</f>
        <v>0.477925699</v>
      </c>
      <c r="K264" s="99">
        <f>exp(-'Yield curve'!K257*$K$9/100)</f>
        <v>0.4373593984</v>
      </c>
      <c r="L264" s="99">
        <f t="shared" si="3"/>
        <v>66.7351021</v>
      </c>
      <c r="M264" s="99">
        <f t="shared" si="4"/>
        <v>8.219558573</v>
      </c>
      <c r="N264" s="99">
        <f>M264*(Bonds!AE254/100)*(1/(1+(Bonds!K254/100)))</f>
        <v>0.0007591723074</v>
      </c>
      <c r="O264" s="99">
        <f>-M264*Bonds!$AS$8</f>
        <v>-1.286998426</v>
      </c>
      <c r="P264" s="99">
        <f t="shared" si="5"/>
        <v>-4.069846372</v>
      </c>
    </row>
    <row r="265">
      <c r="A265" s="261">
        <v>42766.0</v>
      </c>
      <c r="B265" s="10">
        <f>exp(-'Yield curve'!B258*$B$9/100)</f>
        <v>0.9165854325</v>
      </c>
      <c r="C265" s="10">
        <f>exp(-'Yield curve'!C258*$C$9/100)</f>
        <v>0.8473851205</v>
      </c>
      <c r="D265" s="10">
        <f>exp(-'Yield curve'!D258*$D$9/100)</f>
        <v>0.7842715138</v>
      </c>
      <c r="E265" s="10">
        <f>exp(-'Yield curve'!E258*$E$9/100)</f>
        <v>0.7245532652</v>
      </c>
      <c r="F265" s="10">
        <f>exp(-'Yield curve'!F258*$F$9/100)</f>
        <v>0.6699849698</v>
      </c>
      <c r="G265" s="10">
        <f>exp(-'Yield curve'!G258*$G$9/100)</f>
        <v>0.6173000923</v>
      </c>
      <c r="H265" s="10">
        <f>exp(-'Yield curve'!H258*$H$9/100)</f>
        <v>0.5684169856</v>
      </c>
      <c r="I265" s="10">
        <f>exp(-'Yield curve'!I258*$I$9/100)</f>
        <v>0.5216978622</v>
      </c>
      <c r="J265" s="10">
        <f>exp(-'Yield curve'!J258*$J$9/100)</f>
        <v>0.4782125405</v>
      </c>
      <c r="K265" s="99">
        <f>exp(-'Yield curve'!K258*$K$9/100)</f>
        <v>0.4377969765</v>
      </c>
      <c r="L265" s="99">
        <f t="shared" si="3"/>
        <v>66.76141431</v>
      </c>
      <c r="M265" s="99">
        <f t="shared" si="4"/>
        <v>8.222170067</v>
      </c>
      <c r="N265" s="99">
        <f>M265*(Bonds!AE255/100)*(1/(1+(Bonds!K255/100)))</f>
        <v>-0.006075869254</v>
      </c>
      <c r="O265" s="99">
        <f>-M265*Bonds!$AS$8</f>
        <v>-1.287407328</v>
      </c>
      <c r="P265" s="99">
        <f t="shared" si="5"/>
        <v>-4.071139432</v>
      </c>
    </row>
    <row r="266">
      <c r="A266" s="261">
        <v>42765.0</v>
      </c>
      <c r="B266" s="10">
        <f>exp(-'Yield curve'!B259*$B$9/100)</f>
        <v>0.9175942312</v>
      </c>
      <c r="C266" s="10">
        <f>exp(-'Yield curve'!C259*$C$9/100)</f>
        <v>0.8487420219</v>
      </c>
      <c r="D266" s="10">
        <f>exp(-'Yield curve'!D259*$D$9/100)</f>
        <v>0.7854488038</v>
      </c>
      <c r="E266" s="10">
        <f>exp(-'Yield curve'!E259*$E$9/100)</f>
        <v>0.7252781808</v>
      </c>
      <c r="F266" s="10">
        <f>exp(-'Yield curve'!F259*$F$9/100)</f>
        <v>0.6699849698</v>
      </c>
      <c r="G266" s="10">
        <f>exp(-'Yield curve'!G259*$G$9/100)</f>
        <v>0.6163748363</v>
      </c>
      <c r="H266" s="10">
        <f>exp(-'Yield curve'!H259*$H$9/100)</f>
        <v>0.5664310037</v>
      </c>
      <c r="I266" s="10">
        <f>exp(-'Yield curve'!I259*$I$9/100)</f>
        <v>0.5191997128</v>
      </c>
      <c r="J266" s="10">
        <f>exp(-'Yield curve'!J259*$J$9/100)</f>
        <v>0.4752092717</v>
      </c>
      <c r="K266" s="99">
        <f>exp(-'Yield curve'!K259*$K$9/100)</f>
        <v>0.4343085729</v>
      </c>
      <c r="L266" s="99">
        <f t="shared" si="3"/>
        <v>66.38585791</v>
      </c>
      <c r="M266" s="99">
        <f t="shared" si="4"/>
        <v>8.211328786</v>
      </c>
      <c r="N266" s="99">
        <f>M266*(Bonds!AE256/100)*(1/(1+(Bonds!K256/100)))</f>
        <v>0.006821299527</v>
      </c>
      <c r="O266" s="99">
        <f>-M266*Bonds!$AS$8</f>
        <v>-1.285709826</v>
      </c>
      <c r="P266" s="99">
        <f t="shared" si="5"/>
        <v>-4.065771461</v>
      </c>
    </row>
    <row r="267">
      <c r="A267" s="261">
        <v>42762.0</v>
      </c>
      <c r="B267" s="10">
        <f>exp(-'Yield curve'!B260*$B$9/100)</f>
        <v>0.9177777684</v>
      </c>
      <c r="C267" s="10">
        <f>exp(-'Yield curve'!C260*$C$9/100)</f>
        <v>0.8494212872</v>
      </c>
      <c r="D267" s="10">
        <f>exp(-'Yield curve'!D260*$D$9/100)</f>
        <v>0.7861560259</v>
      </c>
      <c r="E267" s="10">
        <f>exp(-'Yield curve'!E260*$E$9/100)</f>
        <v>0.7264395548</v>
      </c>
      <c r="F267" s="10">
        <f>exp(-'Yield curve'!F260*$F$9/100)</f>
        <v>0.6716620277</v>
      </c>
      <c r="G267" s="10">
        <f>exp(-'Yield curve'!G260*$G$9/100)</f>
        <v>0.6187833918</v>
      </c>
      <c r="H267" s="10">
        <f>exp(-'Yield curve'!H260*$H$9/100)</f>
        <v>0.5696119155</v>
      </c>
      <c r="I267" s="10">
        <f>exp(-'Yield curve'!I260*$I$9/100)</f>
        <v>0.5226726077</v>
      </c>
      <c r="J267" s="10">
        <f>exp(-'Yield curve'!J260*$J$9/100)</f>
        <v>0.4789303975</v>
      </c>
      <c r="K267" s="99">
        <f>exp(-'Yield curve'!K260*$K$9/100)</f>
        <v>0.4382349925</v>
      </c>
      <c r="L267" s="99">
        <f t="shared" si="3"/>
        <v>66.85241414</v>
      </c>
      <c r="M267" s="99">
        <f t="shared" si="4"/>
        <v>8.220815309</v>
      </c>
      <c r="N267" s="99">
        <f>M267*(Bonds!AE257/100)*(1/(1+(Bonds!K257/100)))</f>
        <v>-0.009113143992</v>
      </c>
      <c r="O267" s="99">
        <f>-M267*Bonds!$AS$8</f>
        <v>-1.287195203</v>
      </c>
      <c r="P267" s="99">
        <f t="shared" si="5"/>
        <v>-4.070468635</v>
      </c>
    </row>
    <row r="268">
      <c r="A268" s="261">
        <v>42761.0</v>
      </c>
      <c r="B268" s="10">
        <f>exp(-'Yield curve'!B261*$B$9/100)</f>
        <v>0.9170438398</v>
      </c>
      <c r="C268" s="10">
        <f>exp(-'Yield curve'!C261*$C$9/100)</f>
        <v>0.8477241423</v>
      </c>
      <c r="D268" s="10">
        <f>exp(-'Yield curve'!D261*$D$9/100)</f>
        <v>0.7835659869</v>
      </c>
      <c r="E268" s="10">
        <f>exp(-'Yield curve'!E261*$E$9/100)</f>
        <v>0.7228164224</v>
      </c>
      <c r="F268" s="10">
        <f>exp(-'Yield curve'!F261*$F$9/100)</f>
        <v>0.6669768109</v>
      </c>
      <c r="G268" s="10">
        <f>exp(-'Yield curve'!G261*$G$9/100)</f>
        <v>0.613607381</v>
      </c>
      <c r="H268" s="10">
        <f>exp(-'Yield curve'!H261*$H$9/100)</f>
        <v>0.5640569824</v>
      </c>
      <c r="I268" s="10">
        <f>exp(-'Yield curve'!I261*$I$9/100)</f>
        <v>0.5171270621</v>
      </c>
      <c r="J268" s="10">
        <f>exp(-'Yield curve'!J261*$J$9/100)</f>
        <v>0.473501594</v>
      </c>
      <c r="K268" s="99">
        <f>exp(-'Yield curve'!K261*$K$9/100)</f>
        <v>0.4330075996</v>
      </c>
      <c r="L268" s="99">
        <f t="shared" si="3"/>
        <v>66.18875734</v>
      </c>
      <c r="M268" s="99">
        <f t="shared" si="4"/>
        <v>8.210239713</v>
      </c>
      <c r="N268" s="99">
        <f>M268*(Bonds!AE258/100)*(1/(1+(Bonds!K258/100)))</f>
        <v>-0.0007576118587</v>
      </c>
      <c r="O268" s="99">
        <f>-M268*Bonds!$AS$8</f>
        <v>-1.285539302</v>
      </c>
      <c r="P268" s="99">
        <f t="shared" si="5"/>
        <v>-4.065232216</v>
      </c>
    </row>
    <row r="269">
      <c r="A269" s="261">
        <v>42760.0</v>
      </c>
      <c r="B269" s="10">
        <f>exp(-'Yield curve'!B262*$B$9/100)</f>
        <v>0.9195232038</v>
      </c>
      <c r="C269" s="10">
        <f>exp(-'Yield curve'!C262*$C$9/100)</f>
        <v>0.8504412045</v>
      </c>
      <c r="D269" s="10">
        <f>exp(-'Yield curve'!D262*$D$9/100)</f>
        <v>0.7861560259</v>
      </c>
      <c r="E269" s="10">
        <f>exp(-'Yield curve'!E262*$E$9/100)</f>
        <v>0.7251331397</v>
      </c>
      <c r="F269" s="10">
        <f>exp(-'Yield curve'!F262*$F$9/100)</f>
        <v>0.6686463389</v>
      </c>
      <c r="G269" s="10">
        <f>exp(-'Yield curve'!G262*$G$9/100)</f>
        <v>0.6148973104</v>
      </c>
      <c r="H269" s="10">
        <f>exp(-'Yield curve'!H262*$H$9/100)</f>
        <v>0.5648472152</v>
      </c>
      <c r="I269" s="10">
        <f>exp(-'Yield curve'!I262*$I$9/100)</f>
        <v>0.5175409292</v>
      </c>
      <c r="J269" s="10">
        <f>exp(-'Yield curve'!J262*$J$9/100)</f>
        <v>0.473501594</v>
      </c>
      <c r="K269" s="99">
        <f>exp(-'Yield curve'!K262*$K$9/100)</f>
        <v>0.4325748085</v>
      </c>
      <c r="L269" s="99">
        <f t="shared" si="3"/>
        <v>66.19389704</v>
      </c>
      <c r="M269" s="99">
        <f t="shared" si="4"/>
        <v>8.205472564</v>
      </c>
      <c r="N269" s="99">
        <f>M269*(Bonds!AE259/100)*(1/(1+(Bonds!K259/100)))</f>
        <v>0.009842327305</v>
      </c>
      <c r="O269" s="99">
        <f>-M269*Bonds!$AS$8</f>
        <v>-1.284792873</v>
      </c>
      <c r="P269" s="99">
        <f t="shared" si="5"/>
        <v>-4.062871802</v>
      </c>
    </row>
    <row r="270">
      <c r="A270" s="261">
        <v>42759.0</v>
      </c>
      <c r="B270" s="10">
        <f>exp(-'Yield curve'!B263*$B$9/100)</f>
        <v>0.9200750833</v>
      </c>
      <c r="C270" s="10">
        <f>exp(-'Yield curve'!C263*$C$9/100)</f>
        <v>0.8509516224</v>
      </c>
      <c r="D270" s="10">
        <f>exp(-'Yield curve'!D263*$D$9/100)</f>
        <v>0.7868638848</v>
      </c>
      <c r="E270" s="10">
        <f>exp(-'Yield curve'!E263*$E$9/100)</f>
        <v>0.7268755493</v>
      </c>
      <c r="F270" s="10">
        <f>exp(-'Yield curve'!F263*$F$9/100)</f>
        <v>0.6716620277</v>
      </c>
      <c r="G270" s="10">
        <f>exp(-'Yield curve'!G263*$G$9/100)</f>
        <v>0.6189690547</v>
      </c>
      <c r="H270" s="10">
        <f>exp(-'Yield curve'!H263*$H$9/100)</f>
        <v>0.5700107834</v>
      </c>
      <c r="I270" s="10">
        <f>exp(-'Yield curve'!I263*$I$9/100)</f>
        <v>0.5229514408</v>
      </c>
      <c r="J270" s="10">
        <f>exp(-'Yield curve'!J263*$J$9/100)</f>
        <v>0.4790740982</v>
      </c>
      <c r="K270" s="99">
        <f>exp(-'Yield curve'!K263*$K$9/100)</f>
        <v>0.4382349925</v>
      </c>
      <c r="L270" s="99">
        <f t="shared" si="3"/>
        <v>66.87333913</v>
      </c>
      <c r="M270" s="99">
        <f t="shared" si="4"/>
        <v>8.219114692</v>
      </c>
      <c r="N270" s="99">
        <f>M270*(Bonds!AE260/100)*(1/(1+(Bonds!K260/100)))</f>
        <v>0.003796357825</v>
      </c>
      <c r="O270" s="99">
        <f>-M270*Bonds!$AS$8</f>
        <v>-1.286928924</v>
      </c>
      <c r="P270" s="99">
        <f t="shared" si="5"/>
        <v>-4.069626588</v>
      </c>
    </row>
    <row r="271">
      <c r="A271" s="261">
        <v>42758.0</v>
      </c>
      <c r="B271" s="10">
        <f>exp(-'Yield curve'!B264*$B$9/100)</f>
        <v>0.9201670954</v>
      </c>
      <c r="C271" s="10">
        <f>exp(-'Yield curve'!C264*$C$9/100)</f>
        <v>0.8512920711</v>
      </c>
      <c r="D271" s="10">
        <f>exp(-'Yield curve'!D264*$D$9/100)</f>
        <v>0.7878086883</v>
      </c>
      <c r="E271" s="10">
        <f>exp(-'Yield curve'!E264*$E$9/100)</f>
        <v>0.7281851035</v>
      </c>
      <c r="F271" s="10">
        <f>exp(-'Yield curve'!F264*$F$9/100)</f>
        <v>0.6733432834</v>
      </c>
      <c r="G271" s="10">
        <f>exp(-'Yield curve'!G264*$G$9/100)</f>
        <v>0.62082875</v>
      </c>
      <c r="H271" s="10">
        <f>exp(-'Yield curve'!H264*$H$9/100)</f>
        <v>0.5720093166</v>
      </c>
      <c r="I271" s="10">
        <f>exp(-'Yield curve'!I264*$I$9/100)</f>
        <v>0.5250474357</v>
      </c>
      <c r="J271" s="10">
        <f>exp(-'Yield curve'!J264*$J$9/100)</f>
        <v>0.4812347896</v>
      </c>
      <c r="K271" s="99">
        <f>exp(-'Yield curve'!K264*$K$9/100)</f>
        <v>0.4404316545</v>
      </c>
      <c r="L271" s="99">
        <f t="shared" si="3"/>
        <v>67.14438411</v>
      </c>
      <c r="M271" s="99">
        <f t="shared" si="4"/>
        <v>8.223894601</v>
      </c>
      <c r="N271" s="99">
        <f>M271*(Bonds!AE261/100)*(1/(1+(Bonds!K261/100)))</f>
        <v>0.000760064196</v>
      </c>
      <c r="O271" s="99">
        <f>-M271*Bonds!$AS$8</f>
        <v>-1.287677351</v>
      </c>
      <c r="P271" s="99">
        <f t="shared" si="5"/>
        <v>-4.071993321</v>
      </c>
    </row>
    <row r="272">
      <c r="A272" s="261">
        <v>42755.0</v>
      </c>
      <c r="B272" s="10">
        <f>exp(-'Yield curve'!B265*$B$9/100)</f>
        <v>0.9197991022</v>
      </c>
      <c r="C272" s="10">
        <f>exp(-'Yield curve'!C265*$C$9/100)</f>
        <v>0.8514623465</v>
      </c>
      <c r="D272" s="10">
        <f>exp(-'Yield curve'!D265*$D$9/100)</f>
        <v>0.7882815153</v>
      </c>
      <c r="E272" s="10">
        <f>exp(-'Yield curve'!E265*$E$9/100)</f>
        <v>0.7286221457</v>
      </c>
      <c r="F272" s="10">
        <f>exp(-'Yield curve'!F265*$F$9/100)</f>
        <v>0.6736800392</v>
      </c>
      <c r="G272" s="10">
        <f>exp(-'Yield curve'!G265*$G$9/100)</f>
        <v>0.6210150265</v>
      </c>
      <c r="H272" s="10">
        <f>exp(-'Yield curve'!H265*$H$9/100)</f>
        <v>0.5720093166</v>
      </c>
      <c r="I272" s="10">
        <f>exp(-'Yield curve'!I265*$I$9/100)</f>
        <v>0.5251874671</v>
      </c>
      <c r="J272" s="10">
        <f>exp(-'Yield curve'!J265*$J$9/100)</f>
        <v>0.4815236171</v>
      </c>
      <c r="K272" s="99">
        <f>exp(-'Yield curve'!K265*$K$9/100)</f>
        <v>0.4408723064</v>
      </c>
      <c r="L272" s="99">
        <f t="shared" si="3"/>
        <v>67.19581573</v>
      </c>
      <c r="M272" s="99">
        <f t="shared" si="4"/>
        <v>8.224890462</v>
      </c>
      <c r="N272" s="99">
        <f>M272*(Bonds!AE262/100)*(1/(1+(Bonds!K262/100)))</f>
        <v>0.003801132481</v>
      </c>
      <c r="O272" s="99">
        <f>-M272*Bonds!$AS$8</f>
        <v>-1.287833281</v>
      </c>
      <c r="P272" s="99">
        <f t="shared" si="5"/>
        <v>-4.072486413</v>
      </c>
    </row>
    <row r="273">
      <c r="A273" s="261">
        <v>42754.0</v>
      </c>
      <c r="B273" s="10">
        <f>exp(-'Yield curve'!B266*$B$9/100)</f>
        <v>0.9202591167</v>
      </c>
      <c r="C273" s="10">
        <f>exp(-'Yield curve'!C266*$C$9/100)</f>
        <v>0.8512920711</v>
      </c>
      <c r="D273" s="10">
        <f>exp(-'Yield curve'!D266*$D$9/100)</f>
        <v>0.7873361448</v>
      </c>
      <c r="E273" s="10">
        <f>exp(-'Yield curve'!E266*$E$9/100)</f>
        <v>0.7274572824</v>
      </c>
      <c r="F273" s="10">
        <f>exp(-'Yield curve'!F266*$F$9/100)</f>
        <v>0.6723340256</v>
      </c>
      <c r="G273" s="10">
        <f>exp(-'Yield curve'!G266*$G$9/100)</f>
        <v>0.6200842023</v>
      </c>
      <c r="H273" s="10">
        <f>exp(-'Yield curve'!H266*$H$9/100)</f>
        <v>0.5716090502</v>
      </c>
      <c r="I273" s="10">
        <f>exp(-'Yield curve'!I266*$I$9/100)</f>
        <v>0.5256077851</v>
      </c>
      <c r="J273" s="10">
        <f>exp(-'Yield curve'!J266*$J$9/100)</f>
        <v>0.4828254876</v>
      </c>
      <c r="K273" s="99">
        <f>exp(-'Yield curve'!K266*$K$9/100)</f>
        <v>0.4430821881</v>
      </c>
      <c r="L273" s="99">
        <f t="shared" si="3"/>
        <v>67.41482455</v>
      </c>
      <c r="M273" s="99">
        <f t="shared" si="4"/>
        <v>8.23171324</v>
      </c>
      <c r="N273" s="99">
        <f>M273*(Bonds!AE263/100)*(1/(1+(Bonds!K263/100)))</f>
        <v>0.0007612089181</v>
      </c>
      <c r="O273" s="99">
        <f>-M273*Bonds!$AS$8</f>
        <v>-1.288901574</v>
      </c>
      <c r="P273" s="99">
        <f t="shared" si="5"/>
        <v>-4.075864655</v>
      </c>
    </row>
    <row r="274">
      <c r="A274" s="261">
        <v>42753.0</v>
      </c>
      <c r="B274" s="10">
        <f>exp(-'Yield curve'!B267*$B$9/100)</f>
        <v>0.9200750833</v>
      </c>
      <c r="C274" s="10">
        <f>exp(-'Yield curve'!C267*$C$9/100)</f>
        <v>0.8506113098</v>
      </c>
      <c r="D274" s="10">
        <f>exp(-'Yield curve'!D267*$D$9/100)</f>
        <v>0.7873361448</v>
      </c>
      <c r="E274" s="10">
        <f>exp(-'Yield curve'!E267*$E$9/100)</f>
        <v>0.7277483235</v>
      </c>
      <c r="F274" s="10">
        <f>exp(-'Yield curve'!F267*$F$9/100)</f>
        <v>0.6730066959</v>
      </c>
      <c r="G274" s="10">
        <f>exp(-'Yield curve'!G267*$G$9/100)</f>
        <v>0.6206425293</v>
      </c>
      <c r="H274" s="10">
        <f>exp(-'Yield curve'!H267*$H$9/100)</f>
        <v>0.5720093166</v>
      </c>
      <c r="I274" s="10">
        <f>exp(-'Yield curve'!I267*$I$9/100)</f>
        <v>0.5260284396</v>
      </c>
      <c r="J274" s="10">
        <f>exp(-'Yield curve'!J267*$J$9/100)</f>
        <v>0.4832602261</v>
      </c>
      <c r="K274" s="99">
        <f>exp(-'Yield curve'!K267*$K$9/100)</f>
        <v>0.4435254919</v>
      </c>
      <c r="L274" s="99">
        <f t="shared" si="3"/>
        <v>67.46740165</v>
      </c>
      <c r="M274" s="99">
        <f t="shared" si="4"/>
        <v>8.232950291</v>
      </c>
      <c r="N274" s="99">
        <f>M274*(Bonds!AE264/100)*(1/(1+(Bonds!K264/100)))</f>
        <v>0.002284181159</v>
      </c>
      <c r="O274" s="99">
        <f>-M274*Bonds!$AS$8</f>
        <v>-1.289095269</v>
      </c>
      <c r="P274" s="99">
        <f t="shared" si="5"/>
        <v>-4.076477171</v>
      </c>
    </row>
    <row r="275">
      <c r="A275" s="261">
        <v>42752.0</v>
      </c>
      <c r="B275" s="10">
        <f>exp(-'Yield curve'!B268*$B$9/100)</f>
        <v>0.9201670954</v>
      </c>
      <c r="C275" s="10">
        <f>exp(-'Yield curve'!C268*$C$9/100)</f>
        <v>0.8506113098</v>
      </c>
      <c r="D275" s="10">
        <f>exp(-'Yield curve'!D268*$D$9/100)</f>
        <v>0.7870999794</v>
      </c>
      <c r="E275" s="10">
        <f>exp(-'Yield curve'!E268*$E$9/100)</f>
        <v>0.7277483235</v>
      </c>
      <c r="F275" s="10">
        <f>exp(-'Yield curve'!F268*$F$9/100)</f>
        <v>0.6733432834</v>
      </c>
      <c r="G275" s="10">
        <f>exp(-'Yield curve'!G268*$G$9/100)</f>
        <v>0.6213877474</v>
      </c>
      <c r="H275" s="10">
        <f>exp(-'Yield curve'!H268*$H$9/100)</f>
        <v>0.5732117983</v>
      </c>
      <c r="I275" s="10">
        <f>exp(-'Yield curve'!I268*$I$9/100)</f>
        <v>0.527292424</v>
      </c>
      <c r="J275" s="10">
        <f>exp(-'Yield curve'!J268*$J$9/100)</f>
        <v>0.4845667918</v>
      </c>
      <c r="K275" s="99">
        <f>exp(-'Yield curve'!K268*$K$9/100)</f>
        <v>0.4448580662</v>
      </c>
      <c r="L275" s="99">
        <f t="shared" si="3"/>
        <v>67.62181049</v>
      </c>
      <c r="M275" s="99">
        <f t="shared" si="4"/>
        <v>8.23640133</v>
      </c>
      <c r="N275" s="99">
        <f>M275*(Bonds!AE265/100)*(1/(1+(Bonds!K265/100)))</f>
        <v>-0.002285772802</v>
      </c>
      <c r="O275" s="99">
        <f>-M275*Bonds!$AS$8</f>
        <v>-1.289635624</v>
      </c>
      <c r="P275" s="99">
        <f t="shared" si="5"/>
        <v>-4.078185924</v>
      </c>
    </row>
    <row r="276">
      <c r="A276" s="261">
        <v>42751.0</v>
      </c>
      <c r="B276" s="10">
        <f>exp(-'Yield curve'!B269*$B$9/100)</f>
        <v>0.9200750833</v>
      </c>
      <c r="C276" s="10">
        <f>exp(-'Yield curve'!C269*$C$9/100)</f>
        <v>0.8499310929</v>
      </c>
      <c r="D276" s="10">
        <f>exp(-'Yield curve'!D269*$D$9/100)</f>
        <v>0.7859202145</v>
      </c>
      <c r="E276" s="10">
        <f>exp(-'Yield curve'!E269*$E$9/100)</f>
        <v>0.7262942814</v>
      </c>
      <c r="F276" s="10">
        <f>exp(-'Yield curve'!F269*$F$9/100)</f>
        <v>0.6716620277</v>
      </c>
      <c r="G276" s="10">
        <f>exp(-'Yield curve'!G269*$G$9/100)</f>
        <v>0.6197122634</v>
      </c>
      <c r="H276" s="10">
        <f>exp(-'Yield curve'!H269*$H$9/100)</f>
        <v>0.5716090502</v>
      </c>
      <c r="I276" s="10">
        <f>exp(-'Yield curve'!I269*$I$9/100)</f>
        <v>0.5257479659</v>
      </c>
      <c r="J276" s="10">
        <f>exp(-'Yield curve'!J269*$J$9/100)</f>
        <v>0.4831152698</v>
      </c>
      <c r="K276" s="99">
        <f>exp(-'Yield curve'!K269*$K$9/100)</f>
        <v>0.4435254919</v>
      </c>
      <c r="L276" s="99">
        <f t="shared" si="3"/>
        <v>67.44412378</v>
      </c>
      <c r="M276" s="99">
        <f t="shared" si="4"/>
        <v>8.234230862</v>
      </c>
      <c r="N276" s="99">
        <f>M276*(Bonds!AE266/100)*(1/(1+(Bonds!K266/100)))</f>
        <v>0.003046048594</v>
      </c>
      <c r="O276" s="99">
        <f>-M276*Bonds!$AS$8</f>
        <v>-1.289295778</v>
      </c>
      <c r="P276" s="99">
        <f t="shared" si="5"/>
        <v>-4.077111235</v>
      </c>
    </row>
    <row r="277">
      <c r="A277" s="261">
        <v>42748.0</v>
      </c>
      <c r="B277" s="10">
        <f>exp(-'Yield curve'!B270*$B$9/100)</f>
        <v>0.9197991022</v>
      </c>
      <c r="C277" s="10">
        <f>exp(-'Yield curve'!C270*$C$9/100)</f>
        <v>0.8501010961</v>
      </c>
      <c r="D277" s="10">
        <f>exp(-'Yield curve'!D270*$D$9/100)</f>
        <v>0.7870999794</v>
      </c>
      <c r="E277" s="10">
        <f>exp(-'Yield curve'!E270*$E$9/100)</f>
        <v>0.7280394811</v>
      </c>
      <c r="F277" s="10">
        <f>exp(-'Yield curve'!F270*$F$9/100)</f>
        <v>0.6740169635</v>
      </c>
      <c r="G277" s="10">
        <f>exp(-'Yield curve'!G270*$G$9/100)</f>
        <v>0.6221338602</v>
      </c>
      <c r="H277" s="10">
        <f>exp(-'Yield curve'!H270*$H$9/100)</f>
        <v>0.5740148568</v>
      </c>
      <c r="I277" s="10">
        <f>exp(-'Yield curve'!I270*$I$9/100)</f>
        <v>0.5279959495</v>
      </c>
      <c r="J277" s="10">
        <f>exp(-'Yield curve'!J270*$J$9/100)</f>
        <v>0.485148621</v>
      </c>
      <c r="K277" s="99">
        <f>exp(-'Yield curve'!K270*$K$9/100)</f>
        <v>0.4453031468</v>
      </c>
      <c r="L277" s="99">
        <f t="shared" si="3"/>
        <v>67.67810038</v>
      </c>
      <c r="M277" s="99">
        <f t="shared" si="4"/>
        <v>8.237604202</v>
      </c>
      <c r="N277" s="99">
        <f>M277*(Bonds!AE267/100)*(1/(1+(Bonds!K267/100)))</f>
        <v>0.0007621060414</v>
      </c>
      <c r="O277" s="99">
        <f>-M277*Bonds!$AS$8</f>
        <v>-1.289823967</v>
      </c>
      <c r="P277" s="99">
        <f t="shared" si="5"/>
        <v>-4.078781516</v>
      </c>
    </row>
    <row r="278">
      <c r="A278" s="261">
        <v>42747.0</v>
      </c>
      <c r="B278" s="10">
        <f>exp(-'Yield curve'!B271*$B$9/100)</f>
        <v>0.9196151607</v>
      </c>
      <c r="C278" s="10">
        <f>exp(-'Yield curve'!C271*$C$9/100)</f>
        <v>0.8499310929</v>
      </c>
      <c r="D278" s="10">
        <f>exp(-'Yield curve'!D271*$D$9/100)</f>
        <v>0.7866278611</v>
      </c>
      <c r="E278" s="10">
        <f>exp(-'Yield curve'!E271*$E$9/100)</f>
        <v>0.7276027884</v>
      </c>
      <c r="F278" s="10">
        <f>exp(-'Yield curve'!F271*$F$9/100)</f>
        <v>0.6736800392</v>
      </c>
      <c r="G278" s="10">
        <f>exp(-'Yield curve'!G271*$G$9/100)</f>
        <v>0.6217606919</v>
      </c>
      <c r="H278" s="10">
        <f>exp(-'Yield curve'!H271*$H$9/100)</f>
        <v>0.573613187</v>
      </c>
      <c r="I278" s="10">
        <f>exp(-'Yield curve'!I271*$I$9/100)</f>
        <v>0.5278551694</v>
      </c>
      <c r="J278" s="10">
        <f>exp(-'Yield curve'!J271*$J$9/100)</f>
        <v>0.4852941874</v>
      </c>
      <c r="K278" s="99">
        <f>exp(-'Yield curve'!K271*$K$9/100)</f>
        <v>0.4457486727</v>
      </c>
      <c r="L278" s="99">
        <f t="shared" si="3"/>
        <v>67.71591824</v>
      </c>
      <c r="M278" s="99">
        <f t="shared" si="4"/>
        <v>8.239284099</v>
      </c>
      <c r="N278" s="99">
        <f>M278*(Bonds!AE268/100)*(1/(1+(Bonds!K268/100)))</f>
        <v>-0.009147983826</v>
      </c>
      <c r="O278" s="99">
        <f>-M278*Bonds!$AS$8</f>
        <v>-1.290087001</v>
      </c>
      <c r="P278" s="99">
        <f t="shared" si="5"/>
        <v>-4.079613303</v>
      </c>
    </row>
    <row r="279">
      <c r="A279" s="261">
        <v>42746.0</v>
      </c>
      <c r="B279" s="10">
        <f>exp(-'Yield curve'!B272*$B$9/100)</f>
        <v>0.9194312561</v>
      </c>
      <c r="C279" s="10">
        <f>exp(-'Yield curve'!C272*$C$9/100)</f>
        <v>0.8487420219</v>
      </c>
      <c r="D279" s="10">
        <f>exp(-'Yield curve'!D272*$D$9/100)</f>
        <v>0.7842715138</v>
      </c>
      <c r="E279" s="10">
        <f>exp(-'Yield curve'!E272*$E$9/100)</f>
        <v>0.7239738544</v>
      </c>
      <c r="F279" s="10">
        <f>exp(-'Yield curve'!F272*$F$9/100)</f>
        <v>0.6686463389</v>
      </c>
      <c r="G279" s="10">
        <f>exp(-'Yield curve'!G272*$G$9/100)</f>
        <v>0.6163748363</v>
      </c>
      <c r="H279" s="10">
        <f>exp(-'Yield curve'!H272*$H$9/100)</f>
        <v>0.568019233</v>
      </c>
      <c r="I279" s="10">
        <f>exp(-'Yield curve'!I272*$I$9/100)</f>
        <v>0.5222546368</v>
      </c>
      <c r="J279" s="10">
        <f>exp(-'Yield curve'!J272*$J$9/100)</f>
        <v>0.4797932486</v>
      </c>
      <c r="K279" s="99">
        <f>exp(-'Yield curve'!K272*$K$9/100)</f>
        <v>0.4404316545</v>
      </c>
      <c r="L279" s="99">
        <f t="shared" si="3"/>
        <v>67.04495053</v>
      </c>
      <c r="M279" s="99">
        <f t="shared" si="4"/>
        <v>8.228430587</v>
      </c>
      <c r="N279" s="99">
        <f>M279*(Bonds!AE269/100)*(1/(1+(Bonds!K269/100)))</f>
        <v>0.005323383929</v>
      </c>
      <c r="O279" s="99">
        <f>-M279*Bonds!$AS$8</f>
        <v>-1.288387585</v>
      </c>
      <c r="P279" s="99">
        <f t="shared" si="5"/>
        <v>-4.074239277</v>
      </c>
    </row>
    <row r="280">
      <c r="A280" s="262">
        <v>42745.0</v>
      </c>
      <c r="B280" s="10">
        <f>exp(-'Yield curve'!B273*$B$9/100)</f>
        <v>0.9197991022</v>
      </c>
      <c r="C280" s="10">
        <f>exp(-'Yield curve'!C273*$C$9/100)</f>
        <v>0.8485722904</v>
      </c>
      <c r="D280" s="10">
        <f>exp(-'Yield curve'!D273*$D$9/100)</f>
        <v>0.7845068305</v>
      </c>
      <c r="E280" s="10">
        <f>exp(-'Yield curve'!E273*$E$9/100)</f>
        <v>0.7248431445</v>
      </c>
      <c r="F280" s="10">
        <f>exp(-'Yield curve'!F273*$F$9/100)</f>
        <v>0.670320046</v>
      </c>
      <c r="G280" s="10">
        <f>exp(-'Yield curve'!G273*$G$9/100)</f>
        <v>0.6182267373</v>
      </c>
      <c r="H280" s="10">
        <f>exp(-'Yield curve'!H273*$H$9/100)</f>
        <v>0.5700107834</v>
      </c>
      <c r="I280" s="10">
        <f>exp(-'Yield curve'!I273*$I$9/100)</f>
        <v>0.5246275658</v>
      </c>
      <c r="J280" s="10">
        <f>exp(-'Yield curve'!J273*$J$9/100)</f>
        <v>0.4825358792</v>
      </c>
      <c r="K280" s="99">
        <f>exp(-'Yield curve'!K273*$K$9/100)</f>
        <v>0.4435254919</v>
      </c>
      <c r="L280" s="99">
        <f t="shared" si="3"/>
        <v>67.40693674</v>
      </c>
      <c r="M280" s="99">
        <f t="shared" si="4"/>
        <v>8.235968257</v>
      </c>
      <c r="N280" s="99">
        <f>M280*(Bonds!AE270/100)*(1/(1+(Bonds!K270/100)))</f>
        <v>-0.0060933826</v>
      </c>
      <c r="O280" s="99">
        <f>-M280*Bonds!$AS$8</f>
        <v>-1.289567815</v>
      </c>
      <c r="P280" s="99">
        <f t="shared" si="5"/>
        <v>-4.077971491</v>
      </c>
    </row>
    <row r="281">
      <c r="A281" s="262">
        <v>42744.0</v>
      </c>
      <c r="B281" s="10">
        <f>exp(-'Yield curve'!B274*$B$9/100)</f>
        <v>0.9186041402</v>
      </c>
      <c r="C281" s="10">
        <f>exp(-'Yield curve'!C274*$C$9/100)</f>
        <v>0.8482329294</v>
      </c>
      <c r="D281" s="10">
        <f>exp(-'Yield curve'!D274*$D$9/100)</f>
        <v>0.7828610948</v>
      </c>
      <c r="E281" s="10">
        <f>exp(-'Yield curve'!E274*$E$9/100)</f>
        <v>0.7222384005</v>
      </c>
      <c r="F281" s="10">
        <f>exp(-'Yield curve'!F274*$F$9/100)</f>
        <v>0.6666434058</v>
      </c>
      <c r="G281" s="10">
        <f>exp(-'Yield curve'!G274*$G$9/100)</f>
        <v>0.6145284827</v>
      </c>
      <c r="H281" s="10">
        <f>exp(-'Yield curve'!H274*$H$9/100)</f>
        <v>0.5664310037</v>
      </c>
      <c r="I281" s="10">
        <f>exp(-'Yield curve'!I274*$I$9/100)</f>
        <v>0.5210027286</v>
      </c>
      <c r="J281" s="10">
        <f>exp(-'Yield curve'!J274*$J$9/100)</f>
        <v>0.4789303975</v>
      </c>
      <c r="K281" s="99">
        <f>exp(-'Yield curve'!K274*$K$9/100)</f>
        <v>0.439991443</v>
      </c>
      <c r="L281" s="99">
        <f t="shared" si="3"/>
        <v>66.95726839</v>
      </c>
      <c r="M281" s="99">
        <f t="shared" si="4"/>
        <v>8.22910764</v>
      </c>
      <c r="N281" s="99">
        <f>M281*(Bonds!AE271/100)*(1/(1+(Bonds!K271/100)))</f>
        <v>-0.01064665992</v>
      </c>
      <c r="O281" s="99">
        <f>-M281*Bonds!$AS$8</f>
        <v>-1.288493596</v>
      </c>
      <c r="P281" s="99">
        <f t="shared" si="5"/>
        <v>-4.074574514</v>
      </c>
    </row>
    <row r="282">
      <c r="A282" s="262">
        <v>42741.0</v>
      </c>
      <c r="B282" s="10">
        <f>exp(-'Yield curve'!B275*$B$9/100)</f>
        <v>0.9198910867</v>
      </c>
      <c r="C282" s="10">
        <f>exp(-'Yield curve'!C275*$C$9/100)</f>
        <v>0.8480632998</v>
      </c>
      <c r="D282" s="10">
        <f>exp(-'Yield curve'!D275*$D$9/100)</f>
        <v>0.7826262717</v>
      </c>
      <c r="E282" s="10">
        <f>exp(-'Yield curve'!E275*$E$9/100)</f>
        <v>0.7215165231</v>
      </c>
      <c r="F282" s="10">
        <f>exp(-'Yield curve'!F275*$F$9/100)</f>
        <v>0.6653114514</v>
      </c>
      <c r="G282" s="10">
        <f>exp(-'Yield curve'!G275*$G$9/100)</f>
        <v>0.6121364891</v>
      </c>
      <c r="H282" s="10">
        <f>exp(-'Yield curve'!H275*$H$9/100)</f>
        <v>0.5628737056</v>
      </c>
      <c r="I282" s="10">
        <f>exp(-'Yield curve'!I275*$I$9/100)</f>
        <v>0.5165757539</v>
      </c>
      <c r="J282" s="10">
        <f>exp(-'Yield curve'!J275*$J$9/100)</f>
        <v>0.4736436658</v>
      </c>
      <c r="K282" s="99">
        <f>exp(-'Yield curve'!K275*$K$9/100)</f>
        <v>0.4338744814</v>
      </c>
      <c r="L282" s="99">
        <f t="shared" si="3"/>
        <v>66.26524269</v>
      </c>
      <c r="M282" s="99">
        <f t="shared" si="4"/>
        <v>8.212556904</v>
      </c>
      <c r="N282" s="99">
        <f>M282*(Bonds!AE272/100)*(1/(1+(Bonds!K272/100)))</f>
        <v>-0.001515931131</v>
      </c>
      <c r="O282" s="99">
        <f>-M282*Bonds!$AS$8</f>
        <v>-1.285902122</v>
      </c>
      <c r="P282" s="99">
        <f t="shared" si="5"/>
        <v>-4.066379554</v>
      </c>
    </row>
    <row r="283">
      <c r="A283" s="262">
        <v>42740.0</v>
      </c>
      <c r="B283" s="10">
        <f>exp(-'Yield curve'!B276*$B$9/100)</f>
        <v>0.9197071269</v>
      </c>
      <c r="C283" s="10">
        <f>exp(-'Yield curve'!C276*$C$9/100)</f>
        <v>0.8492514199</v>
      </c>
      <c r="D283" s="10">
        <f>exp(-'Yield curve'!D276*$D$9/100)</f>
        <v>0.7835659869</v>
      </c>
      <c r="E283" s="10">
        <f>exp(-'Yield curve'!E276*$E$9/100)</f>
        <v>0.7219495629</v>
      </c>
      <c r="F283" s="10">
        <f>exp(-'Yield curve'!F276*$F$9/100)</f>
        <v>0.6649788788</v>
      </c>
      <c r="G283" s="10">
        <f>exp(-'Yield curve'!G276*$G$9/100)</f>
        <v>0.6114023658</v>
      </c>
      <c r="H283" s="10">
        <f>exp(-'Yield curve'!H276*$H$9/100)</f>
        <v>0.5616929111</v>
      </c>
      <c r="I283" s="10">
        <f>exp(-'Yield curve'!I276*$I$9/100)</f>
        <v>0.5154749003</v>
      </c>
      <c r="J283" s="10">
        <f>exp(-'Yield curve'!J276*$J$9/100)</f>
        <v>0.4726500577</v>
      </c>
      <c r="K283" s="99">
        <f>exp(-'Yield curve'!K276*$K$9/100)</f>
        <v>0.4330075996</v>
      </c>
      <c r="L283" s="99">
        <f t="shared" si="3"/>
        <v>66.1686428</v>
      </c>
      <c r="M283" s="99">
        <f t="shared" si="4"/>
        <v>8.209646514</v>
      </c>
      <c r="N283" s="99">
        <f>M283*(Bonds!AE273/100)*(1/(1+(Bonds!K273/100)))</f>
        <v>-0.005302899843</v>
      </c>
      <c r="O283" s="99">
        <f>-M283*Bonds!$AS$8</f>
        <v>-1.28544642</v>
      </c>
      <c r="P283" s="99">
        <f t="shared" si="5"/>
        <v>-4.064938498</v>
      </c>
    </row>
    <row r="284">
      <c r="A284" s="262">
        <v>42739.0</v>
      </c>
      <c r="B284" s="10">
        <f>exp(-'Yield curve'!B277*$B$9/100)</f>
        <v>0.9195232038</v>
      </c>
      <c r="C284" s="10">
        <f>exp(-'Yield curve'!C277*$C$9/100)</f>
        <v>0.8490815866</v>
      </c>
      <c r="D284" s="10">
        <f>exp(-'Yield curve'!D277*$D$9/100)</f>
        <v>0.7833309524</v>
      </c>
      <c r="E284" s="10">
        <f>exp(-'Yield curve'!E277*$E$9/100)</f>
        <v>0.7213722342</v>
      </c>
      <c r="F284" s="10">
        <f>exp(-'Yield curve'!F277*$F$9/100)</f>
        <v>0.6639821582</v>
      </c>
      <c r="G284" s="10">
        <f>exp(-'Yield curve'!G277*$G$9/100)</f>
        <v>0.6099367596</v>
      </c>
      <c r="H284" s="10">
        <f>exp(-'Yield curve'!H277*$H$9/100)</f>
        <v>0.5597304222</v>
      </c>
      <c r="I284" s="10">
        <f>exp(-'Yield curve'!I277*$I$9/100)</f>
        <v>0.5131433696</v>
      </c>
      <c r="J284" s="10">
        <f>exp(-'Yield curve'!J277*$J$9/100)</f>
        <v>0.469963616</v>
      </c>
      <c r="K284" s="99">
        <f>exp(-'Yield curve'!K277*$K$9/100)</f>
        <v>0.4299871304</v>
      </c>
      <c r="L284" s="99">
        <f t="shared" si="3"/>
        <v>65.81889306</v>
      </c>
      <c r="M284" s="99">
        <f t="shared" si="4"/>
        <v>8.201845501</v>
      </c>
      <c r="N284" s="99">
        <f>M284*(Bonds!AE274/100)*(1/(1+(Bonds!K274/100)))</f>
        <v>0.001512697437</v>
      </c>
      <c r="O284" s="99">
        <f>-M284*Bonds!$AS$8</f>
        <v>-1.284224957</v>
      </c>
      <c r="P284" s="99">
        <f t="shared" si="5"/>
        <v>-4.061075891</v>
      </c>
    </row>
    <row r="285">
      <c r="A285" s="262">
        <v>42738.0</v>
      </c>
      <c r="B285" s="10">
        <f>exp(-'Yield curve'!B278*$B$9/100)</f>
        <v>0.9194312561</v>
      </c>
      <c r="C285" s="10">
        <f>exp(-'Yield curve'!C278*$C$9/100)</f>
        <v>0.8478937041</v>
      </c>
      <c r="D285" s="10">
        <f>exp(-'Yield curve'!D278*$D$9/100)</f>
        <v>0.7816876834</v>
      </c>
      <c r="E285" s="10">
        <f>exp(-'Yield curve'!E278*$E$9/100)</f>
        <v>0.7199309315</v>
      </c>
      <c r="F285" s="10">
        <f>exp(-'Yield curve'!F278*$F$9/100)</f>
        <v>0.6629869316</v>
      </c>
      <c r="G285" s="10">
        <f>exp(-'Yield curve'!G278*$G$9/100)</f>
        <v>0.6095709073</v>
      </c>
      <c r="H285" s="10">
        <f>exp(-'Yield curve'!H278*$H$9/100)</f>
        <v>0.5601223707</v>
      </c>
      <c r="I285" s="10">
        <f>exp(-'Yield curve'!I278*$I$9/100)</f>
        <v>0.5136910145</v>
      </c>
      <c r="J285" s="10">
        <f>exp(-'Yield curve'!J278*$J$9/100)</f>
        <v>0.4706690904</v>
      </c>
      <c r="K285" s="99">
        <f>exp(-'Yield curve'!K278*$K$9/100)</f>
        <v>0.4308479652</v>
      </c>
      <c r="L285" s="99">
        <f t="shared" si="3"/>
        <v>65.89370802</v>
      </c>
      <c r="M285" s="99">
        <f t="shared" si="4"/>
        <v>8.205690081</v>
      </c>
      <c r="N285" s="99">
        <f>M285*(Bonds!AE275/100)*(1/(1+(Bonds!K275/100)))</f>
        <v>-0.002270528523</v>
      </c>
      <c r="O285" s="99">
        <f>-M285*Bonds!$AS$8</f>
        <v>-1.284826932</v>
      </c>
      <c r="P285" s="99">
        <f t="shared" si="5"/>
        <v>-4.062979503</v>
      </c>
    </row>
    <row r="286">
      <c r="A286" s="262">
        <v>42734.0</v>
      </c>
      <c r="B286" s="10">
        <f>exp(-'Yield curve'!B279*$B$9/100)</f>
        <v>0.9189716554</v>
      </c>
      <c r="C286" s="10">
        <f>exp(-'Yield curve'!C279*$C$9/100)</f>
        <v>0.8460303883</v>
      </c>
      <c r="D286" s="10">
        <f>exp(-'Yield curve'!D279*$D$9/100)</f>
        <v>0.7795799734</v>
      </c>
      <c r="E286" s="10">
        <f>exp(-'Yield curve'!E279*$E$9/100)</f>
        <v>0.7174873229</v>
      </c>
      <c r="F286" s="10">
        <f>exp(-'Yield curve'!F279*$F$9/100)</f>
        <v>0.6603402807</v>
      </c>
      <c r="G286" s="10">
        <f>exp(-'Yield curve'!G279*$G$9/100)</f>
        <v>0.6068340009</v>
      </c>
      <c r="H286" s="10">
        <f>exp(-'Yield curve'!H279*$H$9/100)</f>
        <v>0.5573844844</v>
      </c>
      <c r="I286" s="10">
        <f>exp(-'Yield curve'!I279*$I$9/100)</f>
        <v>0.5113675524</v>
      </c>
      <c r="J286" s="10">
        <f>exp(-'Yield curve'!J279*$J$9/100)</f>
        <v>0.4688370558</v>
      </c>
      <c r="K286" s="99">
        <f>exp(-'Yield curve'!K279*$K$9/100)</f>
        <v>0.4295573582</v>
      </c>
      <c r="L286" s="99">
        <f t="shared" si="3"/>
        <v>65.69310107</v>
      </c>
      <c r="M286" s="99">
        <f t="shared" si="4"/>
        <v>8.20486368</v>
      </c>
      <c r="N286" s="99">
        <f>M286*(Bonds!AE276/100)*(1/(1+(Bonds!K276/100)))</f>
        <v>0.006052458224</v>
      </c>
      <c r="O286" s="99">
        <f>-M286*Bonds!$AS$8</f>
        <v>-1.284697536</v>
      </c>
      <c r="P286" s="99">
        <f t="shared" si="5"/>
        <v>-4.062570318</v>
      </c>
    </row>
    <row r="287">
      <c r="A287" s="261">
        <v>42733.0</v>
      </c>
      <c r="B287" s="10">
        <f>exp(-'Yield curve'!B280*$B$9/100)</f>
        <v>0.918236772</v>
      </c>
      <c r="C287" s="10">
        <f>exp(-'Yield curve'!C280*$C$9/100)</f>
        <v>0.8456920439</v>
      </c>
      <c r="D287" s="10">
        <f>exp(-'Yield curve'!D280*$D$9/100)</f>
        <v>0.7800478617</v>
      </c>
      <c r="E287" s="10">
        <f>exp(-'Yield curve'!E280*$E$9/100)</f>
        <v>0.7187799631</v>
      </c>
      <c r="F287" s="10">
        <f>exp(-'Yield curve'!F280*$F$9/100)</f>
        <v>0.662655521</v>
      </c>
      <c r="G287" s="10">
        <f>exp(-'Yield curve'!G280*$G$9/100)</f>
        <v>0.6095709073</v>
      </c>
      <c r="H287" s="10">
        <f>exp(-'Yield curve'!H280*$H$9/100)</f>
        <v>0.5605145936</v>
      </c>
      <c r="I287" s="10">
        <f>exp(-'Yield curve'!I280*$I$9/100)</f>
        <v>0.5146507999</v>
      </c>
      <c r="J287" s="10">
        <f>exp(-'Yield curve'!J280*$J$9/100)</f>
        <v>0.472224864</v>
      </c>
      <c r="K287" s="99">
        <f>exp(-'Yield curve'!K280*$K$9/100)</f>
        <v>0.4330075996</v>
      </c>
      <c r="L287" s="99">
        <f t="shared" si="3"/>
        <v>66.10459321</v>
      </c>
      <c r="M287" s="99">
        <f t="shared" si="4"/>
        <v>8.213730819</v>
      </c>
      <c r="N287" s="99">
        <f>M287*(Bonds!AE277/100)*(1/(1+(Bonds!K277/100)))</f>
        <v>-0.006063472045</v>
      </c>
      <c r="O287" s="99">
        <f>-M287*Bonds!$AS$8</f>
        <v>-1.286085931</v>
      </c>
      <c r="P287" s="99">
        <f t="shared" si="5"/>
        <v>-4.066960808</v>
      </c>
    </row>
    <row r="288">
      <c r="A288" s="261">
        <v>42732.0</v>
      </c>
      <c r="B288" s="10">
        <f>exp(-'Yield curve'!B281*$B$9/100)</f>
        <v>0.918144953</v>
      </c>
      <c r="C288" s="10">
        <f>exp(-'Yield curve'!C281*$C$9/100)</f>
        <v>0.8450157608</v>
      </c>
      <c r="D288" s="10">
        <f>exp(-'Yield curve'!D281*$D$9/100)</f>
        <v>0.77841148</v>
      </c>
      <c r="E288" s="10">
        <f>exp(-'Yield curve'!E281*$E$9/100)</f>
        <v>0.7166268545</v>
      </c>
      <c r="F288" s="10">
        <f>exp(-'Yield curve'!F281*$F$9/100)</f>
        <v>0.6600101931</v>
      </c>
      <c r="G288" s="10">
        <f>exp(-'Yield curve'!G281*$G$9/100)</f>
        <v>0.606651978</v>
      </c>
      <c r="H288" s="10">
        <f>exp(-'Yield curve'!H281*$H$9/100)</f>
        <v>0.5573844844</v>
      </c>
      <c r="I288" s="10">
        <f>exp(-'Yield curve'!I281*$I$9/100)</f>
        <v>0.5113675524</v>
      </c>
      <c r="J288" s="10">
        <f>exp(-'Yield curve'!J281*$J$9/100)</f>
        <v>0.4688370558</v>
      </c>
      <c r="K288" s="99">
        <f>exp(-'Yield curve'!K281*$K$9/100)</f>
        <v>0.4295573582</v>
      </c>
      <c r="L288" s="99">
        <f t="shared" si="3"/>
        <v>65.67776267</v>
      </c>
      <c r="M288" s="99">
        <f t="shared" si="4"/>
        <v>8.20611127</v>
      </c>
      <c r="N288" s="99">
        <f>M288*(Bonds!AE278/100)*(1/(1+(Bonds!K278/100)))</f>
        <v>-0.008323395479</v>
      </c>
      <c r="O288" s="99">
        <f>-M288*Bonds!$AS$8</f>
        <v>-1.28489288</v>
      </c>
      <c r="P288" s="99">
        <f t="shared" si="5"/>
        <v>-4.063188052</v>
      </c>
    </row>
    <row r="289">
      <c r="A289" s="261">
        <v>42731.0</v>
      </c>
      <c r="B289" s="10">
        <f>exp(-'Yield curve'!B282*$B$9/100)</f>
        <v>0.9176859952</v>
      </c>
      <c r="C289" s="10">
        <f>exp(-'Yield curve'!C282*$C$9/100)</f>
        <v>0.8453538347</v>
      </c>
      <c r="D289" s="10">
        <f>exp(-'Yield curve'!D282*$D$9/100)</f>
        <v>0.77841148</v>
      </c>
      <c r="E289" s="10">
        <f>exp(-'Yield curve'!E282*$E$9/100)</f>
        <v>0.7159105858</v>
      </c>
      <c r="F289" s="10">
        <f>exp(-'Yield curve'!F282*$F$9/100)</f>
        <v>0.6583622284</v>
      </c>
      <c r="G289" s="10">
        <f>exp(-'Yield curve'!G282*$G$9/100)</f>
        <v>0.6042906429</v>
      </c>
      <c r="H289" s="10">
        <f>exp(-'Yield curve'!H282*$H$9/100)</f>
        <v>0.5542718548</v>
      </c>
      <c r="I289" s="10">
        <f>exp(-'Yield curve'!I282*$I$9/100)</f>
        <v>0.5076989289</v>
      </c>
      <c r="J289" s="10">
        <f>exp(-'Yield curve'!J282*$J$9/100)</f>
        <v>0.4646364533</v>
      </c>
      <c r="K289" s="99">
        <f>exp(-'Yield curve'!K282*$K$9/100)</f>
        <v>0.4248581205</v>
      </c>
      <c r="L289" s="99">
        <f t="shared" si="3"/>
        <v>65.13599248</v>
      </c>
      <c r="M289" s="99">
        <f t="shared" si="4"/>
        <v>8.193570131</v>
      </c>
      <c r="N289" s="99">
        <f>M289*(Bonds!AE279/100)*(1/(1+(Bonds!K279/100)))</f>
        <v>-0.0007547503806</v>
      </c>
      <c r="O289" s="99">
        <f>-M289*Bonds!$AS$8</f>
        <v>-1.28292922</v>
      </c>
      <c r="P289" s="99">
        <f t="shared" si="5"/>
        <v>-4.056978411</v>
      </c>
    </row>
    <row r="290">
      <c r="A290" s="261">
        <v>42730.0</v>
      </c>
      <c r="B290" s="10">
        <f>exp(-'Yield curve'!B283*$B$9/100)</f>
        <v>0.9180531431</v>
      </c>
      <c r="C290" s="10">
        <f>exp(-'Yield curve'!C283*$C$9/100)</f>
        <v>0.8461996113</v>
      </c>
      <c r="D290" s="10">
        <f>exp(-'Yield curve'!D283*$D$9/100)</f>
        <v>0.7793461345</v>
      </c>
      <c r="E290" s="10">
        <f>exp(-'Yield curve'!E283*$E$9/100)</f>
        <v>0.716340261</v>
      </c>
      <c r="F290" s="10">
        <f>exp(-'Yield curve'!F283*$F$9/100)</f>
        <v>0.6580331296</v>
      </c>
      <c r="G290" s="10">
        <f>exp(-'Yield curve'!G283*$G$9/100)</f>
        <v>0.603565929</v>
      </c>
      <c r="H290" s="10">
        <f>exp(-'Yield curve'!H283*$H$9/100)</f>
        <v>0.5531091052</v>
      </c>
      <c r="I290" s="10">
        <f>exp(-'Yield curve'!I283*$I$9/100)</f>
        <v>0.5067521082</v>
      </c>
      <c r="J290" s="10">
        <f>exp(-'Yield curve'!J283*$J$9/100)</f>
        <v>0.4639400211</v>
      </c>
      <c r="K290" s="99">
        <f>exp(-'Yield curve'!K283*$K$9/100)</f>
        <v>0.4244334747</v>
      </c>
      <c r="L290" s="99">
        <f t="shared" si="3"/>
        <v>65.08755268</v>
      </c>
      <c r="M290" s="99">
        <f t="shared" si="4"/>
        <v>8.19176498</v>
      </c>
      <c r="N290" s="99">
        <f>M290*(Bonds!AE280/100)*(1/(1+(Bonds!K280/100)))</f>
        <v>0.001509029194</v>
      </c>
      <c r="O290" s="99">
        <f>-M290*Bonds!$AS$8</f>
        <v>-1.282646573</v>
      </c>
      <c r="P290" s="99">
        <f t="shared" si="5"/>
        <v>-4.056084605</v>
      </c>
    </row>
    <row r="291">
      <c r="A291" s="261">
        <v>42727.0</v>
      </c>
      <c r="B291" s="10">
        <f>exp(-'Yield curve'!B284*$B$9/100)</f>
        <v>0.9178695508</v>
      </c>
      <c r="C291" s="10">
        <f>exp(-'Yield curve'!C284*$C$9/100)</f>
        <v>0.8455229224</v>
      </c>
      <c r="D291" s="10">
        <f>exp(-'Yield curve'!D284*$D$9/100)</f>
        <v>0.77841148</v>
      </c>
      <c r="E291" s="10">
        <f>exp(-'Yield curve'!E284*$E$9/100)</f>
        <v>0.7156242788</v>
      </c>
      <c r="F291" s="10">
        <f>exp(-'Yield curve'!F284*$F$9/100)</f>
        <v>0.6577041953</v>
      </c>
      <c r="G291" s="10">
        <f>exp(-'Yield curve'!G284*$G$9/100)</f>
        <v>0.603565929</v>
      </c>
      <c r="H291" s="10">
        <f>exp(-'Yield curve'!H284*$H$9/100)</f>
        <v>0.5534964171</v>
      </c>
      <c r="I291" s="10">
        <f>exp(-'Yield curve'!I284*$I$9/100)</f>
        <v>0.5072929322</v>
      </c>
      <c r="J291" s="10">
        <f>exp(-'Yield curve'!J284*$J$9/100)</f>
        <v>0.4646364533</v>
      </c>
      <c r="K291" s="99">
        <f>exp(-'Yield curve'!K284*$K$9/100)</f>
        <v>0.4252831911</v>
      </c>
      <c r="L291" s="99">
        <f t="shared" si="3"/>
        <v>65.17124483</v>
      </c>
      <c r="M291" s="99">
        <f t="shared" si="4"/>
        <v>8.194979074</v>
      </c>
      <c r="N291" s="99">
        <f>M291*(Bonds!AE281/100)*(1/(1+(Bonds!K281/100)))</f>
        <v>0</v>
      </c>
      <c r="O291" s="99">
        <f>-M291*Bonds!$AS$8</f>
        <v>-1.283149828</v>
      </c>
      <c r="P291" s="99">
        <f t="shared" si="5"/>
        <v>-4.057676037</v>
      </c>
    </row>
    <row r="292">
      <c r="A292" s="261">
        <v>42726.0</v>
      </c>
      <c r="B292" s="10">
        <f>exp(-'Yield curve'!B285*$B$9/100)</f>
        <v>0.9180531431</v>
      </c>
      <c r="C292" s="10">
        <f>exp(-'Yield curve'!C285*$C$9/100)</f>
        <v>0.8458611992</v>
      </c>
      <c r="D292" s="10">
        <f>exp(-'Yield curve'!D285*$D$9/100)</f>
        <v>0.7781779916</v>
      </c>
      <c r="E292" s="10">
        <f>exp(-'Yield curve'!E285*$E$9/100)</f>
        <v>0.7150520083</v>
      </c>
      <c r="F292" s="10">
        <f>exp(-'Yield curve'!F285*$F$9/100)</f>
        <v>0.6567183785</v>
      </c>
      <c r="G292" s="10">
        <f>exp(-'Yield curve'!G285*$G$9/100)</f>
        <v>0.6026612588</v>
      </c>
      <c r="H292" s="10">
        <f>exp(-'Yield curve'!H285*$H$9/100)</f>
        <v>0.5527220643</v>
      </c>
      <c r="I292" s="10">
        <f>exp(-'Yield curve'!I285*$I$9/100)</f>
        <v>0.5067521082</v>
      </c>
      <c r="J292" s="10">
        <f>exp(-'Yield curve'!J285*$J$9/100)</f>
        <v>0.4643577551</v>
      </c>
      <c r="K292" s="99">
        <f>exp(-'Yield curve'!K285*$K$9/100)</f>
        <v>0.4252831911</v>
      </c>
      <c r="L292" s="99">
        <f t="shared" si="3"/>
        <v>65.15805595</v>
      </c>
      <c r="M292" s="99">
        <f t="shared" si="4"/>
        <v>8.195308828</v>
      </c>
      <c r="N292" s="99">
        <f>M292*(Bonds!AE282/100)*(1/(1+(Bonds!K282/100)))</f>
        <v>-0.003019920342</v>
      </c>
      <c r="O292" s="99">
        <f>-M292*Bonds!$AS$8</f>
        <v>-1.28320146</v>
      </c>
      <c r="P292" s="99">
        <f t="shared" si="5"/>
        <v>-4.057839312</v>
      </c>
    </row>
    <row r="293">
      <c r="A293" s="261">
        <v>42725.0</v>
      </c>
      <c r="B293" s="10">
        <f>exp(-'Yield curve'!B286*$B$9/100)</f>
        <v>0.9177777684</v>
      </c>
      <c r="C293" s="10">
        <f>exp(-'Yield curve'!C286*$C$9/100)</f>
        <v>0.8451847808</v>
      </c>
      <c r="D293" s="10">
        <f>exp(-'Yield curve'!D286*$D$9/100)</f>
        <v>0.7779445732</v>
      </c>
      <c r="E293" s="10">
        <f>exp(-'Yield curve'!E286*$E$9/100)</f>
        <v>0.7147660447</v>
      </c>
      <c r="F293" s="10">
        <f>exp(-'Yield curve'!F286*$F$9/100)</f>
        <v>0.6563901014</v>
      </c>
      <c r="G293" s="10">
        <f>exp(-'Yield curve'!G286*$G$9/100)</f>
        <v>0.601938499</v>
      </c>
      <c r="H293" s="10">
        <f>exp(-'Yield curve'!H286*$H$9/100)</f>
        <v>0.5515625659</v>
      </c>
      <c r="I293" s="10">
        <f>exp(-'Yield curve'!I286*$I$9/100)</f>
        <v>0.5054025695</v>
      </c>
      <c r="J293" s="10">
        <f>exp(-'Yield curve'!J286*$J$9/100)</f>
        <v>0.4628279001</v>
      </c>
      <c r="K293" s="99">
        <f>exp(-'Yield curve'!K286*$K$9/100)</f>
        <v>0.4235854561</v>
      </c>
      <c r="L293" s="99">
        <f t="shared" si="3"/>
        <v>64.95937651</v>
      </c>
      <c r="M293" s="99">
        <f t="shared" si="4"/>
        <v>8.191054206</v>
      </c>
      <c r="N293" s="99">
        <f>M293*(Bonds!AE283/100)*(1/(1+(Bonds!K283/100)))</f>
        <v>-0.0007543101765</v>
      </c>
      <c r="O293" s="99">
        <f>-M293*Bonds!$AS$8</f>
        <v>-1.282535282</v>
      </c>
      <c r="P293" s="99">
        <f t="shared" si="5"/>
        <v>-4.055732671</v>
      </c>
    </row>
    <row r="294">
      <c r="A294" s="261">
        <v>42724.0</v>
      </c>
      <c r="B294" s="10">
        <f>exp(-'Yield curve'!B287*$B$9/100)</f>
        <v>0.9179613423</v>
      </c>
      <c r="C294" s="10">
        <f>exp(-'Yield curve'!C287*$C$9/100)</f>
        <v>0.8455229224</v>
      </c>
      <c r="D294" s="10">
        <f>exp(-'Yield curve'!D287*$D$9/100)</f>
        <v>0.7779445732</v>
      </c>
      <c r="E294" s="10">
        <f>exp(-'Yield curve'!E287*$E$9/100)</f>
        <v>0.7146231058</v>
      </c>
      <c r="F294" s="10">
        <f>exp(-'Yield curve'!F287*$F$9/100)</f>
        <v>0.6560619884</v>
      </c>
      <c r="G294" s="10">
        <f>exp(-'Yield curve'!G287*$G$9/100)</f>
        <v>0.6017579445</v>
      </c>
      <c r="H294" s="10">
        <f>exp(-'Yield curve'!H287*$H$9/100)</f>
        <v>0.5515625659</v>
      </c>
      <c r="I294" s="10">
        <f>exp(-'Yield curve'!I287*$I$9/100)</f>
        <v>0.5052678134</v>
      </c>
      <c r="J294" s="10">
        <f>exp(-'Yield curve'!J287*$J$9/100)</f>
        <v>0.4625502867</v>
      </c>
      <c r="K294" s="99">
        <f>exp(-'Yield curve'!K287*$K$9/100)</f>
        <v>0.4231620823</v>
      </c>
      <c r="L294" s="99">
        <f t="shared" si="3"/>
        <v>64.91365942</v>
      </c>
      <c r="M294" s="99">
        <f t="shared" si="4"/>
        <v>8.189748412</v>
      </c>
      <c r="N294" s="99">
        <f>M294*(Bonds!AE284/100)*(1/(1+(Bonds!K284/100)))</f>
        <v>0.00226236144</v>
      </c>
      <c r="O294" s="99">
        <f>-M294*Bonds!$AS$8</f>
        <v>-1.282330824</v>
      </c>
      <c r="P294" s="99">
        <f t="shared" si="5"/>
        <v>-4.055086118</v>
      </c>
    </row>
    <row r="295">
      <c r="A295" s="261">
        <v>42723.0</v>
      </c>
      <c r="B295" s="10">
        <f>exp(-'Yield curve'!B288*$B$9/100)</f>
        <v>0.9180531431</v>
      </c>
      <c r="C295" s="10">
        <f>exp(-'Yield curve'!C288*$C$9/100)</f>
        <v>0.8455229224</v>
      </c>
      <c r="D295" s="10">
        <f>exp(-'Yield curve'!D288*$D$9/100)</f>
        <v>0.7777112248</v>
      </c>
      <c r="E295" s="10">
        <f>exp(-'Yield curve'!E288*$E$9/100)</f>
        <v>0.7146231058</v>
      </c>
      <c r="F295" s="10">
        <f>exp(-'Yield curve'!F288*$F$9/100)</f>
        <v>0.6563901014</v>
      </c>
      <c r="G295" s="10">
        <f>exp(-'Yield curve'!G288*$G$9/100)</f>
        <v>0.6022997705</v>
      </c>
      <c r="H295" s="10">
        <f>exp(-'Yield curve'!H288*$H$9/100)</f>
        <v>0.5523352942</v>
      </c>
      <c r="I295" s="10">
        <f>exp(-'Yield curve'!I288*$I$9/100)</f>
        <v>0.5062118608</v>
      </c>
      <c r="J295" s="10">
        <f>exp(-'Yield curve'!J288*$J$9/100)</f>
        <v>0.4636617406</v>
      </c>
      <c r="K295" s="99">
        <f>exp(-'Yield curve'!K288*$K$9/100)</f>
        <v>0.4244334747</v>
      </c>
      <c r="L295" s="99">
        <f t="shared" si="3"/>
        <v>65.0576967</v>
      </c>
      <c r="M295" s="99">
        <f t="shared" si="4"/>
        <v>8.193308781</v>
      </c>
      <c r="N295" s="99">
        <f>M295*(Bonds!AE285/100)*(1/(1+(Bonds!K285/100)))</f>
        <v>-0.0007546567911</v>
      </c>
      <c r="O295" s="99">
        <f>-M295*Bonds!$AS$8</f>
        <v>-1.282888298</v>
      </c>
      <c r="P295" s="99">
        <f t="shared" si="5"/>
        <v>-4.056849005</v>
      </c>
    </row>
    <row r="296">
      <c r="A296" s="261">
        <v>42720.0</v>
      </c>
      <c r="B296" s="10">
        <f>exp(-'Yield curve'!B289*$B$9/100)</f>
        <v>0.918236772</v>
      </c>
      <c r="C296" s="10">
        <f>exp(-'Yield curve'!C289*$C$9/100)</f>
        <v>0.8453538347</v>
      </c>
      <c r="D296" s="10">
        <f>exp(-'Yield curve'!D289*$D$9/100)</f>
        <v>0.7779445732</v>
      </c>
      <c r="E296" s="10">
        <f>exp(-'Yield curve'!E289*$E$9/100)</f>
        <v>0.7149090122</v>
      </c>
      <c r="F296" s="10">
        <f>exp(-'Yield curve'!F289*$F$9/100)</f>
        <v>0.6567183785</v>
      </c>
      <c r="G296" s="10">
        <f>exp(-'Yield curve'!G289*$G$9/100)</f>
        <v>0.6024804875</v>
      </c>
      <c r="H296" s="10">
        <f>exp(-'Yield curve'!H289*$H$9/100)</f>
        <v>0.5523352942</v>
      </c>
      <c r="I296" s="10">
        <f>exp(-'Yield curve'!I289*$I$9/100)</f>
        <v>0.506076889</v>
      </c>
      <c r="J296" s="10">
        <f>exp(-'Yield curve'!J289*$J$9/100)</f>
        <v>0.463383627</v>
      </c>
      <c r="K296" s="99">
        <f>exp(-'Yield curve'!K289*$K$9/100)</f>
        <v>0.4240092534</v>
      </c>
      <c r="L296" s="99">
        <f t="shared" si="3"/>
        <v>65.01599376</v>
      </c>
      <c r="M296" s="99">
        <f t="shared" si="4"/>
        <v>8.191855724</v>
      </c>
      <c r="N296" s="99">
        <f>M296*(Bonds!AE286/100)*(1/(1+(Bonds!K286/100)))</f>
        <v>-0.003017813861</v>
      </c>
      <c r="O296" s="99">
        <f>-M296*Bonds!$AS$8</f>
        <v>-1.282660782</v>
      </c>
      <c r="P296" s="99">
        <f t="shared" si="5"/>
        <v>-4.056129536</v>
      </c>
    </row>
    <row r="297">
      <c r="A297" s="261">
        <v>42719.0</v>
      </c>
      <c r="B297" s="10">
        <f>exp(-'Yield curve'!B290*$B$9/100)</f>
        <v>0.9175942312</v>
      </c>
      <c r="C297" s="10">
        <f>exp(-'Yield curve'!C290*$C$9/100)</f>
        <v>0.8450157608</v>
      </c>
      <c r="D297" s="10">
        <f>exp(-'Yield curve'!D290*$D$9/100)</f>
        <v>0.7777112248</v>
      </c>
      <c r="E297" s="10">
        <f>exp(-'Yield curve'!E290*$E$9/100)</f>
        <v>0.7146231058</v>
      </c>
      <c r="F297" s="10">
        <f>exp(-'Yield curve'!F290*$F$9/100)</f>
        <v>0.6563901014</v>
      </c>
      <c r="G297" s="10">
        <f>exp(-'Yield curve'!G290*$G$9/100)</f>
        <v>0.601938499</v>
      </c>
      <c r="H297" s="10">
        <f>exp(-'Yield curve'!H290*$H$9/100)</f>
        <v>0.5515625659</v>
      </c>
      <c r="I297" s="10">
        <f>exp(-'Yield curve'!I290*$I$9/100)</f>
        <v>0.5049984091</v>
      </c>
      <c r="J297" s="10">
        <f>exp(-'Yield curve'!J290*$J$9/100)</f>
        <v>0.4619955592</v>
      </c>
      <c r="K297" s="99">
        <f>exp(-'Yield curve'!K290*$K$9/100)</f>
        <v>0.4223166039</v>
      </c>
      <c r="L297" s="99">
        <f t="shared" si="3"/>
        <v>64.82117161</v>
      </c>
      <c r="M297" s="99">
        <f t="shared" si="4"/>
        <v>8.187582653</v>
      </c>
      <c r="N297" s="99">
        <f>M297*(Bonds!AE287/100)*(1/(1+(Bonds!K287/100)))</f>
        <v>0.009799169075</v>
      </c>
      <c r="O297" s="99">
        <f>-M297*Bonds!$AS$8</f>
        <v>-1.281991715</v>
      </c>
      <c r="P297" s="99">
        <f t="shared" si="5"/>
        <v>-4.05401376</v>
      </c>
    </row>
    <row r="298">
      <c r="A298" s="261">
        <v>42718.0</v>
      </c>
      <c r="B298" s="10">
        <f>exp(-'Yield curve'!B291*$B$9/100)</f>
        <v>0.9175942312</v>
      </c>
      <c r="C298" s="10">
        <f>exp(-'Yield curve'!C291*$C$9/100)</f>
        <v>0.8456920439</v>
      </c>
      <c r="D298" s="10">
        <f>exp(-'Yield curve'!D291*$D$9/100)</f>
        <v>0.778878667</v>
      </c>
      <c r="E298" s="10">
        <f>exp(-'Yield curve'!E291*$E$9/100)</f>
        <v>0.716340261</v>
      </c>
      <c r="F298" s="10">
        <f>exp(-'Yield curve'!F291*$F$9/100)</f>
        <v>0.6586914918</v>
      </c>
      <c r="G298" s="10">
        <f>exp(-'Yield curve'!G291*$G$9/100)</f>
        <v>0.6048347492</v>
      </c>
      <c r="H298" s="10">
        <f>exp(-'Yield curve'!H291*$H$9/100)</f>
        <v>0.5550483788</v>
      </c>
      <c r="I298" s="10">
        <f>exp(-'Yield curve'!I291*$I$9/100)</f>
        <v>0.5091903655</v>
      </c>
      <c r="J298" s="10">
        <f>exp(-'Yield curve'!J291*$J$9/100)</f>
        <v>0.4668720695</v>
      </c>
      <c r="K298" s="99">
        <f>exp(-'Yield curve'!K291*$K$9/100)</f>
        <v>0.4278425607</v>
      </c>
      <c r="L298" s="99">
        <f t="shared" si="3"/>
        <v>65.46770293</v>
      </c>
      <c r="M298" s="99">
        <f t="shared" si="4"/>
        <v>8.201701855</v>
      </c>
      <c r="N298" s="99">
        <f>M298*(Bonds!AE288/100)*(1/(1+(Bonds!K288/100)))</f>
        <v>-0.001511973796</v>
      </c>
      <c r="O298" s="99">
        <f>-M298*Bonds!$AS$8</f>
        <v>-1.284202465</v>
      </c>
      <c r="P298" s="99">
        <f t="shared" si="5"/>
        <v>-4.061004766</v>
      </c>
    </row>
    <row r="299">
      <c r="A299" s="261">
        <v>42717.0</v>
      </c>
      <c r="B299" s="10">
        <f>exp(-'Yield curve'!B292*$B$9/100)</f>
        <v>0.9167687679</v>
      </c>
      <c r="C299" s="10">
        <f>exp(-'Yield curve'!C292*$C$9/100)</f>
        <v>0.84400235</v>
      </c>
      <c r="D299" s="10">
        <f>exp(-'Yield curve'!D292*$D$9/100)</f>
        <v>0.7772447381</v>
      </c>
      <c r="E299" s="10">
        <f>exp(-'Yield curve'!E292*$E$9/100)</f>
        <v>0.7149090122</v>
      </c>
      <c r="F299" s="10">
        <f>exp(-'Yield curve'!F292*$F$9/100)</f>
        <v>0.6577041953</v>
      </c>
      <c r="G299" s="10">
        <f>exp(-'Yield curve'!G292*$G$9/100)</f>
        <v>0.6041093829</v>
      </c>
      <c r="H299" s="10">
        <f>exp(-'Yield curve'!H292*$H$9/100)</f>
        <v>0.5546599809</v>
      </c>
      <c r="I299" s="10">
        <f>exp(-'Yield curve'!I292*$I$9/100)</f>
        <v>0.5086475187</v>
      </c>
      <c r="J299" s="10">
        <f>exp(-'Yield curve'!J292*$J$9/100)</f>
        <v>0.4661722863</v>
      </c>
      <c r="K299" s="99">
        <f>exp(-'Yield curve'!K292*$K$9/100)</f>
        <v>0.4269877307</v>
      </c>
      <c r="L299" s="99">
        <f t="shared" si="3"/>
        <v>65.34799394</v>
      </c>
      <c r="M299" s="99">
        <f t="shared" si="4"/>
        <v>8.201179861</v>
      </c>
      <c r="N299" s="99">
        <f>M299*(Bonds!AE289/100)*(1/(1+(Bonds!K289/100)))</f>
        <v>0.001511598905</v>
      </c>
      <c r="O299" s="99">
        <f>-M299*Bonds!$AS$8</f>
        <v>-1.284120732</v>
      </c>
      <c r="P299" s="99">
        <f t="shared" si="5"/>
        <v>-4.060746305</v>
      </c>
    </row>
    <row r="300">
      <c r="A300" s="261">
        <v>42716.0</v>
      </c>
      <c r="B300" s="10">
        <f>exp(-'Yield curve'!B293*$B$9/100)</f>
        <v>0.9168604494</v>
      </c>
      <c r="C300" s="10">
        <f>exp(-'Yield curve'!C293*$C$9/100)</f>
        <v>0.8443400185</v>
      </c>
      <c r="D300" s="10">
        <f>exp(-'Yield curve'!D293*$D$9/100)</f>
        <v>0.7770115996</v>
      </c>
      <c r="E300" s="10">
        <f>exp(-'Yield curve'!E293*$E$9/100)</f>
        <v>0.7141944606</v>
      </c>
      <c r="F300" s="10">
        <f>exp(-'Yield curve'!F293*$F$9/100)</f>
        <v>0.6563901014</v>
      </c>
      <c r="G300" s="10">
        <f>exp(-'Yield curve'!G293*$G$9/100)</f>
        <v>0.6028420843</v>
      </c>
      <c r="H300" s="10">
        <f>exp(-'Yield curve'!H293*$H$9/100)</f>
        <v>0.5534964171</v>
      </c>
      <c r="I300" s="10">
        <f>exp(-'Yield curve'!I293*$I$9/100)</f>
        <v>0.5081052506</v>
      </c>
      <c r="J300" s="10">
        <f>exp(-'Yield curve'!J293*$J$9/100)</f>
        <v>0.466312159</v>
      </c>
      <c r="K300" s="99">
        <f>exp(-'Yield curve'!K293*$K$9/100)</f>
        <v>0.4278425607</v>
      </c>
      <c r="L300" s="99">
        <f t="shared" si="3"/>
        <v>65.42013892</v>
      </c>
      <c r="M300" s="99">
        <f t="shared" si="4"/>
        <v>8.204151625</v>
      </c>
      <c r="N300" s="99">
        <f>M300*(Bonds!AE290/100)*(1/(1+(Bonds!K290/100)))</f>
        <v>-0.003024850816</v>
      </c>
      <c r="O300" s="99">
        <f>-M300*Bonds!$AS$8</f>
        <v>-1.284586044</v>
      </c>
      <c r="P300" s="99">
        <f t="shared" si="5"/>
        <v>-4.062217749</v>
      </c>
    </row>
    <row r="301">
      <c r="A301" s="261">
        <v>42713.0</v>
      </c>
      <c r="B301" s="10">
        <f>exp(-'Yield curve'!B294*$B$9/100)</f>
        <v>0.9162188717</v>
      </c>
      <c r="C301" s="10">
        <f>exp(-'Yield curve'!C294*$C$9/100)</f>
        <v>0.8421475858</v>
      </c>
      <c r="D301" s="10">
        <f>exp(-'Yield curve'!D294*$D$9/100)</f>
        <v>0.7737549946</v>
      </c>
      <c r="E301" s="10">
        <f>exp(-'Yield curve'!E294*$E$9/100)</f>
        <v>0.7107745415</v>
      </c>
      <c r="F301" s="10">
        <f>exp(-'Yield curve'!F294*$F$9/100)</f>
        <v>0.6531163421</v>
      </c>
      <c r="G301" s="10">
        <f>exp(-'Yield curve'!G294*$G$9/100)</f>
        <v>0.5999553759</v>
      </c>
      <c r="H301" s="10">
        <f>exp(-'Yield curve'!H294*$H$9/100)</f>
        <v>0.5511766072</v>
      </c>
      <c r="I301" s="10">
        <f>exp(-'Yield curve'!I294*$I$9/100)</f>
        <v>0.5059419532</v>
      </c>
      <c r="J301" s="10">
        <f>exp(-'Yield curve'!J294*$J$9/100)</f>
        <v>0.4643577551</v>
      </c>
      <c r="K301" s="99">
        <f>exp(-'Yield curve'!K294*$K$9/100)</f>
        <v>0.4261346086</v>
      </c>
      <c r="L301" s="99">
        <f t="shared" si="3"/>
        <v>65.16598608</v>
      </c>
      <c r="M301" s="99">
        <f t="shared" si="4"/>
        <v>8.202936715</v>
      </c>
      <c r="N301" s="99">
        <f>M301*(Bonds!AE291/100)*(1/(1+(Bonds!K291/100)))</f>
        <v>-0.005290754354</v>
      </c>
      <c r="O301" s="99">
        <f>-M301*Bonds!$AS$8</f>
        <v>-1.284395816</v>
      </c>
      <c r="P301" s="99">
        <f t="shared" si="5"/>
        <v>-4.061616197</v>
      </c>
    </row>
    <row r="302">
      <c r="A302" s="262">
        <v>42712.0</v>
      </c>
      <c r="B302" s="10">
        <f>exp(-'Yield curve'!B295*$B$9/100)</f>
        <v>0.9157608767</v>
      </c>
      <c r="C302" s="10">
        <f>exp(-'Yield curve'!C295*$C$9/100)</f>
        <v>0.8409694041</v>
      </c>
      <c r="D302" s="10">
        <f>exp(-'Yield curve'!D295*$D$9/100)</f>
        <v>0.7723634883</v>
      </c>
      <c r="E302" s="10">
        <f>exp(-'Yield curve'!E295*$E$9/100)</f>
        <v>0.7094962981</v>
      </c>
      <c r="F302" s="10">
        <f>exp(-'Yield curve'!F295*$F$9/100)</f>
        <v>0.652137402</v>
      </c>
      <c r="G302" s="10">
        <f>exp(-'Yield curve'!G295*$G$9/100)</f>
        <v>0.5988764276</v>
      </c>
      <c r="H302" s="10">
        <f>exp(-'Yield curve'!H295*$H$9/100)</f>
        <v>0.5500203508</v>
      </c>
      <c r="I302" s="10">
        <f>exp(-'Yield curve'!I295*$I$9/100)</f>
        <v>0.5041910577</v>
      </c>
      <c r="J302" s="10">
        <f>exp(-'Yield curve'!J295*$J$9/100)</f>
        <v>0.4619955592</v>
      </c>
      <c r="K302" s="99">
        <f>exp(-'Yield curve'!K295*$K$9/100)</f>
        <v>0.4231620823</v>
      </c>
      <c r="L302" s="99">
        <f t="shared" si="3"/>
        <v>64.81761355</v>
      </c>
      <c r="M302" s="99">
        <f t="shared" si="4"/>
        <v>8.195951034</v>
      </c>
      <c r="N302" s="99">
        <f>M302*(Bonds!AE292/100)*(1/(1+(Bonds!K292/100)))</f>
        <v>-0.004528149742</v>
      </c>
      <c r="O302" s="99">
        <f>-M302*Bonds!$AS$8</f>
        <v>-1.283302015</v>
      </c>
      <c r="P302" s="99">
        <f t="shared" si="5"/>
        <v>-4.058157295</v>
      </c>
    </row>
    <row r="303">
      <c r="A303" s="262">
        <v>42711.0</v>
      </c>
      <c r="B303" s="10">
        <f>exp(-'Yield curve'!B296*$B$9/100)</f>
        <v>0.9156693052</v>
      </c>
      <c r="C303" s="10">
        <f>exp(-'Yield curve'!C296*$C$9/100)</f>
        <v>0.8402968977</v>
      </c>
      <c r="D303" s="10">
        <f>exp(-'Yield curve'!D296*$D$9/100)</f>
        <v>0.7707432268</v>
      </c>
      <c r="E303" s="10">
        <f>exp(-'Yield curve'!E296*$E$9/100)</f>
        <v>0.7072295387</v>
      </c>
      <c r="F303" s="10">
        <f>exp(-'Yield curve'!F296*$F$9/100)</f>
        <v>0.6492093767</v>
      </c>
      <c r="G303" s="10">
        <f>exp(-'Yield curve'!G296*$G$9/100)</f>
        <v>0.5956512108</v>
      </c>
      <c r="H303" s="10">
        <f>exp(-'Yield curve'!H296*$H$9/100)</f>
        <v>0.5465661149</v>
      </c>
      <c r="I303" s="10">
        <f>exp(-'Yield curve'!I296*$I$9/100)</f>
        <v>0.5009745388</v>
      </c>
      <c r="J303" s="10">
        <f>exp(-'Yield curve'!J296*$J$9/100)</f>
        <v>0.4590941363</v>
      </c>
      <c r="K303" s="99">
        <f>exp(-'Yield curve'!K296*$K$9/100)</f>
        <v>0.4206307115</v>
      </c>
      <c r="L303" s="99">
        <f t="shared" si="3"/>
        <v>64.48429885</v>
      </c>
      <c r="M303" s="99">
        <f t="shared" si="4"/>
        <v>8.190880506</v>
      </c>
      <c r="N303" s="99">
        <f>M303*(Bonds!AE293/100)*(1/(1+(Bonds!K293/100)))</f>
        <v>-0.00527665779</v>
      </c>
      <c r="O303" s="99">
        <f>-M303*Bonds!$AS$8</f>
        <v>-1.282508085</v>
      </c>
      <c r="P303" s="99">
        <f t="shared" si="5"/>
        <v>-4.055646665</v>
      </c>
    </row>
    <row r="304">
      <c r="A304" s="262">
        <v>42710.0</v>
      </c>
      <c r="B304" s="10">
        <f>exp(-'Yield curve'!B297*$B$9/100)</f>
        <v>0.915211585</v>
      </c>
      <c r="C304" s="10">
        <f>exp(-'Yield curve'!C297*$C$9/100)</f>
        <v>0.8397928707</v>
      </c>
      <c r="D304" s="10">
        <f>exp(-'Yield curve'!D297*$D$9/100)</f>
        <v>0.7702809196</v>
      </c>
      <c r="E304" s="10">
        <f>exp(-'Yield curve'!E297*$E$9/100)</f>
        <v>0.7059576706</v>
      </c>
      <c r="F304" s="10">
        <f>exp(-'Yield curve'!F297*$F$9/100)</f>
        <v>0.6469411156</v>
      </c>
      <c r="G304" s="10">
        <f>exp(-'Yield curve'!G297*$G$9/100)</f>
        <v>0.5927989359</v>
      </c>
      <c r="H304" s="10">
        <f>exp(-'Yield curve'!H297*$H$9/100)</f>
        <v>0.5431335722</v>
      </c>
      <c r="I304" s="10">
        <f>exp(-'Yield curve'!I297*$I$9/100)</f>
        <v>0.4976458166</v>
      </c>
      <c r="J304" s="10">
        <f>exp(-'Yield curve'!J297*$J$9/100)</f>
        <v>0.4559372904</v>
      </c>
      <c r="K304" s="99">
        <f>exp(-'Yield curve'!K297*$K$9/100)</f>
        <v>0.417696578</v>
      </c>
      <c r="L304" s="99">
        <f t="shared" si="3"/>
        <v>64.11854504</v>
      </c>
      <c r="M304" s="99">
        <f t="shared" si="4"/>
        <v>8.183938559</v>
      </c>
      <c r="N304" s="99">
        <f>M304*(Bonds!AE294/100)*(1/(1+(Bonds!K294/100)))</f>
        <v>-0.003763422496</v>
      </c>
      <c r="O304" s="99">
        <f>-M304*Bonds!$AS$8</f>
        <v>-1.281421131</v>
      </c>
      <c r="P304" s="99">
        <f t="shared" si="5"/>
        <v>-4.052209417</v>
      </c>
    </row>
    <row r="305">
      <c r="A305" s="262">
        <v>42709.0</v>
      </c>
      <c r="B305" s="10">
        <f>exp(-'Yield curve'!B298*$B$9/100)</f>
        <v>0.9146626228</v>
      </c>
      <c r="C305" s="10">
        <f>exp(-'Yield curve'!C298*$C$9/100)</f>
        <v>0.8386179833</v>
      </c>
      <c r="D305" s="10">
        <f>exp(-'Yield curve'!D298*$D$9/100)</f>
        <v>0.7688956611</v>
      </c>
      <c r="E305" s="10">
        <f>exp(-'Yield curve'!E298*$E$9/100)</f>
        <v>0.7045471662</v>
      </c>
      <c r="F305" s="10">
        <f>exp(-'Yield curve'!F298*$F$9/100)</f>
        <v>0.6456485264</v>
      </c>
      <c r="G305" s="10">
        <f>exp(-'Yield curve'!G298*$G$9/100)</f>
        <v>0.5913779244</v>
      </c>
      <c r="H305" s="10">
        <f>exp(-'Yield curve'!H298*$H$9/100)</f>
        <v>0.5416149253</v>
      </c>
      <c r="I305" s="10">
        <f>exp(-'Yield curve'!I298*$I$9/100)</f>
        <v>0.4959236313</v>
      </c>
      <c r="J305" s="10">
        <f>exp(-'Yield curve'!J298*$J$9/100)</f>
        <v>0.4540263695</v>
      </c>
      <c r="K305" s="99">
        <f>exp(-'Yield curve'!K298*$K$9/100)</f>
        <v>0.4156133076</v>
      </c>
      <c r="L305" s="99">
        <f t="shared" si="3"/>
        <v>63.85957917</v>
      </c>
      <c r="M305" s="99">
        <f t="shared" si="4"/>
        <v>8.179564187</v>
      </c>
      <c r="N305" s="99">
        <f>M305*(Bonds!AE295/100)*(1/(1+(Bonds!K295/100)))</f>
        <v>-0.00300774561</v>
      </c>
      <c r="O305" s="99">
        <f>-M305*Bonds!$AS$8</f>
        <v>-1.280736203</v>
      </c>
      <c r="P305" s="99">
        <f t="shared" si="5"/>
        <v>-4.050043483</v>
      </c>
    </row>
    <row r="306">
      <c r="A306" s="262">
        <v>42706.0</v>
      </c>
      <c r="B306" s="10">
        <f>exp(-'Yield curve'!B299*$B$9/100)</f>
        <v>0.9146626228</v>
      </c>
      <c r="C306" s="10">
        <f>exp(-'Yield curve'!C299*$C$9/100)</f>
        <v>0.8384502765</v>
      </c>
      <c r="D306" s="10">
        <f>exp(-'Yield curve'!D299*$D$9/100)</f>
        <v>0.7682039663</v>
      </c>
      <c r="E306" s="10">
        <f>exp(-'Yield curve'!E299*$E$9/100)</f>
        <v>0.7034207921</v>
      </c>
      <c r="F306" s="10">
        <f>exp(-'Yield curve'!F299*$F$9/100)</f>
        <v>0.6440364211</v>
      </c>
      <c r="G306" s="10">
        <f>exp(-'Yield curve'!G299*$G$9/100)</f>
        <v>0.5896064491</v>
      </c>
      <c r="H306" s="10">
        <f>exp(-'Yield curve'!H299*$H$9/100)</f>
        <v>0.5397225866</v>
      </c>
      <c r="I306" s="10">
        <f>exp(-'Yield curve'!I299*$I$9/100)</f>
        <v>0.4940756348</v>
      </c>
      <c r="J306" s="10">
        <f>exp(-'Yield curve'!J299*$J$9/100)</f>
        <v>0.4522591151</v>
      </c>
      <c r="K306" s="99">
        <f>exp(-'Yield curve'!K299*$K$9/100)</f>
        <v>0.4139541749</v>
      </c>
      <c r="L306" s="99">
        <f t="shared" si="3"/>
        <v>63.64978962</v>
      </c>
      <c r="M306" s="99">
        <f t="shared" si="4"/>
        <v>8.175721145</v>
      </c>
      <c r="N306" s="99">
        <f>M306*(Bonds!AE296/100)*(1/(1+(Bonds!K296/100)))</f>
        <v>0</v>
      </c>
      <c r="O306" s="99">
        <f>-M306*Bonds!$AS$8</f>
        <v>-1.280134469</v>
      </c>
      <c r="P306" s="99">
        <f t="shared" si="5"/>
        <v>-4.048140633</v>
      </c>
    </row>
    <row r="307">
      <c r="A307" s="262">
        <v>42705.0</v>
      </c>
      <c r="B307" s="10">
        <f>exp(-'Yield curve'!B300*$B$9/100)</f>
        <v>0.915028561</v>
      </c>
      <c r="C307" s="10">
        <f>exp(-'Yield curve'!C300*$C$9/100)</f>
        <v>0.8391213051</v>
      </c>
      <c r="D307" s="10">
        <f>exp(-'Yield curve'!D300*$D$9/100)</f>
        <v>0.7688956611</v>
      </c>
      <c r="E307" s="10">
        <f>exp(-'Yield curve'!E300*$E$9/100)</f>
        <v>0.7041245647</v>
      </c>
      <c r="F307" s="10">
        <f>exp(-'Yield curve'!F300*$F$9/100)</f>
        <v>0.6446807796</v>
      </c>
      <c r="G307" s="10">
        <f>exp(-'Yield curve'!G300*$G$9/100)</f>
        <v>0.5901373338</v>
      </c>
      <c r="H307" s="10">
        <f>exp(-'Yield curve'!H300*$H$9/100)</f>
        <v>0.5401005246</v>
      </c>
      <c r="I307" s="10">
        <f>exp(-'Yield curve'!I300*$I$9/100)</f>
        <v>0.4943392121</v>
      </c>
      <c r="J307" s="10">
        <f>exp(-'Yield curve'!J300*$J$9/100)</f>
        <v>0.4523948131</v>
      </c>
      <c r="K307" s="99">
        <f>exp(-'Yield curve'!K300*$K$9/100)</f>
        <v>0.4139541749</v>
      </c>
      <c r="L307" s="99">
        <f t="shared" si="3"/>
        <v>63.66513674</v>
      </c>
      <c r="M307" s="99">
        <f t="shared" si="4"/>
        <v>8.174793775</v>
      </c>
      <c r="N307" s="99">
        <f>M307*(Bonds!AE297/100)*(1/(1+(Bonds!K297/100)))</f>
        <v>-0.003756108149</v>
      </c>
      <c r="O307" s="99">
        <f>-M307*Bonds!$AS$8</f>
        <v>-1.279989263</v>
      </c>
      <c r="P307" s="99">
        <f t="shared" si="5"/>
        <v>-4.047681453</v>
      </c>
    </row>
    <row r="308">
      <c r="A308" s="261">
        <v>42704.0</v>
      </c>
      <c r="B308" s="10">
        <f>exp(-'Yield curve'!B301*$B$9/100)</f>
        <v>0.9143882651</v>
      </c>
      <c r="C308" s="10">
        <f>exp(-'Yield curve'!C301*$C$9/100)</f>
        <v>0.8377797845</v>
      </c>
      <c r="D308" s="10">
        <f>exp(-'Yield curve'!D301*$D$9/100)</f>
        <v>0.7670525241</v>
      </c>
      <c r="E308" s="10">
        <f>exp(-'Yield curve'!E301*$E$9/100)</f>
        <v>0.7020153564</v>
      </c>
      <c r="F308" s="10">
        <f>exp(-'Yield curve'!F301*$F$9/100)</f>
        <v>0.642428341</v>
      </c>
      <c r="G308" s="10">
        <f>exp(-'Yield curve'!G301*$G$9/100)</f>
        <v>0.5878402804</v>
      </c>
      <c r="H308" s="10">
        <f>exp(-'Yield curve'!H301*$H$9/100)</f>
        <v>0.5378368595</v>
      </c>
      <c r="I308" s="10">
        <f>exp(-'Yield curve'!I301*$I$9/100)</f>
        <v>0.4921032796</v>
      </c>
      <c r="J308" s="10">
        <f>exp(-'Yield curve'!J301*$J$9/100)</f>
        <v>0.4502285213</v>
      </c>
      <c r="K308" s="99">
        <f>exp(-'Yield curve'!K301*$K$9/100)</f>
        <v>0.4118895698</v>
      </c>
      <c r="L308" s="99">
        <f t="shared" si="3"/>
        <v>63.39142672</v>
      </c>
      <c r="M308" s="99">
        <f t="shared" si="4"/>
        <v>8.171105316</v>
      </c>
      <c r="N308" s="99">
        <f>M308*(Bonds!AE298/100)*(1/(1+(Bonds!K298/100)))</f>
        <v>-0.006004302611</v>
      </c>
      <c r="O308" s="99">
        <f>-M308*Bonds!$AS$8</f>
        <v>-1.279411734</v>
      </c>
      <c r="P308" s="99">
        <f t="shared" si="5"/>
        <v>-4.045855143</v>
      </c>
    </row>
    <row r="309">
      <c r="A309" s="261">
        <v>42703.0</v>
      </c>
      <c r="B309" s="10">
        <f>exp(-'Yield curve'!B302*$B$9/100)</f>
        <v>0.9142968309</v>
      </c>
      <c r="C309" s="10">
        <f>exp(-'Yield curve'!C302*$C$9/100)</f>
        <v>0.8376122453</v>
      </c>
      <c r="D309" s="10">
        <f>exp(-'Yield curve'!D302*$D$9/100)</f>
        <v>0.7668224429</v>
      </c>
      <c r="E309" s="10">
        <f>exp(-'Yield curve'!E302*$E$9/100)</f>
        <v>0.7015942735</v>
      </c>
      <c r="F309" s="10">
        <f>exp(-'Yield curve'!F302*$F$9/100)</f>
        <v>0.6417862337</v>
      </c>
      <c r="G309" s="10">
        <f>exp(-'Yield curve'!G302*$G$9/100)</f>
        <v>0.5867831196</v>
      </c>
      <c r="H309" s="10">
        <f>exp(-'Yield curve'!H302*$H$9/100)</f>
        <v>0.5363330226</v>
      </c>
      <c r="I309" s="10">
        <f>exp(-'Yield curve'!I302*$I$9/100)</f>
        <v>0.4900081118</v>
      </c>
      <c r="J309" s="10">
        <f>exp(-'Yield curve'!J302*$J$9/100)</f>
        <v>0.4475352381</v>
      </c>
      <c r="K309" s="99">
        <f>exp(-'Yield curve'!K302*$K$9/100)</f>
        <v>0.4086075986</v>
      </c>
      <c r="L309" s="99">
        <f t="shared" si="3"/>
        <v>63.02058677</v>
      </c>
      <c r="M309" s="99">
        <f t="shared" si="4"/>
        <v>8.161739232</v>
      </c>
      <c r="N309" s="99">
        <f>M309*(Bonds!AE299/100)*(1/(1+(Bonds!K299/100)))</f>
        <v>0.004494762312</v>
      </c>
      <c r="O309" s="99">
        <f>-M309*Bonds!$AS$8</f>
        <v>-1.277945215</v>
      </c>
      <c r="P309" s="99">
        <f t="shared" si="5"/>
        <v>-4.041217604</v>
      </c>
    </row>
    <row r="310">
      <c r="A310" s="261">
        <v>42702.0</v>
      </c>
      <c r="B310" s="10">
        <f>exp(-'Yield curve'!B303*$B$9/100)</f>
        <v>0.9145711611</v>
      </c>
      <c r="C310" s="10">
        <f>exp(-'Yield curve'!C303*$C$9/100)</f>
        <v>0.8382826032</v>
      </c>
      <c r="D310" s="10">
        <f>exp(-'Yield curve'!D303*$D$9/100)</f>
        <v>0.7679735397</v>
      </c>
      <c r="E310" s="10">
        <f>exp(-'Yield curve'!E303*$E$9/100)</f>
        <v>0.7028582805</v>
      </c>
      <c r="F310" s="10">
        <f>exp(-'Yield curve'!F303*$F$9/100)</f>
        <v>0.6430710906</v>
      </c>
      <c r="G310" s="10">
        <f>exp(-'Yield curve'!G303*$G$9/100)</f>
        <v>0.5883695748</v>
      </c>
      <c r="H310" s="10">
        <f>exp(-'Yield curve'!H303*$H$9/100)</f>
        <v>0.5382134771</v>
      </c>
      <c r="I310" s="10">
        <f>exp(-'Yield curve'!I303*$I$9/100)</f>
        <v>0.4921032796</v>
      </c>
      <c r="J310" s="10">
        <f>exp(-'Yield curve'!J303*$J$9/100)</f>
        <v>0.4498234979</v>
      </c>
      <c r="K310" s="99">
        <f>exp(-'Yield curve'!K303*$K$9/100)</f>
        <v>0.4110666139</v>
      </c>
      <c r="L310" s="99">
        <f t="shared" si="3"/>
        <v>63.3188273</v>
      </c>
      <c r="M310" s="99">
        <f t="shared" si="4"/>
        <v>8.167724359</v>
      </c>
      <c r="N310" s="99">
        <f>M310*(Bonds!AE300/100)*(1/(1+(Bonds!K300/100)))</f>
        <v>-0.002250268443</v>
      </c>
      <c r="O310" s="99">
        <f>-M310*Bonds!$AS$8</f>
        <v>-1.278882351</v>
      </c>
      <c r="P310" s="99">
        <f t="shared" si="5"/>
        <v>-4.04418109</v>
      </c>
    </row>
    <row r="311">
      <c r="A311" s="261">
        <v>42699.0</v>
      </c>
      <c r="B311" s="10">
        <f>exp(-'Yield curve'!B304*$B$9/100)</f>
        <v>0.9142968309</v>
      </c>
      <c r="C311" s="10">
        <f>exp(-'Yield curve'!C304*$C$9/100)</f>
        <v>0.8382826032</v>
      </c>
      <c r="D311" s="10">
        <f>exp(-'Yield curve'!D304*$D$9/100)</f>
        <v>0.7679735397</v>
      </c>
      <c r="E311" s="10">
        <f>exp(-'Yield curve'!E304*$E$9/100)</f>
        <v>0.7027177229</v>
      </c>
      <c r="F311" s="10">
        <f>exp(-'Yield curve'!F304*$F$9/100)</f>
        <v>0.6427496355</v>
      </c>
      <c r="G311" s="10">
        <f>exp(-'Yield curve'!G304*$G$9/100)</f>
        <v>0.5876639547</v>
      </c>
      <c r="H311" s="10">
        <f>exp(-'Yield curve'!H304*$H$9/100)</f>
        <v>0.5370844147</v>
      </c>
      <c r="I311" s="10">
        <f>exp(-'Yield curve'!I304*$I$9/100)</f>
        <v>0.4909236478</v>
      </c>
      <c r="J311" s="10">
        <f>exp(-'Yield curve'!J304*$J$9/100)</f>
        <v>0.4486106126</v>
      </c>
      <c r="K311" s="99">
        <f>exp(-'Yield curve'!K304*$K$9/100)</f>
        <v>0.409835262</v>
      </c>
      <c r="L311" s="99">
        <f t="shared" si="3"/>
        <v>63.17400998</v>
      </c>
      <c r="M311" s="99">
        <f t="shared" si="4"/>
        <v>8.164338626</v>
      </c>
      <c r="N311" s="99">
        <f>M311*(Bonds!AE301/100)*(1/(1+(Bonds!K301/100)))</f>
        <v>0.005247004258</v>
      </c>
      <c r="O311" s="99">
        <f>-M311*Bonds!$AS$8</f>
        <v>-1.278352222</v>
      </c>
      <c r="P311" s="99">
        <f t="shared" si="5"/>
        <v>-4.042504673</v>
      </c>
    </row>
    <row r="312">
      <c r="A312" s="261">
        <v>42698.0</v>
      </c>
      <c r="B312" s="10">
        <f>exp(-'Yield curve'!B305*$B$9/100)</f>
        <v>0.915028561</v>
      </c>
      <c r="C312" s="10">
        <f>exp(-'Yield curve'!C305*$C$9/100)</f>
        <v>0.8394570208</v>
      </c>
      <c r="D312" s="10">
        <f>exp(-'Yield curve'!D305*$D$9/100)</f>
        <v>0.768665027</v>
      </c>
      <c r="E312" s="10">
        <f>exp(-'Yield curve'!E305*$E$9/100)</f>
        <v>0.7034207921</v>
      </c>
      <c r="F312" s="10">
        <f>exp(-'Yield curve'!F305*$F$9/100)</f>
        <v>0.6433927066</v>
      </c>
      <c r="G312" s="10">
        <f>exp(-'Yield curve'!G305*$G$9/100)</f>
        <v>0.5887227024</v>
      </c>
      <c r="H312" s="10">
        <f>exp(-'Yield curve'!H305*$H$9/100)</f>
        <v>0.5385903584</v>
      </c>
      <c r="I312" s="10">
        <f>exp(-'Yield curve'!I305*$I$9/100)</f>
        <v>0.4928912751</v>
      </c>
      <c r="J312" s="10">
        <f>exp(-'Yield curve'!J305*$J$9/100)</f>
        <v>0.4510396624</v>
      </c>
      <c r="K312" s="99">
        <f>exp(-'Yield curve'!K305*$K$9/100)</f>
        <v>0.4127141733</v>
      </c>
      <c r="L312" s="99">
        <f t="shared" si="3"/>
        <v>63.5101453</v>
      </c>
      <c r="M312" s="99">
        <f t="shared" si="4"/>
        <v>8.171663878</v>
      </c>
      <c r="N312" s="99">
        <f>M312*(Bonds!AE302/100)*(1/(1+(Bonds!K302/100)))</f>
        <v>0.0007507270444</v>
      </c>
      <c r="O312" s="99">
        <f>-M312*Bonds!$AS$8</f>
        <v>-1.279499192</v>
      </c>
      <c r="P312" s="99">
        <f t="shared" si="5"/>
        <v>-4.046131711</v>
      </c>
    </row>
    <row r="313">
      <c r="A313" s="261">
        <v>42697.0</v>
      </c>
      <c r="B313" s="10">
        <f>exp(-'Yield curve'!B306*$B$9/100)</f>
        <v>0.915211585</v>
      </c>
      <c r="C313" s="10">
        <f>exp(-'Yield curve'!C306*$C$9/100)</f>
        <v>0.8392891462</v>
      </c>
      <c r="D313" s="10">
        <f>exp(-'Yield curve'!D306*$D$9/100)</f>
        <v>0.7682039663</v>
      </c>
      <c r="E313" s="10">
        <f>exp(-'Yield curve'!E306*$E$9/100)</f>
        <v>0.70313948</v>
      </c>
      <c r="F313" s="10">
        <f>exp(-'Yield curve'!F306*$F$9/100)</f>
        <v>0.6433927066</v>
      </c>
      <c r="G313" s="10">
        <f>exp(-'Yield curve'!G306*$G$9/100)</f>
        <v>0.5888993458</v>
      </c>
      <c r="H313" s="10">
        <f>exp(-'Yield curve'!H306*$H$9/100)</f>
        <v>0.5389675036</v>
      </c>
      <c r="I313" s="10">
        <f>exp(-'Yield curve'!I306*$I$9/100)</f>
        <v>0.4932857458</v>
      </c>
      <c r="J313" s="10">
        <f>exp(-'Yield curve'!J306*$J$9/100)</f>
        <v>0.4514457809</v>
      </c>
      <c r="K313" s="99">
        <f>exp(-'Yield curve'!K306*$K$9/100)</f>
        <v>0.4131270939</v>
      </c>
      <c r="L313" s="99">
        <f t="shared" si="3"/>
        <v>63.55507763</v>
      </c>
      <c r="M313" s="99">
        <f t="shared" si="4"/>
        <v>8.173043381</v>
      </c>
      <c r="N313" s="99">
        <f>M313*(Bonds!AE303/100)*(1/(1+(Bonds!K303/100)))</f>
        <v>0.006007382125</v>
      </c>
      <c r="O313" s="99">
        <f>-M313*Bonds!$AS$8</f>
        <v>-1.279715191</v>
      </c>
      <c r="P313" s="99">
        <f t="shared" si="5"/>
        <v>-4.04681476</v>
      </c>
    </row>
    <row r="314">
      <c r="A314" s="261">
        <v>42696.0</v>
      </c>
      <c r="B314" s="10">
        <f>exp(-'Yield curve'!B307*$B$9/100)</f>
        <v>0.9151200684</v>
      </c>
      <c r="C314" s="10">
        <f>exp(-'Yield curve'!C307*$C$9/100)</f>
        <v>0.8399608461</v>
      </c>
      <c r="D314" s="10">
        <f>exp(-'Yield curve'!D307*$D$9/100)</f>
        <v>0.7702809196</v>
      </c>
      <c r="E314" s="10">
        <f>exp(-'Yield curve'!E307*$E$9/100)</f>
        <v>0.7058164931</v>
      </c>
      <c r="F314" s="10">
        <f>exp(-'Yield curve'!F307*$F$9/100)</f>
        <v>0.6466177259</v>
      </c>
      <c r="G314" s="10">
        <f>exp(-'Yield curve'!G307*$G$9/100)</f>
        <v>0.5922656569</v>
      </c>
      <c r="H314" s="10">
        <f>exp(-'Yield curve'!H307*$H$9/100)</f>
        <v>0.5423737172</v>
      </c>
      <c r="I314" s="10">
        <f>exp(-'Yield curve'!I307*$I$9/100)</f>
        <v>0.4967177442</v>
      </c>
      <c r="J314" s="10">
        <f>exp(-'Yield curve'!J307*$J$9/100)</f>
        <v>0.4548443529</v>
      </c>
      <c r="K314" s="99">
        <f>exp(-'Yield curve'!K307*$K$9/100)</f>
        <v>0.416445366</v>
      </c>
      <c r="L314" s="99">
        <f t="shared" si="3"/>
        <v>63.97608672</v>
      </c>
      <c r="M314" s="99">
        <f t="shared" si="4"/>
        <v>8.180403748</v>
      </c>
      <c r="N314" s="99">
        <f>M314*(Bonds!AE304/100)*(1/(1+(Bonds!K304/100)))</f>
        <v>0.0007521518709</v>
      </c>
      <c r="O314" s="99">
        <f>-M314*Bonds!$AS$8</f>
        <v>-1.280867659</v>
      </c>
      <c r="P314" s="99">
        <f t="shared" si="5"/>
        <v>-4.050459185</v>
      </c>
    </row>
    <row r="315">
      <c r="A315" s="261">
        <v>42695.0</v>
      </c>
      <c r="B315" s="10">
        <f>exp(-'Yield curve'!B308*$B$9/100)</f>
        <v>0.9155777429</v>
      </c>
      <c r="C315" s="10">
        <f>exp(-'Yield curve'!C308*$C$9/100)</f>
        <v>0.8401288551</v>
      </c>
      <c r="D315" s="10">
        <f>exp(-'Yield curve'!D308*$D$9/100)</f>
        <v>0.7698188897</v>
      </c>
      <c r="E315" s="10">
        <f>exp(-'Yield curve'!E308*$E$9/100)</f>
        <v>0.7052520658</v>
      </c>
      <c r="F315" s="10">
        <f>exp(-'Yield curve'!F308*$F$9/100)</f>
        <v>0.6459714314</v>
      </c>
      <c r="G315" s="10">
        <f>exp(-'Yield curve'!G308*$G$9/100)</f>
        <v>0.5919104041</v>
      </c>
      <c r="H315" s="10">
        <f>exp(-'Yield curve'!H308*$H$9/100)</f>
        <v>0.5423737172</v>
      </c>
      <c r="I315" s="10">
        <f>exp(-'Yield curve'!I308*$I$9/100)</f>
        <v>0.4968502199</v>
      </c>
      <c r="J315" s="10">
        <f>exp(-'Yield curve'!J308*$J$9/100)</f>
        <v>0.4551173414</v>
      </c>
      <c r="K315" s="99">
        <f>exp(-'Yield curve'!K308*$K$9/100)</f>
        <v>0.4168620197</v>
      </c>
      <c r="L315" s="99">
        <f t="shared" si="3"/>
        <v>64.01572137</v>
      </c>
      <c r="M315" s="99">
        <f t="shared" si="4"/>
        <v>8.181818583</v>
      </c>
      <c r="N315" s="99">
        <f>M315*(Bonds!AE305/100)*(1/(1+(Bonds!K305/100)))</f>
        <v>-0.001504702268</v>
      </c>
      <c r="O315" s="99">
        <f>-M315*Bonds!$AS$8</f>
        <v>-1.281089191</v>
      </c>
      <c r="P315" s="99">
        <f t="shared" si="5"/>
        <v>-4.051159729</v>
      </c>
    </row>
    <row r="316">
      <c r="A316" s="261">
        <v>42692.0</v>
      </c>
      <c r="B316" s="10">
        <f>exp(-'Yield curve'!B309*$B$9/100)</f>
        <v>0.9151200684</v>
      </c>
      <c r="C316" s="10">
        <f>exp(-'Yield curve'!C309*$C$9/100)</f>
        <v>0.8392891462</v>
      </c>
      <c r="D316" s="10">
        <f>exp(-'Yield curve'!D309*$D$9/100)</f>
        <v>0.768665027</v>
      </c>
      <c r="E316" s="10">
        <f>exp(-'Yield curve'!E309*$E$9/100)</f>
        <v>0.7039837539</v>
      </c>
      <c r="F316" s="10">
        <f>exp(-'Yield curve'!F309*$F$9/100)</f>
        <v>0.6446807796</v>
      </c>
      <c r="G316" s="10">
        <f>exp(-'Yield curve'!G309*$G$9/100)</f>
        <v>0.5908459237</v>
      </c>
      <c r="H316" s="10">
        <f>exp(-'Yield curve'!H309*$H$9/100)</f>
        <v>0.5416149253</v>
      </c>
      <c r="I316" s="10">
        <f>exp(-'Yield curve'!I309*$I$9/100)</f>
        <v>0.4960558952</v>
      </c>
      <c r="J316" s="10">
        <f>exp(-'Yield curve'!J309*$J$9/100)</f>
        <v>0.4542988671</v>
      </c>
      <c r="K316" s="99">
        <f>exp(-'Yield curve'!K309*$K$9/100)</f>
        <v>0.4160291288</v>
      </c>
      <c r="L316" s="99">
        <f t="shared" si="3"/>
        <v>63.89995518</v>
      </c>
      <c r="M316" s="99">
        <f t="shared" si="4"/>
        <v>8.18082062</v>
      </c>
      <c r="N316" s="99">
        <f>M316*(Bonds!AE306/100)*(1/(1+(Bonds!K306/100)))</f>
        <v>-0.0007521210463</v>
      </c>
      <c r="O316" s="99">
        <f>-M316*Bonds!$AS$8</f>
        <v>-1.280932932</v>
      </c>
      <c r="P316" s="99">
        <f t="shared" si="5"/>
        <v>-4.050665596</v>
      </c>
    </row>
    <row r="317">
      <c r="A317" s="261">
        <v>42691.0</v>
      </c>
      <c r="B317" s="10">
        <f>exp(-'Yield curve'!B310*$B$9/100)</f>
        <v>0.9157608767</v>
      </c>
      <c r="C317" s="10">
        <f>exp(-'Yield curve'!C310*$C$9/100)</f>
        <v>0.8394570208</v>
      </c>
      <c r="D317" s="10">
        <f>exp(-'Yield curve'!D310*$D$9/100)</f>
        <v>0.768434462</v>
      </c>
      <c r="E317" s="10">
        <f>exp(-'Yield curve'!E310*$E$9/100)</f>
        <v>0.7037022167</v>
      </c>
      <c r="F317" s="10">
        <f>exp(-'Yield curve'!F310*$F$9/100)</f>
        <v>0.6443585198</v>
      </c>
      <c r="G317" s="10">
        <f>exp(-'Yield curve'!G310*$G$9/100)</f>
        <v>0.5901373338</v>
      </c>
      <c r="H317" s="10">
        <f>exp(-'Yield curve'!H310*$H$9/100)</f>
        <v>0.5404787274</v>
      </c>
      <c r="I317" s="10">
        <f>exp(-'Yield curve'!I310*$I$9/100)</f>
        <v>0.4951307879</v>
      </c>
      <c r="J317" s="10">
        <f>exp(-'Yield curve'!J310*$J$9/100)</f>
        <v>0.4536179296</v>
      </c>
      <c r="K317" s="99">
        <f>exp(-'Yield curve'!K310*$K$9/100)</f>
        <v>0.4156133076</v>
      </c>
      <c r="L317" s="99">
        <f t="shared" si="3"/>
        <v>63.8447499</v>
      </c>
      <c r="M317" s="99">
        <f t="shared" si="4"/>
        <v>8.179608238</v>
      </c>
      <c r="N317" s="99">
        <f>M317*(Bonds!AE307/100)*(1/(1+(Bonds!K307/100)))</f>
        <v>-0.006015523617</v>
      </c>
      <c r="O317" s="99">
        <f>-M317*Bonds!$AS$8</f>
        <v>-1.2807431</v>
      </c>
      <c r="P317" s="99">
        <f t="shared" si="5"/>
        <v>-4.050065295</v>
      </c>
    </row>
    <row r="318">
      <c r="A318" s="261">
        <v>42690.0</v>
      </c>
      <c r="B318" s="10">
        <f>exp(-'Yield curve'!B311*$B$9/100)</f>
        <v>0.9149370627</v>
      </c>
      <c r="C318" s="10">
        <f>exp(-'Yield curve'!C311*$C$9/100)</f>
        <v>0.8387857237</v>
      </c>
      <c r="D318" s="10">
        <f>exp(-'Yield curve'!D311*$D$9/100)</f>
        <v>0.7672826744</v>
      </c>
      <c r="E318" s="10">
        <f>exp(-'Yield curve'!E311*$E$9/100)</f>
        <v>0.7018749674</v>
      </c>
      <c r="F318" s="10">
        <f>exp(-'Yield curve'!F311*$F$9/100)</f>
        <v>0.6417862337</v>
      </c>
      <c r="G318" s="10">
        <f>exp(-'Yield curve'!G311*$G$9/100)</f>
        <v>0.587487682</v>
      </c>
      <c r="H318" s="10">
        <f>exp(-'Yield curve'!H311*$H$9/100)</f>
        <v>0.5378368595</v>
      </c>
      <c r="I318" s="10">
        <f>exp(-'Yield curve'!I311*$I$9/100)</f>
        <v>0.4922345246</v>
      </c>
      <c r="J318" s="10">
        <f>exp(-'Yield curve'!J311*$J$9/100)</f>
        <v>0.4504987395</v>
      </c>
      <c r="K318" s="99">
        <f>exp(-'Yield curve'!K311*$K$9/100)</f>
        <v>0.4123016654</v>
      </c>
      <c r="L318" s="99">
        <f t="shared" si="3"/>
        <v>63.437758</v>
      </c>
      <c r="M318" s="99">
        <f t="shared" si="4"/>
        <v>8.171907675</v>
      </c>
      <c r="N318" s="99">
        <f>M318*(Bonds!AE308/100)*(1/(1+(Bonds!K308/100)))</f>
        <v>0.004504082864</v>
      </c>
      <c r="O318" s="99">
        <f>-M318*Bonds!$AS$8</f>
        <v>-1.279537365</v>
      </c>
      <c r="P318" s="99">
        <f t="shared" si="5"/>
        <v>-4.046252425</v>
      </c>
    </row>
    <row r="319">
      <c r="A319" s="261">
        <v>42689.0</v>
      </c>
      <c r="B319" s="10">
        <f>exp(-'Yield curve'!B312*$B$9/100)</f>
        <v>0.9151200684</v>
      </c>
      <c r="C319" s="10">
        <f>exp(-'Yield curve'!C312*$C$9/100)</f>
        <v>0.8391213051</v>
      </c>
      <c r="D319" s="10">
        <f>exp(-'Yield curve'!D312*$D$9/100)</f>
        <v>0.7682039663</v>
      </c>
      <c r="E319" s="10">
        <f>exp(-'Yield curve'!E312*$E$9/100)</f>
        <v>0.70313948</v>
      </c>
      <c r="F319" s="10">
        <f>exp(-'Yield curve'!F312*$F$9/100)</f>
        <v>0.6433927066</v>
      </c>
      <c r="G319" s="10">
        <f>exp(-'Yield curve'!G312*$G$9/100)</f>
        <v>0.5892527914</v>
      </c>
      <c r="H319" s="10">
        <f>exp(-'Yield curve'!H312*$H$9/100)</f>
        <v>0.5397225866</v>
      </c>
      <c r="I319" s="10">
        <f>exp(-'Yield curve'!I312*$I$9/100)</f>
        <v>0.4943392121</v>
      </c>
      <c r="J319" s="10">
        <f>exp(-'Yield curve'!J312*$J$9/100)</f>
        <v>0.4528021518</v>
      </c>
      <c r="K319" s="99">
        <f>exp(-'Yield curve'!K312*$K$9/100)</f>
        <v>0.4147829117</v>
      </c>
      <c r="L319" s="99">
        <f t="shared" si="3"/>
        <v>63.7378613</v>
      </c>
      <c r="M319" s="99">
        <f t="shared" si="4"/>
        <v>8.178009378</v>
      </c>
      <c r="N319" s="99">
        <f>M319*(Bonds!AE309/100)*(1/(1+(Bonds!K309/100)))</f>
        <v>-0.009771518558</v>
      </c>
      <c r="O319" s="99">
        <f>-M319*Bonds!$AS$8</f>
        <v>-1.280492755</v>
      </c>
      <c r="P319" s="99">
        <f t="shared" si="5"/>
        <v>-4.049273632</v>
      </c>
    </row>
    <row r="320">
      <c r="A320" s="261">
        <v>42688.0</v>
      </c>
      <c r="B320" s="10">
        <f>exp(-'Yield curve'!B313*$B$9/100)</f>
        <v>0.9141139898</v>
      </c>
      <c r="C320" s="10">
        <f>exp(-'Yield curve'!C313*$C$9/100)</f>
        <v>0.8382826032</v>
      </c>
      <c r="D320" s="10">
        <f>exp(-'Yield curve'!D313*$D$9/100)</f>
        <v>0.7670525241</v>
      </c>
      <c r="E320" s="10">
        <f>exp(-'Yield curve'!E313*$E$9/100)</f>
        <v>0.7014539687</v>
      </c>
      <c r="F320" s="10">
        <f>exp(-'Yield curve'!F313*$F$9/100)</f>
        <v>0.6411447683</v>
      </c>
      <c r="G320" s="10">
        <f>exp(-'Yield curve'!G313*$G$9/100)</f>
        <v>0.5860794022</v>
      </c>
      <c r="H320" s="10">
        <f>exp(-'Yield curve'!H313*$H$9/100)</f>
        <v>0.5355826817</v>
      </c>
      <c r="I320" s="10">
        <f>exp(-'Yield curve'!I313*$I$9/100)</f>
        <v>0.4897468438</v>
      </c>
      <c r="J320" s="10">
        <f>exp(-'Yield curve'!J313*$J$9/100)</f>
        <v>0.4478038398</v>
      </c>
      <c r="K320" s="99">
        <f>exp(-'Yield curve'!K313*$K$9/100)</f>
        <v>0.4094256316</v>
      </c>
      <c r="L320" s="99">
        <f t="shared" si="3"/>
        <v>63.09996505</v>
      </c>
      <c r="M320" s="99">
        <f t="shared" si="4"/>
        <v>8.164275872</v>
      </c>
      <c r="N320" s="99">
        <f>M320*(Bonds!AE310/100)*(1/(1+(Bonds!K310/100)))</f>
        <v>-0.002248492391</v>
      </c>
      <c r="O320" s="99">
        <f>-M320*Bonds!$AS$8</f>
        <v>-1.278342396</v>
      </c>
      <c r="P320" s="99">
        <f t="shared" si="5"/>
        <v>-4.0424736</v>
      </c>
    </row>
    <row r="321">
      <c r="A321" s="261">
        <v>42685.0</v>
      </c>
      <c r="B321" s="10">
        <f>exp(-'Yield curve'!B314*$B$9/100)</f>
        <v>0.9138397967</v>
      </c>
      <c r="C321" s="10">
        <f>exp(-'Yield curve'!C314*$C$9/100)</f>
        <v>0.8382826032</v>
      </c>
      <c r="D321" s="10">
        <f>exp(-'Yield curve'!D314*$D$9/100)</f>
        <v>0.7672826744</v>
      </c>
      <c r="E321" s="10">
        <f>exp(-'Yield curve'!E314*$E$9/100)</f>
        <v>0.7015942735</v>
      </c>
      <c r="F321" s="10">
        <f>exp(-'Yield curve'!F314*$F$9/100)</f>
        <v>0.6411447683</v>
      </c>
      <c r="G321" s="10">
        <f>exp(-'Yield curve'!G314*$G$9/100)</f>
        <v>0.5859036047</v>
      </c>
      <c r="H321" s="10">
        <f>exp(-'Yield curve'!H314*$H$9/100)</f>
        <v>0.5352079051</v>
      </c>
      <c r="I321" s="10">
        <f>exp(-'Yield curve'!I314*$I$9/100)</f>
        <v>0.4890942832</v>
      </c>
      <c r="J321" s="10">
        <f>exp(-'Yield curve'!J314*$J$9/100)</f>
        <v>0.4468644385</v>
      </c>
      <c r="K321" s="99">
        <f>exp(-'Yield curve'!K314*$K$9/100)</f>
        <v>0.4081991953</v>
      </c>
      <c r="L321" s="99">
        <f t="shared" si="3"/>
        <v>62.96586693</v>
      </c>
      <c r="M321" s="99">
        <f t="shared" si="4"/>
        <v>8.160593511</v>
      </c>
      <c r="N321" s="99">
        <f>M321*(Bonds!AE311/100)*(1/(1+(Bonds!K311/100)))</f>
        <v>0.01797487558</v>
      </c>
      <c r="O321" s="99">
        <f>-M321*Bonds!$AS$8</f>
        <v>-1.277765821</v>
      </c>
      <c r="P321" s="99">
        <f t="shared" si="5"/>
        <v>-4.04065031</v>
      </c>
    </row>
    <row r="322">
      <c r="A322" s="261">
        <v>42684.0</v>
      </c>
      <c r="B322" s="10">
        <f>exp(-'Yield curve'!B315*$B$9/100)</f>
        <v>0.9142054058</v>
      </c>
      <c r="C322" s="10">
        <f>exp(-'Yield curve'!C315*$C$9/100)</f>
        <v>0.8392891462</v>
      </c>
      <c r="D322" s="10">
        <f>exp(-'Yield curve'!D315*$D$9/100)</f>
        <v>0.7693571369</v>
      </c>
      <c r="E322" s="10">
        <f>exp(-'Yield curve'!E315*$E$9/100)</f>
        <v>0.7049700213</v>
      </c>
      <c r="F322" s="10">
        <f>exp(-'Yield curve'!F315*$F$9/100)</f>
        <v>0.6459714314</v>
      </c>
      <c r="G322" s="10">
        <f>exp(-'Yield curve'!G315*$G$9/100)</f>
        <v>0.5922656569</v>
      </c>
      <c r="H322" s="10">
        <f>exp(-'Yield curve'!H315*$H$9/100)</f>
        <v>0.5431335722</v>
      </c>
      <c r="I322" s="10">
        <f>exp(-'Yield curve'!I315*$I$9/100)</f>
        <v>0.4977785398</v>
      </c>
      <c r="J322" s="10">
        <f>exp(-'Yield curve'!J315*$J$9/100)</f>
        <v>0.4562109348</v>
      </c>
      <c r="K322" s="99">
        <f>exp(-'Yield curve'!K315*$K$9/100)</f>
        <v>0.4181144835</v>
      </c>
      <c r="L322" s="99">
        <f t="shared" si="3"/>
        <v>64.1459855</v>
      </c>
      <c r="M322" s="99">
        <f t="shared" si="4"/>
        <v>8.186457101</v>
      </c>
      <c r="N322" s="99">
        <f>M322*(Bonds!AE312/100)*(1/(1+(Bonds!K312/100)))</f>
        <v>0.01280075154</v>
      </c>
      <c r="O322" s="99">
        <f>-M322*Bonds!$AS$8</f>
        <v>-1.281815479</v>
      </c>
      <c r="P322" s="99">
        <f t="shared" si="5"/>
        <v>-4.053456453</v>
      </c>
    </row>
    <row r="323">
      <c r="A323" s="261">
        <v>42683.0</v>
      </c>
      <c r="B323" s="10">
        <f>exp(-'Yield curve'!B316*$B$9/100)</f>
        <v>0.913657047</v>
      </c>
      <c r="C323" s="10">
        <f>exp(-'Yield curve'!C316*$C$9/100)</f>
        <v>0.8397928707</v>
      </c>
      <c r="D323" s="10">
        <f>exp(-'Yield curve'!D316*$D$9/100)</f>
        <v>0.7712058115</v>
      </c>
      <c r="E323" s="10">
        <f>exp(-'Yield curve'!E316*$E$9/100)</f>
        <v>0.707937122</v>
      </c>
      <c r="F323" s="10">
        <f>exp(-'Yield curve'!F316*$F$9/100)</f>
        <v>0.6501839215</v>
      </c>
      <c r="G323" s="10">
        <f>exp(-'Yield curve'!G316*$G$9/100)</f>
        <v>0.5970824906</v>
      </c>
      <c r="H323" s="10">
        <f>exp(-'Yield curve'!H316*$H$9/100)</f>
        <v>0.5484824479</v>
      </c>
      <c r="I323" s="10">
        <f>exp(-'Yield curve'!I316*$I$9/100)</f>
        <v>0.5037878662</v>
      </c>
      <c r="J323" s="10">
        <f>exp(-'Yield curve'!J316*$J$9/100)</f>
        <v>0.4628279001</v>
      </c>
      <c r="K323" s="99">
        <f>exp(-'Yield curve'!K316*$K$9/100)</f>
        <v>0.4252831911</v>
      </c>
      <c r="L323" s="99">
        <f t="shared" si="3"/>
        <v>64.99916145</v>
      </c>
      <c r="M323" s="99">
        <f t="shared" si="4"/>
        <v>8.204615742</v>
      </c>
      <c r="N323" s="99">
        <f>M323*(Bonds!AE313/100)*(1/(1+(Bonds!K313/100)))</f>
        <v>0.001511674941</v>
      </c>
      <c r="O323" s="99">
        <f>-M323*Bonds!$AS$8</f>
        <v>-1.284658714</v>
      </c>
      <c r="P323" s="99">
        <f t="shared" si="5"/>
        <v>-4.062447553</v>
      </c>
    </row>
    <row r="324">
      <c r="A324" s="262">
        <v>42682.0</v>
      </c>
      <c r="B324" s="10">
        <f>exp(-'Yield curve'!B317*$B$9/100)</f>
        <v>0.9134743339</v>
      </c>
      <c r="C324" s="10">
        <f>exp(-'Yield curve'!C317*$C$9/100)</f>
        <v>0.8408012271</v>
      </c>
      <c r="D324" s="10">
        <f>exp(-'Yield curve'!D317*$D$9/100)</f>
        <v>0.7728270454</v>
      </c>
      <c r="E324" s="10">
        <f>exp(-'Yield curve'!E317*$E$9/100)</f>
        <v>0.7094962981</v>
      </c>
      <c r="F324" s="10">
        <f>exp(-'Yield curve'!F317*$F$9/100)</f>
        <v>0.6514855906</v>
      </c>
      <c r="G324" s="10">
        <f>exp(-'Yield curve'!G317*$G$9/100)</f>
        <v>0.5983376813</v>
      </c>
      <c r="H324" s="10">
        <f>exp(-'Yield curve'!H317*$H$9/100)</f>
        <v>0.5496354713</v>
      </c>
      <c r="I324" s="10">
        <f>exp(-'Yield curve'!I317*$I$9/100)</f>
        <v>0.5048637608</v>
      </c>
      <c r="J324" s="10">
        <f>exp(-'Yield curve'!J317*$J$9/100)</f>
        <v>0.46380086</v>
      </c>
      <c r="K324" s="99">
        <f>exp(-'Yield curve'!K317*$K$9/100)</f>
        <v>0.4261346086</v>
      </c>
      <c r="L324" s="99">
        <f t="shared" si="3"/>
        <v>65.12145993</v>
      </c>
      <c r="M324" s="99">
        <f t="shared" si="4"/>
        <v>8.205556079</v>
      </c>
      <c r="N324" s="99">
        <f>M324*(Bonds!AE314/100)*(1/(1+(Bonds!K314/100)))</f>
        <v>-0.0015121268</v>
      </c>
      <c r="O324" s="99">
        <f>-M324*Bonds!$AS$8</f>
        <v>-1.28480595</v>
      </c>
      <c r="P324" s="99">
        <f t="shared" si="5"/>
        <v>-4.062913153</v>
      </c>
    </row>
    <row r="325">
      <c r="A325" s="262">
        <v>42681.0</v>
      </c>
      <c r="B325" s="10">
        <f>exp(-'Yield curve'!B318*$B$9/100)</f>
        <v>0.913657047</v>
      </c>
      <c r="C325" s="10">
        <f>exp(-'Yield curve'!C318*$C$9/100)</f>
        <v>0.8409694041</v>
      </c>
      <c r="D325" s="10">
        <f>exp(-'Yield curve'!D318*$D$9/100)</f>
        <v>0.7725952321</v>
      </c>
      <c r="E325" s="10">
        <f>exp(-'Yield curve'!E318*$E$9/100)</f>
        <v>0.7092125563</v>
      </c>
      <c r="F325" s="10">
        <f>exp(-'Yield curve'!F318*$F$9/100)</f>
        <v>0.6511599292</v>
      </c>
      <c r="G325" s="10">
        <f>exp(-'Yield curve'!G318*$G$9/100)</f>
        <v>0.5979787863</v>
      </c>
      <c r="H325" s="10">
        <f>exp(-'Yield curve'!H318*$H$9/100)</f>
        <v>0.5492508611</v>
      </c>
      <c r="I325" s="10">
        <f>exp(-'Yield curve'!I318*$I$9/100)</f>
        <v>0.5043255266</v>
      </c>
      <c r="J325" s="10">
        <f>exp(-'Yield curve'!J318*$J$9/100)</f>
        <v>0.4631056802</v>
      </c>
      <c r="K325" s="99">
        <f>exp(-'Yield curve'!K318*$K$9/100)</f>
        <v>0.4252831911</v>
      </c>
      <c r="L325" s="99">
        <f t="shared" si="3"/>
        <v>65.02470286</v>
      </c>
      <c r="M325" s="99">
        <f t="shared" si="4"/>
        <v>8.203226368</v>
      </c>
      <c r="N325" s="99">
        <f>M325*(Bonds!AE315/100)*(1/(1+(Bonds!K315/100)))</f>
        <v>-0.008312804242</v>
      </c>
      <c r="O325" s="99">
        <f>-M325*Bonds!$AS$8</f>
        <v>-1.284441169</v>
      </c>
      <c r="P325" s="99">
        <f t="shared" si="5"/>
        <v>-4.061759616</v>
      </c>
    </row>
    <row r="326">
      <c r="A326" s="262">
        <v>42677.0</v>
      </c>
      <c r="B326" s="10">
        <f>exp(-'Yield curve'!B319*$B$9/100)</f>
        <v>0.9138397967</v>
      </c>
      <c r="C326" s="10">
        <f>exp(-'Yield curve'!C319*$C$9/100)</f>
        <v>0.8401288551</v>
      </c>
      <c r="D326" s="10">
        <f>exp(-'Yield curve'!D319*$D$9/100)</f>
        <v>0.7702809196</v>
      </c>
      <c r="E326" s="10">
        <f>exp(-'Yield curve'!E319*$E$9/100)</f>
        <v>0.7059576706</v>
      </c>
      <c r="F326" s="10">
        <f>exp(-'Yield curve'!F319*$F$9/100)</f>
        <v>0.6469411156</v>
      </c>
      <c r="G326" s="10">
        <f>exp(-'Yield curve'!G319*$G$9/100)</f>
        <v>0.5935107216</v>
      </c>
      <c r="H326" s="10">
        <f>exp(-'Yield curve'!H319*$H$9/100)</f>
        <v>0.5446564773</v>
      </c>
      <c r="I326" s="10">
        <f>exp(-'Yield curve'!I319*$I$9/100)</f>
        <v>0.4996403863</v>
      </c>
      <c r="J326" s="10">
        <f>exp(-'Yield curve'!J319*$J$9/100)</f>
        <v>0.4584060113</v>
      </c>
      <c r="K326" s="99">
        <f>exp(-'Yield curve'!K319*$K$9/100)</f>
        <v>0.4206307115</v>
      </c>
      <c r="L326" s="99">
        <f t="shared" si="3"/>
        <v>64.44204548</v>
      </c>
      <c r="M326" s="99">
        <f t="shared" si="4"/>
        <v>8.192826273</v>
      </c>
      <c r="N326" s="99">
        <f>M326*(Bonds!AE316/100)*(1/(1+(Bonds!K316/100)))</f>
        <v>-0.00452392395</v>
      </c>
      <c r="O326" s="99">
        <f>-M326*Bonds!$AS$8</f>
        <v>-1.282812748</v>
      </c>
      <c r="P326" s="99">
        <f t="shared" si="5"/>
        <v>-4.056610095</v>
      </c>
    </row>
    <row r="327">
      <c r="A327" s="262">
        <v>42676.0</v>
      </c>
      <c r="B327" s="10">
        <f>exp(-'Yield curve'!B320*$B$9/100)</f>
        <v>0.9143882651</v>
      </c>
      <c r="C327" s="10">
        <f>exp(-'Yield curve'!C320*$C$9/100)</f>
        <v>0.8404649738</v>
      </c>
      <c r="D327" s="10">
        <f>exp(-'Yield curve'!D320*$D$9/100)</f>
        <v>0.7698188897</v>
      </c>
      <c r="E327" s="10">
        <f>exp(-'Yield curve'!E320*$E$9/100)</f>
        <v>0.7049700213</v>
      </c>
      <c r="F327" s="10">
        <f>exp(-'Yield curve'!F320*$F$9/100)</f>
        <v>0.6453257829</v>
      </c>
      <c r="G327" s="10">
        <f>exp(-'Yield curve'!G320*$G$9/100)</f>
        <v>0.5915553644</v>
      </c>
      <c r="H327" s="10">
        <f>exp(-'Yield curve'!H320*$H$9/100)</f>
        <v>0.5423737172</v>
      </c>
      <c r="I327" s="10">
        <f>exp(-'Yield curve'!I320*$I$9/100)</f>
        <v>0.4972478591</v>
      </c>
      <c r="J327" s="10">
        <f>exp(-'Yield curve'!J320*$J$9/100)</f>
        <v>0.4559372904</v>
      </c>
      <c r="K327" s="99">
        <f>exp(-'Yield curve'!K320*$K$9/100)</f>
        <v>0.4181144835</v>
      </c>
      <c r="L327" s="99">
        <f t="shared" si="3"/>
        <v>64.14213662</v>
      </c>
      <c r="M327" s="99">
        <f t="shared" si="4"/>
        <v>8.186097239</v>
      </c>
      <c r="N327" s="99">
        <f>M327*(Bonds!AE317/100)*(1/(1+(Bonds!K317/100)))</f>
        <v>0.005270665992</v>
      </c>
      <c r="O327" s="99">
        <f>-M327*Bonds!$AS$8</f>
        <v>-1.281759132</v>
      </c>
      <c r="P327" s="99">
        <f t="shared" si="5"/>
        <v>-4.05327827</v>
      </c>
    </row>
    <row r="328">
      <c r="A328" s="262">
        <v>42675.0</v>
      </c>
      <c r="B328" s="10">
        <f>exp(-'Yield curve'!B321*$B$9/100)</f>
        <v>0.9142054058</v>
      </c>
      <c r="C328" s="10">
        <f>exp(-'Yield curve'!C321*$C$9/100)</f>
        <v>0.8408012271</v>
      </c>
      <c r="D328" s="10">
        <f>exp(-'Yield curve'!D321*$D$9/100)</f>
        <v>0.7707432268</v>
      </c>
      <c r="E328" s="10">
        <f>exp(-'Yield curve'!E321*$E$9/100)</f>
        <v>0.7063813723</v>
      </c>
      <c r="F328" s="10">
        <f>exp(-'Yield curve'!F321*$F$9/100)</f>
        <v>0.6472646671</v>
      </c>
      <c r="G328" s="10">
        <f>exp(-'Yield curve'!G321*$G$9/100)</f>
        <v>0.5938669349</v>
      </c>
      <c r="H328" s="10">
        <f>exp(-'Yield curve'!H321*$H$9/100)</f>
        <v>0.5450378703</v>
      </c>
      <c r="I328" s="10">
        <f>exp(-'Yield curve'!I321*$I$9/100)</f>
        <v>0.5000402586</v>
      </c>
      <c r="J328" s="10">
        <f>exp(-'Yield curve'!J321*$J$9/100)</f>
        <v>0.4588187624</v>
      </c>
      <c r="K328" s="99">
        <f>exp(-'Yield curve'!K321*$K$9/100)</f>
        <v>0.4210515526</v>
      </c>
      <c r="L328" s="99">
        <f t="shared" si="3"/>
        <v>64.49889474</v>
      </c>
      <c r="M328" s="99">
        <f t="shared" si="4"/>
        <v>8.19334212</v>
      </c>
      <c r="N328" s="99">
        <f>M328*(Bonds!AE318/100)*(1/(1+(Bonds!K318/100)))</f>
        <v>-0.002262312597</v>
      </c>
      <c r="O328" s="99">
        <f>-M328*Bonds!$AS$8</f>
        <v>-1.282893518</v>
      </c>
      <c r="P328" s="99">
        <f t="shared" si="5"/>
        <v>-4.056865513</v>
      </c>
    </row>
    <row r="329">
      <c r="A329" s="262">
        <v>42674.0</v>
      </c>
      <c r="B329" s="10">
        <f>exp(-'Yield curve'!B322*$B$9/100)</f>
        <v>0.914022583</v>
      </c>
      <c r="C329" s="10">
        <f>exp(-'Yield curve'!C322*$C$9/100)</f>
        <v>0.8402968977</v>
      </c>
      <c r="D329" s="10">
        <f>exp(-'Yield curve'!D322*$D$9/100)</f>
        <v>0.77004987</v>
      </c>
      <c r="E329" s="10">
        <f>exp(-'Yield curve'!E322*$E$9/100)</f>
        <v>0.705534223</v>
      </c>
      <c r="F329" s="10">
        <f>exp(-'Yield curve'!F322*$F$9/100)</f>
        <v>0.6462944979</v>
      </c>
      <c r="G329" s="10">
        <f>exp(-'Yield curve'!G322*$G$9/100)</f>
        <v>0.5926211229</v>
      </c>
      <c r="H329" s="10">
        <f>exp(-'Yield curve'!H322*$H$9/100)</f>
        <v>0.5435138988</v>
      </c>
      <c r="I329" s="10">
        <f>exp(-'Yield curve'!I322*$I$9/100)</f>
        <v>0.498575623</v>
      </c>
      <c r="J329" s="10">
        <f>exp(-'Yield curve'!J322*$J$9/100)</f>
        <v>0.4574443688</v>
      </c>
      <c r="K329" s="99">
        <f>exp(-'Yield curve'!K322*$K$9/100)</f>
        <v>0.4197902908</v>
      </c>
      <c r="L329" s="99">
        <f t="shared" si="3"/>
        <v>64.3375309</v>
      </c>
      <c r="M329" s="99">
        <f t="shared" si="4"/>
        <v>8.190678234</v>
      </c>
      <c r="N329" s="99">
        <f>M329*(Bonds!AE319/100)*(1/(1+(Bonds!K319/100)))</f>
        <v>0.005275556463</v>
      </c>
      <c r="O329" s="99">
        <f>-M329*Bonds!$AS$8</f>
        <v>-1.282476413</v>
      </c>
      <c r="P329" s="99">
        <f t="shared" si="5"/>
        <v>-4.055546512</v>
      </c>
    </row>
    <row r="330">
      <c r="A330" s="262">
        <v>42671.0</v>
      </c>
      <c r="B330" s="10">
        <f>exp(-'Yield curve'!B323*$B$9/100)</f>
        <v>0.9147540936</v>
      </c>
      <c r="C330" s="10">
        <f>exp(-'Yield curve'!C323*$C$9/100)</f>
        <v>0.8397928707</v>
      </c>
      <c r="D330" s="10">
        <f>exp(-'Yield curve'!D323*$D$9/100)</f>
        <v>0.7698188897</v>
      </c>
      <c r="E330" s="10">
        <f>exp(-'Yield curve'!E323*$E$9/100)</f>
        <v>0.7058164931</v>
      </c>
      <c r="F330" s="10">
        <f>exp(-'Yield curve'!F323*$F$9/100)</f>
        <v>0.6472646671</v>
      </c>
      <c r="G330" s="10">
        <f>exp(-'Yield curve'!G323*$G$9/100)</f>
        <v>0.594223362</v>
      </c>
      <c r="H330" s="10">
        <f>exp(-'Yield curve'!H323*$H$9/100)</f>
        <v>0.5458014577</v>
      </c>
      <c r="I330" s="10">
        <f>exp(-'Yield curve'!I323*$I$9/100)</f>
        <v>0.5011081498</v>
      </c>
      <c r="J330" s="10">
        <f>exp(-'Yield curve'!J323*$J$9/100)</f>
        <v>0.4601972855</v>
      </c>
      <c r="K330" s="99">
        <f>exp(-'Yield curve'!K323*$K$9/100)</f>
        <v>0.4227391317</v>
      </c>
      <c r="L330" s="99">
        <f t="shared" si="3"/>
        <v>64.67922058</v>
      </c>
      <c r="M330" s="99">
        <f t="shared" si="4"/>
        <v>8.198690645</v>
      </c>
      <c r="N330" s="99">
        <f>M330*(Bonds!AE320/100)*(1/(1+(Bonds!K320/100)))</f>
        <v>0.002264623141</v>
      </c>
      <c r="O330" s="99">
        <f>-M330*Bonds!$AS$8</f>
        <v>-1.283730977</v>
      </c>
      <c r="P330" s="99">
        <f t="shared" si="5"/>
        <v>-4.059513791</v>
      </c>
    </row>
    <row r="331">
      <c r="A331" s="262">
        <v>42670.0</v>
      </c>
      <c r="B331" s="10">
        <f>exp(-'Yield curve'!B324*$B$9/100)</f>
        <v>0.9147540936</v>
      </c>
      <c r="C331" s="10">
        <f>exp(-'Yield curve'!C324*$C$9/100)</f>
        <v>0.8406330837</v>
      </c>
      <c r="D331" s="10">
        <f>exp(-'Yield curve'!D324*$D$9/100)</f>
        <v>0.7709744845</v>
      </c>
      <c r="E331" s="10">
        <f>exp(-'Yield curve'!E324*$E$9/100)</f>
        <v>0.7072295387</v>
      </c>
      <c r="F331" s="10">
        <f>exp(-'Yield curve'!F324*$F$9/100)</f>
        <v>0.6488848531</v>
      </c>
      <c r="G331" s="10">
        <f>exp(-'Yield curve'!G324*$G$9/100)</f>
        <v>0.5956512108</v>
      </c>
      <c r="H331" s="10">
        <f>exp(-'Yield curve'!H324*$H$9/100)</f>
        <v>0.5469488451</v>
      </c>
      <c r="I331" s="10">
        <f>exp(-'Yield curve'!I324*$I$9/100)</f>
        <v>0.5023122537</v>
      </c>
      <c r="J331" s="10">
        <f>exp(-'Yield curve'!J324*$J$9/100)</f>
        <v>0.4614414971</v>
      </c>
      <c r="K331" s="99">
        <f>exp(-'Yield curve'!K324*$K$9/100)</f>
        <v>0.4240092534</v>
      </c>
      <c r="L331" s="99">
        <f t="shared" si="3"/>
        <v>64.84586223</v>
      </c>
      <c r="M331" s="99">
        <f t="shared" si="4"/>
        <v>8.200934227</v>
      </c>
      <c r="N331" s="99">
        <f>M331*(Bonds!AE321/100)*(1/(1+(Bonds!K321/100)))</f>
        <v>0.006042316616</v>
      </c>
      <c r="O331" s="99">
        <f>-M331*Bonds!$AS$8</f>
        <v>-1.284082272</v>
      </c>
      <c r="P331" s="99">
        <f t="shared" si="5"/>
        <v>-4.060624682</v>
      </c>
    </row>
    <row r="332">
      <c r="A332" s="262">
        <v>42669.0</v>
      </c>
      <c r="B332" s="10">
        <f>exp(-'Yield curve'!B325*$B$9/100)</f>
        <v>0.915028561</v>
      </c>
      <c r="C332" s="10">
        <f>exp(-'Yield curve'!C325*$C$9/100)</f>
        <v>0.8406330837</v>
      </c>
      <c r="D332" s="10">
        <f>exp(-'Yield curve'!D325*$D$9/100)</f>
        <v>0.7712058115</v>
      </c>
      <c r="E332" s="10">
        <f>exp(-'Yield curve'!E325*$E$9/100)</f>
        <v>0.707937122</v>
      </c>
      <c r="F332" s="10">
        <f>exp(-'Yield curve'!F325*$F$9/100)</f>
        <v>0.6501839215</v>
      </c>
      <c r="G332" s="10">
        <f>exp(-'Yield curve'!G325*$G$9/100)</f>
        <v>0.5976201067</v>
      </c>
      <c r="H332" s="10">
        <f>exp(-'Yield curve'!H325*$H$9/100)</f>
        <v>0.5496354713</v>
      </c>
      <c r="I332" s="10">
        <f>exp(-'Yield curve'!I325*$I$9/100)</f>
        <v>0.5052678134</v>
      </c>
      <c r="J332" s="10">
        <f>exp(-'Yield curve'!J325*$J$9/100)</f>
        <v>0.4646364533</v>
      </c>
      <c r="K332" s="99">
        <f>exp(-'Yield curve'!K325*$K$9/100)</f>
        <v>0.4274149319</v>
      </c>
      <c r="L332" s="99">
        <f t="shared" si="3"/>
        <v>65.24496466</v>
      </c>
      <c r="M332" s="99">
        <f t="shared" si="4"/>
        <v>8.209800198</v>
      </c>
      <c r="N332" s="99">
        <f>M332*(Bonds!AE322/100)*(1/(1+(Bonds!K322/100)))</f>
        <v>0.002269990838</v>
      </c>
      <c r="O332" s="99">
        <f>-M332*Bonds!$AS$8</f>
        <v>-1.285470484</v>
      </c>
      <c r="P332" s="99">
        <f t="shared" si="5"/>
        <v>-4.065014594</v>
      </c>
    </row>
    <row r="333">
      <c r="A333" s="262">
        <v>42668.0</v>
      </c>
      <c r="B333" s="10">
        <f>exp(-'Yield curve'!B326*$B$9/100)</f>
        <v>0.9143882651</v>
      </c>
      <c r="C333" s="10">
        <f>exp(-'Yield curve'!C326*$C$9/100)</f>
        <v>0.8414741372</v>
      </c>
      <c r="D333" s="10">
        <f>exp(-'Yield curve'!D326*$D$9/100)</f>
        <v>0.7728270454</v>
      </c>
      <c r="E333" s="10">
        <f>exp(-'Yield curve'!E326*$E$9/100)</f>
        <v>0.7097801534</v>
      </c>
      <c r="F333" s="10">
        <f>exp(-'Yield curve'!F326*$F$9/100)</f>
        <v>0.652137402</v>
      </c>
      <c r="G333" s="10">
        <f>exp(-'Yield curve'!G326*$G$9/100)</f>
        <v>0.599415659</v>
      </c>
      <c r="H333" s="10">
        <f>exp(-'Yield curve'!H326*$H$9/100)</f>
        <v>0.5511766072</v>
      </c>
      <c r="I333" s="10">
        <f>exp(-'Yield curve'!I326*$I$9/100)</f>
        <v>0.5067521082</v>
      </c>
      <c r="J333" s="10">
        <f>exp(-'Yield curve'!J326*$J$9/100)</f>
        <v>0.4660324556</v>
      </c>
      <c r="K333" s="99">
        <f>exp(-'Yield curve'!K326*$K$9/100)</f>
        <v>0.428699102</v>
      </c>
      <c r="L333" s="99">
        <f t="shared" si="3"/>
        <v>65.41930048</v>
      </c>
      <c r="M333" s="99">
        <f t="shared" si="4"/>
        <v>8.211932753</v>
      </c>
      <c r="N333" s="99">
        <f>M333*(Bonds!AE323/100)*(1/(1+(Bonds!K323/100)))</f>
        <v>0.003785347448</v>
      </c>
      <c r="O333" s="99">
        <f>-M333*Bonds!$AS$8</f>
        <v>-1.285804394</v>
      </c>
      <c r="P333" s="99">
        <f t="shared" si="5"/>
        <v>-4.066070511</v>
      </c>
    </row>
    <row r="334">
      <c r="A334" s="262">
        <v>42667.0</v>
      </c>
      <c r="B334" s="10">
        <f>exp(-'Yield curve'!B327*$B$9/100)</f>
        <v>0.9142054058</v>
      </c>
      <c r="C334" s="10">
        <f>exp(-'Yield curve'!C327*$C$9/100)</f>
        <v>0.8413058592</v>
      </c>
      <c r="D334" s="10">
        <f>exp(-'Yield curve'!D327*$D$9/100)</f>
        <v>0.7725952321</v>
      </c>
      <c r="E334" s="10">
        <f>exp(-'Yield curve'!E327*$E$9/100)</f>
        <v>0.7096382116</v>
      </c>
      <c r="F334" s="10">
        <f>exp(-'Yield curve'!F327*$F$9/100)</f>
        <v>0.652137402</v>
      </c>
      <c r="G334" s="10">
        <f>exp(-'Yield curve'!G327*$G$9/100)</f>
        <v>0.5999553759</v>
      </c>
      <c r="H334" s="10">
        <f>exp(-'Yield curve'!H327*$H$9/100)</f>
        <v>0.5523352942</v>
      </c>
      <c r="I334" s="10">
        <f>exp(-'Yield curve'!I327*$I$9/100)</f>
        <v>0.5082407634</v>
      </c>
      <c r="J334" s="10">
        <f>exp(-'Yield curve'!J327*$J$9/100)</f>
        <v>0.467853531</v>
      </c>
      <c r="K334" s="99">
        <f>exp(-'Yield curve'!K327*$K$9/100)</f>
        <v>0.4308479652</v>
      </c>
      <c r="L334" s="99">
        <f t="shared" si="3"/>
        <v>65.65669916</v>
      </c>
      <c r="M334" s="99">
        <f t="shared" si="4"/>
        <v>8.218133191</v>
      </c>
      <c r="N334" s="99">
        <f>M334*(Bonds!AE324/100)*(1/(1+(Bonds!K324/100)))</f>
        <v>0.001515981035</v>
      </c>
      <c r="O334" s="99">
        <f>-M334*Bonds!$AS$8</f>
        <v>-1.286775243</v>
      </c>
      <c r="P334" s="99">
        <f t="shared" si="5"/>
        <v>-4.069140606</v>
      </c>
    </row>
    <row r="335">
      <c r="A335" s="262">
        <v>42664.0</v>
      </c>
      <c r="B335" s="10">
        <f>exp(-'Yield curve'!B328*$B$9/100)</f>
        <v>0.913657047</v>
      </c>
      <c r="C335" s="10">
        <f>exp(-'Yield curve'!C328*$C$9/100)</f>
        <v>0.8402968977</v>
      </c>
      <c r="D335" s="10">
        <f>exp(-'Yield curve'!D328*$D$9/100)</f>
        <v>0.772131814</v>
      </c>
      <c r="E335" s="10">
        <f>exp(-'Yield curve'!E328*$E$9/100)</f>
        <v>0.7094962981</v>
      </c>
      <c r="F335" s="10">
        <f>exp(-'Yield curve'!F328*$F$9/100)</f>
        <v>0.6524635522</v>
      </c>
      <c r="G335" s="10">
        <f>exp(-'Yield curve'!G328*$G$9/100)</f>
        <v>0.6004955788</v>
      </c>
      <c r="H335" s="10">
        <f>exp(-'Yield curve'!H328*$H$9/100)</f>
        <v>0.5531091052</v>
      </c>
      <c r="I335" s="10">
        <f>exp(-'Yield curve'!I328*$I$9/100)</f>
        <v>0.5090545995</v>
      </c>
      <c r="J335" s="10">
        <f>exp(-'Yield curve'!J328*$J$9/100)</f>
        <v>0.4686964257</v>
      </c>
      <c r="K335" s="99">
        <f>exp(-'Yield curve'!K328*$K$9/100)</f>
        <v>0.4317105234</v>
      </c>
      <c r="L335" s="99">
        <f t="shared" si="3"/>
        <v>65.74994379</v>
      </c>
      <c r="M335" s="99">
        <f t="shared" si="4"/>
        <v>8.221113652</v>
      </c>
      <c r="N335" s="99">
        <f>M335*(Bonds!AE325/100)*(1/(1+(Bonds!K325/100)))</f>
        <v>-0.005308837229</v>
      </c>
      <c r="O335" s="99">
        <f>-M335*Bonds!$AS$8</f>
        <v>-1.287241917</v>
      </c>
      <c r="P335" s="99">
        <f t="shared" si="5"/>
        <v>-4.070616357</v>
      </c>
    </row>
    <row r="336">
      <c r="A336" s="262">
        <v>42663.0</v>
      </c>
      <c r="B336" s="10">
        <f>exp(-'Yield curve'!B329*$B$9/100)</f>
        <v>0.9139311853</v>
      </c>
      <c r="C336" s="10">
        <f>exp(-'Yield curve'!C329*$C$9/100)</f>
        <v>0.8406330837</v>
      </c>
      <c r="D336" s="10">
        <f>exp(-'Yield curve'!D329*$D$9/100)</f>
        <v>0.7716686739</v>
      </c>
      <c r="E336" s="10">
        <f>exp(-'Yield curve'!E329*$E$9/100)</f>
        <v>0.7083620117</v>
      </c>
      <c r="F336" s="10">
        <f>exp(-'Yield curve'!F329*$F$9/100)</f>
        <v>0.6505090947</v>
      </c>
      <c r="G336" s="10">
        <f>exp(-'Yield curve'!G329*$G$9/100)</f>
        <v>0.5981582069</v>
      </c>
      <c r="H336" s="10">
        <f>exp(-'Yield curve'!H329*$H$9/100)</f>
        <v>0.5504054998</v>
      </c>
      <c r="I336" s="10">
        <f>exp(-'Yield curve'!I329*$I$9/100)</f>
        <v>0.5062118608</v>
      </c>
      <c r="J336" s="10">
        <f>exp(-'Yield curve'!J329*$J$9/100)</f>
        <v>0.46575292</v>
      </c>
      <c r="K336" s="99">
        <f>exp(-'Yield curve'!K329*$K$9/100)</f>
        <v>0.428699102</v>
      </c>
      <c r="L336" s="99">
        <f t="shared" si="3"/>
        <v>65.39007094</v>
      </c>
      <c r="M336" s="99">
        <f t="shared" si="4"/>
        <v>8.213504867</v>
      </c>
      <c r="N336" s="99">
        <f>M336*(Bonds!AE326/100)*(1/(1+(Bonds!K326/100)))</f>
        <v>-0.0007572144249</v>
      </c>
      <c r="O336" s="99">
        <f>-M336*Bonds!$AS$8</f>
        <v>-1.286050552</v>
      </c>
      <c r="P336" s="99">
        <f t="shared" si="5"/>
        <v>-4.06684893</v>
      </c>
    </row>
    <row r="337">
      <c r="A337" s="262">
        <v>42662.0</v>
      </c>
      <c r="B337" s="10">
        <f>exp(-'Yield curve'!B330*$B$9/100)</f>
        <v>0.9138397967</v>
      </c>
      <c r="C337" s="10">
        <f>exp(-'Yield curve'!C330*$C$9/100)</f>
        <v>0.8404649738</v>
      </c>
      <c r="D337" s="10">
        <f>exp(-'Yield curve'!D330*$D$9/100)</f>
        <v>0.7719002092</v>
      </c>
      <c r="E337" s="10">
        <f>exp(-'Yield curve'!E330*$E$9/100)</f>
        <v>0.7087871564</v>
      </c>
      <c r="F337" s="10">
        <f>exp(-'Yield curve'!F330*$F$9/100)</f>
        <v>0.6511599292</v>
      </c>
      <c r="G337" s="10">
        <f>exp(-'Yield curve'!G330*$G$9/100)</f>
        <v>0.5986967916</v>
      </c>
      <c r="H337" s="10">
        <f>exp(-'Yield curve'!H330*$H$9/100)</f>
        <v>0.5507909186</v>
      </c>
      <c r="I337" s="10">
        <f>exp(-'Yield curve'!I330*$I$9/100)</f>
        <v>0.5063468687</v>
      </c>
      <c r="J337" s="10">
        <f>exp(-'Yield curve'!J330*$J$9/100)</f>
        <v>0.4656132151</v>
      </c>
      <c r="K337" s="99">
        <f>exp(-'Yield curve'!K330*$K$9/100)</f>
        <v>0.4282706172</v>
      </c>
      <c r="L337" s="99">
        <f t="shared" si="3"/>
        <v>65.35260839</v>
      </c>
      <c r="M337" s="99">
        <f t="shared" si="4"/>
        <v>8.212014884</v>
      </c>
      <c r="N337" s="99">
        <f>M337*(Bonds!AE327/100)*(1/(1+(Bonds!K327/100)))</f>
        <v>-0.007570072717</v>
      </c>
      <c r="O337" s="99">
        <f>-M337*Bonds!$AS$8</f>
        <v>-1.285817254</v>
      </c>
      <c r="P337" s="99">
        <f t="shared" si="5"/>
        <v>-4.066111177</v>
      </c>
    </row>
    <row r="338">
      <c r="A338" s="262">
        <v>42661.0</v>
      </c>
      <c r="B338" s="10">
        <f>exp(-'Yield curve'!B331*$B$9/100)</f>
        <v>0.913382991</v>
      </c>
      <c r="C338" s="10">
        <f>exp(-'Yield curve'!C331*$C$9/100)</f>
        <v>0.8387857237</v>
      </c>
      <c r="D338" s="10">
        <f>exp(-'Yield curve'!D331*$D$9/100)</f>
        <v>0.7691263644</v>
      </c>
      <c r="E338" s="10">
        <f>exp(-'Yield curve'!E331*$E$9/100)</f>
        <v>0.7053931303</v>
      </c>
      <c r="F338" s="10">
        <f>exp(-'Yield curve'!F331*$F$9/100)</f>
        <v>0.6472646671</v>
      </c>
      <c r="G338" s="10">
        <f>exp(-'Yield curve'!G331*$G$9/100)</f>
        <v>0.5944016558</v>
      </c>
      <c r="H338" s="10">
        <f>exp(-'Yield curve'!H331*$H$9/100)</f>
        <v>0.5461836524</v>
      </c>
      <c r="I338" s="10">
        <f>exp(-'Yield curve'!I331*$I$9/100)</f>
        <v>0.5017767396</v>
      </c>
      <c r="J338" s="10">
        <f>exp(-'Yield curve'!J331*$J$9/100)</f>
        <v>0.4611647152</v>
      </c>
      <c r="K338" s="99">
        <f>exp(-'Yield curve'!K331*$K$9/100)</f>
        <v>0.4240092534</v>
      </c>
      <c r="L338" s="99">
        <f t="shared" si="3"/>
        <v>64.80613646</v>
      </c>
      <c r="M338" s="99">
        <f t="shared" si="4"/>
        <v>8.203493999</v>
      </c>
      <c r="N338" s="99">
        <f>M338*(Bonds!AE328/100)*(1/(1+(Bonds!K328/100)))</f>
        <v>-0.001511050654</v>
      </c>
      <c r="O338" s="99">
        <f>-M338*Bonds!$AS$8</f>
        <v>-1.284483075</v>
      </c>
      <c r="P338" s="99">
        <f t="shared" si="5"/>
        <v>-4.061892132</v>
      </c>
    </row>
    <row r="339">
      <c r="A339" s="262">
        <v>42660.0</v>
      </c>
      <c r="B339" s="10">
        <f>exp(-'Yield curve'!B332*$B$9/100)</f>
        <v>0.913382991</v>
      </c>
      <c r="C339" s="10">
        <f>exp(-'Yield curve'!C332*$C$9/100)</f>
        <v>0.8392891462</v>
      </c>
      <c r="D339" s="10">
        <f>exp(-'Yield curve'!D332*$D$9/100)</f>
        <v>0.7695879787</v>
      </c>
      <c r="E339" s="10">
        <f>exp(-'Yield curve'!E332*$E$9/100)</f>
        <v>0.705675344</v>
      </c>
      <c r="F339" s="10">
        <f>exp(-'Yield curve'!F332*$F$9/100)</f>
        <v>0.6472646671</v>
      </c>
      <c r="G339" s="10">
        <f>exp(-'Yield curve'!G332*$G$9/100)</f>
        <v>0.594223362</v>
      </c>
      <c r="H339" s="10">
        <f>exp(-'Yield curve'!H332*$H$9/100)</f>
        <v>0.5458014577</v>
      </c>
      <c r="I339" s="10">
        <f>exp(-'Yield curve'!I332*$I$9/100)</f>
        <v>0.5012417965</v>
      </c>
      <c r="J339" s="10">
        <f>exp(-'Yield curve'!J332*$J$9/100)</f>
        <v>0.4604734867</v>
      </c>
      <c r="K339" s="99">
        <f>exp(-'Yield curve'!K332*$K$9/100)</f>
        <v>0.4231620823</v>
      </c>
      <c r="L339" s="99">
        <f t="shared" si="3"/>
        <v>64.71656632</v>
      </c>
      <c r="M339" s="99">
        <f t="shared" si="4"/>
        <v>8.200719252</v>
      </c>
      <c r="N339" s="99">
        <f>M339*(Bonds!AE329/100)*(1/(1+(Bonds!K329/100)))</f>
        <v>0.01510261372</v>
      </c>
      <c r="O339" s="99">
        <f>-M339*Bonds!$AS$8</f>
        <v>-1.284048611</v>
      </c>
      <c r="P339" s="99">
        <f t="shared" si="5"/>
        <v>-4.060518239</v>
      </c>
    </row>
    <row r="340">
      <c r="A340" s="262">
        <v>42657.0</v>
      </c>
      <c r="B340" s="10">
        <f>exp(-'Yield curve'!B333*$B$9/100)</f>
        <v>0.9135656859</v>
      </c>
      <c r="C340" s="10">
        <f>exp(-'Yield curve'!C333*$C$9/100)</f>
        <v>0.8408012271</v>
      </c>
      <c r="D340" s="10">
        <f>exp(-'Yield curve'!D333*$D$9/100)</f>
        <v>0.7725952321</v>
      </c>
      <c r="E340" s="10">
        <f>exp(-'Yield curve'!E333*$E$9/100)</f>
        <v>0.7096382116</v>
      </c>
      <c r="F340" s="10">
        <f>exp(-'Yield curve'!F333*$F$9/100)</f>
        <v>0.652137402</v>
      </c>
      <c r="G340" s="10">
        <f>exp(-'Yield curve'!G333*$G$9/100)</f>
        <v>0.5997754163</v>
      </c>
      <c r="H340" s="10">
        <f>exp(-'Yield curve'!H333*$H$9/100)</f>
        <v>0.5519487948</v>
      </c>
      <c r="I340" s="10">
        <f>exp(-'Yield curve'!I333*$I$9/100)</f>
        <v>0.5082407634</v>
      </c>
      <c r="J340" s="10">
        <f>exp(-'Yield curve'!J333*$J$9/100)</f>
        <v>0.4682747887</v>
      </c>
      <c r="K340" s="99">
        <f>exp(-'Yield curve'!K333*$K$9/100)</f>
        <v>0.4317105234</v>
      </c>
      <c r="L340" s="99">
        <f t="shared" si="3"/>
        <v>65.7414605</v>
      </c>
      <c r="M340" s="99">
        <f t="shared" si="4"/>
        <v>8.221029651</v>
      </c>
      <c r="N340" s="99">
        <f>M340*(Bonds!AE330/100)*(1/(1+(Bonds!K330/100)))</f>
        <v>0</v>
      </c>
      <c r="O340" s="99">
        <f>-M340*Bonds!$AS$8</f>
        <v>-1.287228764</v>
      </c>
      <c r="P340" s="99">
        <f t="shared" si="5"/>
        <v>-4.070574765</v>
      </c>
    </row>
    <row r="341">
      <c r="A341" s="262">
        <v>42656.0</v>
      </c>
      <c r="B341" s="10">
        <f>exp(-'Yield curve'!B334*$B$9/100)</f>
        <v>0.9135656859</v>
      </c>
      <c r="C341" s="10">
        <f>exp(-'Yield curve'!C334*$C$9/100)</f>
        <v>0.8399608461</v>
      </c>
      <c r="D341" s="10">
        <f>exp(-'Yield curve'!D334*$D$9/100)</f>
        <v>0.7712058115</v>
      </c>
      <c r="E341" s="10">
        <f>exp(-'Yield curve'!E334*$E$9/100)</f>
        <v>0.7080787236</v>
      </c>
      <c r="F341" s="10">
        <f>exp(-'Yield curve'!F334*$F$9/100)</f>
        <v>0.6505090947</v>
      </c>
      <c r="G341" s="10">
        <f>exp(-'Yield curve'!G334*$G$9/100)</f>
        <v>0.5983376813</v>
      </c>
      <c r="H341" s="10">
        <f>exp(-'Yield curve'!H334*$H$9/100)</f>
        <v>0.5507909186</v>
      </c>
      <c r="I341" s="10">
        <f>exp(-'Yield curve'!I334*$I$9/100)</f>
        <v>0.5074282284</v>
      </c>
      <c r="J341" s="10">
        <f>exp(-'Yield curve'!J334*$J$9/100)</f>
        <v>0.467853531</v>
      </c>
      <c r="K341" s="99">
        <f>exp(-'Yield curve'!K334*$K$9/100)</f>
        <v>0.4317105234</v>
      </c>
      <c r="L341" s="99">
        <f t="shared" si="3"/>
        <v>65.709096</v>
      </c>
      <c r="M341" s="99">
        <f t="shared" si="4"/>
        <v>8.222561992</v>
      </c>
      <c r="N341" s="99">
        <f>M341*(Bonds!AE331/100)*(1/(1+(Bonds!K331/100)))</f>
        <v>-0.001517077858</v>
      </c>
      <c r="O341" s="99">
        <f>-M341*Bonds!$AS$8</f>
        <v>-1.287468694</v>
      </c>
      <c r="P341" s="99">
        <f t="shared" si="5"/>
        <v>-4.071333491</v>
      </c>
    </row>
    <row r="342">
      <c r="A342" s="262">
        <v>42655.0</v>
      </c>
      <c r="B342" s="10">
        <f>exp(-'Yield curve'!B335*$B$9/100)</f>
        <v>0.9134743339</v>
      </c>
      <c r="C342" s="10">
        <f>exp(-'Yield curve'!C335*$C$9/100)</f>
        <v>0.8397928707</v>
      </c>
      <c r="D342" s="10">
        <f>exp(-'Yield curve'!D335*$D$9/100)</f>
        <v>0.7719002092</v>
      </c>
      <c r="E342" s="10">
        <f>exp(-'Yield curve'!E335*$E$9/100)</f>
        <v>0.7094962981</v>
      </c>
      <c r="F342" s="10">
        <f>exp(-'Yield curve'!F335*$F$9/100)</f>
        <v>0.6527898656</v>
      </c>
      <c r="G342" s="10">
        <f>exp(-'Yield curve'!G335*$G$9/100)</f>
        <v>0.6004955788</v>
      </c>
      <c r="H342" s="10">
        <f>exp(-'Yield curve'!H335*$H$9/100)</f>
        <v>0.5527220643</v>
      </c>
      <c r="I342" s="10">
        <f>exp(-'Yield curve'!I335*$I$9/100)</f>
        <v>0.5085118974</v>
      </c>
      <c r="J342" s="10">
        <f>exp(-'Yield curve'!J335*$J$9/100)</f>
        <v>0.4679939081</v>
      </c>
      <c r="K342" s="99">
        <f>exp(-'Yield curve'!K335*$K$9/100)</f>
        <v>0.4308479652</v>
      </c>
      <c r="L342" s="99">
        <f t="shared" si="3"/>
        <v>65.65288399</v>
      </c>
      <c r="M342" s="99">
        <f t="shared" si="4"/>
        <v>8.218943075</v>
      </c>
      <c r="N342" s="99">
        <f>M342*(Bonds!AE332/100)*(1/(1+(Bonds!K332/100)))</f>
        <v>0.006822586947</v>
      </c>
      <c r="O342" s="99">
        <f>-M342*Bonds!$AS$8</f>
        <v>-1.286902053</v>
      </c>
      <c r="P342" s="99">
        <f t="shared" si="5"/>
        <v>-4.069541614</v>
      </c>
    </row>
    <row r="343">
      <c r="A343" s="262">
        <v>42654.0</v>
      </c>
      <c r="B343" s="10">
        <f>exp(-'Yield curve'!B336*$B$9/100)</f>
        <v>0.9134743339</v>
      </c>
      <c r="C343" s="10">
        <f>exp(-'Yield curve'!C336*$C$9/100)</f>
        <v>0.8399608461</v>
      </c>
      <c r="D343" s="10">
        <f>exp(-'Yield curve'!D336*$D$9/100)</f>
        <v>0.7716686739</v>
      </c>
      <c r="E343" s="10">
        <f>exp(-'Yield curve'!E336*$E$9/100)</f>
        <v>0.7092125563</v>
      </c>
      <c r="F343" s="10">
        <f>exp(-'Yield curve'!F336*$F$9/100)</f>
        <v>0.6524635522</v>
      </c>
      <c r="G343" s="10">
        <f>exp(-'Yield curve'!G336*$G$9/100)</f>
        <v>0.6008559843</v>
      </c>
      <c r="H343" s="10">
        <f>exp(-'Yield curve'!H336*$H$9/100)</f>
        <v>0.5538840002</v>
      </c>
      <c r="I343" s="10">
        <f>exp(-'Yield curve'!I336*$I$9/100)</f>
        <v>0.5105500185</v>
      </c>
      <c r="J343" s="10">
        <f>exp(-'Yield curve'!J336*$J$9/100)</f>
        <v>0.4709515766</v>
      </c>
      <c r="K343" s="99">
        <f>exp(-'Yield curve'!K336*$K$9/100)</f>
        <v>0.4347430987</v>
      </c>
      <c r="L343" s="99">
        <f t="shared" si="3"/>
        <v>66.07648612</v>
      </c>
      <c r="M343" s="99">
        <f t="shared" si="4"/>
        <v>8.229918737</v>
      </c>
      <c r="N343" s="99">
        <f>M343*(Bonds!AE333/100)*(1/(1+(Bonds!K333/100)))</f>
        <v>0.003038832729</v>
      </c>
      <c r="O343" s="99">
        <f>-M343*Bonds!$AS$8</f>
        <v>-1.288620596</v>
      </c>
      <c r="P343" s="99">
        <f t="shared" si="5"/>
        <v>-4.074976122</v>
      </c>
    </row>
    <row r="344">
      <c r="A344" s="262">
        <v>42653.0</v>
      </c>
      <c r="B344" s="10">
        <f>exp(-'Yield curve'!B337*$B$9/100)</f>
        <v>0.9135656859</v>
      </c>
      <c r="C344" s="10">
        <f>exp(-'Yield curve'!C337*$C$9/100)</f>
        <v>0.8409694041</v>
      </c>
      <c r="D344" s="10">
        <f>exp(-'Yield curve'!D337*$D$9/100)</f>
        <v>0.7732908808</v>
      </c>
      <c r="E344" s="10">
        <f>exp(-'Yield curve'!E337*$E$9/100)</f>
        <v>0.7110589082</v>
      </c>
      <c r="F344" s="10">
        <f>exp(-'Yield curve'!F337*$F$9/100)</f>
        <v>0.6544238819</v>
      </c>
      <c r="G344" s="10">
        <f>exp(-'Yield curve'!G337*$G$9/100)</f>
        <v>0.6028420843</v>
      </c>
      <c r="H344" s="10">
        <f>exp(-'Yield curve'!H337*$H$9/100)</f>
        <v>0.5558259907</v>
      </c>
      <c r="I344" s="10">
        <f>exp(-'Yield curve'!I337*$I$9/100)</f>
        <v>0.5124596343</v>
      </c>
      <c r="J344" s="10">
        <f>exp(-'Yield curve'!J337*$J$9/100)</f>
        <v>0.472791874</v>
      </c>
      <c r="K344" s="99">
        <f>exp(-'Yield curve'!K337*$K$9/100)</f>
        <v>0.4364855537</v>
      </c>
      <c r="L344" s="99">
        <f t="shared" si="3"/>
        <v>66.30655401</v>
      </c>
      <c r="M344" s="99">
        <f t="shared" si="4"/>
        <v>8.232864053</v>
      </c>
      <c r="N344" s="99">
        <f>M344*(Bonds!AE334/100)*(1/(1+(Bonds!K334/100)))</f>
        <v>0.003041043145</v>
      </c>
      <c r="O344" s="99">
        <f>-M344*Bonds!$AS$8</f>
        <v>-1.289081766</v>
      </c>
      <c r="P344" s="99">
        <f t="shared" si="5"/>
        <v>-4.076434471</v>
      </c>
    </row>
    <row r="345">
      <c r="A345" s="262">
        <v>42650.0</v>
      </c>
      <c r="B345" s="10">
        <f>exp(-'Yield curve'!B338*$B$9/100)</f>
        <v>0.9135656859</v>
      </c>
      <c r="C345" s="10">
        <f>exp(-'Yield curve'!C338*$C$9/100)</f>
        <v>0.8414741372</v>
      </c>
      <c r="D345" s="10">
        <f>exp(-'Yield curve'!D338*$D$9/100)</f>
        <v>0.7742193869</v>
      </c>
      <c r="E345" s="10">
        <f>exp(-'Yield curve'!E338*$E$9/100)</f>
        <v>0.7121975131</v>
      </c>
      <c r="F345" s="10">
        <f>exp(-'Yield curve'!F338*$F$9/100)</f>
        <v>0.6557340394</v>
      </c>
      <c r="G345" s="10">
        <f>exp(-'Yield curve'!G338*$G$9/100)</f>
        <v>0.6042906429</v>
      </c>
      <c r="H345" s="10">
        <f>exp(-'Yield curve'!H338*$H$9/100)</f>
        <v>0.5573844844</v>
      </c>
      <c r="I345" s="10">
        <f>exp(-'Yield curve'!I338*$I$9/100)</f>
        <v>0.5141021318</v>
      </c>
      <c r="J345" s="10">
        <f>exp(-'Yield curve'!J338*$J$9/100)</f>
        <v>0.4744969921</v>
      </c>
      <c r="K345" s="99">
        <f>exp(-'Yield curve'!K338*$K$9/100)</f>
        <v>0.4382349925</v>
      </c>
      <c r="L345" s="99">
        <f t="shared" si="3"/>
        <v>66.52344927</v>
      </c>
      <c r="M345" s="99">
        <f t="shared" si="4"/>
        <v>8.236553799</v>
      </c>
      <c r="N345" s="99">
        <f>M345*(Bonds!AE335/100)*(1/(1+(Bonds!K335/100)))</f>
        <v>0.001521765136</v>
      </c>
      <c r="O345" s="99">
        <f>-M345*Bonds!$AS$8</f>
        <v>-1.289659497</v>
      </c>
      <c r="P345" s="99">
        <f t="shared" si="5"/>
        <v>-4.078261418</v>
      </c>
    </row>
    <row r="346">
      <c r="A346" s="262">
        <v>42649.0</v>
      </c>
      <c r="B346" s="10">
        <f>exp(-'Yield curve'!B339*$B$9/100)</f>
        <v>0.9132003327</v>
      </c>
      <c r="C346" s="10">
        <f>exp(-'Yield curve'!C339*$C$9/100)</f>
        <v>0.8408012271</v>
      </c>
      <c r="D346" s="10">
        <f>exp(-'Yield curve'!D339*$D$9/100)</f>
        <v>0.7742193869</v>
      </c>
      <c r="E346" s="10">
        <f>exp(-'Yield curve'!E339*$E$9/100)</f>
        <v>0.7127674991</v>
      </c>
      <c r="F346" s="10">
        <f>exp(-'Yield curve'!F339*$F$9/100)</f>
        <v>0.6570468198</v>
      </c>
      <c r="G346" s="10">
        <f>exp(-'Yield curve'!G339*$G$9/100)</f>
        <v>0.6057426822</v>
      </c>
      <c r="H346" s="10">
        <f>exp(-'Yield curve'!H339*$H$9/100)</f>
        <v>0.5589473479</v>
      </c>
      <c r="I346" s="10">
        <f>exp(-'Yield curve'!I339*$I$9/100)</f>
        <v>0.5154749003</v>
      </c>
      <c r="J346" s="10">
        <f>exp(-'Yield curve'!J339*$J$9/100)</f>
        <v>0.4756371525</v>
      </c>
      <c r="K346" s="99">
        <f>exp(-'Yield curve'!K339*$K$9/100)</f>
        <v>0.4391123395</v>
      </c>
      <c r="L346" s="99">
        <f t="shared" si="3"/>
        <v>66.63655786</v>
      </c>
      <c r="M346" s="99">
        <f t="shared" si="4"/>
        <v>8.238722715</v>
      </c>
      <c r="N346" s="99">
        <f>M346*(Bonds!AE336/100)*(1/(1+(Bonds!K336/100)))</f>
        <v>0.002283670715</v>
      </c>
      <c r="O346" s="99">
        <f>-M346*Bonds!$AS$8</f>
        <v>-1.289999101</v>
      </c>
      <c r="P346" s="99">
        <f t="shared" si="5"/>
        <v>-4.079335339</v>
      </c>
    </row>
    <row r="347">
      <c r="A347" s="262">
        <v>42648.0</v>
      </c>
      <c r="B347" s="10">
        <f>exp(-'Yield curve'!B340*$B$9/100)</f>
        <v>0.9138397967</v>
      </c>
      <c r="C347" s="10">
        <f>exp(-'Yield curve'!C340*$C$9/100)</f>
        <v>0.8416424488</v>
      </c>
      <c r="D347" s="10">
        <f>exp(-'Yield curve'!D340*$D$9/100)</f>
        <v>0.7753815874</v>
      </c>
      <c r="E347" s="10">
        <f>exp(-'Yield curve'!E340*$E$9/100)</f>
        <v>0.7141944606</v>
      </c>
      <c r="F347" s="10">
        <f>exp(-'Yield curve'!F340*$F$9/100)</f>
        <v>0.6586914918</v>
      </c>
      <c r="G347" s="10">
        <f>exp(-'Yield curve'!G340*$G$9/100)</f>
        <v>0.6075626388</v>
      </c>
      <c r="H347" s="10">
        <f>exp(-'Yield curve'!H340*$H$9/100)</f>
        <v>0.5609070912</v>
      </c>
      <c r="I347" s="10">
        <f>exp(-'Yield curve'!I340*$I$9/100)</f>
        <v>0.517264981</v>
      </c>
      <c r="J347" s="10">
        <f>exp(-'Yield curve'!J340*$J$9/100)</f>
        <v>0.4772093478</v>
      </c>
      <c r="K347" s="99">
        <f>exp(-'Yield curve'!K340*$K$9/100)</f>
        <v>0.4404316545</v>
      </c>
      <c r="L347" s="99">
        <f t="shared" si="3"/>
        <v>66.8181047</v>
      </c>
      <c r="M347" s="99">
        <f t="shared" si="4"/>
        <v>8.240589652</v>
      </c>
      <c r="N347" s="99">
        <f>M347*(Bonds!AE337/100)*(1/(1+(Bonds!K337/100)))</f>
        <v>0.005331250237</v>
      </c>
      <c r="O347" s="99">
        <f>-M347*Bonds!$AS$8</f>
        <v>-1.290291421</v>
      </c>
      <c r="P347" s="99">
        <f t="shared" si="5"/>
        <v>-4.080259737</v>
      </c>
    </row>
    <row r="348">
      <c r="A348" s="262">
        <v>42647.0</v>
      </c>
      <c r="B348" s="10">
        <f>exp(-'Yield curve'!B341*$B$9/100)</f>
        <v>0.9141139898</v>
      </c>
      <c r="C348" s="10">
        <f>exp(-'Yield curve'!C341*$C$9/100)</f>
        <v>0.8431587695</v>
      </c>
      <c r="D348" s="10">
        <f>exp(-'Yield curve'!D341*$D$9/100)</f>
        <v>0.7777112248</v>
      </c>
      <c r="E348" s="10">
        <f>exp(-'Yield curve'!E341*$E$9/100)</f>
        <v>0.7169135625</v>
      </c>
      <c r="F348" s="10">
        <f>exp(-'Yield curve'!F341*$F$9/100)</f>
        <v>0.6616622828</v>
      </c>
      <c r="G348" s="10">
        <f>exp(-'Yield curve'!G341*$G$9/100)</f>
        <v>0.6104859498</v>
      </c>
      <c r="H348" s="10">
        <f>exp(-'Yield curve'!H341*$H$9/100)</f>
        <v>0.5636622807</v>
      </c>
      <c r="I348" s="10">
        <f>exp(-'Yield curve'!I341*$I$9/100)</f>
        <v>0.5201697908</v>
      </c>
      <c r="J348" s="10">
        <f>exp(-'Yield curve'!J341*$J$9/100)</f>
        <v>0.4802252569</v>
      </c>
      <c r="K348" s="99">
        <f>exp(-'Yield curve'!K341*$K$9/100)</f>
        <v>0.4435254919</v>
      </c>
      <c r="L348" s="99">
        <f t="shared" si="3"/>
        <v>67.21324929</v>
      </c>
      <c r="M348" s="99">
        <f t="shared" si="4"/>
        <v>8.246201881</v>
      </c>
      <c r="N348" s="99">
        <f>M348*(Bonds!AE338/100)*(1/(1+(Bonds!K338/100)))</f>
        <v>0.001525238487</v>
      </c>
      <c r="O348" s="99">
        <f>-M348*Bonds!$AS$8</f>
        <v>-1.29117017</v>
      </c>
      <c r="P348" s="99">
        <f t="shared" si="5"/>
        <v>-4.083038586</v>
      </c>
    </row>
    <row r="349">
      <c r="A349" s="262">
        <v>42646.0</v>
      </c>
      <c r="B349" s="10">
        <f>exp(-'Yield curve'!B342*$B$9/100)</f>
        <v>0.9143882651</v>
      </c>
      <c r="C349" s="10">
        <f>exp(-'Yield curve'!C342*$C$9/100)</f>
        <v>0.8434961005</v>
      </c>
      <c r="D349" s="10">
        <f>exp(-'Yield curve'!D342*$D$9/100)</f>
        <v>0.7781779916</v>
      </c>
      <c r="E349" s="10">
        <f>exp(-'Yield curve'!E342*$E$9/100)</f>
        <v>0.7174873229</v>
      </c>
      <c r="F349" s="10">
        <f>exp(-'Yield curve'!F342*$F$9/100)</f>
        <v>0.6623242761</v>
      </c>
      <c r="G349" s="10">
        <f>exp(-'Yield curve'!G342*$G$9/100)</f>
        <v>0.6112189726</v>
      </c>
      <c r="H349" s="10">
        <f>exp(-'Yield curve'!H342*$H$9/100)</f>
        <v>0.5644519605</v>
      </c>
      <c r="I349" s="10">
        <f>exp(-'Yield curve'!I342*$I$9/100)</f>
        <v>0.5210027286</v>
      </c>
      <c r="J349" s="10">
        <f>exp(-'Yield curve'!J342*$J$9/100)</f>
        <v>0.4810904408</v>
      </c>
      <c r="K349" s="99">
        <f>exp(-'Yield curve'!K342*$K$9/100)</f>
        <v>0.4444134305</v>
      </c>
      <c r="L349" s="99">
        <f t="shared" si="3"/>
        <v>67.32452326</v>
      </c>
      <c r="M349" s="99">
        <f t="shared" si="4"/>
        <v>8.247903859</v>
      </c>
      <c r="N349" s="99">
        <f>M349*(Bonds!AE339/100)*(1/(1+(Bonds!K339/100)))</f>
        <v>-0.005340424291</v>
      </c>
      <c r="O349" s="99">
        <f>-M349*Bonds!$AS$8</f>
        <v>-1.291436662</v>
      </c>
      <c r="P349" s="99">
        <f t="shared" si="5"/>
        <v>-4.083881306</v>
      </c>
    </row>
    <row r="350">
      <c r="A350" s="262">
        <v>42643.0</v>
      </c>
      <c r="B350" s="10">
        <f>exp(-'Yield curve'!B343*$B$9/100)</f>
        <v>0.9142968309</v>
      </c>
      <c r="C350" s="10">
        <f>exp(-'Yield curve'!C343*$C$9/100)</f>
        <v>0.8423160322</v>
      </c>
      <c r="D350" s="10">
        <f>exp(-'Yield curve'!D343*$D$9/100)</f>
        <v>0.7758469559</v>
      </c>
      <c r="E350" s="10">
        <f>exp(-'Yield curve'!E343*$E$9/100)</f>
        <v>0.7146231058</v>
      </c>
      <c r="F350" s="10">
        <f>exp(-'Yield curve'!F343*$F$9/100)</f>
        <v>0.6590209199</v>
      </c>
      <c r="G350" s="10">
        <f>exp(-'Yield curve'!G343*$G$9/100)</f>
        <v>0.6079272857</v>
      </c>
      <c r="H350" s="10">
        <f>exp(-'Yield curve'!H343*$H$9/100)</f>
        <v>0.5612998636</v>
      </c>
      <c r="I350" s="10">
        <f>exp(-'Yield curve'!I343*$I$9/100)</f>
        <v>0.5178170247</v>
      </c>
      <c r="J350" s="10">
        <f>exp(-'Yield curve'!J343*$J$9/100)</f>
        <v>0.477925699</v>
      </c>
      <c r="K350" s="99">
        <f>exp(-'Yield curve'!K343*$K$9/100)</f>
        <v>0.4413133993</v>
      </c>
      <c r="L350" s="99">
        <f t="shared" si="3"/>
        <v>66.92469484</v>
      </c>
      <c r="M350" s="99">
        <f t="shared" si="4"/>
        <v>8.242270797</v>
      </c>
      <c r="N350" s="99">
        <f>M350*(Bonds!AE340/100)*(1/(1+(Bonds!K340/100)))</f>
        <v>0.001523806766</v>
      </c>
      <c r="O350" s="99">
        <f>-M350*Bonds!$AS$8</f>
        <v>-1.290554651</v>
      </c>
      <c r="P350" s="99">
        <f t="shared" si="5"/>
        <v>-4.081092142</v>
      </c>
    </row>
    <row r="351">
      <c r="A351" s="262">
        <v>42642.0</v>
      </c>
      <c r="B351" s="10">
        <f>exp(-'Yield curve'!B344*$B$9/100)</f>
        <v>0.914022583</v>
      </c>
      <c r="C351" s="10">
        <f>exp(-'Yield curve'!C344*$C$9/100)</f>
        <v>0.8419791732</v>
      </c>
      <c r="D351" s="10">
        <f>exp(-'Yield curve'!D344*$D$9/100)</f>
        <v>0.7758469559</v>
      </c>
      <c r="E351" s="10">
        <f>exp(-'Yield curve'!E344*$E$9/100)</f>
        <v>0.7147660447</v>
      </c>
      <c r="F351" s="10">
        <f>exp(-'Yield curve'!F344*$F$9/100)</f>
        <v>0.6593505128</v>
      </c>
      <c r="G351" s="10">
        <f>exp(-'Yield curve'!G344*$G$9/100)</f>
        <v>0.6082921516</v>
      </c>
      <c r="H351" s="10">
        <f>exp(-'Yield curve'!H344*$H$9/100)</f>
        <v>0.5616929111</v>
      </c>
      <c r="I351" s="10">
        <f>exp(-'Yield curve'!I344*$I$9/100)</f>
        <v>0.5183696575</v>
      </c>
      <c r="J351" s="10">
        <f>exp(-'Yield curve'!J344*$J$9/100)</f>
        <v>0.4786431255</v>
      </c>
      <c r="K351" s="99">
        <f>exp(-'Yield curve'!K344*$K$9/100)</f>
        <v>0.4421969093</v>
      </c>
      <c r="L351" s="99">
        <f t="shared" si="3"/>
        <v>67.02275101</v>
      </c>
      <c r="M351" s="99">
        <f t="shared" si="4"/>
        <v>8.244748209</v>
      </c>
      <c r="N351" s="99">
        <f>M351*(Bonds!AE341/100)*(1/(1+(Bonds!K341/100)))</f>
        <v>-0.006098186545</v>
      </c>
      <c r="O351" s="99">
        <f>-M351*Bonds!$AS$8</f>
        <v>-1.290942558</v>
      </c>
      <c r="P351" s="99">
        <f t="shared" si="5"/>
        <v>-4.082318812</v>
      </c>
    </row>
    <row r="352">
      <c r="A352" s="262">
        <v>42641.0</v>
      </c>
      <c r="B352" s="10">
        <f>exp(-'Yield curve'!B345*$B$9/100)</f>
        <v>0.9132916573</v>
      </c>
      <c r="C352" s="10">
        <f>exp(-'Yield curve'!C345*$C$9/100)</f>
        <v>0.8408012271</v>
      </c>
      <c r="D352" s="10">
        <f>exp(-'Yield curve'!D345*$D$9/100)</f>
        <v>0.7744516875</v>
      </c>
      <c r="E352" s="10">
        <f>exp(-'Yield curve'!E345*$E$9/100)</f>
        <v>0.7133379412</v>
      </c>
      <c r="F352" s="10">
        <f>exp(-'Yield curve'!F345*$F$9/100)</f>
        <v>0.6580331296</v>
      </c>
      <c r="G352" s="10">
        <f>exp(-'Yield curve'!G345*$G$9/100)</f>
        <v>0.6064700097</v>
      </c>
      <c r="H352" s="10">
        <f>exp(-'Yield curve'!H345*$H$9/100)</f>
        <v>0.5593387481</v>
      </c>
      <c r="I352" s="10">
        <f>exp(-'Yield curve'!I345*$I$9/100)</f>
        <v>0.5156123786</v>
      </c>
      <c r="J352" s="10">
        <f>exp(-'Yield curve'!J345*$J$9/100)</f>
        <v>0.4754944828</v>
      </c>
      <c r="K352" s="99">
        <f>exp(-'Yield curve'!K345*$K$9/100)</f>
        <v>0.4386734466</v>
      </c>
      <c r="L352" s="99">
        <f t="shared" si="3"/>
        <v>66.60161114</v>
      </c>
      <c r="M352" s="99">
        <f t="shared" si="4"/>
        <v>8.237009334</v>
      </c>
      <c r="N352" s="99">
        <f>M352*(Bonds!AE342/100)*(1/(1+(Bonds!K342/100)))</f>
        <v>-0.002282984849</v>
      </c>
      <c r="O352" s="99">
        <f>-M352*Bonds!$AS$8</f>
        <v>-1.289730824</v>
      </c>
      <c r="P352" s="99">
        <f t="shared" si="5"/>
        <v>-4.078486972</v>
      </c>
    </row>
    <row r="353">
      <c r="A353" s="262">
        <v>42640.0</v>
      </c>
      <c r="B353" s="10">
        <f>exp(-'Yield curve'!B346*$B$9/100)</f>
        <v>0.9128351256</v>
      </c>
      <c r="C353" s="10">
        <f>exp(-'Yield curve'!C346*$C$9/100)</f>
        <v>0.8401288551</v>
      </c>
      <c r="D353" s="10">
        <f>exp(-'Yield curve'!D346*$D$9/100)</f>
        <v>0.7737549946</v>
      </c>
      <c r="E353" s="10">
        <f>exp(-'Yield curve'!E346*$E$9/100)</f>
        <v>0.7123399668</v>
      </c>
      <c r="F353" s="10">
        <f>exp(-'Yield curve'!F346*$F$9/100)</f>
        <v>0.6567183785</v>
      </c>
      <c r="G353" s="10">
        <f>exp(-'Yield curve'!G346*$G$9/100)</f>
        <v>0.605197759</v>
      </c>
      <c r="H353" s="10">
        <f>exp(-'Yield curve'!H346*$H$9/100)</f>
        <v>0.5581653692</v>
      </c>
      <c r="I353" s="10">
        <f>exp(-'Yield curve'!I346*$I$9/100)</f>
        <v>0.5143763927</v>
      </c>
      <c r="J353" s="10">
        <f>exp(-'Yield curve'!J346*$J$9/100)</f>
        <v>0.4742123793</v>
      </c>
      <c r="K353" s="99">
        <f>exp(-'Yield curve'!K346*$K$9/100)</f>
        <v>0.4373593984</v>
      </c>
      <c r="L353" s="99">
        <f t="shared" si="3"/>
        <v>66.43375</v>
      </c>
      <c r="M353" s="99">
        <f t="shared" si="4"/>
        <v>8.234624633</v>
      </c>
      <c r="N353" s="99">
        <f>M353*(Bonds!AE343/100)*(1/(1+(Bonds!K343/100)))</f>
        <v>0.003042255337</v>
      </c>
      <c r="O353" s="99">
        <f>-M353*Bonds!$AS$8</f>
        <v>-1.289357433</v>
      </c>
      <c r="P353" s="99">
        <f t="shared" si="5"/>
        <v>-4.077306207</v>
      </c>
    </row>
    <row r="354">
      <c r="A354" s="262">
        <v>42639.0</v>
      </c>
      <c r="B354" s="10">
        <f>exp(-'Yield curve'!B347*$B$9/100)</f>
        <v>0.9130177109</v>
      </c>
      <c r="C354" s="10">
        <f>exp(-'Yield curve'!C347*$C$9/100)</f>
        <v>0.8404649738</v>
      </c>
      <c r="D354" s="10">
        <f>exp(-'Yield curve'!D347*$D$9/100)</f>
        <v>0.7739871559</v>
      </c>
      <c r="E354" s="10">
        <f>exp(-'Yield curve'!E347*$E$9/100)</f>
        <v>0.7129100668</v>
      </c>
      <c r="F354" s="10">
        <f>exp(-'Yield curve'!F347*$F$9/100)</f>
        <v>0.6577041953</v>
      </c>
      <c r="G354" s="10">
        <f>exp(-'Yield curve'!G347*$G$9/100)</f>
        <v>0.6064700097</v>
      </c>
      <c r="H354" s="10">
        <f>exp(-'Yield curve'!H347*$H$9/100)</f>
        <v>0.5597304222</v>
      </c>
      <c r="I354" s="10">
        <f>exp(-'Yield curve'!I347*$I$9/100)</f>
        <v>0.5160250336</v>
      </c>
      <c r="J354" s="10">
        <f>exp(-'Yield curve'!J347*$J$9/100)</f>
        <v>0.4759226205</v>
      </c>
      <c r="K354" s="99">
        <f>exp(-'Yield curve'!K347*$K$9/100)</f>
        <v>0.4391123395</v>
      </c>
      <c r="L354" s="99">
        <f t="shared" si="3"/>
        <v>66.6449398</v>
      </c>
      <c r="M354" s="99">
        <f t="shared" si="4"/>
        <v>8.238690715</v>
      </c>
      <c r="N354" s="99">
        <f>M354*(Bonds!AE344/100)*(1/(1+(Bonds!K344/100)))</f>
        <v>0.0007612206149</v>
      </c>
      <c r="O354" s="99">
        <f>-M354*Bonds!$AS$8</f>
        <v>-1.28999409</v>
      </c>
      <c r="P354" s="99">
        <f t="shared" si="5"/>
        <v>-4.079319494</v>
      </c>
    </row>
    <row r="355">
      <c r="A355" s="262">
        <v>42636.0</v>
      </c>
      <c r="B355" s="10">
        <f>exp(-'Yield curve'!B348*$B$9/100)</f>
        <v>0.9131090172</v>
      </c>
      <c r="C355" s="10">
        <f>exp(-'Yield curve'!C348*$C$9/100)</f>
        <v>0.8413058592</v>
      </c>
      <c r="D355" s="10">
        <f>exp(-'Yield curve'!D348*$D$9/100)</f>
        <v>0.7756142367</v>
      </c>
      <c r="E355" s="10">
        <f>exp(-'Yield curve'!E348*$E$9/100)</f>
        <v>0.7143373137</v>
      </c>
      <c r="F355" s="10">
        <f>exp(-'Yield curve'!F348*$F$9/100)</f>
        <v>0.6586914918</v>
      </c>
      <c r="G355" s="10">
        <f>exp(-'Yield curve'!G348*$G$9/100)</f>
        <v>0.6071982105</v>
      </c>
      <c r="H355" s="10">
        <f>exp(-'Yield curve'!H348*$H$9/100)</f>
        <v>0.5601223707</v>
      </c>
      <c r="I355" s="10">
        <f>exp(-'Yield curve'!I348*$I$9/100)</f>
        <v>0.5164380188</v>
      </c>
      <c r="J355" s="10">
        <f>exp(-'Yield curve'!J348*$J$9/100)</f>
        <v>0.4763511436</v>
      </c>
      <c r="K355" s="99">
        <f>exp(-'Yield curve'!K348*$K$9/100)</f>
        <v>0.4395516715</v>
      </c>
      <c r="L355" s="99">
        <f t="shared" si="3"/>
        <v>66.71468482</v>
      </c>
      <c r="M355" s="99">
        <f t="shared" si="4"/>
        <v>8.238549925</v>
      </c>
      <c r="N355" s="99">
        <f>M355*(Bonds!AE345/100)*(1/(1+(Bonds!K345/100)))</f>
        <v>0.004567667672</v>
      </c>
      <c r="O355" s="99">
        <f>-M355*Bonds!$AS$8</f>
        <v>-1.289972046</v>
      </c>
      <c r="P355" s="99">
        <f t="shared" si="5"/>
        <v>-4.079249783</v>
      </c>
    </row>
    <row r="356">
      <c r="A356" s="262">
        <v>42635.0</v>
      </c>
      <c r="B356" s="10">
        <f>exp(-'Yield curve'!B349*$B$9/100)</f>
        <v>0.9132003327</v>
      </c>
      <c r="C356" s="10">
        <f>exp(-'Yield curve'!C349*$C$9/100)</f>
        <v>0.8414741372</v>
      </c>
      <c r="D356" s="10">
        <f>exp(-'Yield curve'!D349*$D$9/100)</f>
        <v>0.7758469559</v>
      </c>
      <c r="E356" s="10">
        <f>exp(-'Yield curve'!E349*$E$9/100)</f>
        <v>0.7156242788</v>
      </c>
      <c r="F356" s="10">
        <f>exp(-'Yield curve'!F349*$F$9/100)</f>
        <v>0.6613315344</v>
      </c>
      <c r="G356" s="10">
        <f>exp(-'Yield curve'!G349*$G$9/100)</f>
        <v>0.610669123</v>
      </c>
      <c r="H356" s="10">
        <f>exp(-'Yield curve'!H349*$H$9/100)</f>
        <v>0.5644519605</v>
      </c>
      <c r="I356" s="10">
        <f>exp(-'Yield curve'!I349*$I$9/100)</f>
        <v>0.5203085212</v>
      </c>
      <c r="J356" s="10">
        <f>exp(-'Yield curve'!J349*$J$9/100)</f>
        <v>0.4796493322</v>
      </c>
      <c r="K356" s="99">
        <f>exp(-'Yield curve'!K349*$K$9/100)</f>
        <v>0.4421969093</v>
      </c>
      <c r="L356" s="99">
        <f t="shared" si="3"/>
        <v>67.05632673</v>
      </c>
      <c r="M356" s="99">
        <f t="shared" si="4"/>
        <v>8.244255243</v>
      </c>
      <c r="N356" s="99">
        <f>M356*(Bonds!AE346/100)*(1/(1+(Bonds!K346/100)))</f>
        <v>-0.003048910963</v>
      </c>
      <c r="O356" s="99">
        <f>-M356*Bonds!$AS$8</f>
        <v>-1.290865371</v>
      </c>
      <c r="P356" s="99">
        <f t="shared" si="5"/>
        <v>-4.082074724</v>
      </c>
    </row>
    <row r="357">
      <c r="A357" s="262">
        <v>42634.0</v>
      </c>
      <c r="B357" s="10">
        <f>exp(-'Yield curve'!B350*$B$9/100)</f>
        <v>0.913382991</v>
      </c>
      <c r="C357" s="10">
        <f>exp(-'Yield curve'!C350*$C$9/100)</f>
        <v>0.8409694041</v>
      </c>
      <c r="D357" s="10">
        <f>exp(-'Yield curve'!D350*$D$9/100)</f>
        <v>0.7744516875</v>
      </c>
      <c r="E357" s="10">
        <f>exp(-'Yield curve'!E350*$E$9/100)</f>
        <v>0.7139088399</v>
      </c>
      <c r="F357" s="10">
        <f>exp(-'Yield curve'!F350*$F$9/100)</f>
        <v>0.6593505128</v>
      </c>
      <c r="G357" s="10">
        <f>exp(-'Yield curve'!G350*$G$9/100)</f>
        <v>0.6086572364</v>
      </c>
      <c r="H357" s="10">
        <f>exp(-'Yield curve'!H350*$H$9/100)</f>
        <v>0.5624798319</v>
      </c>
      <c r="I357" s="10">
        <f>exp(-'Yield curve'!I350*$I$9/100)</f>
        <v>0.5183696575</v>
      </c>
      <c r="J357" s="10">
        <f>exp(-'Yield curve'!J350*$J$9/100)</f>
        <v>0.4777823428</v>
      </c>
      <c r="K357" s="99">
        <f>exp(-'Yield curve'!K350*$K$9/100)</f>
        <v>0.4404316545</v>
      </c>
      <c r="L357" s="99">
        <f t="shared" si="3"/>
        <v>66.82741001</v>
      </c>
      <c r="M357" s="99">
        <f t="shared" si="4"/>
        <v>8.240967908</v>
      </c>
      <c r="N357" s="99">
        <f>M357*(Bonds!AE347/100)*(1/(1+(Bonds!K347/100)))</f>
        <v>-0.00533149495</v>
      </c>
      <c r="O357" s="99">
        <f>-M357*Bonds!$AS$8</f>
        <v>-1.290350648</v>
      </c>
      <c r="P357" s="99">
        <f t="shared" si="5"/>
        <v>-4.080447027</v>
      </c>
    </row>
    <row r="358">
      <c r="A358" s="262">
        <v>42633.0</v>
      </c>
      <c r="B358" s="10">
        <f>exp(-'Yield curve'!B351*$B$9/100)</f>
        <v>0.9123788221</v>
      </c>
      <c r="C358" s="10">
        <f>exp(-'Yield curve'!C351*$C$9/100)</f>
        <v>0.8382826032</v>
      </c>
      <c r="D358" s="10">
        <f>exp(-'Yield curve'!D351*$D$9/100)</f>
        <v>0.7712058115</v>
      </c>
      <c r="E358" s="10">
        <f>exp(-'Yield curve'!E351*$E$9/100)</f>
        <v>0.7103482047</v>
      </c>
      <c r="F358" s="10">
        <f>exp(-'Yield curve'!F351*$F$9/100)</f>
        <v>0.6557340394</v>
      </c>
      <c r="G358" s="10">
        <f>exp(-'Yield curve'!G351*$G$9/100)</f>
        <v>0.6048347492</v>
      </c>
      <c r="H358" s="10">
        <f>exp(-'Yield curve'!H351*$H$9/100)</f>
        <v>0.5585562217</v>
      </c>
      <c r="I358" s="10">
        <f>exp(-'Yield curve'!I351*$I$9/100)</f>
        <v>0.5146507999</v>
      </c>
      <c r="J358" s="10">
        <f>exp(-'Yield curve'!J351*$J$9/100)</f>
        <v>0.4743546644</v>
      </c>
      <c r="K358" s="99">
        <f>exp(-'Yield curve'!K351*$K$9/100)</f>
        <v>0.4373593984</v>
      </c>
      <c r="L358" s="99">
        <f t="shared" si="3"/>
        <v>66.40790844</v>
      </c>
      <c r="M358" s="99">
        <f t="shared" si="4"/>
        <v>8.236740583</v>
      </c>
      <c r="N358" s="99">
        <f>M358*(Bonds!AE348/100)*(1/(1+(Bonds!K348/100)))</f>
        <v>0.001521518534</v>
      </c>
      <c r="O358" s="99">
        <f>-M358*Bonds!$AS$8</f>
        <v>-1.289688744</v>
      </c>
      <c r="P358" s="99">
        <f t="shared" si="5"/>
        <v>-4.078353902</v>
      </c>
    </row>
    <row r="359">
      <c r="A359" s="262">
        <v>42632.0</v>
      </c>
      <c r="B359" s="10">
        <f>exp(-'Yield curve'!B352*$B$9/100)</f>
        <v>0.9132003327</v>
      </c>
      <c r="C359" s="10">
        <f>exp(-'Yield curve'!C352*$C$9/100)</f>
        <v>0.8392891462</v>
      </c>
      <c r="D359" s="10">
        <f>exp(-'Yield curve'!D352*$D$9/100)</f>
        <v>0.7725952321</v>
      </c>
      <c r="E359" s="10">
        <f>exp(-'Yield curve'!E352*$E$9/100)</f>
        <v>0.7117703228</v>
      </c>
      <c r="F359" s="10">
        <f>exp(-'Yield curve'!F352*$F$9/100)</f>
        <v>0.6570468198</v>
      </c>
      <c r="G359" s="10">
        <f>exp(-'Yield curve'!G352*$G$9/100)</f>
        <v>0.6061062368</v>
      </c>
      <c r="H359" s="10">
        <f>exp(-'Yield curve'!H352*$H$9/100)</f>
        <v>0.5597304222</v>
      </c>
      <c r="I359" s="10">
        <f>exp(-'Yield curve'!I352*$I$9/100)</f>
        <v>0.5157498936</v>
      </c>
      <c r="J359" s="10">
        <f>exp(-'Yield curve'!J352*$J$9/100)</f>
        <v>0.4753518559</v>
      </c>
      <c r="K359" s="99">
        <f>exp(-'Yield curve'!K352*$K$9/100)</f>
        <v>0.4382349925</v>
      </c>
      <c r="L359" s="99">
        <f t="shared" si="3"/>
        <v>66.53526264</v>
      </c>
      <c r="M359" s="99">
        <f t="shared" si="4"/>
        <v>8.237376412</v>
      </c>
      <c r="N359" s="99">
        <f>M359*(Bonds!AE349/100)*(1/(1+(Bonds!K349/100)))</f>
        <v>0</v>
      </c>
      <c r="O359" s="99">
        <f>-M359*Bonds!$AS$8</f>
        <v>-1.2897883</v>
      </c>
      <c r="P359" s="99">
        <f t="shared" si="5"/>
        <v>-4.078668728</v>
      </c>
    </row>
    <row r="360">
      <c r="A360" s="262">
        <v>42629.0</v>
      </c>
      <c r="B360" s="10">
        <f>exp(-'Yield curve'!B353*$B$9/100)</f>
        <v>0.913382991</v>
      </c>
      <c r="C360" s="10">
        <f>exp(-'Yield curve'!C353*$C$9/100)</f>
        <v>0.8404649738</v>
      </c>
      <c r="D360" s="10">
        <f>exp(-'Yield curve'!D353*$D$9/100)</f>
        <v>0.7744516875</v>
      </c>
      <c r="E360" s="10">
        <f>exp(-'Yield curve'!E353*$E$9/100)</f>
        <v>0.7136233335</v>
      </c>
      <c r="F360" s="10">
        <f>exp(-'Yield curve'!F353*$F$9/100)</f>
        <v>0.6586914918</v>
      </c>
      <c r="G360" s="10">
        <f>exp(-'Yield curve'!G353*$G$9/100)</f>
        <v>0.6073803973</v>
      </c>
      <c r="H360" s="10">
        <f>exp(-'Yield curve'!H353*$H$9/100)</f>
        <v>0.5605145936</v>
      </c>
      <c r="I360" s="10">
        <f>exp(-'Yield curve'!I353*$I$9/100)</f>
        <v>0.5163003203</v>
      </c>
      <c r="J360" s="10">
        <f>exp(-'Yield curve'!J353*$J$9/100)</f>
        <v>0.4756371525</v>
      </c>
      <c r="K360" s="99">
        <f>exp(-'Yield curve'!K353*$K$9/100)</f>
        <v>0.4382349925</v>
      </c>
      <c r="L360" s="99">
        <f t="shared" si="3"/>
        <v>66.56888602</v>
      </c>
      <c r="M360" s="99">
        <f t="shared" si="4"/>
        <v>8.235520991</v>
      </c>
      <c r="N360" s="99">
        <f>M360*(Bonds!AE350/100)*(1/(1+(Bonds!K350/100)))</f>
        <v>0.008368658744</v>
      </c>
      <c r="O360" s="99">
        <f>-M360*Bonds!$AS$8</f>
        <v>-1.289497783</v>
      </c>
      <c r="P360" s="99">
        <f t="shared" si="5"/>
        <v>-4.077750031</v>
      </c>
    </row>
    <row r="361">
      <c r="A361" s="262">
        <v>42628.0</v>
      </c>
      <c r="B361" s="10">
        <f>exp(-'Yield curve'!B354*$B$9/100)</f>
        <v>0.915028561</v>
      </c>
      <c r="C361" s="10">
        <f>exp(-'Yield curve'!C354*$C$9/100)</f>
        <v>0.8429901546</v>
      </c>
      <c r="D361" s="10">
        <f>exp(-'Yield curve'!D354*$D$9/100)</f>
        <v>0.7777112248</v>
      </c>
      <c r="E361" s="10">
        <f>exp(-'Yield curve'!E354*$E$9/100)</f>
        <v>0.7177743752</v>
      </c>
      <c r="F361" s="10">
        <f>exp(-'Yield curve'!F354*$F$9/100)</f>
        <v>0.6636502501</v>
      </c>
      <c r="G361" s="10">
        <f>exp(-'Yield curve'!G354*$G$9/100)</f>
        <v>0.6126876599</v>
      </c>
      <c r="H361" s="10">
        <f>exp(-'Yield curve'!H354*$H$9/100)</f>
        <v>0.5660346407</v>
      </c>
      <c r="I361" s="10">
        <f>exp(-'Yield curve'!I354*$I$9/100)</f>
        <v>0.5216978622</v>
      </c>
      <c r="J361" s="10">
        <f>exp(-'Yield curve'!J354*$J$9/100)</f>
        <v>0.4808018731</v>
      </c>
      <c r="K361" s="99">
        <f>exp(-'Yield curve'!K354*$K$9/100)</f>
        <v>0.4430821881</v>
      </c>
      <c r="L361" s="99">
        <f t="shared" si="3"/>
        <v>67.20332457</v>
      </c>
      <c r="M361" s="99">
        <f t="shared" si="4"/>
        <v>8.243779254</v>
      </c>
      <c r="N361" s="99">
        <f>M361*(Bonds!AE351/100)*(1/(1+(Bonds!K351/100)))</f>
        <v>0</v>
      </c>
      <c r="O361" s="99">
        <f>-M361*Bonds!$AS$8</f>
        <v>-1.290790841</v>
      </c>
      <c r="P361" s="99">
        <f t="shared" si="5"/>
        <v>-4.081839042</v>
      </c>
    </row>
    <row r="362">
      <c r="A362" s="262">
        <v>42627.0</v>
      </c>
      <c r="B362" s="10">
        <f>exp(-'Yield curve'!B355*$B$9/100)</f>
        <v>0.915211585</v>
      </c>
      <c r="C362" s="10">
        <f>exp(-'Yield curve'!C355*$C$9/100)</f>
        <v>0.8433274182</v>
      </c>
      <c r="D362" s="10">
        <f>exp(-'Yield curve'!D355*$D$9/100)</f>
        <v>0.7781779916</v>
      </c>
      <c r="E362" s="10">
        <f>exp(-'Yield curve'!E355*$E$9/100)</f>
        <v>0.7179179444</v>
      </c>
      <c r="F362" s="10">
        <f>exp(-'Yield curve'!F355*$F$9/100)</f>
        <v>0.663318508</v>
      </c>
      <c r="G362" s="10">
        <f>exp(-'Yield curve'!G355*$G$9/100)</f>
        <v>0.6121364891</v>
      </c>
      <c r="H362" s="10">
        <f>exp(-'Yield curve'!H355*$H$9/100)</f>
        <v>0.5652427467</v>
      </c>
      <c r="I362" s="10">
        <f>exp(-'Yield curve'!I355*$I$9/100)</f>
        <v>0.5211416812</v>
      </c>
      <c r="J362" s="10">
        <f>exp(-'Yield curve'!J355*$J$9/100)</f>
        <v>0.4805134785</v>
      </c>
      <c r="K362" s="99">
        <f>exp(-'Yield curve'!K355*$K$9/100)</f>
        <v>0.4430821881</v>
      </c>
      <c r="L362" s="99">
        <f t="shared" si="3"/>
        <v>67.19846392</v>
      </c>
      <c r="M362" s="99">
        <f t="shared" si="4"/>
        <v>8.243608769</v>
      </c>
      <c r="N362" s="99">
        <f>M362*(Bonds!AE352/100)*(1/(1+(Bonds!K352/100)))</f>
        <v>0.00228692679</v>
      </c>
      <c r="O362" s="99">
        <f>-M362*Bonds!$AS$8</f>
        <v>-1.290764147</v>
      </c>
      <c r="P362" s="99">
        <f t="shared" si="5"/>
        <v>-4.081754627</v>
      </c>
    </row>
    <row r="363">
      <c r="A363" s="262">
        <v>42626.0</v>
      </c>
      <c r="B363" s="10">
        <f>exp(-'Yield curve'!B356*$B$9/100)</f>
        <v>0.9148455736</v>
      </c>
      <c r="C363" s="10">
        <f>exp(-'Yield curve'!C356*$C$9/100)</f>
        <v>0.8424845123</v>
      </c>
      <c r="D363" s="10">
        <f>exp(-'Yield curve'!D356*$D$9/100)</f>
        <v>0.7767785311</v>
      </c>
      <c r="E363" s="10">
        <f>exp(-'Yield curve'!E356*$E$9/100)</f>
        <v>0.7167701942</v>
      </c>
      <c r="F363" s="10">
        <f>exp(-'Yield curve'!F356*$F$9/100)</f>
        <v>0.662655521</v>
      </c>
      <c r="G363" s="10">
        <f>exp(-'Yield curve'!G356*$G$9/100)</f>
        <v>0.6121364891</v>
      </c>
      <c r="H363" s="10">
        <f>exp(-'Yield curve'!H356*$H$9/100)</f>
        <v>0.5660346407</v>
      </c>
      <c r="I363" s="10">
        <f>exp(-'Yield curve'!I356*$I$9/100)</f>
        <v>0.5221153875</v>
      </c>
      <c r="J363" s="10">
        <f>exp(-'Yield curve'!J356*$J$9/100)</f>
        <v>0.4816680958</v>
      </c>
      <c r="K363" s="99">
        <f>exp(-'Yield curve'!K356*$K$9/100)</f>
        <v>0.4444134305</v>
      </c>
      <c r="L363" s="99">
        <f t="shared" si="3"/>
        <v>67.33100137</v>
      </c>
      <c r="M363" s="99">
        <f t="shared" si="4"/>
        <v>8.248342668</v>
      </c>
      <c r="N363" s="99">
        <f>M363*(Bonds!AE353/100)*(1/(1+(Bonds!K353/100)))</f>
        <v>0.002288875035</v>
      </c>
      <c r="O363" s="99">
        <f>-M363*Bonds!$AS$8</f>
        <v>-1.29150537</v>
      </c>
      <c r="P363" s="99">
        <f t="shared" si="5"/>
        <v>-4.084098578</v>
      </c>
    </row>
    <row r="364">
      <c r="A364" s="262">
        <v>42625.0</v>
      </c>
      <c r="B364" s="10">
        <f>exp(-'Yield curve'!B357*$B$9/100)</f>
        <v>0.9142054058</v>
      </c>
      <c r="C364" s="10">
        <f>exp(-'Yield curve'!C357*$C$9/100)</f>
        <v>0.8414741372</v>
      </c>
      <c r="D364" s="10">
        <f>exp(-'Yield curve'!D357*$D$9/100)</f>
        <v>0.7758469559</v>
      </c>
      <c r="E364" s="10">
        <f>exp(-'Yield curve'!E357*$E$9/100)</f>
        <v>0.7161970073</v>
      </c>
      <c r="F364" s="10">
        <f>exp(-'Yield curve'!F357*$F$9/100)</f>
        <v>0.662655521</v>
      </c>
      <c r="G364" s="10">
        <f>exp(-'Yield curve'!G357*$G$9/100)</f>
        <v>0.6126876599</v>
      </c>
      <c r="H364" s="10">
        <f>exp(-'Yield curve'!H357*$H$9/100)</f>
        <v>0.5672245624</v>
      </c>
      <c r="I364" s="10">
        <f>exp(-'Yield curve'!I357*$I$9/100)</f>
        <v>0.5233699693</v>
      </c>
      <c r="J364" s="10">
        <f>exp(-'Yield curve'!J357*$J$9/100)</f>
        <v>0.4829703569</v>
      </c>
      <c r="K364" s="99">
        <f>exp(-'Yield curve'!K357*$K$9/100)</f>
        <v>0.4457486727</v>
      </c>
      <c r="L364" s="99">
        <f t="shared" si="3"/>
        <v>67.47319814</v>
      </c>
      <c r="M364" s="99">
        <f t="shared" si="4"/>
        <v>8.252771771</v>
      </c>
      <c r="N364" s="99">
        <f>M364*(Bonds!AE354/100)*(1/(1+(Bonds!K354/100)))</f>
        <v>-0.0007635799196</v>
      </c>
      <c r="O364" s="99">
        <f>-M364*Bonds!$AS$8</f>
        <v>-1.292198868</v>
      </c>
      <c r="P364" s="99">
        <f t="shared" si="5"/>
        <v>-4.086291612</v>
      </c>
    </row>
    <row r="365">
      <c r="A365" s="262">
        <v>42622.0</v>
      </c>
      <c r="B365" s="10">
        <f>exp(-'Yield curve'!B358*$B$9/100)</f>
        <v>0.914022583</v>
      </c>
      <c r="C365" s="10">
        <f>exp(-'Yield curve'!C358*$C$9/100)</f>
        <v>0.8411376148</v>
      </c>
      <c r="D365" s="10">
        <f>exp(-'Yield curve'!D358*$D$9/100)</f>
        <v>0.7753815874</v>
      </c>
      <c r="E365" s="10">
        <f>exp(-'Yield curve'!E358*$E$9/100)</f>
        <v>0.7156242788</v>
      </c>
      <c r="F365" s="10">
        <f>exp(-'Yield curve'!F358*$F$9/100)</f>
        <v>0.6619931967</v>
      </c>
      <c r="G365" s="10">
        <f>exp(-'Yield curve'!G358*$G$9/100)</f>
        <v>0.6121364891</v>
      </c>
      <c r="H365" s="10">
        <f>exp(-'Yield curve'!H358*$H$9/100)</f>
        <v>0.5668276442</v>
      </c>
      <c r="I365" s="10">
        <f>exp(-'Yield curve'!I358*$I$9/100)</f>
        <v>0.5229514408</v>
      </c>
      <c r="J365" s="10">
        <f>exp(-'Yield curve'!J358*$J$9/100)</f>
        <v>0.4825358792</v>
      </c>
      <c r="K365" s="99">
        <f>exp(-'Yield curve'!K358*$K$9/100)</f>
        <v>0.4453031468</v>
      </c>
      <c r="L365" s="99">
        <f t="shared" si="3"/>
        <v>67.41301319</v>
      </c>
      <c r="M365" s="99">
        <f t="shared" si="4"/>
        <v>8.252198864</v>
      </c>
      <c r="N365" s="99">
        <f>M365*(Bonds!AE355/100)*(1/(1+(Bonds!K355/100)))</f>
        <v>0.01145184411</v>
      </c>
      <c r="O365" s="99">
        <f>-M365*Bonds!$AS$8</f>
        <v>-1.292109163</v>
      </c>
      <c r="P365" s="99">
        <f t="shared" si="5"/>
        <v>-4.086007942</v>
      </c>
    </row>
    <row r="366">
      <c r="A366" s="262">
        <v>42621.0</v>
      </c>
      <c r="B366" s="10">
        <f>exp(-'Yield curve'!B359*$B$9/100)</f>
        <v>0.9141139898</v>
      </c>
      <c r="C366" s="10">
        <f>exp(-'Yield curve'!C359*$C$9/100)</f>
        <v>0.842653026</v>
      </c>
      <c r="D366" s="10">
        <f>exp(-'Yield curve'!D359*$D$9/100)</f>
        <v>0.7781779916</v>
      </c>
      <c r="E366" s="10">
        <f>exp(-'Yield curve'!E359*$E$9/100)</f>
        <v>0.7194991025</v>
      </c>
      <c r="F366" s="10">
        <f>exp(-'Yield curve'!F359*$F$9/100)</f>
        <v>0.6669768109</v>
      </c>
      <c r="G366" s="10">
        <f>exp(-'Yield curve'!G359*$G$9/100)</f>
        <v>0.6174853101</v>
      </c>
      <c r="H366" s="10">
        <f>exp(-'Yield curve'!H359*$H$9/100)</f>
        <v>0.5724098633</v>
      </c>
      <c r="I366" s="10">
        <f>exp(-'Yield curve'!I359*$I$9/100)</f>
        <v>0.5289824624</v>
      </c>
      <c r="J366" s="10">
        <f>exp(-'Yield curve'!J359*$J$9/100)</f>
        <v>0.4889475769</v>
      </c>
      <c r="K366" s="99">
        <f>exp(-'Yield curve'!K359*$K$9/100)</f>
        <v>0.452033042</v>
      </c>
      <c r="L366" s="99">
        <f t="shared" si="3"/>
        <v>68.23778132</v>
      </c>
      <c r="M366" s="99">
        <f t="shared" si="4"/>
        <v>8.26628151</v>
      </c>
      <c r="N366" s="99">
        <f>M366*(Bonds!AE356/100)*(1/(1+(Bonds!K356/100)))</f>
        <v>-0.005360753249</v>
      </c>
      <c r="O366" s="99">
        <f>-M366*Bonds!$AS$8</f>
        <v>-1.29431419</v>
      </c>
      <c r="P366" s="99">
        <f t="shared" si="5"/>
        <v>-4.092980848</v>
      </c>
    </row>
    <row r="367">
      <c r="A367" s="262">
        <v>42620.0</v>
      </c>
      <c r="B367" s="10">
        <f>exp(-'Yield curve'!B360*$B$9/100)</f>
        <v>0.9142054058</v>
      </c>
      <c r="C367" s="10">
        <f>exp(-'Yield curve'!C360*$C$9/100)</f>
        <v>0.8419791732</v>
      </c>
      <c r="D367" s="10">
        <f>exp(-'Yield curve'!D360*$D$9/100)</f>
        <v>0.7767785311</v>
      </c>
      <c r="E367" s="10">
        <f>exp(-'Yield curve'!E360*$E$9/100)</f>
        <v>0.7173438397</v>
      </c>
      <c r="F367" s="10">
        <f>exp(-'Yield curve'!F360*$F$9/100)</f>
        <v>0.6639821582</v>
      </c>
      <c r="G367" s="10">
        <f>exp(-'Yield curve'!G360*$G$9/100)</f>
        <v>0.6141598762</v>
      </c>
      <c r="H367" s="10">
        <f>exp(-'Yield curve'!H360*$H$9/100)</f>
        <v>0.5688150168</v>
      </c>
      <c r="I367" s="10">
        <f>exp(-'Yield curve'!I360*$I$9/100)</f>
        <v>0.5254676418</v>
      </c>
      <c r="J367" s="10">
        <f>exp(-'Yield curve'!J360*$J$9/100)</f>
        <v>0.4855854513</v>
      </c>
      <c r="K367" s="99">
        <f>exp(-'Yield curve'!K360*$K$9/100)</f>
        <v>0.4488798597</v>
      </c>
      <c r="L367" s="99">
        <f t="shared" si="3"/>
        <v>67.83817531</v>
      </c>
      <c r="M367" s="99">
        <f t="shared" si="4"/>
        <v>8.260028553</v>
      </c>
      <c r="N367" s="99">
        <f>M367*(Bonds!AE357/100)*(1/(1+(Bonds!K357/100)))</f>
        <v>-0.002294239946</v>
      </c>
      <c r="O367" s="99">
        <f>-M367*Bonds!$AS$8</f>
        <v>-1.293335117</v>
      </c>
      <c r="P367" s="99">
        <f t="shared" si="5"/>
        <v>-4.089884748</v>
      </c>
    </row>
    <row r="368">
      <c r="A368" s="262">
        <v>42619.0</v>
      </c>
      <c r="B368" s="10">
        <f>exp(-'Yield curve'!B361*$B$9/100)</f>
        <v>0.9138397967</v>
      </c>
      <c r="C368" s="10">
        <f>exp(-'Yield curve'!C361*$C$9/100)</f>
        <v>0.8414741372</v>
      </c>
      <c r="D368" s="10">
        <f>exp(-'Yield curve'!D361*$D$9/100)</f>
        <v>0.7756142367</v>
      </c>
      <c r="E368" s="10">
        <f>exp(-'Yield curve'!E361*$E$9/100)</f>
        <v>0.7159105858</v>
      </c>
      <c r="F368" s="10">
        <f>exp(-'Yield curve'!F361*$F$9/100)</f>
        <v>0.6623242761</v>
      </c>
      <c r="G368" s="10">
        <f>exp(-'Yield curve'!G361*$G$9/100)</f>
        <v>0.6125038812</v>
      </c>
      <c r="H368" s="10">
        <f>exp(-'Yield curve'!H361*$H$9/100)</f>
        <v>0.5672245624</v>
      </c>
      <c r="I368" s="10">
        <f>exp(-'Yield curve'!I361*$I$9/100)</f>
        <v>0.5239285285</v>
      </c>
      <c r="J368" s="10">
        <f>exp(-'Yield curve'!J361*$J$9/100)</f>
        <v>0.4841308779</v>
      </c>
      <c r="K368" s="99">
        <f>exp(-'Yield curve'!K361*$K$9/100)</f>
        <v>0.4475352381</v>
      </c>
      <c r="L368" s="99">
        <f t="shared" si="3"/>
        <v>67.65922523</v>
      </c>
      <c r="M368" s="99">
        <f t="shared" si="4"/>
        <v>8.257924991</v>
      </c>
      <c r="N368" s="99">
        <f>M368*(Bonds!AE358/100)*(1/(1+(Bonds!K358/100)))</f>
        <v>-0.004586037574</v>
      </c>
      <c r="O368" s="99">
        <f>-M368*Bonds!$AS$8</f>
        <v>-1.293005746</v>
      </c>
      <c r="P368" s="99">
        <f t="shared" si="5"/>
        <v>-4.088843187</v>
      </c>
    </row>
    <row r="369">
      <c r="A369" s="262">
        <v>42618.0</v>
      </c>
      <c r="B369" s="10">
        <f>exp(-'Yield curve'!B362*$B$9/100)</f>
        <v>0.9137484173</v>
      </c>
      <c r="C369" s="10">
        <f>exp(-'Yield curve'!C362*$C$9/100)</f>
        <v>0.8399608461</v>
      </c>
      <c r="D369" s="10">
        <f>exp(-'Yield curve'!D362*$D$9/100)</f>
        <v>0.7739871559</v>
      </c>
      <c r="E369" s="10">
        <f>exp(-'Yield curve'!E362*$E$9/100)</f>
        <v>0.7139088399</v>
      </c>
      <c r="F369" s="10">
        <f>exp(-'Yield curve'!F362*$F$9/100)</f>
        <v>0.6600101931</v>
      </c>
      <c r="G369" s="10">
        <f>exp(-'Yield curve'!G362*$G$9/100)</f>
        <v>0.6099367596</v>
      </c>
      <c r="H369" s="10">
        <f>exp(-'Yield curve'!H362*$H$9/100)</f>
        <v>0.5644519605</v>
      </c>
      <c r="I369" s="10">
        <f>exp(-'Yield curve'!I362*$I$9/100)</f>
        <v>0.5211416812</v>
      </c>
      <c r="J369" s="10">
        <f>exp(-'Yield curve'!J362*$J$9/100)</f>
        <v>0.4813791816</v>
      </c>
      <c r="K369" s="99">
        <f>exp(-'Yield curve'!K362*$K$9/100)</f>
        <v>0.4448580662</v>
      </c>
      <c r="L369" s="99">
        <f t="shared" si="3"/>
        <v>67.31764748</v>
      </c>
      <c r="M369" s="99">
        <f t="shared" si="4"/>
        <v>8.252975086</v>
      </c>
      <c r="N369" s="99">
        <f>M369*(Bonds!AE359/100)*(1/(1+(Bonds!K359/100)))</f>
        <v>-0.00152691491</v>
      </c>
      <c r="O369" s="99">
        <f>-M369*Bonds!$AS$8</f>
        <v>-1.292230702</v>
      </c>
      <c r="P369" s="99">
        <f t="shared" si="5"/>
        <v>-4.086392282</v>
      </c>
    </row>
    <row r="370">
      <c r="A370" s="262">
        <v>42615.0</v>
      </c>
      <c r="B370" s="10">
        <f>exp(-'Yield curve'!B363*$B$9/100)</f>
        <v>0.914022583</v>
      </c>
      <c r="C370" s="10">
        <f>exp(-'Yield curve'!C363*$C$9/100)</f>
        <v>0.8391213051</v>
      </c>
      <c r="D370" s="10">
        <f>exp(-'Yield curve'!D363*$D$9/100)</f>
        <v>0.7723634883</v>
      </c>
      <c r="E370" s="10">
        <f>exp(-'Yield curve'!E363*$E$9/100)</f>
        <v>0.7120550878</v>
      </c>
      <c r="F370" s="10">
        <f>exp(-'Yield curve'!F363*$F$9/100)</f>
        <v>0.6580331296</v>
      </c>
      <c r="G370" s="10">
        <f>exp(-'Yield curve'!G363*$G$9/100)</f>
        <v>0.6079272857</v>
      </c>
      <c r="H370" s="10">
        <f>exp(-'Yield curve'!H363*$H$9/100)</f>
        <v>0.5624798319</v>
      </c>
      <c r="I370" s="10">
        <f>exp(-'Yield curve'!I363*$I$9/100)</f>
        <v>0.5194766932</v>
      </c>
      <c r="J370" s="10">
        <f>exp(-'Yield curve'!J363*$J$9/100)</f>
        <v>0.4800812109</v>
      </c>
      <c r="K370" s="99">
        <f>exp(-'Yield curve'!K363*$K$9/100)</f>
        <v>0.4439692392</v>
      </c>
      <c r="L370" s="99">
        <f t="shared" si="3"/>
        <v>67.18027841</v>
      </c>
      <c r="M370" s="99">
        <f t="shared" si="4"/>
        <v>8.252278882</v>
      </c>
      <c r="N370" s="99">
        <f>M370*(Bonds!AE360/100)*(1/(1+(Bonds!K360/100)))</f>
        <v>-0.003053007355</v>
      </c>
      <c r="O370" s="99">
        <f>-M370*Bonds!$AS$8</f>
        <v>-1.292121692</v>
      </c>
      <c r="P370" s="99">
        <f t="shared" si="5"/>
        <v>-4.086047562</v>
      </c>
    </row>
    <row r="371">
      <c r="A371" s="262">
        <v>42614.0</v>
      </c>
      <c r="B371" s="10">
        <f>exp(-'Yield curve'!B364*$B$9/100)</f>
        <v>0.9141139898</v>
      </c>
      <c r="C371" s="10">
        <f>exp(-'Yield curve'!C364*$C$9/100)</f>
        <v>0.8382826032</v>
      </c>
      <c r="D371" s="10">
        <f>exp(-'Yield curve'!D364*$D$9/100)</f>
        <v>0.7709744845</v>
      </c>
      <c r="E371" s="10">
        <f>exp(-'Yield curve'!E364*$E$9/100)</f>
        <v>0.7104902886</v>
      </c>
      <c r="F371" s="10">
        <f>exp(-'Yield curve'!F364*$F$9/100)</f>
        <v>0.6563901014</v>
      </c>
      <c r="G371" s="10">
        <f>exp(-'Yield curve'!G364*$G$9/100)</f>
        <v>0.606288096</v>
      </c>
      <c r="H371" s="10">
        <f>exp(-'Yield curve'!H364*$H$9/100)</f>
        <v>0.5609070912</v>
      </c>
      <c r="I371" s="10">
        <f>exp(-'Yield curve'!I364*$I$9/100)</f>
        <v>0.5178170247</v>
      </c>
      <c r="J371" s="10">
        <f>exp(-'Yield curve'!J364*$J$9/100)</f>
        <v>0.4783560257</v>
      </c>
      <c r="K371" s="99">
        <f>exp(-'Yield curve'!K364*$K$9/100)</f>
        <v>0.4421969093</v>
      </c>
      <c r="L371" s="99">
        <f t="shared" si="3"/>
        <v>66.95504908</v>
      </c>
      <c r="M371" s="99">
        <f t="shared" si="4"/>
        <v>8.248989046</v>
      </c>
      <c r="N371" s="99">
        <f>M371*(Bonds!AE361/100)*(1/(1+(Bonds!K361/100)))</f>
        <v>-0.0007626654074</v>
      </c>
      <c r="O371" s="99">
        <f>-M371*Bonds!$AS$8</f>
        <v>-1.291606578</v>
      </c>
      <c r="P371" s="99">
        <f t="shared" si="5"/>
        <v>-4.084418627</v>
      </c>
    </row>
    <row r="372">
      <c r="A372" s="262">
        <v>42613.0</v>
      </c>
      <c r="B372" s="10">
        <f>exp(-'Yield curve'!B365*$B$9/100)</f>
        <v>0.9138397967</v>
      </c>
      <c r="C372" s="10">
        <f>exp(-'Yield curve'!C365*$C$9/100)</f>
        <v>0.8381149635</v>
      </c>
      <c r="D372" s="10">
        <f>exp(-'Yield curve'!D365*$D$9/100)</f>
        <v>0.7707432268</v>
      </c>
      <c r="E372" s="10">
        <f>exp(-'Yield curve'!E365*$E$9/100)</f>
        <v>0.7102061493</v>
      </c>
      <c r="F372" s="10">
        <f>exp(-'Yield curve'!F365*$F$9/100)</f>
        <v>0.6560619884</v>
      </c>
      <c r="G372" s="10">
        <f>exp(-'Yield curve'!G365*$G$9/100)</f>
        <v>0.6059244322</v>
      </c>
      <c r="H372" s="10">
        <f>exp(-'Yield curve'!H365*$H$9/100)</f>
        <v>0.5605145936</v>
      </c>
      <c r="I372" s="10">
        <f>exp(-'Yield curve'!I365*$I$9/100)</f>
        <v>0.5174029367</v>
      </c>
      <c r="J372" s="10">
        <f>exp(-'Yield curve'!J365*$J$9/100)</f>
        <v>0.477925699</v>
      </c>
      <c r="K372" s="99">
        <f>exp(-'Yield curve'!K365*$K$9/100)</f>
        <v>0.4417549334</v>
      </c>
      <c r="L372" s="99">
        <f t="shared" si="3"/>
        <v>66.89920386</v>
      </c>
      <c r="M372" s="99">
        <f t="shared" si="4"/>
        <v>8.248189895</v>
      </c>
      <c r="N372" s="99">
        <f>M372*(Bonds!AE362/100)*(1/(1+(Bonds!K362/100)))</f>
        <v>-0.00381260511</v>
      </c>
      <c r="O372" s="99">
        <f>-M372*Bonds!$AS$8</f>
        <v>-1.291481449</v>
      </c>
      <c r="P372" s="99">
        <f t="shared" si="5"/>
        <v>-4.084022934</v>
      </c>
    </row>
    <row r="373">
      <c r="A373" s="262">
        <v>42612.0</v>
      </c>
      <c r="B373" s="10">
        <f>exp(-'Yield curve'!B366*$B$9/100)</f>
        <v>0.9132916573</v>
      </c>
      <c r="C373" s="10">
        <f>exp(-'Yield curve'!C366*$C$9/100)</f>
        <v>0.8367750517</v>
      </c>
      <c r="D373" s="10">
        <f>exp(-'Yield curve'!D366*$D$9/100)</f>
        <v>0.768665027</v>
      </c>
      <c r="E373" s="10">
        <f>exp(-'Yield curve'!E366*$E$9/100)</f>
        <v>0.7077955487</v>
      </c>
      <c r="F373" s="10">
        <f>exp(-'Yield curve'!F366*$F$9/100)</f>
        <v>0.6534429819</v>
      </c>
      <c r="G373" s="10">
        <f>exp(-'Yield curve'!G366*$G$9/100)</f>
        <v>0.6033848864</v>
      </c>
      <c r="H373" s="10">
        <f>exp(-'Yield curve'!H366*$H$9/100)</f>
        <v>0.5581653692</v>
      </c>
      <c r="I373" s="10">
        <f>exp(-'Yield curve'!I366*$I$9/100)</f>
        <v>0.5150626853</v>
      </c>
      <c r="J373" s="10">
        <f>exp(-'Yield curve'!J366*$J$9/100)</f>
        <v>0.4756371525</v>
      </c>
      <c r="K373" s="99">
        <f>exp(-'Yield curve'!K366*$K$9/100)</f>
        <v>0.4395516715</v>
      </c>
      <c r="L373" s="99">
        <f t="shared" si="3"/>
        <v>66.60636926</v>
      </c>
      <c r="M373" s="99">
        <f t="shared" si="4"/>
        <v>8.244793472</v>
      </c>
      <c r="N373" s="99">
        <f>M373*(Bonds!AE363/100)*(1/(1+(Bonds!K363/100)))</f>
        <v>-0.001523709753</v>
      </c>
      <c r="O373" s="99">
        <f>-M373*Bonds!$AS$8</f>
        <v>-1.290949645</v>
      </c>
      <c r="P373" s="99">
        <f t="shared" si="5"/>
        <v>-4.082341223</v>
      </c>
    </row>
    <row r="374">
      <c r="A374" s="262">
        <v>42611.0</v>
      </c>
      <c r="B374" s="10">
        <f>exp(-'Yield curve'!B367*$B$9/100)</f>
        <v>0.9130177109</v>
      </c>
      <c r="C374" s="10">
        <f>exp(-'Yield curve'!C367*$C$9/100)</f>
        <v>0.8364404087</v>
      </c>
      <c r="D374" s="10">
        <f>exp(-'Yield curve'!D367*$D$9/100)</f>
        <v>0.7682039663</v>
      </c>
      <c r="E374" s="10">
        <f>exp(-'Yield curve'!E367*$E$9/100)</f>
        <v>0.7070881069</v>
      </c>
      <c r="F374" s="10">
        <f>exp(-'Yield curve'!F367*$F$9/100)</f>
        <v>0.6524635522</v>
      </c>
      <c r="G374" s="10">
        <f>exp(-'Yield curve'!G367*$G$9/100)</f>
        <v>0.6021191077</v>
      </c>
      <c r="H374" s="10">
        <f>exp(-'Yield curve'!H367*$H$9/100)</f>
        <v>0.5566046921</v>
      </c>
      <c r="I374" s="10">
        <f>exp(-'Yield curve'!I367*$I$9/100)</f>
        <v>0.5136910145</v>
      </c>
      <c r="J374" s="10">
        <f>exp(-'Yield curve'!J367*$J$9/100)</f>
        <v>0.4744969921</v>
      </c>
      <c r="K374" s="99">
        <f>exp(-'Yield curve'!K367*$K$9/100)</f>
        <v>0.4386734466</v>
      </c>
      <c r="L374" s="99">
        <f t="shared" si="3"/>
        <v>66.48714116</v>
      </c>
      <c r="M374" s="99">
        <f t="shared" si="4"/>
        <v>8.243285239</v>
      </c>
      <c r="N374" s="99">
        <f>M374*(Bonds!AE364/100)*(1/(1+(Bonds!K364/100)))</f>
        <v>0.0007615747634</v>
      </c>
      <c r="O374" s="99">
        <f>-M374*Bonds!$AS$8</f>
        <v>-1.29071349</v>
      </c>
      <c r="P374" s="99">
        <f t="shared" si="5"/>
        <v>-4.081594435</v>
      </c>
    </row>
    <row r="375">
      <c r="A375" s="262">
        <v>42608.0</v>
      </c>
      <c r="B375" s="10">
        <f>exp(-'Yield curve'!B368*$B$9/100)</f>
        <v>0.9129264137</v>
      </c>
      <c r="C375" s="10">
        <f>exp(-'Yield curve'!C368*$C$9/100)</f>
        <v>0.8362731373</v>
      </c>
      <c r="D375" s="10">
        <f>exp(-'Yield curve'!D368*$D$9/100)</f>
        <v>0.7682039663</v>
      </c>
      <c r="E375" s="10">
        <f>exp(-'Yield curve'!E368*$E$9/100)</f>
        <v>0.7072295387</v>
      </c>
      <c r="F375" s="10">
        <f>exp(-'Yield curve'!F368*$F$9/100)</f>
        <v>0.6527898656</v>
      </c>
      <c r="G375" s="10">
        <f>exp(-'Yield curve'!G368*$G$9/100)</f>
        <v>0.6026612588</v>
      </c>
      <c r="H375" s="10">
        <f>exp(-'Yield curve'!H368*$H$9/100)</f>
        <v>0.5573844844</v>
      </c>
      <c r="I375" s="10">
        <f>exp(-'Yield curve'!I368*$I$9/100)</f>
        <v>0.5143763927</v>
      </c>
      <c r="J375" s="10">
        <f>exp(-'Yield curve'!J368*$J$9/100)</f>
        <v>0.4750667303</v>
      </c>
      <c r="K375" s="99">
        <f>exp(-'Yield curve'!K368*$K$9/100)</f>
        <v>0.4391123395</v>
      </c>
      <c r="L375" s="99">
        <f t="shared" si="3"/>
        <v>66.5423184</v>
      </c>
      <c r="M375" s="99">
        <f t="shared" si="4"/>
        <v>8.244385891</v>
      </c>
      <c r="N375" s="99">
        <f>M375*(Bonds!AE365/100)*(1/(1+(Bonds!K365/100)))</f>
        <v>-0.002285240476</v>
      </c>
      <c r="O375" s="99">
        <f>-M375*Bonds!$AS$8</f>
        <v>-1.290885827</v>
      </c>
      <c r="P375" s="99">
        <f t="shared" si="5"/>
        <v>-4.082139413</v>
      </c>
    </row>
    <row r="376">
      <c r="A376" s="262">
        <v>42607.0</v>
      </c>
      <c r="B376" s="10">
        <f>exp(-'Yield curve'!B369*$B$9/100)</f>
        <v>0.9121963646</v>
      </c>
      <c r="C376" s="10">
        <f>exp(-'Yield curve'!C369*$C$9/100)</f>
        <v>0.8357715239</v>
      </c>
      <c r="D376" s="10">
        <f>exp(-'Yield curve'!D369*$D$9/100)</f>
        <v>0.7675128937</v>
      </c>
      <c r="E376" s="10">
        <f>exp(-'Yield curve'!E369*$E$9/100)</f>
        <v>0.7062401101</v>
      </c>
      <c r="F376" s="10">
        <f>exp(-'Yield curve'!F369*$F$9/100)</f>
        <v>0.6514855906</v>
      </c>
      <c r="G376" s="10">
        <f>exp(-'Yield curve'!G369*$G$9/100)</f>
        <v>0.601216606</v>
      </c>
      <c r="H376" s="10">
        <f>exp(-'Yield curve'!H369*$H$9/100)</f>
        <v>0.5558259907</v>
      </c>
      <c r="I376" s="10">
        <f>exp(-'Yield curve'!I369*$I$9/100)</f>
        <v>0.5128697661</v>
      </c>
      <c r="J376" s="10">
        <f>exp(-'Yield curve'!J369*$J$9/100)</f>
        <v>0.4736436658</v>
      </c>
      <c r="K376" s="99">
        <f>exp(-'Yield curve'!K369*$K$9/100)</f>
        <v>0.4377969765</v>
      </c>
      <c r="L376" s="99">
        <f t="shared" si="3"/>
        <v>66.37065586</v>
      </c>
      <c r="M376" s="99">
        <f t="shared" si="4"/>
        <v>8.24210053</v>
      </c>
      <c r="N376" s="99">
        <f>M376*(Bonds!AE366/100)*(1/(1+(Bonds!K366/100)))</f>
        <v>-0.003045298552</v>
      </c>
      <c r="O376" s="99">
        <f>-M376*Bonds!$AS$8</f>
        <v>-1.290527991</v>
      </c>
      <c r="P376" s="99">
        <f t="shared" si="5"/>
        <v>-4.081007835</v>
      </c>
    </row>
    <row r="377">
      <c r="A377" s="262">
        <v>42606.0</v>
      </c>
      <c r="B377" s="10">
        <f>exp(-'Yield curve'!B370*$B$9/100)</f>
        <v>0.911649211</v>
      </c>
      <c r="C377" s="10">
        <f>exp(-'Yield curve'!C370*$C$9/100)</f>
        <v>0.8354372822</v>
      </c>
      <c r="D377" s="10">
        <f>exp(-'Yield curve'!D370*$D$9/100)</f>
        <v>0.7670525241</v>
      </c>
      <c r="E377" s="10">
        <f>exp(-'Yield curve'!E370*$E$9/100)</f>
        <v>0.705534223</v>
      </c>
      <c r="F377" s="10">
        <f>exp(-'Yield curve'!F370*$F$9/100)</f>
        <v>0.6505090947</v>
      </c>
      <c r="G377" s="10">
        <f>exp(-'Yield curve'!G370*$G$9/100)</f>
        <v>0.6001353895</v>
      </c>
      <c r="H377" s="10">
        <f>exp(-'Yield curve'!H370*$H$9/100)</f>
        <v>0.5546599809</v>
      </c>
      <c r="I377" s="10">
        <f>exp(-'Yield curve'!I370*$I$9/100)</f>
        <v>0.5115039353</v>
      </c>
      <c r="J377" s="10">
        <f>exp(-'Yield curve'!J370*$J$9/100)</f>
        <v>0.4720832178</v>
      </c>
      <c r="K377" s="99">
        <f>exp(-'Yield curve'!K370*$K$9/100)</f>
        <v>0.4360492863</v>
      </c>
      <c r="L377" s="99">
        <f t="shared" si="3"/>
        <v>66.16107814</v>
      </c>
      <c r="M377" s="99">
        <f t="shared" si="4"/>
        <v>8.23822773</v>
      </c>
      <c r="N377" s="99">
        <f>M377*(Bonds!AE367/100)*(1/(1+(Bonds!K367/100)))</f>
        <v>0.003803429238</v>
      </c>
      <c r="O377" s="99">
        <f>-M377*Bonds!$AS$8</f>
        <v>-1.289921597</v>
      </c>
      <c r="P377" s="99">
        <f t="shared" si="5"/>
        <v>-4.079090251</v>
      </c>
    </row>
    <row r="378">
      <c r="A378" s="262">
        <v>42605.0</v>
      </c>
      <c r="B378" s="10">
        <f>exp(-'Yield curve'!B371*$B$9/100)</f>
        <v>0.9113757572</v>
      </c>
      <c r="C378" s="10">
        <f>exp(-'Yield curve'!C371*$C$9/100)</f>
        <v>0.8347691996</v>
      </c>
      <c r="D378" s="10">
        <f>exp(-'Yield curve'!D371*$D$9/100)</f>
        <v>0.7665924307</v>
      </c>
      <c r="E378" s="10">
        <f>exp(-'Yield curve'!E371*$E$9/100)</f>
        <v>0.705675344</v>
      </c>
      <c r="F378" s="10">
        <f>exp(-'Yield curve'!F371*$F$9/100)</f>
        <v>0.6514855906</v>
      </c>
      <c r="G378" s="10">
        <f>exp(-'Yield curve'!G371*$G$9/100)</f>
        <v>0.6013969981</v>
      </c>
      <c r="H378" s="10">
        <f>exp(-'Yield curve'!H371*$H$9/100)</f>
        <v>0.5562152051</v>
      </c>
      <c r="I378" s="10">
        <f>exp(-'Yield curve'!I371*$I$9/100)</f>
        <v>0.5132802261</v>
      </c>
      <c r="J378" s="10">
        <f>exp(-'Yield curve'!J371*$J$9/100)</f>
        <v>0.4740701369</v>
      </c>
      <c r="K378" s="99">
        <f>exp(-'Yield curve'!K371*$K$9/100)</f>
        <v>0.4382349925</v>
      </c>
      <c r="L378" s="99">
        <f t="shared" si="3"/>
        <v>66.40933483</v>
      </c>
      <c r="M378" s="99">
        <f t="shared" si="4"/>
        <v>8.244289097</v>
      </c>
      <c r="N378" s="99">
        <f>M378*(Bonds!AE368/100)*(1/(1+(Bonds!K368/100)))</f>
        <v>-0.003807985726</v>
      </c>
      <c r="O378" s="99">
        <f>-M378*Bonds!$AS$8</f>
        <v>-1.290870671</v>
      </c>
      <c r="P378" s="99">
        <f t="shared" si="5"/>
        <v>-4.082091486</v>
      </c>
    </row>
    <row r="379">
      <c r="A379" s="262">
        <v>42604.0</v>
      </c>
      <c r="B379" s="10">
        <f>exp(-'Yield curve'!B372*$B$9/100)</f>
        <v>0.9114668994</v>
      </c>
      <c r="C379" s="10">
        <f>exp(-'Yield curve'!C372*$C$9/100)</f>
        <v>0.8344353587</v>
      </c>
      <c r="D379" s="10">
        <f>exp(-'Yield curve'!D372*$D$9/100)</f>
        <v>0.7661326132</v>
      </c>
      <c r="E379" s="10">
        <f>exp(-'Yield curve'!E372*$E$9/100)</f>
        <v>0.7048290414</v>
      </c>
      <c r="F379" s="10">
        <f>exp(-'Yield curve'!F372*$F$9/100)</f>
        <v>0.6501839215</v>
      </c>
      <c r="G379" s="10">
        <f>exp(-'Yield curve'!G372*$G$9/100)</f>
        <v>0.5999553759</v>
      </c>
      <c r="H379" s="10">
        <f>exp(-'Yield curve'!H372*$H$9/100)</f>
        <v>0.5546599809</v>
      </c>
      <c r="I379" s="10">
        <f>exp(-'Yield curve'!I372*$I$9/100)</f>
        <v>0.5115039353</v>
      </c>
      <c r="J379" s="10">
        <f>exp(-'Yield curve'!J372*$J$9/100)</f>
        <v>0.4720832178</v>
      </c>
      <c r="K379" s="99">
        <f>exp(-'Yield curve'!K372*$K$9/100)</f>
        <v>0.4360492863</v>
      </c>
      <c r="L379" s="99">
        <f t="shared" si="3"/>
        <v>66.14947734</v>
      </c>
      <c r="M379" s="99">
        <f t="shared" si="4"/>
        <v>8.239118381</v>
      </c>
      <c r="N379" s="99">
        <f>M379*(Bonds!AE369/100)*(1/(1+(Bonds!K369/100)))</f>
        <v>0.002282304261</v>
      </c>
      <c r="O379" s="99">
        <f>-M379*Bonds!$AS$8</f>
        <v>-1.290061053</v>
      </c>
      <c r="P379" s="99">
        <f t="shared" si="5"/>
        <v>-4.079531249</v>
      </c>
    </row>
    <row r="380">
      <c r="A380" s="262">
        <v>42601.0</v>
      </c>
      <c r="B380" s="10">
        <f>exp(-'Yield curve'!B373*$B$9/100)</f>
        <v>0.9114668994</v>
      </c>
      <c r="C380" s="10">
        <f>exp(-'Yield curve'!C373*$C$9/100)</f>
        <v>0.8346022625</v>
      </c>
      <c r="D380" s="10">
        <f>exp(-'Yield curve'!D373*$D$9/100)</f>
        <v>0.7663624874</v>
      </c>
      <c r="E380" s="10">
        <f>exp(-'Yield curve'!E373*$E$9/100)</f>
        <v>0.7053931303</v>
      </c>
      <c r="F380" s="10">
        <f>exp(-'Yield curve'!F373*$F$9/100)</f>
        <v>0.6511599292</v>
      </c>
      <c r="G380" s="10">
        <f>exp(-'Yield curve'!G373*$G$9/100)</f>
        <v>0.6010362681</v>
      </c>
      <c r="H380" s="10">
        <f>exp(-'Yield curve'!H373*$H$9/100)</f>
        <v>0.5558259907</v>
      </c>
      <c r="I380" s="10">
        <f>exp(-'Yield curve'!I373*$I$9/100)</f>
        <v>0.512733019</v>
      </c>
      <c r="J380" s="10">
        <f>exp(-'Yield curve'!J373*$J$9/100)</f>
        <v>0.4733595648</v>
      </c>
      <c r="K380" s="99">
        <f>exp(-'Yield curve'!K373*$K$9/100)</f>
        <v>0.4373593984</v>
      </c>
      <c r="L380" s="99">
        <f t="shared" si="3"/>
        <v>66.30848616</v>
      </c>
      <c r="M380" s="99">
        <f t="shared" si="4"/>
        <v>8.242139383</v>
      </c>
      <c r="N380" s="99">
        <f>M380*(Bonds!AE370/100)*(1/(1+(Bonds!K370/100)))</f>
        <v>0.0007612579092</v>
      </c>
      <c r="O380" s="99">
        <f>-M380*Bonds!$AS$8</f>
        <v>-1.290534074</v>
      </c>
      <c r="P380" s="99">
        <f t="shared" si="5"/>
        <v>-4.081027073</v>
      </c>
    </row>
    <row r="381">
      <c r="A381" s="262">
        <v>42600.0</v>
      </c>
      <c r="B381" s="10">
        <f>exp(-'Yield curve'!B374*$B$9/100)</f>
        <v>0.9111023855</v>
      </c>
      <c r="C381" s="10">
        <f>exp(-'Yield curve'!C374*$C$9/100)</f>
        <v>0.8344353587</v>
      </c>
      <c r="D381" s="10">
        <f>exp(-'Yield curve'!D374*$D$9/100)</f>
        <v>0.7659028078</v>
      </c>
      <c r="E381" s="10">
        <f>exp(-'Yield curve'!E374*$E$9/100)</f>
        <v>0.7046880897</v>
      </c>
      <c r="F381" s="10">
        <f>exp(-'Yield curve'!F374*$F$9/100)</f>
        <v>0.6501839215</v>
      </c>
      <c r="G381" s="10">
        <f>exp(-'Yield curve'!G374*$G$9/100)</f>
        <v>0.6003154572</v>
      </c>
      <c r="H381" s="10">
        <f>exp(-'Yield curve'!H374*$H$9/100)</f>
        <v>0.5554370487</v>
      </c>
      <c r="I381" s="10">
        <f>exp(-'Yield curve'!I374*$I$9/100)</f>
        <v>0.5125963085</v>
      </c>
      <c r="J381" s="10">
        <f>exp(-'Yield curve'!J374*$J$9/100)</f>
        <v>0.473501594</v>
      </c>
      <c r="K381" s="99">
        <f>exp(-'Yield curve'!K374*$K$9/100)</f>
        <v>0.4377969765</v>
      </c>
      <c r="L381" s="99">
        <f t="shared" si="3"/>
        <v>66.34055747</v>
      </c>
      <c r="M381" s="99">
        <f t="shared" si="4"/>
        <v>8.244103727</v>
      </c>
      <c r="N381" s="99">
        <f>M381*(Bonds!AE371/100)*(1/(1+(Bonds!K371/100)))</f>
        <v>-0.003046038694</v>
      </c>
      <c r="O381" s="99">
        <f>-M381*Bonds!$AS$8</f>
        <v>-1.290841647</v>
      </c>
      <c r="P381" s="99">
        <f t="shared" si="5"/>
        <v>-4.081999702</v>
      </c>
    </row>
    <row r="382">
      <c r="A382" s="262">
        <v>42599.0</v>
      </c>
      <c r="B382" s="10">
        <f>exp(-'Yield curve'!B375*$B$9/100)</f>
        <v>0.9111935003</v>
      </c>
      <c r="C382" s="10">
        <f>exp(-'Yield curve'!C375*$C$9/100)</f>
        <v>0.8339348476</v>
      </c>
      <c r="D382" s="10">
        <f>exp(-'Yield curve'!D375*$D$9/100)</f>
        <v>0.7645254228</v>
      </c>
      <c r="E382" s="10">
        <f>exp(-'Yield curve'!E375*$E$9/100)</f>
        <v>0.7029988662</v>
      </c>
      <c r="F382" s="10">
        <f>exp(-'Yield curve'!F375*$F$9/100)</f>
        <v>0.6482362926</v>
      </c>
      <c r="G382" s="10">
        <f>exp(-'Yield curve'!G375*$G$9/100)</f>
        <v>0.5983376813</v>
      </c>
      <c r="H382" s="10">
        <f>exp(-'Yield curve'!H375*$H$9/100)</f>
        <v>0.5534964171</v>
      </c>
      <c r="I382" s="10">
        <f>exp(-'Yield curve'!I375*$I$9/100)</f>
        <v>0.5106861834</v>
      </c>
      <c r="J382" s="10">
        <f>exp(-'Yield curve'!J375*$J$9/100)</f>
        <v>0.4716585341</v>
      </c>
      <c r="K382" s="99">
        <f>exp(-'Yield curve'!K375*$K$9/100)</f>
        <v>0.4360492863</v>
      </c>
      <c r="L382" s="99">
        <f t="shared" si="3"/>
        <v>66.11383824</v>
      </c>
      <c r="M382" s="99">
        <f t="shared" si="4"/>
        <v>8.240840249</v>
      </c>
      <c r="N382" s="99">
        <f>M382*(Bonds!AE372/100)*(1/(1+(Bonds!K372/100)))</f>
        <v>0.00304370831</v>
      </c>
      <c r="O382" s="99">
        <f>-M382*Bonds!$AS$8</f>
        <v>-1.290330659</v>
      </c>
      <c r="P382" s="99">
        <f t="shared" si="5"/>
        <v>-4.080383818</v>
      </c>
    </row>
    <row r="383">
      <c r="A383" s="262">
        <v>42598.0</v>
      </c>
      <c r="B383" s="10">
        <f>exp(-'Yield curve'!B376*$B$9/100)</f>
        <v>0.9111935003</v>
      </c>
      <c r="C383" s="10">
        <f>exp(-'Yield curve'!C376*$C$9/100)</f>
        <v>0.8337680774</v>
      </c>
      <c r="D383" s="10">
        <f>exp(-'Yield curve'!D376*$D$9/100)</f>
        <v>0.7645254228</v>
      </c>
      <c r="E383" s="10">
        <f>exp(-'Yield curve'!E376*$E$9/100)</f>
        <v>0.7037022167</v>
      </c>
      <c r="F383" s="10">
        <f>exp(-'Yield curve'!F376*$F$9/100)</f>
        <v>0.6498589108</v>
      </c>
      <c r="G383" s="10">
        <f>exp(-'Yield curve'!G376*$G$9/100)</f>
        <v>0.6003154572</v>
      </c>
      <c r="H383" s="10">
        <f>exp(-'Yield curve'!H376*$H$9/100)</f>
        <v>0.5558259907</v>
      </c>
      <c r="I383" s="10">
        <f>exp(-'Yield curve'!I376*$I$9/100)</f>
        <v>0.5128697661</v>
      </c>
      <c r="J383" s="10">
        <f>exp(-'Yield curve'!J376*$J$9/100)</f>
        <v>0.4736436658</v>
      </c>
      <c r="K383" s="99">
        <f>exp(-'Yield curve'!K376*$K$9/100)</f>
        <v>0.4377969765</v>
      </c>
      <c r="L383" s="99">
        <f t="shared" si="3"/>
        <v>66.3319476</v>
      </c>
      <c r="M383" s="99">
        <f t="shared" si="4"/>
        <v>8.244922899</v>
      </c>
      <c r="N383" s="99">
        <f>M383*(Bonds!AE373/100)*(1/(1+(Bonds!K373/100)))</f>
        <v>-0.0007615853408</v>
      </c>
      <c r="O383" s="99">
        <f>-M383*Bonds!$AS$8</f>
        <v>-1.290969911</v>
      </c>
      <c r="P383" s="99">
        <f t="shared" si="5"/>
        <v>-4.082405308</v>
      </c>
    </row>
    <row r="384">
      <c r="A384" s="262">
        <v>42597.0</v>
      </c>
      <c r="B384" s="10">
        <f>exp(-'Yield curve'!B377*$B$9/100)</f>
        <v>0.9111935003</v>
      </c>
      <c r="C384" s="10">
        <f>exp(-'Yield curve'!C377*$C$9/100)</f>
        <v>0.8342684883</v>
      </c>
      <c r="D384" s="10">
        <f>exp(-'Yield curve'!D377*$D$9/100)</f>
        <v>0.7652138054</v>
      </c>
      <c r="E384" s="10">
        <f>exp(-'Yield curve'!E377*$E$9/100)</f>
        <v>0.7041245647</v>
      </c>
      <c r="F384" s="10">
        <f>exp(-'Yield curve'!F377*$F$9/100)</f>
        <v>0.6498589108</v>
      </c>
      <c r="G384" s="10">
        <f>exp(-'Yield curve'!G377*$G$9/100)</f>
        <v>0.6001353895</v>
      </c>
      <c r="H384" s="10">
        <f>exp(-'Yield curve'!H377*$H$9/100)</f>
        <v>0.5554370487</v>
      </c>
      <c r="I384" s="10">
        <f>exp(-'Yield curve'!I377*$I$9/100)</f>
        <v>0.5124596343</v>
      </c>
      <c r="J384" s="10">
        <f>exp(-'Yield curve'!J377*$J$9/100)</f>
        <v>0.4732175782</v>
      </c>
      <c r="K384" s="99">
        <f>exp(-'Yield curve'!K377*$K$9/100)</f>
        <v>0.4373593984</v>
      </c>
      <c r="L384" s="99">
        <f t="shared" si="3"/>
        <v>66.28737895</v>
      </c>
      <c r="M384" s="99">
        <f t="shared" si="4"/>
        <v>8.243308708</v>
      </c>
      <c r="N384" s="99">
        <f>M384*(Bonds!AE374/100)*(1/(1+(Bonds!K374/100)))</f>
        <v>-0.00304546364</v>
      </c>
      <c r="O384" s="99">
        <f>-M384*Bonds!$AS$8</f>
        <v>-1.290717164</v>
      </c>
      <c r="P384" s="99">
        <f t="shared" si="5"/>
        <v>-4.081606055</v>
      </c>
    </row>
    <row r="385">
      <c r="A385" s="262">
        <v>42594.0</v>
      </c>
      <c r="B385" s="10">
        <f>exp(-'Yield curve'!B378*$B$9/100)</f>
        <v>0.9109201832</v>
      </c>
      <c r="C385" s="10">
        <f>exp(-'Yield curve'!C378*$C$9/100)</f>
        <v>0.8336013404</v>
      </c>
      <c r="D385" s="10">
        <f>exp(-'Yield curve'!D378*$D$9/100)</f>
        <v>0.7649842757</v>
      </c>
      <c r="E385" s="10">
        <f>exp(-'Yield curve'!E378*$E$9/100)</f>
        <v>0.7038429712</v>
      </c>
      <c r="F385" s="10">
        <f>exp(-'Yield curve'!F378*$F$9/100)</f>
        <v>0.6495340625</v>
      </c>
      <c r="G385" s="10">
        <f>exp(-'Yield curve'!G378*$G$9/100)</f>
        <v>0.5995955107</v>
      </c>
      <c r="H385" s="10">
        <f>exp(-'Yield curve'!H378*$H$9/100)</f>
        <v>0.5546599809</v>
      </c>
      <c r="I385" s="10">
        <f>exp(-'Yield curve'!I378*$I$9/100)</f>
        <v>0.5113675524</v>
      </c>
      <c r="J385" s="10">
        <f>exp(-'Yield curve'!J378*$J$9/100)</f>
        <v>0.4718000528</v>
      </c>
      <c r="K385" s="99">
        <f>exp(-'Yield curve'!K378*$K$9/100)</f>
        <v>0.435613455</v>
      </c>
      <c r="L385" s="99">
        <f t="shared" si="3"/>
        <v>66.08706335</v>
      </c>
      <c r="M385" s="99">
        <f t="shared" si="4"/>
        <v>8.239086129</v>
      </c>
      <c r="N385" s="99">
        <f>M385*(Bonds!AE375/100)*(1/(1+(Bonds!K375/100)))</f>
        <v>0.006085558954</v>
      </c>
      <c r="O385" s="99">
        <f>-M385*Bonds!$AS$8</f>
        <v>-1.290056003</v>
      </c>
      <c r="P385" s="99">
        <f t="shared" si="5"/>
        <v>-4.07951528</v>
      </c>
    </row>
    <row r="386">
      <c r="A386" s="262">
        <v>42593.0</v>
      </c>
      <c r="B386" s="10">
        <f>exp(-'Yield curve'!B379*$B$9/100)</f>
        <v>0.9110112798</v>
      </c>
      <c r="C386" s="10">
        <f>exp(-'Yield curve'!C379*$C$9/100)</f>
        <v>0.8341016513</v>
      </c>
      <c r="D386" s="10">
        <f>exp(-'Yield curve'!D379*$D$9/100)</f>
        <v>0.7665924307</v>
      </c>
      <c r="E386" s="10">
        <f>exp(-'Yield curve'!E379*$E$9/100)</f>
        <v>0.7060988762</v>
      </c>
      <c r="F386" s="10">
        <f>exp(-'Yield curve'!F379*$F$9/100)</f>
        <v>0.6524635522</v>
      </c>
      <c r="G386" s="10">
        <f>exp(-'Yield curve'!G379*$G$9/100)</f>
        <v>0.6024804875</v>
      </c>
      <c r="H386" s="10">
        <f>exp(-'Yield curve'!H379*$H$9/100)</f>
        <v>0.5573844844</v>
      </c>
      <c r="I386" s="10">
        <f>exp(-'Yield curve'!I379*$I$9/100)</f>
        <v>0.5143763927</v>
      </c>
      <c r="J386" s="10">
        <f>exp(-'Yield curve'!J379*$J$9/100)</f>
        <v>0.4750667303</v>
      </c>
      <c r="K386" s="99">
        <f>exp(-'Yield curve'!K379*$K$9/100)</f>
        <v>0.4391123395</v>
      </c>
      <c r="L386" s="99">
        <f t="shared" si="3"/>
        <v>66.51664274</v>
      </c>
      <c r="M386" s="99">
        <f t="shared" si="4"/>
        <v>8.246603676</v>
      </c>
      <c r="N386" s="99">
        <f>M386*(Bonds!AE376/100)*(1/(1+(Bonds!K376/100)))</f>
        <v>0</v>
      </c>
      <c r="O386" s="99">
        <f>-M386*Bonds!$AS$8</f>
        <v>-1.291233083</v>
      </c>
      <c r="P386" s="99">
        <f t="shared" si="5"/>
        <v>-4.083237531</v>
      </c>
    </row>
    <row r="387">
      <c r="A387" s="262">
        <v>42592.0</v>
      </c>
      <c r="B387" s="10">
        <f>exp(-'Yield curve'!B380*$B$9/100)</f>
        <v>0.9111935003</v>
      </c>
      <c r="C387" s="10">
        <f>exp(-'Yield curve'!C380*$C$9/100)</f>
        <v>0.8342684883</v>
      </c>
      <c r="D387" s="10">
        <f>exp(-'Yield curve'!D380*$D$9/100)</f>
        <v>0.7665924307</v>
      </c>
      <c r="E387" s="10">
        <f>exp(-'Yield curve'!E380*$E$9/100)</f>
        <v>0.7060988762</v>
      </c>
      <c r="F387" s="10">
        <f>exp(-'Yield curve'!F380*$F$9/100)</f>
        <v>0.6524635522</v>
      </c>
      <c r="G387" s="10">
        <f>exp(-'Yield curve'!G380*$G$9/100)</f>
        <v>0.6026612588</v>
      </c>
      <c r="H387" s="10">
        <f>exp(-'Yield curve'!H380*$H$9/100)</f>
        <v>0.5577747901</v>
      </c>
      <c r="I387" s="10">
        <f>exp(-'Yield curve'!I380*$I$9/100)</f>
        <v>0.5146507999</v>
      </c>
      <c r="J387" s="10">
        <f>exp(-'Yield curve'!J380*$J$9/100)</f>
        <v>0.4752092717</v>
      </c>
      <c r="K387" s="99">
        <f>exp(-'Yield curve'!K380*$K$9/100)</f>
        <v>0.4391123395</v>
      </c>
      <c r="L387" s="99">
        <f t="shared" si="3"/>
        <v>66.52132253</v>
      </c>
      <c r="M387" s="99">
        <f t="shared" si="4"/>
        <v>8.246434488</v>
      </c>
      <c r="N387" s="99">
        <f>M387*(Bonds!AE377/100)*(1/(1+(Bonds!K377/100)))</f>
        <v>0</v>
      </c>
      <c r="O387" s="99">
        <f>-M387*Bonds!$AS$8</f>
        <v>-1.291206591</v>
      </c>
      <c r="P387" s="99">
        <f t="shared" si="5"/>
        <v>-4.083153759</v>
      </c>
    </row>
    <row r="388">
      <c r="A388" s="262">
        <v>42591.0</v>
      </c>
      <c r="B388" s="10">
        <f>exp(-'Yield curve'!B381*$B$9/100)</f>
        <v>0.9111023855</v>
      </c>
      <c r="C388" s="10">
        <f>exp(-'Yield curve'!C381*$C$9/100)</f>
        <v>0.8337680774</v>
      </c>
      <c r="D388" s="10">
        <f>exp(-'Yield curve'!D381*$D$9/100)</f>
        <v>0.7656730715</v>
      </c>
      <c r="E388" s="10">
        <f>exp(-'Yield curve'!E381*$E$9/100)</f>
        <v>0.7053931303</v>
      </c>
      <c r="F388" s="10">
        <f>exp(-'Yield curve'!F381*$F$9/100)</f>
        <v>0.652137402</v>
      </c>
      <c r="G388" s="10">
        <f>exp(-'Yield curve'!G381*$G$9/100)</f>
        <v>0.6024804875</v>
      </c>
      <c r="H388" s="10">
        <f>exp(-'Yield curve'!H381*$H$9/100)</f>
        <v>0.5577747901</v>
      </c>
      <c r="I388" s="10">
        <f>exp(-'Yield curve'!I381*$I$9/100)</f>
        <v>0.5146507999</v>
      </c>
      <c r="J388" s="10">
        <f>exp(-'Yield curve'!J381*$J$9/100)</f>
        <v>0.4752092717</v>
      </c>
      <c r="K388" s="99">
        <f>exp(-'Yield curve'!K381*$K$9/100)</f>
        <v>0.4391123395</v>
      </c>
      <c r="L388" s="99">
        <f t="shared" si="3"/>
        <v>66.51179009</v>
      </c>
      <c r="M388" s="99">
        <f t="shared" si="4"/>
        <v>8.247122325</v>
      </c>
      <c r="N388" s="99">
        <f>M388*(Bonds!AE378/100)*(1/(1+(Bonds!K378/100)))</f>
        <v>-0.004571997962</v>
      </c>
      <c r="O388" s="99">
        <f>-M388*Bonds!$AS$8</f>
        <v>-1.291314291</v>
      </c>
      <c r="P388" s="99">
        <f t="shared" si="5"/>
        <v>-4.083494336</v>
      </c>
    </row>
    <row r="389">
      <c r="A389" s="262">
        <v>42590.0</v>
      </c>
      <c r="B389" s="10">
        <f>exp(-'Yield curve'!B382*$B$9/100)</f>
        <v>0.9112846242</v>
      </c>
      <c r="C389" s="10">
        <f>exp(-'Yield curve'!C382*$C$9/100)</f>
        <v>0.8336013404</v>
      </c>
      <c r="D389" s="10">
        <f>exp(-'Yield curve'!D382*$D$9/100)</f>
        <v>0.7649842757</v>
      </c>
      <c r="E389" s="10">
        <f>exp(-'Yield curve'!E382*$E$9/100)</f>
        <v>0.7041245647</v>
      </c>
      <c r="F389" s="10">
        <f>exp(-'Yield curve'!F382*$F$9/100)</f>
        <v>0.6501839215</v>
      </c>
      <c r="G389" s="10">
        <f>exp(-'Yield curve'!G382*$G$9/100)</f>
        <v>0.6003154572</v>
      </c>
      <c r="H389" s="10">
        <f>exp(-'Yield curve'!H382*$H$9/100)</f>
        <v>0.5554370487</v>
      </c>
      <c r="I389" s="10">
        <f>exp(-'Yield curve'!I382*$I$9/100)</f>
        <v>0.5121863954</v>
      </c>
      <c r="J389" s="10">
        <f>exp(-'Yield curve'!J382*$J$9/100)</f>
        <v>0.4726500577</v>
      </c>
      <c r="K389" s="99">
        <f>exp(-'Yield curve'!K382*$K$9/100)</f>
        <v>0.4364855537</v>
      </c>
      <c r="L389" s="99">
        <f t="shared" si="3"/>
        <v>66.19294171</v>
      </c>
      <c r="M389" s="99">
        <f t="shared" si="4"/>
        <v>8.241061134</v>
      </c>
      <c r="N389" s="99">
        <f>M389*(Bonds!AE379/100)*(1/(1+(Bonds!K379/100)))</f>
        <v>-0.005327124198</v>
      </c>
      <c r="O389" s="99">
        <f>-M389*Bonds!$AS$8</f>
        <v>-1.290365245</v>
      </c>
      <c r="P389" s="99">
        <f t="shared" si="5"/>
        <v>-4.080493187</v>
      </c>
    </row>
    <row r="390">
      <c r="A390" s="262">
        <v>42587.0</v>
      </c>
      <c r="B390" s="10">
        <f>exp(-'Yield curve'!B383*$B$9/100)</f>
        <v>0.9113757572</v>
      </c>
      <c r="C390" s="10">
        <f>exp(-'Yield curve'!C383*$C$9/100)</f>
        <v>0.8331013296</v>
      </c>
      <c r="D390" s="10">
        <f>exp(-'Yield curve'!D383*$D$9/100)</f>
        <v>0.7640668451</v>
      </c>
      <c r="E390" s="10">
        <f>exp(-'Yield curve'!E383*$E$9/100)</f>
        <v>0.7028582805</v>
      </c>
      <c r="F390" s="10">
        <f>exp(-'Yield curve'!F383*$F$9/100)</f>
        <v>0.6485604918</v>
      </c>
      <c r="G390" s="10">
        <f>exp(-'Yield curve'!G383*$G$9/100)</f>
        <v>0.5985172095</v>
      </c>
      <c r="H390" s="10">
        <f>exp(-'Yield curve'!H383*$H$9/100)</f>
        <v>0.5534964171</v>
      </c>
      <c r="I390" s="10">
        <f>exp(-'Yield curve'!I383*$I$9/100)</f>
        <v>0.5098697388</v>
      </c>
      <c r="J390" s="10">
        <f>exp(-'Yield curve'!J383*$J$9/100)</f>
        <v>0.469963616</v>
      </c>
      <c r="K390" s="99">
        <f>exp(-'Yield curve'!K383*$K$9/100)</f>
        <v>0.4334408238</v>
      </c>
      <c r="L390" s="99">
        <f t="shared" si="3"/>
        <v>65.83245916</v>
      </c>
      <c r="M390" s="99">
        <f t="shared" si="4"/>
        <v>8.233856681</v>
      </c>
      <c r="N390" s="99">
        <f>M390*(Bonds!AE380/100)*(1/(1+(Bonds!K380/100)))</f>
        <v>-0.005319028864</v>
      </c>
      <c r="O390" s="99">
        <f>-M390*Bonds!$AS$8</f>
        <v>-1.289237189</v>
      </c>
      <c r="P390" s="99">
        <f t="shared" si="5"/>
        <v>-4.076925962</v>
      </c>
    </row>
    <row r="391">
      <c r="A391" s="262">
        <v>42586.0</v>
      </c>
      <c r="B391" s="10">
        <f>exp(-'Yield curve'!B384*$B$9/100)</f>
        <v>0.9108290958</v>
      </c>
      <c r="C391" s="10">
        <f>exp(-'Yield curve'!C384*$C$9/100)</f>
        <v>0.8322686447</v>
      </c>
      <c r="D391" s="10">
        <f>exp(-'Yield curve'!D384*$D$9/100)</f>
        <v>0.762921604</v>
      </c>
      <c r="E391" s="10">
        <f>exp(-'Yield curve'!E384*$E$9/100)</f>
        <v>0.7014539687</v>
      </c>
      <c r="F391" s="10">
        <f>exp(-'Yield curve'!F384*$F$9/100)</f>
        <v>0.6469411156</v>
      </c>
      <c r="G391" s="10">
        <f>exp(-'Yield curve'!G384*$G$9/100)</f>
        <v>0.5963664213</v>
      </c>
      <c r="H391" s="10">
        <f>exp(-'Yield curve'!H384*$H$9/100)</f>
        <v>0.5507909186</v>
      </c>
      <c r="I391" s="10">
        <f>exp(-'Yield curve'!I384*$I$9/100)</f>
        <v>0.5070224481</v>
      </c>
      <c r="J391" s="10">
        <f>exp(-'Yield curve'!J384*$J$9/100)</f>
        <v>0.4670121521</v>
      </c>
      <c r="K391" s="99">
        <f>exp(-'Yield curve'!K384*$K$9/100)</f>
        <v>0.4304173326</v>
      </c>
      <c r="L391" s="99">
        <f t="shared" si="3"/>
        <v>65.46281622</v>
      </c>
      <c r="M391" s="99">
        <f t="shared" si="4"/>
        <v>8.227171368</v>
      </c>
      <c r="N391" s="99">
        <f>M391*(Bonds!AE381/100)*(1/(1+(Bonds!K381/100)))</f>
        <v>-0.003793770805</v>
      </c>
      <c r="O391" s="99">
        <f>-M391*Bonds!$AS$8</f>
        <v>-1.288190419</v>
      </c>
      <c r="P391" s="99">
        <f t="shared" si="5"/>
        <v>-4.073615784</v>
      </c>
    </row>
    <row r="392">
      <c r="A392" s="262">
        <v>42585.0</v>
      </c>
      <c r="B392" s="10">
        <f>exp(-'Yield curve'!B385*$B$9/100)</f>
        <v>0.9101917385</v>
      </c>
      <c r="C392" s="10">
        <f>exp(-'Yield curve'!C385*$C$9/100)</f>
        <v>0.8317694333</v>
      </c>
      <c r="D392" s="10">
        <f>exp(-'Yield curve'!D385*$D$9/100)</f>
        <v>0.7624639884</v>
      </c>
      <c r="E392" s="10">
        <f>exp(-'Yield curve'!E385*$E$9/100)</f>
        <v>0.7004726202</v>
      </c>
      <c r="F392" s="10">
        <f>exp(-'Yield curve'!F385*$F$9/100)</f>
        <v>0.6453257829</v>
      </c>
      <c r="G392" s="10">
        <f>exp(-'Yield curve'!G385*$G$9/100)</f>
        <v>0.5944016558</v>
      </c>
      <c r="H392" s="10">
        <f>exp(-'Yield curve'!H385*$H$9/100)</f>
        <v>0.5484824479</v>
      </c>
      <c r="I392" s="10">
        <f>exp(-'Yield curve'!I385*$I$9/100)</f>
        <v>0.5047291484</v>
      </c>
      <c r="J392" s="10">
        <f>exp(-'Yield curve'!J385*$J$9/100)</f>
        <v>0.4647758652</v>
      </c>
      <c r="K392" s="99">
        <f>exp(-'Yield curve'!K385*$K$9/100)</f>
        <v>0.4282706172</v>
      </c>
      <c r="L392" s="99">
        <f t="shared" si="3"/>
        <v>65.19515326</v>
      </c>
      <c r="M392" s="99">
        <f t="shared" si="4"/>
        <v>8.222496911</v>
      </c>
      <c r="N392" s="99">
        <f>M392*(Bonds!AE382/100)*(1/(1+(Bonds!K382/100)))</f>
        <v>0.002273920606</v>
      </c>
      <c r="O392" s="99">
        <f>-M392*Bonds!$AS$8</f>
        <v>-1.287458504</v>
      </c>
      <c r="P392" s="99">
        <f t="shared" si="5"/>
        <v>-4.071301266</v>
      </c>
    </row>
    <row r="393">
      <c r="A393" s="262">
        <v>42584.0</v>
      </c>
      <c r="B393" s="10">
        <f>exp(-'Yield curve'!B386*$B$9/100)</f>
        <v>0.9094638763</v>
      </c>
      <c r="C393" s="10">
        <f>exp(-'Yield curve'!C386*$C$9/100)</f>
        <v>0.8324351151</v>
      </c>
      <c r="D393" s="10">
        <f>exp(-'Yield curve'!D386*$D$9/100)</f>
        <v>0.7636085425</v>
      </c>
      <c r="E393" s="10">
        <f>exp(-'Yield curve'!E386*$E$9/100)</f>
        <v>0.7018749674</v>
      </c>
      <c r="F393" s="10">
        <f>exp(-'Yield curve'!F386*$F$9/100)</f>
        <v>0.6469411156</v>
      </c>
      <c r="G393" s="10">
        <f>exp(-'Yield curve'!G386*$G$9/100)</f>
        <v>0.5960087088</v>
      </c>
      <c r="H393" s="10">
        <f>exp(-'Yield curve'!H386*$H$9/100)</f>
        <v>0.5500203508</v>
      </c>
      <c r="I393" s="10">
        <f>exp(-'Yield curve'!I386*$I$9/100)</f>
        <v>0.5062118608</v>
      </c>
      <c r="J393" s="10">
        <f>exp(-'Yield curve'!J386*$J$9/100)</f>
        <v>0.4661722863</v>
      </c>
      <c r="K393" s="99">
        <f>exp(-'Yield curve'!K386*$K$9/100)</f>
        <v>0.4295573582</v>
      </c>
      <c r="L393" s="99">
        <f t="shared" si="3"/>
        <v>65.36376546</v>
      </c>
      <c r="M393" s="99">
        <f t="shared" si="4"/>
        <v>8.225010917</v>
      </c>
      <c r="N393" s="99">
        <f>M393*(Bonds!AE383/100)*(1/(1+(Bonds!K383/100)))</f>
        <v>0.003033660089</v>
      </c>
      <c r="O393" s="99">
        <f>-M393*Bonds!$AS$8</f>
        <v>-1.287852141</v>
      </c>
      <c r="P393" s="99">
        <f t="shared" si="5"/>
        <v>-4.072546055</v>
      </c>
    </row>
    <row r="394">
      <c r="A394" s="262">
        <v>42583.0</v>
      </c>
      <c r="B394" s="10">
        <f>exp(-'Yield curve'!B387*$B$9/100)</f>
        <v>0.9095548272</v>
      </c>
      <c r="C394" s="10">
        <f>exp(-'Yield curve'!C387*$C$9/100)</f>
        <v>0.8324351151</v>
      </c>
      <c r="D394" s="10">
        <f>exp(-'Yield curve'!D387*$D$9/100)</f>
        <v>0.7642960996</v>
      </c>
      <c r="E394" s="10">
        <f>exp(-'Yield curve'!E387*$E$9/100)</f>
        <v>0.7028582805</v>
      </c>
      <c r="F394" s="10">
        <f>exp(-'Yield curve'!F387*$F$9/100)</f>
        <v>0.6482362926</v>
      </c>
      <c r="G394" s="10">
        <f>exp(-'Yield curve'!G387*$G$9/100)</f>
        <v>0.5976201067</v>
      </c>
      <c r="H394" s="10">
        <f>exp(-'Yield curve'!H387*$H$9/100)</f>
        <v>0.5519487948</v>
      </c>
      <c r="I394" s="10">
        <f>exp(-'Yield curve'!I387*$I$9/100)</f>
        <v>0.5081052506</v>
      </c>
      <c r="J394" s="10">
        <f>exp(-'Yield curve'!J387*$J$9/100)</f>
        <v>0.4679939081</v>
      </c>
      <c r="K394" s="99">
        <f>exp(-'Yield curve'!K387*$K$9/100)</f>
        <v>0.4312790287</v>
      </c>
      <c r="L394" s="99">
        <f t="shared" si="3"/>
        <v>65.57804983</v>
      </c>
      <c r="M394" s="99">
        <f t="shared" si="4"/>
        <v>8.228897729</v>
      </c>
      <c r="N394" s="99">
        <f>M394*(Bonds!AE384/100)*(1/(1+(Bonds!K384/100)))</f>
        <v>-0.003795266917</v>
      </c>
      <c r="O394" s="99">
        <f>-M394*Bonds!$AS$8</f>
        <v>-1.288460729</v>
      </c>
      <c r="P394" s="99">
        <f t="shared" si="5"/>
        <v>-4.074470578</v>
      </c>
    </row>
    <row r="395">
      <c r="A395" s="262">
        <v>42580.0</v>
      </c>
      <c r="B395" s="10">
        <f>exp(-'Yield curve'!B388*$B$9/100)</f>
        <v>0.9097367564</v>
      </c>
      <c r="C395" s="10">
        <f>exp(-'Yield curve'!C388*$C$9/100)</f>
        <v>0.8334346368</v>
      </c>
      <c r="D395" s="10">
        <f>exp(-'Yield curve'!D388*$D$9/100)</f>
        <v>0.765443404</v>
      </c>
      <c r="E395" s="10">
        <f>exp(-'Yield curve'!E388*$E$9/100)</f>
        <v>0.7038429712</v>
      </c>
      <c r="F395" s="10">
        <f>exp(-'Yield curve'!F388*$F$9/100)</f>
        <v>0.6488848531</v>
      </c>
      <c r="G395" s="10">
        <f>exp(-'Yield curve'!G388*$G$9/100)</f>
        <v>0.5976201067</v>
      </c>
      <c r="H395" s="10">
        <f>exp(-'Yield curve'!H388*$H$9/100)</f>
        <v>0.5511766072</v>
      </c>
      <c r="I395" s="10">
        <f>exp(-'Yield curve'!I388*$I$9/100)</f>
        <v>0.5068872602</v>
      </c>
      <c r="J395" s="10">
        <f>exp(-'Yield curve'!J388*$J$9/100)</f>
        <v>0.466312159</v>
      </c>
      <c r="K395" s="99">
        <f>exp(-'Yield curve'!K388*$K$9/100)</f>
        <v>0.4291280156</v>
      </c>
      <c r="L395" s="99">
        <f t="shared" si="3"/>
        <v>65.35643525</v>
      </c>
      <c r="M395" s="99">
        <f t="shared" si="4"/>
        <v>8.221800697</v>
      </c>
      <c r="N395" s="99">
        <f>M395*(Bonds!AE385/100)*(1/(1+(Bonds!K385/100)))</f>
        <v>-0.007580491146</v>
      </c>
      <c r="O395" s="99">
        <f>-M395*Bonds!$AS$8</f>
        <v>-1.287349493</v>
      </c>
      <c r="P395" s="99">
        <f t="shared" si="5"/>
        <v>-4.070956541</v>
      </c>
    </row>
    <row r="396">
      <c r="A396" s="262">
        <v>42579.0</v>
      </c>
      <c r="B396" s="10">
        <f>exp(-'Yield curve'!B389*$B$9/100)</f>
        <v>0.9091001635</v>
      </c>
      <c r="C396" s="10">
        <f>exp(-'Yield curve'!C389*$C$9/100)</f>
        <v>0.8327681557</v>
      </c>
      <c r="D396" s="10">
        <f>exp(-'Yield curve'!D389*$D$9/100)</f>
        <v>0.7645254228</v>
      </c>
      <c r="E396" s="10">
        <f>exp(-'Yield curve'!E389*$E$9/100)</f>
        <v>0.7025771934</v>
      </c>
      <c r="F396" s="10">
        <f>exp(-'Yield curve'!F389*$F$9/100)</f>
        <v>0.6472646671</v>
      </c>
      <c r="G396" s="10">
        <f>exp(-'Yield curve'!G389*$G$9/100)</f>
        <v>0.5954725422</v>
      </c>
      <c r="H396" s="10">
        <f>exp(-'Yield curve'!H389*$H$9/100)</f>
        <v>0.5484824479</v>
      </c>
      <c r="I396" s="10">
        <f>exp(-'Yield curve'!I389*$I$9/100)</f>
        <v>0.5036535406</v>
      </c>
      <c r="J396" s="10">
        <f>exp(-'Yield curve'!J389*$J$9/100)</f>
        <v>0.4625502867</v>
      </c>
      <c r="K396" s="99">
        <f>exp(-'Yield curve'!K389*$K$9/100)</f>
        <v>0.4248581205</v>
      </c>
      <c r="L396" s="99">
        <f t="shared" si="3"/>
        <v>64.85519594</v>
      </c>
      <c r="M396" s="99">
        <f t="shared" si="4"/>
        <v>8.211300274</v>
      </c>
      <c r="N396" s="99">
        <f>M396*(Bonds!AE386/100)*(1/(1+(Bonds!K386/100)))</f>
        <v>-0.002269150776</v>
      </c>
      <c r="O396" s="99">
        <f>-M396*Bonds!$AS$8</f>
        <v>-1.285705362</v>
      </c>
      <c r="P396" s="99">
        <f t="shared" si="5"/>
        <v>-4.065757344</v>
      </c>
    </row>
    <row r="397">
      <c r="A397" s="262">
        <v>42578.0</v>
      </c>
      <c r="B397" s="10">
        <f>exp(-'Yield curve'!B390*$B$9/100)</f>
        <v>0.908645727</v>
      </c>
      <c r="C397" s="10">
        <f>exp(-'Yield curve'!C390*$C$9/100)</f>
        <v>0.8314367921</v>
      </c>
      <c r="D397" s="10">
        <f>exp(-'Yield curve'!D390*$D$9/100)</f>
        <v>0.7622352835</v>
      </c>
      <c r="E397" s="10">
        <f>exp(-'Yield curve'!E390*$E$9/100)</f>
        <v>0.7000524627</v>
      </c>
      <c r="F397" s="10">
        <f>exp(-'Yield curve'!F390*$F$9/100)</f>
        <v>0.6446807796</v>
      </c>
      <c r="G397" s="10">
        <f>exp(-'Yield curve'!G390*$G$9/100)</f>
        <v>0.5929768023</v>
      </c>
      <c r="H397" s="10">
        <f>exp(-'Yield curve'!H390*$H$9/100)</f>
        <v>0.5461836524</v>
      </c>
      <c r="I397" s="10">
        <f>exp(-'Yield curve'!I390*$I$9/100)</f>
        <v>0.5016429503</v>
      </c>
      <c r="J397" s="10">
        <f>exp(-'Yield curve'!J390*$J$9/100)</f>
        <v>0.4608880994</v>
      </c>
      <c r="K397" s="99">
        <f>exp(-'Yield curve'!K390*$K$9/100)</f>
        <v>0.4235854561</v>
      </c>
      <c r="L397" s="99">
        <f t="shared" si="3"/>
        <v>64.66169362</v>
      </c>
      <c r="M397" s="99">
        <f t="shared" si="4"/>
        <v>8.210353666</v>
      </c>
      <c r="N397" s="99">
        <f>M397*(Bonds!AE387/100)*(1/(1+(Bonds!K387/100)))</f>
        <v>-0.00529261218</v>
      </c>
      <c r="O397" s="99">
        <f>-M397*Bonds!$AS$8</f>
        <v>-1.285557144</v>
      </c>
      <c r="P397" s="99">
        <f t="shared" si="5"/>
        <v>-4.065288639</v>
      </c>
    </row>
    <row r="398">
      <c r="A398" s="262">
        <v>42577.0</v>
      </c>
      <c r="B398" s="10">
        <f>exp(-'Yield curve'!B391*$B$9/100)</f>
        <v>0.9084640161</v>
      </c>
      <c r="C398" s="10">
        <f>exp(-'Yield curve'!C391*$C$9/100)</f>
        <v>0.8309380796</v>
      </c>
      <c r="D398" s="10">
        <f>exp(-'Yield curve'!D391*$D$9/100)</f>
        <v>0.7617780795</v>
      </c>
      <c r="E398" s="10">
        <f>exp(-'Yield curve'!E391*$E$9/100)</f>
        <v>0.6993527602</v>
      </c>
      <c r="F398" s="10">
        <f>exp(-'Yield curve'!F391*$F$9/100)</f>
        <v>0.6437144834</v>
      </c>
      <c r="G398" s="10">
        <f>exp(-'Yield curve'!G391*$G$9/100)</f>
        <v>0.5917328576</v>
      </c>
      <c r="H398" s="10">
        <f>exp(-'Yield curve'!H391*$H$9/100)</f>
        <v>0.5446564773</v>
      </c>
      <c r="I398" s="10">
        <f>exp(-'Yield curve'!I391*$I$9/100)</f>
        <v>0.4996403863</v>
      </c>
      <c r="J398" s="10">
        <f>exp(-'Yield curve'!J391*$J$9/100)</f>
        <v>0.4584060113</v>
      </c>
      <c r="K398" s="99">
        <f>exp(-'Yield curve'!K391*$K$9/100)</f>
        <v>0.4206307115</v>
      </c>
      <c r="L398" s="99">
        <f t="shared" si="3"/>
        <v>64.32066967</v>
      </c>
      <c r="M398" s="99">
        <f t="shared" si="4"/>
        <v>8.202709728</v>
      </c>
      <c r="N398" s="99">
        <f>M398*(Bonds!AE388/100)*(1/(1+(Bonds!K388/100)))</f>
        <v>0.003774484506</v>
      </c>
      <c r="O398" s="99">
        <f>-M398*Bonds!$AS$8</f>
        <v>-1.284360275</v>
      </c>
      <c r="P398" s="99">
        <f t="shared" si="5"/>
        <v>-4.061503806</v>
      </c>
    </row>
    <row r="399">
      <c r="A399" s="262">
        <v>42576.0</v>
      </c>
      <c r="B399" s="10">
        <f>exp(-'Yield curve'!B392*$B$9/100)</f>
        <v>0.9082823414</v>
      </c>
      <c r="C399" s="10">
        <f>exp(-'Yield curve'!C392*$C$9/100)</f>
        <v>0.8309380796</v>
      </c>
      <c r="D399" s="10">
        <f>exp(-'Yield curve'!D392*$D$9/100)</f>
        <v>0.762921604</v>
      </c>
      <c r="E399" s="10">
        <f>exp(-'Yield curve'!E392*$E$9/100)</f>
        <v>0.7007528653</v>
      </c>
      <c r="F399" s="10">
        <f>exp(-'Yield curve'!F392*$F$9/100)</f>
        <v>0.6453257829</v>
      </c>
      <c r="G399" s="10">
        <f>exp(-'Yield curve'!G392*$G$9/100)</f>
        <v>0.5933326951</v>
      </c>
      <c r="H399" s="10">
        <f>exp(-'Yield curve'!H392*$H$9/100)</f>
        <v>0.5461836524</v>
      </c>
      <c r="I399" s="10">
        <f>exp(-'Yield curve'!I392*$I$9/100)</f>
        <v>0.5013754788</v>
      </c>
      <c r="J399" s="10">
        <f>exp(-'Yield curve'!J392*$J$9/100)</f>
        <v>0.4603353654</v>
      </c>
      <c r="K399" s="99">
        <f>exp(-'Yield curve'!K392*$K$9/100)</f>
        <v>0.4227391317</v>
      </c>
      <c r="L399" s="99">
        <f t="shared" si="3"/>
        <v>64.57656766</v>
      </c>
      <c r="M399" s="99">
        <f t="shared" si="4"/>
        <v>8.207706866</v>
      </c>
      <c r="N399" s="99">
        <f>M399*(Bonds!AE389/100)*(1/(1+(Bonds!K389/100)))</f>
        <v>0.0007557045268</v>
      </c>
      <c r="O399" s="99">
        <f>-M399*Bonds!$AS$8</f>
        <v>-1.285142715</v>
      </c>
      <c r="P399" s="99">
        <f t="shared" si="5"/>
        <v>-4.063978097</v>
      </c>
    </row>
    <row r="400">
      <c r="A400" s="262">
        <v>42573.0</v>
      </c>
      <c r="B400" s="10">
        <f>exp(-'Yield curve'!B393*$B$9/100)</f>
        <v>0.9082823414</v>
      </c>
      <c r="C400" s="10">
        <f>exp(-'Yield curve'!C393*$C$9/100)</f>
        <v>0.8309380796</v>
      </c>
      <c r="D400" s="10">
        <f>exp(-'Yield curve'!D393*$D$9/100)</f>
        <v>0.7617780795</v>
      </c>
      <c r="E400" s="10">
        <f>exp(-'Yield curve'!E393*$E$9/100)</f>
        <v>0.6994926447</v>
      </c>
      <c r="F400" s="10">
        <f>exp(-'Yield curve'!F393*$F$9/100)</f>
        <v>0.6440364211</v>
      </c>
      <c r="G400" s="10">
        <f>exp(-'Yield curve'!G393*$G$9/100)</f>
        <v>0.5922656569</v>
      </c>
      <c r="H400" s="10">
        <f>exp(-'Yield curve'!H393*$H$9/100)</f>
        <v>0.5454195303</v>
      </c>
      <c r="I400" s="10">
        <f>exp(-'Yield curve'!I393*$I$9/100)</f>
        <v>0.5009745388</v>
      </c>
      <c r="J400" s="10">
        <f>exp(-'Yield curve'!J393*$J$9/100)</f>
        <v>0.4603353654</v>
      </c>
      <c r="K400" s="99">
        <f>exp(-'Yield curve'!K393*$K$9/100)</f>
        <v>0.4231620823</v>
      </c>
      <c r="L400" s="99">
        <f t="shared" si="3"/>
        <v>64.59960482</v>
      </c>
      <c r="M400" s="99">
        <f t="shared" si="4"/>
        <v>8.209937569</v>
      </c>
      <c r="N400" s="99">
        <f>M400*(Bonds!AE390/100)*(1/(1+(Bonds!K390/100)))</f>
        <v>0.003779897592</v>
      </c>
      <c r="O400" s="99">
        <f>-M400*Bonds!$AS$8</f>
        <v>-1.285491993</v>
      </c>
      <c r="P400" s="99">
        <f t="shared" si="5"/>
        <v>-4.065082612</v>
      </c>
    </row>
    <row r="401">
      <c r="A401" s="262">
        <v>42572.0</v>
      </c>
      <c r="B401" s="10">
        <f>exp(-'Yield curve'!B394*$B$9/100)</f>
        <v>0.908554867</v>
      </c>
      <c r="C401" s="10">
        <f>exp(-'Yield curve'!C394*$C$9/100)</f>
        <v>0.8314367921</v>
      </c>
      <c r="D401" s="10">
        <f>exp(-'Yield curve'!D394*$D$9/100)</f>
        <v>0.762921604</v>
      </c>
      <c r="E401" s="10">
        <f>exp(-'Yield curve'!E394*$E$9/100)</f>
        <v>0.7008930299</v>
      </c>
      <c r="F401" s="10">
        <f>exp(-'Yield curve'!F394*$F$9/100)</f>
        <v>0.6456485264</v>
      </c>
      <c r="G401" s="10">
        <f>exp(-'Yield curve'!G394*$G$9/100)</f>
        <v>0.594223362</v>
      </c>
      <c r="H401" s="10">
        <f>exp(-'Yield curve'!H394*$H$9/100)</f>
        <v>0.5477151097</v>
      </c>
      <c r="I401" s="10">
        <f>exp(-'Yield curve'!I394*$I$9/100)</f>
        <v>0.5032507789</v>
      </c>
      <c r="J401" s="10">
        <f>exp(-'Yield curve'!J394*$J$9/100)</f>
        <v>0.4625502867</v>
      </c>
      <c r="K401" s="99">
        <f>exp(-'Yield curve'!K394*$K$9/100)</f>
        <v>0.4252831911</v>
      </c>
      <c r="L401" s="99">
        <f t="shared" si="3"/>
        <v>64.86699053</v>
      </c>
      <c r="M401" s="99">
        <f t="shared" si="4"/>
        <v>8.214489267</v>
      </c>
      <c r="N401" s="99">
        <f>M401*(Bonds!AE391/100)*(1/(1+(Bonds!K391/100)))</f>
        <v>0.002270241161</v>
      </c>
      <c r="O401" s="99">
        <f>-M401*Bonds!$AS$8</f>
        <v>-1.286204687</v>
      </c>
      <c r="P401" s="99">
        <f t="shared" si="5"/>
        <v>-4.067336347</v>
      </c>
    </row>
    <row r="402">
      <c r="A402" s="262">
        <v>42571.0</v>
      </c>
      <c r="B402" s="10">
        <f>exp(-'Yield curve'!B395*$B$9/100)</f>
        <v>0.908554867</v>
      </c>
      <c r="C402" s="10">
        <f>exp(-'Yield curve'!C395*$C$9/100)</f>
        <v>0.8319358038</v>
      </c>
      <c r="D402" s="10">
        <f>exp(-'Yield curve'!D395*$D$9/100)</f>
        <v>0.7640668451</v>
      </c>
      <c r="E402" s="10">
        <f>exp(-'Yield curve'!E395*$E$9/100)</f>
        <v>0.7022962187</v>
      </c>
      <c r="F402" s="10">
        <f>exp(-'Yield curve'!F395*$F$9/100)</f>
        <v>0.6472646671</v>
      </c>
      <c r="G402" s="10">
        <f>exp(-'Yield curve'!G395*$G$9/100)</f>
        <v>0.595829933</v>
      </c>
      <c r="H402" s="10">
        <f>exp(-'Yield curve'!H395*$H$9/100)</f>
        <v>0.5492508611</v>
      </c>
      <c r="I402" s="10">
        <f>exp(-'Yield curve'!I395*$I$9/100)</f>
        <v>0.5047291484</v>
      </c>
      <c r="J402" s="10">
        <f>exp(-'Yield curve'!J395*$J$9/100)</f>
        <v>0.4639400211</v>
      </c>
      <c r="K402" s="99">
        <f>exp(-'Yield curve'!K395*$K$9/100)</f>
        <v>0.4265609563</v>
      </c>
      <c r="L402" s="99">
        <f t="shared" si="3"/>
        <v>65.03659826</v>
      </c>
      <c r="M402" s="99">
        <f t="shared" si="4"/>
        <v>8.216783763</v>
      </c>
      <c r="N402" s="99">
        <f>M402*(Bonds!AE392/100)*(1/(1+(Bonds!K392/100)))</f>
        <v>0.002271503068</v>
      </c>
      <c r="O402" s="99">
        <f>-M402*Bonds!$AS$8</f>
        <v>-1.286563953</v>
      </c>
      <c r="P402" s="99">
        <f t="shared" si="5"/>
        <v>-4.068472448</v>
      </c>
    </row>
    <row r="403">
      <c r="A403" s="262">
        <v>42570.0</v>
      </c>
      <c r="B403" s="10">
        <f>exp(-'Yield curve'!B396*$B$9/100)</f>
        <v>0.9084640161</v>
      </c>
      <c r="C403" s="10">
        <f>exp(-'Yield curve'!C396*$C$9/100)</f>
        <v>0.8314367921</v>
      </c>
      <c r="D403" s="10">
        <f>exp(-'Yield curve'!D396*$D$9/100)</f>
        <v>0.7636085425</v>
      </c>
      <c r="E403" s="10">
        <f>exp(-'Yield curve'!E396*$E$9/100)</f>
        <v>0.7021557735</v>
      </c>
      <c r="F403" s="10">
        <f>exp(-'Yield curve'!F396*$F$9/100)</f>
        <v>0.6475883803</v>
      </c>
      <c r="G403" s="10">
        <f>exp(-'Yield curve'!G396*$G$9/100)</f>
        <v>0.5963664213</v>
      </c>
      <c r="H403" s="10">
        <f>exp(-'Yield curve'!H396*$H$9/100)</f>
        <v>0.5500203508</v>
      </c>
      <c r="I403" s="10">
        <f>exp(-'Yield curve'!I396*$I$9/100)</f>
        <v>0.5056721894</v>
      </c>
      <c r="J403" s="10">
        <f>exp(-'Yield curve'!J396*$J$9/100)</f>
        <v>0.4650548144</v>
      </c>
      <c r="K403" s="99">
        <f>exp(-'Yield curve'!K396*$K$9/100)</f>
        <v>0.4278425607</v>
      </c>
      <c r="L403" s="99">
        <f t="shared" si="3"/>
        <v>65.17799051</v>
      </c>
      <c r="M403" s="99">
        <f t="shared" si="4"/>
        <v>8.220640684</v>
      </c>
      <c r="N403" s="99">
        <f>M403*(Bonds!AE393/100)*(1/(1+(Bonds!K393/100)))</f>
        <v>-0.001515465146</v>
      </c>
      <c r="O403" s="99">
        <f>-M403*Bonds!$AS$8</f>
        <v>-1.287167861</v>
      </c>
      <c r="P403" s="99">
        <f t="shared" si="5"/>
        <v>-4.07038217</v>
      </c>
    </row>
    <row r="404">
      <c r="A404" s="262">
        <v>42569.0</v>
      </c>
      <c r="B404" s="10">
        <f>exp(-'Yield curve'!B397*$B$9/100)</f>
        <v>0.9083731742</v>
      </c>
      <c r="C404" s="10">
        <f>exp(-'Yield curve'!C397*$C$9/100)</f>
        <v>0.8326016188</v>
      </c>
      <c r="D404" s="10">
        <f>exp(-'Yield curve'!D397*$D$9/100)</f>
        <v>0.765443404</v>
      </c>
      <c r="E404" s="10">
        <f>exp(-'Yield curve'!E397*$E$9/100)</f>
        <v>0.7038429712</v>
      </c>
      <c r="F404" s="10">
        <f>exp(-'Yield curve'!F397*$F$9/100)</f>
        <v>0.6488848531</v>
      </c>
      <c r="G404" s="10">
        <f>exp(-'Yield curve'!G397*$G$9/100)</f>
        <v>0.5970824906</v>
      </c>
      <c r="H404" s="10">
        <f>exp(-'Yield curve'!H397*$H$9/100)</f>
        <v>0.5500203508</v>
      </c>
      <c r="I404" s="10">
        <f>exp(-'Yield curve'!I397*$I$9/100)</f>
        <v>0.5054025695</v>
      </c>
      <c r="J404" s="10">
        <f>exp(-'Yield curve'!J397*$J$9/100)</f>
        <v>0.4644970833</v>
      </c>
      <c r="K404" s="99">
        <f>exp(-'Yield curve'!K397*$K$9/100)</f>
        <v>0.4269877307</v>
      </c>
      <c r="L404" s="99">
        <f t="shared" si="3"/>
        <v>65.10974993</v>
      </c>
      <c r="M404" s="99">
        <f t="shared" si="4"/>
        <v>8.216640711</v>
      </c>
      <c r="N404" s="99">
        <f>M404*(Bonds!AE394/100)*(1/(1+(Bonds!K394/100)))</f>
        <v>0.006057794276</v>
      </c>
      <c r="O404" s="99">
        <f>-M404*Bonds!$AS$8</f>
        <v>-1.286541555</v>
      </c>
      <c r="P404" s="99">
        <f t="shared" si="5"/>
        <v>-4.068401617</v>
      </c>
    </row>
    <row r="405">
      <c r="A405" s="262">
        <v>42566.0</v>
      </c>
      <c r="B405" s="10">
        <f>exp(-'Yield curve'!B398*$B$9/100)</f>
        <v>0.9083731742</v>
      </c>
      <c r="C405" s="10">
        <f>exp(-'Yield curve'!C398*$C$9/100)</f>
        <v>0.8326016188</v>
      </c>
      <c r="D405" s="10">
        <f>exp(-'Yield curve'!D398*$D$9/100)</f>
        <v>0.765443404</v>
      </c>
      <c r="E405" s="10">
        <f>exp(-'Yield curve'!E398*$E$9/100)</f>
        <v>0.7041245647</v>
      </c>
      <c r="F405" s="10">
        <f>exp(-'Yield curve'!F398*$F$9/100)</f>
        <v>0.6495340625</v>
      </c>
      <c r="G405" s="10">
        <f>exp(-'Yield curve'!G398*$G$9/100)</f>
        <v>0.5985172095</v>
      </c>
      <c r="H405" s="10">
        <f>exp(-'Yield curve'!H398*$H$9/100)</f>
        <v>0.5523352942</v>
      </c>
      <c r="I405" s="10">
        <f>exp(-'Yield curve'!I398*$I$9/100)</f>
        <v>0.5081052506</v>
      </c>
      <c r="J405" s="10">
        <f>exp(-'Yield curve'!J398*$J$9/100)</f>
        <v>0.4675729031</v>
      </c>
      <c r="K405" s="99">
        <f>exp(-'Yield curve'!K398*$K$9/100)</f>
        <v>0.4304173326</v>
      </c>
      <c r="L405" s="99">
        <f t="shared" si="3"/>
        <v>65.50132011</v>
      </c>
      <c r="M405" s="99">
        <f t="shared" si="4"/>
        <v>8.225907067</v>
      </c>
      <c r="N405" s="99">
        <f>M405*(Bonds!AE395/100)*(1/(1+(Bonds!K395/100)))</f>
        <v>0.003034550242</v>
      </c>
      <c r="O405" s="99">
        <f>-M405*Bonds!$AS$8</f>
        <v>-1.287992458</v>
      </c>
      <c r="P405" s="99">
        <f t="shared" si="5"/>
        <v>-4.072989777</v>
      </c>
    </row>
    <row r="406">
      <c r="A406" s="262">
        <v>42565.0</v>
      </c>
      <c r="B406" s="10">
        <f>exp(-'Yield curve'!B399*$B$9/100)</f>
        <v>0.9083731742</v>
      </c>
      <c r="C406" s="10">
        <f>exp(-'Yield curve'!C399*$C$9/100)</f>
        <v>0.8327681557</v>
      </c>
      <c r="D406" s="10">
        <f>exp(-'Yield curve'!D399*$D$9/100)</f>
        <v>0.7656730715</v>
      </c>
      <c r="E406" s="10">
        <f>exp(-'Yield curve'!E399*$E$9/100)</f>
        <v>0.7048290414</v>
      </c>
      <c r="F406" s="10">
        <f>exp(-'Yield curve'!F399*$F$9/100)</f>
        <v>0.6508344306</v>
      </c>
      <c r="G406" s="10">
        <f>exp(-'Yield curve'!G399*$G$9/100)</f>
        <v>0.5999553759</v>
      </c>
      <c r="H406" s="10">
        <f>exp(-'Yield curve'!H399*$H$9/100)</f>
        <v>0.5538840002</v>
      </c>
      <c r="I406" s="10">
        <f>exp(-'Yield curve'!I399*$I$9/100)</f>
        <v>0.5097337917</v>
      </c>
      <c r="J406" s="10">
        <f>exp(-'Yield curve'!J399*$J$9/100)</f>
        <v>0.469259199</v>
      </c>
      <c r="K406" s="99">
        <f>exp(-'Yield curve'!K399*$K$9/100)</f>
        <v>0.4321424499</v>
      </c>
      <c r="L406" s="99">
        <f t="shared" si="3"/>
        <v>65.7103294</v>
      </c>
      <c r="M406" s="99">
        <f t="shared" si="4"/>
        <v>8.23000481</v>
      </c>
      <c r="N406" s="99">
        <f>M406*(Bonds!AE396/100)*(1/(1+(Bonds!K396/100)))</f>
        <v>0.001518591163</v>
      </c>
      <c r="O406" s="99">
        <f>-M406*Bonds!$AS$8</f>
        <v>-1.288634073</v>
      </c>
      <c r="P406" s="99">
        <f t="shared" si="5"/>
        <v>-4.07501874</v>
      </c>
    </row>
    <row r="407">
      <c r="A407" s="262">
        <v>42564.0</v>
      </c>
      <c r="B407" s="10">
        <f>exp(-'Yield curve'!B400*$B$9/100)</f>
        <v>0.9084640161</v>
      </c>
      <c r="C407" s="10">
        <f>exp(-'Yield curve'!C400*$C$9/100)</f>
        <v>0.8314367921</v>
      </c>
      <c r="D407" s="10">
        <f>exp(-'Yield curve'!D400*$D$9/100)</f>
        <v>0.7633794943</v>
      </c>
      <c r="E407" s="10">
        <f>exp(-'Yield curve'!E400*$E$9/100)</f>
        <v>0.7022962187</v>
      </c>
      <c r="F407" s="10">
        <f>exp(-'Yield curve'!F400*$F$9/100)</f>
        <v>0.6482362926</v>
      </c>
      <c r="G407" s="10">
        <f>exp(-'Yield curve'!G400*$G$9/100)</f>
        <v>0.5977994196</v>
      </c>
      <c r="H407" s="10">
        <f>exp(-'Yield curve'!H400*$H$9/100)</f>
        <v>0.5523352942</v>
      </c>
      <c r="I407" s="10">
        <f>exp(-'Yield curve'!I400*$I$9/100)</f>
        <v>0.5089188697</v>
      </c>
      <c r="J407" s="10">
        <f>exp(-'Yield curve'!J400*$J$9/100)</f>
        <v>0.469259199</v>
      </c>
      <c r="K407" s="99">
        <f>exp(-'Yield curve'!K400*$K$9/100)</f>
        <v>0.4330075996</v>
      </c>
      <c r="L407" s="99">
        <f t="shared" si="3"/>
        <v>65.75372615</v>
      </c>
      <c r="M407" s="99">
        <f t="shared" si="4"/>
        <v>8.234844494</v>
      </c>
      <c r="N407" s="99">
        <f>M407*(Bonds!AE397/100)*(1/(1+(Bonds!K397/100)))</f>
        <v>0.005319176106</v>
      </c>
      <c r="O407" s="99">
        <f>-M407*Bonds!$AS$8</f>
        <v>-1.289391859</v>
      </c>
      <c r="P407" s="99">
        <f t="shared" si="5"/>
        <v>-4.077415069</v>
      </c>
    </row>
    <row r="408">
      <c r="A408" s="262">
        <v>42563.0</v>
      </c>
      <c r="B408" s="10">
        <f>exp(-'Yield curve'!B401*$B$9/100)</f>
        <v>0.908554867</v>
      </c>
      <c r="C408" s="10">
        <f>exp(-'Yield curve'!C401*$C$9/100)</f>
        <v>0.8314367921</v>
      </c>
      <c r="D408" s="10">
        <f>exp(-'Yield curve'!D401*$D$9/100)</f>
        <v>0.7645254228</v>
      </c>
      <c r="E408" s="10">
        <f>exp(-'Yield curve'!E401*$E$9/100)</f>
        <v>0.7039837539</v>
      </c>
      <c r="F408" s="10">
        <f>exp(-'Yield curve'!F401*$F$9/100)</f>
        <v>0.6505090947</v>
      </c>
      <c r="G408" s="10">
        <f>exp(-'Yield curve'!G401*$G$9/100)</f>
        <v>0.6003154572</v>
      </c>
      <c r="H408" s="10">
        <f>exp(-'Yield curve'!H401*$H$9/100)</f>
        <v>0.5550483788</v>
      </c>
      <c r="I408" s="10">
        <f>exp(-'Yield curve'!I401*$I$9/100)</f>
        <v>0.5117768101</v>
      </c>
      <c r="J408" s="10">
        <f>exp(-'Yield curve'!J401*$J$9/100)</f>
        <v>0.472224864</v>
      </c>
      <c r="K408" s="99">
        <f>exp(-'Yield curve'!K401*$K$9/100)</f>
        <v>0.4360492863</v>
      </c>
      <c r="L408" s="99">
        <f t="shared" si="3"/>
        <v>66.12541518</v>
      </c>
      <c r="M408" s="99">
        <f t="shared" si="4"/>
        <v>8.241738096</v>
      </c>
      <c r="N408" s="99">
        <f>M408*(Bonds!AE398/100)*(1/(1+(Bonds!K398/100)))</f>
        <v>-0.001522019962</v>
      </c>
      <c r="O408" s="99">
        <f>-M408*Bonds!$AS$8</f>
        <v>-1.290471242</v>
      </c>
      <c r="P408" s="99">
        <f t="shared" si="5"/>
        <v>-4.080828379</v>
      </c>
    </row>
    <row r="409">
      <c r="A409" s="262">
        <v>42562.0</v>
      </c>
      <c r="B409" s="10">
        <f>exp(-'Yield curve'!B402*$B$9/100)</f>
        <v>0.9084640161</v>
      </c>
      <c r="C409" s="10">
        <f>exp(-'Yield curve'!C402*$C$9/100)</f>
        <v>0.8304396663</v>
      </c>
      <c r="D409" s="10">
        <f>exp(-'Yield curve'!D402*$D$9/100)</f>
        <v>0.7624639884</v>
      </c>
      <c r="E409" s="10">
        <f>exp(-'Yield curve'!E402*$E$9/100)</f>
        <v>0.7014539687</v>
      </c>
      <c r="F409" s="10">
        <f>exp(-'Yield curve'!F402*$F$9/100)</f>
        <v>0.6475883803</v>
      </c>
      <c r="G409" s="10">
        <f>exp(-'Yield curve'!G402*$G$9/100)</f>
        <v>0.5976201067</v>
      </c>
      <c r="H409" s="10">
        <f>exp(-'Yield curve'!H402*$H$9/100)</f>
        <v>0.5527220643</v>
      </c>
      <c r="I409" s="10">
        <f>exp(-'Yield curve'!I402*$I$9/100)</f>
        <v>0.5098697388</v>
      </c>
      <c r="J409" s="10">
        <f>exp(-'Yield curve'!J402*$J$9/100)</f>
        <v>0.4708103123</v>
      </c>
      <c r="K409" s="99">
        <f>exp(-'Yield curve'!K402*$K$9/100)</f>
        <v>0.4351780593</v>
      </c>
      <c r="L409" s="99">
        <f t="shared" si="3"/>
        <v>65.97594198</v>
      </c>
      <c r="M409" s="99">
        <f t="shared" si="4"/>
        <v>8.24178619</v>
      </c>
      <c r="N409" s="99">
        <f>M409*(Bonds!AE399/100)*(1/(1+(Bonds!K399/100)))</f>
        <v>-0.003043495639</v>
      </c>
      <c r="O409" s="99">
        <f>-M409*Bonds!$AS$8</f>
        <v>-1.290478772</v>
      </c>
      <c r="P409" s="99">
        <f t="shared" si="5"/>
        <v>-4.080852193</v>
      </c>
    </row>
    <row r="410">
      <c r="A410" s="262">
        <v>42559.0</v>
      </c>
      <c r="B410" s="10">
        <f>exp(-'Yield curve'!B403*$B$9/100)</f>
        <v>0.9083731742</v>
      </c>
      <c r="C410" s="10">
        <f>exp(-'Yield curve'!C403*$C$9/100)</f>
        <v>0.8297755802</v>
      </c>
      <c r="D410" s="10">
        <f>exp(-'Yield curve'!D403*$D$9/100)</f>
        <v>0.7606362689</v>
      </c>
      <c r="E410" s="10">
        <f>exp(-'Yield curve'!E403*$E$9/100)</f>
        <v>0.6992129036</v>
      </c>
      <c r="F410" s="10">
        <f>exp(-'Yield curve'!F403*$F$9/100)</f>
        <v>0.6450032006</v>
      </c>
      <c r="G410" s="10">
        <f>exp(-'Yield curve'!G403*$G$9/100)</f>
        <v>0.594936858</v>
      </c>
      <c r="H410" s="10">
        <f>exp(-'Yield curve'!H403*$H$9/100)</f>
        <v>0.5500203508</v>
      </c>
      <c r="I410" s="10">
        <f>exp(-'Yield curve'!I403*$I$9/100)</f>
        <v>0.5074282284</v>
      </c>
      <c r="J410" s="10">
        <f>exp(-'Yield curve'!J403*$J$9/100)</f>
        <v>0.4686964257</v>
      </c>
      <c r="K410" s="99">
        <f>exp(-'Yield curve'!K403*$K$9/100)</f>
        <v>0.4334408238</v>
      </c>
      <c r="L410" s="99">
        <f t="shared" si="3"/>
        <v>65.73541573</v>
      </c>
      <c r="M410" s="99">
        <f t="shared" si="4"/>
        <v>8.239140191</v>
      </c>
      <c r="N410" s="99">
        <f>M410*(Bonds!AE400/100)*(1/(1+(Bonds!K400/100)))</f>
        <v>0.002281046564</v>
      </c>
      <c r="O410" s="99">
        <f>-M410*Bonds!$AS$8</f>
        <v>-1.290064468</v>
      </c>
      <c r="P410" s="99">
        <f t="shared" si="5"/>
        <v>-4.079542048</v>
      </c>
    </row>
    <row r="411">
      <c r="A411" s="262">
        <v>42558.0</v>
      </c>
      <c r="B411" s="10">
        <f>exp(-'Yield curve'!B404*$B$9/100)</f>
        <v>0.9083731742</v>
      </c>
      <c r="C411" s="10">
        <f>exp(-'Yield curve'!C404*$C$9/100)</f>
        <v>0.830273595</v>
      </c>
      <c r="D411" s="10">
        <f>exp(-'Yield curve'!D404*$D$9/100)</f>
        <v>0.7606362689</v>
      </c>
      <c r="E411" s="10">
        <f>exp(-'Yield curve'!E404*$E$9/100)</f>
        <v>0.699073075</v>
      </c>
      <c r="F411" s="10">
        <f>exp(-'Yield curve'!F404*$F$9/100)</f>
        <v>0.6446807796</v>
      </c>
      <c r="G411" s="10">
        <f>exp(-'Yield curve'!G404*$G$9/100)</f>
        <v>0.594936858</v>
      </c>
      <c r="H411" s="10">
        <f>exp(-'Yield curve'!H404*$H$9/100)</f>
        <v>0.5504054998</v>
      </c>
      <c r="I411" s="10">
        <f>exp(-'Yield curve'!I404*$I$9/100)</f>
        <v>0.5081052506</v>
      </c>
      <c r="J411" s="10">
        <f>exp(-'Yield curve'!J404*$J$9/100)</f>
        <v>0.4696817224</v>
      </c>
      <c r="K411" s="99">
        <f>exp(-'Yield curve'!K404*$K$9/100)</f>
        <v>0.4347430987</v>
      </c>
      <c r="L411" s="99">
        <f t="shared" si="3"/>
        <v>65.8774925</v>
      </c>
      <c r="M411" s="99">
        <f t="shared" si="4"/>
        <v>8.242670682</v>
      </c>
      <c r="N411" s="99">
        <f>M411*(Bonds!AE401/100)*(1/(1+(Bonds!K401/100)))</f>
        <v>-0.001521770642</v>
      </c>
      <c r="O411" s="99">
        <f>-M411*Bonds!$AS$8</f>
        <v>-1.290617264</v>
      </c>
      <c r="P411" s="99">
        <f t="shared" si="5"/>
        <v>-4.081290141</v>
      </c>
    </row>
    <row r="412">
      <c r="A412" s="262">
        <v>42557.0</v>
      </c>
      <c r="B412" s="10">
        <f>exp(-'Yield curve'!B405*$B$9/100)</f>
        <v>0.9077375355</v>
      </c>
      <c r="C412" s="10">
        <f>exp(-'Yield curve'!C405*$C$9/100)</f>
        <v>0.8304396663</v>
      </c>
      <c r="D412" s="10">
        <f>exp(-'Yield curve'!D405*$D$9/100)</f>
        <v>0.7622352835</v>
      </c>
      <c r="E412" s="10">
        <f>exp(-'Yield curve'!E405*$E$9/100)</f>
        <v>0.7010332225</v>
      </c>
      <c r="F412" s="10">
        <f>exp(-'Yield curve'!F405*$F$9/100)</f>
        <v>0.6469411156</v>
      </c>
      <c r="G412" s="10">
        <f>exp(-'Yield curve'!G405*$G$9/100)</f>
        <v>0.5967243485</v>
      </c>
      <c r="H412" s="10">
        <f>exp(-'Yield curve'!H405*$H$9/100)</f>
        <v>0.5515625659</v>
      </c>
      <c r="I412" s="10">
        <f>exp(-'Yield curve'!I405*$I$9/100)</f>
        <v>0.5086475187</v>
      </c>
      <c r="J412" s="10">
        <f>exp(-'Yield curve'!J405*$J$9/100)</f>
        <v>0.469540839</v>
      </c>
      <c r="K412" s="99">
        <f>exp(-'Yield curve'!K405*$K$9/100)</f>
        <v>0.4338744814</v>
      </c>
      <c r="L412" s="99">
        <f t="shared" si="3"/>
        <v>65.81802616</v>
      </c>
      <c r="M412" s="99">
        <f t="shared" si="4"/>
        <v>8.238879912</v>
      </c>
      <c r="N412" s="99">
        <f>M412*(Bonds!AE402/100)*(1/(1+(Bonds!K402/100)))</f>
        <v>0</v>
      </c>
      <c r="O412" s="99">
        <f>-M412*Bonds!$AS$8</f>
        <v>-1.290023714</v>
      </c>
      <c r="P412" s="99">
        <f t="shared" si="5"/>
        <v>-4.079413173</v>
      </c>
    </row>
    <row r="413">
      <c r="A413" s="262">
        <v>42556.0</v>
      </c>
      <c r="B413" s="10">
        <f>exp(-'Yield curve'!B406*$B$9/100)</f>
        <v>0.9075560061</v>
      </c>
      <c r="C413" s="10">
        <f>exp(-'Yield curve'!C406*$C$9/100)</f>
        <v>0.8309380796</v>
      </c>
      <c r="D413" s="10">
        <f>exp(-'Yield curve'!D406*$D$9/100)</f>
        <v>0.7638376595</v>
      </c>
      <c r="E413" s="10">
        <f>exp(-'Yield curve'!E406*$E$9/100)</f>
        <v>0.7029988662</v>
      </c>
      <c r="F413" s="10">
        <f>exp(-'Yield curve'!F406*$F$9/100)</f>
        <v>0.6492093767</v>
      </c>
      <c r="G413" s="10">
        <f>exp(-'Yield curve'!G406*$G$9/100)</f>
        <v>0.5986967916</v>
      </c>
      <c r="H413" s="10">
        <f>exp(-'Yield curve'!H406*$H$9/100)</f>
        <v>0.5531091052</v>
      </c>
      <c r="I413" s="10">
        <f>exp(-'Yield curve'!I406*$I$9/100)</f>
        <v>0.5097337917</v>
      </c>
      <c r="J413" s="10">
        <f>exp(-'Yield curve'!J406*$J$9/100)</f>
        <v>0.4701046263</v>
      </c>
      <c r="K413" s="99">
        <f>exp(-'Yield curve'!K406*$K$9/100)</f>
        <v>0.4338744814</v>
      </c>
      <c r="L413" s="99">
        <f t="shared" si="3"/>
        <v>65.85765389</v>
      </c>
      <c r="M413" s="99">
        <f t="shared" si="4"/>
        <v>8.237177611</v>
      </c>
      <c r="N413" s="99">
        <f>M413*(Bonds!AE403/100)*(1/(1+(Bonds!K403/100)))</f>
        <v>0.009883092657</v>
      </c>
      <c r="O413" s="99">
        <f>-M413*Bonds!$AS$8</f>
        <v>-1.289757172</v>
      </c>
      <c r="P413" s="99">
        <f t="shared" si="5"/>
        <v>-4.078570293</v>
      </c>
    </row>
    <row r="414">
      <c r="A414" s="262">
        <v>42555.0</v>
      </c>
      <c r="B414" s="10">
        <f>exp(-'Yield curve'!B407*$B$9/100)</f>
        <v>0.9078283138</v>
      </c>
      <c r="C414" s="10">
        <f>exp(-'Yield curve'!C407*$C$9/100)</f>
        <v>0.8316030961</v>
      </c>
      <c r="D414" s="10">
        <f>exp(-'Yield curve'!D407*$D$9/100)</f>
        <v>0.7649842757</v>
      </c>
      <c r="E414" s="10">
        <f>exp(-'Yield curve'!E407*$E$9/100)</f>
        <v>0.7051110294</v>
      </c>
      <c r="F414" s="10">
        <f>exp(-'Yield curve'!F407*$F$9/100)</f>
        <v>0.6524635522</v>
      </c>
      <c r="G414" s="10">
        <f>exp(-'Yield curve'!G407*$G$9/100)</f>
        <v>0.6028420843</v>
      </c>
      <c r="H414" s="10">
        <f>exp(-'Yield curve'!H407*$H$9/100)</f>
        <v>0.5581653692</v>
      </c>
      <c r="I414" s="10">
        <f>exp(-'Yield curve'!I407*$I$9/100)</f>
        <v>0.5150626853</v>
      </c>
      <c r="J414" s="10">
        <f>exp(-'Yield curve'!J407*$J$9/100)</f>
        <v>0.4756371525</v>
      </c>
      <c r="K414" s="99">
        <f>exp(-'Yield curve'!K407*$K$9/100)</f>
        <v>0.4395516715</v>
      </c>
      <c r="L414" s="99">
        <f t="shared" si="3"/>
        <v>66.54153945</v>
      </c>
      <c r="M414" s="99">
        <f t="shared" si="4"/>
        <v>8.250420227</v>
      </c>
      <c r="N414" s="99">
        <f>M414*(Bonds!AE404/100)*(1/(1+(Bonds!K404/100)))</f>
        <v>0.001524749626</v>
      </c>
      <c r="O414" s="99">
        <f>-M414*Bonds!$AS$8</f>
        <v>-1.291830669</v>
      </c>
      <c r="P414" s="99">
        <f t="shared" si="5"/>
        <v>-4.085127265</v>
      </c>
    </row>
    <row r="415">
      <c r="A415" s="262">
        <v>42552.0</v>
      </c>
      <c r="B415" s="10">
        <f>exp(-'Yield curve'!B408*$B$9/100)</f>
        <v>0.9079191011</v>
      </c>
      <c r="C415" s="10">
        <f>exp(-'Yield curve'!C408*$C$9/100)</f>
        <v>0.8317694333</v>
      </c>
      <c r="D415" s="10">
        <f>exp(-'Yield curve'!D408*$D$9/100)</f>
        <v>0.765443404</v>
      </c>
      <c r="E415" s="10">
        <f>exp(-'Yield curve'!E408*$E$9/100)</f>
        <v>0.7059576706</v>
      </c>
      <c r="F415" s="10">
        <f>exp(-'Yield curve'!F408*$F$9/100)</f>
        <v>0.6537697851</v>
      </c>
      <c r="G415" s="10">
        <f>exp(-'Yield curve'!G408*$G$9/100)</f>
        <v>0.6042906429</v>
      </c>
      <c r="H415" s="10">
        <f>exp(-'Yield curve'!H408*$H$9/100)</f>
        <v>0.5597304222</v>
      </c>
      <c r="I415" s="10">
        <f>exp(-'Yield curve'!I408*$I$9/100)</f>
        <v>0.5164380188</v>
      </c>
      <c r="J415" s="10">
        <f>exp(-'Yield curve'!J408*$J$9/100)</f>
        <v>0.4767800526</v>
      </c>
      <c r="K415" s="99">
        <f>exp(-'Yield curve'!K408*$K$9/100)</f>
        <v>0.4404316545</v>
      </c>
      <c r="L415" s="99">
        <f t="shared" si="3"/>
        <v>66.6620211</v>
      </c>
      <c r="M415" s="99">
        <f t="shared" si="4"/>
        <v>8.251936044</v>
      </c>
      <c r="N415" s="99">
        <f>M415*(Bonds!AE405/100)*(1/(1+(Bonds!K405/100)))</f>
        <v>-0.003813279133</v>
      </c>
      <c r="O415" s="99">
        <f>-M415*Bonds!$AS$8</f>
        <v>-1.292068012</v>
      </c>
      <c r="P415" s="99">
        <f t="shared" si="5"/>
        <v>-4.085877809</v>
      </c>
    </row>
    <row r="416">
      <c r="A416" s="262">
        <v>42551.0</v>
      </c>
      <c r="B416" s="10">
        <f>exp(-'Yield curve'!B409*$B$9/100)</f>
        <v>0.9079191011</v>
      </c>
      <c r="C416" s="10">
        <f>exp(-'Yield curve'!C409*$C$9/100)</f>
        <v>0.8309380796</v>
      </c>
      <c r="D416" s="10">
        <f>exp(-'Yield curve'!D409*$D$9/100)</f>
        <v>0.7645254228</v>
      </c>
      <c r="E416" s="10">
        <f>exp(-'Yield curve'!E409*$E$9/100)</f>
        <v>0.7048290414</v>
      </c>
      <c r="F416" s="10">
        <f>exp(-'Yield curve'!F409*$F$9/100)</f>
        <v>0.6524635522</v>
      </c>
      <c r="G416" s="10">
        <f>exp(-'Yield curve'!G409*$G$9/100)</f>
        <v>0.6028420843</v>
      </c>
      <c r="H416" s="10">
        <f>exp(-'Yield curve'!H409*$H$9/100)</f>
        <v>0.5581653692</v>
      </c>
      <c r="I416" s="10">
        <f>exp(-'Yield curve'!I409*$I$9/100)</f>
        <v>0.5146507999</v>
      </c>
      <c r="J416" s="10">
        <f>exp(-'Yield curve'!J409*$J$9/100)</f>
        <v>0.4747817757</v>
      </c>
      <c r="K416" s="99">
        <f>exp(-'Yield curve'!K409*$K$9/100)</f>
        <v>0.4382349925</v>
      </c>
      <c r="L416" s="99">
        <f t="shared" si="3"/>
        <v>66.39622501</v>
      </c>
      <c r="M416" s="99">
        <f t="shared" si="4"/>
        <v>8.247175496</v>
      </c>
      <c r="N416" s="99">
        <f>M416*(Bonds!AE406/100)*(1/(1+(Bonds!K406/100)))</f>
        <v>-0.01066609302</v>
      </c>
      <c r="O416" s="99">
        <f>-M416*Bonds!$AS$8</f>
        <v>-1.291322617</v>
      </c>
      <c r="P416" s="99">
        <f t="shared" si="5"/>
        <v>-4.083520663</v>
      </c>
    </row>
    <row r="417">
      <c r="A417" s="262">
        <v>42550.0</v>
      </c>
      <c r="B417" s="10">
        <f>exp(-'Yield curve'!B410*$B$9/100)</f>
        <v>0.9078283138</v>
      </c>
      <c r="C417" s="10">
        <f>exp(-'Yield curve'!C410*$C$9/100)</f>
        <v>0.8304396663</v>
      </c>
      <c r="D417" s="10">
        <f>exp(-'Yield curve'!D410*$D$9/100)</f>
        <v>0.7633794943</v>
      </c>
      <c r="E417" s="10">
        <f>exp(-'Yield curve'!E410*$E$9/100)</f>
        <v>0.7029988662</v>
      </c>
      <c r="F417" s="10">
        <f>exp(-'Yield curve'!F410*$F$9/100)</f>
        <v>0.6498589108</v>
      </c>
      <c r="G417" s="10">
        <f>exp(-'Yield curve'!G410*$G$9/100)</f>
        <v>0.5992358613</v>
      </c>
      <c r="H417" s="10">
        <f>exp(-'Yield curve'!H410*$H$9/100)</f>
        <v>0.5534964171</v>
      </c>
      <c r="I417" s="10">
        <f>exp(-'Yield curve'!I410*$I$9/100)</f>
        <v>0.5094620061</v>
      </c>
      <c r="J417" s="10">
        <f>exp(-'Yield curve'!J410*$J$9/100)</f>
        <v>0.4691184424</v>
      </c>
      <c r="K417" s="99">
        <f>exp(-'Yield curve'!K410*$K$9/100)</f>
        <v>0.4321424499</v>
      </c>
      <c r="L417" s="99">
        <f t="shared" si="3"/>
        <v>65.67710649</v>
      </c>
      <c r="M417" s="99">
        <f t="shared" si="4"/>
        <v>8.232316</v>
      </c>
      <c r="N417" s="99">
        <f>M417*(Bonds!AE407/100)*(1/(1+(Bonds!K407/100)))</f>
        <v>-0.001519017622</v>
      </c>
      <c r="O417" s="99">
        <f>-M417*Bonds!$AS$8</f>
        <v>-1.288995953</v>
      </c>
      <c r="P417" s="99">
        <f t="shared" si="5"/>
        <v>-4.076163107</v>
      </c>
    </row>
    <row r="418">
      <c r="A418" s="262">
        <v>42549.0</v>
      </c>
      <c r="B418" s="10">
        <f>exp(-'Yield curve'!B411*$B$9/100)</f>
        <v>0.9078283138</v>
      </c>
      <c r="C418" s="10">
        <f>exp(-'Yield curve'!C411*$C$9/100)</f>
        <v>0.8311042839</v>
      </c>
      <c r="D418" s="10">
        <f>exp(-'Yield curve'!D411*$D$9/100)</f>
        <v>0.7642960996</v>
      </c>
      <c r="E418" s="10">
        <f>exp(-'Yield curve'!E411*$E$9/100)</f>
        <v>0.703280122</v>
      </c>
      <c r="F418" s="10">
        <f>exp(-'Yield curve'!F411*$F$9/100)</f>
        <v>0.6492093767</v>
      </c>
      <c r="G418" s="10">
        <f>exp(-'Yield curve'!G411*$G$9/100)</f>
        <v>0.5981582069</v>
      </c>
      <c r="H418" s="10">
        <f>exp(-'Yield curve'!H411*$H$9/100)</f>
        <v>0.5519487948</v>
      </c>
      <c r="I418" s="10">
        <f>exp(-'Yield curve'!I411*$I$9/100)</f>
        <v>0.5081052506</v>
      </c>
      <c r="J418" s="10">
        <f>exp(-'Yield curve'!J411*$J$9/100)</f>
        <v>0.4679939081</v>
      </c>
      <c r="K418" s="99">
        <f>exp(-'Yield curve'!K411*$K$9/100)</f>
        <v>0.4312790287</v>
      </c>
      <c r="L418" s="99">
        <f t="shared" si="3"/>
        <v>65.57411472</v>
      </c>
      <c r="M418" s="99">
        <f t="shared" si="4"/>
        <v>8.229679408</v>
      </c>
      <c r="N418" s="99">
        <f>M418*(Bonds!AE408/100)*(1/(1+(Bonds!K408/100)))</f>
        <v>-0.007591254873</v>
      </c>
      <c r="O418" s="99">
        <f>-M418*Bonds!$AS$8</f>
        <v>-1.288583122</v>
      </c>
      <c r="P418" s="99">
        <f t="shared" si="5"/>
        <v>-4.07485762</v>
      </c>
    </row>
    <row r="419">
      <c r="A419" s="262">
        <v>42548.0</v>
      </c>
      <c r="B419" s="10">
        <f>exp(-'Yield curve'!B412*$B$9/100)</f>
        <v>0.9072837802</v>
      </c>
      <c r="C419" s="10">
        <f>exp(-'Yield curve'!C412*$C$9/100)</f>
        <v>0.829941552</v>
      </c>
      <c r="D419" s="10">
        <f>exp(-'Yield curve'!D412*$D$9/100)</f>
        <v>0.7626927619</v>
      </c>
      <c r="E419" s="10">
        <f>exp(-'Yield curve'!E412*$E$9/100)</f>
        <v>0.7011734432</v>
      </c>
      <c r="F419" s="10">
        <f>exp(-'Yield curve'!F412*$F$9/100)</f>
        <v>0.6466177259</v>
      </c>
      <c r="G419" s="10">
        <f>exp(-'Yield curve'!G412*$G$9/100)</f>
        <v>0.5951153659</v>
      </c>
      <c r="H419" s="10">
        <f>exp(-'Yield curve'!H412*$H$9/100)</f>
        <v>0.5484824479</v>
      </c>
      <c r="I419" s="10">
        <f>exp(-'Yield curve'!I412*$I$9/100)</f>
        <v>0.5043255266</v>
      </c>
      <c r="J419" s="10">
        <f>exp(-'Yield curve'!J412*$J$9/100)</f>
        <v>0.4639400211</v>
      </c>
      <c r="K419" s="99">
        <f>exp(-'Yield curve'!K412*$K$9/100)</f>
        <v>0.4269877307</v>
      </c>
      <c r="L419" s="99">
        <f t="shared" si="3"/>
        <v>65.05173431</v>
      </c>
      <c r="M419" s="99">
        <f t="shared" si="4"/>
        <v>8.220047805</v>
      </c>
      <c r="N419" s="99">
        <f>M419*(Bonds!AE409/100)*(1/(1+(Bonds!K409/100)))</f>
        <v>-0.008332921007</v>
      </c>
      <c r="O419" s="99">
        <f>-M419*Bonds!$AS$8</f>
        <v>-1.287075029</v>
      </c>
      <c r="P419" s="99">
        <f t="shared" si="5"/>
        <v>-4.070088611</v>
      </c>
    </row>
    <row r="420">
      <c r="A420" s="262">
        <v>42545.0</v>
      </c>
      <c r="B420" s="10">
        <f>exp(-'Yield curve'!B413*$B$9/100)</f>
        <v>0.9063769499</v>
      </c>
      <c r="C420" s="10">
        <f>exp(-'Yield curve'!C413*$C$9/100)</f>
        <v>0.829941552</v>
      </c>
      <c r="D420" s="10">
        <f>exp(-'Yield curve'!D413*$D$9/100)</f>
        <v>0.7622352835</v>
      </c>
      <c r="E420" s="10">
        <f>exp(-'Yield curve'!E413*$E$9/100)</f>
        <v>0.6999124662</v>
      </c>
      <c r="F420" s="10">
        <f>exp(-'Yield curve'!F413*$F$9/100)</f>
        <v>0.6443585198</v>
      </c>
      <c r="G420" s="10">
        <f>exp(-'Yield curve'!G413*$G$9/100)</f>
        <v>0.5919104041</v>
      </c>
      <c r="H420" s="10">
        <f>exp(-'Yield curve'!H413*$H$9/100)</f>
        <v>0.5442753511</v>
      </c>
      <c r="I420" s="10">
        <f>exp(-'Yield curve'!I413*$I$9/100)</f>
        <v>0.4999069323</v>
      </c>
      <c r="J420" s="10">
        <f>exp(-'Yield curve'!J413*$J$9/100)</f>
        <v>0.4593696754</v>
      </c>
      <c r="K420" s="99">
        <f>exp(-'Yield curve'!K413*$K$9/100)</f>
        <v>0.4223166039</v>
      </c>
      <c r="L420" s="99">
        <f t="shared" si="3"/>
        <v>64.49377347</v>
      </c>
      <c r="M420" s="99">
        <f t="shared" si="4"/>
        <v>8.208397327</v>
      </c>
      <c r="N420" s="99">
        <f>M420*(Bonds!AE410/100)*(1/(1+(Bonds!K410/100)))</f>
        <v>0.006045588162</v>
      </c>
      <c r="O420" s="99">
        <f>-M420*Bonds!$AS$8</f>
        <v>-1.285250826</v>
      </c>
      <c r="P420" s="99">
        <f t="shared" si="5"/>
        <v>-4.064319974</v>
      </c>
    </row>
    <row r="421">
      <c r="A421" s="262">
        <v>42544.0</v>
      </c>
      <c r="B421" s="10">
        <f>exp(-'Yield curve'!B414*$B$9/100)</f>
        <v>0.9069209392</v>
      </c>
      <c r="C421" s="10">
        <f>exp(-'Yield curve'!C414*$C$9/100)</f>
        <v>0.8311042839</v>
      </c>
      <c r="D421" s="10">
        <f>exp(-'Yield curve'!D414*$D$9/100)</f>
        <v>0.7638376595</v>
      </c>
      <c r="E421" s="10">
        <f>exp(-'Yield curve'!E414*$E$9/100)</f>
        <v>0.7018749674</v>
      </c>
      <c r="F421" s="10">
        <f>exp(-'Yield curve'!F414*$F$9/100)</f>
        <v>0.6466177259</v>
      </c>
      <c r="G421" s="10">
        <f>exp(-'Yield curve'!G414*$G$9/100)</f>
        <v>0.594580003</v>
      </c>
      <c r="H421" s="10">
        <f>exp(-'Yield curve'!H414*$H$9/100)</f>
        <v>0.5473318433</v>
      </c>
      <c r="I421" s="10">
        <f>exp(-'Yield curve'!I414*$I$9/100)</f>
        <v>0.5031165966</v>
      </c>
      <c r="J421" s="10">
        <f>exp(-'Yield curve'!J414*$J$9/100)</f>
        <v>0.4626890726</v>
      </c>
      <c r="K421" s="99">
        <f>exp(-'Yield curve'!K414*$K$9/100)</f>
        <v>0.425708687</v>
      </c>
      <c r="L421" s="99">
        <f t="shared" si="3"/>
        <v>64.91410492</v>
      </c>
      <c r="M421" s="99">
        <f t="shared" si="4"/>
        <v>8.215788862</v>
      </c>
      <c r="N421" s="99">
        <f>M421*(Bonds!AE411/100)*(1/(1+(Bonds!K411/100)))</f>
        <v>0</v>
      </c>
      <c r="O421" s="99">
        <f>-M421*Bonds!$AS$8</f>
        <v>-1.286408174</v>
      </c>
      <c r="P421" s="99">
        <f t="shared" si="5"/>
        <v>-4.067979831</v>
      </c>
    </row>
    <row r="422">
      <c r="A422" s="262">
        <v>42543.0</v>
      </c>
      <c r="B422" s="10">
        <f>exp(-'Yield curve'!B415*$B$9/100)</f>
        <v>0.9071930563</v>
      </c>
      <c r="C422" s="10">
        <f>exp(-'Yield curve'!C415*$C$9/100)</f>
        <v>0.8291120252</v>
      </c>
      <c r="D422" s="10">
        <f>exp(-'Yield curve'!D415*$D$9/100)</f>
        <v>0.760864494</v>
      </c>
      <c r="E422" s="10">
        <f>exp(-'Yield curve'!E415*$E$9/100)</f>
        <v>0.6989332744</v>
      </c>
      <c r="F422" s="10">
        <f>exp(-'Yield curve'!F415*$F$9/100)</f>
        <v>0.6440364211</v>
      </c>
      <c r="G422" s="10">
        <f>exp(-'Yield curve'!G415*$G$9/100)</f>
        <v>0.5924433632</v>
      </c>
      <c r="H422" s="10">
        <f>exp(-'Yield curve'!H415*$H$9/100)</f>
        <v>0.5458014577</v>
      </c>
      <c r="I422" s="10">
        <f>exp(-'Yield curve'!I415*$I$9/100)</f>
        <v>0.5020444253</v>
      </c>
      <c r="J422" s="10">
        <f>exp(-'Yield curve'!J415*$J$9/100)</f>
        <v>0.4621341787</v>
      </c>
      <c r="K422" s="99">
        <f>exp(-'Yield curve'!K415*$K$9/100)</f>
        <v>0.425708687</v>
      </c>
      <c r="L422" s="99">
        <f t="shared" si="3"/>
        <v>64.85981854</v>
      </c>
      <c r="M422" s="99">
        <f t="shared" si="4"/>
        <v>8.218650008</v>
      </c>
      <c r="N422" s="99">
        <f>M422*(Bonds!AE412/100)*(1/(1+(Bonds!K412/100)))</f>
        <v>-0.001514400223</v>
      </c>
      <c r="O422" s="99">
        <f>-M422*Bonds!$AS$8</f>
        <v>-1.286856166</v>
      </c>
      <c r="P422" s="99">
        <f t="shared" si="5"/>
        <v>-4.069396504</v>
      </c>
    </row>
    <row r="423">
      <c r="A423" s="262">
        <v>42542.0</v>
      </c>
      <c r="B423" s="10">
        <f>exp(-'Yield curve'!B416*$B$9/100)</f>
        <v>0.9069209392</v>
      </c>
      <c r="C423" s="10">
        <f>exp(-'Yield curve'!C416*$C$9/100)</f>
        <v>0.8291120252</v>
      </c>
      <c r="D423" s="10">
        <f>exp(-'Yield curve'!D416*$D$9/100)</f>
        <v>0.7606362689</v>
      </c>
      <c r="E423" s="10">
        <f>exp(-'Yield curve'!E416*$E$9/100)</f>
        <v>0.6983743514</v>
      </c>
      <c r="F423" s="10">
        <f>exp(-'Yield curve'!F416*$F$9/100)</f>
        <v>0.6430710906</v>
      </c>
      <c r="G423" s="10">
        <f>exp(-'Yield curve'!G416*$G$9/100)</f>
        <v>0.5913779244</v>
      </c>
      <c r="H423" s="10">
        <f>exp(-'Yield curve'!H416*$H$9/100)</f>
        <v>0.5446564773</v>
      </c>
      <c r="I423" s="10">
        <f>exp(-'Yield curve'!I416*$I$9/100)</f>
        <v>0.5009745388</v>
      </c>
      <c r="J423" s="10">
        <f>exp(-'Yield curve'!J416*$J$9/100)</f>
        <v>0.4611647152</v>
      </c>
      <c r="K423" s="99">
        <f>exp(-'Yield curve'!K416*$K$9/100)</f>
        <v>0.4248581205</v>
      </c>
      <c r="L423" s="99">
        <f t="shared" si="3"/>
        <v>64.74982463</v>
      </c>
      <c r="M423" s="99">
        <f t="shared" si="4"/>
        <v>8.216868953</v>
      </c>
      <c r="N423" s="99">
        <f>M423*(Bonds!AE413/100)*(1/(1+(Bonds!K413/100)))</f>
        <v>0</v>
      </c>
      <c r="O423" s="99">
        <f>-M423*Bonds!$AS$8</f>
        <v>-1.286577292</v>
      </c>
      <c r="P423" s="99">
        <f t="shared" si="5"/>
        <v>-4.068514629</v>
      </c>
    </row>
    <row r="424">
      <c r="A424" s="262">
        <v>42541.0</v>
      </c>
      <c r="B424" s="10">
        <f>exp(-'Yield curve'!B417*$B$9/100)</f>
        <v>0.9068302517</v>
      </c>
      <c r="C424" s="10">
        <f>exp(-'Yield curve'!C417*$C$9/100)</f>
        <v>0.8297755802</v>
      </c>
      <c r="D424" s="10">
        <f>exp(-'Yield curve'!D417*$D$9/100)</f>
        <v>0.7615495803</v>
      </c>
      <c r="E424" s="10">
        <f>exp(-'Yield curve'!E417*$E$9/100)</f>
        <v>0.699073075</v>
      </c>
      <c r="F424" s="10">
        <f>exp(-'Yield curve'!F417*$F$9/100)</f>
        <v>0.6433927066</v>
      </c>
      <c r="G424" s="10">
        <f>exp(-'Yield curve'!G417*$G$9/100)</f>
        <v>0.5915553644</v>
      </c>
      <c r="H424" s="10">
        <f>exp(-'Yield curve'!H417*$H$9/100)</f>
        <v>0.5446564773</v>
      </c>
      <c r="I424" s="10">
        <f>exp(-'Yield curve'!I417*$I$9/100)</f>
        <v>0.5009745388</v>
      </c>
      <c r="J424" s="10">
        <f>exp(-'Yield curve'!J417*$J$9/100)</f>
        <v>0.4611647152</v>
      </c>
      <c r="K424" s="99">
        <f>exp(-'Yield curve'!K417*$K$9/100)</f>
        <v>0.4248581205</v>
      </c>
      <c r="L424" s="99">
        <f t="shared" si="3"/>
        <v>64.75921848</v>
      </c>
      <c r="M424" s="99">
        <f t="shared" si="4"/>
        <v>8.216187441</v>
      </c>
      <c r="N424" s="99">
        <f>M424*(Bonds!AE414/100)*(1/(1+(Bonds!K414/100)))</f>
        <v>-0.006054670185</v>
      </c>
      <c r="O424" s="99">
        <f>-M424*Bonds!$AS$8</f>
        <v>-1.286470583</v>
      </c>
      <c r="P424" s="99">
        <f t="shared" si="5"/>
        <v>-4.068177184</v>
      </c>
    </row>
    <row r="425">
      <c r="A425" s="262">
        <v>42538.0</v>
      </c>
      <c r="B425" s="10">
        <f>exp(-'Yield curve'!B418*$B$9/100)</f>
        <v>0.9061956926</v>
      </c>
      <c r="C425" s="10">
        <f>exp(-'Yield curve'!C418*$C$9/100)</f>
        <v>0.8282833276</v>
      </c>
      <c r="D425" s="10">
        <f>exp(-'Yield curve'!D418*$D$9/100)</f>
        <v>0.7592683551</v>
      </c>
      <c r="E425" s="10">
        <f>exp(-'Yield curve'!E418*$E$9/100)</f>
        <v>0.6960039106</v>
      </c>
      <c r="F425" s="10">
        <f>exp(-'Yield curve'!F418*$F$9/100)</f>
        <v>0.6395439083</v>
      </c>
      <c r="G425" s="10">
        <f>exp(-'Yield curve'!G418*$G$9/100)</f>
        <v>0.587487682</v>
      </c>
      <c r="H425" s="10">
        <f>exp(-'Yield curve'!H418*$H$9/100)</f>
        <v>0.5404787274</v>
      </c>
      <c r="I425" s="10">
        <f>exp(-'Yield curve'!I418*$I$9/100)</f>
        <v>0.496982731</v>
      </c>
      <c r="J425" s="10">
        <f>exp(-'Yield curve'!J418*$J$9/100)</f>
        <v>0.4574443688</v>
      </c>
      <c r="K425" s="99">
        <f>exp(-'Yield curve'!K418*$K$9/100)</f>
        <v>0.4214728148</v>
      </c>
      <c r="L425" s="99">
        <f t="shared" si="3"/>
        <v>64.31334679</v>
      </c>
      <c r="M425" s="99">
        <f t="shared" si="4"/>
        <v>8.209904055</v>
      </c>
      <c r="N425" s="99">
        <f>M425*(Bonds!AE415/100)*(1/(1+(Bonds!K415/100)))</f>
        <v>-0.005289886633</v>
      </c>
      <c r="O425" s="99">
        <f>-M425*Bonds!$AS$8</f>
        <v>-1.285486745</v>
      </c>
      <c r="P425" s="99">
        <f t="shared" si="5"/>
        <v>-4.065066018</v>
      </c>
    </row>
    <row r="426">
      <c r="A426" s="262">
        <v>42537.0</v>
      </c>
      <c r="B426" s="10">
        <f>exp(-'Yield curve'!B419*$B$9/100)</f>
        <v>0.9068302517</v>
      </c>
      <c r="C426" s="10">
        <f>exp(-'Yield curve'!C419*$C$9/100)</f>
        <v>0.8281176875</v>
      </c>
      <c r="D426" s="10">
        <f>exp(-'Yield curve'!D419*$D$9/100)</f>
        <v>0.7583577796</v>
      </c>
      <c r="E426" s="10">
        <f>exp(-'Yield curve'!E419*$E$9/100)</f>
        <v>0.6947522304</v>
      </c>
      <c r="F426" s="10">
        <f>exp(-'Yield curve'!F419*$F$9/100)</f>
        <v>0.6379470454</v>
      </c>
      <c r="G426" s="10">
        <f>exp(-'Yield curve'!G419*$G$9/100)</f>
        <v>0.585552168</v>
      </c>
      <c r="H426" s="10">
        <f>exp(-'Yield curve'!H419*$H$9/100)</f>
        <v>0.5382134771</v>
      </c>
      <c r="I426" s="10">
        <f>exp(-'Yield curve'!I419*$I$9/100)</f>
        <v>0.4944710534</v>
      </c>
      <c r="J426" s="10">
        <f>exp(-'Yield curve'!J419*$J$9/100)</f>
        <v>0.4547079201</v>
      </c>
      <c r="K426" s="99">
        <f>exp(-'Yield curve'!K419*$K$9/100)</f>
        <v>0.4185328071</v>
      </c>
      <c r="L426" s="99">
        <f t="shared" si="3"/>
        <v>63.96446918</v>
      </c>
      <c r="M426" s="99">
        <f t="shared" si="4"/>
        <v>8.202317125</v>
      </c>
      <c r="N426" s="99">
        <f>M426*(Bonds!AE416/100)*(1/(1+(Bonds!K416/100)))</f>
        <v>0.004527081478</v>
      </c>
      <c r="O426" s="99">
        <f>-M426*Bonds!$AS$8</f>
        <v>-1.284298802</v>
      </c>
      <c r="P426" s="99">
        <f t="shared" si="5"/>
        <v>-4.061309412</v>
      </c>
    </row>
    <row r="427">
      <c r="A427" s="262">
        <v>42536.0</v>
      </c>
      <c r="B427" s="10">
        <f>exp(-'Yield curve'!B420*$B$9/100)</f>
        <v>0.9065582434</v>
      </c>
      <c r="C427" s="10">
        <f>exp(-'Yield curve'!C420*$C$9/100)</f>
        <v>0.8284490009</v>
      </c>
      <c r="D427" s="10">
        <f>exp(-'Yield curve'!D420*$D$9/100)</f>
        <v>0.7590406088</v>
      </c>
      <c r="E427" s="10">
        <f>exp(-'Yield curve'!E420*$E$9/100)</f>
        <v>0.6961431253</v>
      </c>
      <c r="F427" s="10">
        <f>exp(-'Yield curve'!F420*$F$9/100)</f>
        <v>0.6401837721</v>
      </c>
      <c r="G427" s="10">
        <f>exp(-'Yield curve'!G420*$G$9/100)</f>
        <v>0.5881930904</v>
      </c>
      <c r="H427" s="10">
        <f>exp(-'Yield curve'!H420*$H$9/100)</f>
        <v>0.5412359275</v>
      </c>
      <c r="I427" s="10">
        <f>exp(-'Yield curve'!I420*$I$9/100)</f>
        <v>0.4973804762</v>
      </c>
      <c r="J427" s="10">
        <f>exp(-'Yield curve'!J420*$J$9/100)</f>
        <v>0.4574443688</v>
      </c>
      <c r="K427" s="99">
        <f>exp(-'Yield curve'!K420*$K$9/100)</f>
        <v>0.4210515526</v>
      </c>
      <c r="L427" s="99">
        <f t="shared" si="3"/>
        <v>64.28003584</v>
      </c>
      <c r="M427" s="99">
        <f t="shared" si="4"/>
        <v>8.208273053</v>
      </c>
      <c r="N427" s="99">
        <f>M427*(Bonds!AE417/100)*(1/(1+(Bonds!K417/100)))</f>
        <v>-0.001510956844</v>
      </c>
      <c r="O427" s="99">
        <f>-M427*Bonds!$AS$8</f>
        <v>-1.285231367</v>
      </c>
      <c r="P427" s="99">
        <f t="shared" si="5"/>
        <v>-4.06425844</v>
      </c>
    </row>
    <row r="428">
      <c r="A428" s="262">
        <v>42535.0</v>
      </c>
      <c r="B428" s="10">
        <f>exp(-'Yield curve'!B421*$B$9/100)</f>
        <v>0.9076467663</v>
      </c>
      <c r="C428" s="10">
        <f>exp(-'Yield curve'!C421*$C$9/100)</f>
        <v>0.8287804467</v>
      </c>
      <c r="D428" s="10">
        <f>exp(-'Yield curve'!D421*$D$9/100)</f>
        <v>0.7592683551</v>
      </c>
      <c r="E428" s="10">
        <f>exp(-'Yield curve'!E421*$E$9/100)</f>
        <v>0.6957255647</v>
      </c>
      <c r="F428" s="10">
        <f>exp(-'Yield curve'!F421*$F$9/100)</f>
        <v>0.638904684</v>
      </c>
      <c r="G428" s="10">
        <f>exp(-'Yield curve'!G421*$G$9/100)</f>
        <v>0.5864311553</v>
      </c>
      <c r="H428" s="10">
        <f>exp(-'Yield curve'!H421*$H$9/100)</f>
        <v>0.5389675036</v>
      </c>
      <c r="I428" s="10">
        <f>exp(-'Yield curve'!I421*$I$9/100)</f>
        <v>0.495527051</v>
      </c>
      <c r="J428" s="10">
        <f>exp(-'Yield curve'!J421*$J$9/100)</f>
        <v>0.4560740921</v>
      </c>
      <c r="K428" s="99">
        <f>exp(-'Yield curve'!K421*$K$9/100)</f>
        <v>0.4202102911</v>
      </c>
      <c r="L428" s="99">
        <f t="shared" si="3"/>
        <v>64.16740479</v>
      </c>
      <c r="M428" s="99">
        <f t="shared" si="4"/>
        <v>8.205880179</v>
      </c>
      <c r="N428" s="99">
        <f>M428*(Bonds!AE418/100)*(1/(1+(Bonds!K418/100)))</f>
        <v>0.009061430215</v>
      </c>
      <c r="O428" s="99">
        <f>-M428*Bonds!$AS$8</f>
        <v>-1.284856697</v>
      </c>
      <c r="P428" s="99">
        <f t="shared" si="5"/>
        <v>-4.063073629</v>
      </c>
    </row>
    <row r="429">
      <c r="A429" s="262">
        <v>42531.0</v>
      </c>
      <c r="B429" s="10">
        <f>exp(-'Yield curve'!B422*$B$9/100)</f>
        <v>0.9079191011</v>
      </c>
      <c r="C429" s="10">
        <f>exp(-'Yield curve'!C422*$C$9/100)</f>
        <v>0.8291120252</v>
      </c>
      <c r="D429" s="10">
        <f>exp(-'Yield curve'!D422*$D$9/100)</f>
        <v>0.7599520042</v>
      </c>
      <c r="E429" s="10">
        <f>exp(-'Yield curve'!E422*$E$9/100)</f>
        <v>0.6971184082</v>
      </c>
      <c r="F429" s="10">
        <f>exp(-'Yield curve'!F422*$F$9/100)</f>
        <v>0.6411447683</v>
      </c>
      <c r="G429" s="10">
        <f>exp(-'Yield curve'!G422*$G$9/100)</f>
        <v>0.5896064491</v>
      </c>
      <c r="H429" s="10">
        <f>exp(-'Yield curve'!H422*$H$9/100)</f>
        <v>0.5431335722</v>
      </c>
      <c r="I429" s="10">
        <f>exp(-'Yield curve'!I422*$I$9/100)</f>
        <v>0.5000402586</v>
      </c>
      <c r="J429" s="10">
        <f>exp(-'Yield curve'!J422*$J$9/100)</f>
        <v>0.4608880994</v>
      </c>
      <c r="K429" s="99">
        <f>exp(-'Yield curve'!K422*$K$9/100)</f>
        <v>0.4252831911</v>
      </c>
      <c r="L429" s="99">
        <f t="shared" si="3"/>
        <v>64.76801168</v>
      </c>
      <c r="M429" s="99">
        <f t="shared" si="4"/>
        <v>8.218816473</v>
      </c>
      <c r="N429" s="99">
        <f>M429*(Bonds!AE419/100)*(1/(1+(Bonds!K419/100)))</f>
        <v>-0.005300019835</v>
      </c>
      <c r="O429" s="99">
        <f>-M429*Bonds!$AS$8</f>
        <v>-1.28688223</v>
      </c>
      <c r="P429" s="99">
        <f t="shared" si="5"/>
        <v>-4.069478928</v>
      </c>
    </row>
    <row r="430">
      <c r="A430" s="262">
        <v>42530.0</v>
      </c>
      <c r="B430" s="10">
        <f>exp(-'Yield curve'!B423*$B$9/100)</f>
        <v>0.9070116359</v>
      </c>
      <c r="C430" s="10">
        <f>exp(-'Yield curve'!C423*$C$9/100)</f>
        <v>0.8281176875</v>
      </c>
      <c r="D430" s="10">
        <f>exp(-'Yield curve'!D423*$D$9/100)</f>
        <v>0.7583577796</v>
      </c>
      <c r="E430" s="10">
        <f>exp(-'Yield curve'!E423*$E$9/100)</f>
        <v>0.6954473301</v>
      </c>
      <c r="F430" s="10">
        <f>exp(-'Yield curve'!F423*$F$9/100)</f>
        <v>0.6395439083</v>
      </c>
      <c r="G430" s="10">
        <f>exp(-'Yield curve'!G423*$G$9/100)</f>
        <v>0.5876639547</v>
      </c>
      <c r="H430" s="10">
        <f>exp(-'Yield curve'!H423*$H$9/100)</f>
        <v>0.5408571949</v>
      </c>
      <c r="I430" s="10">
        <f>exp(-'Yield curve'!I423*$I$9/100)</f>
        <v>0.4975131287</v>
      </c>
      <c r="J430" s="10">
        <f>exp(-'Yield curve'!J423*$J$9/100)</f>
        <v>0.4581310502</v>
      </c>
      <c r="K430" s="99">
        <f>exp(-'Yield curve'!K423*$K$9/100)</f>
        <v>0.4223166039</v>
      </c>
      <c r="L430" s="99">
        <f t="shared" si="3"/>
        <v>64.40402135</v>
      </c>
      <c r="M430" s="99">
        <f t="shared" si="4"/>
        <v>8.212430159</v>
      </c>
      <c r="N430" s="99">
        <f>M430*(Bonds!AE420/100)*(1/(1+(Bonds!K420/100)))</f>
        <v>0.003780348996</v>
      </c>
      <c r="O430" s="99">
        <f>-M430*Bonds!$AS$8</f>
        <v>-1.285882277</v>
      </c>
      <c r="P430" s="99">
        <f t="shared" si="5"/>
        <v>-4.066316797</v>
      </c>
    </row>
    <row r="431">
      <c r="A431" s="262">
        <v>42529.0</v>
      </c>
      <c r="B431" s="10">
        <f>exp(-'Yield curve'!B424*$B$9/100)</f>
        <v>0.9070116359</v>
      </c>
      <c r="C431" s="10">
        <f>exp(-'Yield curve'!C424*$C$9/100)</f>
        <v>0.8281176875</v>
      </c>
      <c r="D431" s="10">
        <f>exp(-'Yield curve'!D424*$D$9/100)</f>
        <v>0.7579029014</v>
      </c>
      <c r="E431" s="10">
        <f>exp(-'Yield curve'!E424*$E$9/100)</f>
        <v>0.6951692068</v>
      </c>
      <c r="F431" s="10">
        <f>exp(-'Yield curve'!F424*$F$9/100)</f>
        <v>0.6395439083</v>
      </c>
      <c r="G431" s="10">
        <f>exp(-'Yield curve'!G424*$G$9/100)</f>
        <v>0.5883695748</v>
      </c>
      <c r="H431" s="10">
        <f>exp(-'Yield curve'!H424*$H$9/100)</f>
        <v>0.5423737172</v>
      </c>
      <c r="I431" s="10">
        <f>exp(-'Yield curve'!I424*$I$9/100)</f>
        <v>0.4992408339</v>
      </c>
      <c r="J431" s="10">
        <f>exp(-'Yield curve'!J424*$J$9/100)</f>
        <v>0.460059247</v>
      </c>
      <c r="K431" s="99">
        <f>exp(-'Yield curve'!K424*$K$9/100)</f>
        <v>0.4244334747</v>
      </c>
      <c r="L431" s="99">
        <f t="shared" si="3"/>
        <v>64.64112513</v>
      </c>
      <c r="M431" s="99">
        <f t="shared" si="4"/>
        <v>8.218559073</v>
      </c>
      <c r="N431" s="99">
        <f>M431*(Bonds!AE421/100)*(1/(1+(Bonds!K421/100)))</f>
        <v>-0.002270947519</v>
      </c>
      <c r="O431" s="99">
        <f>-M431*Bonds!$AS$8</f>
        <v>-1.286841927</v>
      </c>
      <c r="P431" s="99">
        <f t="shared" si="5"/>
        <v>-4.069351478</v>
      </c>
    </row>
    <row r="432">
      <c r="A432" s="262">
        <v>42528.0</v>
      </c>
      <c r="B432" s="10">
        <f>exp(-'Yield curve'!B425*$B$9/100)</f>
        <v>0.9069209392</v>
      </c>
      <c r="C432" s="10">
        <f>exp(-'Yield curve'!C425*$C$9/100)</f>
        <v>0.8274554583</v>
      </c>
      <c r="D432" s="10">
        <f>exp(-'Yield curve'!D425*$D$9/100)</f>
        <v>0.7569939634</v>
      </c>
      <c r="E432" s="10">
        <f>exp(-'Yield curve'!E425*$E$9/100)</f>
        <v>0.6937802578</v>
      </c>
      <c r="F432" s="10">
        <f>exp(-'Yield curve'!F425*$F$9/100)</f>
        <v>0.6376281516</v>
      </c>
      <c r="G432" s="10">
        <f>exp(-'Yield curve'!G425*$G$9/100)</f>
        <v>0.5862552524</v>
      </c>
      <c r="H432" s="10">
        <f>exp(-'Yield curve'!H425*$H$9/100)</f>
        <v>0.5401005246</v>
      </c>
      <c r="I432" s="10">
        <f>exp(-'Yield curve'!I425*$I$9/100)</f>
        <v>0.4972478591</v>
      </c>
      <c r="J432" s="10">
        <f>exp(-'Yield curve'!J425*$J$9/100)</f>
        <v>0.4584060113</v>
      </c>
      <c r="K432" s="99">
        <f>exp(-'Yield curve'!K425*$K$9/100)</f>
        <v>0.4231620823</v>
      </c>
      <c r="L432" s="99">
        <f t="shared" si="3"/>
        <v>64.46403498</v>
      </c>
      <c r="M432" s="99">
        <f t="shared" si="4"/>
        <v>8.216450805</v>
      </c>
      <c r="N432" s="99">
        <f>M432*(Bonds!AE422/100)*(1/(1+(Bonds!K422/100)))</f>
        <v>-0.004539475583</v>
      </c>
      <c r="O432" s="99">
        <f>-M432*Bonds!$AS$8</f>
        <v>-1.28651182</v>
      </c>
      <c r="P432" s="99">
        <f t="shared" si="5"/>
        <v>-4.068307587</v>
      </c>
    </row>
    <row r="433">
      <c r="A433" s="262">
        <v>42527.0</v>
      </c>
      <c r="B433" s="10">
        <f>exp(-'Yield curve'!B426*$B$9/100)</f>
        <v>0.9071023416</v>
      </c>
      <c r="C433" s="10">
        <f>exp(-'Yield curve'!C426*$C$9/100)</f>
        <v>0.8271245423</v>
      </c>
      <c r="D433" s="10">
        <f>exp(-'Yield curve'!D426*$D$9/100)</f>
        <v>0.7565399032</v>
      </c>
      <c r="E433" s="10">
        <f>exp(-'Yield curve'!E426*$E$9/100)</f>
        <v>0.6930868243</v>
      </c>
      <c r="F433" s="10">
        <f>exp(-'Yield curve'!F426*$F$9/100)</f>
        <v>0.6366724264</v>
      </c>
      <c r="G433" s="10">
        <f>exp(-'Yield curve'!G426*$G$9/100)</f>
        <v>0.5852009421</v>
      </c>
      <c r="H433" s="10">
        <f>exp(-'Yield curve'!H426*$H$9/100)</f>
        <v>0.5389675036</v>
      </c>
      <c r="I433" s="10">
        <f>exp(-'Yield curve'!I426*$I$9/100)</f>
        <v>0.4956592092</v>
      </c>
      <c r="J433" s="10">
        <f>exp(-'Yield curve'!J426*$J$9/100)</f>
        <v>0.4563478187</v>
      </c>
      <c r="K433" s="99">
        <f>exp(-'Yield curve'!K426*$K$9/100)</f>
        <v>0.4206307115</v>
      </c>
      <c r="L433" s="99">
        <f t="shared" si="3"/>
        <v>64.17373393</v>
      </c>
      <c r="M433" s="99">
        <f t="shared" si="4"/>
        <v>8.209799771</v>
      </c>
      <c r="N433" s="99">
        <f>M433*(Bonds!AE423/100)*(1/(1+(Bonds!K423/100)))</f>
        <v>-0.01208879039</v>
      </c>
      <c r="O433" s="99">
        <f>-M433*Bonds!$AS$8</f>
        <v>-1.285470417</v>
      </c>
      <c r="P433" s="99">
        <f t="shared" si="5"/>
        <v>-4.065014382</v>
      </c>
    </row>
    <row r="434">
      <c r="A434" s="262">
        <v>42524.0</v>
      </c>
      <c r="B434" s="10">
        <f>exp(-'Yield curve'!B427*$B$9/100)</f>
        <v>0.9067395732</v>
      </c>
      <c r="C434" s="10">
        <f>exp(-'Yield curve'!C427*$C$9/100)</f>
        <v>0.8271245423</v>
      </c>
      <c r="D434" s="10">
        <f>exp(-'Yield curve'!D427*$D$9/100)</f>
        <v>0.7551793562</v>
      </c>
      <c r="E434" s="10">
        <f>exp(-'Yield curve'!E427*$E$9/100)</f>
        <v>0.6905961976</v>
      </c>
      <c r="F434" s="10">
        <f>exp(-'Yield curve'!F427*$F$9/100)</f>
        <v>0.632863829</v>
      </c>
      <c r="G434" s="10">
        <f>exp(-'Yield curve'!G427*$G$9/100)</f>
        <v>0.5804799602</v>
      </c>
      <c r="H434" s="10">
        <f>exp(-'Yield curve'!H427*$H$9/100)</f>
        <v>0.5333379517</v>
      </c>
      <c r="I434" s="10">
        <f>exp(-'Yield curve'!I427*$I$9/100)</f>
        <v>0.4896162621</v>
      </c>
      <c r="J434" s="10">
        <f>exp(-'Yield curve'!J427*$J$9/100)</f>
        <v>0.4499584652</v>
      </c>
      <c r="K434" s="99">
        <f>exp(-'Yield curve'!K427*$K$9/100)</f>
        <v>0.4139541749</v>
      </c>
      <c r="L434" s="99">
        <f t="shared" si="3"/>
        <v>63.37489358</v>
      </c>
      <c r="M434" s="99">
        <f t="shared" si="4"/>
        <v>8.192813509</v>
      </c>
      <c r="N434" s="99">
        <f>M434*(Bonds!AE424/100)*(1/(1+(Bonds!K424/100)))</f>
        <v>-0.00828165306</v>
      </c>
      <c r="O434" s="99">
        <f>-M434*Bonds!$AS$8</f>
        <v>-1.28281075</v>
      </c>
      <c r="P434" s="99">
        <f t="shared" si="5"/>
        <v>-4.056603775</v>
      </c>
    </row>
    <row r="435">
      <c r="A435" s="262">
        <v>42523.0</v>
      </c>
      <c r="B435" s="10">
        <f>exp(-'Yield curve'!B428*$B$9/100)</f>
        <v>0.9069209392</v>
      </c>
      <c r="C435" s="10">
        <f>exp(-'Yield curve'!C428*$C$9/100)</f>
        <v>0.8261325882</v>
      </c>
      <c r="D435" s="10">
        <f>exp(-'Yield curve'!D428*$D$9/100)</f>
        <v>0.7535951436</v>
      </c>
      <c r="E435" s="10">
        <f>exp(-'Yield curve'!E428*$E$9/100)</f>
        <v>0.6888029797</v>
      </c>
      <c r="F435" s="10">
        <f>exp(-'Yield curve'!F428*$F$9/100)</f>
        <v>0.6309680826</v>
      </c>
      <c r="G435" s="10">
        <f>exp(-'Yield curve'!G428*$G$9/100)</f>
        <v>0.5782204972</v>
      </c>
      <c r="H435" s="10">
        <f>exp(-'Yield curve'!H428*$H$9/100)</f>
        <v>0.530730988</v>
      </c>
      <c r="I435" s="10">
        <f>exp(-'Yield curve'!I428*$I$9/100)</f>
        <v>0.4863630099</v>
      </c>
      <c r="J435" s="10">
        <f>exp(-'Yield curve'!J428*$J$9/100)</f>
        <v>0.446060806</v>
      </c>
      <c r="K435" s="99">
        <f>exp(-'Yield curve'!K428*$K$9/100)</f>
        <v>0.4094256316</v>
      </c>
      <c r="L435" s="99">
        <f t="shared" si="3"/>
        <v>62.84283549</v>
      </c>
      <c r="M435" s="99">
        <f t="shared" si="4"/>
        <v>8.181127213</v>
      </c>
      <c r="N435" s="99">
        <f>M435*(Bonds!AE425/100)*(1/(1+(Bonds!K425/100)))</f>
        <v>0.0007510444518</v>
      </c>
      <c r="O435" s="99">
        <f>-M435*Bonds!$AS$8</f>
        <v>-1.280980938</v>
      </c>
      <c r="P435" s="99">
        <f t="shared" si="5"/>
        <v>-4.050817403</v>
      </c>
    </row>
    <row r="436">
      <c r="A436" s="262">
        <v>42522.0</v>
      </c>
      <c r="B436" s="10">
        <f>exp(-'Yield curve'!B429*$B$9/100)</f>
        <v>0.9066489038</v>
      </c>
      <c r="C436" s="10">
        <f>exp(-'Yield curve'!C429*$C$9/100)</f>
        <v>0.8261325882</v>
      </c>
      <c r="D436" s="10">
        <f>exp(-'Yield curve'!D429*$D$9/100)</f>
        <v>0.7535951436</v>
      </c>
      <c r="E436" s="10">
        <f>exp(-'Yield curve'!E429*$E$9/100)</f>
        <v>0.6885275136</v>
      </c>
      <c r="F436" s="10">
        <f>exp(-'Yield curve'!F429*$F$9/100)</f>
        <v>0.6303374299</v>
      </c>
      <c r="G436" s="10">
        <f>exp(-'Yield curve'!G429*$G$9/100)</f>
        <v>0.5775270488</v>
      </c>
      <c r="H436" s="10">
        <f>exp(-'Yield curve'!H429*$H$9/100)</f>
        <v>0.5299884845</v>
      </c>
      <c r="I436" s="10">
        <f>exp(-'Yield curve'!I429*$I$9/100)</f>
        <v>0.4859740751</v>
      </c>
      <c r="J436" s="10">
        <f>exp(-'Yield curve'!J429*$J$9/100)</f>
        <v>0.446060806</v>
      </c>
      <c r="K436" s="99">
        <f>exp(-'Yield curve'!K429*$K$9/100)</f>
        <v>0.409835262</v>
      </c>
      <c r="L436" s="99">
        <f t="shared" si="3"/>
        <v>62.87472159</v>
      </c>
      <c r="M436" s="99">
        <f t="shared" si="4"/>
        <v>8.18277516</v>
      </c>
      <c r="N436" s="99">
        <f>M436*(Bonds!AE426/100)*(1/(1+(Bonds!K426/100)))</f>
        <v>0.008263911748</v>
      </c>
      <c r="O436" s="99">
        <f>-M436*Bonds!$AS$8</f>
        <v>-1.281238969</v>
      </c>
      <c r="P436" s="99">
        <f t="shared" si="5"/>
        <v>-4.05163337</v>
      </c>
    </row>
    <row r="437">
      <c r="A437" s="262">
        <v>42521.0</v>
      </c>
      <c r="B437" s="10">
        <f>exp(-'Yield curve'!B430*$B$9/100)</f>
        <v>0.9074652551</v>
      </c>
      <c r="C437" s="10">
        <f>exp(-'Yield curve'!C430*$C$9/100)</f>
        <v>0.8274554583</v>
      </c>
      <c r="D437" s="10">
        <f>exp(-'Yield curve'!D430*$D$9/100)</f>
        <v>0.7558593236</v>
      </c>
      <c r="E437" s="10">
        <f>exp(-'Yield curve'!E430*$E$9/100)</f>
        <v>0.6912871392</v>
      </c>
      <c r="F437" s="10">
        <f>exp(-'Yield curve'!F430*$F$9/100)</f>
        <v>0.6334970094</v>
      </c>
      <c r="G437" s="10">
        <f>exp(-'Yield curve'!G430*$G$9/100)</f>
        <v>0.5808283527</v>
      </c>
      <c r="H437" s="10">
        <f>exp(-'Yield curve'!H430*$H$9/100)</f>
        <v>0.5333379517</v>
      </c>
      <c r="I437" s="10">
        <f>exp(-'Yield curve'!I430*$I$9/100)</f>
        <v>0.4897468438</v>
      </c>
      <c r="J437" s="10">
        <f>exp(-'Yield curve'!J430*$J$9/100)</f>
        <v>0.4502285213</v>
      </c>
      <c r="K437" s="99">
        <f>exp(-'Yield curve'!K430*$K$9/100)</f>
        <v>0.4143683361</v>
      </c>
      <c r="L437" s="99">
        <f t="shared" si="3"/>
        <v>63.43109328</v>
      </c>
      <c r="M437" s="99">
        <f t="shared" si="4"/>
        <v>8.193135943</v>
      </c>
      <c r="N437" s="99">
        <f>M437*(Bonds!AE427/100)*(1/(1+(Bonds!K427/100)))</f>
        <v>-0.001505952751</v>
      </c>
      <c r="O437" s="99">
        <f>-M437*Bonds!$AS$8</f>
        <v>-1.282861235</v>
      </c>
      <c r="P437" s="99">
        <f t="shared" si="5"/>
        <v>-4.056763426</v>
      </c>
    </row>
    <row r="438">
      <c r="A438" s="262">
        <v>42520.0</v>
      </c>
      <c r="B438" s="10">
        <f>exp(-'Yield curve'!B431*$B$9/100)</f>
        <v>0.9084640161</v>
      </c>
      <c r="C438" s="10">
        <f>exp(-'Yield curve'!C431*$C$9/100)</f>
        <v>0.8272899838</v>
      </c>
      <c r="D438" s="10">
        <f>exp(-'Yield curve'!D431*$D$9/100)</f>
        <v>0.7551793562</v>
      </c>
      <c r="E438" s="10">
        <f>exp(-'Yield curve'!E431*$E$9/100)</f>
        <v>0.6908724913</v>
      </c>
      <c r="F438" s="10">
        <f>exp(-'Yield curve'!F431*$F$9/100)</f>
        <v>0.6334970094</v>
      </c>
      <c r="G438" s="10">
        <f>exp(-'Yield curve'!G431*$G$9/100)</f>
        <v>0.5810026274</v>
      </c>
      <c r="H438" s="10">
        <f>exp(-'Yield curve'!H431*$H$9/100)</f>
        <v>0.533711419</v>
      </c>
      <c r="I438" s="10">
        <f>exp(-'Yield curve'!I431*$I$9/100)</f>
        <v>0.4897468438</v>
      </c>
      <c r="J438" s="10">
        <f>exp(-'Yield curve'!J431*$J$9/100)</f>
        <v>0.4498234979</v>
      </c>
      <c r="K438" s="99">
        <f>exp(-'Yield curve'!K431*$K$9/100)</f>
        <v>0.4135404276</v>
      </c>
      <c r="L438" s="99">
        <f t="shared" si="3"/>
        <v>63.34498961</v>
      </c>
      <c r="M438" s="99">
        <f t="shared" si="4"/>
        <v>8.1905788</v>
      </c>
      <c r="N438" s="99">
        <f>M438*(Bonds!AE428/100)*(1/(1+(Bonds!K428/100)))</f>
        <v>0</v>
      </c>
      <c r="O438" s="99">
        <f>-M438*Bonds!$AS$8</f>
        <v>-1.282460844</v>
      </c>
      <c r="P438" s="99">
        <f t="shared" si="5"/>
        <v>-4.055497278</v>
      </c>
    </row>
    <row r="439">
      <c r="A439" s="262">
        <v>42517.0</v>
      </c>
      <c r="B439" s="10">
        <f>exp(-'Yield curve'!B432*$B$9/100)</f>
        <v>0.9084640161</v>
      </c>
      <c r="C439" s="10">
        <f>exp(-'Yield curve'!C432*$C$9/100)</f>
        <v>0.8277865067</v>
      </c>
      <c r="D439" s="10">
        <f>exp(-'Yield curve'!D432*$D$9/100)</f>
        <v>0.7560861154</v>
      </c>
      <c r="E439" s="10">
        <f>exp(-'Yield curve'!E432*$E$9/100)</f>
        <v>0.6915637094</v>
      </c>
      <c r="F439" s="10">
        <f>exp(-'Yield curve'!F432*$F$9/100)</f>
        <v>0.6338138371</v>
      </c>
      <c r="G439" s="10">
        <f>exp(-'Yield curve'!G432*$G$9/100)</f>
        <v>0.5811769543</v>
      </c>
      <c r="H439" s="10">
        <f>exp(-'Yield curve'!H432*$H$9/100)</f>
        <v>0.533711419</v>
      </c>
      <c r="I439" s="10">
        <f>exp(-'Yield curve'!I432*$I$9/100)</f>
        <v>0.4897468438</v>
      </c>
      <c r="J439" s="10">
        <f>exp(-'Yield curve'!J432*$J$9/100)</f>
        <v>0.4498234979</v>
      </c>
      <c r="K439" s="99">
        <f>exp(-'Yield curve'!K432*$K$9/100)</f>
        <v>0.4135404276</v>
      </c>
      <c r="L439" s="99">
        <f t="shared" si="3"/>
        <v>63.35403941</v>
      </c>
      <c r="M439" s="99">
        <f t="shared" si="4"/>
        <v>8.189912008</v>
      </c>
      <c r="N439" s="99">
        <f>M439*(Bonds!AE429/100)*(1/(1+(Bonds!K429/100)))</f>
        <v>0.002257625289</v>
      </c>
      <c r="O439" s="99">
        <f>-M439*Bonds!$AS$8</f>
        <v>-1.28235644</v>
      </c>
      <c r="P439" s="99">
        <f t="shared" si="5"/>
        <v>-4.055167121</v>
      </c>
    </row>
    <row r="440">
      <c r="A440" s="262">
        <v>42516.0</v>
      </c>
      <c r="B440" s="10">
        <f>exp(-'Yield curve'!B433*$B$9/100)</f>
        <v>0.9091001635</v>
      </c>
      <c r="C440" s="10">
        <f>exp(-'Yield curve'!C433*$C$9/100)</f>
        <v>0.8279520806</v>
      </c>
      <c r="D440" s="10">
        <f>exp(-'Yield curve'!D433*$D$9/100)</f>
        <v>0.7560861154</v>
      </c>
      <c r="E440" s="10">
        <f>exp(-'Yield curve'!E433*$E$9/100)</f>
        <v>0.6917020359</v>
      </c>
      <c r="F440" s="10">
        <f>exp(-'Yield curve'!F433*$F$9/100)</f>
        <v>0.6341308233</v>
      </c>
      <c r="G440" s="10">
        <f>exp(-'Yield curve'!G433*$G$9/100)</f>
        <v>0.581700249</v>
      </c>
      <c r="H440" s="10">
        <f>exp(-'Yield curve'!H433*$H$9/100)</f>
        <v>0.5344591382</v>
      </c>
      <c r="I440" s="10">
        <f>exp(-'Yield curve'!I433*$I$9/100)</f>
        <v>0.4906618917</v>
      </c>
      <c r="J440" s="10">
        <f>exp(-'Yield curve'!J433*$J$9/100)</f>
        <v>0.4509043708</v>
      </c>
      <c r="K440" s="99">
        <f>exp(-'Yield curve'!K433*$K$9/100)</f>
        <v>0.4147829117</v>
      </c>
      <c r="L440" s="99">
        <f t="shared" si="3"/>
        <v>63.4984704</v>
      </c>
      <c r="M440" s="99">
        <f t="shared" si="4"/>
        <v>8.193107997</v>
      </c>
      <c r="N440" s="99">
        <f>M440*(Bonds!AE430/100)*(1/(1+(Bonds!K430/100)))</f>
        <v>0.002259129043</v>
      </c>
      <c r="O440" s="99">
        <f>-M440*Bonds!$AS$8</f>
        <v>-1.28285686</v>
      </c>
      <c r="P440" s="99">
        <f t="shared" si="5"/>
        <v>-4.056749588</v>
      </c>
    </row>
    <row r="441">
      <c r="A441" s="262">
        <v>42515.0</v>
      </c>
      <c r="B441" s="10">
        <f>exp(-'Yield curve'!B434*$B$9/100)</f>
        <v>0.909009258</v>
      </c>
      <c r="C441" s="10">
        <f>exp(-'Yield curve'!C434*$C$9/100)</f>
        <v>0.8277865067</v>
      </c>
      <c r="D441" s="10">
        <f>exp(-'Yield curve'!D434*$D$9/100)</f>
        <v>0.7558593236</v>
      </c>
      <c r="E441" s="10">
        <f>exp(-'Yield curve'!E434*$E$9/100)</f>
        <v>0.6919787721</v>
      </c>
      <c r="F441" s="10">
        <f>exp(-'Yield curve'!F434*$F$9/100)</f>
        <v>0.6350827332</v>
      </c>
      <c r="G441" s="10">
        <f>exp(-'Yield curve'!G434*$G$9/100)</f>
        <v>0.5829231031</v>
      </c>
      <c r="H441" s="10">
        <f>exp(-'Yield curve'!H434*$H$9/100)</f>
        <v>0.5359577209</v>
      </c>
      <c r="I441" s="10">
        <f>exp(-'Yield curve'!I434*$I$9/100)</f>
        <v>0.4921032796</v>
      </c>
      <c r="J441" s="10">
        <f>exp(-'Yield curve'!J434*$J$9/100)</f>
        <v>0.4522591151</v>
      </c>
      <c r="K441" s="99">
        <f>exp(-'Yield curve'!K434*$K$9/100)</f>
        <v>0.4160291288</v>
      </c>
      <c r="L441" s="99">
        <f t="shared" si="3"/>
        <v>63.64937417</v>
      </c>
      <c r="M441" s="99">
        <f t="shared" si="4"/>
        <v>8.196494779</v>
      </c>
      <c r="N441" s="99">
        <f>M441*(Bonds!AE431/100)*(1/(1+(Bonds!K431/100)))</f>
        <v>-0.004521372499</v>
      </c>
      <c r="O441" s="99">
        <f>-M441*Bonds!$AS$8</f>
        <v>-1.283387154</v>
      </c>
      <c r="P441" s="99">
        <f t="shared" si="5"/>
        <v>-4.058426525</v>
      </c>
    </row>
    <row r="442">
      <c r="A442" s="262">
        <v>42514.0</v>
      </c>
      <c r="B442" s="10">
        <f>exp(-'Yield curve'!B435*$B$9/100)</f>
        <v>0.9093729345</v>
      </c>
      <c r="C442" s="10">
        <f>exp(-'Yield curve'!C435*$C$9/100)</f>
        <v>0.8284490009</v>
      </c>
      <c r="D442" s="10">
        <f>exp(-'Yield curve'!D435*$D$9/100)</f>
        <v>0.7563129753</v>
      </c>
      <c r="E442" s="10">
        <f>exp(-'Yield curve'!E435*$E$9/100)</f>
        <v>0.6918403902</v>
      </c>
      <c r="F442" s="10">
        <f>exp(-'Yield curve'!F435*$F$9/100)</f>
        <v>0.6341308233</v>
      </c>
      <c r="G442" s="10">
        <f>exp(-'Yield curve'!G435*$G$9/100)</f>
        <v>0.5813513335</v>
      </c>
      <c r="H442" s="10">
        <f>exp(-'Yield curve'!H435*$H$9/100)</f>
        <v>0.533711419</v>
      </c>
      <c r="I442" s="10">
        <f>exp(-'Yield curve'!I435*$I$9/100)</f>
        <v>0.4897468438</v>
      </c>
      <c r="J442" s="10">
        <f>exp(-'Yield curve'!J435*$J$9/100)</f>
        <v>0.4498234979</v>
      </c>
      <c r="K442" s="99">
        <f>exp(-'Yield curve'!K435*$K$9/100)</f>
        <v>0.4135404276</v>
      </c>
      <c r="L442" s="99">
        <f t="shared" si="3"/>
        <v>63.36302152</v>
      </c>
      <c r="M442" s="99">
        <f t="shared" si="4"/>
        <v>8.189118497</v>
      </c>
      <c r="N442" s="99">
        <f>M442*(Bonds!AE432/100)*(1/(1+(Bonds!K432/100)))</f>
        <v>-0.0015049377</v>
      </c>
      <c r="O442" s="99">
        <f>-M442*Bonds!$AS$8</f>
        <v>-1.282232193</v>
      </c>
      <c r="P442" s="99">
        <f t="shared" si="5"/>
        <v>-4.05477422</v>
      </c>
    </row>
    <row r="443">
      <c r="A443" s="262">
        <v>42513.0</v>
      </c>
      <c r="B443" s="10">
        <f>exp(-'Yield curve'!B436*$B$9/100)</f>
        <v>0.9093729345</v>
      </c>
      <c r="C443" s="10">
        <f>exp(-'Yield curve'!C436*$C$9/100)</f>
        <v>0.8279520806</v>
      </c>
      <c r="D443" s="10">
        <f>exp(-'Yield curve'!D436*$D$9/100)</f>
        <v>0.7556325998</v>
      </c>
      <c r="E443" s="10">
        <f>exp(-'Yield curve'!E436*$E$9/100)</f>
        <v>0.6911488956</v>
      </c>
      <c r="F443" s="10">
        <f>exp(-'Yield curve'!F436*$F$9/100)</f>
        <v>0.6334970094</v>
      </c>
      <c r="G443" s="10">
        <f>exp(-'Yield curve'!G436*$G$9/100)</f>
        <v>0.5808283527</v>
      </c>
      <c r="H443" s="10">
        <f>exp(-'Yield curve'!H436*$H$9/100)</f>
        <v>0.5333379517</v>
      </c>
      <c r="I443" s="10">
        <f>exp(-'Yield curve'!I436*$I$9/100)</f>
        <v>0.4892247257</v>
      </c>
      <c r="J443" s="10">
        <f>exp(-'Yield curve'!J436*$J$9/100)</f>
        <v>0.4491492685</v>
      </c>
      <c r="K443" s="99">
        <f>exp(-'Yield curve'!K436*$K$9/100)</f>
        <v>0.4127141733</v>
      </c>
      <c r="L443" s="99">
        <f t="shared" si="3"/>
        <v>63.2614203</v>
      </c>
      <c r="M443" s="99">
        <f t="shared" si="4"/>
        <v>8.18737124</v>
      </c>
      <c r="N443" s="99">
        <f>M443*(Bonds!AE433/100)*(1/(1+(Bonds!K433/100)))</f>
        <v>0.002256510218</v>
      </c>
      <c r="O443" s="99">
        <f>-M443*Bonds!$AS$8</f>
        <v>-1.281958612</v>
      </c>
      <c r="P443" s="99">
        <f t="shared" si="5"/>
        <v>-4.053909081</v>
      </c>
    </row>
    <row r="444">
      <c r="A444" s="262">
        <v>42510.0</v>
      </c>
      <c r="B444" s="10">
        <f>exp(-'Yield curve'!B437*$B$9/100)</f>
        <v>0.9091910781</v>
      </c>
      <c r="C444" s="10">
        <f>exp(-'Yield curve'!C437*$C$9/100)</f>
        <v>0.8282833276</v>
      </c>
      <c r="D444" s="10">
        <f>exp(-'Yield curve'!D437*$D$9/100)</f>
        <v>0.7565399032</v>
      </c>
      <c r="E444" s="10">
        <f>exp(-'Yield curve'!E437*$E$9/100)</f>
        <v>0.692255619</v>
      </c>
      <c r="F444" s="10">
        <f>exp(-'Yield curve'!F437*$F$9/100)</f>
        <v>0.6347652713</v>
      </c>
      <c r="G444" s="10">
        <f>exp(-'Yield curve'!G437*$G$9/100)</f>
        <v>0.5820493739</v>
      </c>
      <c r="H444" s="10">
        <f>exp(-'Yield curve'!H437*$H$9/100)</f>
        <v>0.5344591382</v>
      </c>
      <c r="I444" s="10">
        <f>exp(-'Yield curve'!I437*$I$9/100)</f>
        <v>0.4904002751</v>
      </c>
      <c r="J444" s="10">
        <f>exp(-'Yield curve'!J437*$J$9/100)</f>
        <v>0.4503636101</v>
      </c>
      <c r="K444" s="99">
        <f>exp(-'Yield curve'!K437*$K$9/100)</f>
        <v>0.4139541749</v>
      </c>
      <c r="L444" s="99">
        <f t="shared" si="3"/>
        <v>63.41833369</v>
      </c>
      <c r="M444" s="99">
        <f t="shared" si="4"/>
        <v>8.190081321</v>
      </c>
      <c r="N444" s="99">
        <f>M444*(Bonds!AE434/100)*(1/(1+(Bonds!K434/100)))</f>
        <v>-0.005268385338</v>
      </c>
      <c r="O444" s="99">
        <f>-M444*Bonds!$AS$8</f>
        <v>-1.28238295</v>
      </c>
      <c r="P444" s="99">
        <f t="shared" si="5"/>
        <v>-4.055250955</v>
      </c>
    </row>
    <row r="445">
      <c r="A445" s="262">
        <v>42509.0</v>
      </c>
      <c r="B445" s="10">
        <f>exp(-'Yield curve'!B438*$B$9/100)</f>
        <v>0.9091910781</v>
      </c>
      <c r="C445" s="10">
        <f>exp(-'Yield curve'!C438*$C$9/100)</f>
        <v>0.8282833276</v>
      </c>
      <c r="D445" s="10">
        <f>exp(-'Yield curve'!D438*$D$9/100)</f>
        <v>0.7563129753</v>
      </c>
      <c r="E445" s="10">
        <f>exp(-'Yield curve'!E438*$E$9/100)</f>
        <v>0.6915637094</v>
      </c>
      <c r="F445" s="10">
        <f>exp(-'Yield curve'!F438*$F$9/100)</f>
        <v>0.6334970094</v>
      </c>
      <c r="G445" s="10">
        <f>exp(-'Yield curve'!G438*$G$9/100)</f>
        <v>0.5804799602</v>
      </c>
      <c r="H445" s="10">
        <f>exp(-'Yield curve'!H438*$H$9/100)</f>
        <v>0.532591801</v>
      </c>
      <c r="I445" s="10">
        <f>exp(-'Yield curve'!I438*$I$9/100)</f>
        <v>0.4881821587</v>
      </c>
      <c r="J445" s="10">
        <f>exp(-'Yield curve'!J438*$J$9/100)</f>
        <v>0.4478038398</v>
      </c>
      <c r="K445" s="99">
        <f>exp(-'Yield curve'!K438*$K$9/100)</f>
        <v>0.4110666139</v>
      </c>
      <c r="L445" s="99">
        <f t="shared" si="3"/>
        <v>63.08306505</v>
      </c>
      <c r="M445" s="99">
        <f t="shared" si="4"/>
        <v>8.18217968</v>
      </c>
      <c r="N445" s="99">
        <f>M445*(Bonds!AE435/100)*(1/(1+(Bonds!K435/100)))</f>
        <v>0.00751416997</v>
      </c>
      <c r="O445" s="99">
        <f>-M445*Bonds!$AS$8</f>
        <v>-1.28114573</v>
      </c>
      <c r="P445" s="99">
        <f t="shared" si="5"/>
        <v>-4.051338523</v>
      </c>
    </row>
    <row r="446">
      <c r="A446" s="262">
        <v>42508.0</v>
      </c>
      <c r="B446" s="10">
        <f>exp(-'Yield curve'!B439*$B$9/100)</f>
        <v>0.9093729345</v>
      </c>
      <c r="C446" s="10">
        <f>exp(-'Yield curve'!C439*$C$9/100)</f>
        <v>0.8287804467</v>
      </c>
      <c r="D446" s="10">
        <f>exp(-'Yield curve'!D439*$D$9/100)</f>
        <v>0.7576755646</v>
      </c>
      <c r="E446" s="10">
        <f>exp(-'Yield curve'!E439*$E$9/100)</f>
        <v>0.6936415156</v>
      </c>
      <c r="F446" s="10">
        <f>exp(-'Yield curve'!F439*$F$9/100)</f>
        <v>0.6363541697</v>
      </c>
      <c r="G446" s="10">
        <f>exp(-'Yield curve'!G439*$G$9/100)</f>
        <v>0.5836230307</v>
      </c>
      <c r="H446" s="10">
        <f>exp(-'Yield curve'!H439*$H$9/100)</f>
        <v>0.5359577209</v>
      </c>
      <c r="I446" s="10">
        <f>exp(-'Yield curve'!I439*$I$9/100)</f>
        <v>0.4918408945</v>
      </c>
      <c r="J446" s="10">
        <f>exp(-'Yield curve'!J439*$J$9/100)</f>
        <v>0.4517167296</v>
      </c>
      <c r="K446" s="99">
        <f>exp(-'Yield curve'!K439*$K$9/100)</f>
        <v>0.4151979021</v>
      </c>
      <c r="L446" s="99">
        <f t="shared" si="3"/>
        <v>63.58435339</v>
      </c>
      <c r="M446" s="99">
        <f t="shared" si="4"/>
        <v>8.192338394</v>
      </c>
      <c r="N446" s="99">
        <f>M446*(Bonds!AE436/100)*(1/(1+(Bonds!K436/100)))</f>
        <v>0.003012165969</v>
      </c>
      <c r="O446" s="99">
        <f>-M446*Bonds!$AS$8</f>
        <v>-1.282736357</v>
      </c>
      <c r="P446" s="99">
        <f t="shared" si="5"/>
        <v>-4.056368526</v>
      </c>
    </row>
    <row r="447">
      <c r="A447" s="262">
        <v>42507.0</v>
      </c>
      <c r="B447" s="10">
        <f>exp(-'Yield curve'!B440*$B$9/100)</f>
        <v>0.9096457873</v>
      </c>
      <c r="C447" s="10">
        <f>exp(-'Yield curve'!C440*$C$9/100)</f>
        <v>0.8292778642</v>
      </c>
      <c r="D447" s="10">
        <f>exp(-'Yield curve'!D440*$D$9/100)</f>
        <v>0.758585321</v>
      </c>
      <c r="E447" s="10">
        <f>exp(-'Yield curve'!E440*$E$9/100)</f>
        <v>0.6948911947</v>
      </c>
      <c r="F447" s="10">
        <f>exp(-'Yield curve'!F440*$F$9/100)</f>
        <v>0.6379470454</v>
      </c>
      <c r="G447" s="10">
        <f>exp(-'Yield curve'!G440*$G$9/100)</f>
        <v>0.5853765287</v>
      </c>
      <c r="H447" s="10">
        <f>exp(-'Yield curve'!H440*$H$9/100)</f>
        <v>0.5378368595</v>
      </c>
      <c r="I447" s="10">
        <f>exp(-'Yield curve'!I440*$I$9/100)</f>
        <v>0.4936805323</v>
      </c>
      <c r="J447" s="10">
        <f>exp(-'Yield curve'!J440*$J$9/100)</f>
        <v>0.4534818646</v>
      </c>
      <c r="K447" s="99">
        <f>exp(-'Yield curve'!K440*$K$9/100)</f>
        <v>0.4168620197</v>
      </c>
      <c r="L447" s="99">
        <f t="shared" si="3"/>
        <v>63.79774953</v>
      </c>
      <c r="M447" s="99">
        <f t="shared" si="4"/>
        <v>8.195841377</v>
      </c>
      <c r="N447" s="99">
        <f>M447*(Bonds!AE437/100)*(1/(1+(Bonds!K437/100)))</f>
        <v>0.0007536405864</v>
      </c>
      <c r="O447" s="99">
        <f>-M447*Bonds!$AS$8</f>
        <v>-1.283284846</v>
      </c>
      <c r="P447" s="99">
        <f t="shared" si="5"/>
        <v>-4.058102999</v>
      </c>
    </row>
    <row r="448">
      <c r="A448" s="262">
        <v>42506.0</v>
      </c>
      <c r="B448" s="10">
        <f>exp(-'Yield curve'!B441*$B$9/100)</f>
        <v>0.9097367564</v>
      </c>
      <c r="C448" s="10">
        <f>exp(-'Yield curve'!C441*$C$9/100)</f>
        <v>0.8294437364</v>
      </c>
      <c r="D448" s="10">
        <f>exp(-'Yield curve'!D441*$D$9/100)</f>
        <v>0.7590406088</v>
      </c>
      <c r="E448" s="10">
        <f>exp(-'Yield curve'!E441*$E$9/100)</f>
        <v>0.6954473301</v>
      </c>
      <c r="F448" s="10">
        <f>exp(-'Yield curve'!F441*$F$9/100)</f>
        <v>0.6385853115</v>
      </c>
      <c r="G448" s="10">
        <f>exp(-'Yield curve'!G441*$G$9/100)</f>
        <v>0.5859036047</v>
      </c>
      <c r="H448" s="10">
        <f>exp(-'Yield curve'!H441*$H$9/100)</f>
        <v>0.5382134771</v>
      </c>
      <c r="I448" s="10">
        <f>exp(-'Yield curve'!I441*$I$9/100)</f>
        <v>0.4940756348</v>
      </c>
      <c r="J448" s="10">
        <f>exp(-'Yield curve'!J441*$J$9/100)</f>
        <v>0.453890182</v>
      </c>
      <c r="K448" s="99">
        <f>exp(-'Yield curve'!K441*$K$9/100)</f>
        <v>0.4172790902</v>
      </c>
      <c r="L448" s="99">
        <f t="shared" si="3"/>
        <v>63.85356408</v>
      </c>
      <c r="M448" s="99">
        <f t="shared" si="4"/>
        <v>8.196525081</v>
      </c>
      <c r="N448" s="99">
        <f>M448*(Bonds!AE438/100)*(1/(1+(Bonds!K438/100)))</f>
        <v>0</v>
      </c>
      <c r="O448" s="99">
        <f>-M448*Bonds!$AS$8</f>
        <v>-1.283391898</v>
      </c>
      <c r="P448" s="99">
        <f t="shared" si="5"/>
        <v>-4.058441529</v>
      </c>
    </row>
    <row r="449">
      <c r="A449" s="262">
        <v>42503.0</v>
      </c>
      <c r="B449" s="10">
        <f>exp(-'Yield curve'!B442*$B$9/100)</f>
        <v>0.9094638763</v>
      </c>
      <c r="C449" s="10">
        <f>exp(-'Yield curve'!C442*$C$9/100)</f>
        <v>0.8291120252</v>
      </c>
      <c r="D449" s="10">
        <f>exp(-'Yield curve'!D442*$D$9/100)</f>
        <v>0.7588129308</v>
      </c>
      <c r="E449" s="10">
        <f>exp(-'Yield curve'!E442*$E$9/100)</f>
        <v>0.6954473301</v>
      </c>
      <c r="F449" s="10">
        <f>exp(-'Yield curve'!F442*$F$9/100)</f>
        <v>0.638904684</v>
      </c>
      <c r="G449" s="10">
        <f>exp(-'Yield curve'!G442*$G$9/100)</f>
        <v>0.5864311553</v>
      </c>
      <c r="H449" s="10">
        <f>exp(-'Yield curve'!H442*$H$9/100)</f>
        <v>0.5389675036</v>
      </c>
      <c r="I449" s="10">
        <f>exp(-'Yield curve'!I442*$I$9/100)</f>
        <v>0.49460293</v>
      </c>
      <c r="J449" s="10">
        <f>exp(-'Yield curve'!J442*$J$9/100)</f>
        <v>0.4541625979</v>
      </c>
      <c r="K449" s="99">
        <f>exp(-'Yield curve'!K442*$K$9/100)</f>
        <v>0.4172790902</v>
      </c>
      <c r="L449" s="99">
        <f t="shared" si="3"/>
        <v>63.85905345</v>
      </c>
      <c r="M449" s="99">
        <f t="shared" si="4"/>
        <v>8.196647619</v>
      </c>
      <c r="N449" s="99">
        <f>M449*(Bonds!AE439/100)*(1/(1+(Bonds!K439/100)))</f>
        <v>-0.002261352111</v>
      </c>
      <c r="O449" s="99">
        <f>-M449*Bonds!$AS$8</f>
        <v>-1.283411085</v>
      </c>
      <c r="P449" s="99">
        <f t="shared" si="5"/>
        <v>-4.058502203</v>
      </c>
    </row>
    <row r="450">
      <c r="A450" s="262">
        <v>42502.0</v>
      </c>
      <c r="B450" s="10">
        <f>exp(-'Yield curve'!B443*$B$9/100)</f>
        <v>0.9095548272</v>
      </c>
      <c r="C450" s="10">
        <f>exp(-'Yield curve'!C443*$C$9/100)</f>
        <v>0.8292778642</v>
      </c>
      <c r="D450" s="10">
        <f>exp(-'Yield curve'!D443*$D$9/100)</f>
        <v>0.7588129308</v>
      </c>
      <c r="E450" s="10">
        <f>exp(-'Yield curve'!E443*$E$9/100)</f>
        <v>0.6951692068</v>
      </c>
      <c r="F450" s="10">
        <f>exp(-'Yield curve'!F443*$F$9/100)</f>
        <v>0.6382660987</v>
      </c>
      <c r="G450" s="10">
        <f>exp(-'Yield curve'!G443*$G$9/100)</f>
        <v>0.585552168</v>
      </c>
      <c r="H450" s="10">
        <f>exp(-'Yield curve'!H443*$H$9/100)</f>
        <v>0.5378368595</v>
      </c>
      <c r="I450" s="10">
        <f>exp(-'Yield curve'!I443*$I$9/100)</f>
        <v>0.4934173063</v>
      </c>
      <c r="J450" s="10">
        <f>exp(-'Yield curve'!J443*$J$9/100)</f>
        <v>0.4529380128</v>
      </c>
      <c r="K450" s="99">
        <f>exp(-'Yield curve'!K443*$K$9/100)</f>
        <v>0.4160291288</v>
      </c>
      <c r="L450" s="99">
        <f t="shared" si="3"/>
        <v>63.71190329</v>
      </c>
      <c r="M450" s="99">
        <f t="shared" si="4"/>
        <v>8.193208808</v>
      </c>
      <c r="N450" s="99">
        <f>M450*(Bonds!AE440/100)*(1/(1+(Bonds!K440/100)))</f>
        <v>-0.001506519961</v>
      </c>
      <c r="O450" s="99">
        <f>-M450*Bonds!$AS$8</f>
        <v>-1.282872644</v>
      </c>
      <c r="P450" s="99">
        <f t="shared" si="5"/>
        <v>-4.056799504</v>
      </c>
    </row>
    <row r="451">
      <c r="A451" s="262">
        <v>42501.0</v>
      </c>
      <c r="B451" s="10">
        <f>exp(-'Yield curve'!B444*$B$9/100)</f>
        <v>0.9091910781</v>
      </c>
      <c r="C451" s="10">
        <f>exp(-'Yield curve'!C444*$C$9/100)</f>
        <v>0.8291120252</v>
      </c>
      <c r="D451" s="10">
        <f>exp(-'Yield curve'!D444*$D$9/100)</f>
        <v>0.7588129308</v>
      </c>
      <c r="E451" s="10">
        <f>exp(-'Yield curve'!E444*$E$9/100)</f>
        <v>0.6953082546</v>
      </c>
      <c r="F451" s="10">
        <f>exp(-'Yield curve'!F444*$F$9/100)</f>
        <v>0.6385853115</v>
      </c>
      <c r="G451" s="10">
        <f>exp(-'Yield curve'!G444*$G$9/100)</f>
        <v>0.58572786</v>
      </c>
      <c r="H451" s="10">
        <f>exp(-'Yield curve'!H444*$H$9/100)</f>
        <v>0.5378368595</v>
      </c>
      <c r="I451" s="10">
        <f>exp(-'Yield curve'!I444*$I$9/100)</f>
        <v>0.4931542205</v>
      </c>
      <c r="J451" s="10">
        <f>exp(-'Yield curve'!J444*$J$9/100)</f>
        <v>0.4523948131</v>
      </c>
      <c r="K451" s="99">
        <f>exp(-'Yield curve'!K444*$K$9/100)</f>
        <v>0.4151979021</v>
      </c>
      <c r="L451" s="99">
        <f t="shared" si="3"/>
        <v>63.6234146</v>
      </c>
      <c r="M451" s="99">
        <f t="shared" si="4"/>
        <v>8.190835435</v>
      </c>
      <c r="N451" s="99">
        <f>M451*(Bonds!AE441/100)*(1/(1+(Bonds!K441/100)))</f>
        <v>-0.009787743419</v>
      </c>
      <c r="O451" s="99">
        <f>-M451*Bonds!$AS$8</f>
        <v>-1.282501027</v>
      </c>
      <c r="P451" s="99">
        <f t="shared" si="5"/>
        <v>-4.055624348</v>
      </c>
    </row>
    <row r="452">
      <c r="A452" s="262">
        <v>42500.0</v>
      </c>
      <c r="B452" s="10">
        <f>exp(-'Yield curve'!B445*$B$9/100)</f>
        <v>0.9088274744</v>
      </c>
      <c r="C452" s="10">
        <f>exp(-'Yield curve'!C445*$C$9/100)</f>
        <v>0.8282833276</v>
      </c>
      <c r="D452" s="10">
        <f>exp(-'Yield curve'!D445*$D$9/100)</f>
        <v>0.7569939634</v>
      </c>
      <c r="E452" s="10">
        <f>exp(-'Yield curve'!E445*$E$9/100)</f>
        <v>0.6925325766</v>
      </c>
      <c r="F452" s="10">
        <f>exp(-'Yield curve'!F445*$F$9/100)</f>
        <v>0.6347652713</v>
      </c>
      <c r="G452" s="10">
        <f>exp(-'Yield curve'!G445*$G$9/100)</f>
        <v>0.5813513335</v>
      </c>
      <c r="H452" s="10">
        <f>exp(-'Yield curve'!H445*$H$9/100)</f>
        <v>0.5329647458</v>
      </c>
      <c r="I452" s="10">
        <f>exp(-'Yield curve'!I445*$I$9/100)</f>
        <v>0.4880519942</v>
      </c>
      <c r="J452" s="10">
        <f>exp(-'Yield curve'!J445*$J$9/100)</f>
        <v>0.4471326376</v>
      </c>
      <c r="K452" s="99">
        <f>exp(-'Yield curve'!K445*$K$9/100)</f>
        <v>0.409835262</v>
      </c>
      <c r="L452" s="99">
        <f t="shared" si="3"/>
        <v>62.96611125</v>
      </c>
      <c r="M452" s="99">
        <f t="shared" si="4"/>
        <v>8.177840405</v>
      </c>
      <c r="N452" s="99">
        <f>M452*(Bonds!AE442/100)*(1/(1+(Bonds!K442/100)))</f>
        <v>0.002252434926</v>
      </c>
      <c r="O452" s="99">
        <f>-M452*Bonds!$AS$8</f>
        <v>-1.280466297</v>
      </c>
      <c r="P452" s="99">
        <f t="shared" si="5"/>
        <v>-4.049189967</v>
      </c>
    </row>
    <row r="453">
      <c r="A453" s="262">
        <v>42496.0</v>
      </c>
      <c r="B453" s="10">
        <f>exp(-'Yield curve'!B446*$B$9/100)</f>
        <v>0.9092820017</v>
      </c>
      <c r="C453" s="10">
        <f>exp(-'Yield curve'!C446*$C$9/100)</f>
        <v>0.8291120252</v>
      </c>
      <c r="D453" s="10">
        <f>exp(-'Yield curve'!D446*$D$9/100)</f>
        <v>0.757448296</v>
      </c>
      <c r="E453" s="10">
        <f>exp(-'Yield curve'!E446*$E$9/100)</f>
        <v>0.6929482208</v>
      </c>
      <c r="F453" s="10">
        <f>exp(-'Yield curve'!F446*$F$9/100)</f>
        <v>0.6350827332</v>
      </c>
      <c r="G453" s="10">
        <f>exp(-'Yield curve'!G446*$G$9/100)</f>
        <v>0.5818747853</v>
      </c>
      <c r="H453" s="10">
        <f>exp(-'Yield curve'!H446*$H$9/100)</f>
        <v>0.533711419</v>
      </c>
      <c r="I453" s="10">
        <f>exp(-'Yield curve'!I446*$I$9/100)</f>
        <v>0.4889638754</v>
      </c>
      <c r="J453" s="10">
        <f>exp(-'Yield curve'!J446*$J$9/100)</f>
        <v>0.4482070447</v>
      </c>
      <c r="K453" s="99">
        <f>exp(-'Yield curve'!K446*$K$9/100)</f>
        <v>0.4110666139</v>
      </c>
      <c r="L453" s="99">
        <f t="shared" si="3"/>
        <v>63.11360094</v>
      </c>
      <c r="M453" s="99">
        <f t="shared" si="4"/>
        <v>8.180700349</v>
      </c>
      <c r="N453" s="99">
        <f>M453*(Bonds!AE443/100)*(1/(1+(Bonds!K443/100)))</f>
        <v>-0.002253843424</v>
      </c>
      <c r="O453" s="99">
        <f>-M453*Bonds!$AS$8</f>
        <v>-1.2809141</v>
      </c>
      <c r="P453" s="99">
        <f t="shared" si="5"/>
        <v>-4.050606044</v>
      </c>
    </row>
    <row r="454">
      <c r="A454" s="262">
        <v>42495.0</v>
      </c>
      <c r="B454" s="10">
        <f>exp(-'Yield curve'!B447*$B$9/100)</f>
        <v>0.9087365962</v>
      </c>
      <c r="C454" s="10">
        <f>exp(-'Yield curve'!C447*$C$9/100)</f>
        <v>0.8282833276</v>
      </c>
      <c r="D454" s="10">
        <f>exp(-'Yield curve'!D447*$D$9/100)</f>
        <v>0.7567668992</v>
      </c>
      <c r="E454" s="10">
        <f>exp(-'Yield curve'!E447*$E$9/100)</f>
        <v>0.6925325766</v>
      </c>
      <c r="F454" s="10">
        <f>exp(-'Yield curve'!F447*$F$9/100)</f>
        <v>0.6350827332</v>
      </c>
      <c r="G454" s="10">
        <f>exp(-'Yield curve'!G447*$G$9/100)</f>
        <v>0.5818747853</v>
      </c>
      <c r="H454" s="10">
        <f>exp(-'Yield curve'!H447*$H$9/100)</f>
        <v>0.533711419</v>
      </c>
      <c r="I454" s="10">
        <f>exp(-'Yield curve'!I447*$I$9/100)</f>
        <v>0.4885728607</v>
      </c>
      <c r="J454" s="10">
        <f>exp(-'Yield curve'!J447*$J$9/100)</f>
        <v>0.4474009977</v>
      </c>
      <c r="K454" s="99">
        <f>exp(-'Yield curve'!K447*$K$9/100)</f>
        <v>0.409835262</v>
      </c>
      <c r="L454" s="99">
        <f t="shared" si="3"/>
        <v>62.9733173</v>
      </c>
      <c r="M454" s="99">
        <f t="shared" si="4"/>
        <v>8.177780809</v>
      </c>
      <c r="N454" s="99">
        <f>M454*(Bonds!AE444/100)*(1/(1+(Bonds!K444/100)))</f>
        <v>-0.002252418511</v>
      </c>
      <c r="O454" s="99">
        <f>-M454*Bonds!$AS$8</f>
        <v>-1.280456966</v>
      </c>
      <c r="P454" s="99">
        <f t="shared" si="5"/>
        <v>-4.049160458</v>
      </c>
    </row>
    <row r="455">
      <c r="A455" s="262">
        <v>42494.0</v>
      </c>
      <c r="B455" s="10">
        <f>exp(-'Yield curve'!B448*$B$9/100)</f>
        <v>0.9079191011</v>
      </c>
      <c r="C455" s="10">
        <f>exp(-'Yield curve'!C448*$C$9/100)</f>
        <v>0.8282833276</v>
      </c>
      <c r="D455" s="10">
        <f>exp(-'Yield curve'!D448*$D$9/100)</f>
        <v>0.7567668992</v>
      </c>
      <c r="E455" s="10">
        <f>exp(-'Yield curve'!E448*$E$9/100)</f>
        <v>0.6919787721</v>
      </c>
      <c r="F455" s="10">
        <f>exp(-'Yield curve'!F448*$F$9/100)</f>
        <v>0.6338138371</v>
      </c>
      <c r="G455" s="10">
        <f>exp(-'Yield curve'!G448*$G$9/100)</f>
        <v>0.5804799602</v>
      </c>
      <c r="H455" s="10">
        <f>exp(-'Yield curve'!H448*$H$9/100)</f>
        <v>0.5322191172</v>
      </c>
      <c r="I455" s="10">
        <f>exp(-'Yield curve'!I448*$I$9/100)</f>
        <v>0.4871418136</v>
      </c>
      <c r="J455" s="10">
        <f>exp(-'Yield curve'!J448*$J$9/100)</f>
        <v>0.446060806</v>
      </c>
      <c r="K455" s="99">
        <f>exp(-'Yield curve'!K448*$K$9/100)</f>
        <v>0.4086075986</v>
      </c>
      <c r="L455" s="99">
        <f t="shared" si="3"/>
        <v>62.81720918</v>
      </c>
      <c r="M455" s="99">
        <f t="shared" si="4"/>
        <v>8.174995396</v>
      </c>
      <c r="N455" s="99">
        <f>M455*(Bonds!AE445/100)*(1/(1+(Bonds!K445/100)))</f>
        <v>0.009754469036</v>
      </c>
      <c r="O455" s="99">
        <f>-M455*Bonds!$AS$8</f>
        <v>-1.280020833</v>
      </c>
      <c r="P455" s="99">
        <f t="shared" si="5"/>
        <v>-4.047781284</v>
      </c>
    </row>
    <row r="456">
      <c r="A456" s="262">
        <v>42489.0</v>
      </c>
      <c r="B456" s="10">
        <f>exp(-'Yield curve'!B449*$B$9/100)</f>
        <v>0.9084640161</v>
      </c>
      <c r="C456" s="10">
        <f>exp(-'Yield curve'!C449*$C$9/100)</f>
        <v>0.8287804467</v>
      </c>
      <c r="D456" s="10">
        <f>exp(-'Yield curve'!D449*$D$9/100)</f>
        <v>0.7579029014</v>
      </c>
      <c r="E456" s="10">
        <f>exp(-'Yield curve'!E449*$E$9/100)</f>
        <v>0.6944743851</v>
      </c>
      <c r="F456" s="10">
        <f>exp(-'Yield curve'!F449*$F$9/100)</f>
        <v>0.6379470454</v>
      </c>
      <c r="G456" s="10">
        <f>exp(-'Yield curve'!G449*$G$9/100)</f>
        <v>0.5853765287</v>
      </c>
      <c r="H456" s="10">
        <f>exp(-'Yield curve'!H449*$H$9/100)</f>
        <v>0.5378368595</v>
      </c>
      <c r="I456" s="10">
        <f>exp(-'Yield curve'!I449*$I$9/100)</f>
        <v>0.4927598549</v>
      </c>
      <c r="J456" s="10">
        <f>exp(-'Yield curve'!J449*$J$9/100)</f>
        <v>0.4515812349</v>
      </c>
      <c r="K456" s="99">
        <f>exp(-'Yield curve'!K449*$K$9/100)</f>
        <v>0.4139541749</v>
      </c>
      <c r="L456" s="99">
        <f t="shared" si="3"/>
        <v>63.47718855</v>
      </c>
      <c r="M456" s="99">
        <f t="shared" si="4"/>
        <v>8.188143807</v>
      </c>
      <c r="N456" s="99">
        <f>M456*(Bonds!AE446/100)*(1/(1+(Bonds!K446/100)))</f>
        <v>-0.01354407173</v>
      </c>
      <c r="O456" s="99">
        <f>-M456*Bonds!$AS$8</f>
        <v>-1.282079579</v>
      </c>
      <c r="P456" s="99">
        <f t="shared" si="5"/>
        <v>-4.054291611</v>
      </c>
    </row>
    <row r="457">
      <c r="A457" s="262">
        <v>42488.0</v>
      </c>
      <c r="B457" s="10">
        <f>exp(-'Yield curve'!B450*$B$9/100)</f>
        <v>0.9081007031</v>
      </c>
      <c r="C457" s="10">
        <f>exp(-'Yield curve'!C450*$C$9/100)</f>
        <v>0.8282833276</v>
      </c>
      <c r="D457" s="10">
        <f>exp(-'Yield curve'!D450*$D$9/100)</f>
        <v>0.7567668992</v>
      </c>
      <c r="E457" s="10">
        <f>exp(-'Yield curve'!E450*$E$9/100)</f>
        <v>0.6919787721</v>
      </c>
      <c r="F457" s="10">
        <f>exp(-'Yield curve'!F450*$F$9/100)</f>
        <v>0.6338138371</v>
      </c>
      <c r="G457" s="10">
        <f>exp(-'Yield curve'!G450*$G$9/100)</f>
        <v>0.5801317767</v>
      </c>
      <c r="H457" s="10">
        <f>exp(-'Yield curve'!H450*$H$9/100)</f>
        <v>0.5314745318</v>
      </c>
      <c r="I457" s="10">
        <f>exp(-'Yield curve'!I450*$I$9/100)</f>
        <v>0.4859740751</v>
      </c>
      <c r="J457" s="10">
        <f>exp(-'Yield curve'!J450*$J$9/100)</f>
        <v>0.4444578741</v>
      </c>
      <c r="K457" s="99">
        <f>exp(-'Yield curve'!K450*$K$9/100)</f>
        <v>0.4065696597</v>
      </c>
      <c r="L457" s="99">
        <f t="shared" si="3"/>
        <v>62.59339607</v>
      </c>
      <c r="M457" s="99">
        <f t="shared" si="4"/>
        <v>8.1688014</v>
      </c>
      <c r="N457" s="99">
        <f>M457*(Bonds!AE447/100)*(1/(1+(Bonds!K447/100)))</f>
        <v>-0.01274033246</v>
      </c>
      <c r="O457" s="99">
        <f>-M457*Bonds!$AS$8</f>
        <v>-1.279050992</v>
      </c>
      <c r="P457" s="99">
        <f t="shared" si="5"/>
        <v>-4.044714378</v>
      </c>
    </row>
    <row r="458">
      <c r="A458" s="262">
        <v>42487.0</v>
      </c>
      <c r="B458" s="10">
        <f>exp(-'Yield curve'!B451*$B$9/100)</f>
        <v>0.9079191011</v>
      </c>
      <c r="C458" s="10">
        <f>exp(-'Yield curve'!C451*$C$9/100)</f>
        <v>0.8274554583</v>
      </c>
      <c r="D458" s="10">
        <f>exp(-'Yield curve'!D451*$D$9/100)</f>
        <v>0.7549528364</v>
      </c>
      <c r="E458" s="10">
        <f>exp(-'Yield curve'!E451*$E$9/100)</f>
        <v>0.688940754</v>
      </c>
      <c r="F458" s="10">
        <f>exp(-'Yield curve'!F451*$F$9/100)</f>
        <v>0.6293926325</v>
      </c>
      <c r="G458" s="10">
        <f>exp(-'Yield curve'!G451*$G$9/100)</f>
        <v>0.5747615614</v>
      </c>
      <c r="H458" s="10">
        <f>exp(-'Yield curve'!H451*$H$9/100)</f>
        <v>0.5251874671</v>
      </c>
      <c r="I458" s="10">
        <f>exp(-'Yield curve'!I451*$I$9/100)</f>
        <v>0.4794095675</v>
      </c>
      <c r="J458" s="10">
        <f>exp(-'Yield curve'!J451*$J$9/100)</f>
        <v>0.4377094259</v>
      </c>
      <c r="K458" s="99">
        <f>exp(-'Yield curve'!K451*$K$9/100)</f>
        <v>0.3997163933</v>
      </c>
      <c r="L458" s="99">
        <f t="shared" si="3"/>
        <v>61.76069753</v>
      </c>
      <c r="M458" s="99">
        <f t="shared" si="4"/>
        <v>8.150997953</v>
      </c>
      <c r="N458" s="99">
        <f>M458*(Bonds!AE448/100)*(1/(1+(Bonds!K448/100)))</f>
        <v>-0.003733167515</v>
      </c>
      <c r="O458" s="99">
        <f>-M458*Bonds!$AS$8</f>
        <v>-1.276263372</v>
      </c>
      <c r="P458" s="99">
        <f t="shared" si="5"/>
        <v>-4.035899149</v>
      </c>
    </row>
    <row r="459">
      <c r="A459" s="262">
        <v>42486.0</v>
      </c>
      <c r="B459" s="10">
        <f>exp(-'Yield curve'!B452*$B$9/100)</f>
        <v>0.9076467663</v>
      </c>
      <c r="C459" s="10">
        <f>exp(-'Yield curve'!C452*$C$9/100)</f>
        <v>0.8274554583</v>
      </c>
      <c r="D459" s="10">
        <f>exp(-'Yield curve'!D452*$D$9/100)</f>
        <v>0.7549528364</v>
      </c>
      <c r="E459" s="10">
        <f>exp(-'Yield curve'!E452*$E$9/100)</f>
        <v>0.6886652328</v>
      </c>
      <c r="F459" s="10">
        <f>exp(-'Yield curve'!F452*$F$9/100)</f>
        <v>0.6287635545</v>
      </c>
      <c r="G459" s="10">
        <f>exp(-'Yield curve'!G452*$G$9/100)</f>
        <v>0.5737279212</v>
      </c>
      <c r="H459" s="10">
        <f>exp(-'Yield curve'!H452*$H$9/100)</f>
        <v>0.523718999</v>
      </c>
      <c r="I459" s="10">
        <f>exp(-'Yield curve'!I452*$I$9/100)</f>
        <v>0.4777504917</v>
      </c>
      <c r="J459" s="10">
        <f>exp(-'Yield curve'!J452*$J$9/100)</f>
        <v>0.4358749015</v>
      </c>
      <c r="K459" s="99">
        <f>exp(-'Yield curve'!K452*$K$9/100)</f>
        <v>0.3977227995</v>
      </c>
      <c r="L459" s="99">
        <f t="shared" si="3"/>
        <v>61.52925631</v>
      </c>
      <c r="M459" s="99">
        <f t="shared" si="4"/>
        <v>8.145234229</v>
      </c>
      <c r="N459" s="99">
        <f>M459*(Bonds!AE449/100)*(1/(1+(Bonds!K449/100)))</f>
        <v>0.0007457639836</v>
      </c>
      <c r="O459" s="99">
        <f>-M459*Bonds!$AS$8</f>
        <v>-1.275360902</v>
      </c>
      <c r="P459" s="99">
        <f t="shared" si="5"/>
        <v>-4.033045289</v>
      </c>
    </row>
    <row r="460">
      <c r="A460" s="262">
        <v>42485.0</v>
      </c>
      <c r="B460" s="10">
        <f>exp(-'Yield curve'!B453*$B$9/100)</f>
        <v>0.9079191011</v>
      </c>
      <c r="C460" s="10">
        <f>exp(-'Yield curve'!C453*$C$9/100)</f>
        <v>0.8274554583</v>
      </c>
      <c r="D460" s="10">
        <f>exp(-'Yield curve'!D453*$D$9/100)</f>
        <v>0.7547263845</v>
      </c>
      <c r="E460" s="10">
        <f>exp(-'Yield curve'!E453*$E$9/100)</f>
        <v>0.6885275136</v>
      </c>
      <c r="F460" s="10">
        <f>exp(-'Yield curve'!F453*$F$9/100)</f>
        <v>0.6287635545</v>
      </c>
      <c r="G460" s="10">
        <f>exp(-'Yield curve'!G453*$G$9/100)</f>
        <v>0.5739000653</v>
      </c>
      <c r="H460" s="10">
        <f>exp(-'Yield curve'!H453*$H$9/100)</f>
        <v>0.5240857306</v>
      </c>
      <c r="I460" s="10">
        <f>exp(-'Yield curve'!I453*$I$9/100)</f>
        <v>0.478132845</v>
      </c>
      <c r="J460" s="10">
        <f>exp(-'Yield curve'!J453*$J$9/100)</f>
        <v>0.4362673655</v>
      </c>
      <c r="K460" s="99">
        <f>exp(-'Yield curve'!K453*$K$9/100)</f>
        <v>0.3981207212</v>
      </c>
      <c r="L460" s="99">
        <f t="shared" si="3"/>
        <v>61.57471771</v>
      </c>
      <c r="M460" s="99">
        <f t="shared" si="4"/>
        <v>8.146433927</v>
      </c>
      <c r="N460" s="99">
        <f>M460*(Bonds!AE450/100)*(1/(1+(Bonds!K450/100)))</f>
        <v>0.002983768493</v>
      </c>
      <c r="O460" s="99">
        <f>-M460*Bonds!$AS$8</f>
        <v>-1.275548748</v>
      </c>
      <c r="P460" s="99">
        <f t="shared" si="5"/>
        <v>-4.033639309</v>
      </c>
    </row>
    <row r="461">
      <c r="A461" s="262">
        <v>42482.0</v>
      </c>
      <c r="B461" s="10">
        <f>exp(-'Yield curve'!B454*$B$9/100)</f>
        <v>0.9083731742</v>
      </c>
      <c r="C461" s="10">
        <f>exp(-'Yield curve'!C454*$C$9/100)</f>
        <v>0.8281176875</v>
      </c>
      <c r="D461" s="10">
        <f>exp(-'Yield curve'!D454*$D$9/100)</f>
        <v>0.755405944</v>
      </c>
      <c r="E461" s="10">
        <f>exp(-'Yield curve'!E454*$E$9/100)</f>
        <v>0.6892163855</v>
      </c>
      <c r="F461" s="10">
        <f>exp(-'Yield curve'!F454*$F$9/100)</f>
        <v>0.6293926325</v>
      </c>
      <c r="G461" s="10">
        <f>exp(-'Yield curve'!G454*$G$9/100)</f>
        <v>0.5747615614</v>
      </c>
      <c r="H461" s="10">
        <f>exp(-'Yield curve'!H454*$H$9/100)</f>
        <v>0.5251874671</v>
      </c>
      <c r="I461" s="10">
        <f>exp(-'Yield curve'!I454*$I$9/100)</f>
        <v>0.4794095675</v>
      </c>
      <c r="J461" s="10">
        <f>exp(-'Yield curve'!J454*$J$9/100)</f>
        <v>0.4377094259</v>
      </c>
      <c r="K461" s="99">
        <f>exp(-'Yield curve'!K454*$K$9/100)</f>
        <v>0.3997163933</v>
      </c>
      <c r="L461" s="99">
        <f t="shared" si="3"/>
        <v>61.76715517</v>
      </c>
      <c r="M461" s="99">
        <f t="shared" si="4"/>
        <v>8.15038606</v>
      </c>
      <c r="N461" s="99">
        <f>M461*(Bonds!AE451/100)*(1/(1+(Bonds!K451/100)))</f>
        <v>0.002986309814</v>
      </c>
      <c r="O461" s="99">
        <f>-M461*Bonds!$AS$8</f>
        <v>-1.276167563</v>
      </c>
      <c r="P461" s="99">
        <f t="shared" si="5"/>
        <v>-4.035596175</v>
      </c>
    </row>
    <row r="462">
      <c r="A462" s="262">
        <v>42481.0</v>
      </c>
      <c r="B462" s="10">
        <f>exp(-'Yield curve'!B455*$B$9/100)</f>
        <v>0.908645727</v>
      </c>
      <c r="C462" s="10">
        <f>exp(-'Yield curve'!C455*$C$9/100)</f>
        <v>0.8281176875</v>
      </c>
      <c r="D462" s="10">
        <f>exp(-'Yield curve'!D455*$D$9/100)</f>
        <v>0.7551793562</v>
      </c>
      <c r="E462" s="10">
        <f>exp(-'Yield curve'!E455*$E$9/100)</f>
        <v>0.6894921272</v>
      </c>
      <c r="F462" s="10">
        <f>exp(-'Yield curve'!F455*$F$9/100)</f>
        <v>0.6303374299</v>
      </c>
      <c r="G462" s="10">
        <f>exp(-'Yield curve'!G455*$G$9/100)</f>
        <v>0.5759698289</v>
      </c>
      <c r="H462" s="10">
        <f>exp(-'Yield curve'!H455*$H$9/100)</f>
        <v>0.5266600526</v>
      </c>
      <c r="I462" s="10">
        <f>exp(-'Yield curve'!I455*$I$9/100)</f>
        <v>0.4809461353</v>
      </c>
      <c r="J462" s="10">
        <f>exp(-'Yield curve'!J455*$J$9/100)</f>
        <v>0.4392880196</v>
      </c>
      <c r="K462" s="99">
        <f>exp(-'Yield curve'!K455*$K$9/100)</f>
        <v>0.4013184609</v>
      </c>
      <c r="L462" s="99">
        <f t="shared" si="3"/>
        <v>61.95768798</v>
      </c>
      <c r="M462" s="99">
        <f t="shared" si="4"/>
        <v>8.154879362</v>
      </c>
      <c r="N462" s="99">
        <f>M462*(Bonds!AE452/100)*(1/(1+(Bonds!K452/100)))</f>
        <v>0.003736314195</v>
      </c>
      <c r="O462" s="99">
        <f>-M462*Bonds!$AS$8</f>
        <v>-1.276871113</v>
      </c>
      <c r="P462" s="99">
        <f t="shared" si="5"/>
        <v>-4.037820997</v>
      </c>
    </row>
    <row r="463">
      <c r="A463" s="262">
        <v>42480.0</v>
      </c>
      <c r="B463" s="10">
        <f>exp(-'Yield curve'!B456*$B$9/100)</f>
        <v>0.9088274744</v>
      </c>
      <c r="C463" s="10">
        <f>exp(-'Yield curve'!C456*$C$9/100)</f>
        <v>0.8292778642</v>
      </c>
      <c r="D463" s="10">
        <f>exp(-'Yield curve'!D456*$D$9/100)</f>
        <v>0.7569939634</v>
      </c>
      <c r="E463" s="10">
        <f>exp(-'Yield curve'!E456*$E$9/100)</f>
        <v>0.6914254105</v>
      </c>
      <c r="F463" s="10">
        <f>exp(-'Yield curve'!F456*$F$9/100)</f>
        <v>0.6322312815</v>
      </c>
      <c r="G463" s="10">
        <f>exp(-'Yield curve'!G456*$G$9/100)</f>
        <v>0.577873669</v>
      </c>
      <c r="H463" s="10">
        <f>exp(-'Yield curve'!H456*$H$9/100)</f>
        <v>0.5285065924</v>
      </c>
      <c r="I463" s="10">
        <f>exp(-'Yield curve'!I456*$I$9/100)</f>
        <v>0.4828737725</v>
      </c>
      <c r="J463" s="10">
        <f>exp(-'Yield curve'!J456*$J$9/100)</f>
        <v>0.4412692701</v>
      </c>
      <c r="K463" s="99">
        <f>exp(-'Yield curve'!K456*$K$9/100)</f>
        <v>0.4033300781</v>
      </c>
      <c r="L463" s="99">
        <f t="shared" si="3"/>
        <v>62.21714062</v>
      </c>
      <c r="M463" s="99">
        <f t="shared" si="4"/>
        <v>8.158991444</v>
      </c>
      <c r="N463" s="99">
        <f>M463*(Bonds!AE453/100)*(1/(1+(Bonds!K453/100)))</f>
        <v>-0.005983858778</v>
      </c>
      <c r="O463" s="99">
        <f>-M463*Bonds!$AS$8</f>
        <v>-1.277514973</v>
      </c>
      <c r="P463" s="99">
        <f t="shared" si="5"/>
        <v>-4.03985706</v>
      </c>
    </row>
    <row r="464">
      <c r="A464" s="262">
        <v>42479.0</v>
      </c>
      <c r="B464" s="10">
        <f>exp(-'Yield curve'!B457*$B$9/100)</f>
        <v>0.9078283138</v>
      </c>
      <c r="C464" s="10">
        <f>exp(-'Yield curve'!C457*$C$9/100)</f>
        <v>0.8276209659</v>
      </c>
      <c r="D464" s="10">
        <f>exp(-'Yield curve'!D457*$D$9/100)</f>
        <v>0.755405944</v>
      </c>
      <c r="E464" s="10">
        <f>exp(-'Yield curve'!E457*$E$9/100)</f>
        <v>0.6894921272</v>
      </c>
      <c r="F464" s="10">
        <f>exp(-'Yield curve'!F457*$F$9/100)</f>
        <v>0.6300223399</v>
      </c>
      <c r="G464" s="10">
        <f>exp(-'Yield curve'!G457*$G$9/100)</f>
        <v>0.5751065218</v>
      </c>
      <c r="H464" s="10">
        <f>exp(-'Yield curve'!H457*$H$9/100)</f>
        <v>0.5251874671</v>
      </c>
      <c r="I464" s="10">
        <f>exp(-'Yield curve'!I457*$I$9/100)</f>
        <v>0.4795374271</v>
      </c>
      <c r="J464" s="10">
        <f>exp(-'Yield curve'!J457*$J$9/100)</f>
        <v>0.4379721303</v>
      </c>
      <c r="K464" s="99">
        <f>exp(-'Yield curve'!K457*$K$9/100)</f>
        <v>0.4001163097</v>
      </c>
      <c r="L464" s="99">
        <f t="shared" si="3"/>
        <v>61.81064438</v>
      </c>
      <c r="M464" s="99">
        <f t="shared" si="4"/>
        <v>8.151810655</v>
      </c>
      <c r="N464" s="99">
        <f>M464*(Bonds!AE454/100)*(1/(1+(Bonds!K454/100)))</f>
        <v>-0.002987105407</v>
      </c>
      <c r="O464" s="99">
        <f>-M464*Bonds!$AS$8</f>
        <v>-1.276390623</v>
      </c>
      <c r="P464" s="99">
        <f t="shared" si="5"/>
        <v>-4.036301552</v>
      </c>
    </row>
    <row r="465">
      <c r="A465" s="262">
        <v>42478.0</v>
      </c>
      <c r="B465" s="10">
        <f>exp(-'Yield curve'!B458*$B$9/100)</f>
        <v>0.9074652551</v>
      </c>
      <c r="C465" s="10">
        <f>exp(-'Yield curve'!C458*$C$9/100)</f>
        <v>0.8271245423</v>
      </c>
      <c r="D465" s="10">
        <f>exp(-'Yield curve'!D458*$D$9/100)</f>
        <v>0.7542736845</v>
      </c>
      <c r="E465" s="10">
        <f>exp(-'Yield curve'!E458*$E$9/100)</f>
        <v>0.6879769118</v>
      </c>
      <c r="F465" s="10">
        <f>exp(-'Yield curve'!F458*$F$9/100)</f>
        <v>0.6281351052</v>
      </c>
      <c r="G465" s="10">
        <f>exp(-'Yield curve'!G458*$G$9/100)</f>
        <v>0.5733837876</v>
      </c>
      <c r="H465" s="10">
        <f>exp(-'Yield curve'!H458*$H$9/100)</f>
        <v>0.523718999</v>
      </c>
      <c r="I465" s="10">
        <f>exp(-'Yield curve'!I458*$I$9/100)</f>
        <v>0.4780053599</v>
      </c>
      <c r="J465" s="10">
        <f>exp(-'Yield curve'!J458*$J$9/100)</f>
        <v>0.4363982653</v>
      </c>
      <c r="K465" s="99">
        <f>exp(-'Yield curve'!K458*$K$9/100)</f>
        <v>0.3985190411</v>
      </c>
      <c r="L465" s="99">
        <f t="shared" si="3"/>
        <v>61.60440744</v>
      </c>
      <c r="M465" s="99">
        <f t="shared" si="4"/>
        <v>8.148442844</v>
      </c>
      <c r="N465" s="99">
        <f>M465*(Bonds!AE455/100)*(1/(1+(Bonds!K455/100)))</f>
        <v>0</v>
      </c>
      <c r="O465" s="99">
        <f>-M465*Bonds!$AS$8</f>
        <v>-1.275863299</v>
      </c>
      <c r="P465" s="99">
        <f t="shared" si="5"/>
        <v>-4.034634008</v>
      </c>
    </row>
    <row r="466">
      <c r="A466" s="262">
        <v>42475.0</v>
      </c>
      <c r="B466" s="10">
        <f>exp(-'Yield curve'!B459*$B$9/100)</f>
        <v>0.9071023416</v>
      </c>
      <c r="C466" s="10">
        <f>exp(-'Yield curve'!C459*$C$9/100)</f>
        <v>0.8264631073</v>
      </c>
      <c r="D466" s="10">
        <f>exp(-'Yield curve'!D459*$D$9/100)</f>
        <v>0.7542736845</v>
      </c>
      <c r="E466" s="10">
        <f>exp(-'Yield curve'!E459*$E$9/100)</f>
        <v>0.6883898218</v>
      </c>
      <c r="F466" s="10">
        <f>exp(-'Yield curve'!F459*$F$9/100)</f>
        <v>0.6290780149</v>
      </c>
      <c r="G466" s="10">
        <f>exp(-'Yield curve'!G459*$G$9/100)</f>
        <v>0.5742445087</v>
      </c>
      <c r="H466" s="10">
        <f>exp(-'Yield curve'!H459*$H$9/100)</f>
        <v>0.5244527191</v>
      </c>
      <c r="I466" s="10">
        <f>exp(-'Yield curve'!I459*$I$9/100)</f>
        <v>0.4785155043</v>
      </c>
      <c r="J466" s="10">
        <f>exp(-'Yield curve'!J459*$J$9/100)</f>
        <v>0.4366601829</v>
      </c>
      <c r="K466" s="99">
        <f>exp(-'Yield curve'!K459*$K$9/100)</f>
        <v>0.3985190411</v>
      </c>
      <c r="L466" s="99">
        <f t="shared" si="3"/>
        <v>61.61385035</v>
      </c>
      <c r="M466" s="99">
        <f t="shared" si="4"/>
        <v>8.148410743</v>
      </c>
      <c r="N466" s="99">
        <f>M466*(Bonds!AE456/100)*(1/(1+(Bonds!K456/100)))</f>
        <v>0</v>
      </c>
      <c r="O466" s="99">
        <f>-M466*Bonds!$AS$8</f>
        <v>-1.275858273</v>
      </c>
      <c r="P466" s="99">
        <f t="shared" si="5"/>
        <v>-4.034618113</v>
      </c>
    </row>
    <row r="467">
      <c r="A467" s="262">
        <v>42474.0</v>
      </c>
      <c r="B467" s="10">
        <f>exp(-'Yield curve'!B460*$B$9/100)</f>
        <v>0.9075560061</v>
      </c>
      <c r="C467" s="10">
        <f>exp(-'Yield curve'!C460*$C$9/100)</f>
        <v>0.8272899838</v>
      </c>
      <c r="D467" s="10">
        <f>exp(-'Yield curve'!D460*$D$9/100)</f>
        <v>0.7545000006</v>
      </c>
      <c r="E467" s="10">
        <f>exp(-'Yield curve'!E460*$E$9/100)</f>
        <v>0.6882521576</v>
      </c>
      <c r="F467" s="10">
        <f>exp(-'Yield curve'!F460*$F$9/100)</f>
        <v>0.6284492513</v>
      </c>
      <c r="G467" s="10">
        <f>exp(-'Yield curve'!G460*$G$9/100)</f>
        <v>0.5737279212</v>
      </c>
      <c r="H467" s="10">
        <f>exp(-'Yield curve'!H460*$H$9/100)</f>
        <v>0.5240857306</v>
      </c>
      <c r="I467" s="10">
        <f>exp(-'Yield curve'!I460*$I$9/100)</f>
        <v>0.4782603641</v>
      </c>
      <c r="J467" s="10">
        <f>exp(-'Yield curve'!J460*$J$9/100)</f>
        <v>0.4365292044</v>
      </c>
      <c r="K467" s="99">
        <f>exp(-'Yield curve'!K460*$K$9/100)</f>
        <v>0.3985190411</v>
      </c>
      <c r="L467" s="99">
        <f t="shared" si="3"/>
        <v>61.61199792</v>
      </c>
      <c r="M467" s="99">
        <f t="shared" si="4"/>
        <v>8.148099223</v>
      </c>
      <c r="N467" s="99">
        <f>M467*(Bonds!AE457/100)*(1/(1+(Bonds!K457/100)))</f>
        <v>0.0007461629326</v>
      </c>
      <c r="O467" s="99">
        <f>-M467*Bonds!$AS$8</f>
        <v>-1.275809496</v>
      </c>
      <c r="P467" s="99">
        <f t="shared" si="5"/>
        <v>-4.034463867</v>
      </c>
    </row>
    <row r="468">
      <c r="A468" s="262">
        <v>42473.0</v>
      </c>
      <c r="B468" s="10">
        <f>exp(-'Yield curve'!B461*$B$9/100)</f>
        <v>0.9075560061</v>
      </c>
      <c r="C468" s="10">
        <f>exp(-'Yield curve'!C461*$C$9/100)</f>
        <v>0.8267937587</v>
      </c>
      <c r="D468" s="10">
        <f>exp(-'Yield curve'!D461*$D$9/100)</f>
        <v>0.7542736845</v>
      </c>
      <c r="E468" s="10">
        <f>exp(-'Yield curve'!E461*$E$9/100)</f>
        <v>0.6882521576</v>
      </c>
      <c r="F468" s="10">
        <f>exp(-'Yield curve'!F461*$F$9/100)</f>
        <v>0.6287635545</v>
      </c>
      <c r="G468" s="10">
        <f>exp(-'Yield curve'!G461*$G$9/100)</f>
        <v>0.5740722612</v>
      </c>
      <c r="H468" s="10">
        <f>exp(-'Yield curve'!H461*$H$9/100)</f>
        <v>0.5244527191</v>
      </c>
      <c r="I468" s="10">
        <f>exp(-'Yield curve'!I461*$I$9/100)</f>
        <v>0.4786431255</v>
      </c>
      <c r="J468" s="10">
        <f>exp(-'Yield curve'!J461*$J$9/100)</f>
        <v>0.4369222576</v>
      </c>
      <c r="K468" s="99">
        <f>exp(-'Yield curve'!K461*$K$9/100)</f>
        <v>0.3989177595</v>
      </c>
      <c r="L468" s="99">
        <f t="shared" si="3"/>
        <v>61.65704144</v>
      </c>
      <c r="M468" s="99">
        <f t="shared" si="4"/>
        <v>8.149471747</v>
      </c>
      <c r="N468" s="99">
        <f>M468*(Bonds!AE458/100)*(1/(1+(Bonds!K458/100)))</f>
        <v>0.002985427877</v>
      </c>
      <c r="O468" s="99">
        <f>-M468*Bonds!$AS$8</f>
        <v>-1.276024402</v>
      </c>
      <c r="P468" s="99">
        <f t="shared" si="5"/>
        <v>-4.03514346</v>
      </c>
    </row>
    <row r="469">
      <c r="A469" s="262">
        <v>42472.0</v>
      </c>
      <c r="B469" s="10">
        <f>exp(-'Yield curve'!B462*$B$9/100)</f>
        <v>0.9076467663</v>
      </c>
      <c r="C469" s="10">
        <f>exp(-'Yield curve'!C462*$C$9/100)</f>
        <v>0.8272899838</v>
      </c>
      <c r="D469" s="10">
        <f>exp(-'Yield curve'!D462*$D$9/100)</f>
        <v>0.755405944</v>
      </c>
      <c r="E469" s="10">
        <f>exp(-'Yield curve'!E462*$E$9/100)</f>
        <v>0.6894921272</v>
      </c>
      <c r="F469" s="10">
        <f>exp(-'Yield curve'!F462*$F$9/100)</f>
        <v>0.6300223399</v>
      </c>
      <c r="G469" s="10">
        <f>exp(-'Yield curve'!G462*$G$9/100)</f>
        <v>0.5752790797</v>
      </c>
      <c r="H469" s="10">
        <f>exp(-'Yield curve'!H462*$H$9/100)</f>
        <v>0.525555227</v>
      </c>
      <c r="I469" s="10">
        <f>exp(-'Yield curve'!I462*$I$9/100)</f>
        <v>0.4799212105</v>
      </c>
      <c r="J469" s="10">
        <f>exp(-'Yield curve'!J462*$J$9/100)</f>
        <v>0.4383664827</v>
      </c>
      <c r="K469" s="99">
        <f>exp(-'Yield curve'!K462*$K$9/100)</f>
        <v>0.4005166261</v>
      </c>
      <c r="L469" s="99">
        <f t="shared" si="3"/>
        <v>61.85489786</v>
      </c>
      <c r="M469" s="99">
        <f t="shared" si="4"/>
        <v>8.153207975</v>
      </c>
      <c r="N469" s="99">
        <f>M469*(Bonds!AE459/100)*(1/(1+(Bonds!K459/100)))</f>
        <v>0</v>
      </c>
      <c r="O469" s="99">
        <f>-M469*Bonds!$AS$8</f>
        <v>-1.276609412</v>
      </c>
      <c r="P469" s="99">
        <f t="shared" si="5"/>
        <v>-4.036993423</v>
      </c>
    </row>
    <row r="470">
      <c r="A470" s="262">
        <v>42471.0</v>
      </c>
      <c r="B470" s="10">
        <f>exp(-'Yield curve'!B463*$B$9/100)</f>
        <v>0.9079191011</v>
      </c>
      <c r="C470" s="10">
        <f>exp(-'Yield curve'!C463*$C$9/100)</f>
        <v>0.8274554583</v>
      </c>
      <c r="D470" s="10">
        <f>exp(-'Yield curve'!D463*$D$9/100)</f>
        <v>0.7547263845</v>
      </c>
      <c r="E470" s="10">
        <f>exp(-'Yield curve'!E463*$E$9/100)</f>
        <v>0.6888029797</v>
      </c>
      <c r="F470" s="10">
        <f>exp(-'Yield curve'!F463*$F$9/100)</f>
        <v>0.6293926325</v>
      </c>
      <c r="G470" s="10">
        <f>exp(-'Yield curve'!G463*$G$9/100)</f>
        <v>0.5749340157</v>
      </c>
      <c r="H470" s="10">
        <f>exp(-'Yield curve'!H463*$H$9/100)</f>
        <v>0.525555227</v>
      </c>
      <c r="I470" s="10">
        <f>exp(-'Yield curve'!I463*$I$9/100)</f>
        <v>0.4799212105</v>
      </c>
      <c r="J470" s="10">
        <f>exp(-'Yield curve'!J463*$J$9/100)</f>
        <v>0.4383664827</v>
      </c>
      <c r="K470" s="99">
        <f>exp(-'Yield curve'!K463*$K$9/100)</f>
        <v>0.4005166261</v>
      </c>
      <c r="L470" s="99">
        <f t="shared" si="3"/>
        <v>61.84822802</v>
      </c>
      <c r="M470" s="99">
        <f t="shared" si="4"/>
        <v>8.153554669</v>
      </c>
      <c r="N470" s="99">
        <f>M470*(Bonds!AE460/100)*(1/(1+(Bonds!K460/100)))</f>
        <v>-0.003735022753</v>
      </c>
      <c r="O470" s="99">
        <f>-M470*Bonds!$AS$8</f>
        <v>-1.276663696</v>
      </c>
      <c r="P470" s="99">
        <f t="shared" si="5"/>
        <v>-4.037165086</v>
      </c>
    </row>
    <row r="471">
      <c r="A471" s="262">
        <v>42468.0</v>
      </c>
      <c r="B471" s="10">
        <f>exp(-'Yield curve'!B464*$B$9/100)</f>
        <v>0.9069209392</v>
      </c>
      <c r="C471" s="10">
        <f>exp(-'Yield curve'!C464*$C$9/100)</f>
        <v>0.8262978312</v>
      </c>
      <c r="D471" s="10">
        <f>exp(-'Yield curve'!D464*$D$9/100)</f>
        <v>0.7538212561</v>
      </c>
      <c r="E471" s="10">
        <f>exp(-'Yield curve'!E464*$E$9/100)</f>
        <v>0.6877017761</v>
      </c>
      <c r="F471" s="10">
        <f>exp(-'Yield curve'!F464*$F$9/100)</f>
        <v>0.6281351052</v>
      </c>
      <c r="G471" s="10">
        <f>exp(-'Yield curve'!G464*$G$9/100)</f>
        <v>0.5735558286</v>
      </c>
      <c r="H471" s="10">
        <f>exp(-'Yield curve'!H464*$H$9/100)</f>
        <v>0.5240857306</v>
      </c>
      <c r="I471" s="10">
        <f>exp(-'Yield curve'!I464*$I$9/100)</f>
        <v>0.4782603641</v>
      </c>
      <c r="J471" s="10">
        <f>exp(-'Yield curve'!J464*$J$9/100)</f>
        <v>0.4365292044</v>
      </c>
      <c r="K471" s="99">
        <f>exp(-'Yield curve'!K464*$K$9/100)</f>
        <v>0.3985190411</v>
      </c>
      <c r="L471" s="99">
        <f t="shared" si="3"/>
        <v>61.60029888</v>
      </c>
      <c r="M471" s="99">
        <f t="shared" si="4"/>
        <v>8.149109178</v>
      </c>
      <c r="N471" s="99">
        <f>M471*(Bonds!AE461/100)*(1/(1+(Bonds!K461/100)))</f>
        <v>-0.008208809612</v>
      </c>
      <c r="O471" s="99">
        <f>-M471*Bonds!$AS$8</f>
        <v>-1.275967632</v>
      </c>
      <c r="P471" s="99">
        <f t="shared" si="5"/>
        <v>-4.034963938</v>
      </c>
    </row>
    <row r="472">
      <c r="A472" s="262">
        <v>42467.0</v>
      </c>
      <c r="B472" s="10">
        <f>exp(-'Yield curve'!B465*$B$9/100)</f>
        <v>0.9069209392</v>
      </c>
      <c r="C472" s="10">
        <f>exp(-'Yield curve'!C465*$C$9/100)</f>
        <v>0.8262978312</v>
      </c>
      <c r="D472" s="10">
        <f>exp(-'Yield curve'!D465*$D$9/100)</f>
        <v>0.7535951436</v>
      </c>
      <c r="E472" s="10">
        <f>exp(-'Yield curve'!E465*$E$9/100)</f>
        <v>0.6868770289</v>
      </c>
      <c r="F472" s="10">
        <f>exp(-'Yield curve'!F465*$F$9/100)</f>
        <v>0.6265667287</v>
      </c>
      <c r="G472" s="10">
        <f>exp(-'Yield curve'!G465*$G$9/100)</f>
        <v>0.5711519458</v>
      </c>
      <c r="H472" s="10">
        <f>exp(-'Yield curve'!H465*$H$9/100)</f>
        <v>0.5207943692</v>
      </c>
      <c r="I472" s="10">
        <f>exp(-'Yield curve'!I465*$I$9/100)</f>
        <v>0.4745760815</v>
      </c>
      <c r="J472" s="10">
        <f>exp(-'Yield curve'!J465*$J$9/100)</f>
        <v>0.4324883022</v>
      </c>
      <c r="K472" s="99">
        <f>exp(-'Yield curve'!K465*$K$9/100)</f>
        <v>0.3941593539</v>
      </c>
      <c r="L472" s="99">
        <f t="shared" si="3"/>
        <v>61.09293242</v>
      </c>
      <c r="M472" s="99">
        <f t="shared" si="4"/>
        <v>8.136331479</v>
      </c>
      <c r="N472" s="99">
        <f>M472*(Bonds!AE462/100)*(1/(1+(Bonds!K462/100)))</f>
        <v>0.01190936819</v>
      </c>
      <c r="O472" s="99">
        <f>-M472*Bonds!$AS$8</f>
        <v>-1.273966931</v>
      </c>
      <c r="P472" s="99">
        <f t="shared" si="5"/>
        <v>-4.028637166</v>
      </c>
    </row>
    <row r="473">
      <c r="A473" s="262">
        <v>42466.0</v>
      </c>
      <c r="B473" s="10">
        <f>exp(-'Yield curve'!B466*$B$9/100)</f>
        <v>0.9066489038</v>
      </c>
      <c r="C473" s="10">
        <f>exp(-'Yield curve'!C466*$C$9/100)</f>
        <v>0.8271245423</v>
      </c>
      <c r="D473" s="10">
        <f>exp(-'Yield curve'!D466*$D$9/100)</f>
        <v>0.7551793562</v>
      </c>
      <c r="E473" s="10">
        <f>exp(-'Yield curve'!E466*$E$9/100)</f>
        <v>0.6892163855</v>
      </c>
      <c r="F473" s="10">
        <f>exp(-'Yield curve'!F466*$F$9/100)</f>
        <v>0.6297074075</v>
      </c>
      <c r="G473" s="10">
        <f>exp(-'Yield curve'!G466*$G$9/100)</f>
        <v>0.5751065218</v>
      </c>
      <c r="H473" s="10">
        <f>exp(-'Yield curve'!H466*$H$9/100)</f>
        <v>0.525555227</v>
      </c>
      <c r="I473" s="10">
        <f>exp(-'Yield curve'!I466*$I$9/100)</f>
        <v>0.4799212105</v>
      </c>
      <c r="J473" s="10">
        <f>exp(-'Yield curve'!J466*$J$9/100)</f>
        <v>0.4383664827</v>
      </c>
      <c r="K473" s="99">
        <f>exp(-'Yield curve'!K466*$K$9/100)</f>
        <v>0.4005166261</v>
      </c>
      <c r="L473" s="99">
        <f t="shared" si="3"/>
        <v>61.84736193</v>
      </c>
      <c r="M473" s="99">
        <f t="shared" si="4"/>
        <v>8.153877637</v>
      </c>
      <c r="N473" s="99">
        <f>M473*(Bonds!AE463/100)*(1/(1+(Bonds!K463/100)))</f>
        <v>-0.003735170699</v>
      </c>
      <c r="O473" s="99">
        <f>-M473*Bonds!$AS$8</f>
        <v>-1.276714266</v>
      </c>
      <c r="P473" s="99">
        <f t="shared" si="5"/>
        <v>-4.037325001</v>
      </c>
    </row>
    <row r="474">
      <c r="A474" s="262">
        <v>42465.0</v>
      </c>
      <c r="B474" s="10">
        <f>exp(-'Yield curve'!B467*$B$9/100)</f>
        <v>0.9063769499</v>
      </c>
      <c r="C474" s="10">
        <f>exp(-'Yield curve'!C467*$C$9/100)</f>
        <v>0.8269591339</v>
      </c>
      <c r="D474" s="10">
        <f>exp(-'Yield curve'!D467*$D$9/100)</f>
        <v>0.7549528364</v>
      </c>
      <c r="E474" s="10">
        <f>exp(-'Yield curve'!E467*$E$9/100)</f>
        <v>0.6888029797</v>
      </c>
      <c r="F474" s="10">
        <f>exp(-'Yield curve'!F467*$F$9/100)</f>
        <v>0.6290780149</v>
      </c>
      <c r="G474" s="10">
        <f>exp(-'Yield curve'!G467*$G$9/100)</f>
        <v>0.5740722612</v>
      </c>
      <c r="H474" s="10">
        <f>exp(-'Yield curve'!H467*$H$9/100)</f>
        <v>0.5240857306</v>
      </c>
      <c r="I474" s="10">
        <f>exp(-'Yield curve'!I467*$I$9/100)</f>
        <v>0.4782603641</v>
      </c>
      <c r="J474" s="10">
        <f>exp(-'Yield curve'!J467*$J$9/100)</f>
        <v>0.4365292044</v>
      </c>
      <c r="K474" s="99">
        <f>exp(-'Yield curve'!K467*$K$9/100)</f>
        <v>0.3985190411</v>
      </c>
      <c r="L474" s="99">
        <f t="shared" si="3"/>
        <v>61.61363192</v>
      </c>
      <c r="M474" s="99">
        <f t="shared" si="4"/>
        <v>8.14827685</v>
      </c>
      <c r="N474" s="99">
        <f>M474*(Bonds!AE464/100)*(1/(1+(Bonds!K464/100)))</f>
        <v>0.006715612788</v>
      </c>
      <c r="O474" s="99">
        <f>-M474*Bonds!$AS$8</f>
        <v>-1.275837308</v>
      </c>
      <c r="P474" s="99">
        <f t="shared" si="5"/>
        <v>-4.034551817</v>
      </c>
    </row>
    <row r="475">
      <c r="A475" s="262">
        <v>42464.0</v>
      </c>
      <c r="B475" s="10">
        <f>exp(-'Yield curve'!B468*$B$9/100)</f>
        <v>0.9061956926</v>
      </c>
      <c r="C475" s="10">
        <f>exp(-'Yield curve'!C468*$C$9/100)</f>
        <v>0.8262978312</v>
      </c>
      <c r="D475" s="10">
        <f>exp(-'Yield curve'!D468*$D$9/100)</f>
        <v>0.7551793562</v>
      </c>
      <c r="E475" s="10">
        <f>exp(-'Yield curve'!E468*$E$9/100)</f>
        <v>0.6899059466</v>
      </c>
      <c r="F475" s="10">
        <f>exp(-'Yield curve'!F468*$F$9/100)</f>
        <v>0.6312836455</v>
      </c>
      <c r="G475" s="10">
        <f>exp(-'Yield curve'!G468*$G$9/100)</f>
        <v>0.5766614076</v>
      </c>
      <c r="H475" s="10">
        <f>exp(-'Yield curve'!H468*$H$9/100)</f>
        <v>0.5270288437</v>
      </c>
      <c r="I475" s="10">
        <f>exp(-'Yield curve'!I468*$I$9/100)</f>
        <v>0.4814594182</v>
      </c>
      <c r="J475" s="10">
        <f>exp(-'Yield curve'!J468*$J$9/100)</f>
        <v>0.439947446</v>
      </c>
      <c r="K475" s="99">
        <f>exp(-'Yield curve'!K468*$K$9/100)</f>
        <v>0.402121901</v>
      </c>
      <c r="L475" s="99">
        <f t="shared" si="3"/>
        <v>62.03847531</v>
      </c>
      <c r="M475" s="99">
        <f t="shared" si="4"/>
        <v>8.158626877</v>
      </c>
      <c r="N475" s="99">
        <f>M475*(Bonds!AE465/100)*(1/(1+(Bonds!K465/100)))</f>
        <v>0</v>
      </c>
      <c r="O475" s="99">
        <f>-M475*Bonds!$AS$8</f>
        <v>-1.27745789</v>
      </c>
      <c r="P475" s="99">
        <f t="shared" si="5"/>
        <v>-4.039676547</v>
      </c>
    </row>
    <row r="476">
      <c r="A476" s="262">
        <v>42461.0</v>
      </c>
      <c r="B476" s="10">
        <f>exp(-'Yield curve'!B469*$B$9/100)</f>
        <v>0.9062863167</v>
      </c>
      <c r="C476" s="10">
        <f>exp(-'Yield curve'!C469*$C$9/100)</f>
        <v>0.8274554583</v>
      </c>
      <c r="D476" s="10">
        <f>exp(-'Yield curve'!D469*$D$9/100)</f>
        <v>0.7565399032</v>
      </c>
      <c r="E476" s="10">
        <f>exp(-'Yield curve'!E469*$E$9/100)</f>
        <v>0.6908724913</v>
      </c>
      <c r="F476" s="10">
        <f>exp(-'Yield curve'!F469*$F$9/100)</f>
        <v>0.6315993663</v>
      </c>
      <c r="G476" s="10">
        <f>exp(-'Yield curve'!G469*$G$9/100)</f>
        <v>0.576834432</v>
      </c>
      <c r="H476" s="10">
        <f>exp(-'Yield curve'!H469*$H$9/100)</f>
        <v>0.5270288437</v>
      </c>
      <c r="I476" s="10">
        <f>exp(-'Yield curve'!I469*$I$9/100)</f>
        <v>0.4814594182</v>
      </c>
      <c r="J476" s="10">
        <f>exp(-'Yield curve'!J469*$J$9/100)</f>
        <v>0.439947446</v>
      </c>
      <c r="K476" s="99">
        <f>exp(-'Yield curve'!K469*$K$9/100)</f>
        <v>0.402121901</v>
      </c>
      <c r="L476" s="99">
        <f t="shared" si="3"/>
        <v>62.05269962</v>
      </c>
      <c r="M476" s="99">
        <f t="shared" si="4"/>
        <v>8.15748826</v>
      </c>
      <c r="N476" s="99">
        <f>M476*(Bonds!AE466/100)*(1/(1+(Bonds!K466/100)))</f>
        <v>0.005233472442</v>
      </c>
      <c r="O476" s="99">
        <f>-M476*Bonds!$AS$8</f>
        <v>-1.277279608</v>
      </c>
      <c r="P476" s="99">
        <f t="shared" si="5"/>
        <v>-4.039112771</v>
      </c>
    </row>
    <row r="477">
      <c r="A477" s="262">
        <v>42460.0</v>
      </c>
      <c r="B477" s="10">
        <f>exp(-'Yield curve'!B470*$B$9/100)</f>
        <v>0.9059238747</v>
      </c>
      <c r="C477" s="10">
        <f>exp(-'Yield curve'!C470*$C$9/100)</f>
        <v>0.8272899838</v>
      </c>
      <c r="D477" s="10">
        <f>exp(-'Yield curve'!D470*$D$9/100)</f>
        <v>0.7569939634</v>
      </c>
      <c r="E477" s="10">
        <f>exp(-'Yield curve'!E470*$E$9/100)</f>
        <v>0.6919787721</v>
      </c>
      <c r="F477" s="10">
        <f>exp(-'Yield curve'!F470*$F$9/100)</f>
        <v>0.6334970094</v>
      </c>
      <c r="G477" s="10">
        <f>exp(-'Yield curve'!G470*$G$9/100)</f>
        <v>0.5790884788</v>
      </c>
      <c r="H477" s="10">
        <f>exp(-'Yield curve'!H470*$H$9/100)</f>
        <v>0.5296176224</v>
      </c>
      <c r="I477" s="10">
        <f>exp(-'Yield curve'!I470*$I$9/100)</f>
        <v>0.4841631543</v>
      </c>
      <c r="J477" s="10">
        <f>exp(-'Yield curve'!J470*$J$9/100)</f>
        <v>0.4427278641</v>
      </c>
      <c r="K477" s="99">
        <f>exp(-'Yield curve'!K470*$K$9/100)</f>
        <v>0.4049466293</v>
      </c>
      <c r="L477" s="99">
        <f t="shared" si="3"/>
        <v>62.39145867</v>
      </c>
      <c r="M477" s="99">
        <f t="shared" si="4"/>
        <v>8.165265865</v>
      </c>
      <c r="N477" s="99">
        <f>M477*(Bonds!AE467/100)*(1/(1+(Bonds!K467/100)))</f>
        <v>-0.002995328637</v>
      </c>
      <c r="O477" s="99">
        <f>-M477*Bonds!$AS$8</f>
        <v>-1.278497407</v>
      </c>
      <c r="P477" s="99">
        <f t="shared" si="5"/>
        <v>-4.042963788</v>
      </c>
    </row>
    <row r="478">
      <c r="A478" s="262">
        <v>42459.0</v>
      </c>
      <c r="B478" s="10">
        <f>exp(-'Yield curve'!B471*$B$9/100)</f>
        <v>0.9078283138</v>
      </c>
      <c r="C478" s="10">
        <f>exp(-'Yield curve'!C471*$C$9/100)</f>
        <v>0.8287804467</v>
      </c>
      <c r="D478" s="10">
        <f>exp(-'Yield curve'!D471*$D$9/100)</f>
        <v>0.7572210956</v>
      </c>
      <c r="E478" s="10">
        <f>exp(-'Yield curve'!E471*$E$9/100)</f>
        <v>0.6915637094</v>
      </c>
      <c r="F478" s="10">
        <f>exp(-'Yield curve'!F471*$F$9/100)</f>
        <v>0.6322312815</v>
      </c>
      <c r="G478" s="10">
        <f>exp(-'Yield curve'!G471*$G$9/100)</f>
        <v>0.5775270488</v>
      </c>
      <c r="H478" s="10">
        <f>exp(-'Yield curve'!H471*$H$9/100)</f>
        <v>0.5277672008</v>
      </c>
      <c r="I478" s="10">
        <f>exp(-'Yield curve'!I471*$I$9/100)</f>
        <v>0.4823589818</v>
      </c>
      <c r="J478" s="10">
        <f>exp(-'Yield curve'!J471*$J$9/100)</f>
        <v>0.441004588</v>
      </c>
      <c r="K478" s="99">
        <f>exp(-'Yield curve'!K471*$K$9/100)</f>
        <v>0.4033300781</v>
      </c>
      <c r="L478" s="99">
        <f t="shared" si="3"/>
        <v>62.20665241</v>
      </c>
      <c r="M478" s="99">
        <f t="shared" si="4"/>
        <v>8.15955038</v>
      </c>
      <c r="N478" s="99">
        <f>M478*(Bonds!AE468/100)*(1/(1+(Bonds!K468/100)))</f>
        <v>-0.01047247023</v>
      </c>
      <c r="O478" s="99">
        <f>-M478*Bonds!$AS$8</f>
        <v>-1.27760249</v>
      </c>
      <c r="P478" s="99">
        <f t="shared" si="5"/>
        <v>-4.040133812</v>
      </c>
    </row>
    <row r="479">
      <c r="A479" s="262">
        <v>42458.0</v>
      </c>
      <c r="B479" s="10">
        <f>exp(-'Yield curve'!B472*$B$9/100)</f>
        <v>0.9079191011</v>
      </c>
      <c r="C479" s="10">
        <f>exp(-'Yield curve'!C472*$C$9/100)</f>
        <v>0.8281176875</v>
      </c>
      <c r="D479" s="10">
        <f>exp(-'Yield curve'!D472*$D$9/100)</f>
        <v>0.755405944</v>
      </c>
      <c r="E479" s="10">
        <f>exp(-'Yield curve'!E472*$E$9/100)</f>
        <v>0.6888029797</v>
      </c>
      <c r="F479" s="10">
        <f>exp(-'Yield curve'!F472*$F$9/100)</f>
        <v>0.6284492513</v>
      </c>
      <c r="G479" s="10">
        <f>exp(-'Yield curve'!G472*$G$9/100)</f>
        <v>0.5735558286</v>
      </c>
      <c r="H479" s="10">
        <f>exp(-'Yield curve'!H472*$H$9/100)</f>
        <v>0.523718999</v>
      </c>
      <c r="I479" s="10">
        <f>exp(-'Yield curve'!I472*$I$9/100)</f>
        <v>0.4777504917</v>
      </c>
      <c r="J479" s="10">
        <f>exp(-'Yield curve'!J472*$J$9/100)</f>
        <v>0.4358749015</v>
      </c>
      <c r="K479" s="99">
        <f>exp(-'Yield curve'!K472*$K$9/100)</f>
        <v>0.3977227995</v>
      </c>
      <c r="L479" s="99">
        <f t="shared" si="3"/>
        <v>61.53289289</v>
      </c>
      <c r="M479" s="99">
        <f t="shared" si="4"/>
        <v>8.144804212</v>
      </c>
      <c r="N479" s="99">
        <f>M479*(Bonds!AE469/100)*(1/(1+(Bonds!K469/100)))</f>
        <v>0.002982898448</v>
      </c>
      <c r="O479" s="99">
        <f>-M479*Bonds!$AS$8</f>
        <v>-1.275293571</v>
      </c>
      <c r="P479" s="99">
        <f t="shared" si="5"/>
        <v>-4.032832369</v>
      </c>
    </row>
    <row r="480">
      <c r="A480" s="262">
        <v>42457.0</v>
      </c>
      <c r="B480" s="10">
        <f>exp(-'Yield curve'!B473*$B$9/100)</f>
        <v>0.9081915177</v>
      </c>
      <c r="C480" s="10">
        <f>exp(-'Yield curve'!C473*$C$9/100)</f>
        <v>0.8286147072</v>
      </c>
      <c r="D480" s="10">
        <f>exp(-'Yield curve'!D473*$D$9/100)</f>
        <v>0.7560861154</v>
      </c>
      <c r="E480" s="10">
        <f>exp(-'Yield curve'!E473*$E$9/100)</f>
        <v>0.6896300394</v>
      </c>
      <c r="F480" s="10">
        <f>exp(-'Yield curve'!F473*$F$9/100)</f>
        <v>0.6293926325</v>
      </c>
      <c r="G480" s="10">
        <f>exp(-'Yield curve'!G473*$G$9/100)</f>
        <v>0.5744168079</v>
      </c>
      <c r="H480" s="10">
        <f>exp(-'Yield curve'!H473*$H$9/100)</f>
        <v>0.5244527191</v>
      </c>
      <c r="I480" s="10">
        <f>exp(-'Yield curve'!I473*$I$9/100)</f>
        <v>0.4787707807</v>
      </c>
      <c r="J480" s="10">
        <f>exp(-'Yield curve'!J473*$J$9/100)</f>
        <v>0.4371844896</v>
      </c>
      <c r="K480" s="99">
        <f>exp(-'Yield curve'!K473*$K$9/100)</f>
        <v>0.3993168767</v>
      </c>
      <c r="L480" s="99">
        <f t="shared" si="3"/>
        <v>61.72288608</v>
      </c>
      <c r="M480" s="99">
        <f t="shared" si="4"/>
        <v>8.148821391</v>
      </c>
      <c r="N480" s="99">
        <f>M480*(Bonds!AE470/100)*(1/(1+(Bonds!K470/100)))</f>
        <v>0.001492731524</v>
      </c>
      <c r="O480" s="99">
        <f>-M480*Bonds!$AS$8</f>
        <v>-1.275922571</v>
      </c>
      <c r="P480" s="99">
        <f t="shared" si="5"/>
        <v>-4.034821442</v>
      </c>
    </row>
    <row r="481">
      <c r="A481" s="262">
        <v>42454.0</v>
      </c>
      <c r="B481" s="10">
        <f>exp(-'Yield curve'!B474*$B$9/100)</f>
        <v>0.9081007031</v>
      </c>
      <c r="C481" s="10">
        <f>exp(-'Yield curve'!C474*$C$9/100)</f>
        <v>0.8281176875</v>
      </c>
      <c r="D481" s="10">
        <f>exp(-'Yield curve'!D474*$D$9/100)</f>
        <v>0.7560861154</v>
      </c>
      <c r="E481" s="10">
        <f>exp(-'Yield curve'!E474*$E$9/100)</f>
        <v>0.6901819641</v>
      </c>
      <c r="F481" s="10">
        <f>exp(-'Yield curve'!F474*$F$9/100)</f>
        <v>0.6306526774</v>
      </c>
      <c r="G481" s="10">
        <f>exp(-'Yield curve'!G474*$G$9/100)</f>
        <v>0.5756243507</v>
      </c>
      <c r="H481" s="10">
        <f>exp(-'Yield curve'!H474*$H$9/100)</f>
        <v>0.525555227</v>
      </c>
      <c r="I481" s="10">
        <f>exp(-'Yield curve'!I474*$I$9/100)</f>
        <v>0.4797932486</v>
      </c>
      <c r="J481" s="10">
        <f>exp(-'Yield curve'!J474*$J$9/100)</f>
        <v>0.4381035417</v>
      </c>
      <c r="K481" s="99">
        <f>exp(-'Yield curve'!K474*$K$9/100)</f>
        <v>0.4001163097</v>
      </c>
      <c r="L481" s="99">
        <f t="shared" si="3"/>
        <v>61.82479235</v>
      </c>
      <c r="M481" s="99">
        <f t="shared" si="4"/>
        <v>8.150971448</v>
      </c>
      <c r="N481" s="99">
        <f>M481*(Bonds!AE471/100)*(1/(1+(Bonds!K471/100)))</f>
        <v>-0.006720295258</v>
      </c>
      <c r="O481" s="99">
        <f>-M481*Bonds!$AS$8</f>
        <v>-1.276259222</v>
      </c>
      <c r="P481" s="99">
        <f t="shared" si="5"/>
        <v>-4.035886025</v>
      </c>
    </row>
    <row r="482">
      <c r="A482" s="262">
        <v>42453.0</v>
      </c>
      <c r="B482" s="10">
        <f>exp(-'Yield curve'!B475*$B$9/100)</f>
        <v>0.9081915177</v>
      </c>
      <c r="C482" s="10">
        <f>exp(-'Yield curve'!C475*$C$9/100)</f>
        <v>0.8276209659</v>
      </c>
      <c r="D482" s="10">
        <f>exp(-'Yield curve'!D475*$D$9/100)</f>
        <v>0.755405944</v>
      </c>
      <c r="E482" s="10">
        <f>exp(-'Yield curve'!E475*$E$9/100)</f>
        <v>0.689078556</v>
      </c>
      <c r="F482" s="10">
        <f>exp(-'Yield curve'!F475*$F$9/100)</f>
        <v>0.6290780149</v>
      </c>
      <c r="G482" s="10">
        <f>exp(-'Yield curve'!G475*$G$9/100)</f>
        <v>0.5737279212</v>
      </c>
      <c r="H482" s="10">
        <f>exp(-'Yield curve'!H475*$H$9/100)</f>
        <v>0.523352524</v>
      </c>
      <c r="I482" s="10">
        <f>exp(-'Yield curve'!I475*$I$9/100)</f>
        <v>0.4771139155</v>
      </c>
      <c r="J482" s="10">
        <f>exp(-'Yield curve'!J475*$J$9/100)</f>
        <v>0.4349605246</v>
      </c>
      <c r="K482" s="99">
        <f>exp(-'Yield curve'!K475*$K$9/100)</f>
        <v>0.3965314191</v>
      </c>
      <c r="L482" s="99">
        <f t="shared" si="3"/>
        <v>61.40585647</v>
      </c>
      <c r="M482" s="99">
        <f t="shared" si="4"/>
        <v>8.140927615</v>
      </c>
      <c r="N482" s="99">
        <f>M482*(Bonds!AE472/100)*(1/(1+(Bonds!K472/100)))</f>
        <v>0.003725824995</v>
      </c>
      <c r="O482" s="99">
        <f>-M482*Bonds!$AS$8</f>
        <v>-1.274686583</v>
      </c>
      <c r="P482" s="99">
        <f t="shared" si="5"/>
        <v>-4.030912904</v>
      </c>
    </row>
    <row r="483">
      <c r="A483" s="262">
        <v>42452.0</v>
      </c>
      <c r="B483" s="10">
        <f>exp(-'Yield curve'!B476*$B$9/100)</f>
        <v>0.9083731742</v>
      </c>
      <c r="C483" s="10">
        <f>exp(-'Yield curve'!C476*$C$9/100)</f>
        <v>0.8286147072</v>
      </c>
      <c r="D483" s="10">
        <f>exp(-'Yield curve'!D476*$D$9/100)</f>
        <v>0.7569939634</v>
      </c>
      <c r="E483" s="10">
        <f>exp(-'Yield curve'!E476*$E$9/100)</f>
        <v>0.6908724913</v>
      </c>
      <c r="F483" s="10">
        <f>exp(-'Yield curve'!F476*$F$9/100)</f>
        <v>0.6309680826</v>
      </c>
      <c r="G483" s="10">
        <f>exp(-'Yield curve'!G476*$G$9/100)</f>
        <v>0.5754516893</v>
      </c>
      <c r="H483" s="10">
        <f>exp(-'Yield curve'!H476*$H$9/100)</f>
        <v>0.5248199645</v>
      </c>
      <c r="I483" s="10">
        <f>exp(-'Yield curve'!I476*$I$9/100)</f>
        <v>0.4787707807</v>
      </c>
      <c r="J483" s="10">
        <f>exp(-'Yield curve'!J476*$J$9/100)</f>
        <v>0.4367912006</v>
      </c>
      <c r="K483" s="99">
        <f>exp(-'Yield curve'!K476*$K$9/100)</f>
        <v>0.3985190411</v>
      </c>
      <c r="L483" s="99">
        <f t="shared" si="3"/>
        <v>61.65751694</v>
      </c>
      <c r="M483" s="99">
        <f t="shared" si="4"/>
        <v>8.145259714</v>
      </c>
      <c r="N483" s="99">
        <f>M483*(Bonds!AE473/100)*(1/(1+(Bonds!K473/100)))</f>
        <v>0.01417215518</v>
      </c>
      <c r="O483" s="99">
        <f>-M483*Bonds!$AS$8</f>
        <v>-1.275364892</v>
      </c>
      <c r="P483" s="99">
        <f t="shared" si="5"/>
        <v>-4.033057907</v>
      </c>
    </row>
    <row r="484">
      <c r="A484" s="262">
        <v>42451.0</v>
      </c>
      <c r="B484" s="10">
        <f>exp(-'Yield curve'!B477*$B$9/100)</f>
        <v>0.9095548272</v>
      </c>
      <c r="C484" s="10">
        <f>exp(-'Yield curve'!C477*$C$9/100)</f>
        <v>0.830273595</v>
      </c>
      <c r="D484" s="10">
        <f>exp(-'Yield curve'!D477*$D$9/100)</f>
        <v>0.7590406088</v>
      </c>
      <c r="E484" s="10">
        <f>exp(-'Yield curve'!E477*$E$9/100)</f>
        <v>0.6940578254</v>
      </c>
      <c r="F484" s="10">
        <f>exp(-'Yield curve'!F477*$F$9/100)</f>
        <v>0.635400354</v>
      </c>
      <c r="G484" s="10">
        <f>exp(-'Yield curve'!G477*$G$9/100)</f>
        <v>0.5810026274</v>
      </c>
      <c r="H484" s="10">
        <f>exp(-'Yield curve'!H477*$H$9/100)</f>
        <v>0.5314745318</v>
      </c>
      <c r="I484" s="10">
        <f>exp(-'Yield curve'!I477*$I$9/100)</f>
        <v>0.4858444993</v>
      </c>
      <c r="J484" s="10">
        <f>exp(-'Yield curve'!J477*$J$9/100)</f>
        <v>0.4441912793</v>
      </c>
      <c r="K484" s="99">
        <f>exp(-'Yield curve'!K477*$K$9/100)</f>
        <v>0.4061632933</v>
      </c>
      <c r="L484" s="99">
        <f t="shared" si="3"/>
        <v>62.58584137</v>
      </c>
      <c r="M484" s="99">
        <f t="shared" si="4"/>
        <v>8.164761374</v>
      </c>
      <c r="N484" s="99">
        <f>M484*(Bonds!AE474/100)*(1/(1+(Bonds!K474/100)))</f>
        <v>0</v>
      </c>
      <c r="O484" s="99">
        <f>-M484*Bonds!$AS$8</f>
        <v>-1.278418415</v>
      </c>
      <c r="P484" s="99">
        <f t="shared" si="5"/>
        <v>-4.042713993</v>
      </c>
    </row>
    <row r="485">
      <c r="A485" s="262">
        <v>42450.0</v>
      </c>
      <c r="B485" s="10">
        <f>exp(-'Yield curve'!B478*$B$9/100)</f>
        <v>0.9098277346</v>
      </c>
      <c r="C485" s="10">
        <f>exp(-'Yield curve'!C478*$C$9/100)</f>
        <v>0.8304396663</v>
      </c>
      <c r="D485" s="10">
        <f>exp(-'Yield curve'!D478*$D$9/100)</f>
        <v>0.7594961698</v>
      </c>
      <c r="E485" s="10">
        <f>exp(-'Yield curve'!E478*$E$9/100)</f>
        <v>0.6944743851</v>
      </c>
      <c r="F485" s="10">
        <f>exp(-'Yield curve'!F478*$F$9/100)</f>
        <v>0.6357181336</v>
      </c>
      <c r="G485" s="10">
        <f>exp(-'Yield curve'!G478*$G$9/100)</f>
        <v>0.5815257651</v>
      </c>
      <c r="H485" s="10">
        <f>exp(-'Yield curve'!H478*$H$9/100)</f>
        <v>0.5322191172</v>
      </c>
      <c r="I485" s="10">
        <f>exp(-'Yield curve'!I478*$I$9/100)</f>
        <v>0.4863630099</v>
      </c>
      <c r="J485" s="10">
        <f>exp(-'Yield curve'!J478*$J$9/100)</f>
        <v>0.4444578741</v>
      </c>
      <c r="K485" s="99">
        <f>exp(-'Yield curve'!K478*$K$9/100)</f>
        <v>0.4061632933</v>
      </c>
      <c r="L485" s="99">
        <f t="shared" si="3"/>
        <v>62.59872735</v>
      </c>
      <c r="M485" s="99">
        <f t="shared" si="4"/>
        <v>8.16420589</v>
      </c>
      <c r="N485" s="99">
        <f>M485*(Bonds!AE475/100)*(1/(1+(Bonds!K475/100)))</f>
        <v>0.001497882009</v>
      </c>
      <c r="O485" s="99">
        <f>-M485*Bonds!$AS$8</f>
        <v>-1.278331438</v>
      </c>
      <c r="P485" s="99">
        <f t="shared" si="5"/>
        <v>-4.04243895</v>
      </c>
    </row>
    <row r="486">
      <c r="A486" s="262">
        <v>42447.0</v>
      </c>
      <c r="B486" s="10">
        <f>exp(-'Yield curve'!B479*$B$9/100)</f>
        <v>0.910555888</v>
      </c>
      <c r="C486" s="10">
        <f>exp(-'Yield curve'!C479*$C$9/100)</f>
        <v>0.8312705213</v>
      </c>
      <c r="D486" s="10">
        <f>exp(-'Yield curve'!D479*$D$9/100)</f>
        <v>0.7604081123</v>
      </c>
      <c r="E486" s="10">
        <f>exp(-'Yield curve'!E479*$E$9/100)</f>
        <v>0.6954473301</v>
      </c>
      <c r="F486" s="10">
        <f>exp(-'Yield curve'!F479*$F$9/100)</f>
        <v>0.6366724264</v>
      </c>
      <c r="G486" s="10">
        <f>exp(-'Yield curve'!G479*$G$9/100)</f>
        <v>0.5820493739</v>
      </c>
      <c r="H486" s="10">
        <f>exp(-'Yield curve'!H479*$H$9/100)</f>
        <v>0.5322191172</v>
      </c>
      <c r="I486" s="10">
        <f>exp(-'Yield curve'!I479*$I$9/100)</f>
        <v>0.4866224727</v>
      </c>
      <c r="J486" s="10">
        <f>exp(-'Yield curve'!J479*$J$9/100)</f>
        <v>0.4449915437</v>
      </c>
      <c r="K486" s="99">
        <f>exp(-'Yield curve'!K479*$K$9/100)</f>
        <v>0.4069764328</v>
      </c>
      <c r="L486" s="99">
        <f t="shared" si="3"/>
        <v>62.70288954</v>
      </c>
      <c r="M486" s="99">
        <f t="shared" si="4"/>
        <v>8.165394518</v>
      </c>
      <c r="N486" s="99">
        <f>M486*(Bonds!AE476/100)*(1/(1+(Bonds!K476/100)))</f>
        <v>-0.008241062455</v>
      </c>
      <c r="O486" s="99">
        <f>-M486*Bonds!$AS$8</f>
        <v>-1.278517551</v>
      </c>
      <c r="P486" s="99">
        <f t="shared" si="5"/>
        <v>-4.043027489</v>
      </c>
    </row>
    <row r="487">
      <c r="A487" s="262">
        <v>42446.0</v>
      </c>
      <c r="B487" s="10">
        <f>exp(-'Yield curve'!B480*$B$9/100)</f>
        <v>0.9101917385</v>
      </c>
      <c r="C487" s="10">
        <f>exp(-'Yield curve'!C480*$C$9/100)</f>
        <v>0.8314367921</v>
      </c>
      <c r="D487" s="10">
        <f>exp(-'Yield curve'!D480*$D$9/100)</f>
        <v>0.7594961698</v>
      </c>
      <c r="E487" s="10">
        <f>exp(-'Yield curve'!E480*$E$9/100)</f>
        <v>0.6933641145</v>
      </c>
      <c r="F487" s="10">
        <f>exp(-'Yield curve'!F480*$F$9/100)</f>
        <v>0.6331803401</v>
      </c>
      <c r="G487" s="10">
        <f>exp(-'Yield curve'!G480*$G$9/100)</f>
        <v>0.5782204972</v>
      </c>
      <c r="H487" s="10">
        <f>exp(-'Yield curve'!H480*$H$9/100)</f>
        <v>0.5281367672</v>
      </c>
      <c r="I487" s="10">
        <f>exp(-'Yield curve'!I480*$I$9/100)</f>
        <v>0.4823589818</v>
      </c>
      <c r="J487" s="10">
        <f>exp(-'Yield curve'!J480*$J$9/100)</f>
        <v>0.4406078624</v>
      </c>
      <c r="K487" s="99">
        <f>exp(-'Yield curve'!K480*$K$9/100)</f>
        <v>0.402524224</v>
      </c>
      <c r="L487" s="99">
        <f t="shared" si="3"/>
        <v>62.16073361</v>
      </c>
      <c r="M487" s="99">
        <f t="shared" si="4"/>
        <v>8.153828226</v>
      </c>
      <c r="N487" s="99">
        <f>M487*(Bonds!AE477/100)*(1/(1+(Bonds!K477/100)))</f>
        <v>-0.02242115919</v>
      </c>
      <c r="O487" s="99">
        <f>-M487*Bonds!$AS$8</f>
        <v>-1.276706529</v>
      </c>
      <c r="P487" s="99">
        <f t="shared" si="5"/>
        <v>-4.037300535</v>
      </c>
    </row>
    <row r="488">
      <c r="A488" s="262">
        <v>42445.0</v>
      </c>
      <c r="B488" s="10">
        <f>exp(-'Yield curve'!B481*$B$9/100)</f>
        <v>0.9091001635</v>
      </c>
      <c r="C488" s="10">
        <f>exp(-'Yield curve'!C481*$C$9/100)</f>
        <v>0.8271245423</v>
      </c>
      <c r="D488" s="10">
        <f>exp(-'Yield curve'!D481*$D$9/100)</f>
        <v>0.7524655983</v>
      </c>
      <c r="E488" s="10">
        <f>exp(-'Yield curve'!E481*$E$9/100)</f>
        <v>0.6846825355</v>
      </c>
      <c r="F488" s="10">
        <f>exp(-'Yield curve'!F481*$F$9/100)</f>
        <v>0.6231300712</v>
      </c>
      <c r="G488" s="10">
        <f>exp(-'Yield curve'!G481*$G$9/100)</f>
        <v>0.5673947553</v>
      </c>
      <c r="H488" s="10">
        <f>exp(-'Yield curve'!H481*$H$9/100)</f>
        <v>0.5167996519</v>
      </c>
      <c r="I488" s="10">
        <f>exp(-'Yield curve'!I481*$I$9/100)</f>
        <v>0.4706690904</v>
      </c>
      <c r="J488" s="10">
        <f>exp(-'Yield curve'!J481*$J$9/100)</f>
        <v>0.4287419741</v>
      </c>
      <c r="K488" s="99">
        <f>exp(-'Yield curve'!K481*$K$9/100)</f>
        <v>0.3906278354</v>
      </c>
      <c r="L488" s="99">
        <f t="shared" si="3"/>
        <v>60.6603603</v>
      </c>
      <c r="M488" s="99">
        <f t="shared" si="4"/>
        <v>8.125961305</v>
      </c>
      <c r="N488" s="99">
        <f>M488*(Bonds!AE478/100)*(1/(1+(Bonds!K478/100)))</f>
        <v>-0.007427752564</v>
      </c>
      <c r="O488" s="99">
        <f>-M488*Bonds!$AS$8</f>
        <v>-1.272343194</v>
      </c>
      <c r="P488" s="99">
        <f t="shared" si="5"/>
        <v>-4.02350246</v>
      </c>
    </row>
    <row r="489">
      <c r="A489" s="262">
        <v>42444.0</v>
      </c>
      <c r="B489" s="10">
        <f>exp(-'Yield curve'!B482*$B$9/100)</f>
        <v>0.909009258</v>
      </c>
      <c r="C489" s="10">
        <f>exp(-'Yield curve'!C482*$C$9/100)</f>
        <v>0.8266284164</v>
      </c>
      <c r="D489" s="10">
        <f>exp(-'Yield curve'!D482*$D$9/100)</f>
        <v>0.751337746</v>
      </c>
      <c r="E489" s="10">
        <f>exp(-'Yield curve'!E482*$E$9/100)</f>
        <v>0.6826315659</v>
      </c>
      <c r="F489" s="10">
        <f>exp(-'Yield curve'!F482*$F$9/100)</f>
        <v>0.620022197</v>
      </c>
      <c r="G489" s="10">
        <f>exp(-'Yield curve'!G482*$G$9/100)</f>
        <v>0.5636622807</v>
      </c>
      <c r="H489" s="10">
        <f>exp(-'Yield curve'!H482*$H$9/100)</f>
        <v>0.5124767166</v>
      </c>
      <c r="I489" s="10">
        <f>exp(-'Yield curve'!I482*$I$9/100)</f>
        <v>0.4664209779</v>
      </c>
      <c r="J489" s="10">
        <f>exp(-'Yield curve'!J482*$J$9/100)</f>
        <v>0.4246457445</v>
      </c>
      <c r="K489" s="99">
        <f>exp(-'Yield curve'!K482*$K$9/100)</f>
        <v>0.3867410235</v>
      </c>
      <c r="L489" s="99">
        <f t="shared" si="3"/>
        <v>60.17661809</v>
      </c>
      <c r="M489" s="99">
        <f t="shared" si="4"/>
        <v>8.115608663</v>
      </c>
      <c r="N489" s="99">
        <f>M489*(Bonds!AE479/100)*(1/(1+(Bonds!K479/100)))</f>
        <v>0.006670363285</v>
      </c>
      <c r="O489" s="99">
        <f>-M489*Bonds!$AS$8</f>
        <v>-1.270722203</v>
      </c>
      <c r="P489" s="99">
        <f t="shared" si="5"/>
        <v>-4.018376435</v>
      </c>
    </row>
    <row r="490">
      <c r="A490" s="262">
        <v>42443.0</v>
      </c>
      <c r="B490" s="10">
        <f>exp(-'Yield curve'!B483*$B$9/100)</f>
        <v>0.9097367564</v>
      </c>
      <c r="C490" s="10">
        <f>exp(-'Yield curve'!C483*$C$9/100)</f>
        <v>0.8284490009</v>
      </c>
      <c r="D490" s="10">
        <f>exp(-'Yield curve'!D483*$D$9/100)</f>
        <v>0.7538212561</v>
      </c>
      <c r="E490" s="10">
        <f>exp(-'Yield curve'!E483*$E$9/100)</f>
        <v>0.6853675605</v>
      </c>
      <c r="F490" s="10">
        <f>exp(-'Yield curve'!F483*$F$9/100)</f>
        <v>0.622818584</v>
      </c>
      <c r="G490" s="10">
        <f>exp(-'Yield curve'!G483*$G$9/100)</f>
        <v>0.5665443012</v>
      </c>
      <c r="H490" s="10">
        <f>exp(-'Yield curve'!H483*$H$9/100)</f>
        <v>0.5153546369</v>
      </c>
      <c r="I490" s="10">
        <f>exp(-'Yield curve'!I483*$I$9/100)</f>
        <v>0.469540839</v>
      </c>
      <c r="J490" s="10">
        <f>exp(-'Yield curve'!J483*$J$9/100)</f>
        <v>0.4279709327</v>
      </c>
      <c r="K490" s="99">
        <f>exp(-'Yield curve'!K483*$K$9/100)</f>
        <v>0.3902374028</v>
      </c>
      <c r="L490" s="99">
        <f t="shared" si="3"/>
        <v>60.61818472</v>
      </c>
      <c r="M490" s="99">
        <f t="shared" si="4"/>
        <v>8.123641063</v>
      </c>
      <c r="N490" s="99">
        <f>M490*(Bonds!AE480/100)*(1/(1+(Bonds!K480/100)))</f>
        <v>0.005939962389</v>
      </c>
      <c r="O490" s="99">
        <f>-M490*Bonds!$AS$8</f>
        <v>-1.271979897</v>
      </c>
      <c r="P490" s="99">
        <f t="shared" si="5"/>
        <v>-4.022353611</v>
      </c>
    </row>
    <row r="491">
      <c r="A491" s="262">
        <v>42440.0</v>
      </c>
      <c r="B491" s="10">
        <f>exp(-'Yield curve'!B484*$B$9/100)</f>
        <v>0.9106469482</v>
      </c>
      <c r="C491" s="10">
        <f>exp(-'Yield curve'!C484*$C$9/100)</f>
        <v>0.8309380796</v>
      </c>
      <c r="D491" s="10">
        <f>exp(-'Yield curve'!D484*$D$9/100)</f>
        <v>0.7567668992</v>
      </c>
      <c r="E491" s="10">
        <f>exp(-'Yield curve'!E484*$E$9/100)</f>
        <v>0.6883898218</v>
      </c>
      <c r="F491" s="10">
        <f>exp(-'Yield curve'!F484*$F$9/100)</f>
        <v>0.6256275832</v>
      </c>
      <c r="G491" s="10">
        <f>exp(-'Yield curve'!G484*$G$9/100)</f>
        <v>0.5694410576</v>
      </c>
      <c r="H491" s="10">
        <f>exp(-'Yield curve'!H484*$H$9/100)</f>
        <v>0.5182487187</v>
      </c>
      <c r="I491" s="10">
        <f>exp(-'Yield curve'!I484*$I$9/100)</f>
        <v>0.4725555372</v>
      </c>
      <c r="J491" s="10">
        <f>exp(-'Yield curve'!J484*$J$9/100)</f>
        <v>0.4310634431</v>
      </c>
      <c r="K491" s="99">
        <f>exp(-'Yield curve'!K484*$K$9/100)</f>
        <v>0.393371823</v>
      </c>
      <c r="L491" s="99">
        <f t="shared" si="3"/>
        <v>61.02685699</v>
      </c>
      <c r="M491" s="99">
        <f t="shared" si="4"/>
        <v>8.129880746</v>
      </c>
      <c r="N491" s="99">
        <f>M491*(Bonds!AE481/100)*(1/(1+(Bonds!K481/100)))</f>
        <v>0.005205265272</v>
      </c>
      <c r="O491" s="99">
        <f>-M491*Bonds!$AS$8</f>
        <v>-1.272956891</v>
      </c>
      <c r="P491" s="99">
        <f t="shared" si="5"/>
        <v>-4.025443139</v>
      </c>
    </row>
    <row r="492">
      <c r="A492" s="262">
        <v>42439.0</v>
      </c>
      <c r="B492" s="10">
        <f>exp(-'Yield curve'!B485*$B$9/100)</f>
        <v>0.9101007239</v>
      </c>
      <c r="C492" s="10">
        <f>exp(-'Yield curve'!C485*$C$9/100)</f>
        <v>0.8296096417</v>
      </c>
      <c r="D492" s="10">
        <f>exp(-'Yield curve'!D485*$D$9/100)</f>
        <v>0.7560861154</v>
      </c>
      <c r="E492" s="10">
        <f>exp(-'Yield curve'!E485*$E$9/100)</f>
        <v>0.6886652328</v>
      </c>
      <c r="F492" s="10">
        <f>exp(-'Yield curve'!F485*$F$9/100)</f>
        <v>0.6271936088</v>
      </c>
      <c r="G492" s="10">
        <f>exp(-'Yield curve'!G485*$G$9/100)</f>
        <v>0.5714947398</v>
      </c>
      <c r="H492" s="10">
        <f>exp(-'Yield curve'!H485*$H$9/100)</f>
        <v>0.5207943692</v>
      </c>
      <c r="I492" s="10">
        <f>exp(-'Yield curve'!I485*$I$9/100)</f>
        <v>0.4752092717</v>
      </c>
      <c r="J492" s="10">
        <f>exp(-'Yield curve'!J485*$J$9/100)</f>
        <v>0.4337877152</v>
      </c>
      <c r="K492" s="99">
        <f>exp(-'Yield curve'!K485*$K$9/100)</f>
        <v>0.3961350859</v>
      </c>
      <c r="L492" s="99">
        <f t="shared" si="3"/>
        <v>61.34527635</v>
      </c>
      <c r="M492" s="99">
        <f t="shared" si="4"/>
        <v>8.138842849</v>
      </c>
      <c r="N492" s="99">
        <f>M492*(Bonds!AE482/100)*(1/(1+(Bonds!K482/100)))</f>
        <v>0.005959247921</v>
      </c>
      <c r="O492" s="99">
        <f>-M492*Bonds!$AS$8</f>
        <v>-1.274360155</v>
      </c>
      <c r="P492" s="99">
        <f t="shared" si="5"/>
        <v>-4.02988065</v>
      </c>
    </row>
    <row r="493">
      <c r="A493" s="262">
        <v>42438.0</v>
      </c>
      <c r="B493" s="10">
        <f>exp(-'Yield curve'!B486*$B$9/100)</f>
        <v>0.9102827622</v>
      </c>
      <c r="C493" s="10">
        <f>exp(-'Yield curve'!C486*$C$9/100)</f>
        <v>0.830273595</v>
      </c>
      <c r="D493" s="10">
        <f>exp(-'Yield curve'!D486*$D$9/100)</f>
        <v>0.7567668992</v>
      </c>
      <c r="E493" s="10">
        <f>exp(-'Yield curve'!E486*$E$9/100)</f>
        <v>0.6897679792</v>
      </c>
      <c r="F493" s="10">
        <f>exp(-'Yield curve'!F486*$F$9/100)</f>
        <v>0.6287635545</v>
      </c>
      <c r="G493" s="10">
        <f>exp(-'Yield curve'!G486*$G$9/100)</f>
        <v>0.5737279212</v>
      </c>
      <c r="H493" s="10">
        <f>exp(-'Yield curve'!H486*$H$9/100)</f>
        <v>0.523718999</v>
      </c>
      <c r="I493" s="10">
        <f>exp(-'Yield curve'!I486*$I$9/100)</f>
        <v>0.4782603641</v>
      </c>
      <c r="J493" s="10">
        <f>exp(-'Yield curve'!J486*$J$9/100)</f>
        <v>0.4369222576</v>
      </c>
      <c r="K493" s="99">
        <f>exp(-'Yield curve'!K486*$K$9/100)</f>
        <v>0.3993168767</v>
      </c>
      <c r="L493" s="99">
        <f t="shared" si="3"/>
        <v>61.7289919</v>
      </c>
      <c r="M493" s="99">
        <f t="shared" si="4"/>
        <v>8.147399888</v>
      </c>
      <c r="N493" s="99">
        <f>M493*(Bonds!AE483/100)*(1/(1+(Bonds!K483/100)))</f>
        <v>0.001492471128</v>
      </c>
      <c r="O493" s="99">
        <f>-M493*Bonds!$AS$8</f>
        <v>-1.275699996</v>
      </c>
      <c r="P493" s="99">
        <f t="shared" si="5"/>
        <v>-4.034117597</v>
      </c>
    </row>
    <row r="494">
      <c r="A494" s="262">
        <v>42436.0</v>
      </c>
      <c r="B494" s="10">
        <f>exp(-'Yield curve'!B487*$B$9/100)</f>
        <v>0.9103737951</v>
      </c>
      <c r="C494" s="10">
        <f>exp(-'Yield curve'!C487*$C$9/100)</f>
        <v>0.8311042839</v>
      </c>
      <c r="D494" s="10">
        <f>exp(-'Yield curve'!D487*$D$9/100)</f>
        <v>0.7576755646</v>
      </c>
      <c r="E494" s="10">
        <f>exp(-'Yield curve'!E487*$E$9/100)</f>
        <v>0.6905961976</v>
      </c>
      <c r="F494" s="10">
        <f>exp(-'Yield curve'!F487*$F$9/100)</f>
        <v>0.6293926325</v>
      </c>
      <c r="G494" s="10">
        <f>exp(-'Yield curve'!G487*$G$9/100)</f>
        <v>0.5744168079</v>
      </c>
      <c r="H494" s="10">
        <f>exp(-'Yield curve'!H487*$H$9/100)</f>
        <v>0.5244527191</v>
      </c>
      <c r="I494" s="10">
        <f>exp(-'Yield curve'!I487*$I$9/100)</f>
        <v>0.4790261932</v>
      </c>
      <c r="J494" s="10">
        <f>exp(-'Yield curve'!J487*$J$9/100)</f>
        <v>0.4377094259</v>
      </c>
      <c r="K494" s="99">
        <f>exp(-'Yield curve'!K487*$K$9/100)</f>
        <v>0.4001163097</v>
      </c>
      <c r="L494" s="99">
        <f t="shared" si="3"/>
        <v>61.83365472</v>
      </c>
      <c r="M494" s="99">
        <f t="shared" si="4"/>
        <v>8.148881984</v>
      </c>
      <c r="N494" s="99">
        <f>M494*(Bonds!AE484/100)*(1/(1+(Bonds!K484/100)))</f>
        <v>-0.00223952418</v>
      </c>
      <c r="O494" s="99">
        <f>-M494*Bonds!$AS$8</f>
        <v>-1.275932058</v>
      </c>
      <c r="P494" s="99">
        <f t="shared" si="5"/>
        <v>-4.034851444</v>
      </c>
    </row>
    <row r="495">
      <c r="A495" s="262">
        <v>42433.0</v>
      </c>
      <c r="B495" s="10">
        <f>exp(-'Yield curve'!B488*$B$9/100)</f>
        <v>0.9112846242</v>
      </c>
      <c r="C495" s="10">
        <f>exp(-'Yield curve'!C488*$C$9/100)</f>
        <v>0.8309380796</v>
      </c>
      <c r="D495" s="10">
        <f>exp(-'Yield curve'!D488*$D$9/100)</f>
        <v>0.7569939634</v>
      </c>
      <c r="E495" s="10">
        <f>exp(-'Yield curve'!E488*$E$9/100)</f>
        <v>0.6896300394</v>
      </c>
      <c r="F495" s="10">
        <f>exp(-'Yield curve'!F488*$F$9/100)</f>
        <v>0.6281351052</v>
      </c>
      <c r="G495" s="10">
        <f>exp(-'Yield curve'!G488*$G$9/100)</f>
        <v>0.5728679744</v>
      </c>
      <c r="H495" s="10">
        <f>exp(-'Yield curve'!H488*$H$9/100)</f>
        <v>0.5226203431</v>
      </c>
      <c r="I495" s="10">
        <f>exp(-'Yield curve'!I488*$I$9/100)</f>
        <v>0.4773684441</v>
      </c>
      <c r="J495" s="10">
        <f>exp(-'Yield curve'!J488*$J$9/100)</f>
        <v>0.4362673655</v>
      </c>
      <c r="K495" s="99">
        <f>exp(-'Yield curve'!K488*$K$9/100)</f>
        <v>0.3989177595</v>
      </c>
      <c r="L495" s="99">
        <f t="shared" si="3"/>
        <v>61.67935889</v>
      </c>
      <c r="M495" s="99">
        <f t="shared" si="4"/>
        <v>8.14575149</v>
      </c>
      <c r="N495" s="99">
        <f>M495*(Bonds!AE485/100)*(1/(1+(Bonds!K485/100)))</f>
        <v>-0.006714146297</v>
      </c>
      <c r="O495" s="99">
        <f>-M495*Bonds!$AS$8</f>
        <v>-1.275441893</v>
      </c>
      <c r="P495" s="99">
        <f t="shared" si="5"/>
        <v>-4.033301406</v>
      </c>
    </row>
    <row r="496">
      <c r="A496" s="262">
        <v>42432.0</v>
      </c>
      <c r="B496" s="10">
        <f>exp(-'Yield curve'!B489*$B$9/100)</f>
        <v>0.910555888</v>
      </c>
      <c r="C496" s="10">
        <f>exp(-'Yield curve'!C489*$C$9/100)</f>
        <v>0.8294437364</v>
      </c>
      <c r="D496" s="10">
        <f>exp(-'Yield curve'!D489*$D$9/100)</f>
        <v>0.7551793562</v>
      </c>
      <c r="E496" s="10">
        <f>exp(-'Yield curve'!E489*$E$9/100)</f>
        <v>0.6877017761</v>
      </c>
      <c r="F496" s="10">
        <f>exp(-'Yield curve'!F489*$F$9/100)</f>
        <v>0.6262535237</v>
      </c>
      <c r="G496" s="10">
        <f>exp(-'Yield curve'!G489*$G$9/100)</f>
        <v>0.5706381403</v>
      </c>
      <c r="H496" s="10">
        <f>exp(-'Yield curve'!H489*$H$9/100)</f>
        <v>0.5200657672</v>
      </c>
      <c r="I496" s="10">
        <f>exp(-'Yield curve'!I489*$I$9/100)</f>
        <v>0.4744495448</v>
      </c>
      <c r="J496" s="10">
        <f>exp(-'Yield curve'!J489*$J$9/100)</f>
        <v>0.4330075996</v>
      </c>
      <c r="K496" s="99">
        <f>exp(-'Yield curve'!K489*$K$9/100)</f>
        <v>0.3953436074</v>
      </c>
      <c r="L496" s="99">
        <f t="shared" si="3"/>
        <v>61.24359703</v>
      </c>
      <c r="M496" s="99">
        <f t="shared" si="4"/>
        <v>8.137008492</v>
      </c>
      <c r="N496" s="99">
        <f>M496*(Bonds!AE486/100)*(1/(1+(Bonds!K486/100)))</f>
        <v>-0.002233805406</v>
      </c>
      <c r="O496" s="99">
        <f>-M496*Bonds!$AS$8</f>
        <v>-1.274072936</v>
      </c>
      <c r="P496" s="99">
        <f t="shared" si="5"/>
        <v>-4.028972383</v>
      </c>
    </row>
    <row r="497">
      <c r="A497" s="262">
        <v>42431.0</v>
      </c>
      <c r="B497" s="10">
        <f>exp(-'Yield curve'!B490*$B$9/100)</f>
        <v>0.9096457873</v>
      </c>
      <c r="C497" s="10">
        <f>exp(-'Yield curve'!C490*$C$9/100)</f>
        <v>0.8279520806</v>
      </c>
      <c r="D497" s="10">
        <f>exp(-'Yield curve'!D490*$D$9/100)</f>
        <v>0.7531431221</v>
      </c>
      <c r="E497" s="10">
        <f>exp(-'Yield curve'!E490*$E$9/100)</f>
        <v>0.6853675605</v>
      </c>
      <c r="F497" s="10">
        <f>exp(-'Yield curve'!F490*$F$9/100)</f>
        <v>0.6237535129</v>
      </c>
      <c r="G497" s="10">
        <f>exp(-'Yield curve'!G490*$G$9/100)</f>
        <v>0.5684169856</v>
      </c>
      <c r="H497" s="10">
        <f>exp(-'Yield curve'!H490*$H$9/100)</f>
        <v>0.5182487187</v>
      </c>
      <c r="I497" s="10">
        <f>exp(-'Yield curve'!I490*$I$9/100)</f>
        <v>0.472807634</v>
      </c>
      <c r="J497" s="10">
        <f>exp(-'Yield curve'!J490*$J$9/100)</f>
        <v>0.4315810297</v>
      </c>
      <c r="K497" s="99">
        <f>exp(-'Yield curve'!K490*$K$9/100)</f>
        <v>0.3941593539</v>
      </c>
      <c r="L497" s="99">
        <f t="shared" si="3"/>
        <v>61.06370064</v>
      </c>
      <c r="M497" s="99">
        <f t="shared" si="4"/>
        <v>8.136101358</v>
      </c>
      <c r="N497" s="99">
        <f>M497*(Bonds!AE487/100)*(1/(1+(Bonds!K487/100)))</f>
        <v>0.001488628919</v>
      </c>
      <c r="O497" s="99">
        <f>-M497*Bonds!$AS$8</f>
        <v>-1.273930899</v>
      </c>
      <c r="P497" s="99">
        <f t="shared" si="5"/>
        <v>-4.028523223</v>
      </c>
    </row>
    <row r="498">
      <c r="A498" s="262">
        <v>42430.0</v>
      </c>
      <c r="B498" s="10">
        <f>exp(-'Yield curve'!B491*$B$9/100)</f>
        <v>0.9096457873</v>
      </c>
      <c r="C498" s="10">
        <f>exp(-'Yield curve'!C491*$C$9/100)</f>
        <v>0.8272899838</v>
      </c>
      <c r="D498" s="10">
        <f>exp(-'Yield curve'!D491*$D$9/100)</f>
        <v>0.7522398924</v>
      </c>
      <c r="E498" s="10">
        <f>exp(-'Yield curve'!E491*$E$9/100)</f>
        <v>0.6846825355</v>
      </c>
      <c r="F498" s="10">
        <f>exp(-'Yield curve'!F491*$F$9/100)</f>
        <v>0.6234417141</v>
      </c>
      <c r="G498" s="10">
        <f>exp(-'Yield curve'!G491*$G$9/100)</f>
        <v>0.5684169856</v>
      </c>
      <c r="H498" s="10">
        <f>exp(-'Yield curve'!H491*$H$9/100)</f>
        <v>0.5186116198</v>
      </c>
      <c r="I498" s="10">
        <f>exp(-'Yield curve'!I491*$I$9/100)</f>
        <v>0.4733122312</v>
      </c>
      <c r="J498" s="10">
        <f>exp(-'Yield curve'!J491*$J$9/100)</f>
        <v>0.432228887</v>
      </c>
      <c r="K498" s="99">
        <f>exp(-'Yield curve'!K491*$K$9/100)</f>
        <v>0.3949484614</v>
      </c>
      <c r="L498" s="99">
        <f t="shared" si="3"/>
        <v>61.14170949</v>
      </c>
      <c r="M498" s="99">
        <f t="shared" si="4"/>
        <v>8.139311937</v>
      </c>
      <c r="N498" s="99">
        <f>M498*(Bonds!AE488/100)*(1/(1+(Bonds!K488/100)))</f>
        <v>-0.02234233307</v>
      </c>
      <c r="O498" s="99">
        <f>-M498*Bonds!$AS$8</f>
        <v>-1.274433604</v>
      </c>
      <c r="P498" s="99">
        <f t="shared" si="5"/>
        <v>-4.030112915</v>
      </c>
    </row>
    <row r="499">
      <c r="A499" s="262">
        <v>42429.0</v>
      </c>
      <c r="B499" s="10">
        <f>exp(-'Yield curve'!B492*$B$9/100)</f>
        <v>0.9081007031</v>
      </c>
      <c r="C499" s="10">
        <f>exp(-'Yield curve'!C492*$C$9/100)</f>
        <v>0.8244819741</v>
      </c>
      <c r="D499" s="10">
        <f>exp(-'Yield curve'!D492*$D$9/100)</f>
        <v>0.747964322</v>
      </c>
      <c r="E499" s="10">
        <f>exp(-'Yield curve'!E492*$E$9/100)</f>
        <v>0.6782766744</v>
      </c>
      <c r="F499" s="10">
        <f>exp(-'Yield curve'!F492*$F$9/100)</f>
        <v>0.6147743433</v>
      </c>
      <c r="G499" s="10">
        <f>exp(-'Yield curve'!G492*$G$9/100)</f>
        <v>0.5582770134</v>
      </c>
      <c r="H499" s="10">
        <f>exp(-'Yield curve'!H492*$H$9/100)</f>
        <v>0.5071238628</v>
      </c>
      <c r="I499" s="10">
        <f>exp(-'Yield curve'!I492*$I$9/100)</f>
        <v>0.4615953365</v>
      </c>
      <c r="J499" s="10">
        <f>exp(-'Yield curve'!J492*$J$9/100)</f>
        <v>0.4204624929</v>
      </c>
      <c r="K499" s="99">
        <f>exp(-'Yield curve'!K492*$K$9/100)</f>
        <v>0.3832759704</v>
      </c>
      <c r="L499" s="99">
        <f t="shared" si="3"/>
        <v>59.69276146</v>
      </c>
      <c r="M499" s="99">
        <f t="shared" si="4"/>
        <v>8.109291369</v>
      </c>
      <c r="N499" s="99">
        <f>M499*(Bonds!AE489/100)*(1/(1+(Bonds!K489/100)))</f>
        <v>0.001479932725</v>
      </c>
      <c r="O499" s="99">
        <f>-M499*Bonds!$AS$8</f>
        <v>-1.269733057</v>
      </c>
      <c r="P499" s="99">
        <f t="shared" si="5"/>
        <v>-4.015248479</v>
      </c>
    </row>
    <row r="500">
      <c r="A500" s="262">
        <v>42426.0</v>
      </c>
      <c r="B500" s="10">
        <f>exp(-'Yield curve'!B493*$B$9/100)</f>
        <v>0.9071023416</v>
      </c>
      <c r="C500" s="10">
        <f>exp(-'Yield curve'!C493*$C$9/100)</f>
        <v>0.8241522473</v>
      </c>
      <c r="D500" s="10">
        <f>exp(-'Yield curve'!D493*$D$9/100)</f>
        <v>0.7477399664</v>
      </c>
      <c r="E500" s="10">
        <f>exp(-'Yield curve'!E493*$E$9/100)</f>
        <v>0.6784123433</v>
      </c>
      <c r="F500" s="10">
        <f>exp(-'Yield curve'!F493*$F$9/100)</f>
        <v>0.6153894251</v>
      </c>
      <c r="G500" s="10">
        <f>exp(-'Yield curve'!G493*$G$9/100)</f>
        <v>0.5591150573</v>
      </c>
      <c r="H500" s="10">
        <f>exp(-'Yield curve'!H493*$H$9/100)</f>
        <v>0.5081899419</v>
      </c>
      <c r="I500" s="10">
        <f>exp(-'Yield curve'!I493*$I$9/100)</f>
        <v>0.4625811244</v>
      </c>
      <c r="J500" s="10">
        <f>exp(-'Yield curve'!J493*$J$9/100)</f>
        <v>0.4213463919</v>
      </c>
      <c r="K500" s="99">
        <f>exp(-'Yield curve'!K493*$K$9/100)</f>
        <v>0.3840432894</v>
      </c>
      <c r="L500" s="99">
        <f t="shared" si="3"/>
        <v>59.78258139</v>
      </c>
      <c r="M500" s="99">
        <f t="shared" si="4"/>
        <v>8.112126094</v>
      </c>
      <c r="N500" s="99">
        <f>M500*(Bonds!AE490/100)*(1/(1+(Bonds!K490/100)))</f>
        <v>-0.005182521005</v>
      </c>
      <c r="O500" s="99">
        <f>-M500*Bonds!$AS$8</f>
        <v>-1.270176911</v>
      </c>
      <c r="P500" s="99">
        <f t="shared" si="5"/>
        <v>-4.01665207</v>
      </c>
    </row>
    <row r="501">
      <c r="A501" s="262">
        <v>42425.0</v>
      </c>
      <c r="B501" s="10">
        <f>exp(-'Yield curve'!B494*$B$9/100)</f>
        <v>0.9062863167</v>
      </c>
      <c r="C501" s="10">
        <f>exp(-'Yield curve'!C494*$C$9/100)</f>
        <v>0.8223411053</v>
      </c>
      <c r="D501" s="10">
        <f>exp(-'Yield curve'!D494*$D$9/100)</f>
        <v>0.7452764914</v>
      </c>
      <c r="E501" s="10">
        <f>exp(-'Yield curve'!E494*$E$9/100)</f>
        <v>0.6755689867</v>
      </c>
      <c r="F501" s="10">
        <f>exp(-'Yield curve'!F494*$F$9/100)</f>
        <v>0.6123201576</v>
      </c>
      <c r="G501" s="10">
        <f>exp(-'Yield curve'!G494*$G$9/100)</f>
        <v>0.5561039732</v>
      </c>
      <c r="H501" s="10">
        <f>exp(-'Yield curve'!H494*$H$9/100)</f>
        <v>0.5053520317</v>
      </c>
      <c r="I501" s="10">
        <f>exp(-'Yield curve'!I494*$I$9/100)</f>
        <v>0.459752643</v>
      </c>
      <c r="J501" s="10">
        <f>exp(-'Yield curve'!J494*$J$9/100)</f>
        <v>0.4185746625</v>
      </c>
      <c r="K501" s="99">
        <f>exp(-'Yield curve'!K494*$K$9/100)</f>
        <v>0.3813643735</v>
      </c>
      <c r="L501" s="99">
        <f t="shared" si="3"/>
        <v>59.42672995</v>
      </c>
      <c r="M501" s="99">
        <f t="shared" si="4"/>
        <v>8.106738713</v>
      </c>
      <c r="N501" s="99">
        <f>M501*(Bonds!AE491/100)*(1/(1+(Bonds!K491/100)))</f>
        <v>-0.01478792177</v>
      </c>
      <c r="O501" s="99">
        <f>-M501*Bonds!$AS$8</f>
        <v>-1.269333368</v>
      </c>
      <c r="P501" s="99">
        <f t="shared" si="5"/>
        <v>-4.013984553</v>
      </c>
    </row>
    <row r="502">
      <c r="A502" s="262">
        <v>42424.0</v>
      </c>
      <c r="B502" s="10">
        <f>exp(-'Yield curve'!B495*$B$9/100)</f>
        <v>0.905742708</v>
      </c>
      <c r="C502" s="10">
        <f>exp(-'Yield curve'!C495*$C$9/100)</f>
        <v>0.8198777789</v>
      </c>
      <c r="D502" s="10">
        <f>exp(-'Yield curve'!D495*$D$9/100)</f>
        <v>0.741262845</v>
      </c>
      <c r="E502" s="10">
        <f>exp(-'Yield curve'!E495*$E$9/100)</f>
        <v>0.6705882277</v>
      </c>
      <c r="F502" s="10">
        <f>exp(-'Yield curve'!F495*$F$9/100)</f>
        <v>0.6065306597</v>
      </c>
      <c r="G502" s="10">
        <f>exp(-'Yield curve'!G495*$G$9/100)</f>
        <v>0.5498003866</v>
      </c>
      <c r="H502" s="10">
        <f>exp(-'Yield curve'!H495*$H$9/100)</f>
        <v>0.4986753481</v>
      </c>
      <c r="I502" s="10">
        <f>exp(-'Yield curve'!I495*$I$9/100)</f>
        <v>0.4526965102</v>
      </c>
      <c r="J502" s="10">
        <f>exp(-'Yield curve'!J495*$J$9/100)</f>
        <v>0.4112310734</v>
      </c>
      <c r="K502" s="99">
        <f>exp(-'Yield curve'!K495*$K$9/100)</f>
        <v>0.3738128529</v>
      </c>
      <c r="L502" s="99">
        <f t="shared" si="3"/>
        <v>58.48704966</v>
      </c>
      <c r="M502" s="99">
        <f t="shared" si="4"/>
        <v>8.086986202</v>
      </c>
      <c r="N502" s="99">
        <f>M502*(Bonds!AE492/100)*(1/(1+(Bonds!K492/100)))</f>
        <v>-0.000736251475</v>
      </c>
      <c r="O502" s="99">
        <f>-M502*Bonds!$AS$8</f>
        <v>-1.266240568</v>
      </c>
      <c r="P502" s="99">
        <f t="shared" si="5"/>
        <v>-4.00420426</v>
      </c>
    </row>
    <row r="503">
      <c r="A503" s="262">
        <v>42422.0</v>
      </c>
      <c r="B503" s="10">
        <f>exp(-'Yield curve'!B496*$B$9/100)</f>
        <v>0.9076467663</v>
      </c>
      <c r="C503" s="10">
        <f>exp(-'Yield curve'!C496*$C$9/100)</f>
        <v>0.8200417708</v>
      </c>
      <c r="D503" s="10">
        <f>exp(-'Yield curve'!D496*$D$9/100)</f>
        <v>0.7410404995</v>
      </c>
      <c r="E503" s="10">
        <f>exp(-'Yield curve'!E496*$E$9/100)</f>
        <v>0.670320046</v>
      </c>
      <c r="F503" s="10">
        <f>exp(-'Yield curve'!F496*$F$9/100)</f>
        <v>0.6062274702</v>
      </c>
      <c r="G503" s="10">
        <f>exp(-'Yield curve'!G496*$G$9/100)</f>
        <v>0.5493057889</v>
      </c>
      <c r="H503" s="10">
        <f>exp(-'Yield curve'!H496*$H$9/100)</f>
        <v>0.4979776911</v>
      </c>
      <c r="I503" s="10">
        <f>exp(-'Yield curve'!I496*$I$9/100)</f>
        <v>0.4520933171</v>
      </c>
      <c r="J503" s="10">
        <f>exp(-'Yield curve'!J496*$J$9/100)</f>
        <v>0.4107378921</v>
      </c>
      <c r="K503" s="99">
        <f>exp(-'Yield curve'!K496*$K$9/100)</f>
        <v>0.3734392269</v>
      </c>
      <c r="L503" s="99">
        <f t="shared" si="3"/>
        <v>58.44482933</v>
      </c>
      <c r="M503" s="99">
        <f t="shared" si="4"/>
        <v>8.085125398</v>
      </c>
      <c r="N503" s="99">
        <f>M503*(Bonds!AE493/100)*(1/(1+(Bonds!K493/100)))</f>
        <v>-0.00441609034</v>
      </c>
      <c r="O503" s="99">
        <f>-M503*Bonds!$AS$8</f>
        <v>-1.265949208</v>
      </c>
      <c r="P503" s="99">
        <f t="shared" si="5"/>
        <v>-4.003282899</v>
      </c>
    </row>
    <row r="504">
      <c r="A504" s="262">
        <v>42420.0</v>
      </c>
      <c r="B504" s="10">
        <f>exp(-'Yield curve'!B497*$B$9/100)</f>
        <v>0.9065582434</v>
      </c>
      <c r="C504" s="10">
        <f>exp(-'Yield curve'!C497*$C$9/100)</f>
        <v>0.818239662</v>
      </c>
      <c r="D504" s="10">
        <f>exp(-'Yield curve'!D497*$D$9/100)</f>
        <v>0.7401517842</v>
      </c>
      <c r="E504" s="10">
        <f>exp(-'Yield curve'!E497*$E$9/100)</f>
        <v>0.6699179746</v>
      </c>
      <c r="F504" s="10">
        <f>exp(-'Yield curve'!F497*$F$9/100)</f>
        <v>0.6065306597</v>
      </c>
      <c r="G504" s="10">
        <f>exp(-'Yield curve'!G497*$G$9/100)</f>
        <v>0.5494706054</v>
      </c>
      <c r="H504" s="10">
        <f>exp(-'Yield curve'!H497*$H$9/100)</f>
        <v>0.4979776911</v>
      </c>
      <c r="I504" s="10">
        <f>exp(-'Yield curve'!I497*$I$9/100)</f>
        <v>0.4513705462</v>
      </c>
      <c r="J504" s="10">
        <f>exp(-'Yield curve'!J497*$J$9/100)</f>
        <v>0.4092618941</v>
      </c>
      <c r="K504" s="99">
        <f>exp(-'Yield curve'!K497*$K$9/100)</f>
        <v>0.3712053001</v>
      </c>
      <c r="L504" s="99">
        <f t="shared" si="3"/>
        <v>58.19292527</v>
      </c>
      <c r="M504" s="99">
        <f t="shared" si="4"/>
        <v>8.078856801</v>
      </c>
      <c r="N504" s="99">
        <f>M504*(Bonds!AE494/100)*(1/(1+(Bonds!K494/100)))</f>
        <v>-0.003675214631</v>
      </c>
      <c r="O504" s="99">
        <f>-M504*Bonds!$AS$8</f>
        <v>-1.264967686</v>
      </c>
      <c r="P504" s="99">
        <f t="shared" si="5"/>
        <v>-4.000179055</v>
      </c>
    </row>
    <row r="505">
      <c r="A505" s="262">
        <v>42419.0</v>
      </c>
      <c r="B505" s="10">
        <f>exp(-'Yield curve'!B498*$B$9/100)</f>
        <v>0.9059238747</v>
      </c>
      <c r="C505" s="10">
        <f>exp(-'Yield curve'!C498*$C$9/100)</f>
        <v>0.8185670233</v>
      </c>
      <c r="D505" s="10">
        <f>exp(-'Yield curve'!D498*$D$9/100)</f>
        <v>0.7397078264</v>
      </c>
      <c r="E505" s="10">
        <f>exp(-'Yield curve'!E498*$E$9/100)</f>
        <v>0.6687132069</v>
      </c>
      <c r="F505" s="10">
        <f>exp(-'Yield curve'!F498*$F$9/100)</f>
        <v>0.6044115131</v>
      </c>
      <c r="G505" s="10">
        <f>exp(-'Yield curve'!G498*$G$9/100)</f>
        <v>0.5471676684</v>
      </c>
      <c r="H505" s="10">
        <f>exp(-'Yield curve'!H498*$H$9/100)</f>
        <v>0.4955435689</v>
      </c>
      <c r="I505" s="10">
        <f>exp(-'Yield curve'!I498*$I$9/100)</f>
        <v>0.4490893859</v>
      </c>
      <c r="J505" s="10">
        <f>exp(-'Yield curve'!J498*$J$9/100)</f>
        <v>0.4071799718</v>
      </c>
      <c r="K505" s="99">
        <f>exp(-'Yield curve'!K498*$K$9/100)</f>
        <v>0.3693539059</v>
      </c>
      <c r="L505" s="99">
        <f t="shared" si="3"/>
        <v>57.9551934</v>
      </c>
      <c r="M505" s="99">
        <f t="shared" si="4"/>
        <v>8.073825603</v>
      </c>
      <c r="N505" s="99">
        <f>M505*(Bonds!AE495/100)*(1/(1+(Bonds!K495/100)))</f>
        <v>0.004405506877</v>
      </c>
      <c r="O505" s="99">
        <f>-M505*Bonds!$AS$8</f>
        <v>-1.264179913</v>
      </c>
      <c r="P505" s="99">
        <f t="shared" si="5"/>
        <v>-3.997687899</v>
      </c>
    </row>
    <row r="506">
      <c r="A506" s="262">
        <v>42418.0</v>
      </c>
      <c r="B506" s="10">
        <f>exp(-'Yield curve'!B499*$B$9/100)</f>
        <v>0.905742708</v>
      </c>
      <c r="C506" s="10">
        <f>exp(-'Yield curve'!C499*$C$9/100)</f>
        <v>0.8177488654</v>
      </c>
      <c r="D506" s="10">
        <f>exp(-'Yield curve'!D499*$D$9/100)</f>
        <v>0.7385990964</v>
      </c>
      <c r="E506" s="10">
        <f>exp(-'Yield curve'!E499*$E$9/100)</f>
        <v>0.6679112323</v>
      </c>
      <c r="F506" s="10">
        <f>exp(-'Yield curve'!F499*$F$9/100)</f>
        <v>0.6041093829</v>
      </c>
      <c r="G506" s="10">
        <f>exp(-'Yield curve'!G499*$G$9/100)</f>
        <v>0.5474960675</v>
      </c>
      <c r="H506" s="10">
        <f>exp(-'Yield curve'!H499*$H$9/100)</f>
        <v>0.4965853038</v>
      </c>
      <c r="I506" s="10">
        <f>exp(-'Yield curve'!I499*$I$9/100)</f>
        <v>0.4505287737</v>
      </c>
      <c r="J506" s="10">
        <f>exp(-'Yield curve'!J499*$J$9/100)</f>
        <v>0.4090164106</v>
      </c>
      <c r="K506" s="99">
        <f>exp(-'Yield curve'!K499*$K$9/100)</f>
        <v>0.371576691</v>
      </c>
      <c r="L506" s="99">
        <f t="shared" si="3"/>
        <v>58.19026996</v>
      </c>
      <c r="M506" s="99">
        <f t="shared" si="4"/>
        <v>8.082395201</v>
      </c>
      <c r="N506" s="99">
        <f>M506*(Bonds!AE496/100)*(1/(1+(Bonds!K496/100)))</f>
        <v>-0.01397320371</v>
      </c>
      <c r="O506" s="99">
        <f>-M506*Bonds!$AS$8</f>
        <v>-1.26552172</v>
      </c>
      <c r="P506" s="99">
        <f t="shared" si="5"/>
        <v>-4.001931064</v>
      </c>
    </row>
    <row r="507">
      <c r="A507" s="262">
        <v>42417.0</v>
      </c>
      <c r="B507" s="10">
        <f>exp(-'Yield curve'!B500*$B$9/100)</f>
        <v>0.9045660075</v>
      </c>
      <c r="C507" s="10">
        <f>exp(-'Yield curve'!C500*$C$9/100)</f>
        <v>0.8167681553</v>
      </c>
      <c r="D507" s="10">
        <f>exp(-'Yield curve'!D500*$D$9/100)</f>
        <v>0.7363866195</v>
      </c>
      <c r="E507" s="10">
        <f>exp(-'Yield curve'!E500*$E$9/100)</f>
        <v>0.6644471085</v>
      </c>
      <c r="F507" s="10">
        <f>exp(-'Yield curve'!F500*$F$9/100)</f>
        <v>0.5992957878</v>
      </c>
      <c r="G507" s="10">
        <f>exp(-'Yield curve'!G500*$G$9/100)</f>
        <v>0.5417774341</v>
      </c>
      <c r="H507" s="10">
        <f>exp(-'Yield curve'!H500*$H$9/100)</f>
        <v>0.4900244457</v>
      </c>
      <c r="I507" s="10">
        <f>exp(-'Yield curve'!I500*$I$9/100)</f>
        <v>0.4437325188</v>
      </c>
      <c r="J507" s="10">
        <f>exp(-'Yield curve'!J500*$J$9/100)</f>
        <v>0.4020816908</v>
      </c>
      <c r="K507" s="99">
        <f>exp(-'Yield curve'!K500*$K$9/100)</f>
        <v>0.3645833807</v>
      </c>
      <c r="L507" s="99">
        <f t="shared" si="3"/>
        <v>57.33115909</v>
      </c>
      <c r="M507" s="99">
        <f t="shared" si="4"/>
        <v>8.062320187</v>
      </c>
      <c r="N507" s="99">
        <f>M507*(Bonds!AE497/100)*(1/(1+(Bonds!K497/100)))</f>
        <v>-0.006591051111</v>
      </c>
      <c r="O507" s="99">
        <f>-M507*Bonds!$AS$8</f>
        <v>-1.262378423</v>
      </c>
      <c r="P507" s="99">
        <f t="shared" si="5"/>
        <v>-3.991991087</v>
      </c>
    </row>
    <row r="508">
      <c r="A508" s="262">
        <v>42416.0</v>
      </c>
      <c r="B508" s="10">
        <f>exp(-'Yield curve'!B501*$B$9/100)</f>
        <v>0.9049279063</v>
      </c>
      <c r="C508" s="10">
        <f>exp(-'Yield curve'!C501*$C$9/100)</f>
        <v>0.8159517954</v>
      </c>
      <c r="D508" s="10">
        <f>exp(-'Yield curve'!D501*$D$9/100)</f>
        <v>0.7350623158</v>
      </c>
      <c r="E508" s="10">
        <f>exp(-'Yield curve'!E501*$E$9/100)</f>
        <v>0.6624567542</v>
      </c>
      <c r="F508" s="10">
        <f>exp(-'Yield curve'!F501*$F$9/100)</f>
        <v>0.5966050156</v>
      </c>
      <c r="G508" s="10">
        <f>exp(-'Yield curve'!G501*$G$9/100)</f>
        <v>0.5386980872</v>
      </c>
      <c r="H508" s="10">
        <f>exp(-'Yield curve'!H501*$H$9/100)</f>
        <v>0.4866062522</v>
      </c>
      <c r="I508" s="10">
        <f>exp(-'Yield curve'!I501*$I$9/100)</f>
        <v>0.4403142217</v>
      </c>
      <c r="J508" s="10">
        <f>exp(-'Yield curve'!J501*$J$9/100)</f>
        <v>0.3987183504</v>
      </c>
      <c r="K508" s="99">
        <f>exp(-'Yield curve'!K501*$K$9/100)</f>
        <v>0.3613168517</v>
      </c>
      <c r="L508" s="99">
        <f t="shared" si="3"/>
        <v>56.9239866</v>
      </c>
      <c r="M508" s="99">
        <f t="shared" si="4"/>
        <v>8.052807877</v>
      </c>
      <c r="N508" s="99">
        <f>M508*(Bonds!AE498/100)*(1/(1+(Bonds!K498/100)))</f>
        <v>0.005116142234</v>
      </c>
      <c r="O508" s="99">
        <f>-M508*Bonds!$AS$8</f>
        <v>-1.260889009</v>
      </c>
      <c r="P508" s="99">
        <f t="shared" si="5"/>
        <v>-3.987281146</v>
      </c>
    </row>
    <row r="509">
      <c r="A509" s="262">
        <v>42415.0</v>
      </c>
      <c r="B509" s="10">
        <f>exp(-'Yield curve'!B502*$B$9/100)</f>
        <v>0.90510891</v>
      </c>
      <c r="C509" s="10">
        <f>exp(-'Yield curve'!C502*$C$9/100)</f>
        <v>0.8146473164</v>
      </c>
      <c r="D509" s="10">
        <f>exp(-'Yield curve'!D502*$D$9/100)</f>
        <v>0.73418077</v>
      </c>
      <c r="E509" s="10">
        <f>exp(-'Yield curve'!E502*$E$9/100)</f>
        <v>0.6621918244</v>
      </c>
      <c r="F509" s="10">
        <f>exp(-'Yield curve'!F502*$F$9/100)</f>
        <v>0.597201919</v>
      </c>
      <c r="G509" s="10">
        <f>exp(-'Yield curve'!G502*$G$9/100)</f>
        <v>0.539668617</v>
      </c>
      <c r="H509" s="10">
        <f>exp(-'Yield curve'!H502*$H$9/100)</f>
        <v>0.487970659</v>
      </c>
      <c r="I509" s="10">
        <f>exp(-'Yield curve'!I502*$I$9/100)</f>
        <v>0.4420790058</v>
      </c>
      <c r="J509" s="10">
        <f>exp(-'Yield curve'!J502*$J$9/100)</f>
        <v>0.4008772533</v>
      </c>
      <c r="K509" s="99">
        <f>exp(-'Yield curve'!K502*$K$9/100)</f>
        <v>0.3638549426</v>
      </c>
      <c r="L509" s="99">
        <f t="shared" si="3"/>
        <v>57.20272853</v>
      </c>
      <c r="M509" s="99">
        <f t="shared" si="4"/>
        <v>8.062291343</v>
      </c>
      <c r="N509" s="99">
        <f>M509*(Bonds!AE499/100)*(1/(1+(Bonds!K499/100)))</f>
        <v>-0.009518643852</v>
      </c>
      <c r="O509" s="99">
        <f>-M509*Bonds!$AS$8</f>
        <v>-1.262373907</v>
      </c>
      <c r="P509" s="99">
        <f t="shared" si="5"/>
        <v>-3.991976805</v>
      </c>
    </row>
    <row r="510">
      <c r="A510" s="262">
        <v>42412.0</v>
      </c>
      <c r="B510" s="10">
        <f>exp(-'Yield curve'!B503*$B$9/100)</f>
        <v>0.9044755554</v>
      </c>
      <c r="C510" s="10">
        <f>exp(-'Yield curve'!C503*$C$9/100)</f>
        <v>0.8146473164</v>
      </c>
      <c r="D510" s="10">
        <f>exp(-'Yield curve'!D503*$D$9/100)</f>
        <v>0.7337403937</v>
      </c>
      <c r="E510" s="10">
        <f>exp(-'Yield curve'!E503*$E$9/100)</f>
        <v>0.6611331647</v>
      </c>
      <c r="F510" s="10">
        <f>exp(-'Yield curve'!F503*$F$9/100)</f>
        <v>0.595412998</v>
      </c>
      <c r="G510" s="10">
        <f>exp(-'Yield curve'!G503*$G$9/100)</f>
        <v>0.5372455642</v>
      </c>
      <c r="H510" s="10">
        <f>exp(-'Yield curve'!H503*$H$9/100)</f>
        <v>0.4849061073</v>
      </c>
      <c r="I510" s="10">
        <f>exp(-'Yield curve'!I503*$I$9/100)</f>
        <v>0.4384395499</v>
      </c>
      <c r="J510" s="10">
        <f>exp(-'Yield curve'!J503*$J$9/100)</f>
        <v>0.3966900634</v>
      </c>
      <c r="K510" s="99">
        <f>exp(-'Yield curve'!K503*$K$9/100)</f>
        <v>0.3591554413</v>
      </c>
      <c r="L510" s="99">
        <f t="shared" si="3"/>
        <v>56.65600567</v>
      </c>
      <c r="M510" s="99">
        <f t="shared" si="4"/>
        <v>8.046955284</v>
      </c>
      <c r="N510" s="99">
        <f>M510*(Bonds!AE500/100)*(1/(1+(Bonds!K500/100)))</f>
        <v>-0.002189846322</v>
      </c>
      <c r="O510" s="99">
        <f>-M510*Bonds!$AS$8</f>
        <v>-1.259972624</v>
      </c>
      <c r="P510" s="99">
        <f t="shared" si="5"/>
        <v>-3.984383283</v>
      </c>
    </row>
    <row r="511">
      <c r="A511" s="262">
        <v>42411.0</v>
      </c>
      <c r="B511" s="10">
        <f>exp(-'Yield curve'!B504*$B$9/100)</f>
        <v>0.9049279063</v>
      </c>
      <c r="C511" s="10">
        <f>exp(-'Yield curve'!C504*$C$9/100)</f>
        <v>0.8138330763</v>
      </c>
      <c r="D511" s="10">
        <f>exp(-'Yield curve'!D504*$D$9/100)</f>
        <v>0.7319815282</v>
      </c>
      <c r="E511" s="10">
        <f>exp(-'Yield curve'!E504*$E$9/100)</f>
        <v>0.6590209199</v>
      </c>
      <c r="F511" s="10">
        <f>exp(-'Yield curve'!F504*$F$9/100)</f>
        <v>0.5930361029</v>
      </c>
      <c r="G511" s="10">
        <f>exp(-'Yield curve'!G504*$G$9/100)</f>
        <v>0.5349938647</v>
      </c>
      <c r="H511" s="10">
        <f>exp(-'Yield curve'!H504*$H$9/100)</f>
        <v>0.4828737725</v>
      </c>
      <c r="I511" s="10">
        <f>exp(-'Yield curve'!I504*$I$9/100)</f>
        <v>0.4366892945</v>
      </c>
      <c r="J511" s="10">
        <f>exp(-'Yield curve'!J504*$J$9/100)</f>
        <v>0.3952645466</v>
      </c>
      <c r="K511" s="99">
        <f>exp(-'Yield curve'!K504*$K$9/100)</f>
        <v>0.3580795896</v>
      </c>
      <c r="L511" s="99">
        <f t="shared" si="3"/>
        <v>56.49541106</v>
      </c>
      <c r="M511" s="99">
        <f t="shared" si="4"/>
        <v>8.045079921</v>
      </c>
      <c r="N511" s="99">
        <f>M511*(Bonds!AE501/100)*(1/(1+(Bonds!K501/100)))</f>
        <v>0.00656622103</v>
      </c>
      <c r="O511" s="99">
        <f>-M511*Bonds!$AS$8</f>
        <v>-1.259678985</v>
      </c>
      <c r="P511" s="99">
        <f t="shared" si="5"/>
        <v>-3.983454713</v>
      </c>
    </row>
    <row r="512">
      <c r="A512" s="262">
        <v>42410.0</v>
      </c>
      <c r="B512" s="10">
        <f>exp(-'Yield curve'!B505*$B$9/100)</f>
        <v>0.9046564686</v>
      </c>
      <c r="C512" s="10">
        <f>exp(-'Yield curve'!C505*$C$9/100)</f>
        <v>0.8146473164</v>
      </c>
      <c r="D512" s="10">
        <f>exp(-'Yield curve'!D505*$D$9/100)</f>
        <v>0.7344010573</v>
      </c>
      <c r="E512" s="10">
        <f>exp(-'Yield curve'!E505*$E$9/100)</f>
        <v>0.6620593993</v>
      </c>
      <c r="F512" s="10">
        <f>exp(-'Yield curve'!F505*$F$9/100)</f>
        <v>0.5966050156</v>
      </c>
      <c r="G512" s="10">
        <f>exp(-'Yield curve'!G505*$G$9/100)</f>
        <v>0.5385365021</v>
      </c>
      <c r="H512" s="10">
        <f>exp(-'Yield curve'!H505*$H$9/100)</f>
        <v>0.486265747</v>
      </c>
      <c r="I512" s="10">
        <f>exp(-'Yield curve'!I505*$I$9/100)</f>
        <v>0.4400794501</v>
      </c>
      <c r="J512" s="10">
        <f>exp(-'Yield curve'!J505*$J$9/100)</f>
        <v>0.3985987529</v>
      </c>
      <c r="K512" s="99">
        <f>exp(-'Yield curve'!K505*$K$9/100)</f>
        <v>0.3613168517</v>
      </c>
      <c r="L512" s="99">
        <f t="shared" si="3"/>
        <v>56.91176814</v>
      </c>
      <c r="M512" s="99">
        <f t="shared" si="4"/>
        <v>8.053751948</v>
      </c>
      <c r="N512" s="99">
        <f>M512*(Bonds!AE502/100)*(1/(1+(Bonds!K502/100)))</f>
        <v>-0.01169541034</v>
      </c>
      <c r="O512" s="99">
        <f>-M512*Bonds!$AS$8</f>
        <v>-1.26103683</v>
      </c>
      <c r="P512" s="99">
        <f t="shared" si="5"/>
        <v>-3.987748595</v>
      </c>
    </row>
    <row r="513">
      <c r="A513" s="262">
        <v>42409.0</v>
      </c>
      <c r="B513" s="10">
        <f>exp(-'Yield curve'!B506*$B$9/100)</f>
        <v>0.9047469388</v>
      </c>
      <c r="C513" s="10">
        <f>exp(-'Yield curve'!C506*$C$9/100)</f>
        <v>0.8139958592</v>
      </c>
      <c r="D513" s="10">
        <f>exp(-'Yield curve'!D506*$D$9/100)</f>
        <v>0.7326406081</v>
      </c>
      <c r="E513" s="10">
        <f>exp(-'Yield curve'!E506*$E$9/100)</f>
        <v>0.6594164511</v>
      </c>
      <c r="F513" s="10">
        <f>exp(-'Yield curve'!F506*$F$9/100)</f>
        <v>0.5930361029</v>
      </c>
      <c r="G513" s="10">
        <f>exp(-'Yield curve'!G506*$G$9/100)</f>
        <v>0.5343522571</v>
      </c>
      <c r="H513" s="10">
        <f>exp(-'Yield curve'!H506*$H$9/100)</f>
        <v>0.4815236171</v>
      </c>
      <c r="I513" s="10">
        <f>exp(-'Yield curve'!I506*$I$9/100)</f>
        <v>0.4349460262</v>
      </c>
      <c r="J513" s="10">
        <f>exp(-'Yield curve'!J506*$J$9/100)</f>
        <v>0.3931358707</v>
      </c>
      <c r="K513" s="99">
        <f>exp(-'Yield curve'!K506*$K$9/100)</f>
        <v>0.355581785</v>
      </c>
      <c r="L513" s="99">
        <f t="shared" si="3"/>
        <v>56.2199928</v>
      </c>
      <c r="M513" s="99">
        <f t="shared" si="4"/>
        <v>8.035849764</v>
      </c>
      <c r="N513" s="99">
        <f>M513*(Bonds!AE503/100)*(1/(1+(Bonds!K503/100)))</f>
        <v>0.006554526725</v>
      </c>
      <c r="O513" s="99">
        <f>-M513*Bonds!$AS$8</f>
        <v>-1.258233749</v>
      </c>
      <c r="P513" s="99">
        <f t="shared" si="5"/>
        <v>-3.978884477</v>
      </c>
    </row>
    <row r="514">
      <c r="A514" s="262">
        <v>42408.0</v>
      </c>
      <c r="B514" s="10">
        <f>exp(-'Yield curve'!B507*$B$9/100)</f>
        <v>0.9049279063</v>
      </c>
      <c r="C514" s="10">
        <f>exp(-'Yield curve'!C507*$C$9/100)</f>
        <v>0.8139958592</v>
      </c>
      <c r="D514" s="10">
        <f>exp(-'Yield curve'!D507*$D$9/100)</f>
        <v>0.7330803244</v>
      </c>
      <c r="E514" s="10">
        <f>exp(-'Yield curve'!E507*$E$9/100)</f>
        <v>0.660472362</v>
      </c>
      <c r="F514" s="10">
        <f>exp(-'Yield curve'!F507*$F$9/100)</f>
        <v>0.5948178826</v>
      </c>
      <c r="G514" s="10">
        <f>exp(-'Yield curve'!G507*$G$9/100)</f>
        <v>0.5366012562</v>
      </c>
      <c r="H514" s="10">
        <f>exp(-'Yield curve'!H507*$H$9/100)</f>
        <v>0.4842277137</v>
      </c>
      <c r="I514" s="10">
        <f>exp(-'Yield curve'!I507*$I$9/100)</f>
        <v>0.4378553533</v>
      </c>
      <c r="J514" s="10">
        <f>exp(-'Yield curve'!J507*$J$9/100)</f>
        <v>0.3962143208</v>
      </c>
      <c r="K514" s="99">
        <f>exp(-'Yield curve'!K507*$K$9/100)</f>
        <v>0.3587964654</v>
      </c>
      <c r="L514" s="99">
        <f t="shared" si="3"/>
        <v>56.60310959</v>
      </c>
      <c r="M514" s="99">
        <f t="shared" si="4"/>
        <v>8.046302393</v>
      </c>
      <c r="N514" s="99">
        <f>M514*(Bonds!AE504/100)*(1/(1+(Bonds!K504/100)))</f>
        <v>0.006568410117</v>
      </c>
      <c r="O514" s="99">
        <f>-M514*Bonds!$AS$8</f>
        <v>-1.259870396</v>
      </c>
      <c r="P514" s="99">
        <f t="shared" si="5"/>
        <v>-3.984060009</v>
      </c>
    </row>
    <row r="515">
      <c r="A515" s="262">
        <v>42405.0</v>
      </c>
      <c r="B515" s="10">
        <f>exp(-'Yield curve'!B508*$B$9/100)</f>
        <v>0.9049279063</v>
      </c>
      <c r="C515" s="10">
        <f>exp(-'Yield curve'!C508*$C$9/100)</f>
        <v>0.8151362515</v>
      </c>
      <c r="D515" s="10">
        <f>exp(-'Yield curve'!D508*$D$9/100)</f>
        <v>0.7348418302</v>
      </c>
      <c r="E515" s="10">
        <f>exp(-'Yield curve'!E508*$E$9/100)</f>
        <v>0.6627217899</v>
      </c>
      <c r="F515" s="10">
        <f>exp(-'Yield curve'!F508*$F$9/100)</f>
        <v>0.5975005946</v>
      </c>
      <c r="G515" s="10">
        <f>exp(-'Yield curve'!G508*$G$9/100)</f>
        <v>0.5395067407</v>
      </c>
      <c r="H515" s="10">
        <f>exp(-'Yield curve'!H508*$H$9/100)</f>
        <v>0.487287978</v>
      </c>
      <c r="I515" s="10">
        <f>exp(-'Yield curve'!I508*$I$9/100)</f>
        <v>0.4410192884</v>
      </c>
      <c r="J515" s="10">
        <f>exp(-'Yield curve'!J508*$J$9/100)</f>
        <v>0.3994366898</v>
      </c>
      <c r="K515" s="99">
        <f>exp(-'Yield curve'!K508*$K$9/100)</f>
        <v>0.3620402085</v>
      </c>
      <c r="L515" s="99">
        <f t="shared" si="3"/>
        <v>57.00948833</v>
      </c>
      <c r="M515" s="99">
        <f t="shared" si="4"/>
        <v>8.055396185</v>
      </c>
      <c r="N515" s="99">
        <f>M515*(Bonds!AE505/100)*(1/(1+(Bonds!K505/100)))</f>
        <v>0.002193735344</v>
      </c>
      <c r="O515" s="99">
        <f>-M515*Bonds!$AS$8</f>
        <v>-1.26129428</v>
      </c>
      <c r="P515" s="99">
        <f t="shared" si="5"/>
        <v>-3.988562725</v>
      </c>
    </row>
    <row r="516">
      <c r="A516" s="262">
        <v>42404.0</v>
      </c>
      <c r="B516" s="10">
        <f>exp(-'Yield curve'!B509*$B$9/100)</f>
        <v>0.904837418</v>
      </c>
      <c r="C516" s="10">
        <f>exp(-'Yield curve'!C509*$C$9/100)</f>
        <v>0.81562548</v>
      </c>
      <c r="D516" s="10">
        <f>exp(-'Yield curve'!D509*$D$9/100)</f>
        <v>0.7355034855</v>
      </c>
      <c r="E516" s="10">
        <f>exp(-'Yield curve'!E509*$E$9/100)</f>
        <v>0.6636502501</v>
      </c>
      <c r="F516" s="10">
        <f>exp(-'Yield curve'!F509*$F$9/100)</f>
        <v>0.5986967916</v>
      </c>
      <c r="G516" s="10">
        <f>exp(-'Yield curve'!G509*$G$9/100)</f>
        <v>0.5409653772</v>
      </c>
      <c r="H516" s="10">
        <f>exp(-'Yield curve'!H509*$H$9/100)</f>
        <v>0.4889964741</v>
      </c>
      <c r="I516" s="10">
        <f>exp(-'Yield curve'!I509*$I$9/100)</f>
        <v>0.4425508083</v>
      </c>
      <c r="J516" s="10">
        <f>exp(-'Yield curve'!J509*$J$9/100)</f>
        <v>0.4007570082</v>
      </c>
      <c r="K516" s="99">
        <f>exp(-'Yield curve'!K509*$K$9/100)</f>
        <v>0.36312796</v>
      </c>
      <c r="L516" s="99">
        <f t="shared" si="3"/>
        <v>57.15428468</v>
      </c>
      <c r="M516" s="99">
        <f t="shared" si="4"/>
        <v>8.058202274</v>
      </c>
      <c r="N516" s="99">
        <f>M516*(Bonds!AE506/100)*(1/(1+(Bonds!K506/100)))</f>
        <v>-0.01317058394</v>
      </c>
      <c r="O516" s="99">
        <f>-M516*Bonds!$AS$8</f>
        <v>-1.261733651</v>
      </c>
      <c r="P516" s="99">
        <f t="shared" si="5"/>
        <v>-3.989952137</v>
      </c>
    </row>
    <row r="517">
      <c r="A517" s="262">
        <v>42403.0</v>
      </c>
      <c r="B517" s="10">
        <f>exp(-'Yield curve'!B510*$B$9/100)</f>
        <v>0.9052899499</v>
      </c>
      <c r="C517" s="10">
        <f>exp(-'Yield curve'!C510*$C$9/100)</f>
        <v>0.8133449229</v>
      </c>
      <c r="D517" s="10">
        <f>exp(-'Yield curve'!D510*$D$9/100)</f>
        <v>0.731542471</v>
      </c>
      <c r="E517" s="10">
        <f>exp(-'Yield curve'!E510*$E$9/100)</f>
        <v>0.6591527373</v>
      </c>
      <c r="F517" s="10">
        <f>exp(-'Yield curve'!F510*$F$9/100)</f>
        <v>0.5939263246</v>
      </c>
      <c r="G517" s="10">
        <f>exp(-'Yield curve'!G510*$G$9/100)</f>
        <v>0.5357969577</v>
      </c>
      <c r="H517" s="10">
        <f>exp(-'Yield curve'!H510*$H$9/100)</f>
        <v>0.4835502692</v>
      </c>
      <c r="I517" s="10">
        <f>exp(-'Yield curve'!I510*$I$9/100)</f>
        <v>0.4366892945</v>
      </c>
      <c r="J517" s="10">
        <f>exp(-'Yield curve'!J510*$J$9/100)</f>
        <v>0.3945537104</v>
      </c>
      <c r="K517" s="99">
        <f>exp(-'Yield curve'!K510*$K$9/100)</f>
        <v>0.3566501321</v>
      </c>
      <c r="L517" s="99">
        <f t="shared" si="3"/>
        <v>56.3517519</v>
      </c>
      <c r="M517" s="99">
        <f t="shared" si="4"/>
        <v>8.039720248</v>
      </c>
      <c r="N517" s="99">
        <f>M517*(Bonds!AE507/100)*(1/(1+(Bonds!K507/100)))</f>
        <v>-0.003644148422</v>
      </c>
      <c r="O517" s="99">
        <f>-M517*Bonds!$AS$8</f>
        <v>-1.25883978</v>
      </c>
      <c r="P517" s="99">
        <f t="shared" si="5"/>
        <v>-3.980800915</v>
      </c>
    </row>
    <row r="518">
      <c r="A518" s="262">
        <v>42402.0</v>
      </c>
      <c r="B518" s="10">
        <f>exp(-'Yield curve'!B511*$B$9/100)</f>
        <v>0.9043851124</v>
      </c>
      <c r="C518" s="10">
        <f>exp(-'Yield curve'!C511*$C$9/100)</f>
        <v>0.8126945072</v>
      </c>
      <c r="D518" s="10">
        <f>exp(-'Yield curve'!D511*$D$9/100)</f>
        <v>0.7306651466</v>
      </c>
      <c r="E518" s="10">
        <f>exp(-'Yield curve'!E511*$E$9/100)</f>
        <v>0.6575726676</v>
      </c>
      <c r="F518" s="10">
        <f>exp(-'Yield curve'!F511*$F$9/100)</f>
        <v>0.5915553644</v>
      </c>
      <c r="G518" s="10">
        <f>exp(-'Yield curve'!G511*$G$9/100)</f>
        <v>0.5333912882</v>
      </c>
      <c r="H518" s="10">
        <f>exp(-'Yield curve'!H511*$H$9/100)</f>
        <v>0.4811866685</v>
      </c>
      <c r="I518" s="10">
        <f>exp(-'Yield curve'!I511*$I$9/100)</f>
        <v>0.4344823311</v>
      </c>
      <c r="J518" s="10">
        <f>exp(-'Yield curve'!J511*$J$9/100)</f>
        <v>0.3925466089</v>
      </c>
      <c r="K518" s="99">
        <f>exp(-'Yield curve'!K511*$K$9/100)</f>
        <v>0.3548713321</v>
      </c>
      <c r="L518" s="99">
        <f t="shared" si="3"/>
        <v>56.1138618</v>
      </c>
      <c r="M518" s="99">
        <f t="shared" si="4"/>
        <v>8.035399059</v>
      </c>
      <c r="N518" s="99">
        <f>M518*(Bonds!AE508/100)*(1/(1+(Bonds!K508/100)))</f>
        <v>0.005824863399</v>
      </c>
      <c r="O518" s="99">
        <f>-M518*Bonds!$AS$8</f>
        <v>-1.258163179</v>
      </c>
      <c r="P518" s="99">
        <f t="shared" si="5"/>
        <v>-3.978661313</v>
      </c>
    </row>
    <row r="519">
      <c r="A519" s="268">
        <v>42401.0</v>
      </c>
      <c r="B519" s="269">
        <f>exp(-'Yield curve'!B512*$B$9/100)</f>
        <v>0.9039330329</v>
      </c>
      <c r="C519" s="269">
        <f>exp(-'Yield curve'!C512*$C$9/100)</f>
        <v>0.8139958592</v>
      </c>
      <c r="D519" s="269">
        <f>exp(-'Yield curve'!D512*$D$9/100)</f>
        <v>0.7330803244</v>
      </c>
      <c r="E519" s="269">
        <f>exp(-'Yield curve'!E512*$E$9/100)</f>
        <v>0.6606044697</v>
      </c>
      <c r="F519" s="269">
        <f>exp(-'Yield curve'!F512*$F$9/100)</f>
        <v>0.5951153659</v>
      </c>
      <c r="G519" s="269">
        <f>exp(-'Yield curve'!G512*$G$9/100)</f>
        <v>0.5369233135</v>
      </c>
      <c r="H519" s="269">
        <f>exp(-'Yield curve'!H512*$H$9/100)</f>
        <v>0.4845667918</v>
      </c>
      <c r="I519" s="269">
        <f>exp(-'Yield curve'!I512*$I$9/100)</f>
        <v>0.4377386075</v>
      </c>
      <c r="J519" s="269">
        <f>exp(-'Yield curve'!J512*$J$9/100)</f>
        <v>0.3956204448</v>
      </c>
      <c r="K519" s="270">
        <f>exp(-'Yield curve'!K512*$K$9/100)</f>
        <v>0.357721689</v>
      </c>
      <c r="L519" s="270">
        <f t="shared" si="3"/>
        <v>56.48971854</v>
      </c>
      <c r="M519" s="270">
        <f t="shared" si="4"/>
        <v>8.042702678</v>
      </c>
      <c r="N519" s="270">
        <f>M519*(Bonds!AE509/100)*(1/(1+(Bonds!K509/100)))</f>
        <v>0</v>
      </c>
      <c r="O519" s="270">
        <f>-M519*Bonds!$AS$8</f>
        <v>-1.259306762</v>
      </c>
      <c r="P519" s="270">
        <f t="shared" si="5"/>
        <v>-3.98227764</v>
      </c>
    </row>
  </sheetData>
  <mergeCells count="1">
    <mergeCell ref="B14:K14"/>
  </mergeCells>
  <hyperlinks>
    <hyperlink r:id="rId1" ref="A15"/>
    <hyperlink r:id="rId2" ref="A16"/>
    <hyperlink r:id="rId3" ref="A17"/>
    <hyperlink r:id="rId4" ref="A18"/>
    <hyperlink r:id="rId5" ref="A19"/>
    <hyperlink r:id="rId6" ref="A20"/>
    <hyperlink r:id="rId7" ref="A21"/>
    <hyperlink r:id="rId8" ref="A22"/>
    <hyperlink r:id="rId9" ref="A23"/>
    <hyperlink r:id="rId10" ref="A24"/>
    <hyperlink r:id="rId11" ref="A25"/>
    <hyperlink r:id="rId12" ref="A26"/>
    <hyperlink r:id="rId13" ref="A27"/>
    <hyperlink r:id="rId14" ref="A28"/>
    <hyperlink r:id="rId15" ref="A29"/>
    <hyperlink r:id="rId16" ref="A30"/>
    <hyperlink r:id="rId17" ref="A31"/>
    <hyperlink r:id="rId18" ref="A32"/>
    <hyperlink r:id="rId19" ref="A33"/>
    <hyperlink r:id="rId20" ref="A34"/>
    <hyperlink r:id="rId21" ref="A35"/>
    <hyperlink r:id="rId22" ref="A36"/>
    <hyperlink r:id="rId23" ref="A37"/>
    <hyperlink r:id="rId24" ref="A38"/>
    <hyperlink r:id="rId25" ref="A39"/>
    <hyperlink r:id="rId26" ref="A40"/>
    <hyperlink r:id="rId27" ref="A41"/>
    <hyperlink r:id="rId28" ref="A42"/>
    <hyperlink r:id="rId29" ref="A43"/>
    <hyperlink r:id="rId30" ref="A44"/>
    <hyperlink r:id="rId31" ref="A45"/>
    <hyperlink r:id="rId32" ref="A46"/>
    <hyperlink r:id="rId33" ref="A47"/>
    <hyperlink r:id="rId34" ref="A48"/>
    <hyperlink r:id="rId35" ref="A49"/>
    <hyperlink r:id="rId36" ref="A50"/>
    <hyperlink r:id="rId37" ref="A51"/>
    <hyperlink r:id="rId38" ref="A52"/>
    <hyperlink r:id="rId39" ref="A53"/>
    <hyperlink r:id="rId40" ref="A54"/>
    <hyperlink r:id="rId41" ref="A55"/>
    <hyperlink r:id="rId42" ref="A56"/>
    <hyperlink r:id="rId43" ref="A57"/>
    <hyperlink r:id="rId44" ref="A58"/>
    <hyperlink r:id="rId45" ref="A59"/>
    <hyperlink r:id="rId46" ref="A60"/>
    <hyperlink r:id="rId47" ref="A61"/>
    <hyperlink r:id="rId48" ref="A62"/>
    <hyperlink r:id="rId49" ref="A63"/>
    <hyperlink r:id="rId50" ref="A64"/>
    <hyperlink r:id="rId51" ref="A65"/>
    <hyperlink r:id="rId52" ref="A66"/>
    <hyperlink r:id="rId53" ref="A67"/>
    <hyperlink r:id="rId54" ref="A68"/>
    <hyperlink r:id="rId55" ref="A69"/>
    <hyperlink r:id="rId56" ref="A70"/>
    <hyperlink r:id="rId57" ref="A71"/>
    <hyperlink r:id="rId58" ref="A72"/>
    <hyperlink r:id="rId59" ref="A73"/>
    <hyperlink r:id="rId60" ref="A74"/>
    <hyperlink r:id="rId61" ref="A75"/>
    <hyperlink r:id="rId62" ref="A76"/>
    <hyperlink r:id="rId63" ref="A77"/>
    <hyperlink r:id="rId64" ref="A78"/>
    <hyperlink r:id="rId65" ref="A79"/>
    <hyperlink r:id="rId66" ref="A80"/>
    <hyperlink r:id="rId67" ref="A81"/>
    <hyperlink r:id="rId68" ref="A82"/>
    <hyperlink r:id="rId69" ref="A83"/>
    <hyperlink r:id="rId70" ref="A84"/>
    <hyperlink r:id="rId71" ref="A85"/>
    <hyperlink r:id="rId72" ref="A86"/>
    <hyperlink r:id="rId73" ref="A87"/>
    <hyperlink r:id="rId74" ref="A88"/>
    <hyperlink r:id="rId75" ref="A89"/>
    <hyperlink r:id="rId76" ref="A90"/>
    <hyperlink r:id="rId77" ref="A91"/>
    <hyperlink r:id="rId78" ref="A92"/>
    <hyperlink r:id="rId79" ref="A93"/>
    <hyperlink r:id="rId80" ref="A94"/>
    <hyperlink r:id="rId81" ref="A95"/>
    <hyperlink r:id="rId82" ref="A96"/>
    <hyperlink r:id="rId83" ref="A97"/>
    <hyperlink r:id="rId84" ref="A98"/>
    <hyperlink r:id="rId85" ref="A99"/>
    <hyperlink r:id="rId86" ref="A100"/>
    <hyperlink r:id="rId87" ref="A101"/>
    <hyperlink r:id="rId88" ref="A102"/>
    <hyperlink r:id="rId89" ref="A103"/>
    <hyperlink r:id="rId90" ref="A104"/>
    <hyperlink r:id="rId91" ref="A105"/>
    <hyperlink r:id="rId92" ref="A106"/>
    <hyperlink r:id="rId93" ref="A107"/>
    <hyperlink r:id="rId94" ref="A108"/>
    <hyperlink r:id="rId95" ref="A109"/>
    <hyperlink r:id="rId96" ref="A110"/>
    <hyperlink r:id="rId97" ref="A111"/>
    <hyperlink r:id="rId98" ref="A112"/>
    <hyperlink r:id="rId99" ref="A113"/>
    <hyperlink r:id="rId100" ref="A114"/>
    <hyperlink r:id="rId101" ref="A115"/>
    <hyperlink r:id="rId102" ref="A116"/>
    <hyperlink r:id="rId103" ref="A117"/>
    <hyperlink r:id="rId104" ref="A118"/>
    <hyperlink r:id="rId105" ref="A119"/>
    <hyperlink r:id="rId106" ref="A120"/>
    <hyperlink r:id="rId107" ref="A121"/>
    <hyperlink r:id="rId108" ref="A122"/>
    <hyperlink r:id="rId109" ref="A123"/>
    <hyperlink r:id="rId110" ref="A124"/>
    <hyperlink r:id="rId111" ref="A125"/>
    <hyperlink r:id="rId112" ref="A126"/>
    <hyperlink r:id="rId113" ref="A127"/>
    <hyperlink r:id="rId114" ref="A128"/>
    <hyperlink r:id="rId115" ref="A129"/>
    <hyperlink r:id="rId116" ref="A130"/>
    <hyperlink r:id="rId117" ref="A131"/>
    <hyperlink r:id="rId118" ref="A132"/>
    <hyperlink r:id="rId119" ref="A133"/>
    <hyperlink r:id="rId120" ref="A134"/>
    <hyperlink r:id="rId121" ref="A135"/>
    <hyperlink r:id="rId122" ref="A136"/>
    <hyperlink r:id="rId123" ref="A137"/>
    <hyperlink r:id="rId124" ref="A138"/>
    <hyperlink r:id="rId125" ref="A139"/>
    <hyperlink r:id="rId126" ref="A140"/>
    <hyperlink r:id="rId127" ref="A141"/>
    <hyperlink r:id="rId128" ref="A142"/>
    <hyperlink r:id="rId129" ref="A143"/>
    <hyperlink r:id="rId130" ref="A144"/>
    <hyperlink r:id="rId131" ref="A145"/>
    <hyperlink r:id="rId132" ref="A146"/>
    <hyperlink r:id="rId133" ref="A147"/>
    <hyperlink r:id="rId134" ref="A148"/>
    <hyperlink r:id="rId135" ref="A149"/>
    <hyperlink r:id="rId136" ref="A150"/>
    <hyperlink r:id="rId137" ref="A151"/>
    <hyperlink r:id="rId138" ref="A152"/>
    <hyperlink r:id="rId139" ref="A153"/>
    <hyperlink r:id="rId140" ref="A154"/>
    <hyperlink r:id="rId141" ref="A155"/>
    <hyperlink r:id="rId142" ref="A156"/>
    <hyperlink r:id="rId143" ref="A157"/>
    <hyperlink r:id="rId144" ref="A158"/>
    <hyperlink r:id="rId145" ref="A159"/>
    <hyperlink r:id="rId146" ref="A160"/>
    <hyperlink r:id="rId147" ref="A161"/>
    <hyperlink r:id="rId148" ref="A162"/>
    <hyperlink r:id="rId149" ref="A163"/>
    <hyperlink r:id="rId150" ref="A164"/>
    <hyperlink r:id="rId151" ref="A165"/>
    <hyperlink r:id="rId152" ref="A166"/>
    <hyperlink r:id="rId153" ref="A167"/>
    <hyperlink r:id="rId154" ref="A168"/>
    <hyperlink r:id="rId155" ref="A169"/>
    <hyperlink r:id="rId156" ref="A170"/>
    <hyperlink r:id="rId157" ref="A171"/>
    <hyperlink r:id="rId158" ref="A172"/>
    <hyperlink r:id="rId159" ref="A173"/>
    <hyperlink r:id="rId160" ref="A174"/>
    <hyperlink r:id="rId161" ref="A175"/>
    <hyperlink r:id="rId162" ref="A176"/>
    <hyperlink r:id="rId163" ref="A177"/>
    <hyperlink r:id="rId164" ref="A178"/>
    <hyperlink r:id="rId165" ref="A179"/>
    <hyperlink r:id="rId166" ref="A180"/>
    <hyperlink r:id="rId167" ref="A181"/>
    <hyperlink r:id="rId168" ref="A182"/>
    <hyperlink r:id="rId169" ref="A183"/>
    <hyperlink r:id="rId170" ref="A184"/>
    <hyperlink r:id="rId171" ref="A185"/>
    <hyperlink r:id="rId172" ref="A186"/>
    <hyperlink r:id="rId173" ref="A187"/>
    <hyperlink r:id="rId174" ref="A188"/>
    <hyperlink r:id="rId175" ref="A189"/>
    <hyperlink r:id="rId176" ref="A190"/>
    <hyperlink r:id="rId177" ref="A191"/>
    <hyperlink r:id="rId178" ref="A192"/>
    <hyperlink r:id="rId179" ref="A193"/>
    <hyperlink r:id="rId180" ref="A194"/>
    <hyperlink r:id="rId181" ref="A195"/>
    <hyperlink r:id="rId182" ref="A196"/>
    <hyperlink r:id="rId183" ref="A197"/>
    <hyperlink r:id="rId184" ref="A198"/>
    <hyperlink r:id="rId185" ref="A199"/>
    <hyperlink r:id="rId186" ref="A200"/>
    <hyperlink r:id="rId187" ref="A201"/>
    <hyperlink r:id="rId188" ref="A202"/>
    <hyperlink r:id="rId189" ref="A203"/>
    <hyperlink r:id="rId190" ref="A204"/>
    <hyperlink r:id="rId191" ref="A205"/>
    <hyperlink r:id="rId192" ref="A206"/>
    <hyperlink r:id="rId193" ref="A207"/>
    <hyperlink r:id="rId194" ref="A208"/>
    <hyperlink r:id="rId195" ref="A209"/>
    <hyperlink r:id="rId196" ref="A210"/>
    <hyperlink r:id="rId197" ref="A211"/>
    <hyperlink r:id="rId198" ref="A212"/>
    <hyperlink r:id="rId199" ref="A213"/>
    <hyperlink r:id="rId200" ref="A214"/>
    <hyperlink r:id="rId201" ref="A215"/>
    <hyperlink r:id="rId202" ref="A216"/>
    <hyperlink r:id="rId203" ref="A217"/>
    <hyperlink r:id="rId204" ref="A218"/>
    <hyperlink r:id="rId205" ref="A219"/>
    <hyperlink r:id="rId206" ref="A220"/>
    <hyperlink r:id="rId207" ref="A221"/>
    <hyperlink r:id="rId208" ref="A222"/>
    <hyperlink r:id="rId209" ref="A223"/>
    <hyperlink r:id="rId210" ref="A224"/>
    <hyperlink r:id="rId211" ref="A225"/>
    <hyperlink r:id="rId212" ref="A226"/>
    <hyperlink r:id="rId213" ref="A227"/>
    <hyperlink r:id="rId214" ref="A228"/>
    <hyperlink r:id="rId215" ref="A229"/>
    <hyperlink r:id="rId216" ref="A230"/>
    <hyperlink r:id="rId217" ref="A231"/>
    <hyperlink r:id="rId218" ref="A232"/>
    <hyperlink r:id="rId219" ref="A233"/>
    <hyperlink r:id="rId220" ref="A234"/>
    <hyperlink r:id="rId221" ref="A235"/>
    <hyperlink r:id="rId222" ref="A236"/>
    <hyperlink r:id="rId223" ref="A237"/>
    <hyperlink r:id="rId224" ref="A238"/>
    <hyperlink r:id="rId225" ref="A239"/>
    <hyperlink r:id="rId226" ref="A240"/>
    <hyperlink r:id="rId227" ref="A241"/>
    <hyperlink r:id="rId228" ref="A242"/>
    <hyperlink r:id="rId229" ref="A243"/>
    <hyperlink r:id="rId230" ref="A244"/>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18"/>
    <hyperlink r:id="rId405" ref="A419"/>
    <hyperlink r:id="rId406" ref="A420"/>
    <hyperlink r:id="rId407" ref="A421"/>
    <hyperlink r:id="rId408" ref="A422"/>
    <hyperlink r:id="rId409" ref="A423"/>
    <hyperlink r:id="rId410" ref="A424"/>
    <hyperlink r:id="rId411" ref="A425"/>
    <hyperlink r:id="rId412" ref="A426"/>
    <hyperlink r:id="rId413" ref="A427"/>
    <hyperlink r:id="rId414" ref="A428"/>
    <hyperlink r:id="rId415" ref="A429"/>
    <hyperlink r:id="rId416" ref="A430"/>
    <hyperlink r:id="rId417" ref="A431"/>
    <hyperlink r:id="rId418" ref="A432"/>
    <hyperlink r:id="rId419" ref="A433"/>
    <hyperlink r:id="rId420" ref="A434"/>
    <hyperlink r:id="rId421" ref="A435"/>
    <hyperlink r:id="rId422" ref="A436"/>
    <hyperlink r:id="rId423" ref="A437"/>
    <hyperlink r:id="rId424" ref="A438"/>
    <hyperlink r:id="rId425" ref="A439"/>
    <hyperlink r:id="rId426" ref="A440"/>
    <hyperlink r:id="rId427" ref="A441"/>
    <hyperlink r:id="rId428" ref="A442"/>
    <hyperlink r:id="rId429" ref="A443"/>
    <hyperlink r:id="rId430" ref="A444"/>
    <hyperlink r:id="rId431" ref="A445"/>
    <hyperlink r:id="rId432" ref="A446"/>
    <hyperlink r:id="rId433" ref="A447"/>
    <hyperlink r:id="rId434" ref="A448"/>
    <hyperlink r:id="rId435" ref="A449"/>
    <hyperlink r:id="rId436" ref="A450"/>
    <hyperlink r:id="rId437" ref="A451"/>
    <hyperlink r:id="rId438" ref="A452"/>
    <hyperlink r:id="rId439" ref="A453"/>
    <hyperlink r:id="rId440" ref="A454"/>
    <hyperlink r:id="rId441" ref="A455"/>
    <hyperlink r:id="rId442" ref="A456"/>
    <hyperlink r:id="rId443" ref="A457"/>
    <hyperlink r:id="rId444" ref="A458"/>
    <hyperlink r:id="rId445" ref="A459"/>
    <hyperlink r:id="rId446" ref="A460"/>
    <hyperlink r:id="rId447" ref="A461"/>
    <hyperlink r:id="rId448" ref="A462"/>
    <hyperlink r:id="rId449" ref="A463"/>
    <hyperlink r:id="rId450" ref="A464"/>
    <hyperlink r:id="rId451" ref="A465"/>
    <hyperlink r:id="rId452" ref="A466"/>
    <hyperlink r:id="rId453" ref="A467"/>
    <hyperlink r:id="rId454" ref="A468"/>
    <hyperlink r:id="rId455" ref="A469"/>
    <hyperlink r:id="rId456" ref="A470"/>
    <hyperlink r:id="rId457" ref="A471"/>
    <hyperlink r:id="rId458" ref="A472"/>
    <hyperlink r:id="rId459" ref="A473"/>
    <hyperlink r:id="rId460" ref="A474"/>
    <hyperlink r:id="rId461" ref="A475"/>
    <hyperlink r:id="rId462" ref="A476"/>
    <hyperlink r:id="rId463" ref="A477"/>
    <hyperlink r:id="rId464" ref="A478"/>
    <hyperlink r:id="rId465" ref="A479"/>
    <hyperlink r:id="rId466" ref="A480"/>
    <hyperlink r:id="rId467" ref="A481"/>
    <hyperlink r:id="rId468" ref="A482"/>
    <hyperlink r:id="rId469" ref="A483"/>
    <hyperlink r:id="rId470" ref="A484"/>
    <hyperlink r:id="rId471" ref="A485"/>
    <hyperlink r:id="rId472" ref="A486"/>
    <hyperlink r:id="rId473" ref="A487"/>
    <hyperlink r:id="rId474" ref="A488"/>
    <hyperlink r:id="rId475" ref="A489"/>
    <hyperlink r:id="rId476" ref="A490"/>
    <hyperlink r:id="rId477" ref="A491"/>
    <hyperlink r:id="rId478" ref="A492"/>
    <hyperlink r:id="rId479" ref="A493"/>
    <hyperlink r:id="rId480" ref="A494"/>
    <hyperlink r:id="rId481" ref="A495"/>
    <hyperlink r:id="rId482" ref="A496"/>
    <hyperlink r:id="rId483" ref="A497"/>
    <hyperlink r:id="rId484" ref="A498"/>
    <hyperlink r:id="rId485" ref="A499"/>
    <hyperlink r:id="rId486" ref="A500"/>
    <hyperlink r:id="rId487" ref="A501"/>
    <hyperlink r:id="rId488" ref="A502"/>
    <hyperlink r:id="rId489" ref="A503"/>
    <hyperlink r:id="rId490" ref="A504"/>
    <hyperlink r:id="rId491" ref="A505"/>
    <hyperlink r:id="rId492" ref="A506"/>
    <hyperlink r:id="rId493" ref="A507"/>
    <hyperlink r:id="rId494" ref="A508"/>
    <hyperlink r:id="rId495" ref="A509"/>
    <hyperlink r:id="rId496" ref="A510"/>
    <hyperlink r:id="rId497" ref="A511"/>
    <hyperlink r:id="rId498" ref="A512"/>
    <hyperlink r:id="rId499" ref="A513"/>
    <hyperlink r:id="rId500" ref="A514"/>
    <hyperlink r:id="rId501" ref="A515"/>
    <hyperlink r:id="rId502" ref="A516"/>
    <hyperlink r:id="rId503" ref="A517"/>
    <hyperlink r:id="rId504" ref="A518"/>
    <hyperlink r:id="rId505" ref="A519"/>
  </hyperlinks>
  <drawing r:id="rId50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14"/>
    <col customWidth="1" min="22" max="22" width="26.43"/>
    <col customWidth="1" min="23" max="23" width="23.57"/>
    <col customWidth="1" min="24" max="24" width="25.29"/>
  </cols>
  <sheetData>
    <row r="1">
      <c r="A1" s="249" t="s">
        <v>175</v>
      </c>
    </row>
    <row r="3">
      <c r="A3" s="250" t="s">
        <v>176</v>
      </c>
      <c r="B3" s="164">
        <v>20.0</v>
      </c>
    </row>
    <row r="4">
      <c r="A4" s="251" t="s">
        <v>177</v>
      </c>
      <c r="B4" s="252">
        <v>0.04</v>
      </c>
    </row>
    <row r="5">
      <c r="A5" s="251" t="s">
        <v>178</v>
      </c>
      <c r="B5" s="253">
        <v>1.0</v>
      </c>
    </row>
    <row r="6">
      <c r="A6" s="251" t="s">
        <v>179</v>
      </c>
      <c r="B6" s="254" t="s">
        <v>180</v>
      </c>
    </row>
    <row r="8">
      <c r="A8" s="251" t="s">
        <v>181</v>
      </c>
      <c r="B8" s="255">
        <v>1.0</v>
      </c>
      <c r="C8" s="255">
        <v>2.0</v>
      </c>
      <c r="D8" s="164">
        <v>3.0</v>
      </c>
      <c r="E8" s="164">
        <v>4.0</v>
      </c>
      <c r="F8" s="164">
        <v>5.0</v>
      </c>
      <c r="G8" s="164">
        <v>6.0</v>
      </c>
      <c r="H8" s="164">
        <v>7.0</v>
      </c>
      <c r="I8" s="164">
        <v>8.0</v>
      </c>
      <c r="J8" s="164">
        <v>9.0</v>
      </c>
      <c r="K8" s="164">
        <v>10.0</v>
      </c>
      <c r="L8" s="164">
        <v>11.0</v>
      </c>
      <c r="M8" s="164">
        <v>12.0</v>
      </c>
      <c r="N8" s="164">
        <v>13.0</v>
      </c>
      <c r="O8" s="164">
        <v>14.0</v>
      </c>
      <c r="P8" s="164">
        <v>15.0</v>
      </c>
      <c r="Q8" s="164">
        <v>16.0</v>
      </c>
      <c r="R8" s="164">
        <v>17.0</v>
      </c>
      <c r="S8" s="164">
        <v>18.0</v>
      </c>
      <c r="T8" s="164">
        <v>19.0</v>
      </c>
      <c r="U8" s="164">
        <v>20.0</v>
      </c>
    </row>
    <row r="9">
      <c r="A9" s="251" t="s">
        <v>182</v>
      </c>
      <c r="B9" s="255">
        <v>1.0</v>
      </c>
      <c r="C9" s="255">
        <v>2.0</v>
      </c>
      <c r="D9" s="164">
        <v>3.0</v>
      </c>
      <c r="E9" s="255">
        <v>4.0</v>
      </c>
      <c r="F9" s="164">
        <v>5.0</v>
      </c>
      <c r="G9" s="255">
        <v>6.0</v>
      </c>
      <c r="H9" s="164">
        <v>7.0</v>
      </c>
      <c r="I9" s="255">
        <v>8.0</v>
      </c>
      <c r="J9" s="164">
        <v>9.0</v>
      </c>
      <c r="K9" s="255">
        <v>10.0</v>
      </c>
      <c r="L9" s="164">
        <v>11.0</v>
      </c>
      <c r="M9" s="255">
        <v>12.0</v>
      </c>
      <c r="N9" s="164">
        <v>13.0</v>
      </c>
      <c r="O9" s="255">
        <v>14.0</v>
      </c>
      <c r="P9" s="164">
        <v>15.0</v>
      </c>
      <c r="Q9" s="255">
        <v>16.0</v>
      </c>
      <c r="R9" s="164">
        <v>17.0</v>
      </c>
      <c r="S9" s="255">
        <v>18.0</v>
      </c>
      <c r="T9" s="164">
        <v>19.0</v>
      </c>
      <c r="U9" s="255">
        <v>20.0</v>
      </c>
    </row>
    <row r="10">
      <c r="A10" s="251" t="s">
        <v>183</v>
      </c>
      <c r="B10" s="254" t="str">
        <f t="shared" ref="B10:U10" si="1">$B$6</f>
        <v>100</v>
      </c>
      <c r="C10" s="254" t="str">
        <f t="shared" si="1"/>
        <v>100</v>
      </c>
      <c r="D10" s="254" t="str">
        <f t="shared" si="1"/>
        <v>100</v>
      </c>
      <c r="E10" s="254" t="str">
        <f t="shared" si="1"/>
        <v>100</v>
      </c>
      <c r="F10" s="254" t="str">
        <f t="shared" si="1"/>
        <v>100</v>
      </c>
      <c r="G10" s="254" t="str">
        <f t="shared" si="1"/>
        <v>100</v>
      </c>
      <c r="H10" s="254" t="str">
        <f t="shared" si="1"/>
        <v>100</v>
      </c>
      <c r="I10" s="254" t="str">
        <f t="shared" si="1"/>
        <v>100</v>
      </c>
      <c r="J10" s="254" t="str">
        <f t="shared" si="1"/>
        <v>100</v>
      </c>
      <c r="K10" s="254" t="str">
        <f t="shared" si="1"/>
        <v>100</v>
      </c>
      <c r="L10" s="254" t="str">
        <f t="shared" si="1"/>
        <v>100</v>
      </c>
      <c r="M10" s="254" t="str">
        <f t="shared" si="1"/>
        <v>100</v>
      </c>
      <c r="N10" s="254" t="str">
        <f t="shared" si="1"/>
        <v>100</v>
      </c>
      <c r="O10" s="254" t="str">
        <f t="shared" si="1"/>
        <v>100</v>
      </c>
      <c r="P10" s="254" t="str">
        <f t="shared" si="1"/>
        <v>100</v>
      </c>
      <c r="Q10" s="254" t="str">
        <f t="shared" si="1"/>
        <v>100</v>
      </c>
      <c r="R10" s="254" t="str">
        <f t="shared" si="1"/>
        <v>100</v>
      </c>
      <c r="S10" s="254" t="str">
        <f t="shared" si="1"/>
        <v>100</v>
      </c>
      <c r="T10" s="254" t="str">
        <f t="shared" si="1"/>
        <v>100</v>
      </c>
      <c r="U10" s="254" t="str">
        <f t="shared" si="1"/>
        <v>100</v>
      </c>
    </row>
    <row r="11">
      <c r="A11" s="251" t="s">
        <v>185</v>
      </c>
      <c r="B11" s="254">
        <f t="shared" ref="B11:U11" si="2">$B$6*$B$4/$B$5</f>
        <v>4</v>
      </c>
      <c r="C11" s="254">
        <f t="shared" si="2"/>
        <v>4</v>
      </c>
      <c r="D11" s="254">
        <f t="shared" si="2"/>
        <v>4</v>
      </c>
      <c r="E11" s="254">
        <f t="shared" si="2"/>
        <v>4</v>
      </c>
      <c r="F11" s="254">
        <f t="shared" si="2"/>
        <v>4</v>
      </c>
      <c r="G11" s="254">
        <f t="shared" si="2"/>
        <v>4</v>
      </c>
      <c r="H11" s="254">
        <f t="shared" si="2"/>
        <v>4</v>
      </c>
      <c r="I11" s="254">
        <f t="shared" si="2"/>
        <v>4</v>
      </c>
      <c r="J11" s="254">
        <f t="shared" si="2"/>
        <v>4</v>
      </c>
      <c r="K11" s="254">
        <f t="shared" si="2"/>
        <v>4</v>
      </c>
      <c r="L11" s="254">
        <f t="shared" si="2"/>
        <v>4</v>
      </c>
      <c r="M11" s="254">
        <f t="shared" si="2"/>
        <v>4</v>
      </c>
      <c r="N11" s="254">
        <f t="shared" si="2"/>
        <v>4</v>
      </c>
      <c r="O11" s="254">
        <f t="shared" si="2"/>
        <v>4</v>
      </c>
      <c r="P11" s="254">
        <f t="shared" si="2"/>
        <v>4</v>
      </c>
      <c r="Q11" s="254">
        <f t="shared" si="2"/>
        <v>4</v>
      </c>
      <c r="R11" s="254">
        <f t="shared" si="2"/>
        <v>4</v>
      </c>
      <c r="S11" s="254">
        <f t="shared" si="2"/>
        <v>4</v>
      </c>
      <c r="T11" s="254">
        <f t="shared" si="2"/>
        <v>4</v>
      </c>
      <c r="U11" s="254">
        <f t="shared" si="2"/>
        <v>4</v>
      </c>
    </row>
    <row r="12">
      <c r="A12" s="251" t="s">
        <v>186</v>
      </c>
      <c r="B12" s="257">
        <f t="shared" ref="B12:T12" si="3">B11</f>
        <v>4</v>
      </c>
      <c r="C12" s="254">
        <f t="shared" si="3"/>
        <v>4</v>
      </c>
      <c r="D12" s="254">
        <f t="shared" si="3"/>
        <v>4</v>
      </c>
      <c r="E12" s="254">
        <f t="shared" si="3"/>
        <v>4</v>
      </c>
      <c r="F12" s="254">
        <f t="shared" si="3"/>
        <v>4</v>
      </c>
      <c r="G12" s="254">
        <f t="shared" si="3"/>
        <v>4</v>
      </c>
      <c r="H12" s="254">
        <f t="shared" si="3"/>
        <v>4</v>
      </c>
      <c r="I12" s="254">
        <f t="shared" si="3"/>
        <v>4</v>
      </c>
      <c r="J12" s="254">
        <f t="shared" si="3"/>
        <v>4</v>
      </c>
      <c r="K12" s="254">
        <f t="shared" si="3"/>
        <v>4</v>
      </c>
      <c r="L12" s="254">
        <f t="shared" si="3"/>
        <v>4</v>
      </c>
      <c r="M12" s="254">
        <f t="shared" si="3"/>
        <v>4</v>
      </c>
      <c r="N12" s="254">
        <f t="shared" si="3"/>
        <v>4</v>
      </c>
      <c r="O12" s="254">
        <f t="shared" si="3"/>
        <v>4</v>
      </c>
      <c r="P12" s="254">
        <f t="shared" si="3"/>
        <v>4</v>
      </c>
      <c r="Q12" s="254">
        <f t="shared" si="3"/>
        <v>4</v>
      </c>
      <c r="R12" s="254">
        <f t="shared" si="3"/>
        <v>4</v>
      </c>
      <c r="S12" s="254">
        <f t="shared" si="3"/>
        <v>4</v>
      </c>
      <c r="T12" s="254">
        <f t="shared" si="3"/>
        <v>4</v>
      </c>
      <c r="U12" s="271">
        <f>U11+U10</f>
        <v>104</v>
      </c>
    </row>
    <row r="14">
      <c r="A14" s="272" t="s">
        <v>188</v>
      </c>
      <c r="B14" s="273" t="s">
        <v>189</v>
      </c>
      <c r="C14" s="11"/>
      <c r="D14" s="11"/>
      <c r="E14" s="11"/>
      <c r="F14" s="11"/>
      <c r="G14" s="11"/>
      <c r="H14" s="11"/>
      <c r="I14" s="11"/>
      <c r="J14" s="11"/>
      <c r="K14" s="11"/>
      <c r="L14" s="11"/>
      <c r="M14" s="11"/>
      <c r="N14" s="11"/>
      <c r="O14" s="11"/>
      <c r="P14" s="11"/>
      <c r="Q14" s="11"/>
      <c r="R14" s="11"/>
      <c r="S14" s="11"/>
      <c r="T14" s="11"/>
      <c r="U14" s="13"/>
      <c r="V14" s="259" t="s">
        <v>190</v>
      </c>
      <c r="W14" s="259" t="s">
        <v>196</v>
      </c>
      <c r="X14" s="241" t="s">
        <v>192</v>
      </c>
      <c r="Y14" s="242" t="s">
        <v>193</v>
      </c>
      <c r="Z14" s="242" t="s">
        <v>194</v>
      </c>
    </row>
    <row r="15">
      <c r="A15" s="261">
        <v>43131.0</v>
      </c>
      <c r="B15" s="10">
        <f>exp(-'Yield curve'!B8*$B$9/100)</f>
        <v>0.9347277206</v>
      </c>
      <c r="C15" s="10">
        <f>exp(-'Yield curve'!C8*$C$9/100)</f>
        <v>0.8731918394</v>
      </c>
      <c r="D15" s="10">
        <f>exp(-'Yield curve'!D8*$D$9/100)</f>
        <v>0.8152177692</v>
      </c>
      <c r="E15" s="10">
        <f>exp(-'Yield curve'!E8*$E$9/100)</f>
        <v>0.7595721232</v>
      </c>
      <c r="F15" s="10">
        <f>exp(-'Yield curve'!F8*$F$9/100)</f>
        <v>0.7068053283</v>
      </c>
      <c r="G15" s="10">
        <f>exp(-'Yield curve'!G8*$G$9/100)</f>
        <v>0.6560619884</v>
      </c>
      <c r="H15" s="10">
        <f>exp(-'Yield curve'!H8*$H$9/100)</f>
        <v>0.6079272857</v>
      </c>
      <c r="I15" s="10">
        <f>exp(-'Yield curve'!I8*$I$9/100)</f>
        <v>0.5627423837</v>
      </c>
      <c r="J15" s="10">
        <f>exp(-'Yield curve'!J8*$J$9/100)</f>
        <v>0.5201177764</v>
      </c>
      <c r="K15" s="10">
        <f>exp(-'Yield curve'!K8*$K$9/100)</f>
        <v>0.4799852043</v>
      </c>
      <c r="L15" s="10">
        <f>exp(-'Yield curve'!L8*$L$9/100)</f>
        <v>0.4424977054</v>
      </c>
      <c r="M15" s="10">
        <f>exp(-'Yield curve'!M8*$M$9/100)</f>
        <v>0.4073510234</v>
      </c>
      <c r="N15" s="10">
        <f>exp(-'Yield curve'!N8*$N$9/100)</f>
        <v>0.3744563643</v>
      </c>
      <c r="O15" s="10">
        <f>exp(-'Yield curve'!O8*$O$9/100)</f>
        <v>0.3437227176</v>
      </c>
      <c r="P15" s="10">
        <f>exp(-'Yield curve'!P8*$P$9/100)</f>
        <v>0.3150575369</v>
      </c>
      <c r="Q15" s="10">
        <f>exp(-'Yield curve'!Q8*$Q$9/100)</f>
        <v>0.2887367228</v>
      </c>
      <c r="R15" s="10">
        <f>exp(-'Yield curve'!R8*$R$9/100)</f>
        <v>0.2642763349</v>
      </c>
      <c r="S15" s="10">
        <f>exp(-'Yield curve'!S8*$S$9/100)</f>
        <v>0.2415786949</v>
      </c>
      <c r="T15" s="10">
        <f>exp(-'Yield curve'!T8*$T$9/100)</f>
        <v>0.2205479825</v>
      </c>
      <c r="U15" s="99">
        <f>exp(-'Yield curve'!U8*$U$9/100)</f>
        <v>0.2010905449</v>
      </c>
      <c r="V15" s="99">
        <f t="shared" ref="V15:V519" si="4">SUMPRODUCT(B15:U15,$B$12:$U$12)</f>
        <v>60.17171468</v>
      </c>
      <c r="W15" s="99">
        <f t="shared" ref="W15:W519" si="5">SUMPRODUCT(B15:U15,$B$12:$U$12,$B$9:$U$9)/V15</f>
        <v>11.98262622</v>
      </c>
      <c r="X15" s="99">
        <f>W15*(Bonds!AO5/100)*(1/(1+(Bonds!U5/100)))</f>
        <v>-0.009983673024</v>
      </c>
      <c r="Y15" s="99">
        <f>-W15*Bonds!$AS$8</f>
        <v>-1.876210377</v>
      </c>
      <c r="Z15" s="99">
        <f t="shared" ref="Z15:Z519" si="6">Y15*SQRT(10)</f>
        <v>-5.933098162</v>
      </c>
    </row>
    <row r="16">
      <c r="A16" s="261">
        <v>43130.0</v>
      </c>
      <c r="B16" s="10">
        <f>exp(-'Yield curve'!B9*$B$9/100)</f>
        <v>0.9348211981</v>
      </c>
      <c r="C16" s="10">
        <f>exp(-'Yield curve'!C9*$C$9/100)</f>
        <v>0.8730172185</v>
      </c>
      <c r="D16" s="10">
        <f>exp(-'Yield curve'!D9*$D$9/100)</f>
        <v>0.8147287852</v>
      </c>
      <c r="E16" s="10">
        <f>exp(-'Yield curve'!E9*$E$9/100)</f>
        <v>0.7585094663</v>
      </c>
      <c r="F16" s="10">
        <f>exp(-'Yield curve'!F9*$F$9/100)</f>
        <v>0.7050405219</v>
      </c>
      <c r="G16" s="10">
        <f>exp(-'Yield curve'!G9*$G$9/100)</f>
        <v>0.6539005522</v>
      </c>
      <c r="H16" s="10">
        <f>exp(-'Yield curve'!H9*$H$9/100)</f>
        <v>0.6053793456</v>
      </c>
      <c r="I16" s="10">
        <f>exp(-'Yield curve'!I9*$I$9/100)</f>
        <v>0.5597490802</v>
      </c>
      <c r="J16" s="10">
        <f>exp(-'Yield curve'!J9*$J$9/100)</f>
        <v>0.5166963023</v>
      </c>
      <c r="K16" s="10">
        <f>exp(-'Yield curve'!K9*$K$9/100)</f>
        <v>0.4761606413</v>
      </c>
      <c r="L16" s="10">
        <f>exp(-'Yield curve'!L9*$L$9/100)</f>
        <v>0.438620809</v>
      </c>
      <c r="M16" s="10">
        <f>exp(-'Yield curve'!M9*$M$9/100)</f>
        <v>0.4034591643</v>
      </c>
      <c r="N16" s="10">
        <f>exp(-'Yield curve'!N9*$N$9/100)</f>
        <v>0.3705821987</v>
      </c>
      <c r="O16" s="10">
        <f>exp(-'Yield curve'!O9*$O$9/100)</f>
        <v>0.3398945012</v>
      </c>
      <c r="P16" s="10">
        <f>exp(-'Yield curve'!P9*$P$9/100)</f>
        <v>0.3112994401</v>
      </c>
      <c r="Q16" s="10">
        <f>exp(-'Yield curve'!Q9*$Q$9/100)</f>
        <v>0.2849732394</v>
      </c>
      <c r="R16" s="10">
        <f>exp(-'Yield curve'!R9*$R$9/100)</f>
        <v>0.2605292865</v>
      </c>
      <c r="S16" s="10">
        <f>exp(-'Yield curve'!S9*$S$9/100)</f>
        <v>0.2378678528</v>
      </c>
      <c r="T16" s="10">
        <f>exp(-'Yield curve'!T9*$T$9/100)</f>
        <v>0.2168910772</v>
      </c>
      <c r="U16" s="99">
        <f>exp(-'Yield curve'!U9*$U$9/100)</f>
        <v>0.1975032972</v>
      </c>
      <c r="V16" s="99">
        <f t="shared" si="4"/>
        <v>59.58882563</v>
      </c>
      <c r="W16" s="99">
        <f t="shared" si="5"/>
        <v>11.93109367</v>
      </c>
      <c r="X16" s="99">
        <f>W16*(Bonds!AO6/100)*(1/(1+(Bonds!U6/100)))</f>
        <v>-0.006621641109</v>
      </c>
      <c r="Y16" s="99">
        <f>-W16*Bonds!$AS$8</f>
        <v>-1.868141536</v>
      </c>
      <c r="Z16" s="99">
        <f t="shared" si="6"/>
        <v>-5.907582246</v>
      </c>
    </row>
    <row r="17">
      <c r="A17" s="261">
        <v>43129.0</v>
      </c>
      <c r="B17" s="10">
        <f>exp(-'Yield curve'!B10*$B$9/100)</f>
        <v>0.9342604736</v>
      </c>
      <c r="C17" s="10">
        <f>exp(-'Yield curve'!C10*$C$9/100)</f>
        <v>0.8716215078</v>
      </c>
      <c r="D17" s="10">
        <f>exp(-'Yield curve'!D10*$D$9/100)</f>
        <v>0.81301965</v>
      </c>
      <c r="E17" s="10">
        <f>exp(-'Yield curve'!E10*$E$9/100)</f>
        <v>0.7565399032</v>
      </c>
      <c r="F17" s="10">
        <f>exp(-'Yield curve'!F10*$F$9/100)</f>
        <v>0.7029285698</v>
      </c>
      <c r="G17" s="10">
        <f>exp(-'Yield curve'!G10*$G$9/100)</f>
        <v>0.6513553065</v>
      </c>
      <c r="H17" s="10">
        <f>exp(-'Yield curve'!H10*$H$9/100)</f>
        <v>0.6024202425</v>
      </c>
      <c r="I17" s="10">
        <f>exp(-'Yield curve'!I10*$I$9/100)</f>
        <v>0.5567716986</v>
      </c>
      <c r="J17" s="10">
        <f>exp(-'Yield curve'!J10*$J$9/100)</f>
        <v>0.5137595112</v>
      </c>
      <c r="K17" s="10">
        <f>exp(-'Yield curve'!K10*$K$9/100)</f>
        <v>0.4733122312</v>
      </c>
      <c r="L17" s="10">
        <f>exp(-'Yield curve'!L10*$L$9/100)</f>
        <v>0.4357354438</v>
      </c>
      <c r="M17" s="10">
        <f>exp(-'Yield curve'!M10*$M$9/100)</f>
        <v>0.400564691</v>
      </c>
      <c r="N17" s="10">
        <f>exp(-'Yield curve'!N10*$N$9/100)</f>
        <v>0.3677029014</v>
      </c>
      <c r="O17" s="10">
        <f>exp(-'Yield curve'!O10*$O$9/100)</f>
        <v>0.3370513454</v>
      </c>
      <c r="P17" s="10">
        <f>exp(-'Yield curve'!P10*$P$9/100)</f>
        <v>0.3085103151</v>
      </c>
      <c r="Q17" s="10">
        <f>exp(-'Yield curve'!Q10*$Q$9/100)</f>
        <v>0.2822505859</v>
      </c>
      <c r="R17" s="10">
        <f>exp(-'Yield curve'!R10*$R$9/100)</f>
        <v>0.2578853945</v>
      </c>
      <c r="S17" s="10">
        <f>exp(-'Yield curve'!S10*$S$9/100)</f>
        <v>0.2353127026</v>
      </c>
      <c r="T17" s="10">
        <f>exp(-'Yield curve'!T10*$T$9/100)</f>
        <v>0.2144325591</v>
      </c>
      <c r="U17" s="99">
        <f>exp(-'Yield curve'!U10*$U$9/100)</f>
        <v>0.1951474212</v>
      </c>
      <c r="V17" s="99">
        <f t="shared" si="4"/>
        <v>59.15707194</v>
      </c>
      <c r="W17" s="99">
        <f t="shared" si="5"/>
        <v>11.9009619</v>
      </c>
      <c r="X17" s="99">
        <f>W17*(Bonds!AO7/100)*(1/(1+(Bonds!U7/100)))</f>
        <v>-0.001100209106</v>
      </c>
      <c r="Y17" s="99">
        <f>-W17*Bonds!$AS$8</f>
        <v>-1.863423576</v>
      </c>
      <c r="Z17" s="99">
        <f t="shared" si="6"/>
        <v>-5.892662747</v>
      </c>
    </row>
    <row r="18">
      <c r="A18" s="261">
        <v>43126.0</v>
      </c>
      <c r="B18" s="10">
        <f>exp(-'Yield curve'!B11*$B$9/100)</f>
        <v>0.9348211981</v>
      </c>
      <c r="C18" s="10">
        <f>exp(-'Yield curve'!C11*$C$9/100)</f>
        <v>0.8721446376</v>
      </c>
      <c r="D18" s="10">
        <f>exp(-'Yield curve'!D11*$D$9/100)</f>
        <v>0.81301965</v>
      </c>
      <c r="E18" s="10">
        <f>exp(-'Yield curve'!E11*$E$9/100)</f>
        <v>0.7563886104</v>
      </c>
      <c r="F18" s="10">
        <f>exp(-'Yield curve'!F11*$F$9/100)</f>
        <v>0.7025771934</v>
      </c>
      <c r="G18" s="10">
        <f>exp(-'Yield curve'!G11*$G$9/100)</f>
        <v>0.6515507424</v>
      </c>
      <c r="H18" s="10">
        <f>exp(-'Yield curve'!H11*$H$9/100)</f>
        <v>0.6032642215</v>
      </c>
      <c r="I18" s="10">
        <f>exp(-'Yield curve'!I11*$I$9/100)</f>
        <v>0.5575145559</v>
      </c>
      <c r="J18" s="10">
        <f>exp(-'Yield curve'!J11*$J$9/100)</f>
        <v>0.5143763927</v>
      </c>
      <c r="K18" s="10">
        <f>exp(-'Yield curve'!K11*$K$9/100)</f>
        <v>0.4737857802</v>
      </c>
      <c r="L18" s="10">
        <f>exp(-'Yield curve'!L11*$L$9/100)</f>
        <v>0.4360231241</v>
      </c>
      <c r="M18" s="10">
        <f>exp(-'Yield curve'!M11*$M$9/100)</f>
        <v>0.400660838</v>
      </c>
      <c r="N18" s="10">
        <f>exp(-'Yield curve'!N11*$N$9/100)</f>
        <v>0.3676073111</v>
      </c>
      <c r="O18" s="10">
        <f>exp(-'Yield curve'!O11*$O$9/100)</f>
        <v>0.3367683411</v>
      </c>
      <c r="P18" s="10">
        <f>exp(-'Yield curve'!P11*$P$9/100)</f>
        <v>0.3080478965</v>
      </c>
      <c r="Q18" s="10">
        <f>exp(-'Yield curve'!Q11*$Q$9/100)</f>
        <v>0.2817993461</v>
      </c>
      <c r="R18" s="10">
        <f>exp(-'Yield curve'!R11*$R$9/100)</f>
        <v>0.2574473618</v>
      </c>
      <c r="S18" s="10">
        <f>exp(-'Yield curve'!S11*$S$9/100)</f>
        <v>0.2348895207</v>
      </c>
      <c r="T18" s="10">
        <f>exp(-'Yield curve'!T11*$T$9/100)</f>
        <v>0.214025524</v>
      </c>
      <c r="U18" s="99">
        <f>exp(-'Yield curve'!U11*$U$9/100)</f>
        <v>0.1947575164</v>
      </c>
      <c r="V18" s="99">
        <f t="shared" si="4"/>
        <v>59.12163068</v>
      </c>
      <c r="W18" s="99">
        <f t="shared" si="5"/>
        <v>11.89334447</v>
      </c>
      <c r="X18" s="99">
        <f>W18*(Bonds!AO8/100)*(1/(1+(Bonds!U8/100)))</f>
        <v>-0.003298209781</v>
      </c>
      <c r="Y18" s="99">
        <f>-W18*Bonds!$AS$8</f>
        <v>-1.862230858</v>
      </c>
      <c r="Z18" s="99">
        <f t="shared" si="6"/>
        <v>-5.888891041</v>
      </c>
    </row>
    <row r="19">
      <c r="A19" s="261">
        <v>43125.0</v>
      </c>
      <c r="B19" s="10">
        <f>exp(-'Yield curve'!B12*$B$9/100)</f>
        <v>0.9351016865</v>
      </c>
      <c r="C19" s="10">
        <f>exp(-'Yield curve'!C12*$C$9/100)</f>
        <v>0.8731918394</v>
      </c>
      <c r="D19" s="10">
        <f>exp(-'Yield curve'!D12*$D$9/100)</f>
        <v>0.8144844032</v>
      </c>
      <c r="E19" s="10">
        <f>exp(-'Yield curve'!E12*$E$9/100)</f>
        <v>0.7579029014</v>
      </c>
      <c r="F19" s="10">
        <f>exp(-'Yield curve'!F12*$F$9/100)</f>
        <v>0.7039837539</v>
      </c>
      <c r="G19" s="10">
        <f>exp(-'Yield curve'!G12*$G$9/100)</f>
        <v>0.6523330726</v>
      </c>
      <c r="H19" s="10">
        <f>exp(-'Yield curve'!H12*$H$9/100)</f>
        <v>0.6032642215</v>
      </c>
      <c r="I19" s="10">
        <f>exp(-'Yield curve'!I12*$I$9/100)</f>
        <v>0.5573659052</v>
      </c>
      <c r="J19" s="10">
        <f>exp(-'Yield curve'!J12*$J$9/100)</f>
        <v>0.5140678594</v>
      </c>
      <c r="K19" s="10">
        <f>exp(-'Yield curve'!K12*$K$9/100)</f>
        <v>0.4733122312</v>
      </c>
      <c r="L19" s="10">
        <f>exp(-'Yield curve'!L12*$L$9/100)</f>
        <v>0.4355437624</v>
      </c>
      <c r="M19" s="10">
        <f>exp(-'Yield curve'!M12*$M$9/100)</f>
        <v>0.4001803334</v>
      </c>
      <c r="N19" s="10">
        <f>exp(-'Yield curve'!N12*$N$9/100)</f>
        <v>0.3671297321</v>
      </c>
      <c r="O19" s="10">
        <f>exp(-'Yield curve'!O12*$O$9/100)</f>
        <v>0.3362971953</v>
      </c>
      <c r="P19" s="10">
        <f>exp(-'Yield curve'!P12*$P$9/100)</f>
        <v>0.307586171</v>
      </c>
      <c r="Q19" s="10">
        <f>exp(-'Yield curve'!Q12*$Q$9/100)</f>
        <v>0.281168822</v>
      </c>
      <c r="R19" s="10">
        <f>exp(-'Yield curve'!R12*$R$9/100)</f>
        <v>0.256660777</v>
      </c>
      <c r="S19" s="10">
        <f>exp(-'Yield curve'!S12*$S$9/100)</f>
        <v>0.2339611975</v>
      </c>
      <c r="T19" s="10">
        <f>exp(-'Yield curve'!T12*$T$9/100)</f>
        <v>0.2129708451</v>
      </c>
      <c r="U19" s="99">
        <f>exp(-'Yield curve'!U12*$U$9/100)</f>
        <v>0.1935924699</v>
      </c>
      <c r="V19" s="99">
        <f t="shared" si="4"/>
        <v>58.99964371</v>
      </c>
      <c r="W19" s="99">
        <f t="shared" si="5"/>
        <v>11.87176856</v>
      </c>
      <c r="X19" s="99">
        <f>W19*(Bonds!AO9/100)*(1/(1+(Bonds!U9/100)))</f>
        <v>0.004388418281</v>
      </c>
      <c r="Y19" s="99">
        <f>-W19*Bonds!$AS$8</f>
        <v>-1.858852554</v>
      </c>
      <c r="Z19" s="99">
        <f t="shared" si="6"/>
        <v>-5.878207906</v>
      </c>
    </row>
    <row r="20">
      <c r="A20" s="261">
        <v>43124.0</v>
      </c>
      <c r="B20" s="10">
        <f>exp(-'Yield curve'!B13*$B$9/100)</f>
        <v>0.935008181</v>
      </c>
      <c r="C20" s="10">
        <f>exp(-'Yield curve'!C13*$C$9/100)</f>
        <v>0.8730172185</v>
      </c>
      <c r="D20" s="10">
        <f>exp(-'Yield curve'!D13*$D$9/100)</f>
        <v>0.8144844032</v>
      </c>
      <c r="E20" s="10">
        <f>exp(-'Yield curve'!E13*$E$9/100)</f>
        <v>0.7582061232</v>
      </c>
      <c r="F20" s="10">
        <f>exp(-'Yield curve'!F13*$F$9/100)</f>
        <v>0.7046880897</v>
      </c>
      <c r="G20" s="10">
        <f>exp(-'Yield curve'!G13*$G$9/100)</f>
        <v>0.6535083295</v>
      </c>
      <c r="H20" s="10">
        <f>exp(-'Yield curve'!H13*$H$9/100)</f>
        <v>0.6049557283</v>
      </c>
      <c r="I20" s="10">
        <f>exp(-'Yield curve'!I13*$I$9/100)</f>
        <v>0.5590032455</v>
      </c>
      <c r="J20" s="10">
        <f>exp(-'Yield curve'!J13*$J$9/100)</f>
        <v>0.5156123786</v>
      </c>
      <c r="K20" s="10">
        <f>exp(-'Yield curve'!K13*$K$9/100)</f>
        <v>0.4747342999</v>
      </c>
      <c r="L20" s="10">
        <f>exp(-'Yield curve'!L13*$L$9/100)</f>
        <v>0.436983431</v>
      </c>
      <c r="M20" s="10">
        <f>exp(-'Yield curve'!M13*$M$9/100)</f>
        <v>0.4016235789</v>
      </c>
      <c r="N20" s="10">
        <f>exp(-'Yield curve'!N13*$N$9/100)</f>
        <v>0.3685643337</v>
      </c>
      <c r="O20" s="10">
        <f>exp(-'Yield curve'!O13*$O$9/100)</f>
        <v>0.3377126139</v>
      </c>
      <c r="P20" s="10">
        <f>exp(-'Yield curve'!P13*$P$9/100)</f>
        <v>0.3089734278</v>
      </c>
      <c r="Q20" s="10">
        <f>exp(-'Yield curve'!Q13*$Q$9/100)</f>
        <v>0.282612098</v>
      </c>
      <c r="R20" s="10">
        <f>exp(-'Yield curve'!R13*$R$9/100)</f>
        <v>0.2581485718</v>
      </c>
      <c r="S20" s="10">
        <f>exp(-'Yield curve'!S13*$S$9/100)</f>
        <v>0.2354821888</v>
      </c>
      <c r="T20" s="10">
        <f>exp(-'Yield curve'!T13*$T$9/100)</f>
        <v>0.2145140589</v>
      </c>
      <c r="U20" s="99">
        <f>exp(-'Yield curve'!U13*$U$9/100)</f>
        <v>0.1951474212</v>
      </c>
      <c r="V20" s="99">
        <f t="shared" si="4"/>
        <v>59.246661</v>
      </c>
      <c r="W20" s="99">
        <f t="shared" si="5"/>
        <v>11.89454515</v>
      </c>
      <c r="X20" s="99">
        <f>W20*(Bonds!AO10/100)*(1/(1+(Bonds!U10/100)))</f>
        <v>-0.005498079481</v>
      </c>
      <c r="Y20" s="99">
        <f>-W20*Bonds!$AS$8</f>
        <v>-1.862418858</v>
      </c>
      <c r="Z20" s="99">
        <f t="shared" si="6"/>
        <v>-5.889485548</v>
      </c>
    </row>
    <row r="21">
      <c r="A21" s="261">
        <v>43123.0</v>
      </c>
      <c r="B21" s="10">
        <f>exp(-'Yield curve'!B14*$B$9/100)</f>
        <v>0.9351016865</v>
      </c>
      <c r="C21" s="10">
        <f>exp(-'Yield curve'!C14*$C$9/100)</f>
        <v>0.8730172185</v>
      </c>
      <c r="D21" s="10">
        <f>exp(-'Yield curve'!D14*$D$9/100)</f>
        <v>0.8142400946</v>
      </c>
      <c r="E21" s="10">
        <f>exp(-'Yield curve'!E14*$E$9/100)</f>
        <v>0.7577513359</v>
      </c>
      <c r="F21" s="10">
        <f>exp(-'Yield curve'!F14*$F$9/100)</f>
        <v>0.7039837539</v>
      </c>
      <c r="G21" s="10">
        <f>exp(-'Yield curve'!G14*$G$9/100)</f>
        <v>0.6527245899</v>
      </c>
      <c r="H21" s="10">
        <f>exp(-'Yield curve'!H14*$H$9/100)</f>
        <v>0.6041093829</v>
      </c>
      <c r="I21" s="10">
        <f>exp(-'Yield curve'!I14*$I$9/100)</f>
        <v>0.5581095554</v>
      </c>
      <c r="J21" s="10">
        <f>exp(-'Yield curve'!J14*$J$9/100)</f>
        <v>0.5146851111</v>
      </c>
      <c r="K21" s="10">
        <f>exp(-'Yield curve'!K14*$K$9/100)</f>
        <v>0.4737857802</v>
      </c>
      <c r="L21" s="10">
        <f>exp(-'Yield curve'!L14*$L$9/100)</f>
        <v>0.4358313162</v>
      </c>
      <c r="M21" s="10">
        <f>exp(-'Yield curve'!M14*$M$9/100)</f>
        <v>0.4002763882</v>
      </c>
      <c r="N21" s="10">
        <f>exp(-'Yield curve'!N14*$N$9/100)</f>
        <v>0.3670342908</v>
      </c>
      <c r="O21" s="10">
        <f>exp(-'Yield curve'!O14*$O$9/100)</f>
        <v>0.3360148243</v>
      </c>
      <c r="P21" s="10">
        <f>exp(-'Yield curve'!P14*$P$9/100)</f>
        <v>0.3071251376</v>
      </c>
      <c r="Q21" s="10">
        <f>exp(-'Yield curve'!Q14*$Q$9/100)</f>
        <v>0.2807193116</v>
      </c>
      <c r="R21" s="10">
        <f>exp(-'Yield curve'!R14*$R$9/100)</f>
        <v>0.2562248243</v>
      </c>
      <c r="S21" s="10">
        <f>exp(-'Yield curve'!S14*$S$9/100)</f>
        <v>0.2335404461</v>
      </c>
      <c r="T21" s="10">
        <f>exp(-'Yield curve'!T14*$T$9/100)</f>
        <v>0.2125665847</v>
      </c>
      <c r="U21" s="99">
        <f>exp(-'Yield curve'!U14*$U$9/100)</f>
        <v>0.1932056719</v>
      </c>
      <c r="V21" s="99">
        <f t="shared" si="4"/>
        <v>58.96075641</v>
      </c>
      <c r="W21" s="99">
        <f t="shared" si="5"/>
        <v>11.86494677</v>
      </c>
      <c r="X21" s="99">
        <f>W21*(Bonds!AO11/100)*(1/(1+(Bonds!U11/100)))</f>
        <v>-0.00548186415</v>
      </c>
      <c r="Y21" s="99">
        <f>-W21*Bonds!$AS$8</f>
        <v>-1.857784415</v>
      </c>
      <c r="Z21" s="99">
        <f t="shared" si="6"/>
        <v>-5.874830154</v>
      </c>
    </row>
    <row r="22">
      <c r="A22" s="261">
        <v>43122.0</v>
      </c>
      <c r="B22" s="10">
        <f>exp(-'Yield curve'!B15*$B$9/100)</f>
        <v>0.935008181</v>
      </c>
      <c r="C22" s="10">
        <f>exp(-'Yield curve'!C15*$C$9/100)</f>
        <v>0.8730172185</v>
      </c>
      <c r="D22" s="10">
        <f>exp(-'Yield curve'!D15*$D$9/100)</f>
        <v>0.8142400946</v>
      </c>
      <c r="E22" s="10">
        <f>exp(-'Yield curve'!E15*$E$9/100)</f>
        <v>0.7577513359</v>
      </c>
      <c r="F22" s="10">
        <f>exp(-'Yield curve'!F15*$F$9/100)</f>
        <v>0.7039837539</v>
      </c>
      <c r="G22" s="10">
        <f>exp(-'Yield curve'!G15*$G$9/100)</f>
        <v>0.6523330726</v>
      </c>
      <c r="H22" s="10">
        <f>exp(-'Yield curve'!H15*$H$9/100)</f>
        <v>0.6032642215</v>
      </c>
      <c r="I22" s="10">
        <f>exp(-'Yield curve'!I15*$I$9/100)</f>
        <v>0.5569201908</v>
      </c>
      <c r="J22" s="10">
        <f>exp(-'Yield curve'!J15*$J$9/100)</f>
        <v>0.5131433696</v>
      </c>
      <c r="K22" s="10">
        <f>exp(-'Yield curve'!K15*$K$9/100)</f>
        <v>0.4718944223</v>
      </c>
      <c r="L22" s="10">
        <f>exp(-'Yield curve'!L15*$L$9/100)</f>
        <v>0.4338224196</v>
      </c>
      <c r="M22" s="10">
        <f>exp(-'Yield curve'!M15*$M$9/100)</f>
        <v>0.3981684986</v>
      </c>
      <c r="N22" s="10">
        <f>exp(-'Yield curve'!N15*$N$9/100)</f>
        <v>0.3648459753</v>
      </c>
      <c r="O22" s="10">
        <f>exp(-'Yield curve'!O15*$O$9/100)</f>
        <v>0.3337643747</v>
      </c>
      <c r="P22" s="10">
        <f>exp(-'Yield curve'!P15*$P$9/100)</f>
        <v>0.3048303154</v>
      </c>
      <c r="Q22" s="10">
        <f>exp(-'Yield curve'!Q15*$Q$9/100)</f>
        <v>0.2784825162</v>
      </c>
      <c r="R22" s="10">
        <f>exp(-'Yield curve'!R15*$R$9/100)</f>
        <v>0.2540561432</v>
      </c>
      <c r="S22" s="10">
        <f>exp(-'Yield curve'!S15*$S$9/100)</f>
        <v>0.2314480122</v>
      </c>
      <c r="T22" s="10">
        <f>exp(-'Yield curve'!T15*$T$9/100)</f>
        <v>0.2105567639</v>
      </c>
      <c r="U22" s="99">
        <f>exp(-'Yield curve'!U15*$U$9/100)</f>
        <v>0.1912832433</v>
      </c>
      <c r="V22" s="99">
        <f t="shared" si="4"/>
        <v>58.65958083</v>
      </c>
      <c r="W22" s="99">
        <f t="shared" si="5"/>
        <v>11.8344492</v>
      </c>
      <c r="X22" s="99">
        <f>W22*(Bonds!AO12/100)*(1/(1+(Bonds!U12/100)))</f>
        <v>0.006558298252</v>
      </c>
      <c r="Y22" s="99">
        <f>-W22*Bonds!$AS$8</f>
        <v>-1.85300918</v>
      </c>
      <c r="Z22" s="99">
        <f t="shared" si="6"/>
        <v>-5.859729534</v>
      </c>
    </row>
    <row r="23">
      <c r="A23" s="261">
        <v>43119.0</v>
      </c>
      <c r="B23" s="10">
        <f>exp(-'Yield curve'!B16*$B$9/100)</f>
        <v>0.935008181</v>
      </c>
      <c r="C23" s="10">
        <f>exp(-'Yield curve'!C16*$C$9/100)</f>
        <v>0.8728426325</v>
      </c>
      <c r="D23" s="10">
        <f>exp(-'Yield curve'!D16*$D$9/100)</f>
        <v>0.8139958592</v>
      </c>
      <c r="E23" s="10">
        <f>exp(-'Yield curve'!E16*$E$9/100)</f>
        <v>0.7575998008</v>
      </c>
      <c r="F23" s="10">
        <f>exp(-'Yield curve'!F16*$F$9/100)</f>
        <v>0.7039837539</v>
      </c>
      <c r="G23" s="10">
        <f>exp(-'Yield curve'!G16*$G$9/100)</f>
        <v>0.6527245899</v>
      </c>
      <c r="H23" s="10">
        <f>exp(-'Yield curve'!H16*$H$9/100)</f>
        <v>0.6041093829</v>
      </c>
      <c r="I23" s="10">
        <f>exp(-'Yield curve'!I16*$I$9/100)</f>
        <v>0.5581095554</v>
      </c>
      <c r="J23" s="10">
        <f>exp(-'Yield curve'!J16*$J$9/100)</f>
        <v>0.5146851111</v>
      </c>
      <c r="K23" s="10">
        <f>exp(-'Yield curve'!K16*$K$9/100)</f>
        <v>0.4737857802</v>
      </c>
      <c r="L23" s="10">
        <f>exp(-'Yield curve'!L16*$L$9/100)</f>
        <v>0.4359272096</v>
      </c>
      <c r="M23" s="10">
        <f>exp(-'Yield curve'!M16*$M$9/100)</f>
        <v>0.400468567</v>
      </c>
      <c r="N23" s="10">
        <f>exp(-'Yield curve'!N16*$N$9/100)</f>
        <v>0.3673206892</v>
      </c>
      <c r="O23" s="10">
        <f>exp(-'Yield curve'!O16*$O$9/100)</f>
        <v>0.3363913717</v>
      </c>
      <c r="P23" s="10">
        <f>exp(-'Yield curve'!P16*$P$9/100)</f>
        <v>0.307586171</v>
      </c>
      <c r="Q23" s="10">
        <f>exp(-'Yield curve'!Q16*$Q$9/100)</f>
        <v>0.281168822</v>
      </c>
      <c r="R23" s="10">
        <f>exp(-'Yield curve'!R16*$R$9/100)</f>
        <v>0.256660777</v>
      </c>
      <c r="S23" s="10">
        <f>exp(-'Yield curve'!S16*$S$9/100)</f>
        <v>0.2339611975</v>
      </c>
      <c r="T23" s="10">
        <f>exp(-'Yield curve'!T16*$T$9/100)</f>
        <v>0.2129708451</v>
      </c>
      <c r="U23" s="99">
        <f>exp(-'Yield curve'!U16*$U$9/100)</f>
        <v>0.1935924699</v>
      </c>
      <c r="V23" s="99">
        <f t="shared" si="4"/>
        <v>59.01081806</v>
      </c>
      <c r="W23" s="99">
        <f t="shared" si="5"/>
        <v>11.87172436</v>
      </c>
      <c r="X23" s="99">
        <f>W23*(Bonds!AO13/100)*(1/(1+(Bonds!U13/100)))</f>
        <v>-0.005485502432</v>
      </c>
      <c r="Y23" s="99">
        <f>-W23*Bonds!$AS$8</f>
        <v>-1.858845635</v>
      </c>
      <c r="Z23" s="99">
        <f t="shared" si="6"/>
        <v>-5.878186025</v>
      </c>
    </row>
    <row r="24">
      <c r="A24" s="261">
        <v>43118.0</v>
      </c>
      <c r="B24" s="10">
        <f>exp(-'Yield curve'!B17*$B$9/100)</f>
        <v>0.9353822591</v>
      </c>
      <c r="C24" s="10">
        <f>exp(-'Yield curve'!C17*$C$9/100)</f>
        <v>0.8737159117</v>
      </c>
      <c r="D24" s="10">
        <f>exp(-'Yield curve'!D17*$D$9/100)</f>
        <v>0.8147287852</v>
      </c>
      <c r="E24" s="10">
        <f>exp(-'Yield curve'!E17*$E$9/100)</f>
        <v>0.7580544971</v>
      </c>
      <c r="F24" s="10">
        <f>exp(-'Yield curve'!F17*$F$9/100)</f>
        <v>0.7039837539</v>
      </c>
      <c r="G24" s="10">
        <f>exp(-'Yield curve'!G17*$G$9/100)</f>
        <v>0.652137402</v>
      </c>
      <c r="H24" s="10">
        <f>exp(-'Yield curve'!H17*$H$9/100)</f>
        <v>0.6028420843</v>
      </c>
      <c r="I24" s="10">
        <f>exp(-'Yield curve'!I17*$I$9/100)</f>
        <v>0.5566232459</v>
      </c>
      <c r="J24" s="10">
        <f>exp(-'Yield curve'!J17*$J$9/100)</f>
        <v>0.5129894497</v>
      </c>
      <c r="K24" s="10">
        <f>exp(-'Yield curve'!K17*$K$9/100)</f>
        <v>0.4718944223</v>
      </c>
      <c r="L24" s="10">
        <f>exp(-'Yield curve'!L17*$L$9/100)</f>
        <v>0.4339178711</v>
      </c>
      <c r="M24" s="10">
        <f>exp(-'Yield curve'!M17*$M$9/100)</f>
        <v>0.3983596653</v>
      </c>
      <c r="N24" s="10">
        <f>exp(-'Yield curve'!N17*$N$9/100)</f>
        <v>0.3651306662</v>
      </c>
      <c r="O24" s="10">
        <f>exp(-'Yield curve'!O17*$O$9/100)</f>
        <v>0.3341384002</v>
      </c>
      <c r="P24" s="10">
        <f>exp(-'Yield curve'!P17*$P$9/100)</f>
        <v>0.305287904</v>
      </c>
      <c r="Q24" s="10">
        <f>exp(-'Yield curve'!Q17*$Q$9/100)</f>
        <v>0.2789284449</v>
      </c>
      <c r="R24" s="10">
        <f>exp(-'Yield curve'!R17*$R$9/100)</f>
        <v>0.254488406</v>
      </c>
      <c r="S24" s="10">
        <f>exp(-'Yield curve'!S17*$S$9/100)</f>
        <v>0.2318649938</v>
      </c>
      <c r="T24" s="10">
        <f>exp(-'Yield curve'!T17*$T$9/100)</f>
        <v>0.210957202</v>
      </c>
      <c r="U24" s="99">
        <f>exp(-'Yield curve'!U17*$U$9/100)</f>
        <v>0.1916661926</v>
      </c>
      <c r="V24" s="99">
        <f t="shared" si="4"/>
        <v>58.71498549</v>
      </c>
      <c r="W24" s="99">
        <f t="shared" si="5"/>
        <v>11.83993437</v>
      </c>
      <c r="X24" s="99">
        <f>W24*(Bonds!AO14/100)*(1/(1+(Bonds!U14/100)))</f>
        <v>0.001093657341</v>
      </c>
      <c r="Y24" s="99">
        <f>-W24*Bonds!$AS$8</f>
        <v>-1.853868036</v>
      </c>
      <c r="Z24" s="99">
        <f t="shared" si="6"/>
        <v>-5.862445474</v>
      </c>
    </row>
    <row r="25">
      <c r="A25" s="261">
        <v>43117.0</v>
      </c>
      <c r="B25" s="10">
        <f>exp(-'Yield curve'!B18*$B$9/100)</f>
        <v>0.9347277206</v>
      </c>
      <c r="C25" s="10">
        <f>exp(-'Yield curve'!C18*$C$9/100)</f>
        <v>0.8728426325</v>
      </c>
      <c r="D25" s="10">
        <f>exp(-'Yield curve'!D18*$D$9/100)</f>
        <v>0.8142400946</v>
      </c>
      <c r="E25" s="10">
        <f>exp(-'Yield curve'!E18*$E$9/100)</f>
        <v>0.7575998008</v>
      </c>
      <c r="F25" s="10">
        <f>exp(-'Yield curve'!F18*$F$9/100)</f>
        <v>0.70363185</v>
      </c>
      <c r="G25" s="10">
        <f>exp(-'Yield curve'!G18*$G$9/100)</f>
        <v>0.6517462369</v>
      </c>
      <c r="H25" s="10">
        <f>exp(-'Yield curve'!H18*$H$9/100)</f>
        <v>0.6024202425</v>
      </c>
      <c r="I25" s="10">
        <f>exp(-'Yield curve'!I18*$I$9/100)</f>
        <v>0.5563264593</v>
      </c>
      <c r="J25" s="10">
        <f>exp(-'Yield curve'!J18*$J$9/100)</f>
        <v>0.5128355759</v>
      </c>
      <c r="K25" s="10">
        <f>exp(-'Yield curve'!K18*$K$9/100)</f>
        <v>0.4718944223</v>
      </c>
      <c r="L25" s="10">
        <f>exp(-'Yield curve'!L18*$L$9/100)</f>
        <v>0.4339178711</v>
      </c>
      <c r="M25" s="10">
        <f>exp(-'Yield curve'!M18*$M$9/100)</f>
        <v>0.3983596653</v>
      </c>
      <c r="N25" s="10">
        <f>exp(-'Yield curve'!N18*$N$9/100)</f>
        <v>0.3651306662</v>
      </c>
      <c r="O25" s="10">
        <f>exp(-'Yield curve'!O18*$O$9/100)</f>
        <v>0.3341384002</v>
      </c>
      <c r="P25" s="10">
        <f>exp(-'Yield curve'!P18*$P$9/100)</f>
        <v>0.305287904</v>
      </c>
      <c r="Q25" s="10">
        <f>exp(-'Yield curve'!Q18*$Q$9/100)</f>
        <v>0.2790177163</v>
      </c>
      <c r="R25" s="10">
        <f>exp(-'Yield curve'!R18*$R$9/100)</f>
        <v>0.254661517</v>
      </c>
      <c r="S25" s="10">
        <f>exp(-'Yield curve'!S18*$S$9/100)</f>
        <v>0.2321155433</v>
      </c>
      <c r="T25" s="10">
        <f>exp(-'Yield curve'!T18*$T$9/100)</f>
        <v>0.2112781008</v>
      </c>
      <c r="U25" s="99">
        <f>exp(-'Yield curve'!U18*$U$9/100)</f>
        <v>0.1920499086</v>
      </c>
      <c r="V25" s="99">
        <f t="shared" si="4"/>
        <v>58.74188017</v>
      </c>
      <c r="W25" s="99">
        <f t="shared" si="5"/>
        <v>11.84799664</v>
      </c>
      <c r="X25" s="99">
        <f>W25*(Bonds!AO15/100)*(1/(1+(Bonds!U15/100)))</f>
        <v>0.001094503154</v>
      </c>
      <c r="Y25" s="99">
        <f>-W25*Bonds!$AS$8</f>
        <v>-1.855130406</v>
      </c>
      <c r="Z25" s="99">
        <f t="shared" si="6"/>
        <v>-5.866437439</v>
      </c>
    </row>
    <row r="26">
      <c r="A26" s="261">
        <v>43116.0</v>
      </c>
      <c r="B26" s="10">
        <f>exp(-'Yield curve'!B19*$B$9/100)</f>
        <v>0.9351952013</v>
      </c>
      <c r="C26" s="10">
        <f>exp(-'Yield curve'!C19*$C$9/100)</f>
        <v>0.8730172185</v>
      </c>
      <c r="D26" s="10">
        <f>exp(-'Yield curve'!D19*$D$9/100)</f>
        <v>0.8142400946</v>
      </c>
      <c r="E26" s="10">
        <f>exp(-'Yield curve'!E19*$E$9/100)</f>
        <v>0.7575998008</v>
      </c>
      <c r="F26" s="10">
        <f>exp(-'Yield curve'!F19*$F$9/100)</f>
        <v>0.70363185</v>
      </c>
      <c r="G26" s="10">
        <f>exp(-'Yield curve'!G19*$G$9/100)</f>
        <v>0.6519417901</v>
      </c>
      <c r="H26" s="10">
        <f>exp(-'Yield curve'!H19*$H$9/100)</f>
        <v>0.6028420843</v>
      </c>
      <c r="I26" s="10">
        <f>exp(-'Yield curve'!I19*$I$9/100)</f>
        <v>0.5566232459</v>
      </c>
      <c r="J26" s="10">
        <f>exp(-'Yield curve'!J19*$J$9/100)</f>
        <v>0.5129894497</v>
      </c>
      <c r="K26" s="10">
        <f>exp(-'Yield curve'!K19*$K$9/100)</f>
        <v>0.4718944223</v>
      </c>
      <c r="L26" s="10">
        <f>exp(-'Yield curve'!L19*$L$9/100)</f>
        <v>0.4340133435</v>
      </c>
      <c r="M26" s="10">
        <f>exp(-'Yield curve'!M19*$M$9/100)</f>
        <v>0.3985509239</v>
      </c>
      <c r="N26" s="10">
        <f>exp(-'Yield curve'!N19*$N$9/100)</f>
        <v>0.3654155792</v>
      </c>
      <c r="O26" s="10">
        <f>exp(-'Yield curve'!O19*$O$9/100)</f>
        <v>0.3345128449</v>
      </c>
      <c r="P26" s="10">
        <f>exp(-'Yield curve'!P19*$P$9/100)</f>
        <v>0.3057461795</v>
      </c>
      <c r="Q26" s="10">
        <f>exp(-'Yield curve'!Q19*$Q$9/100)</f>
        <v>0.2794645019</v>
      </c>
      <c r="R26" s="10">
        <f>exp(-'Yield curve'!R19*$R$9/100)</f>
        <v>0.2550948097</v>
      </c>
      <c r="S26" s="10">
        <f>exp(-'Yield curve'!S19*$S$9/100)</f>
        <v>0.2325337275</v>
      </c>
      <c r="T26" s="10">
        <f>exp(-'Yield curve'!T19*$T$9/100)</f>
        <v>0.2116799108</v>
      </c>
      <c r="U26" s="99">
        <f>exp(-'Yield curve'!U19*$U$9/100)</f>
        <v>0.1924343928</v>
      </c>
      <c r="V26" s="99">
        <f t="shared" si="4"/>
        <v>58.80112476</v>
      </c>
      <c r="W26" s="99">
        <f t="shared" si="5"/>
        <v>11.8535743</v>
      </c>
      <c r="X26" s="99">
        <f>W26*(Bonds!AO16/100)*(1/(1+(Bonds!U16/100)))</f>
        <v>0.002190239153</v>
      </c>
      <c r="Y26" s="99">
        <f>-W26*Bonds!$AS$8</f>
        <v>-1.856003742</v>
      </c>
      <c r="Z26" s="99">
        <f t="shared" si="6"/>
        <v>-5.86919917</v>
      </c>
    </row>
    <row r="27">
      <c r="A27" s="261">
        <v>43115.0</v>
      </c>
      <c r="B27" s="10">
        <f>exp(-'Yield curve'!B20*$B$9/100)</f>
        <v>0.9351016865</v>
      </c>
      <c r="C27" s="10">
        <f>exp(-'Yield curve'!C20*$C$9/100)</f>
        <v>0.8737159117</v>
      </c>
      <c r="D27" s="10">
        <f>exp(-'Yield curve'!D20*$D$9/100)</f>
        <v>0.8154623712</v>
      </c>
      <c r="E27" s="10">
        <f>exp(-'Yield curve'!E20*$E$9/100)</f>
        <v>0.7589647085</v>
      </c>
      <c r="F27" s="10">
        <f>exp(-'Yield curve'!F20*$F$9/100)</f>
        <v>0.7050405219</v>
      </c>
      <c r="G27" s="10">
        <f>exp(-'Yield curve'!G20*$G$9/100)</f>
        <v>0.6533123064</v>
      </c>
      <c r="H27" s="10">
        <f>exp(-'Yield curve'!H20*$H$9/100)</f>
        <v>0.6041093829</v>
      </c>
      <c r="I27" s="10">
        <f>exp(-'Yield curve'!I20*$I$9/100)</f>
        <v>0.5578119763</v>
      </c>
      <c r="J27" s="10">
        <f>exp(-'Yield curve'!J20*$J$9/100)</f>
        <v>0.5140678594</v>
      </c>
      <c r="K27" s="10">
        <f>exp(-'Yield curve'!K20*$K$9/100)</f>
        <v>0.4728391556</v>
      </c>
      <c r="L27" s="10">
        <f>exp(-'Yield curve'!L20*$L$9/100)</f>
        <v>0.4349692239</v>
      </c>
      <c r="M27" s="10">
        <f>exp(-'Yield curve'!M20*$M$9/100)</f>
        <v>0.3995085948</v>
      </c>
      <c r="N27" s="10">
        <f>exp(-'Yield curve'!N20*$N$9/100)</f>
        <v>0.3663668959</v>
      </c>
      <c r="O27" s="10">
        <f>exp(-'Yield curve'!O20*$O$9/100)</f>
        <v>0.3354507933</v>
      </c>
      <c r="P27" s="10">
        <f>exp(-'Yield curve'!P20*$P$9/100)</f>
        <v>0.3066647953</v>
      </c>
      <c r="Q27" s="10">
        <f>exp(-'Yield curve'!Q20*$Q$9/100)</f>
        <v>0.2803602207</v>
      </c>
      <c r="R27" s="10">
        <f>exp(-'Yield curve'!R20*$R$9/100)</f>
        <v>0.2559636082</v>
      </c>
      <c r="S27" s="10">
        <f>exp(-'Yield curve'!S20*$S$9/100)</f>
        <v>0.2333723575</v>
      </c>
      <c r="T27" s="10">
        <f>exp(-'Yield curve'!T20*$T$9/100)</f>
        <v>0.2124858247</v>
      </c>
      <c r="U27" s="99">
        <f>exp(-'Yield curve'!U20*$U$9/100)</f>
        <v>0.1932056719</v>
      </c>
      <c r="V27" s="99">
        <f t="shared" si="4"/>
        <v>58.95566266</v>
      </c>
      <c r="W27" s="99">
        <f t="shared" si="5"/>
        <v>11.86219993</v>
      </c>
      <c r="X27" s="99">
        <f>W27*(Bonds!AO17/100)*(1/(1+(Bonds!U17/100)))</f>
        <v>-0.01534566614</v>
      </c>
      <c r="Y27" s="99">
        <f>-W27*Bonds!$AS$8</f>
        <v>-1.857354322</v>
      </c>
      <c r="Z27" s="99">
        <f t="shared" si="6"/>
        <v>-5.873470079</v>
      </c>
    </row>
    <row r="28">
      <c r="A28" s="261">
        <v>43112.0</v>
      </c>
      <c r="B28" s="10">
        <f>exp(-'Yield curve'!B21*$B$9/100)</f>
        <v>0.935475802</v>
      </c>
      <c r="C28" s="10">
        <f>exp(-'Yield curve'!C21*$C$9/100)</f>
        <v>0.8737159117</v>
      </c>
      <c r="D28" s="10">
        <f>exp(-'Yield curve'!D21*$D$9/100)</f>
        <v>0.8149732405</v>
      </c>
      <c r="E28" s="10">
        <f>exp(-'Yield curve'!E21*$E$9/100)</f>
        <v>0.7585094663</v>
      </c>
      <c r="F28" s="10">
        <f>exp(-'Yield curve'!F21*$F$9/100)</f>
        <v>0.7046880897</v>
      </c>
      <c r="G28" s="10">
        <f>exp(-'Yield curve'!G21*$G$9/100)</f>
        <v>0.6529204366</v>
      </c>
      <c r="H28" s="10">
        <f>exp(-'Yield curve'!H21*$H$9/100)</f>
        <v>0.6036866543</v>
      </c>
      <c r="I28" s="10">
        <f>exp(-'Yield curve'!I21*$I$9/100)</f>
        <v>0.5570687227</v>
      </c>
      <c r="J28" s="10">
        <f>exp(-'Yield curve'!J21*$J$9/100)</f>
        <v>0.5129894497</v>
      </c>
      <c r="K28" s="10">
        <f>exp(-'Yield curve'!K21*$K$9/100)</f>
        <v>0.4714227637</v>
      </c>
      <c r="L28" s="10">
        <f>exp(-'Yield curve'!L21*$L$9/100)</f>
        <v>0.432964301</v>
      </c>
      <c r="M28" s="10">
        <f>exp(-'Yield curve'!M21*$M$9/100)</f>
        <v>0.3969281488</v>
      </c>
      <c r="N28" s="10">
        <f>exp(-'Yield curve'!N21*$N$9/100)</f>
        <v>0.3632369147</v>
      </c>
      <c r="O28" s="10">
        <f>exp(-'Yield curve'!O21*$O$9/100)</f>
        <v>0.3318075987</v>
      </c>
      <c r="P28" s="10">
        <f>exp(-'Yield curve'!P21*$P$9/100)</f>
        <v>0.30255264</v>
      </c>
      <c r="Q28" s="10">
        <f>exp(-'Yield curve'!Q21*$Q$9/100)</f>
        <v>0.2759101527</v>
      </c>
      <c r="R28" s="10">
        <f>exp(-'Yield curve'!R21*$R$9/100)</f>
        <v>0.251221565</v>
      </c>
      <c r="S28" s="10">
        <f>exp(-'Yield curve'!S21*$S$9/100)</f>
        <v>0.2283855659</v>
      </c>
      <c r="T28" s="10">
        <f>exp(-'Yield curve'!T21*$T$9/100)</f>
        <v>0.2073017122</v>
      </c>
      <c r="U28" s="99">
        <f>exp(-'Yield curve'!U21*$U$9/100)</f>
        <v>0.1878709478</v>
      </c>
      <c r="V28" s="99">
        <f t="shared" si="4"/>
        <v>58.24161511</v>
      </c>
      <c r="W28" s="99">
        <f t="shared" si="5"/>
        <v>11.77684599</v>
      </c>
      <c r="X28" s="99">
        <f>W28*(Bonds!AO18/100)*(1/(1+(Bonds!U18/100)))</f>
        <v>0</v>
      </c>
      <c r="Y28" s="99">
        <f>-W28*Bonds!$AS$8</f>
        <v>-1.843989811</v>
      </c>
      <c r="Z28" s="99">
        <f t="shared" si="6"/>
        <v>-5.831207785</v>
      </c>
    </row>
    <row r="29">
      <c r="A29" s="262">
        <v>43111.0</v>
      </c>
      <c r="B29" s="10">
        <f>exp(-'Yield curve'!B22*$B$9/100)</f>
        <v>0.9355693542</v>
      </c>
      <c r="C29" s="10">
        <f>exp(-'Yield curve'!C22*$C$9/100)</f>
        <v>0.8726680814</v>
      </c>
      <c r="D29" s="10">
        <f>exp(-'Yield curve'!D22*$D$9/100)</f>
        <v>0.8135076082</v>
      </c>
      <c r="E29" s="10">
        <f>exp(-'Yield curve'!E22*$E$9/100)</f>
        <v>0.7565399032</v>
      </c>
      <c r="F29" s="10">
        <f>exp(-'Yield curve'!F22*$F$9/100)</f>
        <v>0.7022259926</v>
      </c>
      <c r="G29" s="10">
        <f>exp(-'Yield curve'!G22*$G$9/100)</f>
        <v>0.6501839215</v>
      </c>
      <c r="H29" s="10">
        <f>exp(-'Yield curve'!H22*$H$9/100)</f>
        <v>0.6007358251</v>
      </c>
      <c r="I29" s="10">
        <f>exp(-'Yield curve'!I22*$I$9/100)</f>
        <v>0.5544012</v>
      </c>
      <c r="J29" s="10">
        <f>exp(-'Yield curve'!J22*$J$9/100)</f>
        <v>0.5106861834</v>
      </c>
      <c r="K29" s="10">
        <f>exp(-'Yield curve'!K22*$K$9/100)</f>
        <v>0.469540839</v>
      </c>
      <c r="L29" s="10">
        <f>exp(-'Yield curve'!L22*$L$9/100)</f>
        <v>0.4313480389</v>
      </c>
      <c r="M29" s="10">
        <f>exp(-'Yield curve'!M22*$M$9/100)</f>
        <v>0.3955967083</v>
      </c>
      <c r="N29" s="10">
        <f>exp(-'Yield curve'!N22*$N$9/100)</f>
        <v>0.3621995413</v>
      </c>
      <c r="O29" s="10">
        <f>exp(-'Yield curve'!O22*$O$9/100)</f>
        <v>0.3310651815</v>
      </c>
      <c r="P29" s="10">
        <f>exp(-'Yield curve'!P22*$P$9/100)</f>
        <v>0.3020991513</v>
      </c>
      <c r="Q29" s="10">
        <f>exp(-'Yield curve'!Q22*$Q$9/100)</f>
        <v>0.2755572136</v>
      </c>
      <c r="R29" s="10">
        <f>exp(-'Yield curve'!R22*$R$9/100)</f>
        <v>0.2509654497</v>
      </c>
      <c r="S29" s="10">
        <f>exp(-'Yield curve'!S22*$S$9/100)</f>
        <v>0.2282211874</v>
      </c>
      <c r="T29" s="10">
        <f>exp(-'Yield curve'!T22*$T$9/100)</f>
        <v>0.2072229525</v>
      </c>
      <c r="U29" s="99">
        <f>exp(-'Yield curve'!U22*$U$9/100)</f>
        <v>0.1878709478</v>
      </c>
      <c r="V29" s="99">
        <f t="shared" si="4"/>
        <v>58.1399159</v>
      </c>
      <c r="W29" s="99">
        <f t="shared" si="5"/>
        <v>11.78344924</v>
      </c>
      <c r="X29" s="99">
        <f>W29*(Bonds!AO19/100)*(1/(1+(Bonds!U19/100)))</f>
        <v>-0.006524611984</v>
      </c>
      <c r="Y29" s="99">
        <f>-W29*Bonds!$AS$8</f>
        <v>-1.845023732</v>
      </c>
      <c r="Z29" s="99">
        <f t="shared" si="6"/>
        <v>-5.83447733</v>
      </c>
    </row>
    <row r="30">
      <c r="A30" s="262">
        <v>43110.0</v>
      </c>
      <c r="B30" s="10">
        <f>exp(-'Yield curve'!B23*$B$9/100)</f>
        <v>0.9363181092</v>
      </c>
      <c r="C30" s="10">
        <f>exp(-'Yield curve'!C23*$C$9/100)</f>
        <v>0.8737159117</v>
      </c>
      <c r="D30" s="10">
        <f>exp(-'Yield curve'!D23*$D$9/100)</f>
        <v>0.8144844032</v>
      </c>
      <c r="E30" s="10">
        <f>exp(-'Yield curve'!E23*$E$9/100)</f>
        <v>0.7575998008</v>
      </c>
      <c r="F30" s="10">
        <f>exp(-'Yield curve'!F23*$F$9/100)</f>
        <v>0.703280122</v>
      </c>
      <c r="G30" s="10">
        <f>exp(-'Yield curve'!G23*$G$9/100)</f>
        <v>0.6511599292</v>
      </c>
      <c r="H30" s="10">
        <f>exp(-'Yield curve'!H23*$H$9/100)</f>
        <v>0.6015774442</v>
      </c>
      <c r="I30" s="10">
        <f>exp(-'Yield curve'!I23*$I$9/100)</f>
        <v>0.5549928768</v>
      </c>
      <c r="J30" s="10">
        <f>exp(-'Yield curve'!J23*$J$9/100)</f>
        <v>0.510992687</v>
      </c>
      <c r="K30" s="10">
        <f>exp(-'Yield curve'!K23*$K$9/100)</f>
        <v>0.469540839</v>
      </c>
      <c r="L30" s="10">
        <f>exp(-'Yield curve'!L23*$L$9/100)</f>
        <v>0.4309686195</v>
      </c>
      <c r="M30" s="10">
        <f>exp(-'Yield curve'!M23*$M$9/100)</f>
        <v>0.3948378913</v>
      </c>
      <c r="N30" s="10">
        <f>exp(-'Yield curve'!N23*$N$9/100)</f>
        <v>0.3610712398</v>
      </c>
      <c r="O30" s="10">
        <f>exp(-'Yield curve'!O23*$O$9/100)</f>
        <v>0.3295853268</v>
      </c>
      <c r="P30" s="10">
        <f>exp(-'Yield curve'!P23*$P$9/100)</f>
        <v>0.3002919833</v>
      </c>
      <c r="Q30" s="10">
        <f>exp(-'Yield curve'!Q23*$Q$9/100)</f>
        <v>0.2736241034</v>
      </c>
      <c r="R30" s="10">
        <f>exp(-'Yield curve'!R23*$R$9/100)</f>
        <v>0.2489259043</v>
      </c>
      <c r="S30" s="10">
        <f>exp(-'Yield curve'!S23*$S$9/100)</f>
        <v>0.2260950032</v>
      </c>
      <c r="T30" s="10">
        <f>exp(-'Yield curve'!T23*$T$9/100)</f>
        <v>0.2050297886</v>
      </c>
      <c r="U30" s="99">
        <f>exp(-'Yield curve'!U23*$U$9/100)</f>
        <v>0.1856299691</v>
      </c>
      <c r="V30" s="99">
        <f t="shared" si="4"/>
        <v>57.88188472</v>
      </c>
      <c r="W30" s="99">
        <f t="shared" si="5"/>
        <v>11.74253997</v>
      </c>
      <c r="X30" s="99">
        <f>W30*(Bonds!AO20/100)*(1/(1+(Bonds!U20/100)))</f>
        <v>0.00541530159</v>
      </c>
      <c r="Y30" s="99">
        <f>-W30*Bonds!$AS$8</f>
        <v>-1.838618257</v>
      </c>
      <c r="Z30" s="99">
        <f t="shared" si="6"/>
        <v>-5.814221441</v>
      </c>
    </row>
    <row r="31">
      <c r="A31" s="262">
        <v>43109.0</v>
      </c>
      <c r="B31" s="10">
        <f>exp(-'Yield curve'!B24*$B$9/100)</f>
        <v>0.9370674634</v>
      </c>
      <c r="C31" s="10">
        <f>exp(-'Yield curve'!C24*$C$9/100)</f>
        <v>0.8749399706</v>
      </c>
      <c r="D31" s="10">
        <f>exp(-'Yield curve'!D24*$D$9/100)</f>
        <v>0.8154623712</v>
      </c>
      <c r="E31" s="10">
        <f>exp(-'Yield curve'!E24*$E$9/100)</f>
        <v>0.7583577796</v>
      </c>
      <c r="F31" s="10">
        <f>exp(-'Yield curve'!F24*$F$9/100)</f>
        <v>0.70363185</v>
      </c>
      <c r="G31" s="10">
        <f>exp(-'Yield curve'!G24*$G$9/100)</f>
        <v>0.6513553065</v>
      </c>
      <c r="H31" s="10">
        <f>exp(-'Yield curve'!H24*$H$9/100)</f>
        <v>0.6015774442</v>
      </c>
      <c r="I31" s="10">
        <f>exp(-'Yield curve'!I24*$I$9/100)</f>
        <v>0.5551408946</v>
      </c>
      <c r="J31" s="10">
        <f>exp(-'Yield curve'!J24*$J$9/100)</f>
        <v>0.5112993746</v>
      </c>
      <c r="K31" s="10">
        <f>exp(-'Yield curve'!K24*$K$9/100)</f>
        <v>0.4700106147</v>
      </c>
      <c r="L31" s="10">
        <f>exp(-'Yield curve'!L24*$L$9/100)</f>
        <v>0.4317277922</v>
      </c>
      <c r="M31" s="10">
        <f>exp(-'Yield curve'!M24*$M$9/100)</f>
        <v>0.3958816405</v>
      </c>
      <c r="N31" s="10">
        <f>exp(-'Yield curve'!N24*$N$9/100)</f>
        <v>0.362387934</v>
      </c>
      <c r="O31" s="10">
        <f>exp(-'Yield curve'!O24*$O$9/100)</f>
        <v>0.3311578927</v>
      </c>
      <c r="P31" s="10">
        <f>exp(-'Yield curve'!P24*$P$9/100)</f>
        <v>0.3020991513</v>
      </c>
      <c r="Q31" s="10">
        <f>exp(-'Yield curve'!Q24*$Q$9/100)</f>
        <v>0.2754690494</v>
      </c>
      <c r="R31" s="10">
        <f>exp(-'Yield curve'!R24*$R$9/100)</f>
        <v>0.2507948512</v>
      </c>
      <c r="S31" s="10">
        <f>exp(-'Yield curve'!S24*$S$9/100)</f>
        <v>0.2279748416</v>
      </c>
      <c r="T31" s="10">
        <f>exp(-'Yield curve'!T24*$T$9/100)</f>
        <v>0.2069082129</v>
      </c>
      <c r="U31" s="99">
        <f>exp(-'Yield curve'!U24*$U$9/100)</f>
        <v>0.1874955813</v>
      </c>
      <c r="V31" s="99">
        <f t="shared" si="4"/>
        <v>58.1525182</v>
      </c>
      <c r="W31" s="99">
        <f t="shared" si="5"/>
        <v>11.77103801</v>
      </c>
      <c r="X31" s="99">
        <f>W31*(Bonds!AO21/100)*(1/(1+(Bonds!U21/100)))</f>
        <v>-0.008689517773</v>
      </c>
      <c r="Y31" s="99">
        <f>-W31*Bonds!$AS$8</f>
        <v>-1.843080412</v>
      </c>
      <c r="Z31" s="99">
        <f t="shared" si="6"/>
        <v>-5.828332012</v>
      </c>
    </row>
    <row r="32">
      <c r="A32" s="262">
        <v>43105.0</v>
      </c>
      <c r="B32" s="10">
        <f>exp(-'Yield curve'!B25*$B$9/100)</f>
        <v>0.9368800686</v>
      </c>
      <c r="C32" s="10">
        <f>exp(-'Yield curve'!C25*$C$9/100)</f>
        <v>0.874065468</v>
      </c>
      <c r="D32" s="10">
        <f>exp(-'Yield curve'!D25*$D$9/100)</f>
        <v>0.8135076082</v>
      </c>
      <c r="E32" s="10">
        <f>exp(-'Yield curve'!E25*$E$9/100)</f>
        <v>0.7559349133</v>
      </c>
      <c r="F32" s="10">
        <f>exp(-'Yield curve'!F25*$F$9/100)</f>
        <v>0.7008229441</v>
      </c>
      <c r="G32" s="10">
        <f>exp(-'Yield curve'!G25*$G$9/100)</f>
        <v>0.6488199679</v>
      </c>
      <c r="H32" s="10">
        <f>exp(-'Yield curve'!H25*$H$9/100)</f>
        <v>0.5994756036</v>
      </c>
      <c r="I32" s="10">
        <f>exp(-'Yield curve'!I25*$I$9/100)</f>
        <v>0.5529247662</v>
      </c>
      <c r="J32" s="10">
        <f>exp(-'Yield curve'!J25*$J$9/100)</f>
        <v>0.5090036966</v>
      </c>
      <c r="K32" s="10">
        <f>exp(-'Yield curve'!K25*$K$9/100)</f>
        <v>0.467666427</v>
      </c>
      <c r="L32" s="10">
        <f>exp(-'Yield curve'!L25*$L$9/100)</f>
        <v>0.4292653585</v>
      </c>
      <c r="M32" s="10">
        <f>exp(-'Yield curve'!M25*$M$9/100)</f>
        <v>0.3933246212</v>
      </c>
      <c r="N32" s="10">
        <f>exp(-'Yield curve'!N25*$N$9/100)</f>
        <v>0.3597593296</v>
      </c>
      <c r="O32" s="10">
        <f>exp(-'Yield curve'!O25*$O$9/100)</f>
        <v>0.3284797785</v>
      </c>
      <c r="P32" s="10">
        <f>exp(-'Yield curve'!P25*$P$9/100)</f>
        <v>0.2993924573</v>
      </c>
      <c r="Q32" s="10">
        <f>exp(-'Yield curve'!Q25*$Q$9/100)</f>
        <v>0.2726626397</v>
      </c>
      <c r="R32" s="10">
        <f>exp(-'Yield curve'!R25*$R$9/100)</f>
        <v>0.2479123556</v>
      </c>
      <c r="S32" s="10">
        <f>exp(-'Yield curve'!S25*$S$9/100)</f>
        <v>0.2250393507</v>
      </c>
      <c r="T32" s="10">
        <f>exp(-'Yield curve'!T25*$T$9/100)</f>
        <v>0.2039419264</v>
      </c>
      <c r="U32" s="99">
        <f>exp(-'Yield curve'!U25*$U$9/100)</f>
        <v>0.184519524</v>
      </c>
      <c r="V32" s="99">
        <f t="shared" si="4"/>
        <v>57.66554762</v>
      </c>
      <c r="W32" s="99">
        <f t="shared" si="5"/>
        <v>11.72865942</v>
      </c>
      <c r="X32" s="99">
        <f>W32*(Bonds!AO22/100)*(1/(1+(Bonds!U22/100)))</f>
        <v>-0.003244442439</v>
      </c>
      <c r="Y32" s="99">
        <f>-W32*Bonds!$AS$8</f>
        <v>-1.836444874</v>
      </c>
      <c r="Z32" s="99">
        <f t="shared" si="6"/>
        <v>-5.807348601</v>
      </c>
    </row>
    <row r="33">
      <c r="A33" s="262">
        <v>43104.0</v>
      </c>
      <c r="B33" s="10">
        <f>exp(-'Yield curve'!B26*$B$9/100)</f>
        <v>0.9384741193</v>
      </c>
      <c r="C33" s="10">
        <f>exp(-'Yield curve'!C26*$C$9/100)</f>
        <v>0.8737159117</v>
      </c>
      <c r="D33" s="10">
        <f>exp(-'Yield curve'!D26*$D$9/100)</f>
        <v>0.8132635925</v>
      </c>
      <c r="E33" s="10">
        <f>exp(-'Yield curve'!E26*$E$9/100)</f>
        <v>0.7560861154</v>
      </c>
      <c r="F33" s="10">
        <f>exp(-'Yield curve'!F26*$F$9/100)</f>
        <v>0.7015241176</v>
      </c>
      <c r="G33" s="10">
        <f>exp(-'Yield curve'!G26*$G$9/100)</f>
        <v>0.6495990192</v>
      </c>
      <c r="H33" s="10">
        <f>exp(-'Yield curve'!H26*$H$9/100)</f>
        <v>0.6003154572</v>
      </c>
      <c r="I33" s="10">
        <f>exp(-'Yield curve'!I26*$I$9/100)</f>
        <v>0.553810154</v>
      </c>
      <c r="J33" s="10">
        <f>exp(-'Yield curve'!J26*$J$9/100)</f>
        <v>0.5099207283</v>
      </c>
      <c r="K33" s="10">
        <f>exp(-'Yield curve'!K26*$K$9/100)</f>
        <v>0.4686026958</v>
      </c>
      <c r="L33" s="10">
        <f>exp(-'Yield curve'!L26*$L$9/100)</f>
        <v>0.4299269364</v>
      </c>
      <c r="M33" s="10">
        <f>exp(-'Yield curve'!M26*$M$9/100)</f>
        <v>0.3937023941</v>
      </c>
      <c r="N33" s="10">
        <f>exp(-'Yield curve'!N26*$N$9/100)</f>
        <v>0.3598528792</v>
      </c>
      <c r="O33" s="10">
        <f>exp(-'Yield curve'!O26*$O$9/100)</f>
        <v>0.3282958813</v>
      </c>
      <c r="P33" s="10">
        <f>exp(-'Yield curve'!P26*$P$9/100)</f>
        <v>0.2989437053</v>
      </c>
      <c r="Q33" s="10">
        <f>exp(-'Yield curve'!Q26*$Q$9/100)</f>
        <v>0.2720525589</v>
      </c>
      <c r="R33" s="10">
        <f>exp(-'Yield curve'!R26*$R$9/100)</f>
        <v>0.2471549033</v>
      </c>
      <c r="S33" s="10">
        <f>exp(-'Yield curve'!S26*$S$9/100)</f>
        <v>0.224149957</v>
      </c>
      <c r="T33" s="10">
        <f>exp(-'Yield curve'!T26*$T$9/100)</f>
        <v>0.2029369377</v>
      </c>
      <c r="U33" s="99">
        <f>exp(-'Yield curve'!U26*$U$9/100)</f>
        <v>0.1834157216</v>
      </c>
      <c r="V33" s="99">
        <f t="shared" si="4"/>
        <v>57.5645473</v>
      </c>
      <c r="W33" s="99">
        <f t="shared" si="5"/>
        <v>11.70834673</v>
      </c>
      <c r="X33" s="99">
        <f>W33*(Bonds!AO23/100)*(1/(1+(Bonds!U23/100)))</f>
        <v>-0.001079309249</v>
      </c>
      <c r="Y33" s="99">
        <f>-W33*Bonds!$AS$8</f>
        <v>-1.833264363</v>
      </c>
      <c r="Z33" s="99">
        <f t="shared" si="6"/>
        <v>-5.797290941</v>
      </c>
    </row>
    <row r="34">
      <c r="A34" s="262">
        <v>43103.0</v>
      </c>
      <c r="B34" s="10">
        <f>exp(-'Yield curve'!B27*$B$9/100)</f>
        <v>0.9371611748</v>
      </c>
      <c r="C34" s="10">
        <f>exp(-'Yield curve'!C27*$C$9/100)</f>
        <v>0.8730172185</v>
      </c>
      <c r="D34" s="10">
        <f>exp(-'Yield curve'!D27*$D$9/100)</f>
        <v>0.8122882615</v>
      </c>
      <c r="E34" s="10">
        <f>exp(-'Yield curve'!E27*$E$9/100)</f>
        <v>0.7545754544</v>
      </c>
      <c r="F34" s="10">
        <f>exp(-'Yield curve'!F27*$F$9/100)</f>
        <v>0.6994226989</v>
      </c>
      <c r="G34" s="10">
        <f>exp(-'Yield curve'!G27*$G$9/100)</f>
        <v>0.6472646671</v>
      </c>
      <c r="H34" s="10">
        <f>exp(-'Yield curve'!H27*$H$9/100)</f>
        <v>0.5977994196</v>
      </c>
      <c r="I34" s="10">
        <f>exp(-'Yield curve'!I27*$I$9/100)</f>
        <v>0.5513052301</v>
      </c>
      <c r="J34" s="10">
        <f>exp(-'Yield curve'!J27*$J$9/100)</f>
        <v>0.5074789737</v>
      </c>
      <c r="K34" s="10">
        <f>exp(-'Yield curve'!K27*$K$9/100)</f>
        <v>0.4662655301</v>
      </c>
      <c r="L34" s="10">
        <f>exp(-'Yield curve'!L27*$L$9/100)</f>
        <v>0.4279452552</v>
      </c>
      <c r="M34" s="10">
        <f>exp(-'Yield curve'!M27*$M$9/100)</f>
        <v>0.3920993608</v>
      </c>
      <c r="N34" s="10">
        <f>exp(-'Yield curve'!N27*$N$9/100)</f>
        <v>0.3586386297</v>
      </c>
      <c r="O34" s="10">
        <f>exp(-'Yield curve'!O27*$O$9/100)</f>
        <v>0.3274696172</v>
      </c>
      <c r="P34" s="10">
        <f>exp(-'Yield curve'!P27*$P$9/100)</f>
        <v>0.2984956259</v>
      </c>
      <c r="Q34" s="10">
        <f>exp(-'Yield curve'!Q27*$Q$9/100)</f>
        <v>0.2716176229</v>
      </c>
      <c r="R34" s="10">
        <f>exp(-'Yield curve'!R27*$R$9/100)</f>
        <v>0.2467350969</v>
      </c>
      <c r="S34" s="10">
        <f>exp(-'Yield curve'!S27*$S$9/100)</f>
        <v>0.22374685</v>
      </c>
      <c r="T34" s="10">
        <f>exp(-'Yield curve'!T27*$T$9/100)</f>
        <v>0.2025517236</v>
      </c>
      <c r="U34" s="99">
        <f>exp(-'Yield curve'!U27*$U$9/100)</f>
        <v>0.1830492567</v>
      </c>
      <c r="V34" s="99">
        <f t="shared" si="4"/>
        <v>57.42063634</v>
      </c>
      <c r="W34" s="99">
        <f t="shared" si="5"/>
        <v>11.70888362</v>
      </c>
      <c r="X34" s="99">
        <f>W34*(Bonds!AO24/100)*(1/(1+(Bonds!U24/100)))</f>
        <v>-0.004317037006</v>
      </c>
      <c r="Y34" s="99">
        <f>-W34*Bonds!$AS$8</f>
        <v>-1.833348428</v>
      </c>
      <c r="Z34" s="99">
        <f t="shared" si="6"/>
        <v>-5.797556778</v>
      </c>
    </row>
    <row r="35">
      <c r="A35" s="261">
        <v>43098.0</v>
      </c>
      <c r="B35" s="10">
        <f>exp(-'Yield curve'!B28*$B$9/100)</f>
        <v>0.9359436568</v>
      </c>
      <c r="C35" s="10">
        <f>exp(-'Yield curve'!C28*$C$9/100)</f>
        <v>0.8721446376</v>
      </c>
      <c r="D35" s="10">
        <f>exp(-'Yield curve'!D28*$D$9/100)</f>
        <v>0.8110707425</v>
      </c>
      <c r="E35" s="10">
        <f>exp(-'Yield curve'!E28*$E$9/100)</f>
        <v>0.753369099</v>
      </c>
      <c r="F35" s="10">
        <f>exp(-'Yield curve'!F28*$F$9/100)</f>
        <v>0.6983743514</v>
      </c>
      <c r="G35" s="10">
        <f>exp(-'Yield curve'!G28*$G$9/100)</f>
        <v>0.6464884153</v>
      </c>
      <c r="H35" s="10">
        <f>exp(-'Yield curve'!H28*$H$9/100)</f>
        <v>0.5973811064</v>
      </c>
      <c r="I35" s="10">
        <f>exp(-'Yield curve'!I28*$I$9/100)</f>
        <v>0.5508643622</v>
      </c>
      <c r="J35" s="10">
        <f>exp(-'Yield curve'!J28*$J$9/100)</f>
        <v>0.5070224481</v>
      </c>
      <c r="K35" s="10">
        <f>exp(-'Yield curve'!K28*$K$9/100)</f>
        <v>0.4657994976</v>
      </c>
      <c r="L35" s="10">
        <f>exp(-'Yield curve'!L28*$L$9/100)</f>
        <v>0.4272867267</v>
      </c>
      <c r="M35" s="10">
        <f>exp(-'Yield curve'!M28*$M$9/100)</f>
        <v>0.3912533402</v>
      </c>
      <c r="N35" s="10">
        <f>exp(-'Yield curve'!N28*$N$9/100)</f>
        <v>0.3576143886</v>
      </c>
      <c r="O35" s="10">
        <f>exp(-'Yield curve'!O28*$O$9/100)</f>
        <v>0.3262797946</v>
      </c>
      <c r="P35" s="10">
        <f>exp(-'Yield curve'!P28*$P$9/100)</f>
        <v>0.2971554133</v>
      </c>
      <c r="Q35" s="10">
        <f>exp(-'Yield curve'!Q28*$Q$9/100)</f>
        <v>0.2702304947</v>
      </c>
      <c r="R35" s="10">
        <f>exp(-'Yield curve'!R28*$R$9/100)</f>
        <v>0.2453130816</v>
      </c>
      <c r="S35" s="10">
        <f>exp(-'Yield curve'!S28*$S$9/100)</f>
        <v>0.2223016579</v>
      </c>
      <c r="T35" s="10">
        <f>exp(-'Yield curve'!T28*$T$9/100)</f>
        <v>0.2010945668</v>
      </c>
      <c r="U35" s="99">
        <f>exp(-'Yield curve'!U28*$U$9/100)</f>
        <v>0.1815907046</v>
      </c>
      <c r="V35" s="99">
        <f t="shared" si="4"/>
        <v>57.19338441</v>
      </c>
      <c r="W35" s="99">
        <f t="shared" si="5"/>
        <v>11.68808861</v>
      </c>
      <c r="X35" s="99">
        <f>W35*(Bonds!AO25/100)*(1/(1+(Bonds!U25/100)))</f>
        <v>-0.01938501751</v>
      </c>
      <c r="Y35" s="99">
        <f>-W35*Bonds!$AS$8</f>
        <v>-1.830092397</v>
      </c>
      <c r="Z35" s="99">
        <f t="shared" si="6"/>
        <v>-5.787260302</v>
      </c>
    </row>
    <row r="36">
      <c r="A36" s="261">
        <v>43097.0</v>
      </c>
      <c r="B36" s="10">
        <f>exp(-'Yield curve'!B29*$B$9/100)</f>
        <v>0.9367863853</v>
      </c>
      <c r="C36" s="10">
        <f>exp(-'Yield curve'!C29*$C$9/100)</f>
        <v>0.8726680814</v>
      </c>
      <c r="D36" s="10">
        <f>exp(-'Yield curve'!D29*$D$9/100)</f>
        <v>0.8120446115</v>
      </c>
      <c r="E36" s="10">
        <f>exp(-'Yield curve'!E29*$E$9/100)</f>
        <v>0.7545754544</v>
      </c>
      <c r="F36" s="10">
        <f>exp(-'Yield curve'!F29*$F$9/100)</f>
        <v>0.6997724977</v>
      </c>
      <c r="G36" s="10">
        <f>exp(-'Yield curve'!G29*$G$9/100)</f>
        <v>0.6474588756</v>
      </c>
      <c r="H36" s="10">
        <f>exp(-'Yield curve'!H29*$H$9/100)</f>
        <v>0.5977994196</v>
      </c>
      <c r="I36" s="10">
        <f>exp(-'Yield curve'!I29*$I$9/100)</f>
        <v>0.5508643622</v>
      </c>
      <c r="J36" s="10">
        <f>exp(-'Yield curve'!J29*$J$9/100)</f>
        <v>0.5065663332</v>
      </c>
      <c r="K36" s="10">
        <f>exp(-'Yield curve'!K29*$K$9/100)</f>
        <v>0.4648688296</v>
      </c>
      <c r="L36" s="10">
        <f>exp(-'Yield curve'!L29*$L$9/100)</f>
        <v>0.4255043958</v>
      </c>
      <c r="M36" s="10">
        <f>exp(-'Yield curve'!M29*$M$9/100)</f>
        <v>0.3886329322</v>
      </c>
      <c r="N36" s="10">
        <f>exp(-'Yield curve'!N29*$N$9/100)</f>
        <v>0.3541906328</v>
      </c>
      <c r="O36" s="10">
        <f>exp(-'Yield curve'!O29*$O$9/100)</f>
        <v>0.322104259</v>
      </c>
      <c r="P36" s="10">
        <f>exp(-'Yield curve'!P29*$P$9/100)</f>
        <v>0.2922925777</v>
      </c>
      <c r="Q36" s="10">
        <f>exp(-'Yield curve'!Q29*$Q$9/100)</f>
        <v>0.2649219565</v>
      </c>
      <c r="R36" s="10">
        <f>exp(-'Yield curve'!R29*$R$9/100)</f>
        <v>0.2396250186</v>
      </c>
      <c r="S36" s="10">
        <f>exp(-'Yield curve'!S29*$S$9/100)</f>
        <v>0.216301935</v>
      </c>
      <c r="T36" s="10">
        <f>exp(-'Yield curve'!T29*$T$9/100)</f>
        <v>0.1948510224</v>
      </c>
      <c r="U36" s="99">
        <f>exp(-'Yield curve'!U29*$U$9/100)</f>
        <v>0.1751697106</v>
      </c>
      <c r="V36" s="99">
        <f t="shared" si="4"/>
        <v>56.38496823</v>
      </c>
      <c r="W36" s="99">
        <f t="shared" si="5"/>
        <v>11.57458632</v>
      </c>
      <c r="X36" s="99">
        <f>W36*(Bonds!AO26/100)*(1/(1+(Bonds!U26/100)))</f>
        <v>0.01810026378</v>
      </c>
      <c r="Y36" s="99">
        <f>-W36*Bonds!$AS$8</f>
        <v>-1.812320486</v>
      </c>
      <c r="Z36" s="99">
        <f t="shared" si="6"/>
        <v>-5.731060585</v>
      </c>
    </row>
    <row r="37">
      <c r="A37" s="261">
        <v>43096.0</v>
      </c>
      <c r="B37" s="10">
        <f>exp(-'Yield curve'!B30*$B$9/100)</f>
        <v>0.9351952013</v>
      </c>
      <c r="C37" s="10">
        <f>exp(-'Yield curve'!C30*$C$9/100)</f>
        <v>0.8714472009</v>
      </c>
      <c r="D37" s="10">
        <f>exp(-'Yield curve'!D30*$D$9/100)</f>
        <v>0.8110707425</v>
      </c>
      <c r="E37" s="10">
        <f>exp(-'Yield curve'!E30*$E$9/100)</f>
        <v>0.7535197879</v>
      </c>
      <c r="F37" s="10">
        <f>exp(-'Yield curve'!F30*$F$9/100)</f>
        <v>0.6987236258</v>
      </c>
      <c r="G37" s="10">
        <f>exp(-'Yield curve'!G30*$G$9/100)</f>
        <v>0.6464884153</v>
      </c>
      <c r="H37" s="10">
        <f>exp(-'Yield curve'!H30*$H$9/100)</f>
        <v>0.596963086</v>
      </c>
      <c r="I37" s="10">
        <f>exp(-'Yield curve'!I30*$I$9/100)</f>
        <v>0.550423847</v>
      </c>
      <c r="J37" s="10">
        <f>exp(-'Yield curve'!J30*$J$9/100)</f>
        <v>0.5065663332</v>
      </c>
      <c r="K37" s="10">
        <f>exp(-'Yield curve'!K30*$K$9/100)</f>
        <v>0.465333931</v>
      </c>
      <c r="L37" s="10">
        <f>exp(-'Yield curve'!L30*$L$9/100)</f>
        <v>0.4268169697</v>
      </c>
      <c r="M37" s="10">
        <f>exp(-'Yield curve'!M30*$M$9/100)</f>
        <v>0.3907841177</v>
      </c>
      <c r="N37" s="10">
        <f>exp(-'Yield curve'!N30*$N$9/100)</f>
        <v>0.3571497919</v>
      </c>
      <c r="O37" s="10">
        <f>exp(-'Yield curve'!O30*$O$9/100)</f>
        <v>0.3258233225</v>
      </c>
      <c r="P37" s="10">
        <f>exp(-'Yield curve'!P30*$P$9/100)</f>
        <v>0.2967100143</v>
      </c>
      <c r="Q37" s="10">
        <f>exp(-'Yield curve'!Q30*$Q$9/100)</f>
        <v>0.2697984716</v>
      </c>
      <c r="R37" s="10">
        <f>exp(-'Yield curve'!R30*$R$9/100)</f>
        <v>0.2448964037</v>
      </c>
      <c r="S37" s="10">
        <f>exp(-'Yield curve'!S30*$S$9/100)</f>
        <v>0.2219018749</v>
      </c>
      <c r="T37" s="10">
        <f>exp(-'Yield curve'!T30*$T$9/100)</f>
        <v>0.2007128499</v>
      </c>
      <c r="U37" s="99">
        <f>exp(-'Yield curve'!U30*$U$9/100)</f>
        <v>0.1812278862</v>
      </c>
      <c r="V37" s="99">
        <f t="shared" si="4"/>
        <v>57.12900411</v>
      </c>
      <c r="W37" s="99">
        <f t="shared" si="5"/>
        <v>11.68291407</v>
      </c>
      <c r="X37" s="99">
        <f>W37*(Bonds!AO27/100)*(1/(1+(Bonds!U27/100)))</f>
        <v>0.003229108367</v>
      </c>
      <c r="Y37" s="99">
        <f>-W37*Bonds!$AS$8</f>
        <v>-1.82928218</v>
      </c>
      <c r="Z37" s="99">
        <f t="shared" si="6"/>
        <v>-5.784698172</v>
      </c>
    </row>
    <row r="38">
      <c r="A38" s="261">
        <v>43095.0</v>
      </c>
      <c r="B38" s="10">
        <f>exp(-'Yield curve'!B31*$B$9/100)</f>
        <v>0.9344473444</v>
      </c>
      <c r="C38" s="10">
        <f>exp(-'Yield curve'!C31*$C$9/100)</f>
        <v>0.8712729289</v>
      </c>
      <c r="D38" s="10">
        <f>exp(-'Yield curve'!D31*$D$9/100)</f>
        <v>0.810584246</v>
      </c>
      <c r="E38" s="10">
        <f>exp(-'Yield curve'!E31*$E$9/100)</f>
        <v>0.753369099</v>
      </c>
      <c r="F38" s="10">
        <f>exp(-'Yield curve'!F31*$F$9/100)</f>
        <v>0.699073075</v>
      </c>
      <c r="G38" s="10">
        <f>exp(-'Yield curve'!G31*$G$9/100)</f>
        <v>0.6472646671</v>
      </c>
      <c r="H38" s="10">
        <f>exp(-'Yield curve'!H31*$H$9/100)</f>
        <v>0.5982180257</v>
      </c>
      <c r="I38" s="10">
        <f>exp(-'Yield curve'!I31*$I$9/100)</f>
        <v>0.5515993379</v>
      </c>
      <c r="J38" s="10">
        <f>exp(-'Yield curve'!J31*$J$9/100)</f>
        <v>0.5076312403</v>
      </c>
      <c r="K38" s="10">
        <f>exp(-'Yield curve'!K31*$K$9/100)</f>
        <v>0.4662655301</v>
      </c>
      <c r="L38" s="10">
        <f>exp(-'Yield curve'!L31*$L$9/100)</f>
        <v>0.4277570007</v>
      </c>
      <c r="M38" s="10">
        <f>exp(-'Yield curve'!M31*$M$9/100)</f>
        <v>0.391723126</v>
      </c>
      <c r="N38" s="10">
        <f>exp(-'Yield curve'!N31*$N$9/100)</f>
        <v>0.3580795896</v>
      </c>
      <c r="O38" s="10">
        <f>exp(-'Yield curve'!O31*$O$9/100)</f>
        <v>0.3267369062</v>
      </c>
      <c r="P38" s="10">
        <f>exp(-'Yield curve'!P31*$P$9/100)</f>
        <v>0.2976014809</v>
      </c>
      <c r="Q38" s="10">
        <f>exp(-'Yield curve'!Q31*$Q$9/100)</f>
        <v>0.2707498357</v>
      </c>
      <c r="R38" s="10">
        <f>exp(-'Yield curve'!R31*$R$9/100)</f>
        <v>0.2458976221</v>
      </c>
      <c r="S38" s="10">
        <f>exp(-'Yield curve'!S31*$S$9/100)</f>
        <v>0.2229428095</v>
      </c>
      <c r="T38" s="10">
        <f>exp(-'Yield curve'!T31*$T$9/100)</f>
        <v>0.2017834876</v>
      </c>
      <c r="U38" s="99">
        <f>exp(-'Yield curve'!U31*$U$9/100)</f>
        <v>0.1823185221</v>
      </c>
      <c r="V38" s="99">
        <f t="shared" si="4"/>
        <v>57.29311571</v>
      </c>
      <c r="W38" s="99">
        <f t="shared" si="5"/>
        <v>11.70101883</v>
      </c>
      <c r="X38" s="99">
        <f>W38*(Bonds!AO28/100)*(1/(1+(Bonds!U28/100)))</f>
        <v>0.002156671059</v>
      </c>
      <c r="Y38" s="99">
        <f>-W38*Bonds!$AS$8</f>
        <v>-1.832116979</v>
      </c>
      <c r="Z38" s="99">
        <f t="shared" si="6"/>
        <v>-5.793662593</v>
      </c>
    </row>
    <row r="39">
      <c r="A39" s="261">
        <v>43094.0</v>
      </c>
      <c r="B39" s="10">
        <f>exp(-'Yield curve'!B32*$B$9/100)</f>
        <v>0.9346342525</v>
      </c>
      <c r="C39" s="10">
        <f>exp(-'Yield curve'!C32*$C$9/100)</f>
        <v>0.8710986917</v>
      </c>
      <c r="D39" s="10">
        <f>exp(-'Yield curve'!D32*$D$9/100)</f>
        <v>0.8103411072</v>
      </c>
      <c r="E39" s="10">
        <f>exp(-'Yield curve'!E32*$E$9/100)</f>
        <v>0.7530678116</v>
      </c>
      <c r="F39" s="10">
        <f>exp(-'Yield curve'!F32*$F$9/100)</f>
        <v>0.6987236258</v>
      </c>
      <c r="G39" s="10">
        <f>exp(-'Yield curve'!G32*$G$9/100)</f>
        <v>0.6470705168</v>
      </c>
      <c r="H39" s="10">
        <f>exp(-'Yield curve'!H32*$H$9/100)</f>
        <v>0.5982180257</v>
      </c>
      <c r="I39" s="10">
        <f>exp(-'Yield curve'!I32*$I$9/100)</f>
        <v>0.5517464507</v>
      </c>
      <c r="J39" s="10">
        <f>exp(-'Yield curve'!J32*$J$9/100)</f>
        <v>0.5079359104</v>
      </c>
      <c r="K39" s="10">
        <f>exp(-'Yield curve'!K32*$K$9/100)</f>
        <v>0.4667320289</v>
      </c>
      <c r="L39" s="10">
        <f>exp(-'Yield curve'!L32*$L$9/100)</f>
        <v>0.4283220128</v>
      </c>
      <c r="M39" s="10">
        <f>exp(-'Yield curve'!M32*$M$9/100)</f>
        <v>0.3923817739</v>
      </c>
      <c r="N39" s="10">
        <f>exp(-'Yield curve'!N32*$N$9/100)</f>
        <v>0.3588251703</v>
      </c>
      <c r="O39" s="10">
        <f>exp(-'Yield curve'!O32*$O$9/100)</f>
        <v>0.3275613216</v>
      </c>
      <c r="P39" s="10">
        <f>exp(-'Yield curve'!P32*$P$9/100)</f>
        <v>0.2984956259</v>
      </c>
      <c r="Q39" s="10">
        <f>exp(-'Yield curve'!Q32*$Q$9/100)</f>
        <v>0.2716176229</v>
      </c>
      <c r="R39" s="10">
        <f>exp(-'Yield curve'!R32*$R$9/100)</f>
        <v>0.2467350969</v>
      </c>
      <c r="S39" s="10">
        <f>exp(-'Yield curve'!S32*$S$9/100)</f>
        <v>0.22374685</v>
      </c>
      <c r="T39" s="10">
        <f>exp(-'Yield curve'!T32*$T$9/100)</f>
        <v>0.2025517236</v>
      </c>
      <c r="U39" s="99">
        <f>exp(-'Yield curve'!U32*$U$9/100)</f>
        <v>0.1830492567</v>
      </c>
      <c r="V39" s="99">
        <f t="shared" si="4"/>
        <v>57.39634517</v>
      </c>
      <c r="W39" s="99">
        <f t="shared" si="5"/>
        <v>11.71408875</v>
      </c>
      <c r="X39" s="99">
        <f>W39*(Bonds!AO29/100)*(1/(1+(Bonds!U29/100)))</f>
        <v>0</v>
      </c>
      <c r="Y39" s="99">
        <f>-W39*Bonds!$AS$8</f>
        <v>-1.834163436</v>
      </c>
      <c r="Z39" s="99">
        <f t="shared" si="6"/>
        <v>-5.800134058</v>
      </c>
    </row>
    <row r="40">
      <c r="A40" s="261">
        <v>43091.0</v>
      </c>
      <c r="B40" s="10">
        <f>exp(-'Yield curve'!B33*$B$9/100)</f>
        <v>0.9339802375</v>
      </c>
      <c r="C40" s="10">
        <f>exp(-'Yield curve'!C33*$C$9/100)</f>
        <v>0.8709244894</v>
      </c>
      <c r="D40" s="10">
        <f>exp(-'Yield curve'!D33*$D$9/100)</f>
        <v>0.8108274577</v>
      </c>
      <c r="E40" s="10">
        <f>exp(-'Yield curve'!E33*$E$9/100)</f>
        <v>0.7536705069</v>
      </c>
      <c r="F40" s="10">
        <f>exp(-'Yield curve'!F33*$F$9/100)</f>
        <v>0.6994226989</v>
      </c>
      <c r="G40" s="10">
        <f>exp(-'Yield curve'!G33*$G$9/100)</f>
        <v>0.6474588756</v>
      </c>
      <c r="H40" s="10">
        <f>exp(-'Yield curve'!H33*$H$9/100)</f>
        <v>0.5982180257</v>
      </c>
      <c r="I40" s="10">
        <f>exp(-'Yield curve'!I33*$I$9/100)</f>
        <v>0.5515993379</v>
      </c>
      <c r="J40" s="10">
        <f>exp(-'Yield curve'!J33*$J$9/100)</f>
        <v>0.5076312403</v>
      </c>
      <c r="K40" s="10">
        <f>exp(-'Yield curve'!K33*$K$9/100)</f>
        <v>0.4662655301</v>
      </c>
      <c r="L40" s="10">
        <f>exp(-'Yield curve'!L33*$L$9/100)</f>
        <v>0.4278511176</v>
      </c>
      <c r="M40" s="10">
        <f>exp(-'Yield curve'!M33*$M$9/100)</f>
        <v>0.3919111982</v>
      </c>
      <c r="N40" s="10">
        <f>exp(-'Yield curve'!N33*$N$9/100)</f>
        <v>0.3583590006</v>
      </c>
      <c r="O40" s="10">
        <f>exp(-'Yield curve'!O33*$O$9/100)</f>
        <v>0.3271030566</v>
      </c>
      <c r="P40" s="10">
        <f>exp(-'Yield curve'!P33*$P$9/100)</f>
        <v>0.2980482181</v>
      </c>
      <c r="Q40" s="10">
        <f>exp(-'Yield curve'!Q33*$Q$9/100)</f>
        <v>0.2712701747</v>
      </c>
      <c r="R40" s="10">
        <f>exp(-'Yield curve'!R33*$R$9/100)</f>
        <v>0.2464835554</v>
      </c>
      <c r="S40" s="10">
        <f>exp(-'Yield curve'!S33*$S$9/100)</f>
        <v>0.2235858103</v>
      </c>
      <c r="T40" s="10">
        <f>exp(-'Yield curve'!T33*$T$9/100)</f>
        <v>0.2024747685</v>
      </c>
      <c r="U40" s="99">
        <f>exp(-'Yield curve'!U33*$U$9/100)</f>
        <v>0.1830492567</v>
      </c>
      <c r="V40" s="99">
        <f t="shared" si="4"/>
        <v>57.3854639</v>
      </c>
      <c r="W40" s="99">
        <f t="shared" si="5"/>
        <v>11.71323593</v>
      </c>
      <c r="X40" s="99">
        <f>W40*(Bonds!AO30/100)*(1/(1+(Bonds!U30/100)))</f>
        <v>0.009716943806</v>
      </c>
      <c r="Y40" s="99">
        <f>-W40*Bonds!$AS$8</f>
        <v>-1.834029902</v>
      </c>
      <c r="Z40" s="99">
        <f t="shared" si="6"/>
        <v>-5.799711788</v>
      </c>
    </row>
    <row r="41">
      <c r="A41" s="261">
        <v>43090.0</v>
      </c>
      <c r="B41" s="10">
        <f>exp(-'Yield curve'!B34*$B$9/100)</f>
        <v>0.9335133641</v>
      </c>
      <c r="C41" s="10">
        <f>exp(-'Yield curve'!C34*$C$9/100)</f>
        <v>0.8702280285</v>
      </c>
      <c r="D41" s="10">
        <f>exp(-'Yield curve'!D34*$D$9/100)</f>
        <v>0.8103411072</v>
      </c>
      <c r="E41" s="10">
        <f>exp(-'Yield curve'!E34*$E$9/100)</f>
        <v>0.7532184402</v>
      </c>
      <c r="F41" s="10">
        <f>exp(-'Yield curve'!F34*$F$9/100)</f>
        <v>0.699073075</v>
      </c>
      <c r="G41" s="10">
        <f>exp(-'Yield curve'!G34*$G$9/100)</f>
        <v>0.6474588756</v>
      </c>
      <c r="H41" s="10">
        <f>exp(-'Yield curve'!H34*$H$9/100)</f>
        <v>0.5986369249</v>
      </c>
      <c r="I41" s="10">
        <f>exp(-'Yield curve'!I34*$I$9/100)</f>
        <v>0.5523352942</v>
      </c>
      <c r="J41" s="10">
        <f>exp(-'Yield curve'!J34*$J$9/100)</f>
        <v>0.508698386</v>
      </c>
      <c r="K41" s="10">
        <f>exp(-'Yield curve'!K34*$K$9/100)</f>
        <v>0.467666427</v>
      </c>
      <c r="L41" s="10">
        <f>exp(-'Yield curve'!L34*$L$9/100)</f>
        <v>0.4295487671</v>
      </c>
      <c r="M41" s="10">
        <f>exp(-'Yield curve'!M34*$M$9/100)</f>
        <v>0.3938914166</v>
      </c>
      <c r="N41" s="10">
        <f>exp(-'Yield curve'!N34*$N$9/100)</f>
        <v>0.3606021521</v>
      </c>
      <c r="O41" s="10">
        <f>exp(-'Yield curve'!O34*$O$9/100)</f>
        <v>0.3295853268</v>
      </c>
      <c r="P41" s="10">
        <f>exp(-'Yield curve'!P34*$P$9/100)</f>
        <v>0.3007427593</v>
      </c>
      <c r="Q41" s="10">
        <f>exp(-'Yield curve'!Q34*$Q$9/100)</f>
        <v>0.2741499663</v>
      </c>
      <c r="R41" s="10">
        <f>exp(-'Yield curve'!R34*$R$9/100)</f>
        <v>0.2495190535</v>
      </c>
      <c r="S41" s="10">
        <f>exp(-'Yield curve'!S34*$S$9/100)</f>
        <v>0.2267470953</v>
      </c>
      <c r="T41" s="10">
        <f>exp(-'Yield curve'!T34*$T$9/100)</f>
        <v>0.2057321909</v>
      </c>
      <c r="U41" s="99">
        <f>exp(-'Yield curve'!U34*$U$9/100)</f>
        <v>0.186373976</v>
      </c>
      <c r="V41" s="99">
        <f t="shared" si="4"/>
        <v>57.82964811</v>
      </c>
      <c r="W41" s="99">
        <f t="shared" si="5"/>
        <v>11.76974295</v>
      </c>
      <c r="X41" s="99">
        <f>W41*(Bonds!AO31/100)*(1/(1+(Bonds!U31/100)))</f>
        <v>0</v>
      </c>
      <c r="Y41" s="99">
        <f>-W41*Bonds!$AS$8</f>
        <v>-1.842877634</v>
      </c>
      <c r="Z41" s="99">
        <f t="shared" si="6"/>
        <v>-5.827690774</v>
      </c>
    </row>
    <row r="42">
      <c r="A42" s="261">
        <v>43089.0</v>
      </c>
      <c r="B42" s="10">
        <f>exp(-'Yield curve'!B35*$B$9/100)</f>
        <v>0.9329534241</v>
      </c>
      <c r="C42" s="10">
        <f>exp(-'Yield curve'!C35*$C$9/100)</f>
        <v>0.8691843811</v>
      </c>
      <c r="D42" s="10">
        <f>exp(-'Yield curve'!D35*$D$9/100)</f>
        <v>0.8091265067</v>
      </c>
      <c r="E42" s="10">
        <f>exp(-'Yield curve'!E35*$E$9/100)</f>
        <v>0.7523151202</v>
      </c>
      <c r="F42" s="10">
        <f>exp(-'Yield curve'!F35*$F$9/100)</f>
        <v>0.6987236258</v>
      </c>
      <c r="G42" s="10">
        <f>exp(-'Yield curve'!G35*$G$9/100)</f>
        <v>0.6474588756</v>
      </c>
      <c r="H42" s="10">
        <f>exp(-'Yield curve'!H35*$H$9/100)</f>
        <v>0.5990561175</v>
      </c>
      <c r="I42" s="10">
        <f>exp(-'Yield curve'!I35*$I$9/100)</f>
        <v>0.5527773393</v>
      </c>
      <c r="J42" s="10">
        <f>exp(-'Yield curve'!J35*$J$9/100)</f>
        <v>0.5091564206</v>
      </c>
      <c r="K42" s="10">
        <f>exp(-'Yield curve'!K35*$K$9/100)</f>
        <v>0.4681343273</v>
      </c>
      <c r="L42" s="10">
        <f>exp(-'Yield curve'!L35*$L$9/100)</f>
        <v>0.4299269364</v>
      </c>
      <c r="M42" s="10">
        <f>exp(-'Yield curve'!M35*$M$9/100)</f>
        <v>0.3941751206</v>
      </c>
      <c r="N42" s="10">
        <f>exp(-'Yield curve'!N35*$N$9/100)</f>
        <v>0.360789714</v>
      </c>
      <c r="O42" s="10">
        <f>exp(-'Yield curve'!O35*$O$9/100)</f>
        <v>0.3296776237</v>
      </c>
      <c r="P42" s="10">
        <f>exp(-'Yield curve'!P35*$P$9/100)</f>
        <v>0.3007427593</v>
      </c>
      <c r="Q42" s="10">
        <f>exp(-'Yield curve'!Q35*$Q$9/100)</f>
        <v>0.2741499663</v>
      </c>
      <c r="R42" s="10">
        <f>exp(-'Yield curve'!R35*$R$9/100)</f>
        <v>0.2495190535</v>
      </c>
      <c r="S42" s="10">
        <f>exp(-'Yield curve'!S35*$S$9/100)</f>
        <v>0.2267470953</v>
      </c>
      <c r="T42" s="10">
        <f>exp(-'Yield curve'!T35*$T$9/100)</f>
        <v>0.2057321909</v>
      </c>
      <c r="U42" s="99">
        <f>exp(-'Yield curve'!U35*$U$9/100)</f>
        <v>0.186373976</v>
      </c>
      <c r="V42" s="99">
        <f t="shared" si="4"/>
        <v>57.8242799</v>
      </c>
      <c r="W42" s="99">
        <f t="shared" si="5"/>
        <v>11.77186738</v>
      </c>
      <c r="X42" s="99">
        <f>W42*(Bonds!AO32/100)*(1/(1+(Bonds!U32/100)))</f>
        <v>-0.001085965625</v>
      </c>
      <c r="Y42" s="99">
        <f>-W42*Bonds!$AS$8</f>
        <v>-1.843210272</v>
      </c>
      <c r="Z42" s="99">
        <f t="shared" si="6"/>
        <v>-5.828742666</v>
      </c>
    </row>
    <row r="43">
      <c r="A43" s="261">
        <v>43088.0</v>
      </c>
      <c r="B43" s="10">
        <f>exp(-'Yield curve'!B36*$B$9/100)</f>
        <v>0.932766852</v>
      </c>
      <c r="C43" s="10">
        <f>exp(-'Yield curve'!C36*$C$9/100)</f>
        <v>0.8688367769</v>
      </c>
      <c r="D43" s="10">
        <f>exp(-'Yield curve'!D36*$D$9/100)</f>
        <v>0.8083986204</v>
      </c>
      <c r="E43" s="10">
        <f>exp(-'Yield curve'!E36*$E$9/100)</f>
        <v>0.7511123784</v>
      </c>
      <c r="F43" s="10">
        <f>exp(-'Yield curve'!F36*$F$9/100)</f>
        <v>0.6969789985</v>
      </c>
      <c r="G43" s="10">
        <f>exp(-'Yield curve'!G36*$G$9/100)</f>
        <v>0.6455194096</v>
      </c>
      <c r="H43" s="10">
        <f>exp(-'Yield curve'!H36*$H$9/100)</f>
        <v>0.596963086</v>
      </c>
      <c r="I43" s="10">
        <f>exp(-'Yield curve'!I36*$I$9/100)</f>
        <v>0.5507174847</v>
      </c>
      <c r="J43" s="10">
        <f>exp(-'Yield curve'!J36*$J$9/100)</f>
        <v>0.5071745777</v>
      </c>
      <c r="K43" s="10">
        <f>exp(-'Yield curve'!K36*$K$9/100)</f>
        <v>0.4662655301</v>
      </c>
      <c r="L43" s="10">
        <f>exp(-'Yield curve'!L36*$L$9/100)</f>
        <v>0.4282277923</v>
      </c>
      <c r="M43" s="10">
        <f>exp(-'Yield curve'!M36*$M$9/100)</f>
        <v>0.3926643906</v>
      </c>
      <c r="N43" s="10">
        <f>exp(-'Yield curve'!N36*$N$9/100)</f>
        <v>0.3594788267</v>
      </c>
      <c r="O43" s="10">
        <f>exp(-'Yield curve'!O36*$O$9/100)</f>
        <v>0.3285717657</v>
      </c>
      <c r="P43" s="10">
        <f>exp(-'Yield curve'!P36*$P$9/100)</f>
        <v>0.299841883</v>
      </c>
      <c r="Q43" s="10">
        <f>exp(-'Yield curve'!Q36*$Q$9/100)</f>
        <v>0.2733615503</v>
      </c>
      <c r="R43" s="10">
        <f>exp(-'Yield curve'!R36*$R$9/100)</f>
        <v>0.2488412839</v>
      </c>
      <c r="S43" s="10">
        <f>exp(-'Yield curve'!S36*$S$9/100)</f>
        <v>0.226176412</v>
      </c>
      <c r="T43" s="10">
        <f>exp(-'Yield curve'!T36*$T$9/100)</f>
        <v>0.2052636559</v>
      </c>
      <c r="U43" s="99">
        <f>exp(-'Yield curve'!U36*$U$9/100)</f>
        <v>0.1860016006</v>
      </c>
      <c r="V43" s="99">
        <f t="shared" si="4"/>
        <v>57.69281156</v>
      </c>
      <c r="W43" s="99">
        <f t="shared" si="5"/>
        <v>11.76987154</v>
      </c>
      <c r="X43" s="99">
        <f>W43*(Bonds!AO33/100)*(1/(1+(Bonds!U33/100)))</f>
        <v>0.006514088111</v>
      </c>
      <c r="Y43" s="99">
        <f>-W43*Bonds!$AS$8</f>
        <v>-1.842897767</v>
      </c>
      <c r="Z43" s="99">
        <f t="shared" si="6"/>
        <v>-5.82775444</v>
      </c>
    </row>
    <row r="44">
      <c r="A44" s="261">
        <v>43087.0</v>
      </c>
      <c r="B44" s="10">
        <f>exp(-'Yield curve'!B37*$B$9/100)</f>
        <v>0.9325803173</v>
      </c>
      <c r="C44" s="10">
        <f>exp(-'Yield curve'!C37*$C$9/100)</f>
        <v>0.8688367769</v>
      </c>
      <c r="D44" s="10">
        <f>exp(-'Yield curve'!D37*$D$9/100)</f>
        <v>0.8083986204</v>
      </c>
      <c r="E44" s="10">
        <f>exp(-'Yield curve'!E37*$E$9/100)</f>
        <v>0.750962171</v>
      </c>
      <c r="F44" s="10">
        <f>exp(-'Yield curve'!F37*$F$9/100)</f>
        <v>0.6966305961</v>
      </c>
      <c r="G44" s="10">
        <f>exp(-'Yield curve'!G37*$G$9/100)</f>
        <v>0.6447452509</v>
      </c>
      <c r="H44" s="10">
        <f>exp(-'Yield curve'!H37*$H$9/100)</f>
        <v>0.5957107789</v>
      </c>
      <c r="I44" s="10">
        <f>exp(-'Yield curve'!I37*$I$9/100)</f>
        <v>0.5496904376</v>
      </c>
      <c r="J44" s="10">
        <f>exp(-'Yield curve'!J37*$J$9/100)</f>
        <v>0.5064143861</v>
      </c>
      <c r="K44" s="10">
        <f>exp(-'Yield curve'!K37*$K$9/100)</f>
        <v>0.4657994976</v>
      </c>
      <c r="L44" s="10">
        <f>exp(-'Yield curve'!L37*$L$9/100)</f>
        <v>0.4281335925</v>
      </c>
      <c r="M44" s="10">
        <f>exp(-'Yield curve'!M37*$M$9/100)</f>
        <v>0.3929472107</v>
      </c>
      <c r="N44" s="10">
        <f>exp(-'Yield curve'!N37*$N$9/100)</f>
        <v>0.3601336739</v>
      </c>
      <c r="O44" s="10">
        <f>exp(-'Yield curve'!O37*$O$9/100)</f>
        <v>0.3295853268</v>
      </c>
      <c r="P44" s="10">
        <f>exp(-'Yield curve'!P37*$P$9/100)</f>
        <v>0.3011942119</v>
      </c>
      <c r="Q44" s="10">
        <f>exp(-'Yield curve'!Q37*$Q$9/100)</f>
        <v>0.2749406563</v>
      </c>
      <c r="R44" s="10">
        <f>exp(-'Yield curve'!R37*$R$9/100)</f>
        <v>0.2506243687</v>
      </c>
      <c r="S44" s="10">
        <f>exp(-'Yield curve'!S37*$S$9/100)</f>
        <v>0.2281390426</v>
      </c>
      <c r="T44" s="10">
        <f>exp(-'Yield curve'!T37*$T$9/100)</f>
        <v>0.2073805018</v>
      </c>
      <c r="U44" s="99">
        <f>exp(-'Yield curve'!U37*$U$9/100)</f>
        <v>0.1882470656</v>
      </c>
      <c r="V44" s="99">
        <f t="shared" si="4"/>
        <v>57.9490845</v>
      </c>
      <c r="W44" s="99">
        <f t="shared" si="5"/>
        <v>11.80813816</v>
      </c>
      <c r="X44" s="99">
        <f>W44*(Bonds!AO34/100)*(1/(1+(Bonds!U34/100)))</f>
        <v>0.004359257283</v>
      </c>
      <c r="Y44" s="99">
        <f>-W44*Bonds!$AS$8</f>
        <v>-1.848889463</v>
      </c>
      <c r="Z44" s="99">
        <f t="shared" si="6"/>
        <v>-5.846701845</v>
      </c>
    </row>
    <row r="45">
      <c r="A45" s="261">
        <v>43084.0</v>
      </c>
      <c r="B45" s="10">
        <f>exp(-'Yield curve'!B38*$B$9/100)</f>
        <v>0.93267358</v>
      </c>
      <c r="C45" s="10">
        <f>exp(-'Yield curve'!C38*$C$9/100)</f>
        <v>0.8683156312</v>
      </c>
      <c r="D45" s="10">
        <f>exp(-'Yield curve'!D38*$D$9/100)</f>
        <v>0.8074291239</v>
      </c>
      <c r="E45" s="10">
        <f>exp(-'Yield curve'!E38*$E$9/100)</f>
        <v>0.7497615922</v>
      </c>
      <c r="F45" s="10">
        <f>exp(-'Yield curve'!F38*$F$9/100)</f>
        <v>0.6952387272</v>
      </c>
      <c r="G45" s="10">
        <f>exp(-'Yield curve'!G38*$G$9/100)</f>
        <v>0.6435857533</v>
      </c>
      <c r="H45" s="10">
        <f>exp(-'Yield curve'!H38*$H$9/100)</f>
        <v>0.5948773673</v>
      </c>
      <c r="I45" s="10">
        <f>exp(-'Yield curve'!I38*$I$9/100)</f>
        <v>0.5492508611</v>
      </c>
      <c r="J45" s="10">
        <f>exp(-'Yield curve'!J38*$J$9/100)</f>
        <v>0.5064143861</v>
      </c>
      <c r="K45" s="10">
        <f>exp(-'Yield curve'!K38*$K$9/100)</f>
        <v>0.4662655301</v>
      </c>
      <c r="L45" s="10">
        <f>exp(-'Yield curve'!L38*$L$9/100)</f>
        <v>0.4287934262</v>
      </c>
      <c r="M45" s="10">
        <f>exp(-'Yield curve'!M38*$M$9/100)</f>
        <v>0.393796894</v>
      </c>
      <c r="N45" s="10">
        <f>exp(-'Yield curve'!N38*$N$9/100)</f>
        <v>0.3611651305</v>
      </c>
      <c r="O45" s="10">
        <f>exp(-'Yield curve'!O38*$O$9/100)</f>
        <v>0.3307872035</v>
      </c>
      <c r="P45" s="10">
        <f>exp(-'Yield curve'!P38*$P$9/100)</f>
        <v>0.30255264</v>
      </c>
      <c r="Q45" s="10">
        <f>exp(-'Yield curve'!Q38*$Q$9/100)</f>
        <v>0.2763519623</v>
      </c>
      <c r="R45" s="10">
        <f>exp(-'Yield curve'!R38*$R$9/100)</f>
        <v>0.2520771721</v>
      </c>
      <c r="S45" s="10">
        <f>exp(-'Yield curve'!S38*$S$9/100)</f>
        <v>0.2296221838</v>
      </c>
      <c r="T45" s="10">
        <f>exp(-'Yield curve'!T38*$T$9/100)</f>
        <v>0.2088832073</v>
      </c>
      <c r="U45" s="99">
        <f>exp(-'Yield curve'!U38*$U$9/100)</f>
        <v>0.1897590822</v>
      </c>
      <c r="V45" s="99">
        <f t="shared" si="4"/>
        <v>58.12631403</v>
      </c>
      <c r="W45" s="99">
        <f t="shared" si="5"/>
        <v>11.83610395</v>
      </c>
      <c r="X45" s="99">
        <f>W45*(Bonds!AO35/100)*(1/(1+(Bonds!U35/100)))</f>
        <v>0.001092798814</v>
      </c>
      <c r="Y45" s="99">
        <f>-W45*Bonds!$AS$8</f>
        <v>-1.853268278</v>
      </c>
      <c r="Z45" s="99">
        <f t="shared" si="6"/>
        <v>-5.860548874</v>
      </c>
    </row>
    <row r="46">
      <c r="A46" s="261">
        <v>43083.0</v>
      </c>
      <c r="B46" s="10">
        <f>exp(-'Yield curve'!B39*$B$9/100)</f>
        <v>0.9311824955</v>
      </c>
      <c r="C46" s="10">
        <f>exp(-'Yield curve'!C39*$C$9/100)</f>
        <v>0.8662341724</v>
      </c>
      <c r="D46" s="10">
        <f>exp(-'Yield curve'!D39*$D$9/100)</f>
        <v>0.8052520057</v>
      </c>
      <c r="E46" s="10">
        <f>exp(-'Yield curve'!E39*$E$9/100)</f>
        <v>0.7473661898</v>
      </c>
      <c r="F46" s="10">
        <f>exp(-'Yield curve'!F39*$F$9/100)</f>
        <v>0.692809645</v>
      </c>
      <c r="G46" s="10">
        <f>exp(-'Yield curve'!G39*$G$9/100)</f>
        <v>0.6412730101</v>
      </c>
      <c r="H46" s="10">
        <f>exp(-'Yield curve'!H39*$H$9/100)</f>
        <v>0.5927989359</v>
      </c>
      <c r="I46" s="10">
        <f>exp(-'Yield curve'!I39*$I$9/100)</f>
        <v>0.5474960675</v>
      </c>
      <c r="J46" s="10">
        <f>exp(-'Yield curve'!J39*$J$9/100)</f>
        <v>0.5050489115</v>
      </c>
      <c r="K46" s="10">
        <f>exp(-'Yield curve'!K39*$K$9/100)</f>
        <v>0.465333931</v>
      </c>
      <c r="L46" s="10">
        <f>exp(-'Yield curve'!L39*$L$9/100)</f>
        <v>0.4280394135</v>
      </c>
      <c r="M46" s="10">
        <f>exp(-'Yield curve'!M39*$M$9/100)</f>
        <v>0.3932302346</v>
      </c>
      <c r="N46" s="10">
        <f>exp(-'Yield curve'!N39*$N$9/100)</f>
        <v>0.360789714</v>
      </c>
      <c r="O46" s="10">
        <f>exp(-'Yield curve'!O39*$O$9/100)</f>
        <v>0.3306020145</v>
      </c>
      <c r="P46" s="10">
        <f>exp(-'Yield curve'!P39*$P$9/100)</f>
        <v>0.30255264</v>
      </c>
      <c r="Q46" s="10">
        <f>exp(-'Yield curve'!Q39*$Q$9/100)</f>
        <v>0.2764404091</v>
      </c>
      <c r="R46" s="10">
        <f>exp(-'Yield curve'!R39*$R$9/100)</f>
        <v>0.2522486428</v>
      </c>
      <c r="S46" s="10">
        <f>exp(-'Yield curve'!S39*$S$9/100)</f>
        <v>0.2298703097</v>
      </c>
      <c r="T46" s="10">
        <f>exp(-'Yield curve'!T39*$T$9/100)</f>
        <v>0.2092009512</v>
      </c>
      <c r="U46" s="99">
        <f>exp(-'Yield curve'!U39*$U$9/100)</f>
        <v>0.1901389801</v>
      </c>
      <c r="V46" s="99">
        <f t="shared" si="4"/>
        <v>58.08553271</v>
      </c>
      <c r="W46" s="99">
        <f t="shared" si="5"/>
        <v>11.85073788</v>
      </c>
      <c r="X46" s="99">
        <f>W46*(Bonds!AO36/100)*(1/(1+(Bonds!U36/100)))</f>
        <v>0</v>
      </c>
      <c r="Y46" s="99">
        <f>-W46*Bonds!$AS$8</f>
        <v>-1.855559623</v>
      </c>
      <c r="Z46" s="99">
        <f t="shared" si="6"/>
        <v>-5.867794743</v>
      </c>
    </row>
    <row r="47">
      <c r="A47" s="261">
        <v>43082.0</v>
      </c>
      <c r="B47" s="10">
        <f>exp(-'Yield curve'!B40*$B$9/100)</f>
        <v>0.9312756184</v>
      </c>
      <c r="C47" s="10">
        <f>exp(-'Yield curve'!C40*$C$9/100)</f>
        <v>0.8660609429</v>
      </c>
      <c r="D47" s="10">
        <f>exp(-'Yield curve'!D40*$D$9/100)</f>
        <v>0.8047689994</v>
      </c>
      <c r="E47" s="10">
        <f>exp(-'Yield curve'!E40*$E$9/100)</f>
        <v>0.7469179046</v>
      </c>
      <c r="F47" s="10">
        <f>exp(-'Yield curve'!F40*$F$9/100)</f>
        <v>0.6924633268</v>
      </c>
      <c r="G47" s="10">
        <f>exp(-'Yield curve'!G40*$G$9/100)</f>
        <v>0.641080657</v>
      </c>
      <c r="H47" s="10">
        <f>exp(-'Yield curve'!H40*$H$9/100)</f>
        <v>0.5927989359</v>
      </c>
      <c r="I47" s="10">
        <f>exp(-'Yield curve'!I40*$I$9/100)</f>
        <v>0.5474960675</v>
      </c>
      <c r="J47" s="10">
        <f>exp(-'Yield curve'!J40*$J$9/100)</f>
        <v>0.5050489115</v>
      </c>
      <c r="K47" s="10">
        <f>exp(-'Yield curve'!K40*$K$9/100)</f>
        <v>0.465333931</v>
      </c>
      <c r="L47" s="10">
        <f>exp(-'Yield curve'!L40*$L$9/100)</f>
        <v>0.4280394135</v>
      </c>
      <c r="M47" s="10">
        <f>exp(-'Yield curve'!M40*$M$9/100)</f>
        <v>0.3932302346</v>
      </c>
      <c r="N47" s="10">
        <f>exp(-'Yield curve'!N40*$N$9/100)</f>
        <v>0.360789714</v>
      </c>
      <c r="O47" s="10">
        <f>exp(-'Yield curve'!O40*$O$9/100)</f>
        <v>0.3306020145</v>
      </c>
      <c r="P47" s="10">
        <f>exp(-'Yield curve'!P40*$P$9/100)</f>
        <v>0.30255264</v>
      </c>
      <c r="Q47" s="10">
        <f>exp(-'Yield curve'!Q40*$Q$9/100)</f>
        <v>0.2764404091</v>
      </c>
      <c r="R47" s="10">
        <f>exp(-'Yield curve'!R40*$R$9/100)</f>
        <v>0.2522486428</v>
      </c>
      <c r="S47" s="10">
        <f>exp(-'Yield curve'!S40*$S$9/100)</f>
        <v>0.2298703097</v>
      </c>
      <c r="T47" s="10">
        <f>exp(-'Yield curve'!T40*$T$9/100)</f>
        <v>0.2092009512</v>
      </c>
      <c r="U47" s="99">
        <f>exp(-'Yield curve'!U40*$U$9/100)</f>
        <v>0.1901389801</v>
      </c>
      <c r="V47" s="99">
        <f t="shared" si="4"/>
        <v>58.07933243</v>
      </c>
      <c r="W47" s="99">
        <f t="shared" si="5"/>
        <v>11.85156353</v>
      </c>
      <c r="X47" s="99">
        <f>W47*(Bonds!AO37/100)*(1/(1+(Bonds!U37/100)))</f>
        <v>0.001094327196</v>
      </c>
      <c r="Y47" s="99">
        <f>-W47*Bonds!$AS$8</f>
        <v>-1.855688901</v>
      </c>
      <c r="Z47" s="99">
        <f t="shared" si="6"/>
        <v>-5.868203555</v>
      </c>
    </row>
    <row r="48">
      <c r="A48" s="261">
        <v>43081.0</v>
      </c>
      <c r="B48" s="10">
        <f>exp(-'Yield curve'!B41*$B$9/100)</f>
        <v>0.9310893819</v>
      </c>
      <c r="C48" s="10">
        <f>exp(-'Yield curve'!C41*$C$9/100)</f>
        <v>0.8662341724</v>
      </c>
      <c r="D48" s="10">
        <f>exp(-'Yield curve'!D41*$D$9/100)</f>
        <v>0.8052520057</v>
      </c>
      <c r="E48" s="10">
        <f>exp(-'Yield curve'!E41*$E$9/100)</f>
        <v>0.7473661898</v>
      </c>
      <c r="F48" s="10">
        <f>exp(-'Yield curve'!F41*$F$9/100)</f>
        <v>0.692809645</v>
      </c>
      <c r="G48" s="10">
        <f>exp(-'Yield curve'!G41*$G$9/100)</f>
        <v>0.6412730101</v>
      </c>
      <c r="H48" s="10">
        <f>exp(-'Yield curve'!H41*$H$9/100)</f>
        <v>0.5927989359</v>
      </c>
      <c r="I48" s="10">
        <f>exp(-'Yield curve'!I41*$I$9/100)</f>
        <v>0.5474960675</v>
      </c>
      <c r="J48" s="10">
        <f>exp(-'Yield curve'!J41*$J$9/100)</f>
        <v>0.5050489115</v>
      </c>
      <c r="K48" s="10">
        <f>exp(-'Yield curve'!K41*$K$9/100)</f>
        <v>0.465333931</v>
      </c>
      <c r="L48" s="10">
        <f>exp(-'Yield curve'!L41*$L$9/100)</f>
        <v>0.4281335925</v>
      </c>
      <c r="M48" s="10">
        <f>exp(-'Yield curve'!M41*$M$9/100)</f>
        <v>0.3934190304</v>
      </c>
      <c r="N48" s="10">
        <f>exp(-'Yield curve'!N41*$N$9/100)</f>
        <v>0.3610712398</v>
      </c>
      <c r="O48" s="10">
        <f>exp(-'Yield curve'!O41*$O$9/100)</f>
        <v>0.3309724962</v>
      </c>
      <c r="P48" s="10">
        <f>exp(-'Yield curve'!P41*$P$9/100)</f>
        <v>0.3030068095</v>
      </c>
      <c r="Q48" s="10">
        <f>exp(-'Yield curve'!Q41*$Q$9/100)</f>
        <v>0.2768830678</v>
      </c>
      <c r="R48" s="10">
        <f>exp(-'Yield curve'!R41*$R$9/100)</f>
        <v>0.2526778302</v>
      </c>
      <c r="S48" s="10">
        <f>exp(-'Yield curve'!S41*$S$9/100)</f>
        <v>0.2302844489</v>
      </c>
      <c r="T48" s="10">
        <f>exp(-'Yield curve'!T41*$T$9/100)</f>
        <v>0.2095988108</v>
      </c>
      <c r="U48" s="99">
        <f>exp(-'Yield curve'!U41*$U$9/100)</f>
        <v>0.1905196386</v>
      </c>
      <c r="V48" s="99">
        <f t="shared" si="4"/>
        <v>58.13704072</v>
      </c>
      <c r="W48" s="99">
        <f t="shared" si="5"/>
        <v>11.85717787</v>
      </c>
      <c r="X48" s="99">
        <f>W48*(Bonds!AO38/100)*(1/(1+(Bonds!U38/100)))</f>
        <v>-0.001094946706</v>
      </c>
      <c r="Y48" s="99">
        <f>-W48*Bonds!$AS$8</f>
        <v>-1.856567981</v>
      </c>
      <c r="Z48" s="99">
        <f t="shared" si="6"/>
        <v>-5.870983451</v>
      </c>
    </row>
    <row r="49">
      <c r="A49" s="261">
        <v>43080.0</v>
      </c>
      <c r="B49" s="10">
        <f>exp(-'Yield curve'!B42*$B$9/100)</f>
        <v>0.9309031826</v>
      </c>
      <c r="C49" s="10">
        <f>exp(-'Yield curve'!C42*$C$9/100)</f>
        <v>0.8658877481</v>
      </c>
      <c r="D49" s="10">
        <f>exp(-'Yield curve'!D42*$D$9/100)</f>
        <v>0.8047689994</v>
      </c>
      <c r="E49" s="10">
        <f>exp(-'Yield curve'!E42*$E$9/100)</f>
        <v>0.746768536</v>
      </c>
      <c r="F49" s="10">
        <f>exp(-'Yield curve'!F42*$F$9/100)</f>
        <v>0.6921171817</v>
      </c>
      <c r="G49" s="10">
        <f>exp(-'Yield curve'!G42*$G$9/100)</f>
        <v>0.6408883617</v>
      </c>
      <c r="H49" s="10">
        <f>exp(-'Yield curve'!H42*$H$9/100)</f>
        <v>0.5927989359</v>
      </c>
      <c r="I49" s="10">
        <f>exp(-'Yield curve'!I42*$I$9/100)</f>
        <v>0.5476420859</v>
      </c>
      <c r="J49" s="10">
        <f>exp(-'Yield curve'!J42*$J$9/100)</f>
        <v>0.5053520317</v>
      </c>
      <c r="K49" s="10">
        <f>exp(-'Yield curve'!K42*$K$9/100)</f>
        <v>0.4657994976</v>
      </c>
      <c r="L49" s="10">
        <f>exp(-'Yield curve'!L42*$L$9/100)</f>
        <v>0.4285105159</v>
      </c>
      <c r="M49" s="10">
        <f>exp(-'Yield curve'!M42*$M$9/100)</f>
        <v>0.3937023941</v>
      </c>
      <c r="N49" s="10">
        <f>exp(-'Yield curve'!N42*$N$9/100)</f>
        <v>0.3612590457</v>
      </c>
      <c r="O49" s="10">
        <f>exp(-'Yield curve'!O42*$O$9/100)</f>
        <v>0.3310651815</v>
      </c>
      <c r="P49" s="10">
        <f>exp(-'Yield curve'!P42*$P$9/100)</f>
        <v>0.3030068095</v>
      </c>
      <c r="Q49" s="10">
        <f>exp(-'Yield curve'!Q42*$Q$9/100)</f>
        <v>0.2767944793</v>
      </c>
      <c r="R49" s="10">
        <f>exp(-'Yield curve'!R42*$R$9/100)</f>
        <v>0.2525060677</v>
      </c>
      <c r="S49" s="10">
        <f>exp(-'Yield curve'!S42*$S$9/100)</f>
        <v>0.2300358759</v>
      </c>
      <c r="T49" s="10">
        <f>exp(-'Yield curve'!T42*$T$9/100)</f>
        <v>0.2092804627</v>
      </c>
      <c r="U49" s="99">
        <f>exp(-'Yield curve'!U42*$U$9/100)</f>
        <v>0.1901389801</v>
      </c>
      <c r="V49" s="99">
        <f t="shared" si="4"/>
        <v>58.0908035</v>
      </c>
      <c r="W49" s="99">
        <f t="shared" si="5"/>
        <v>11.85260618</v>
      </c>
      <c r="X49" s="99">
        <f>W49*(Bonds!AO39/100)*(1/(1+(Bonds!U39/100)))</f>
        <v>-0.00109442347</v>
      </c>
      <c r="Y49" s="99">
        <f>-W49*Bonds!$AS$8</f>
        <v>-1.855852156</v>
      </c>
      <c r="Z49" s="99">
        <f t="shared" si="6"/>
        <v>-5.868719813</v>
      </c>
    </row>
    <row r="50">
      <c r="A50" s="262">
        <v>43077.0</v>
      </c>
      <c r="B50" s="10">
        <f>exp(-'Yield curve'!B43*$B$9/100)</f>
        <v>0.9309962776</v>
      </c>
      <c r="C50" s="10">
        <f>exp(-'Yield curve'!C43*$C$9/100)</f>
        <v>0.8660609429</v>
      </c>
      <c r="D50" s="10">
        <f>exp(-'Yield curve'!D43*$D$9/100)</f>
        <v>0.8047689994</v>
      </c>
      <c r="E50" s="10">
        <f>exp(-'Yield curve'!E43*$E$9/100)</f>
        <v>0.7469179046</v>
      </c>
      <c r="F50" s="10">
        <f>exp(-'Yield curve'!F43*$F$9/100)</f>
        <v>0.6924633268</v>
      </c>
      <c r="G50" s="10">
        <f>exp(-'Yield curve'!G43*$G$9/100)</f>
        <v>0.6412730101</v>
      </c>
      <c r="H50" s="10">
        <f>exp(-'Yield curve'!H43*$H$9/100)</f>
        <v>0.5932140404</v>
      </c>
      <c r="I50" s="10">
        <f>exp(-'Yield curve'!I43*$I$9/100)</f>
        <v>0.5479342396</v>
      </c>
      <c r="J50" s="10">
        <f>exp(-'Yield curve'!J43*$J$9/100)</f>
        <v>0.5055036601</v>
      </c>
      <c r="K50" s="10">
        <f>exp(-'Yield curve'!K43*$K$9/100)</f>
        <v>0.4657994976</v>
      </c>
      <c r="L50" s="10">
        <f>exp(-'Yield curve'!L43*$L$9/100)</f>
        <v>0.428416254</v>
      </c>
      <c r="M50" s="10">
        <f>exp(-'Yield curve'!M43*$M$9/100)</f>
        <v>0.3935134623</v>
      </c>
      <c r="N50" s="10">
        <f>exp(-'Yield curve'!N43*$N$9/100)</f>
        <v>0.3609773735</v>
      </c>
      <c r="O50" s="10">
        <f>exp(-'Yield curve'!O43*$O$9/100)</f>
        <v>0.3306945961</v>
      </c>
      <c r="P50" s="10">
        <f>exp(-'Yield curve'!P43*$P$9/100)</f>
        <v>0.30255264</v>
      </c>
      <c r="Q50" s="10">
        <f>exp(-'Yield curve'!Q43*$Q$9/100)</f>
        <v>0.2763519623</v>
      </c>
      <c r="R50" s="10">
        <f>exp(-'Yield curve'!R43*$R$9/100)</f>
        <v>0.2520771721</v>
      </c>
      <c r="S50" s="10">
        <f>exp(-'Yield curve'!S43*$S$9/100)</f>
        <v>0.2296221838</v>
      </c>
      <c r="T50" s="10">
        <f>exp(-'Yield curve'!T43*$T$9/100)</f>
        <v>0.2088832073</v>
      </c>
      <c r="U50" s="99">
        <f>exp(-'Yield curve'!U43*$U$9/100)</f>
        <v>0.1897590822</v>
      </c>
      <c r="V50" s="99">
        <f t="shared" si="4"/>
        <v>58.04702755</v>
      </c>
      <c r="W50" s="99">
        <f t="shared" si="5"/>
        <v>11.84540641</v>
      </c>
      <c r="X50" s="99">
        <f>W50*(Bonds!AO40/100)*(1/(1+(Bonds!U40/100)))</f>
        <v>0.001093657687</v>
      </c>
      <c r="Y50" s="99">
        <f>-W50*Bonds!$AS$8</f>
        <v>-1.854724834</v>
      </c>
      <c r="Z50" s="99">
        <f t="shared" si="6"/>
        <v>-5.865154907</v>
      </c>
    </row>
    <row r="51">
      <c r="A51" s="262">
        <v>43076.0</v>
      </c>
      <c r="B51" s="10">
        <f>exp(-'Yield curve'!B44*$B$9/100)</f>
        <v>0.9307170206</v>
      </c>
      <c r="C51" s="10">
        <f>exp(-'Yield curve'!C44*$C$9/100)</f>
        <v>0.8657145878</v>
      </c>
      <c r="D51" s="10">
        <f>exp(-'Yield curve'!D44*$D$9/100)</f>
        <v>0.8042862828</v>
      </c>
      <c r="E51" s="10">
        <f>exp(-'Yield curve'!E44*$E$9/100)</f>
        <v>0.7464698883</v>
      </c>
      <c r="F51" s="10">
        <f>exp(-'Yield curve'!F44*$F$9/100)</f>
        <v>0.6921171817</v>
      </c>
      <c r="G51" s="10">
        <f>exp(-'Yield curve'!G44*$G$9/100)</f>
        <v>0.6408883617</v>
      </c>
      <c r="H51" s="10">
        <f>exp(-'Yield curve'!H44*$H$9/100)</f>
        <v>0.5927989359</v>
      </c>
      <c r="I51" s="10">
        <f>exp(-'Yield curve'!I44*$I$9/100)</f>
        <v>0.5474960675</v>
      </c>
      <c r="J51" s="10">
        <f>exp(-'Yield curve'!J44*$J$9/100)</f>
        <v>0.5050489115</v>
      </c>
      <c r="K51" s="10">
        <f>exp(-'Yield curve'!K44*$K$9/100)</f>
        <v>0.465333931</v>
      </c>
      <c r="L51" s="10">
        <f>exp(-'Yield curve'!L44*$L$9/100)</f>
        <v>0.4280394135</v>
      </c>
      <c r="M51" s="10">
        <f>exp(-'Yield curve'!M44*$M$9/100)</f>
        <v>0.3932302346</v>
      </c>
      <c r="N51" s="10">
        <f>exp(-'Yield curve'!N44*$N$9/100)</f>
        <v>0.360789714</v>
      </c>
      <c r="O51" s="10">
        <f>exp(-'Yield curve'!O44*$O$9/100)</f>
        <v>0.3306020145</v>
      </c>
      <c r="P51" s="10">
        <f>exp(-'Yield curve'!P44*$P$9/100)</f>
        <v>0.30255264</v>
      </c>
      <c r="Q51" s="10">
        <f>exp(-'Yield curve'!Q44*$Q$9/100)</f>
        <v>0.2764404091</v>
      </c>
      <c r="R51" s="10">
        <f>exp(-'Yield curve'!R44*$R$9/100)</f>
        <v>0.2522486428</v>
      </c>
      <c r="S51" s="10">
        <f>exp(-'Yield curve'!S44*$S$9/100)</f>
        <v>0.2298703097</v>
      </c>
      <c r="T51" s="10">
        <f>exp(-'Yield curve'!T44*$T$9/100)</f>
        <v>0.2092009512</v>
      </c>
      <c r="U51" s="99">
        <f>exp(-'Yield curve'!U44*$U$9/100)</f>
        <v>0.1901389801</v>
      </c>
      <c r="V51" s="99">
        <f t="shared" si="4"/>
        <v>58.06983592</v>
      </c>
      <c r="W51" s="99">
        <f t="shared" si="5"/>
        <v>11.85299361</v>
      </c>
      <c r="X51" s="99">
        <f>W51*(Bonds!AO41/100)*(1/(1+(Bonds!U41/100)))</f>
        <v>0.002188918487</v>
      </c>
      <c r="Y51" s="99">
        <f>-W51*Bonds!$AS$8</f>
        <v>-1.855912819</v>
      </c>
      <c r="Z51" s="99">
        <f t="shared" si="6"/>
        <v>-5.868911646</v>
      </c>
    </row>
    <row r="52">
      <c r="A52" s="262">
        <v>43075.0</v>
      </c>
      <c r="B52" s="10">
        <f>exp(-'Yield curve'!B45*$B$9/100)</f>
        <v>0.9309031826</v>
      </c>
      <c r="C52" s="10">
        <f>exp(-'Yield curve'!C45*$C$9/100)</f>
        <v>0.8658877481</v>
      </c>
      <c r="D52" s="10">
        <f>exp(-'Yield curve'!D45*$D$9/100)</f>
        <v>0.8045276049</v>
      </c>
      <c r="E52" s="10">
        <f>exp(-'Yield curve'!E45*$E$9/100)</f>
        <v>0.7463206092</v>
      </c>
      <c r="F52" s="10">
        <f>exp(-'Yield curve'!F45*$F$9/100)</f>
        <v>0.6914254105</v>
      </c>
      <c r="G52" s="10">
        <f>exp(-'Yield curve'!G45*$G$9/100)</f>
        <v>0.6399277498</v>
      </c>
      <c r="H52" s="10">
        <f>exp(-'Yield curve'!H45*$H$9/100)</f>
        <v>0.5915553644</v>
      </c>
      <c r="I52" s="10">
        <f>exp(-'Yield curve'!I45*$I$9/100)</f>
        <v>0.5466207742</v>
      </c>
      <c r="J52" s="10">
        <f>exp(-'Yield curve'!J45*$J$9/100)</f>
        <v>0.5045945719</v>
      </c>
      <c r="K52" s="10">
        <f>exp(-'Yield curve'!K45*$K$9/100)</f>
        <v>0.465333931</v>
      </c>
      <c r="L52" s="10">
        <f>exp(-'Yield curve'!L45*$L$9/100)</f>
        <v>0.4281335925</v>
      </c>
      <c r="M52" s="10">
        <f>exp(-'Yield curve'!M45*$M$9/100)</f>
        <v>0.3934190304</v>
      </c>
      <c r="N52" s="10">
        <f>exp(-'Yield curve'!N45*$N$9/100)</f>
        <v>0.3610712398</v>
      </c>
      <c r="O52" s="10">
        <f>exp(-'Yield curve'!O45*$O$9/100)</f>
        <v>0.3309724962</v>
      </c>
      <c r="P52" s="10">
        <f>exp(-'Yield curve'!P45*$P$9/100)</f>
        <v>0.3030068095</v>
      </c>
      <c r="Q52" s="10">
        <f>exp(-'Yield curve'!Q45*$Q$9/100)</f>
        <v>0.2769716845</v>
      </c>
      <c r="R52" s="10">
        <f>exp(-'Yield curve'!R45*$R$9/100)</f>
        <v>0.2528497096</v>
      </c>
      <c r="S52" s="10">
        <f>exp(-'Yield curve'!S45*$S$9/100)</f>
        <v>0.2305332904</v>
      </c>
      <c r="T52" s="10">
        <f>exp(-'Yield curve'!T45*$T$9/100)</f>
        <v>0.2099176433</v>
      </c>
      <c r="U52" s="99">
        <f>exp(-'Yield curve'!U45*$U$9/100)</f>
        <v>0.1909010592</v>
      </c>
      <c r="V52" s="99">
        <f t="shared" si="4"/>
        <v>58.14959992</v>
      </c>
      <c r="W52" s="99">
        <f t="shared" si="5"/>
        <v>11.86639291</v>
      </c>
      <c r="X52" s="99">
        <f>W52*(Bonds!AO42/100)*(1/(1+(Bonds!U42/100)))</f>
        <v>0.001095898865</v>
      </c>
      <c r="Y52" s="99">
        <f>-W52*Bonds!$AS$8</f>
        <v>-1.858010848</v>
      </c>
      <c r="Z52" s="99">
        <f t="shared" si="6"/>
        <v>-5.875546198</v>
      </c>
    </row>
    <row r="53">
      <c r="A53" s="262">
        <v>43074.0</v>
      </c>
      <c r="B53" s="10">
        <f>exp(-'Yield curve'!B46*$B$9/100)</f>
        <v>0.9307170206</v>
      </c>
      <c r="C53" s="10">
        <f>exp(-'Yield curve'!C46*$C$9/100)</f>
        <v>0.8655414622</v>
      </c>
      <c r="D53" s="10">
        <f>exp(-'Yield curve'!D46*$D$9/100)</f>
        <v>0.8040450331</v>
      </c>
      <c r="E53" s="10">
        <f>exp(-'Yield curve'!E46*$E$9/100)</f>
        <v>0.7460221407</v>
      </c>
      <c r="F53" s="10">
        <f>exp(-'Yield curve'!F46*$F$9/100)</f>
        <v>0.6914254105</v>
      </c>
      <c r="G53" s="10">
        <f>exp(-'Yield curve'!G46*$G$9/100)</f>
        <v>0.6403118216</v>
      </c>
      <c r="H53" s="10">
        <f>exp(-'Yield curve'!H46*$H$9/100)</f>
        <v>0.5923841219</v>
      </c>
      <c r="I53" s="10">
        <f>exp(-'Yield curve'!I46*$I$9/100)</f>
        <v>0.547350088</v>
      </c>
      <c r="J53" s="10">
        <f>exp(-'Yield curve'!J46*$J$9/100)</f>
        <v>0.5052004489</v>
      </c>
      <c r="K53" s="10">
        <f>exp(-'Yield curve'!K46*$K$9/100)</f>
        <v>0.4657994976</v>
      </c>
      <c r="L53" s="10">
        <f>exp(-'Yield curve'!L46*$L$9/100)</f>
        <v>0.4286047986</v>
      </c>
      <c r="M53" s="10">
        <f>exp(-'Yield curve'!M46*$M$9/100)</f>
        <v>0.3938914166</v>
      </c>
      <c r="N53" s="10">
        <f>exp(-'Yield curve'!N46*$N$9/100)</f>
        <v>0.3615409376</v>
      </c>
      <c r="O53" s="10">
        <f>exp(-'Yield curve'!O46*$O$9/100)</f>
        <v>0.3314361822</v>
      </c>
      <c r="P53" s="10">
        <f>exp(-'Yield curve'!P46*$P$9/100)</f>
        <v>0.3034616608</v>
      </c>
      <c r="Q53" s="10">
        <f>exp(-'Yield curve'!Q46*$Q$9/100)</f>
        <v>0.2774151939</v>
      </c>
      <c r="R53" s="10">
        <f>exp(-'Yield curve'!R46*$R$9/100)</f>
        <v>0.2532799197</v>
      </c>
      <c r="S53" s="10">
        <f>exp(-'Yield curve'!S46*$S$9/100)</f>
        <v>0.230948624</v>
      </c>
      <c r="T53" s="10">
        <f>exp(-'Yield curve'!T46*$T$9/100)</f>
        <v>0.210316866</v>
      </c>
      <c r="U53" s="99">
        <f>exp(-'Yield curve'!U46*$U$9/100)</f>
        <v>0.1912832433</v>
      </c>
      <c r="V53" s="99">
        <f t="shared" si="4"/>
        <v>58.21222789</v>
      </c>
      <c r="W53" s="99">
        <f t="shared" si="5"/>
        <v>11.87279813</v>
      </c>
      <c r="X53" s="99">
        <f>W53*(Bonds!AO43/100)*(1/(1+(Bonds!U43/100)))</f>
        <v>-0.003289775042</v>
      </c>
      <c r="Y53" s="99">
        <f>-W53*Bonds!$AS$8</f>
        <v>-1.859013762</v>
      </c>
      <c r="Z53" s="99">
        <f t="shared" si="6"/>
        <v>-5.87871769</v>
      </c>
    </row>
    <row r="54">
      <c r="A54" s="262">
        <v>43073.0</v>
      </c>
      <c r="B54" s="10">
        <f>exp(-'Yield curve'!B47*$B$9/100)</f>
        <v>0.9307170206</v>
      </c>
      <c r="C54" s="10">
        <f>exp(-'Yield curve'!C47*$C$9/100)</f>
        <v>0.8655414622</v>
      </c>
      <c r="D54" s="10">
        <f>exp(-'Yield curve'!D47*$D$9/100)</f>
        <v>0.8038038558</v>
      </c>
      <c r="E54" s="10">
        <f>exp(-'Yield curve'!E47*$E$9/100)</f>
        <v>0.7455746617</v>
      </c>
      <c r="F54" s="10">
        <f>exp(-'Yield curve'!F47*$F$9/100)</f>
        <v>0.6907343306</v>
      </c>
      <c r="G54" s="10">
        <f>exp(-'Yield curve'!G47*$G$9/100)</f>
        <v>0.639160297</v>
      </c>
      <c r="H54" s="10">
        <f>exp(-'Yield curve'!H47*$H$9/100)</f>
        <v>0.5907277663</v>
      </c>
      <c r="I54" s="10">
        <f>exp(-'Yield curve'!I47*$I$9/100)</f>
        <v>0.5457468803</v>
      </c>
      <c r="J54" s="10">
        <f>exp(-'Yield curve'!J47*$J$9/100)</f>
        <v>0.5036871187</v>
      </c>
      <c r="K54" s="10">
        <f>exp(-'Yield curve'!K47*$K$9/100)</f>
        <v>0.4644041932</v>
      </c>
      <c r="L54" s="10">
        <f>exp(-'Yield curve'!L47*$L$9/100)</f>
        <v>0.4272867267</v>
      </c>
      <c r="M54" s="10">
        <f>exp(-'Yield curve'!M47*$M$9/100)</f>
        <v>0.3926643906</v>
      </c>
      <c r="N54" s="10">
        <f>exp(-'Yield curve'!N47*$N$9/100)</f>
        <v>0.3604146878</v>
      </c>
      <c r="O54" s="10">
        <f>exp(-'Yield curve'!O47*$O$9/100)</f>
        <v>0.3304169292</v>
      </c>
      <c r="P54" s="10">
        <f>exp(-'Yield curve'!P47*$P$9/100)</f>
        <v>0.30255264</v>
      </c>
      <c r="Q54" s="10">
        <f>exp(-'Yield curve'!Q47*$Q$9/100)</f>
        <v>0.2764404091</v>
      </c>
      <c r="R54" s="10">
        <f>exp(-'Yield curve'!R47*$R$9/100)</f>
        <v>0.2522486428</v>
      </c>
      <c r="S54" s="10">
        <f>exp(-'Yield curve'!S47*$S$9/100)</f>
        <v>0.2298703097</v>
      </c>
      <c r="T54" s="10">
        <f>exp(-'Yield curve'!T47*$T$9/100)</f>
        <v>0.2092009512</v>
      </c>
      <c r="U54" s="99">
        <f>exp(-'Yield curve'!U47*$U$9/100)</f>
        <v>0.1901389801</v>
      </c>
      <c r="V54" s="99">
        <f t="shared" si="4"/>
        <v>58.01922702</v>
      </c>
      <c r="W54" s="99">
        <f t="shared" si="5"/>
        <v>11.85676672</v>
      </c>
      <c r="X54" s="99">
        <f>W54*(Bonds!AO44/100)*(1/(1+(Bonds!U44/100)))</f>
        <v>0.004379230552</v>
      </c>
      <c r="Y54" s="99">
        <f>-W54*Bonds!$AS$8</f>
        <v>-1.856503603</v>
      </c>
      <c r="Z54" s="99">
        <f t="shared" si="6"/>
        <v>-5.870779871</v>
      </c>
    </row>
    <row r="55">
      <c r="A55" s="262">
        <v>43070.0</v>
      </c>
      <c r="B55" s="10">
        <f>exp(-'Yield curve'!B48*$B$9/100)</f>
        <v>0.9306239536</v>
      </c>
      <c r="C55" s="10">
        <f>exp(-'Yield curve'!C48*$C$9/100)</f>
        <v>0.8655414622</v>
      </c>
      <c r="D55" s="10">
        <f>exp(-'Yield curve'!D48*$D$9/100)</f>
        <v>0.8040450331</v>
      </c>
      <c r="E55" s="10">
        <f>exp(-'Yield curve'!E48*$E$9/100)</f>
        <v>0.7458729512</v>
      </c>
      <c r="F55" s="10">
        <f>exp(-'Yield curve'!F48*$F$9/100)</f>
        <v>0.6910797842</v>
      </c>
      <c r="G55" s="10">
        <f>exp(-'Yield curve'!G48*$G$9/100)</f>
        <v>0.6397358002</v>
      </c>
      <c r="H55" s="10">
        <f>exp(-'Yield curve'!H48*$H$9/100)</f>
        <v>0.5915553644</v>
      </c>
      <c r="I55" s="10">
        <f>exp(-'Yield curve'!I48*$I$9/100)</f>
        <v>0.5466207742</v>
      </c>
      <c r="J55" s="10">
        <f>exp(-'Yield curve'!J48*$J$9/100)</f>
        <v>0.5045945719</v>
      </c>
      <c r="K55" s="10">
        <f>exp(-'Yield curve'!K48*$K$9/100)</f>
        <v>0.465333931</v>
      </c>
      <c r="L55" s="10">
        <f>exp(-'Yield curve'!L48*$L$9/100)</f>
        <v>0.4283220128</v>
      </c>
      <c r="M55" s="10">
        <f>exp(-'Yield curve'!M48*$M$9/100)</f>
        <v>0.393796894</v>
      </c>
      <c r="N55" s="10">
        <f>exp(-'Yield curve'!N48*$N$9/100)</f>
        <v>0.3616349505</v>
      </c>
      <c r="O55" s="10">
        <f>exp(-'Yield curve'!O48*$O$9/100)</f>
        <v>0.3317147056</v>
      </c>
      <c r="P55" s="10">
        <f>exp(-'Yield curve'!P48*$P$9/100)</f>
        <v>0.3039171949</v>
      </c>
      <c r="Q55" s="10">
        <f>exp(-'Yield curve'!Q48*$Q$9/100)</f>
        <v>0.2778594135</v>
      </c>
      <c r="R55" s="10">
        <f>exp(-'Yield curve'!R48*$R$9/100)</f>
        <v>0.2537108617</v>
      </c>
      <c r="S55" s="10">
        <f>exp(-'Yield curve'!S48*$S$9/100)</f>
        <v>0.2313647059</v>
      </c>
      <c r="T55" s="10">
        <f>exp(-'Yield curve'!T48*$T$9/100)</f>
        <v>0.2107168479</v>
      </c>
      <c r="U55" s="99">
        <f>exp(-'Yield curve'!U48*$U$9/100)</f>
        <v>0.1916661926</v>
      </c>
      <c r="V55" s="99">
        <f t="shared" si="4"/>
        <v>58.24544889</v>
      </c>
      <c r="W55" s="99">
        <f t="shared" si="5"/>
        <v>11.88036204</v>
      </c>
      <c r="X55" s="99">
        <f>W55*(Bonds!AO45/100)*(1/(1+(Bonds!U45/100)))</f>
        <v>0.001097391653</v>
      </c>
      <c r="Y55" s="99">
        <f>-W55*Bonds!$AS$8</f>
        <v>-1.860198101</v>
      </c>
      <c r="Z55" s="99">
        <f t="shared" si="6"/>
        <v>-5.882462899</v>
      </c>
    </row>
    <row r="56">
      <c r="A56" s="261">
        <v>43069.0</v>
      </c>
      <c r="B56" s="10">
        <f>exp(-'Yield curve'!B49*$B$9/100)</f>
        <v>0.9301587579</v>
      </c>
      <c r="C56" s="10">
        <f>exp(-'Yield curve'!C49*$C$9/100)</f>
        <v>0.8645034354</v>
      </c>
      <c r="D56" s="10">
        <f>exp(-'Yield curve'!D49*$D$9/100)</f>
        <v>0.8025990539</v>
      </c>
      <c r="E56" s="10">
        <f>exp(-'Yield curve'!E49*$E$9/100)</f>
        <v>0.744382696</v>
      </c>
      <c r="F56" s="10">
        <f>exp(-'Yield curve'!F49*$F$9/100)</f>
        <v>0.6896990058</v>
      </c>
      <c r="G56" s="10">
        <f>exp(-'Yield curve'!G49*$G$9/100)</f>
        <v>0.6385853115</v>
      </c>
      <c r="H56" s="10">
        <f>exp(-'Yield curve'!H49*$H$9/100)</f>
        <v>0.5907277663</v>
      </c>
      <c r="I56" s="10">
        <f>exp(-'Yield curve'!I49*$I$9/100)</f>
        <v>0.5460380229</v>
      </c>
      <c r="J56" s="10">
        <f>exp(-'Yield curve'!J49*$J$9/100)</f>
        <v>0.504291906</v>
      </c>
      <c r="K56" s="10">
        <f>exp(-'Yield curve'!K49*$K$9/100)</f>
        <v>0.465333931</v>
      </c>
      <c r="L56" s="10">
        <f>exp(-'Yield curve'!L49*$L$9/100)</f>
        <v>0.428416254</v>
      </c>
      <c r="M56" s="10">
        <f>exp(-'Yield curve'!M49*$M$9/100)</f>
        <v>0.3939859619</v>
      </c>
      <c r="N56" s="10">
        <f>exp(-'Yield curve'!N49*$N$9/100)</f>
        <v>0.3619171358</v>
      </c>
      <c r="O56" s="10">
        <f>exp(-'Yield curve'!O49*$O$9/100)</f>
        <v>0.3320864342</v>
      </c>
      <c r="P56" s="10">
        <f>exp(-'Yield curve'!P49*$P$9/100)</f>
        <v>0.3043734127</v>
      </c>
      <c r="Q56" s="10">
        <f>exp(-'Yield curve'!Q49*$Q$9/100)</f>
        <v>0.2783043444</v>
      </c>
      <c r="R56" s="10">
        <f>exp(-'Yield curve'!R49*$R$9/100)</f>
        <v>0.254142537</v>
      </c>
      <c r="S56" s="10">
        <f>exp(-'Yield curve'!S49*$S$9/100)</f>
        <v>0.2317815374</v>
      </c>
      <c r="T56" s="10">
        <f>exp(-'Yield curve'!T49*$T$9/100)</f>
        <v>0.2111175905</v>
      </c>
      <c r="U56" s="99">
        <f>exp(-'Yield curve'!U49*$U$9/100)</f>
        <v>0.1920499086</v>
      </c>
      <c r="V56" s="99">
        <f t="shared" si="4"/>
        <v>58.26297088</v>
      </c>
      <c r="W56" s="99">
        <f t="shared" si="5"/>
        <v>11.89108995</v>
      </c>
      <c r="X56" s="99">
        <f>W56*(Bonds!AO46/100)*(1/(1+(Bonds!U46/100)))</f>
        <v>-0.00219696812</v>
      </c>
      <c r="Y56" s="99">
        <f>-W56*Bonds!$AS$8</f>
        <v>-1.861877851</v>
      </c>
      <c r="Z56" s="99">
        <f t="shared" si="6"/>
        <v>-5.887774735</v>
      </c>
    </row>
    <row r="57">
      <c r="A57" s="261">
        <v>43068.0</v>
      </c>
      <c r="B57" s="10">
        <f>exp(-'Yield curve'!B50*$B$9/100)</f>
        <v>0.9301587579</v>
      </c>
      <c r="C57" s="10">
        <f>exp(-'Yield curve'!C50*$C$9/100)</f>
        <v>0.8645034354</v>
      </c>
      <c r="D57" s="10">
        <f>exp(-'Yield curve'!D50*$D$9/100)</f>
        <v>0.8023583103</v>
      </c>
      <c r="E57" s="10">
        <f>exp(-'Yield curve'!E50*$E$9/100)</f>
        <v>0.7442338344</v>
      </c>
      <c r="F57" s="10">
        <f>exp(-'Yield curve'!F50*$F$9/100)</f>
        <v>0.6896990058</v>
      </c>
      <c r="G57" s="10">
        <f>exp(-'Yield curve'!G50*$G$9/100)</f>
        <v>0.6385853115</v>
      </c>
      <c r="H57" s="10">
        <f>exp(-'Yield curve'!H50*$H$9/100)</f>
        <v>0.5907277663</v>
      </c>
      <c r="I57" s="10">
        <f>exp(-'Yield curve'!I50*$I$9/100)</f>
        <v>0.5458924322</v>
      </c>
      <c r="J57" s="10">
        <f>exp(-'Yield curve'!J50*$J$9/100)</f>
        <v>0.5039894216</v>
      </c>
      <c r="K57" s="10">
        <f>exp(-'Yield curve'!K50*$K$9/100)</f>
        <v>0.4648688296</v>
      </c>
      <c r="L57" s="10">
        <f>exp(-'Yield curve'!L50*$L$9/100)</f>
        <v>0.4278511176</v>
      </c>
      <c r="M57" s="10">
        <f>exp(-'Yield curve'!M50*$M$9/100)</f>
        <v>0.3933246212</v>
      </c>
      <c r="N57" s="10">
        <f>exp(-'Yield curve'!N50*$N$9/100)</f>
        <v>0.3611651305</v>
      </c>
      <c r="O57" s="10">
        <f>exp(-'Yield curve'!O50*$O$9/100)</f>
        <v>0.3312506299</v>
      </c>
      <c r="P57" s="10">
        <f>exp(-'Yield curve'!P50*$P$9/100)</f>
        <v>0.3034616608</v>
      </c>
      <c r="Q57" s="10">
        <f>exp(-'Yield curve'!Q50*$Q$9/100)</f>
        <v>0.2774151939</v>
      </c>
      <c r="R57" s="10">
        <f>exp(-'Yield curve'!R50*$R$9/100)</f>
        <v>0.2532799197</v>
      </c>
      <c r="S57" s="10">
        <f>exp(-'Yield curve'!S50*$S$9/100)</f>
        <v>0.230948624</v>
      </c>
      <c r="T57" s="10">
        <f>exp(-'Yield curve'!T50*$T$9/100)</f>
        <v>0.210316866</v>
      </c>
      <c r="U57" s="99">
        <f>exp(-'Yield curve'!U50*$U$9/100)</f>
        <v>0.1912832433</v>
      </c>
      <c r="V57" s="99">
        <f t="shared" si="4"/>
        <v>58.14958078</v>
      </c>
      <c r="W57" s="99">
        <f t="shared" si="5"/>
        <v>11.87871895</v>
      </c>
      <c r="X57" s="99">
        <f>W57*(Bonds!AO47/100)*(1/(1+(Bonds!U47/100)))</f>
        <v>0.001097138538</v>
      </c>
      <c r="Y57" s="99">
        <f>-W57*Bonds!$AS$8</f>
        <v>-1.859940831</v>
      </c>
      <c r="Z57" s="99">
        <f t="shared" si="6"/>
        <v>-5.881649338</v>
      </c>
    </row>
    <row r="58">
      <c r="A58" s="261">
        <v>43067.0</v>
      </c>
      <c r="B58" s="10">
        <f>exp(-'Yield curve'!B51*$B$9/100)</f>
        <v>0.9302517784</v>
      </c>
      <c r="C58" s="10">
        <f>exp(-'Yield curve'!C51*$C$9/100)</f>
        <v>0.8645034354</v>
      </c>
      <c r="D58" s="10">
        <f>exp(-'Yield curve'!D51*$D$9/100)</f>
        <v>0.8025990539</v>
      </c>
      <c r="E58" s="10">
        <f>exp(-'Yield curve'!E51*$E$9/100)</f>
        <v>0.7445315875</v>
      </c>
      <c r="F58" s="10">
        <f>exp(-'Yield curve'!F51*$F$9/100)</f>
        <v>0.6900439416</v>
      </c>
      <c r="G58" s="10">
        <f>exp(-'Yield curve'!G51*$G$9/100)</f>
        <v>0.639160297</v>
      </c>
      <c r="H58" s="10">
        <f>exp(-'Yield curve'!H51*$H$9/100)</f>
        <v>0.5915553644</v>
      </c>
      <c r="I58" s="10">
        <f>exp(-'Yield curve'!I51*$I$9/100)</f>
        <v>0.5466207742</v>
      </c>
      <c r="J58" s="10">
        <f>exp(-'Yield curve'!J51*$J$9/100)</f>
        <v>0.5045945719</v>
      </c>
      <c r="K58" s="10">
        <f>exp(-'Yield curve'!K51*$K$9/100)</f>
        <v>0.465333931</v>
      </c>
      <c r="L58" s="10">
        <f>exp(-'Yield curve'!L51*$L$9/100)</f>
        <v>0.4283220128</v>
      </c>
      <c r="M58" s="10">
        <f>exp(-'Yield curve'!M51*$M$9/100)</f>
        <v>0.393796894</v>
      </c>
      <c r="N58" s="10">
        <f>exp(-'Yield curve'!N51*$N$9/100)</f>
        <v>0.3616349505</v>
      </c>
      <c r="O58" s="10">
        <f>exp(-'Yield curve'!O51*$O$9/100)</f>
        <v>0.3317147056</v>
      </c>
      <c r="P58" s="10">
        <f>exp(-'Yield curve'!P51*$P$9/100)</f>
        <v>0.3039171949</v>
      </c>
      <c r="Q58" s="10">
        <f>exp(-'Yield curve'!Q51*$Q$9/100)</f>
        <v>0.2778594135</v>
      </c>
      <c r="R58" s="10">
        <f>exp(-'Yield curve'!R51*$R$9/100)</f>
        <v>0.2537108617</v>
      </c>
      <c r="S58" s="10">
        <f>exp(-'Yield curve'!S51*$S$9/100)</f>
        <v>0.2313647059</v>
      </c>
      <c r="T58" s="10">
        <f>exp(-'Yield curve'!T51*$T$9/100)</f>
        <v>0.2107168479</v>
      </c>
      <c r="U58" s="99">
        <f>exp(-'Yield curve'!U51*$U$9/100)</f>
        <v>0.1916661926</v>
      </c>
      <c r="V58" s="99">
        <f t="shared" si="4"/>
        <v>58.22221332</v>
      </c>
      <c r="W58" s="99">
        <f t="shared" si="5"/>
        <v>11.88367541</v>
      </c>
      <c r="X58" s="99">
        <f>W58*(Bonds!AO48/100)*(1/(1+(Bonds!U48/100)))</f>
        <v>0</v>
      </c>
      <c r="Y58" s="99">
        <f>-W58*Bonds!$AS$8</f>
        <v>-1.8607169</v>
      </c>
      <c r="Z58" s="99">
        <f t="shared" si="6"/>
        <v>-5.884103484</v>
      </c>
    </row>
    <row r="59">
      <c r="A59" s="261">
        <v>43066.0</v>
      </c>
      <c r="B59" s="10">
        <f>exp(-'Yield curve'!B52*$B$9/100)</f>
        <v>0.9297867688</v>
      </c>
      <c r="C59" s="10">
        <f>exp(-'Yield curve'!C52*$C$9/100)</f>
        <v>0.8638121092</v>
      </c>
      <c r="D59" s="10">
        <f>exp(-'Yield curve'!D52*$D$9/100)</f>
        <v>0.8021176389</v>
      </c>
      <c r="E59" s="10">
        <f>exp(-'Yield curve'!E52*$E$9/100)</f>
        <v>0.7440850025</v>
      </c>
      <c r="F59" s="10">
        <f>exp(-'Yield curve'!F52*$F$9/100)</f>
        <v>0.6896990058</v>
      </c>
      <c r="G59" s="10">
        <f>exp(-'Yield curve'!G52*$G$9/100)</f>
        <v>0.6385853115</v>
      </c>
      <c r="H59" s="10">
        <f>exp(-'Yield curve'!H52*$H$9/100)</f>
        <v>0.5907277663</v>
      </c>
      <c r="I59" s="10">
        <f>exp(-'Yield curve'!I52*$I$9/100)</f>
        <v>0.5458924322</v>
      </c>
      <c r="J59" s="10">
        <f>exp(-'Yield curve'!J52*$J$9/100)</f>
        <v>0.5039894216</v>
      </c>
      <c r="K59" s="10">
        <f>exp(-'Yield curve'!K52*$K$9/100)</f>
        <v>0.4648688296</v>
      </c>
      <c r="L59" s="10">
        <f>exp(-'Yield curve'!L52*$L$9/100)</f>
        <v>0.4278511176</v>
      </c>
      <c r="M59" s="10">
        <f>exp(-'Yield curve'!M52*$M$9/100)</f>
        <v>0.3933246212</v>
      </c>
      <c r="N59" s="10">
        <f>exp(-'Yield curve'!N52*$N$9/100)</f>
        <v>0.3611651305</v>
      </c>
      <c r="O59" s="10">
        <f>exp(-'Yield curve'!O52*$O$9/100)</f>
        <v>0.3312506299</v>
      </c>
      <c r="P59" s="10">
        <f>exp(-'Yield curve'!P52*$P$9/100)</f>
        <v>0.3034616608</v>
      </c>
      <c r="Q59" s="10">
        <f>exp(-'Yield curve'!Q52*$Q$9/100)</f>
        <v>0.277503981</v>
      </c>
      <c r="R59" s="10">
        <f>exp(-'Yield curve'!R52*$R$9/100)</f>
        <v>0.2534522086</v>
      </c>
      <c r="S59" s="10">
        <f>exp(-'Yield curve'!S52*$S$9/100)</f>
        <v>0.2311981833</v>
      </c>
      <c r="T59" s="10">
        <f>exp(-'Yield curve'!T52*$T$9/100)</f>
        <v>0.2106367907</v>
      </c>
      <c r="U59" s="99">
        <f>exp(-'Yield curve'!U52*$U$9/100)</f>
        <v>0.1916661926</v>
      </c>
      <c r="V59" s="99">
        <f t="shared" si="4"/>
        <v>58.18691848</v>
      </c>
      <c r="W59" s="99">
        <f t="shared" si="5"/>
        <v>11.88560028</v>
      </c>
      <c r="X59" s="99">
        <f>W59*(Bonds!AO49/100)*(1/(1+(Bonds!U49/100)))</f>
        <v>0</v>
      </c>
      <c r="Y59" s="99">
        <f>-W59*Bonds!$AS$8</f>
        <v>-1.861018292</v>
      </c>
      <c r="Z59" s="99">
        <f t="shared" si="6"/>
        <v>-5.88505657</v>
      </c>
    </row>
    <row r="60">
      <c r="A60" s="261">
        <v>43063.0</v>
      </c>
      <c r="B60" s="10">
        <f>exp(-'Yield curve'!B53*$B$9/100)</f>
        <v>0.92960083</v>
      </c>
      <c r="C60" s="10">
        <f>exp(-'Yield curve'!C53*$C$9/100)</f>
        <v>0.8638121092</v>
      </c>
      <c r="D60" s="10">
        <f>exp(-'Yield curve'!D53*$D$9/100)</f>
        <v>0.8018770397</v>
      </c>
      <c r="E60" s="10">
        <f>exp(-'Yield curve'!E53*$E$9/100)</f>
        <v>0.7434899725</v>
      </c>
      <c r="F60" s="10">
        <f>exp(-'Yield curve'!F53*$F$9/100)</f>
        <v>0.6886652328</v>
      </c>
      <c r="G60" s="10">
        <f>exp(-'Yield curve'!G53*$G$9/100)</f>
        <v>0.6374368919</v>
      </c>
      <c r="H60" s="10">
        <f>exp(-'Yield curve'!H53*$H$9/100)</f>
        <v>0.5894885396</v>
      </c>
      <c r="I60" s="10">
        <f>exp(-'Yield curve'!I53*$I$9/100)</f>
        <v>0.544729103</v>
      </c>
      <c r="J60" s="10">
        <f>exp(-'Yield curve'!J53*$J$9/100)</f>
        <v>0.5029321543</v>
      </c>
      <c r="K60" s="10">
        <f>exp(-'Yield curve'!K53*$K$9/100)</f>
        <v>0.4639400211</v>
      </c>
      <c r="L60" s="10">
        <f>exp(-'Yield curve'!L53*$L$9/100)</f>
        <v>0.4270048105</v>
      </c>
      <c r="M60" s="10">
        <f>exp(-'Yield curve'!M53*$M$9/100)</f>
        <v>0.3925701624</v>
      </c>
      <c r="N60" s="10">
        <f>exp(-'Yield curve'!N53*$N$9/100)</f>
        <v>0.3605084078</v>
      </c>
      <c r="O60" s="10">
        <f>exp(-'Yield curve'!O53*$O$9/100)</f>
        <v>0.3306945961</v>
      </c>
      <c r="P60" s="10">
        <f>exp(-'Yield curve'!P53*$P$9/100)</f>
        <v>0.3030068095</v>
      </c>
      <c r="Q60" s="10">
        <f>exp(-'Yield curve'!Q53*$Q$9/100)</f>
        <v>0.2771490031</v>
      </c>
      <c r="R60" s="10">
        <f>exp(-'Yield curve'!R53*$R$9/100)</f>
        <v>0.2531938191</v>
      </c>
      <c r="S60" s="10">
        <f>exp(-'Yield curve'!S53*$S$9/100)</f>
        <v>0.2310317805</v>
      </c>
      <c r="T60" s="10">
        <f>exp(-'Yield curve'!T53*$T$9/100)</f>
        <v>0.2105567639</v>
      </c>
      <c r="U60" s="99">
        <f>exp(-'Yield curve'!U53*$U$9/100)</f>
        <v>0.1916661926</v>
      </c>
      <c r="V60" s="99">
        <f t="shared" si="4"/>
        <v>58.14003622</v>
      </c>
      <c r="W60" s="99">
        <f t="shared" si="5"/>
        <v>11.88773846</v>
      </c>
      <c r="X60" s="99">
        <f>W60*(Bonds!AO50/100)*(1/(1+(Bonds!U50/100)))</f>
        <v>0</v>
      </c>
      <c r="Y60" s="99">
        <f>-W60*Bonds!$AS$8</f>
        <v>-1.861353083</v>
      </c>
      <c r="Z60" s="99">
        <f t="shared" si="6"/>
        <v>-5.886115271</v>
      </c>
    </row>
    <row r="61">
      <c r="A61" s="261">
        <v>43062.0</v>
      </c>
      <c r="B61" s="10">
        <f>exp(-'Yield curve'!B54*$B$9/100)</f>
        <v>0.92960083</v>
      </c>
      <c r="C61" s="10">
        <f>exp(-'Yield curve'!C54*$C$9/100)</f>
        <v>0.8638121092</v>
      </c>
      <c r="D61" s="10">
        <f>exp(-'Yield curve'!D54*$D$9/100)</f>
        <v>0.8018770397</v>
      </c>
      <c r="E61" s="10">
        <f>exp(-'Yield curve'!E54*$E$9/100)</f>
        <v>0.7436386854</v>
      </c>
      <c r="F61" s="10">
        <f>exp(-'Yield curve'!F54*$F$9/100)</f>
        <v>0.6890096516</v>
      </c>
      <c r="G61" s="10">
        <f>exp(-'Yield curve'!G54*$G$9/100)</f>
        <v>0.6376281516</v>
      </c>
      <c r="H61" s="10">
        <f>exp(-'Yield curve'!H54*$H$9/100)</f>
        <v>0.5894885396</v>
      </c>
      <c r="I61" s="10">
        <f>exp(-'Yield curve'!I54*$I$9/100)</f>
        <v>0.544729103</v>
      </c>
      <c r="J61" s="10">
        <f>exp(-'Yield curve'!J54*$J$9/100)</f>
        <v>0.5029321543</v>
      </c>
      <c r="K61" s="10">
        <f>exp(-'Yield curve'!K54*$K$9/100)</f>
        <v>0.4639400211</v>
      </c>
      <c r="L61" s="10">
        <f>exp(-'Yield curve'!L54*$L$9/100)</f>
        <v>0.4270048105</v>
      </c>
      <c r="M61" s="10">
        <f>exp(-'Yield curve'!M54*$M$9/100)</f>
        <v>0.3925701624</v>
      </c>
      <c r="N61" s="10">
        <f>exp(-'Yield curve'!N54*$N$9/100)</f>
        <v>0.3605084078</v>
      </c>
      <c r="O61" s="10">
        <f>exp(-'Yield curve'!O54*$O$9/100)</f>
        <v>0.3306945961</v>
      </c>
      <c r="P61" s="10">
        <f>exp(-'Yield curve'!P54*$P$9/100)</f>
        <v>0.3030068095</v>
      </c>
      <c r="Q61" s="10">
        <f>exp(-'Yield curve'!Q54*$Q$9/100)</f>
        <v>0.2771490031</v>
      </c>
      <c r="R61" s="10">
        <f>exp(-'Yield curve'!R54*$R$9/100)</f>
        <v>0.2531938191</v>
      </c>
      <c r="S61" s="10">
        <f>exp(-'Yield curve'!S54*$S$9/100)</f>
        <v>0.2310317805</v>
      </c>
      <c r="T61" s="10">
        <f>exp(-'Yield curve'!T54*$T$9/100)</f>
        <v>0.2105567639</v>
      </c>
      <c r="U61" s="99">
        <f>exp(-'Yield curve'!U54*$U$9/100)</f>
        <v>0.1916661926</v>
      </c>
      <c r="V61" s="99">
        <f t="shared" si="4"/>
        <v>58.14277379</v>
      </c>
      <c r="W61" s="99">
        <f t="shared" si="5"/>
        <v>11.88741709</v>
      </c>
      <c r="X61" s="99">
        <f>W61*(Bonds!AO51/100)*(1/(1+(Bonds!U51/100)))</f>
        <v>0.002196086659</v>
      </c>
      <c r="Y61" s="99">
        <f>-W61*Bonds!$AS$8</f>
        <v>-1.861302763</v>
      </c>
      <c r="Z61" s="99">
        <f t="shared" si="6"/>
        <v>-5.885956146</v>
      </c>
    </row>
    <row r="62">
      <c r="A62" s="261">
        <v>43061.0</v>
      </c>
      <c r="B62" s="10">
        <f>exp(-'Yield curve'!B55*$B$9/100)</f>
        <v>0.9293219916</v>
      </c>
      <c r="C62" s="10">
        <f>exp(-'Yield curve'!C55*$C$9/100)</f>
        <v>0.8631213359</v>
      </c>
      <c r="D62" s="10">
        <f>exp(-'Yield curve'!D55*$D$9/100)</f>
        <v>0.8009153643</v>
      </c>
      <c r="E62" s="10">
        <f>exp(-'Yield curve'!E55*$E$9/100)</f>
        <v>0.7425983197</v>
      </c>
      <c r="F62" s="10">
        <f>exp(-'Yield curve'!F55*$F$9/100)</f>
        <v>0.6879769118</v>
      </c>
      <c r="G62" s="10">
        <f>exp(-'Yield curve'!G55*$G$9/100)</f>
        <v>0.6368634567</v>
      </c>
      <c r="H62" s="10">
        <f>exp(-'Yield curve'!H55*$H$9/100)</f>
        <v>0.5890760421</v>
      </c>
      <c r="I62" s="10">
        <f>exp(-'Yield curve'!I55*$I$9/100)</f>
        <v>0.5444386582</v>
      </c>
      <c r="J62" s="10">
        <f>exp(-'Yield curve'!J55*$J$9/100)</f>
        <v>0.5027812973</v>
      </c>
      <c r="K62" s="10">
        <f>exp(-'Yield curve'!K55*$K$9/100)</f>
        <v>0.4639400211</v>
      </c>
      <c r="L62" s="10">
        <f>exp(-'Yield curve'!L55*$L$9/100)</f>
        <v>0.427192734</v>
      </c>
      <c r="M62" s="10">
        <f>exp(-'Yield curve'!M55*$M$9/100)</f>
        <v>0.3929472107</v>
      </c>
      <c r="N62" s="10">
        <f>exp(-'Yield curve'!N55*$N$9/100)</f>
        <v>0.3610712398</v>
      </c>
      <c r="O62" s="10">
        <f>exp(-'Yield curve'!O55*$O$9/100)</f>
        <v>0.3314361822</v>
      </c>
      <c r="P62" s="10">
        <f>exp(-'Yield curve'!P55*$P$9/100)</f>
        <v>0.3039171949</v>
      </c>
      <c r="Q62" s="10">
        <f>exp(-'Yield curve'!Q55*$Q$9/100)</f>
        <v>0.2780373005</v>
      </c>
      <c r="R62" s="10">
        <f>exp(-'Yield curve'!R55*$R$9/100)</f>
        <v>0.2540561432</v>
      </c>
      <c r="S62" s="10">
        <f>exp(-'Yield curve'!S55*$S$9/100)</f>
        <v>0.2318649938</v>
      </c>
      <c r="T62" s="10">
        <f>exp(-'Yield curve'!T55*$T$9/100)</f>
        <v>0.2113584017</v>
      </c>
      <c r="U62" s="99">
        <f>exp(-'Yield curve'!U55*$U$9/100)</f>
        <v>0.1924343928</v>
      </c>
      <c r="V62" s="99">
        <f t="shared" si="4"/>
        <v>58.22483605</v>
      </c>
      <c r="W62" s="99">
        <f t="shared" si="5"/>
        <v>11.90305352</v>
      </c>
      <c r="X62" s="99">
        <f>W62*(Bonds!AO52/100)*(1/(1+(Bonds!U52/100)))</f>
        <v>-0.002199381656</v>
      </c>
      <c r="Y62" s="99">
        <f>-W62*Bonds!$AS$8</f>
        <v>-1.863751078</v>
      </c>
      <c r="Z62" s="99">
        <f t="shared" si="6"/>
        <v>-5.8936984</v>
      </c>
    </row>
    <row r="63">
      <c r="A63" s="261">
        <v>43060.0</v>
      </c>
      <c r="B63" s="10">
        <f>exp(-'Yield curve'!B56*$B$9/100)</f>
        <v>0.9293219916</v>
      </c>
      <c r="C63" s="10">
        <f>exp(-'Yield curve'!C56*$C$9/100)</f>
        <v>0.8631213359</v>
      </c>
      <c r="D63" s="10">
        <f>exp(-'Yield curve'!D56*$D$9/100)</f>
        <v>0.8009153643</v>
      </c>
      <c r="E63" s="10">
        <f>exp(-'Yield curve'!E56*$E$9/100)</f>
        <v>0.7420044786</v>
      </c>
      <c r="F63" s="10">
        <f>exp(-'Yield curve'!F56*$F$9/100)</f>
        <v>0.686602333</v>
      </c>
      <c r="G63" s="10">
        <f>exp(-'Yield curve'!G56*$G$9/100)</f>
        <v>0.6351462447</v>
      </c>
      <c r="H63" s="10">
        <f>exp(-'Yield curve'!H56*$H$9/100)</f>
        <v>0.5870178798</v>
      </c>
      <c r="I63" s="10">
        <f>exp(-'Yield curve'!I56*$I$9/100)</f>
        <v>0.5422652533</v>
      </c>
      <c r="J63" s="10">
        <f>exp(-'Yield curve'!J56*$J$9/100)</f>
        <v>0.5005238645</v>
      </c>
      <c r="K63" s="10">
        <f>exp(-'Yield curve'!K56*$K$9/100)</f>
        <v>0.4616261106</v>
      </c>
      <c r="L63" s="10">
        <f>exp(-'Yield curve'!L56*$L$9/100)</f>
        <v>0.4250365984</v>
      </c>
      <c r="M63" s="10">
        <f>exp(-'Yield curve'!M56*$M$9/100)</f>
        <v>0.3909717391</v>
      </c>
      <c r="N63" s="10">
        <f>exp(-'Yield curve'!N56*$N$9/100)</f>
        <v>0.3592919463</v>
      </c>
      <c r="O63" s="10">
        <f>exp(-'Yield curve'!O56*$O$9/100)</f>
        <v>0.3298622948</v>
      </c>
      <c r="P63" s="10">
        <f>exp(-'Yield curve'!P56*$P$9/100)</f>
        <v>0.30255264</v>
      </c>
      <c r="Q63" s="10">
        <f>exp(-'Yield curve'!Q56*$Q$9/100)</f>
        <v>0.2767944793</v>
      </c>
      <c r="R63" s="10">
        <f>exp(-'Yield curve'!R56*$R$9/100)</f>
        <v>0.2529356931</v>
      </c>
      <c r="S63" s="10">
        <f>exp(-'Yield curve'!S56*$S$9/100)</f>
        <v>0.2308654975</v>
      </c>
      <c r="T63" s="10">
        <f>exp(-'Yield curve'!T56*$T$9/100)</f>
        <v>0.2104767675</v>
      </c>
      <c r="U63" s="99">
        <f>exp(-'Yield curve'!U56*$U$9/100)</f>
        <v>0.1916661926</v>
      </c>
      <c r="V63" s="99">
        <f t="shared" si="4"/>
        <v>58.04261409</v>
      </c>
      <c r="W63" s="99">
        <f t="shared" si="5"/>
        <v>11.89349172</v>
      </c>
      <c r="X63" s="99">
        <f>W63*(Bonds!AO53/100)*(1/(1+(Bonds!U53/100)))</f>
        <v>0.001098604445</v>
      </c>
      <c r="Y63" s="99">
        <f>-W63*Bonds!$AS$8</f>
        <v>-1.862253915</v>
      </c>
      <c r="Z63" s="99">
        <f t="shared" si="6"/>
        <v>-5.888963952</v>
      </c>
    </row>
    <row r="64">
      <c r="A64" s="261">
        <v>43059.0</v>
      </c>
      <c r="B64" s="10">
        <f>exp(-'Yield curve'!B57*$B$9/100)</f>
        <v>0.9289503371</v>
      </c>
      <c r="C64" s="10">
        <f>exp(-'Yield curve'!C57*$C$9/100)</f>
        <v>0.8626036184</v>
      </c>
      <c r="D64" s="10">
        <f>exp(-'Yield curve'!D57*$D$9/100)</f>
        <v>0.8001948648</v>
      </c>
      <c r="E64" s="10">
        <f>exp(-'Yield curve'!E57*$E$9/100)</f>
        <v>0.7414111124</v>
      </c>
      <c r="F64" s="10">
        <f>exp(-'Yield curve'!F57*$F$9/100)</f>
        <v>0.6862591177</v>
      </c>
      <c r="G64" s="10">
        <f>exp(-'Yield curve'!G57*$G$9/100)</f>
        <v>0.6347652713</v>
      </c>
      <c r="H64" s="10">
        <f>exp(-'Yield curve'!H57*$H$9/100)</f>
        <v>0.5866071111</v>
      </c>
      <c r="I64" s="10">
        <f>exp(-'Yield curve'!I57*$I$9/100)</f>
        <v>0.5421206685</v>
      </c>
      <c r="J64" s="10">
        <f>exp(-'Yield curve'!J57*$J$9/100)</f>
        <v>0.5006740442</v>
      </c>
      <c r="K64" s="10">
        <f>exp(-'Yield curve'!K57*$K$9/100)</f>
        <v>0.4620879676</v>
      </c>
      <c r="L64" s="10">
        <f>exp(-'Yield curve'!L57*$L$9/100)</f>
        <v>0.4255043958</v>
      </c>
      <c r="M64" s="10">
        <f>exp(-'Yield curve'!M57*$M$9/100)</f>
        <v>0.3914411868</v>
      </c>
      <c r="N64" s="10">
        <f>exp(-'Yield curve'!N57*$N$9/100)</f>
        <v>0.3597593296</v>
      </c>
      <c r="O64" s="10">
        <f>exp(-'Yield curve'!O57*$O$9/100)</f>
        <v>0.3303244255</v>
      </c>
      <c r="P64" s="10">
        <f>exp(-'Yield curve'!P57*$P$9/100)</f>
        <v>0.3030068095</v>
      </c>
      <c r="Q64" s="10">
        <f>exp(-'Yield curve'!Q57*$Q$9/100)</f>
        <v>0.277237705</v>
      </c>
      <c r="R64" s="10">
        <f>exp(-'Yield curve'!R57*$R$9/100)</f>
        <v>0.2533660495</v>
      </c>
      <c r="S64" s="10">
        <f>exp(-'Yield curve'!S57*$S$9/100)</f>
        <v>0.2312814296</v>
      </c>
      <c r="T64" s="10">
        <f>exp(-'Yield curve'!T57*$T$9/100)</f>
        <v>0.2108770535</v>
      </c>
      <c r="U64" s="99">
        <f>exp(-'Yield curve'!U57*$U$9/100)</f>
        <v>0.1920499086</v>
      </c>
      <c r="V64" s="99">
        <f t="shared" si="4"/>
        <v>58.08708049</v>
      </c>
      <c r="W64" s="99">
        <f t="shared" si="5"/>
        <v>11.90168278</v>
      </c>
      <c r="X64" s="99">
        <f>W64*(Bonds!AO54/100)*(1/(1+(Bonds!U54/100)))</f>
        <v>0.003298387837</v>
      </c>
      <c r="Y64" s="99">
        <f>-W64*Bonds!$AS$8</f>
        <v>-1.86353645</v>
      </c>
      <c r="Z64" s="99">
        <f t="shared" si="6"/>
        <v>-5.893019686</v>
      </c>
    </row>
    <row r="65">
      <c r="A65" s="261">
        <v>43056.0</v>
      </c>
      <c r="B65" s="10">
        <f>exp(-'Yield curve'!B58*$B$9/100)</f>
        <v>0.9286716938</v>
      </c>
      <c r="C65" s="10">
        <f>exp(-'Yield curve'!C58*$C$9/100)</f>
        <v>0.862258646</v>
      </c>
      <c r="D65" s="10">
        <f>exp(-'Yield curve'!D58*$D$9/100)</f>
        <v>0.7999548423</v>
      </c>
      <c r="E65" s="10">
        <f>exp(-'Yield curve'!E58*$E$9/100)</f>
        <v>0.741262845</v>
      </c>
      <c r="F65" s="10">
        <f>exp(-'Yield curve'!F58*$F$9/100)</f>
        <v>0.6862591177</v>
      </c>
      <c r="G65" s="10">
        <f>exp(-'Yield curve'!G58*$G$9/100)</f>
        <v>0.6351462447</v>
      </c>
      <c r="H65" s="10">
        <f>exp(-'Yield curve'!H58*$H$9/100)</f>
        <v>0.5874289362</v>
      </c>
      <c r="I65" s="10">
        <f>exp(-'Yield curve'!I58*$I$9/100)</f>
        <v>0.5429887559</v>
      </c>
      <c r="J65" s="10">
        <f>exp(-'Yield curve'!J58*$J$9/100)</f>
        <v>0.5015760691</v>
      </c>
      <c r="K65" s="10">
        <f>exp(-'Yield curve'!K58*$K$9/100)</f>
        <v>0.4630130683</v>
      </c>
      <c r="L65" s="10">
        <f>exp(-'Yield curve'!L58*$L$9/100)</f>
        <v>0.4265353635</v>
      </c>
      <c r="M65" s="10">
        <f>exp(-'Yield curve'!M58*$M$9/100)</f>
        <v>0.3925701624</v>
      </c>
      <c r="N65" s="10">
        <f>exp(-'Yield curve'!N58*$N$9/100)</f>
        <v>0.3609773735</v>
      </c>
      <c r="O65" s="10">
        <f>exp(-'Yield curve'!O58*$O$9/100)</f>
        <v>0.3316218385</v>
      </c>
      <c r="P65" s="10">
        <f>exp(-'Yield curve'!P58*$P$9/100)</f>
        <v>0.3043734127</v>
      </c>
      <c r="Q65" s="10">
        <f>exp(-'Yield curve'!Q58*$Q$9/100)</f>
        <v>0.2785716449</v>
      </c>
      <c r="R65" s="10">
        <f>exp(-'Yield curve'!R58*$R$9/100)</f>
        <v>0.254661517</v>
      </c>
      <c r="S65" s="10">
        <f>exp(-'Yield curve'!S58*$S$9/100)</f>
        <v>0.2325337275</v>
      </c>
      <c r="T65" s="10">
        <f>exp(-'Yield curve'!T58*$T$9/100)</f>
        <v>0.212082485</v>
      </c>
      <c r="U65" s="99">
        <f>exp(-'Yield curve'!U58*$U$9/100)</f>
        <v>0.1932056719</v>
      </c>
      <c r="V65" s="99">
        <f t="shared" si="4"/>
        <v>58.26334085</v>
      </c>
      <c r="W65" s="99">
        <f t="shared" si="5"/>
        <v>11.92054989</v>
      </c>
      <c r="X65" s="99">
        <f>W65*(Bonds!AO55/100)*(1/(1+(Bonds!U55/100)))</f>
        <v>0</v>
      </c>
      <c r="Y65" s="99">
        <f>-W65*Bonds!$AS$8</f>
        <v>-1.866490617</v>
      </c>
      <c r="Z65" s="99">
        <f t="shared" si="6"/>
        <v>-5.902361581</v>
      </c>
    </row>
    <row r="66">
      <c r="A66" s="261">
        <v>43055.0</v>
      </c>
      <c r="B66" s="10">
        <f>exp(-'Yield curve'!B59*$B$9/100)</f>
        <v>0.9287645657</v>
      </c>
      <c r="C66" s="10">
        <f>exp(-'Yield curve'!C59*$C$9/100)</f>
        <v>0.8619138115</v>
      </c>
      <c r="D66" s="10">
        <f>exp(-'Yield curve'!D59*$D$9/100)</f>
        <v>0.7992352069</v>
      </c>
      <c r="E66" s="10">
        <f>exp(-'Yield curve'!E59*$E$9/100)</f>
        <v>0.7402258031</v>
      </c>
      <c r="F66" s="10">
        <f>exp(-'Yield curve'!F59*$F$9/100)</f>
        <v>0.6848879711</v>
      </c>
      <c r="G66" s="10">
        <f>exp(-'Yield curve'!G59*$G$9/100)</f>
        <v>0.6336237215</v>
      </c>
      <c r="H66" s="10">
        <f>exp(-'Yield curve'!H59*$H$9/100)</f>
        <v>0.5857864357</v>
      </c>
      <c r="I66" s="10">
        <f>exp(-'Yield curve'!I59*$I$9/100)</f>
        <v>0.5416871454</v>
      </c>
      <c r="J66" s="10">
        <f>exp(-'Yield curve'!J59*$J$9/100)</f>
        <v>0.5006740442</v>
      </c>
      <c r="K66" s="10">
        <f>exp(-'Yield curve'!K59*$K$9/100)</f>
        <v>0.4625502867</v>
      </c>
      <c r="L66" s="10">
        <f>exp(-'Yield curve'!L59*$L$9/100)</f>
        <v>0.4261601774</v>
      </c>
      <c r="M66" s="10">
        <f>exp(-'Yield curve'!M59*$M$9/100)</f>
        <v>0.3922876136</v>
      </c>
      <c r="N66" s="10">
        <f>exp(-'Yield curve'!N59*$N$9/100)</f>
        <v>0.360789714</v>
      </c>
      <c r="O66" s="10">
        <f>exp(-'Yield curve'!O59*$O$9/100)</f>
        <v>0.3315289974</v>
      </c>
      <c r="P66" s="10">
        <f>exp(-'Yield curve'!P59*$P$9/100)</f>
        <v>0.3043734127</v>
      </c>
      <c r="Q66" s="10">
        <f>exp(-'Yield curve'!Q59*$Q$9/100)</f>
        <v>0.2785716449</v>
      </c>
      <c r="R66" s="10">
        <f>exp(-'Yield curve'!R59*$R$9/100)</f>
        <v>0.254661517</v>
      </c>
      <c r="S66" s="10">
        <f>exp(-'Yield curve'!S59*$S$9/100)</f>
        <v>0.2325337275</v>
      </c>
      <c r="T66" s="10">
        <f>exp(-'Yield curve'!T59*$T$9/100)</f>
        <v>0.212082485</v>
      </c>
      <c r="U66" s="99">
        <f>exp(-'Yield curve'!U59*$U$9/100)</f>
        <v>0.1932056719</v>
      </c>
      <c r="V66" s="99">
        <f t="shared" si="4"/>
        <v>58.222743</v>
      </c>
      <c r="W66" s="99">
        <f t="shared" si="5"/>
        <v>11.92413468</v>
      </c>
      <c r="X66" s="99">
        <f>W66*(Bonds!AO56/100)*(1/(1+(Bonds!U56/100)))</f>
        <v>-0.005509210257</v>
      </c>
      <c r="Y66" s="99">
        <f>-W66*Bonds!$AS$8</f>
        <v>-1.867051914</v>
      </c>
      <c r="Z66" s="99">
        <f t="shared" si="6"/>
        <v>-5.904136559</v>
      </c>
    </row>
    <row r="67">
      <c r="A67" s="261">
        <v>43054.0</v>
      </c>
      <c r="B67" s="10">
        <f>exp(-'Yield curve'!B60*$B$9/100)</f>
        <v>0.928114658</v>
      </c>
      <c r="C67" s="10">
        <f>exp(-'Yield curve'!C60*$C$9/100)</f>
        <v>0.8610523285</v>
      </c>
      <c r="D67" s="10">
        <f>exp(-'Yield curve'!D60*$D$9/100)</f>
        <v>0.7982766998</v>
      </c>
      <c r="E67" s="10">
        <f>exp(-'Yield curve'!E60*$E$9/100)</f>
        <v>0.7394859473</v>
      </c>
      <c r="F67" s="10">
        <f>exp(-'Yield curve'!F60*$F$9/100)</f>
        <v>0.6845456127</v>
      </c>
      <c r="G67" s="10">
        <f>exp(-'Yield curve'!G60*$G$9/100)</f>
        <v>0.6334336629</v>
      </c>
      <c r="H67" s="10">
        <f>exp(-'Yield curve'!H60*$H$9/100)</f>
        <v>0.5857864357</v>
      </c>
      <c r="I67" s="10">
        <f>exp(-'Yield curve'!I60*$I$9/100)</f>
        <v>0.5413983226</v>
      </c>
      <c r="J67" s="10">
        <f>exp(-'Yield curve'!J60*$J$9/100)</f>
        <v>0.5000735957</v>
      </c>
      <c r="K67" s="10">
        <f>exp(-'Yield curve'!K60*$K$9/100)</f>
        <v>0.4616261106</v>
      </c>
      <c r="L67" s="10">
        <f>exp(-'Yield curve'!L60*$L$9/100)</f>
        <v>0.4250365984</v>
      </c>
      <c r="M67" s="10">
        <f>exp(-'Yield curve'!M60*$M$9/100)</f>
        <v>0.3909717391</v>
      </c>
      <c r="N67" s="10">
        <f>exp(-'Yield curve'!N60*$N$9/100)</f>
        <v>0.3592919463</v>
      </c>
      <c r="O67" s="10">
        <f>exp(-'Yield curve'!O60*$O$9/100)</f>
        <v>0.3298622948</v>
      </c>
      <c r="P67" s="10">
        <f>exp(-'Yield curve'!P60*$P$9/100)</f>
        <v>0.30255264</v>
      </c>
      <c r="Q67" s="10">
        <f>exp(-'Yield curve'!Q60*$Q$9/100)</f>
        <v>0.2767059193</v>
      </c>
      <c r="R67" s="10">
        <f>exp(-'Yield curve'!R60*$R$9/100)</f>
        <v>0.2527637553</v>
      </c>
      <c r="S67" s="10">
        <f>exp(-'Yield curve'!S60*$S$9/100)</f>
        <v>0.2306162973</v>
      </c>
      <c r="T67" s="10">
        <f>exp(-'Yield curve'!T60*$T$9/100)</f>
        <v>0.2101570859</v>
      </c>
      <c r="U67" s="99">
        <f>exp(-'Yield curve'!U60*$U$9/100)</f>
        <v>0.1912832433</v>
      </c>
      <c r="V67" s="99">
        <f t="shared" si="4"/>
        <v>57.94046391</v>
      </c>
      <c r="W67" s="99">
        <f t="shared" si="5"/>
        <v>11.89530013</v>
      </c>
      <c r="X67" s="99">
        <f>W67*(Bonds!AO57/100)*(1/(1+(Bonds!U57/100)))</f>
        <v>-0.004394680013</v>
      </c>
      <c r="Y67" s="99">
        <f>-W67*Bonds!$AS$8</f>
        <v>-1.86253707</v>
      </c>
      <c r="Z67" s="99">
        <f t="shared" si="6"/>
        <v>-5.889859368</v>
      </c>
    </row>
    <row r="68">
      <c r="A68" s="261">
        <v>43053.0</v>
      </c>
      <c r="B68" s="10">
        <f>exp(-'Yield curve'!B61*$B$9/100)</f>
        <v>0.9283931341</v>
      </c>
      <c r="C68" s="10">
        <f>exp(-'Yield curve'!C61*$C$9/100)</f>
        <v>0.8612245562</v>
      </c>
      <c r="D68" s="10">
        <f>exp(-'Yield curve'!D61*$D$9/100)</f>
        <v>0.7982766998</v>
      </c>
      <c r="E68" s="10">
        <f>exp(-'Yield curve'!E61*$E$9/100)</f>
        <v>0.7390423888</v>
      </c>
      <c r="F68" s="10">
        <f>exp(-'Yield curve'!F61*$F$9/100)</f>
        <v>0.683519564</v>
      </c>
      <c r="G68" s="10">
        <f>exp(-'Yield curve'!G61*$G$9/100)</f>
        <v>0.6321048479</v>
      </c>
      <c r="H68" s="10">
        <f>exp(-'Yield curve'!H61*$H$9/100)</f>
        <v>0.5841485278</v>
      </c>
      <c r="I68" s="10">
        <f>exp(-'Yield curve'!I61*$I$9/100)</f>
        <v>0.539668617</v>
      </c>
      <c r="J68" s="10">
        <f>exp(-'Yield curve'!J61*$J$9/100)</f>
        <v>0.4982765673</v>
      </c>
      <c r="K68" s="10">
        <f>exp(-'Yield curve'!K61*$K$9/100)</f>
        <v>0.4597832942</v>
      </c>
      <c r="L68" s="10">
        <f>exp(-'Yield curve'!L61*$L$9/100)</f>
        <v>0.4231705456</v>
      </c>
      <c r="M68" s="10">
        <f>exp(-'Yield curve'!M61*$M$9/100)</f>
        <v>0.3890995716</v>
      </c>
      <c r="N68" s="10">
        <f>exp(-'Yield curve'!N61*$N$9/100)</f>
        <v>0.3574284774</v>
      </c>
      <c r="O68" s="10">
        <f>exp(-'Yield curve'!O61*$O$9/100)</f>
        <v>0.3280202286</v>
      </c>
      <c r="P68" s="10">
        <f>exp(-'Yield curve'!P61*$P$9/100)</f>
        <v>0.3007427593</v>
      </c>
      <c r="Q68" s="10">
        <f>exp(-'Yield curve'!Q61*$Q$9/100)</f>
        <v>0.2749406563</v>
      </c>
      <c r="R68" s="10">
        <f>exp(-'Yield curve'!R61*$R$9/100)</f>
        <v>0.2510507924</v>
      </c>
      <c r="S68" s="10">
        <f>exp(-'Yield curve'!S61*$S$9/100)</f>
        <v>0.2289618233</v>
      </c>
      <c r="T68" s="10">
        <f>exp(-'Yield curve'!T61*$T$9/100)</f>
        <v>0.208565946</v>
      </c>
      <c r="U68" s="99">
        <f>exp(-'Yield curve'!U61*$U$9/100)</f>
        <v>0.1897590822</v>
      </c>
      <c r="V68" s="99">
        <f t="shared" si="4"/>
        <v>57.68062054</v>
      </c>
      <c r="W68" s="99">
        <f t="shared" si="5"/>
        <v>11.8723097</v>
      </c>
      <c r="X68" s="99">
        <f>W68*(Bonds!AO58/100)*(1/(1+(Bonds!U58/100)))</f>
        <v>0.002192283205</v>
      </c>
      <c r="Y68" s="99">
        <f>-W68*Bonds!$AS$8</f>
        <v>-1.858937285</v>
      </c>
      <c r="Z68" s="99">
        <f t="shared" si="6"/>
        <v>-5.878475848</v>
      </c>
    </row>
    <row r="69">
      <c r="A69" s="261">
        <v>43052.0</v>
      </c>
      <c r="B69" s="10">
        <f>exp(-'Yield curve'!B62*$B$9/100)</f>
        <v>0.9283931341</v>
      </c>
      <c r="C69" s="10">
        <f>exp(-'Yield curve'!C62*$C$9/100)</f>
        <v>0.8613968183</v>
      </c>
      <c r="D69" s="10">
        <f>exp(-'Yield curve'!D62*$D$9/100)</f>
        <v>0.7985162188</v>
      </c>
      <c r="E69" s="10">
        <f>exp(-'Yield curve'!E62*$E$9/100)</f>
        <v>0.7396338593</v>
      </c>
      <c r="F69" s="10">
        <f>exp(-'Yield curve'!F62*$F$9/100)</f>
        <v>0.6845456127</v>
      </c>
      <c r="G69" s="10">
        <f>exp(-'Yield curve'!G62*$G$9/100)</f>
        <v>0.6334336629</v>
      </c>
      <c r="H69" s="10">
        <f>exp(-'Yield curve'!H62*$H$9/100)</f>
        <v>0.5857864357</v>
      </c>
      <c r="I69" s="10">
        <f>exp(-'Yield curve'!I62*$I$9/100)</f>
        <v>0.541253969</v>
      </c>
      <c r="J69" s="10">
        <f>exp(-'Yield curve'!J62*$J$9/100)</f>
        <v>0.4997736415</v>
      </c>
      <c r="K69" s="10">
        <f>exp(-'Yield curve'!K62*$K$9/100)</f>
        <v>0.4611647152</v>
      </c>
      <c r="L69" s="10">
        <f>exp(-'Yield curve'!L62*$L$9/100)</f>
        <v>0.4245693151</v>
      </c>
      <c r="M69" s="10">
        <f>exp(-'Yield curve'!M62*$M$9/100)</f>
        <v>0.3905028544</v>
      </c>
      <c r="N69" s="10">
        <f>exp(-'Yield curve'!N62*$N$9/100)</f>
        <v>0.3588251703</v>
      </c>
      <c r="O69" s="10">
        <f>exp(-'Yield curve'!O62*$O$9/100)</f>
        <v>0.3294008107</v>
      </c>
      <c r="P69" s="10">
        <f>exp(-'Yield curve'!P62*$P$9/100)</f>
        <v>0.3020991513</v>
      </c>
      <c r="Q69" s="10">
        <f>exp(-'Yield curve'!Q62*$Q$9/100)</f>
        <v>0.2761751536</v>
      </c>
      <c r="R69" s="10">
        <f>exp(-'Yield curve'!R62*$R$9/100)</f>
        <v>0.2521628929</v>
      </c>
      <c r="S69" s="10">
        <f>exp(-'Yield curve'!S62*$S$9/100)</f>
        <v>0.2299530779</v>
      </c>
      <c r="T69" s="10">
        <f>exp(-'Yield curve'!T62*$T$9/100)</f>
        <v>0.2094395763</v>
      </c>
      <c r="U69" s="99">
        <f>exp(-'Yield curve'!U62*$U$9/100)</f>
        <v>0.1905196386</v>
      </c>
      <c r="V69" s="99">
        <f t="shared" si="4"/>
        <v>57.84214669</v>
      </c>
      <c r="W69" s="99">
        <f t="shared" si="5"/>
        <v>11.88248854</v>
      </c>
      <c r="X69" s="99">
        <f>W69*(Bonds!AO59/100)*(1/(1+(Bonds!U59/100)))</f>
        <v>0.006583704055</v>
      </c>
      <c r="Y69" s="99">
        <f>-W69*Bonds!$AS$8</f>
        <v>-1.860531063</v>
      </c>
      <c r="Z69" s="99">
        <f t="shared" si="6"/>
        <v>-5.883515815</v>
      </c>
    </row>
    <row r="70">
      <c r="A70" s="261">
        <v>43049.0</v>
      </c>
      <c r="B70" s="10">
        <f>exp(-'Yield curve'!B63*$B$9/100)</f>
        <v>0.9280218511</v>
      </c>
      <c r="C70" s="10">
        <f>exp(-'Yield curve'!C63*$C$9/100)</f>
        <v>0.8612245562</v>
      </c>
      <c r="D70" s="10">
        <f>exp(-'Yield curve'!D63*$D$9/100)</f>
        <v>0.7987558096</v>
      </c>
      <c r="E70" s="10">
        <f>exp(-'Yield curve'!E63*$E$9/100)</f>
        <v>0.7402258031</v>
      </c>
      <c r="F70" s="10">
        <f>exp(-'Yield curve'!F63*$F$9/100)</f>
        <v>0.6855732016</v>
      </c>
      <c r="G70" s="10">
        <f>exp(-'Yield curve'!G63*$G$9/100)</f>
        <v>0.6347652713</v>
      </c>
      <c r="H70" s="10">
        <f>exp(-'Yield curve'!H63*$H$9/100)</f>
        <v>0.5874289362</v>
      </c>
      <c r="I70" s="10">
        <f>exp(-'Yield curve'!I63*$I$9/100)</f>
        <v>0.5431335722</v>
      </c>
      <c r="J70" s="10">
        <f>exp(-'Yield curve'!J63*$J$9/100)</f>
        <v>0.501877105</v>
      </c>
      <c r="K70" s="10">
        <f>exp(-'Yield curve'!K63*$K$9/100)</f>
        <v>0.463476313</v>
      </c>
      <c r="L70" s="10">
        <f>exp(-'Yield curve'!L63*$L$9/100)</f>
        <v>0.4270048105</v>
      </c>
      <c r="M70" s="10">
        <f>exp(-'Yield curve'!M63*$M$9/100)</f>
        <v>0.3930415294</v>
      </c>
      <c r="N70" s="10">
        <f>exp(-'Yield curve'!N63*$N$9/100)</f>
        <v>0.3614469492</v>
      </c>
      <c r="O70" s="10">
        <f>exp(-'Yield curve'!O63*$O$9/100)</f>
        <v>0.3320864342</v>
      </c>
      <c r="P70" s="10">
        <f>exp(-'Yield curve'!P63*$P$9/100)</f>
        <v>0.3048303154</v>
      </c>
      <c r="Q70" s="10">
        <f>exp(-'Yield curve'!Q63*$Q$9/100)</f>
        <v>0.2788392021</v>
      </c>
      <c r="R70" s="10">
        <f>exp(-'Yield curve'!R63*$R$9/100)</f>
        <v>0.2547481166</v>
      </c>
      <c r="S70" s="10">
        <f>exp(-'Yield curve'!S63*$S$9/100)</f>
        <v>0.2324500304</v>
      </c>
      <c r="T70" s="10">
        <f>exp(-'Yield curve'!T63*$T$9/100)</f>
        <v>0.2118408487</v>
      </c>
      <c r="U70" s="99">
        <f>exp(-'Yield curve'!U63*$U$9/100)</f>
        <v>0.1928196467</v>
      </c>
      <c r="V70" s="99">
        <f t="shared" si="4"/>
        <v>58.21632588</v>
      </c>
      <c r="W70" s="99">
        <f t="shared" si="5"/>
        <v>11.91791405</v>
      </c>
      <c r="X70" s="99">
        <f>W70*(Bonds!AO60/100)*(1/(1+(Bonds!U60/100)))</f>
        <v>0</v>
      </c>
      <c r="Y70" s="99">
        <f>-W70*Bonds!$AS$8</f>
        <v>-1.866077903</v>
      </c>
      <c r="Z70" s="99">
        <f t="shared" si="6"/>
        <v>-5.901056466</v>
      </c>
    </row>
    <row r="71">
      <c r="A71" s="261">
        <v>43048.0</v>
      </c>
      <c r="B71" s="10">
        <f>exp(-'Yield curve'!B64*$B$9/100)</f>
        <v>0.9283002994</v>
      </c>
      <c r="C71" s="10">
        <f>exp(-'Yield curve'!C64*$C$9/100)</f>
        <v>0.8619138115</v>
      </c>
      <c r="D71" s="10">
        <f>exp(-'Yield curve'!D64*$D$9/100)</f>
        <v>0.7994750134</v>
      </c>
      <c r="E71" s="10">
        <f>exp(-'Yield curve'!E64*$E$9/100)</f>
        <v>0.7408182207</v>
      </c>
      <c r="F71" s="10">
        <f>exp(-'Yield curve'!F64*$F$9/100)</f>
        <v>0.6859160739</v>
      </c>
      <c r="G71" s="10">
        <f>exp(-'Yield curve'!G64*$G$9/100)</f>
        <v>0.6349557294</v>
      </c>
      <c r="H71" s="10">
        <f>exp(-'Yield curve'!H64*$H$9/100)</f>
        <v>0.5874289362</v>
      </c>
      <c r="I71" s="10">
        <f>exp(-'Yield curve'!I64*$I$9/100)</f>
        <v>0.5432784271</v>
      </c>
      <c r="J71" s="10">
        <f>exp(-'Yield curve'!J64*$J$9/100)</f>
        <v>0.5021783216</v>
      </c>
      <c r="K71" s="10">
        <f>exp(-'Yield curve'!K64*$K$9/100)</f>
        <v>0.4639400211</v>
      </c>
      <c r="L71" s="10">
        <f>exp(-'Yield curve'!L64*$L$9/100)</f>
        <v>0.4273807401</v>
      </c>
      <c r="M71" s="10">
        <f>exp(-'Yield curve'!M64*$M$9/100)</f>
        <v>0.3933246212</v>
      </c>
      <c r="N71" s="10">
        <f>exp(-'Yield curve'!N64*$N$9/100)</f>
        <v>0.3616349505</v>
      </c>
      <c r="O71" s="10">
        <f>exp(-'Yield curve'!O64*$O$9/100)</f>
        <v>0.3321794314</v>
      </c>
      <c r="P71" s="10">
        <f>exp(-'Yield curve'!P64*$P$9/100)</f>
        <v>0.3048303154</v>
      </c>
      <c r="Q71" s="10">
        <f>exp(-'Yield curve'!Q64*$Q$9/100)</f>
        <v>0.2788392021</v>
      </c>
      <c r="R71" s="10">
        <f>exp(-'Yield curve'!R64*$R$9/100)</f>
        <v>0.2547481166</v>
      </c>
      <c r="S71" s="10">
        <f>exp(-'Yield curve'!S64*$S$9/100)</f>
        <v>0.2324500304</v>
      </c>
      <c r="T71" s="10">
        <f>exp(-'Yield curve'!T64*$T$9/100)</f>
        <v>0.2118408487</v>
      </c>
      <c r="U71" s="99">
        <f>exp(-'Yield curve'!U64*$U$9/100)</f>
        <v>0.1928196467</v>
      </c>
      <c r="V71" s="99">
        <f t="shared" si="4"/>
        <v>58.2349757</v>
      </c>
      <c r="W71" s="99">
        <f t="shared" si="5"/>
        <v>11.91607734</v>
      </c>
      <c r="X71" s="99">
        <f>W71*(Bonds!AO61/100)*(1/(1+(Bonds!U61/100)))</f>
        <v>0</v>
      </c>
      <c r="Y71" s="99">
        <f>-W71*Bonds!$AS$8</f>
        <v>-1.865790315</v>
      </c>
      <c r="Z71" s="99">
        <f t="shared" si="6"/>
        <v>-5.900147033</v>
      </c>
    </row>
    <row r="72">
      <c r="A72" s="262">
        <v>43047.0</v>
      </c>
      <c r="B72" s="10">
        <f>exp(-'Yield curve'!B65*$B$9/100)</f>
        <v>0.9276507166</v>
      </c>
      <c r="C72" s="10">
        <f>exp(-'Yield curve'!C65*$C$9/100)</f>
        <v>0.8612245562</v>
      </c>
      <c r="D72" s="10">
        <f>exp(-'Yield curve'!D65*$D$9/100)</f>
        <v>0.7987558096</v>
      </c>
      <c r="E72" s="10">
        <f>exp(-'Yield curve'!E65*$E$9/100)</f>
        <v>0.7402258031</v>
      </c>
      <c r="F72" s="10">
        <f>exp(-'Yield curve'!F65*$F$9/100)</f>
        <v>0.6855732016</v>
      </c>
      <c r="G72" s="10">
        <f>exp(-'Yield curve'!G65*$G$9/100)</f>
        <v>0.6347652713</v>
      </c>
      <c r="H72" s="10">
        <f>exp(-'Yield curve'!H65*$H$9/100)</f>
        <v>0.5874289362</v>
      </c>
      <c r="I72" s="10">
        <f>exp(-'Yield curve'!I65*$I$9/100)</f>
        <v>0.5434233207</v>
      </c>
      <c r="J72" s="10">
        <f>exp(-'Yield curve'!J65*$J$9/100)</f>
        <v>0.502479719</v>
      </c>
      <c r="K72" s="10">
        <f>exp(-'Yield curve'!K65*$K$9/100)</f>
        <v>0.4644041932</v>
      </c>
      <c r="L72" s="10">
        <f>exp(-'Yield curve'!L65*$L$9/100)</f>
        <v>0.4279452552</v>
      </c>
      <c r="M72" s="10">
        <f>exp(-'Yield curve'!M65*$M$9/100)</f>
        <v>0.3939859619</v>
      </c>
      <c r="N72" s="10">
        <f>exp(-'Yield curve'!N65*$N$9/100)</f>
        <v>0.362387934</v>
      </c>
      <c r="O72" s="10">
        <f>exp(-'Yield curve'!O65*$O$9/100)</f>
        <v>0.3330175792</v>
      </c>
      <c r="P72" s="10">
        <f>exp(-'Yield curve'!P65*$P$9/100)</f>
        <v>0.3057461795</v>
      </c>
      <c r="Q72" s="10">
        <f>exp(-'Yield curve'!Q65*$Q$9/100)</f>
        <v>0.2795539449</v>
      </c>
      <c r="R72" s="10">
        <f>exp(-'Yield curve'!R65*$R$9/100)</f>
        <v>0.2552683332</v>
      </c>
      <c r="S72" s="10">
        <f>exp(-'Yield curve'!S65*$S$9/100)</f>
        <v>0.2327849996</v>
      </c>
      <c r="T72" s="10">
        <f>exp(-'Yield curve'!T65*$T$9/100)</f>
        <v>0.2120019089</v>
      </c>
      <c r="U72" s="99">
        <f>exp(-'Yield curve'!U65*$U$9/100)</f>
        <v>0.1928196467</v>
      </c>
      <c r="V72" s="99">
        <f t="shared" si="4"/>
        <v>58.24773775</v>
      </c>
      <c r="W72" s="99">
        <f t="shared" si="5"/>
        <v>11.91881449</v>
      </c>
      <c r="X72" s="99">
        <f>W72*(Bonds!AO62/100)*(1/(1+(Bonds!U62/100)))</f>
        <v>-0.001101248683</v>
      </c>
      <c r="Y72" s="99">
        <f>-W72*Bonds!$AS$8</f>
        <v>-1.866218893</v>
      </c>
      <c r="Z72" s="99">
        <f t="shared" si="6"/>
        <v>-5.901502313</v>
      </c>
    </row>
    <row r="73">
      <c r="A73" s="262">
        <v>43046.0</v>
      </c>
      <c r="B73" s="10">
        <f>exp(-'Yield curve'!B66*$B$9/100)</f>
        <v>0.9283002994</v>
      </c>
      <c r="C73" s="10">
        <f>exp(-'Yield curve'!C66*$C$9/100)</f>
        <v>0.861741446</v>
      </c>
      <c r="D73" s="10">
        <f>exp(-'Yield curve'!D66*$D$9/100)</f>
        <v>0.7994750134</v>
      </c>
      <c r="E73" s="10">
        <f>exp(-'Yield curve'!E66*$E$9/100)</f>
        <v>0.7414111124</v>
      </c>
      <c r="F73" s="10">
        <f>exp(-'Yield curve'!F66*$F$9/100)</f>
        <v>0.6872892788</v>
      </c>
      <c r="G73" s="10">
        <f>exp(-'Yield curve'!G66*$G$9/100)</f>
        <v>0.6366724264</v>
      </c>
      <c r="H73" s="10">
        <f>exp(-'Yield curve'!H66*$H$9/100)</f>
        <v>0.5894885396</v>
      </c>
      <c r="I73" s="10">
        <f>exp(-'Yield curve'!I66*$I$9/100)</f>
        <v>0.5454558929</v>
      </c>
      <c r="J73" s="10">
        <f>exp(-'Yield curve'!J66*$J$9/100)</f>
        <v>0.5044432163</v>
      </c>
      <c r="K73" s="10">
        <f>exp(-'Yield curve'!K66*$K$9/100)</f>
        <v>0.4662655301</v>
      </c>
      <c r="L73" s="10">
        <f>exp(-'Yield curve'!L66*$L$9/100)</f>
        <v>0.4294542768</v>
      </c>
      <c r="M73" s="10">
        <f>exp(-'Yield curve'!M66*$M$9/100)</f>
        <v>0.395122277</v>
      </c>
      <c r="N73" s="10">
        <f>exp(-'Yield curve'!N66*$N$9/100)</f>
        <v>0.3631424854</v>
      </c>
      <c r="O73" s="10">
        <f>exp(-'Yield curve'!O66*$O$9/100)</f>
        <v>0.3333907678</v>
      </c>
      <c r="P73" s="10">
        <f>exp(-'Yield curve'!P66*$P$9/100)</f>
        <v>0.3057461795</v>
      </c>
      <c r="Q73" s="10">
        <f>exp(-'Yield curve'!Q66*$Q$9/100)</f>
        <v>0.2794645019</v>
      </c>
      <c r="R73" s="10">
        <f>exp(-'Yield curve'!R66*$R$9/100)</f>
        <v>0.2550948097</v>
      </c>
      <c r="S73" s="10">
        <f>exp(-'Yield curve'!S66*$S$9/100)</f>
        <v>0.2325337275</v>
      </c>
      <c r="T73" s="10">
        <f>exp(-'Yield curve'!T66*$T$9/100)</f>
        <v>0.2116799108</v>
      </c>
      <c r="U73" s="99">
        <f>exp(-'Yield curve'!U66*$U$9/100)</f>
        <v>0.1924343928</v>
      </c>
      <c r="V73" s="99">
        <f t="shared" si="4"/>
        <v>58.27786362</v>
      </c>
      <c r="W73" s="99">
        <f t="shared" si="5"/>
        <v>11.90753865</v>
      </c>
      <c r="X73" s="99">
        <f>W73*(Bonds!AO63/100)*(1/(1+(Bonds!U63/100)))</f>
        <v>-0.004400420787</v>
      </c>
      <c r="Y73" s="99">
        <f>-W73*Bonds!$AS$8</f>
        <v>-1.864453348</v>
      </c>
      <c r="Z73" s="99">
        <f t="shared" si="6"/>
        <v>-5.895919172</v>
      </c>
    </row>
    <row r="74">
      <c r="A74" s="262">
        <v>43042.0</v>
      </c>
      <c r="B74" s="10">
        <f>exp(-'Yield curve'!B67*$B$9/100)</f>
        <v>0.9282074741</v>
      </c>
      <c r="C74" s="10">
        <f>exp(-'Yield curve'!C67*$C$9/100)</f>
        <v>0.861741446</v>
      </c>
      <c r="D74" s="10">
        <f>exp(-'Yield curve'!D67*$D$9/100)</f>
        <v>0.7994750134</v>
      </c>
      <c r="E74" s="10">
        <f>exp(-'Yield curve'!E67*$E$9/100)</f>
        <v>0.7414111124</v>
      </c>
      <c r="F74" s="10">
        <f>exp(-'Yield curve'!F67*$F$9/100)</f>
        <v>0.6872892788</v>
      </c>
      <c r="G74" s="10">
        <f>exp(-'Yield curve'!G67*$G$9/100)</f>
        <v>0.6366724264</v>
      </c>
      <c r="H74" s="10">
        <f>exp(-'Yield curve'!H67*$H$9/100)</f>
        <v>0.5894885396</v>
      </c>
      <c r="I74" s="10">
        <f>exp(-'Yield curve'!I67*$I$9/100)</f>
        <v>0.5451650606</v>
      </c>
      <c r="J74" s="10">
        <f>exp(-'Yield curve'!J67*$J$9/100)</f>
        <v>0.5038382475</v>
      </c>
      <c r="K74" s="10">
        <f>exp(-'Yield curve'!K67*$K$9/100)</f>
        <v>0.465333931</v>
      </c>
      <c r="L74" s="10">
        <f>exp(-'Yield curve'!L67*$L$9/100)</f>
        <v>0.4283220128</v>
      </c>
      <c r="M74" s="10">
        <f>exp(-'Yield curve'!M67*$M$9/100)</f>
        <v>0.393796894</v>
      </c>
      <c r="N74" s="10">
        <f>exp(-'Yield curve'!N67*$N$9/100)</f>
        <v>0.3616349505</v>
      </c>
      <c r="O74" s="10">
        <f>exp(-'Yield curve'!O67*$O$9/100)</f>
        <v>0.3317147056</v>
      </c>
      <c r="P74" s="10">
        <f>exp(-'Yield curve'!P67*$P$9/100)</f>
        <v>0.3039171949</v>
      </c>
      <c r="Q74" s="10">
        <f>exp(-'Yield curve'!Q67*$Q$9/100)</f>
        <v>0.2776816404</v>
      </c>
      <c r="R74" s="10">
        <f>exp(-'Yield curve'!R67*$R$9/100)</f>
        <v>0.2533660495</v>
      </c>
      <c r="S74" s="10">
        <f>exp(-'Yield curve'!S67*$S$9/100)</f>
        <v>0.2308654975</v>
      </c>
      <c r="T74" s="10">
        <f>exp(-'Yield curve'!T67*$T$9/100)</f>
        <v>0.2100772413</v>
      </c>
      <c r="U74" s="99">
        <f>exp(-'Yield curve'!U67*$U$9/100)</f>
        <v>0.1909010592</v>
      </c>
      <c r="V74" s="99">
        <f t="shared" si="4"/>
        <v>58.05370502</v>
      </c>
      <c r="W74" s="99">
        <f t="shared" si="5"/>
        <v>11.88242604</v>
      </c>
      <c r="X74" s="99">
        <f>W74*(Bonds!AO64/100)*(1/(1+(Bonds!U64/100)))</f>
        <v>0.005486897875</v>
      </c>
      <c r="Y74" s="99">
        <f>-W74*Bonds!$AS$8</f>
        <v>-1.860521277</v>
      </c>
      <c r="Z74" s="99">
        <f t="shared" si="6"/>
        <v>-5.88348487</v>
      </c>
    </row>
    <row r="75">
      <c r="A75" s="262">
        <v>43041.0</v>
      </c>
      <c r="B75" s="10">
        <f>exp(-'Yield curve'!B68*$B$9/100)</f>
        <v>0.9278362653</v>
      </c>
      <c r="C75" s="10">
        <f>exp(-'Yield curve'!C68*$C$9/100)</f>
        <v>0.8615691149</v>
      </c>
      <c r="D75" s="10">
        <f>exp(-'Yield curve'!D68*$D$9/100)</f>
        <v>0.7997148919</v>
      </c>
      <c r="E75" s="10">
        <f>exp(-'Yield curve'!E68*$E$9/100)</f>
        <v>0.7420044786</v>
      </c>
      <c r="F75" s="10">
        <f>exp(-'Yield curve'!F68*$F$9/100)</f>
        <v>0.6883209863</v>
      </c>
      <c r="G75" s="10">
        <f>exp(-'Yield curve'!G68*$G$9/100)</f>
        <v>0.6380108433</v>
      </c>
      <c r="H75" s="10">
        <f>exp(-'Yield curve'!H68*$H$9/100)</f>
        <v>0.5911414205</v>
      </c>
      <c r="I75" s="10">
        <f>exp(-'Yield curve'!I68*$I$9/100)</f>
        <v>0.546912383</v>
      </c>
      <c r="J75" s="10">
        <f>exp(-'Yield curve'!J68*$J$9/100)</f>
        <v>0.5056553339</v>
      </c>
      <c r="K75" s="10">
        <f>exp(-'Yield curve'!K68*$K$9/100)</f>
        <v>0.4671989943</v>
      </c>
      <c r="L75" s="10">
        <f>exp(-'Yield curve'!L68*$L$9/100)</f>
        <v>0.4303054387</v>
      </c>
      <c r="M75" s="10">
        <f>exp(-'Yield curve'!M68*$M$9/100)</f>
        <v>0.3958816405</v>
      </c>
      <c r="N75" s="10">
        <f>exp(-'Yield curve'!N68*$N$9/100)</f>
        <v>0.3638040065</v>
      </c>
      <c r="O75" s="10">
        <f>exp(-'Yield curve'!O68*$O$9/100)</f>
        <v>0.3339513351</v>
      </c>
      <c r="P75" s="10">
        <f>exp(-'Yield curve'!P68*$P$9/100)</f>
        <v>0.3062051429</v>
      </c>
      <c r="Q75" s="10">
        <f>exp(-'Yield curve'!Q68*$Q$9/100)</f>
        <v>0.2799120031</v>
      </c>
      <c r="R75" s="10">
        <f>exp(-'Yield curve'!R68*$R$9/100)</f>
        <v>0.2555288397</v>
      </c>
      <c r="S75" s="10">
        <f>exp(-'Yield curve'!S68*$S$9/100)</f>
        <v>0.2329526651</v>
      </c>
      <c r="T75" s="10">
        <f>exp(-'Yield curve'!T68*$T$9/100)</f>
        <v>0.212082485</v>
      </c>
      <c r="U75" s="99">
        <f>exp(-'Yield curve'!U68*$U$9/100)</f>
        <v>0.1928196467</v>
      </c>
      <c r="V75" s="99">
        <f t="shared" si="4"/>
        <v>58.36919633</v>
      </c>
      <c r="W75" s="99">
        <f t="shared" si="5"/>
        <v>11.91157639</v>
      </c>
      <c r="X75" s="99">
        <f>W75*(Bonds!AO65/100)*(1/(1+(Bonds!U65/100)))</f>
        <v>0.003301739737</v>
      </c>
      <c r="Y75" s="99">
        <f>-W75*Bonds!$AS$8</f>
        <v>-1.865085568</v>
      </c>
      <c r="Z75" s="99">
        <f t="shared" si="6"/>
        <v>-5.897918427</v>
      </c>
    </row>
    <row r="76">
      <c r="A76" s="262">
        <v>43040.0</v>
      </c>
      <c r="B76" s="10">
        <f>exp(-'Yield curve'!B69*$B$9/100)</f>
        <v>0.9279290536</v>
      </c>
      <c r="C76" s="10">
        <f>exp(-'Yield curve'!C69*$C$9/100)</f>
        <v>0.8615691149</v>
      </c>
      <c r="D76" s="10">
        <f>exp(-'Yield curve'!D69*$D$9/100)</f>
        <v>0.7997148919</v>
      </c>
      <c r="E76" s="10">
        <f>exp(-'Yield curve'!E69*$E$9/100)</f>
        <v>0.7417077361</v>
      </c>
      <c r="F76" s="10">
        <f>exp(-'Yield curve'!F69*$F$9/100)</f>
        <v>0.6876330094</v>
      </c>
      <c r="G76" s="10">
        <f>exp(-'Yield curve'!G69*$G$9/100)</f>
        <v>0.6372456895</v>
      </c>
      <c r="H76" s="10">
        <f>exp(-'Yield curve'!H69*$H$9/100)</f>
        <v>0.5903144016</v>
      </c>
      <c r="I76" s="10">
        <f>exp(-'Yield curve'!I69*$I$9/100)</f>
        <v>0.5461836524</v>
      </c>
      <c r="J76" s="10">
        <f>exp(-'Yield curve'!J69*$J$9/100)</f>
        <v>0.5050489115</v>
      </c>
      <c r="K76" s="10">
        <f>exp(-'Yield curve'!K69*$K$9/100)</f>
        <v>0.4667320289</v>
      </c>
      <c r="L76" s="10">
        <f>exp(-'Yield curve'!L69*$L$9/100)</f>
        <v>0.4301161459</v>
      </c>
      <c r="M76" s="10">
        <f>exp(-'Yield curve'!M69*$M$9/100)</f>
        <v>0.3959766635</v>
      </c>
      <c r="N76" s="10">
        <f>exp(-'Yield curve'!N69*$N$9/100)</f>
        <v>0.3641825595</v>
      </c>
      <c r="O76" s="10">
        <f>exp(-'Yield curve'!O69*$O$9/100)</f>
        <v>0.3346065216</v>
      </c>
      <c r="P76" s="10">
        <f>exp(-'Yield curve'!P69*$P$9/100)</f>
        <v>0.3071251376</v>
      </c>
      <c r="Q76" s="10">
        <f>exp(-'Yield curve'!Q69*$Q$9/100)</f>
        <v>0.2808990295</v>
      </c>
      <c r="R76" s="10">
        <f>exp(-'Yield curve'!R69*$R$9/100)</f>
        <v>0.2565735271</v>
      </c>
      <c r="S76" s="10">
        <f>exp(-'Yield curve'!S69*$S$9/100)</f>
        <v>0.2340454387</v>
      </c>
      <c r="T76" s="10">
        <f>exp(-'Yield curve'!T69*$T$9/100)</f>
        <v>0.2132137703</v>
      </c>
      <c r="U76" s="99">
        <f>exp(-'Yield curve'!U69*$U$9/100)</f>
        <v>0.1939800423</v>
      </c>
      <c r="V76" s="99">
        <f t="shared" si="4"/>
        <v>58.49719353</v>
      </c>
      <c r="W76" s="99">
        <f t="shared" si="5"/>
        <v>11.9316143</v>
      </c>
      <c r="X76" s="99">
        <f>W76*(Bonds!AO66/100)*(1/(1+(Bonds!U66/100)))</f>
        <v>0</v>
      </c>
      <c r="Y76" s="99">
        <f>-W76*Bonds!$AS$8</f>
        <v>-1.868223056</v>
      </c>
      <c r="Z76" s="99">
        <f t="shared" si="6"/>
        <v>-5.907840033</v>
      </c>
    </row>
    <row r="77">
      <c r="A77" s="262">
        <v>43039.0</v>
      </c>
      <c r="B77" s="10">
        <f>exp(-'Yield curve'!B70*$B$9/100)</f>
        <v>0.9273724631</v>
      </c>
      <c r="C77" s="10">
        <f>exp(-'Yield curve'!C70*$C$9/100)</f>
        <v>0.8608801352</v>
      </c>
      <c r="D77" s="10">
        <f>exp(-'Yield curve'!D70*$D$9/100)</f>
        <v>0.7989954723</v>
      </c>
      <c r="E77" s="10">
        <f>exp(-'Yield curve'!E70*$E$9/100)</f>
        <v>0.741262845</v>
      </c>
      <c r="F77" s="10">
        <f>exp(-'Yield curve'!F70*$F$9/100)</f>
        <v>0.6876330094</v>
      </c>
      <c r="G77" s="10">
        <f>exp(-'Yield curve'!G70*$G$9/100)</f>
        <v>0.6374368919</v>
      </c>
      <c r="H77" s="10">
        <f>exp(-'Yield curve'!H70*$H$9/100)</f>
        <v>0.5907277663</v>
      </c>
      <c r="I77" s="10">
        <f>exp(-'Yield curve'!I70*$I$9/100)</f>
        <v>0.5466207742</v>
      </c>
      <c r="J77" s="10">
        <f>exp(-'Yield curve'!J70*$J$9/100)</f>
        <v>0.5055036601</v>
      </c>
      <c r="K77" s="10">
        <f>exp(-'Yield curve'!K70*$K$9/100)</f>
        <v>0.4671989943</v>
      </c>
      <c r="L77" s="10">
        <f>exp(-'Yield curve'!L70*$L$9/100)</f>
        <v>0.4304948147</v>
      </c>
      <c r="M77" s="10">
        <f>exp(-'Yield curve'!M70*$M$9/100)</f>
        <v>0.3962618694</v>
      </c>
      <c r="N77" s="10">
        <f>exp(-'Yield curve'!N70*$N$9/100)</f>
        <v>0.3643719837</v>
      </c>
      <c r="O77" s="10">
        <f>exp(-'Yield curve'!O70*$O$9/100)</f>
        <v>0.3347002245</v>
      </c>
      <c r="P77" s="10">
        <f>exp(-'Yield curve'!P70*$P$9/100)</f>
        <v>0.3071251376</v>
      </c>
      <c r="Q77" s="10">
        <f>exp(-'Yield curve'!Q70*$Q$9/100)</f>
        <v>0.2808990295</v>
      </c>
      <c r="R77" s="10">
        <f>exp(-'Yield curve'!R70*$R$9/100)</f>
        <v>0.2565735271</v>
      </c>
      <c r="S77" s="10">
        <f>exp(-'Yield curve'!S70*$S$9/100)</f>
        <v>0.2340454387</v>
      </c>
      <c r="T77" s="10">
        <f>exp(-'Yield curve'!T70*$T$9/100)</f>
        <v>0.2132137703</v>
      </c>
      <c r="U77" s="99">
        <f>exp(-'Yield curve'!U70*$U$9/100)</f>
        <v>0.1939800423</v>
      </c>
      <c r="V77" s="99">
        <f t="shared" si="4"/>
        <v>58.49919563</v>
      </c>
      <c r="W77" s="99">
        <f t="shared" si="5"/>
        <v>11.93269588</v>
      </c>
      <c r="X77" s="99">
        <f>W77*(Bonds!AO67/100)*(1/(1+(Bonds!U67/100)))</f>
        <v>0.001102836958</v>
      </c>
      <c r="Y77" s="99">
        <f>-W77*Bonds!$AS$8</f>
        <v>-1.868392407</v>
      </c>
      <c r="Z77" s="99">
        <f t="shared" si="6"/>
        <v>-5.908375568</v>
      </c>
    </row>
    <row r="78">
      <c r="A78" s="262">
        <v>43038.0</v>
      </c>
      <c r="B78" s="10">
        <f>exp(-'Yield curve'!B71*$B$9/100)</f>
        <v>0.9279290536</v>
      </c>
      <c r="C78" s="10">
        <f>exp(-'Yield curve'!C71*$C$9/100)</f>
        <v>0.8615691149</v>
      </c>
      <c r="D78" s="10">
        <f>exp(-'Yield curve'!D71*$D$9/100)</f>
        <v>0.7997148919</v>
      </c>
      <c r="E78" s="10">
        <f>exp(-'Yield curve'!E71*$E$9/100)</f>
        <v>0.7418560925</v>
      </c>
      <c r="F78" s="10">
        <f>exp(-'Yield curve'!F71*$F$9/100)</f>
        <v>0.6879769118</v>
      </c>
      <c r="G78" s="10">
        <f>exp(-'Yield curve'!G71*$G$9/100)</f>
        <v>0.6374368919</v>
      </c>
      <c r="H78" s="10">
        <f>exp(-'Yield curve'!H71*$H$9/100)</f>
        <v>0.5903144016</v>
      </c>
      <c r="I78" s="10">
        <f>exp(-'Yield curve'!I71*$I$9/100)</f>
        <v>0.5461836524</v>
      </c>
      <c r="J78" s="10">
        <f>exp(-'Yield curve'!J71*$J$9/100)</f>
        <v>0.5050489115</v>
      </c>
      <c r="K78" s="10">
        <f>exp(-'Yield curve'!K71*$K$9/100)</f>
        <v>0.4667320289</v>
      </c>
      <c r="L78" s="10">
        <f>exp(-'Yield curve'!L71*$L$9/100)</f>
        <v>0.4301161459</v>
      </c>
      <c r="M78" s="10">
        <f>exp(-'Yield curve'!M71*$M$9/100)</f>
        <v>0.3959766635</v>
      </c>
      <c r="N78" s="10">
        <f>exp(-'Yield curve'!N71*$N$9/100)</f>
        <v>0.3641825595</v>
      </c>
      <c r="O78" s="10">
        <f>exp(-'Yield curve'!O71*$O$9/100)</f>
        <v>0.3346065216</v>
      </c>
      <c r="P78" s="10">
        <f>exp(-'Yield curve'!P71*$P$9/100)</f>
        <v>0.3071251376</v>
      </c>
      <c r="Q78" s="10">
        <f>exp(-'Yield curve'!Q71*$Q$9/100)</f>
        <v>0.2809889315</v>
      </c>
      <c r="R78" s="10">
        <f>exp(-'Yield curve'!R71*$R$9/100)</f>
        <v>0.2567480565</v>
      </c>
      <c r="S78" s="10">
        <f>exp(-'Yield curve'!S71*$S$9/100)</f>
        <v>0.2342983443</v>
      </c>
      <c r="T78" s="10">
        <f>exp(-'Yield curve'!T71*$T$9/100)</f>
        <v>0.2135381017</v>
      </c>
      <c r="U78" s="99">
        <f>exp(-'Yield curve'!U71*$U$9/100)</f>
        <v>0.1943683906</v>
      </c>
      <c r="V78" s="99">
        <f t="shared" si="4"/>
        <v>58.54368227</v>
      </c>
      <c r="W78" s="99">
        <f t="shared" si="5"/>
        <v>11.9372067</v>
      </c>
      <c r="X78" s="99">
        <f>W78*(Bonds!AO68/100)*(1/(1+(Bonds!U68/100)))</f>
        <v>-0.006620134966</v>
      </c>
      <c r="Y78" s="99">
        <f>-W78*Bonds!$AS$8</f>
        <v>-1.869098699</v>
      </c>
      <c r="Z78" s="99">
        <f t="shared" si="6"/>
        <v>-5.910609062</v>
      </c>
    </row>
    <row r="79">
      <c r="A79" s="262">
        <v>43035.0</v>
      </c>
      <c r="B79" s="10">
        <f>exp(-'Yield curve'!B72*$B$9/100)</f>
        <v>0.9277434863</v>
      </c>
      <c r="C79" s="10">
        <f>exp(-'Yield curve'!C72*$C$9/100)</f>
        <v>0.8610523285</v>
      </c>
      <c r="D79" s="10">
        <f>exp(-'Yield curve'!D72*$D$9/100)</f>
        <v>0.7989954723</v>
      </c>
      <c r="E79" s="10">
        <f>exp(-'Yield curve'!E72*$E$9/100)</f>
        <v>0.7411146072</v>
      </c>
      <c r="F79" s="10">
        <f>exp(-'Yield curve'!F72*$F$9/100)</f>
        <v>0.6872892788</v>
      </c>
      <c r="G79" s="10">
        <f>exp(-'Yield curve'!G72*$G$9/100)</f>
        <v>0.6368634567</v>
      </c>
      <c r="H79" s="10">
        <f>exp(-'Yield curve'!H72*$H$9/100)</f>
        <v>0.5899013261</v>
      </c>
      <c r="I79" s="10">
        <f>exp(-'Yield curve'!I72*$I$9/100)</f>
        <v>0.5454558929</v>
      </c>
      <c r="J79" s="10">
        <f>exp(-'Yield curve'!J72*$J$9/100)</f>
        <v>0.5039894216</v>
      </c>
      <c r="K79" s="10">
        <f>exp(-'Yield curve'!K72*$K$9/100)</f>
        <v>0.465333931</v>
      </c>
      <c r="L79" s="10">
        <f>exp(-'Yield curve'!L72*$L$9/100)</f>
        <v>0.4285105159</v>
      </c>
      <c r="M79" s="10">
        <f>exp(-'Yield curve'!M72*$M$9/100)</f>
        <v>0.3941751206</v>
      </c>
      <c r="N79" s="10">
        <f>exp(-'Yield curve'!N72*$N$9/100)</f>
        <v>0.3621995413</v>
      </c>
      <c r="O79" s="10">
        <f>exp(-'Yield curve'!O72*$O$9/100)</f>
        <v>0.3324585794</v>
      </c>
      <c r="P79" s="10">
        <f>exp(-'Yield curve'!P72*$P$9/100)</f>
        <v>0.3048303154</v>
      </c>
      <c r="Q79" s="10">
        <f>exp(-'Yield curve'!Q72*$Q$9/100)</f>
        <v>0.2786608021</v>
      </c>
      <c r="R79" s="10">
        <f>exp(-'Yield curve'!R72*$R$9/100)</f>
        <v>0.2544018947</v>
      </c>
      <c r="S79" s="10">
        <f>exp(-'Yield curve'!S72*$S$9/100)</f>
        <v>0.2319484802</v>
      </c>
      <c r="T79" s="10">
        <f>exp(-'Yield curve'!T72*$T$9/100)</f>
        <v>0.2111978304</v>
      </c>
      <c r="U79" s="99">
        <f>exp(-'Yield curve'!U72*$U$9/100)</f>
        <v>0.1920499086</v>
      </c>
      <c r="V79" s="99">
        <f t="shared" si="4"/>
        <v>58.19767962</v>
      </c>
      <c r="W79" s="99">
        <f t="shared" si="5"/>
        <v>11.90202061</v>
      </c>
      <c r="X79" s="99">
        <f>W79*(Bonds!AO69/100)*(1/(1+(Bonds!U69/100)))</f>
        <v>0.004397975284</v>
      </c>
      <c r="Y79" s="99">
        <f>-W79*Bonds!$AS$8</f>
        <v>-1.863589347</v>
      </c>
      <c r="Z79" s="99">
        <f t="shared" si="6"/>
        <v>-5.893186961</v>
      </c>
    </row>
    <row r="80">
      <c r="A80" s="262">
        <v>43034.0</v>
      </c>
      <c r="B80" s="10">
        <f>exp(-'Yield curve'!B73*$B$9/100)</f>
        <v>0.9280218511</v>
      </c>
      <c r="C80" s="10">
        <f>exp(-'Yield curve'!C73*$C$9/100)</f>
        <v>0.862258646</v>
      </c>
      <c r="D80" s="10">
        <f>exp(-'Yield curve'!D73*$D$9/100)</f>
        <v>0.8006751258</v>
      </c>
      <c r="E80" s="10">
        <f>exp(-'Yield curve'!E73*$E$9/100)</f>
        <v>0.7427468542</v>
      </c>
      <c r="F80" s="10">
        <f>exp(-'Yield curve'!F73*$F$9/100)</f>
        <v>0.6886652328</v>
      </c>
      <c r="G80" s="10">
        <f>exp(-'Yield curve'!G73*$G$9/100)</f>
        <v>0.6382022753</v>
      </c>
      <c r="H80" s="10">
        <f>exp(-'Yield curve'!H73*$H$9/100)</f>
        <v>0.5911414205</v>
      </c>
      <c r="I80" s="10">
        <f>exp(-'Yield curve'!I73*$I$9/100)</f>
        <v>0.5466207742</v>
      </c>
      <c r="J80" s="10">
        <f>exp(-'Yield curve'!J73*$J$9/100)</f>
        <v>0.5050489115</v>
      </c>
      <c r="K80" s="10">
        <f>exp(-'Yield curve'!K73*$K$9/100)</f>
        <v>0.4662655301</v>
      </c>
      <c r="L80" s="10">
        <f>exp(-'Yield curve'!L73*$L$9/100)</f>
        <v>0.4295487671</v>
      </c>
      <c r="M80" s="10">
        <f>exp(-'Yield curve'!M73*$M$9/100)</f>
        <v>0.3953119812</v>
      </c>
      <c r="N80" s="10">
        <f>exp(-'Yield curve'!N73*$N$9/100)</f>
        <v>0.363425847</v>
      </c>
      <c r="O80" s="10">
        <f>exp(-'Yield curve'!O73*$O$9/100)</f>
        <v>0.3337643747</v>
      </c>
      <c r="P80" s="10">
        <f>exp(-'Yield curve'!P73*$P$9/100)</f>
        <v>0.3062051429</v>
      </c>
      <c r="Q80" s="10">
        <f>exp(-'Yield curve'!Q73*$Q$9/100)</f>
        <v>0.2800912041</v>
      </c>
      <c r="R80" s="10">
        <f>exp(-'Yield curve'!R73*$R$9/100)</f>
        <v>0.2558765954</v>
      </c>
      <c r="S80" s="10">
        <f>exp(-'Yield curve'!S73*$S$9/100)</f>
        <v>0.2334563867</v>
      </c>
      <c r="T80" s="10">
        <f>exp(-'Yield curve'!T73*$T$9/100)</f>
        <v>0.2127281967</v>
      </c>
      <c r="U80" s="99">
        <f>exp(-'Yield curve'!U73*$U$9/100)</f>
        <v>0.1935924699</v>
      </c>
      <c r="V80" s="99">
        <f t="shared" si="4"/>
        <v>58.45383734</v>
      </c>
      <c r="W80" s="99">
        <f t="shared" si="5"/>
        <v>11.92186808</v>
      </c>
      <c r="X80" s="99">
        <f>W80*(Bonds!AO70/100)*(1/(1+(Bonds!U70/100)))</f>
        <v>-0.001101734413</v>
      </c>
      <c r="Y80" s="99">
        <f>-W80*Bonds!$AS$8</f>
        <v>-1.866697016</v>
      </c>
      <c r="Z80" s="99">
        <f t="shared" si="6"/>
        <v>-5.903014273</v>
      </c>
    </row>
    <row r="81">
      <c r="A81" s="262">
        <v>43033.0</v>
      </c>
      <c r="B81" s="10">
        <f>exp(-'Yield curve'!B74*$B$9/100)</f>
        <v>0.928114658</v>
      </c>
      <c r="C81" s="10">
        <f>exp(-'Yield curve'!C74*$C$9/100)</f>
        <v>0.862258646</v>
      </c>
      <c r="D81" s="10">
        <f>exp(-'Yield curve'!D74*$D$9/100)</f>
        <v>0.8009153643</v>
      </c>
      <c r="E81" s="10">
        <f>exp(-'Yield curve'!E74*$E$9/100)</f>
        <v>0.7430440124</v>
      </c>
      <c r="F81" s="10">
        <f>exp(-'Yield curve'!F74*$F$9/100)</f>
        <v>0.6890096516</v>
      </c>
      <c r="G81" s="10">
        <f>exp(-'Yield curve'!G74*$G$9/100)</f>
        <v>0.6385853115</v>
      </c>
      <c r="H81" s="10">
        <f>exp(-'Yield curve'!H74*$H$9/100)</f>
        <v>0.5915553644</v>
      </c>
      <c r="I81" s="10">
        <f>exp(-'Yield curve'!I74*$I$9/100)</f>
        <v>0.5472041474</v>
      </c>
      <c r="J81" s="10">
        <f>exp(-'Yield curve'!J74*$J$9/100)</f>
        <v>0.5058070533</v>
      </c>
      <c r="K81" s="10">
        <f>exp(-'Yield curve'!K74*$K$9/100)</f>
        <v>0.4671989943</v>
      </c>
      <c r="L81" s="10">
        <f>exp(-'Yield curve'!L74*$L$9/100)</f>
        <v>0.4304001163</v>
      </c>
      <c r="M81" s="10">
        <f>exp(-'Yield curve'!M74*$M$9/100)</f>
        <v>0.3960717093</v>
      </c>
      <c r="N81" s="10">
        <f>exp(-'Yield curve'!N74*$N$9/100)</f>
        <v>0.3640878843</v>
      </c>
      <c r="O81" s="10">
        <f>exp(-'Yield curve'!O74*$O$9/100)</f>
        <v>0.3343255701</v>
      </c>
      <c r="P81" s="10">
        <f>exp(-'Yield curve'!P74*$P$9/100)</f>
        <v>0.3066647953</v>
      </c>
      <c r="Q81" s="10">
        <f>exp(-'Yield curve'!Q74*$Q$9/100)</f>
        <v>0.2803602207</v>
      </c>
      <c r="R81" s="10">
        <f>exp(-'Yield curve'!R74*$R$9/100)</f>
        <v>0.2559636082</v>
      </c>
      <c r="S81" s="10">
        <f>exp(-'Yield curve'!S74*$S$9/100)</f>
        <v>0.2333723575</v>
      </c>
      <c r="T81" s="10">
        <f>exp(-'Yield curve'!T74*$T$9/100)</f>
        <v>0.2124858247</v>
      </c>
      <c r="U81" s="99">
        <f>exp(-'Yield curve'!U74*$U$9/100)</f>
        <v>0.1932056719</v>
      </c>
      <c r="V81" s="99">
        <f t="shared" si="4"/>
        <v>58.44309104</v>
      </c>
      <c r="W81" s="99">
        <f t="shared" si="5"/>
        <v>11.91517059</v>
      </c>
      <c r="X81" s="99">
        <f>W81*(Bonds!AO71/100)*(1/(1+(Bonds!U71/100)))</f>
        <v>-0.001101013731</v>
      </c>
      <c r="Y81" s="99">
        <f>-W81*Bonds!$AS$8</f>
        <v>-1.86564834</v>
      </c>
      <c r="Z81" s="99">
        <f t="shared" si="6"/>
        <v>-5.899698066</v>
      </c>
    </row>
    <row r="82">
      <c r="A82" s="262">
        <v>43032.0</v>
      </c>
      <c r="B82" s="10">
        <f>exp(-'Yield curve'!B75*$B$9/100)</f>
        <v>0.9280218511</v>
      </c>
      <c r="C82" s="10">
        <f>exp(-'Yield curve'!C75*$C$9/100)</f>
        <v>0.8620862115</v>
      </c>
      <c r="D82" s="10">
        <f>exp(-'Yield curve'!D75*$D$9/100)</f>
        <v>0.8006751258</v>
      </c>
      <c r="E82" s="10">
        <f>exp(-'Yield curve'!E75*$E$9/100)</f>
        <v>0.7433412894</v>
      </c>
      <c r="F82" s="10">
        <f>exp(-'Yield curve'!F75*$F$9/100)</f>
        <v>0.6900439416</v>
      </c>
      <c r="G82" s="10">
        <f>exp(-'Yield curve'!G75*$G$9/100)</f>
        <v>0.6395439083</v>
      </c>
      <c r="H82" s="10">
        <f>exp(-'Yield curve'!H75*$H$9/100)</f>
        <v>0.5923841219</v>
      </c>
      <c r="I82" s="10">
        <f>exp(-'Yield curve'!I75*$I$9/100)</f>
        <v>0.5477881433</v>
      </c>
      <c r="J82" s="10">
        <f>exp(-'Yield curve'!J75*$J$9/100)</f>
        <v>0.5061106286</v>
      </c>
      <c r="K82" s="10">
        <f>exp(-'Yield curve'!K75*$K$9/100)</f>
        <v>0.4671989943</v>
      </c>
      <c r="L82" s="10">
        <f>exp(-'Yield curve'!L75*$L$9/100)</f>
        <v>0.4302107819</v>
      </c>
      <c r="M82" s="10">
        <f>exp(-'Yield curve'!M75*$M$9/100)</f>
        <v>0.3956916629</v>
      </c>
      <c r="N82" s="10">
        <f>exp(-'Yield curve'!N75*$N$9/100)</f>
        <v>0.36352035</v>
      </c>
      <c r="O82" s="10">
        <f>exp(-'Yield curve'!O75*$O$9/100)</f>
        <v>0.333577519</v>
      </c>
      <c r="P82" s="10">
        <f>exp(-'Yield curve'!P75*$P$9/100)</f>
        <v>0.3057461795</v>
      </c>
      <c r="Q82" s="10">
        <f>exp(-'Yield curve'!Q75*$Q$9/100)</f>
        <v>0.2795539449</v>
      </c>
      <c r="R82" s="10">
        <f>exp(-'Yield curve'!R75*$R$9/100)</f>
        <v>0.2552683332</v>
      </c>
      <c r="S82" s="10">
        <f>exp(-'Yield curve'!S75*$S$9/100)</f>
        <v>0.2327849996</v>
      </c>
      <c r="T82" s="10">
        <f>exp(-'Yield curve'!T75*$T$9/100)</f>
        <v>0.2120019089</v>
      </c>
      <c r="U82" s="99">
        <f>exp(-'Yield curve'!U75*$U$9/100)</f>
        <v>0.1928196467</v>
      </c>
      <c r="V82" s="99">
        <f t="shared" si="4"/>
        <v>58.39544284</v>
      </c>
      <c r="W82" s="99">
        <f t="shared" si="5"/>
        <v>11.90712888</v>
      </c>
      <c r="X82" s="99">
        <f>W82*(Bonds!AO72/100)*(1/(1+(Bonds!U72/100)))</f>
        <v>0.001100168981</v>
      </c>
      <c r="Y82" s="99">
        <f>-W82*Bonds!$AS$8</f>
        <v>-1.864389188</v>
      </c>
      <c r="Z82" s="99">
        <f t="shared" si="6"/>
        <v>-5.895716278</v>
      </c>
    </row>
    <row r="83">
      <c r="A83" s="262">
        <v>43031.0</v>
      </c>
      <c r="B83" s="10">
        <f>exp(-'Yield curve'!B76*$B$9/100)</f>
        <v>0.9284859781</v>
      </c>
      <c r="C83" s="10">
        <f>exp(-'Yield curve'!C76*$C$9/100)</f>
        <v>0.8627761564</v>
      </c>
      <c r="D83" s="10">
        <f>exp(-'Yield curve'!D76*$D$9/100)</f>
        <v>0.8013960577</v>
      </c>
      <c r="E83" s="10">
        <f>exp(-'Yield curve'!E76*$E$9/100)</f>
        <v>0.7440850025</v>
      </c>
      <c r="F83" s="10">
        <f>exp(-'Yield curve'!F76*$F$9/100)</f>
        <v>0.6907343306</v>
      </c>
      <c r="G83" s="10">
        <f>exp(-'Yield curve'!G76*$G$9/100)</f>
        <v>0.6403118216</v>
      </c>
      <c r="H83" s="10">
        <f>exp(-'Yield curve'!H76*$H$9/100)</f>
        <v>0.5932140404</v>
      </c>
      <c r="I83" s="10">
        <f>exp(-'Yield curve'!I76*$I$9/100)</f>
        <v>0.5486653058</v>
      </c>
      <c r="J83" s="10">
        <f>exp(-'Yield curve'!J76*$J$9/100)</f>
        <v>0.5070224481</v>
      </c>
      <c r="K83" s="10">
        <f>exp(-'Yield curve'!K76*$K$9/100)</f>
        <v>0.4681343273</v>
      </c>
      <c r="L83" s="10">
        <f>exp(-'Yield curve'!L76*$L$9/100)</f>
        <v>0.4311582875</v>
      </c>
      <c r="M83" s="10">
        <f>exp(-'Yield curve'!M76*$M$9/100)</f>
        <v>0.3966424634</v>
      </c>
      <c r="N83" s="10">
        <f>exp(-'Yield curve'!N76*$N$9/100)</f>
        <v>0.3644667327</v>
      </c>
      <c r="O83" s="10">
        <f>exp(-'Yield curve'!O76*$O$9/100)</f>
        <v>0.3345128449</v>
      </c>
      <c r="P83" s="10">
        <f>exp(-'Yield curve'!P76*$P$9/100)</f>
        <v>0.3066647953</v>
      </c>
      <c r="Q83" s="10">
        <f>exp(-'Yield curve'!Q76*$Q$9/100)</f>
        <v>0.2803602207</v>
      </c>
      <c r="R83" s="10">
        <f>exp(-'Yield curve'!R76*$R$9/100)</f>
        <v>0.2559636082</v>
      </c>
      <c r="S83" s="10">
        <f>exp(-'Yield curve'!S76*$S$9/100)</f>
        <v>0.2333723575</v>
      </c>
      <c r="T83" s="10">
        <f>exp(-'Yield curve'!T76*$T$9/100)</f>
        <v>0.2124858247</v>
      </c>
      <c r="U83" s="99">
        <f>exp(-'Yield curve'!U76*$U$9/100)</f>
        <v>0.1932056719</v>
      </c>
      <c r="V83" s="99">
        <f t="shared" si="4"/>
        <v>58.49520029</v>
      </c>
      <c r="W83" s="99">
        <f t="shared" si="5"/>
        <v>11.91086938</v>
      </c>
      <c r="X83" s="99">
        <f>W83*(Bonds!AO73/100)*(1/(1+(Bonds!U73/100)))</f>
        <v>-0.003301848839</v>
      </c>
      <c r="Y83" s="99">
        <f>-W83*Bonds!$AS$8</f>
        <v>-1.864974866</v>
      </c>
      <c r="Z83" s="99">
        <f t="shared" si="6"/>
        <v>-5.897568354</v>
      </c>
    </row>
    <row r="84">
      <c r="A84" s="262">
        <v>43028.0</v>
      </c>
      <c r="B84" s="10">
        <f>exp(-'Yield curve'!B77*$B$9/100)</f>
        <v>0.9283002994</v>
      </c>
      <c r="C84" s="10">
        <f>exp(-'Yield curve'!C77*$C$9/100)</f>
        <v>0.8626036184</v>
      </c>
      <c r="D84" s="10">
        <f>exp(-'Yield curve'!D77*$D$9/100)</f>
        <v>0.8016365126</v>
      </c>
      <c r="E84" s="10">
        <f>exp(-'Yield curve'!E77*$E$9/100)</f>
        <v>0.7440850025</v>
      </c>
      <c r="F84" s="10">
        <f>exp(-'Yield curve'!F77*$F$9/100)</f>
        <v>0.6903890498</v>
      </c>
      <c r="G84" s="10">
        <f>exp(-'Yield curve'!G77*$G$9/100)</f>
        <v>0.6399277498</v>
      </c>
      <c r="H84" s="10">
        <f>exp(-'Yield curve'!H77*$H$9/100)</f>
        <v>0.5927989359</v>
      </c>
      <c r="I84" s="10">
        <f>exp(-'Yield curve'!I77*$I$9/100)</f>
        <v>0.5482265491</v>
      </c>
      <c r="J84" s="10">
        <f>exp(-'Yield curve'!J77*$J$9/100)</f>
        <v>0.5065663332</v>
      </c>
      <c r="K84" s="10">
        <f>exp(-'Yield curve'!K77*$K$9/100)</f>
        <v>0.467666427</v>
      </c>
      <c r="L84" s="10">
        <f>exp(-'Yield curve'!L77*$L$9/100)</f>
        <v>0.4306842741</v>
      </c>
      <c r="M84" s="10">
        <f>exp(-'Yield curve'!M77*$M$9/100)</f>
        <v>0.3961667779</v>
      </c>
      <c r="N84" s="10">
        <f>exp(-'Yield curve'!N77*$N$9/100)</f>
        <v>0.3639932338</v>
      </c>
      <c r="O84" s="10">
        <f>exp(-'Yield curve'!O77*$O$9/100)</f>
        <v>0.3340448545</v>
      </c>
      <c r="P84" s="10">
        <f>exp(-'Yield curve'!P77*$P$9/100)</f>
        <v>0.3062051429</v>
      </c>
      <c r="Q84" s="10">
        <f>exp(-'Yield curve'!Q77*$Q$9/100)</f>
        <v>0.2797329167</v>
      </c>
      <c r="R84" s="10">
        <f>exp(-'Yield curve'!R77*$R$9/100)</f>
        <v>0.2551815567</v>
      </c>
      <c r="S84" s="10">
        <f>exp(-'Yield curve'!S77*$S$9/100)</f>
        <v>0.2324500304</v>
      </c>
      <c r="T84" s="10">
        <f>exp(-'Yield curve'!T77*$T$9/100)</f>
        <v>0.2114387332</v>
      </c>
      <c r="U84" s="99">
        <f>exp(-'Yield curve'!U77*$U$9/100)</f>
        <v>0.1920499086</v>
      </c>
      <c r="V84" s="99">
        <f t="shared" si="4"/>
        <v>58.34158249</v>
      </c>
      <c r="W84" s="99">
        <f t="shared" si="5"/>
        <v>11.89352604</v>
      </c>
      <c r="X84" s="99">
        <f>W84*(Bonds!AO74/100)*(1/(1+(Bonds!U74/100)))</f>
        <v>0.004394836412</v>
      </c>
      <c r="Y84" s="99">
        <f>-W84*Bonds!$AS$8</f>
        <v>-1.862259288</v>
      </c>
      <c r="Z84" s="99">
        <f t="shared" si="6"/>
        <v>-5.888980944</v>
      </c>
    </row>
    <row r="85">
      <c r="A85" s="262">
        <v>43027.0</v>
      </c>
      <c r="B85" s="10">
        <f>exp(-'Yield curve'!B78*$B$9/100)</f>
        <v>0.9283931341</v>
      </c>
      <c r="C85" s="10">
        <f>exp(-'Yield curve'!C78*$C$9/100)</f>
        <v>0.8627761564</v>
      </c>
      <c r="D85" s="10">
        <f>exp(-'Yield curve'!D78*$D$9/100)</f>
        <v>0.8018770397</v>
      </c>
      <c r="E85" s="10">
        <f>exp(-'Yield curve'!E78*$E$9/100)</f>
        <v>0.7446805087</v>
      </c>
      <c r="F85" s="10">
        <f>exp(-'Yield curve'!F78*$F$9/100)</f>
        <v>0.6914254105</v>
      </c>
      <c r="G85" s="10">
        <f>exp(-'Yield curve'!G78*$G$9/100)</f>
        <v>0.6408883617</v>
      </c>
      <c r="H85" s="10">
        <f>exp(-'Yield curve'!H78*$H$9/100)</f>
        <v>0.5936294356</v>
      </c>
      <c r="I85" s="10">
        <f>exp(-'Yield curve'!I78*$I$9/100)</f>
        <v>0.5492508611</v>
      </c>
      <c r="J85" s="10">
        <f>exp(-'Yield curve'!J78*$J$9/100)</f>
        <v>0.5077835525</v>
      </c>
      <c r="K85" s="10">
        <f>exp(-'Yield curve'!K78*$K$9/100)</f>
        <v>0.4690715329</v>
      </c>
      <c r="L85" s="10">
        <f>exp(-'Yield curve'!L78*$L$9/100)</f>
        <v>0.4321078799</v>
      </c>
      <c r="M85" s="10">
        <f>exp(-'Yield curve'!M78*$M$9/100)</f>
        <v>0.3975955486</v>
      </c>
      <c r="N85" s="10">
        <f>exp(-'Yield curve'!N78*$N$9/100)</f>
        <v>0.3654155792</v>
      </c>
      <c r="O85" s="10">
        <f>exp(-'Yield curve'!O78*$O$9/100)</f>
        <v>0.3354507933</v>
      </c>
      <c r="P85" s="10">
        <f>exp(-'Yield curve'!P78*$P$9/100)</f>
        <v>0.307586171</v>
      </c>
      <c r="Q85" s="10">
        <f>exp(-'Yield curve'!Q78*$Q$9/100)</f>
        <v>0.281168822</v>
      </c>
      <c r="R85" s="10">
        <f>exp(-'Yield curve'!R78*$R$9/100)</f>
        <v>0.256660777</v>
      </c>
      <c r="S85" s="10">
        <f>exp(-'Yield curve'!S78*$S$9/100)</f>
        <v>0.2339611975</v>
      </c>
      <c r="T85" s="10">
        <f>exp(-'Yield curve'!T78*$T$9/100)</f>
        <v>0.2129708451</v>
      </c>
      <c r="U85" s="99">
        <f>exp(-'Yield curve'!U78*$U$9/100)</f>
        <v>0.1935924699</v>
      </c>
      <c r="V85" s="99">
        <f t="shared" si="4"/>
        <v>58.5843913</v>
      </c>
      <c r="W85" s="99">
        <f t="shared" si="5"/>
        <v>11.91604371</v>
      </c>
      <c r="X85" s="99">
        <f>W85*(Bonds!AO75/100)*(1/(1+(Bonds!U75/100)))</f>
        <v>-0.005505980829</v>
      </c>
      <c r="Y85" s="99">
        <f>-W85*Bonds!$AS$8</f>
        <v>-1.86578505</v>
      </c>
      <c r="Z85" s="99">
        <f t="shared" si="6"/>
        <v>-5.900130382</v>
      </c>
    </row>
    <row r="86">
      <c r="A86" s="262">
        <v>43026.0</v>
      </c>
      <c r="B86" s="10">
        <f>exp(-'Yield curve'!B79*$B$9/100)</f>
        <v>0.9282074741</v>
      </c>
      <c r="C86" s="10">
        <f>exp(-'Yield curve'!C79*$C$9/100)</f>
        <v>0.8627761564</v>
      </c>
      <c r="D86" s="10">
        <f>exp(-'Yield curve'!D79*$D$9/100)</f>
        <v>0.8018770397</v>
      </c>
      <c r="E86" s="10">
        <f>exp(-'Yield curve'!E79*$E$9/100)</f>
        <v>0.7445315875</v>
      </c>
      <c r="F86" s="10">
        <f>exp(-'Yield curve'!F79*$F$9/100)</f>
        <v>0.6910797842</v>
      </c>
      <c r="G86" s="10">
        <f>exp(-'Yield curve'!G79*$G$9/100)</f>
        <v>0.640696124</v>
      </c>
      <c r="H86" s="10">
        <f>exp(-'Yield curve'!H79*$H$9/100)</f>
        <v>0.5936294356</v>
      </c>
      <c r="I86" s="10">
        <f>exp(-'Yield curve'!I79*$I$9/100)</f>
        <v>0.5492508611</v>
      </c>
      <c r="J86" s="10">
        <f>exp(-'Yield curve'!J79*$J$9/100)</f>
        <v>0.5077835525</v>
      </c>
      <c r="K86" s="10">
        <f>exp(-'Yield curve'!K79*$K$9/100)</f>
        <v>0.4690715329</v>
      </c>
      <c r="L86" s="10">
        <f>exp(-'Yield curve'!L79*$L$9/100)</f>
        <v>0.4319177942</v>
      </c>
      <c r="M86" s="10">
        <f>exp(-'Yield curve'!M79*$M$9/100)</f>
        <v>0.39721404</v>
      </c>
      <c r="N86" s="10">
        <f>exp(-'Yield curve'!N79*$N$9/100)</f>
        <v>0.3648459753</v>
      </c>
      <c r="O86" s="10">
        <f>exp(-'Yield curve'!O79*$O$9/100)</f>
        <v>0.3347002245</v>
      </c>
      <c r="P86" s="10">
        <f>exp(-'Yield curve'!P79*$P$9/100)</f>
        <v>0.3066647953</v>
      </c>
      <c r="Q86" s="10">
        <f>exp(-'Yield curve'!Q79*$Q$9/100)</f>
        <v>0.2800015892</v>
      </c>
      <c r="R86" s="10">
        <f>exp(-'Yield curve'!R79*$R$9/100)</f>
        <v>0.2552683332</v>
      </c>
      <c r="S86" s="10">
        <f>exp(-'Yield curve'!S79*$S$9/100)</f>
        <v>0.2323663635</v>
      </c>
      <c r="T86" s="10">
        <f>exp(-'Yield curve'!T79*$T$9/100)</f>
        <v>0.2111978304</v>
      </c>
      <c r="U86" s="99">
        <f>exp(-'Yield curve'!U79*$U$9/100)</f>
        <v>0.1916661926</v>
      </c>
      <c r="V86" s="99">
        <f t="shared" si="4"/>
        <v>58.34560601</v>
      </c>
      <c r="W86" s="99">
        <f t="shared" si="5"/>
        <v>11.88607558</v>
      </c>
      <c r="X86" s="99">
        <f>W86*(Bonds!AO76/100)*(1/(1+(Bonds!U76/100)))</f>
        <v>-0.002195838829</v>
      </c>
      <c r="Y86" s="99">
        <f>-W86*Bonds!$AS$8</f>
        <v>-1.861092714</v>
      </c>
      <c r="Z86" s="99">
        <f t="shared" si="6"/>
        <v>-5.885291911</v>
      </c>
    </row>
    <row r="87">
      <c r="A87" s="262">
        <v>43025.0</v>
      </c>
      <c r="B87" s="10">
        <f>exp(-'Yield curve'!B80*$B$9/100)</f>
        <v>0.9280218511</v>
      </c>
      <c r="C87" s="10">
        <f>exp(-'Yield curve'!C80*$C$9/100)</f>
        <v>0.8624311149</v>
      </c>
      <c r="D87" s="10">
        <f>exp(-'Yield curve'!D80*$D$9/100)</f>
        <v>0.801155675</v>
      </c>
      <c r="E87" s="10">
        <f>exp(-'Yield curve'!E80*$E$9/100)</f>
        <v>0.7434899725</v>
      </c>
      <c r="F87" s="10">
        <f>exp(-'Yield curve'!F80*$F$9/100)</f>
        <v>0.6896990058</v>
      </c>
      <c r="G87" s="10">
        <f>exp(-'Yield curve'!G80*$G$9/100)</f>
        <v>0.6393520739</v>
      </c>
      <c r="H87" s="10">
        <f>exp(-'Yield curve'!H80*$H$9/100)</f>
        <v>0.5923841219</v>
      </c>
      <c r="I87" s="10">
        <f>exp(-'Yield curve'!I80*$I$9/100)</f>
        <v>0.5480803749</v>
      </c>
      <c r="J87" s="10">
        <f>exp(-'Yield curve'!J80*$J$9/100)</f>
        <v>0.5067183259</v>
      </c>
      <c r="K87" s="10">
        <f>exp(-'Yield curve'!K80*$K$9/100)</f>
        <v>0.4681343273</v>
      </c>
      <c r="L87" s="10">
        <f>exp(-'Yield curve'!L80*$L$9/100)</f>
        <v>0.4309686195</v>
      </c>
      <c r="M87" s="10">
        <f>exp(-'Yield curve'!M80*$M$9/100)</f>
        <v>0.3962618694</v>
      </c>
      <c r="N87" s="10">
        <f>exp(-'Yield curve'!N80*$N$9/100)</f>
        <v>0.3638986079</v>
      </c>
      <c r="O87" s="10">
        <f>exp(-'Yield curve'!O80*$O$9/100)</f>
        <v>0.3337643747</v>
      </c>
      <c r="P87" s="10">
        <f>exp(-'Yield curve'!P80*$P$9/100)</f>
        <v>0.3057461795</v>
      </c>
      <c r="Q87" s="10">
        <f>exp(-'Yield curve'!Q80*$Q$9/100)</f>
        <v>0.2791070162</v>
      </c>
      <c r="R87" s="10">
        <f>exp(-'Yield curve'!R80*$R$9/100)</f>
        <v>0.2544018947</v>
      </c>
      <c r="S87" s="10">
        <f>exp(-'Yield curve'!S80*$S$9/100)</f>
        <v>0.2315313485</v>
      </c>
      <c r="T87" s="10">
        <f>exp(-'Yield curve'!T80*$T$9/100)</f>
        <v>0.2103968015</v>
      </c>
      <c r="U87" s="99">
        <f>exp(-'Yield curve'!U80*$U$9/100)</f>
        <v>0.1909010592</v>
      </c>
      <c r="V87" s="99">
        <f t="shared" si="4"/>
        <v>58.19588437</v>
      </c>
      <c r="W87" s="99">
        <f t="shared" si="5"/>
        <v>11.87696568</v>
      </c>
      <c r="X87" s="99">
        <f>W87*(Bonds!AO77/100)*(1/(1+(Bonds!U77/100)))</f>
        <v>-0.005484376468</v>
      </c>
      <c r="Y87" s="99">
        <f>-W87*Bonds!$AS$8</f>
        <v>-1.859666307</v>
      </c>
      <c r="Z87" s="99">
        <f t="shared" si="6"/>
        <v>-5.880781219</v>
      </c>
    </row>
    <row r="88">
      <c r="A88" s="262">
        <v>43024.0</v>
      </c>
      <c r="B88" s="10">
        <f>exp(-'Yield curve'!B81*$B$9/100)</f>
        <v>0.9282074741</v>
      </c>
      <c r="C88" s="10">
        <f>exp(-'Yield curve'!C81*$C$9/100)</f>
        <v>0.8627761564</v>
      </c>
      <c r="D88" s="10">
        <f>exp(-'Yield curve'!D81*$D$9/100)</f>
        <v>0.8016365126</v>
      </c>
      <c r="E88" s="10">
        <f>exp(-'Yield curve'!E81*$E$9/100)</f>
        <v>0.7442338344</v>
      </c>
      <c r="F88" s="10">
        <f>exp(-'Yield curve'!F81*$F$9/100)</f>
        <v>0.6907343306</v>
      </c>
      <c r="G88" s="10">
        <f>exp(-'Yield curve'!G81*$G$9/100)</f>
        <v>0.6403118216</v>
      </c>
      <c r="H88" s="10">
        <f>exp(-'Yield curve'!H81*$H$9/100)</f>
        <v>0.5932140404</v>
      </c>
      <c r="I88" s="10">
        <f>exp(-'Yield curve'!I81*$I$9/100)</f>
        <v>0.5486653058</v>
      </c>
      <c r="J88" s="10">
        <f>exp(-'Yield curve'!J81*$J$9/100)</f>
        <v>0.5070224481</v>
      </c>
      <c r="K88" s="10">
        <f>exp(-'Yield curve'!K81*$K$9/100)</f>
        <v>0.4681343273</v>
      </c>
      <c r="L88" s="10">
        <f>exp(-'Yield curve'!L81*$L$9/100)</f>
        <v>0.4307790351</v>
      </c>
      <c r="M88" s="10">
        <f>exp(-'Yield curve'!M81*$M$9/100)</f>
        <v>0.3958816405</v>
      </c>
      <c r="N88" s="10">
        <f>exp(-'Yield curve'!N81*$N$9/100)</f>
        <v>0.3633313686</v>
      </c>
      <c r="O88" s="10">
        <f>exp(-'Yield curve'!O81*$O$9/100)</f>
        <v>0.3330175792</v>
      </c>
      <c r="P88" s="10">
        <f>exp(-'Yield curve'!P81*$P$9/100)</f>
        <v>0.3048303154</v>
      </c>
      <c r="Q88" s="10">
        <f>exp(-'Yield curve'!Q81*$Q$9/100)</f>
        <v>0.2779483428</v>
      </c>
      <c r="R88" s="10">
        <f>exp(-'Yield curve'!R81*$R$9/100)</f>
        <v>0.2530217059</v>
      </c>
      <c r="S88" s="10">
        <f>exp(-'Yield curve'!S81*$S$9/100)</f>
        <v>0.2299530779</v>
      </c>
      <c r="T88" s="10">
        <f>exp(-'Yield curve'!T81*$T$9/100)</f>
        <v>0.2086452161</v>
      </c>
      <c r="U88" s="99">
        <f>exp(-'Yield curve'!U81*$U$9/100)</f>
        <v>0.1890015619</v>
      </c>
      <c r="V88" s="99">
        <f t="shared" si="4"/>
        <v>57.98554057</v>
      </c>
      <c r="W88" s="99">
        <f t="shared" si="5"/>
        <v>11.84415552</v>
      </c>
      <c r="X88" s="99">
        <f>W88*(Bonds!AO78/100)*(1/(1+(Bonds!U78/100)))</f>
        <v>0.001093340305</v>
      </c>
      <c r="Y88" s="99">
        <f>-W88*Bonds!$AS$8</f>
        <v>-1.854528973</v>
      </c>
      <c r="Z88" s="99">
        <f t="shared" si="6"/>
        <v>-5.864535542</v>
      </c>
    </row>
    <row r="89">
      <c r="A89" s="262">
        <v>43021.0</v>
      </c>
      <c r="B89" s="10">
        <f>exp(-'Yield curve'!B82*$B$9/100)</f>
        <v>0.9280218511</v>
      </c>
      <c r="C89" s="10">
        <f>exp(-'Yield curve'!C82*$C$9/100)</f>
        <v>0.8629487289</v>
      </c>
      <c r="D89" s="10">
        <f>exp(-'Yield curve'!D82*$D$9/100)</f>
        <v>0.8023583103</v>
      </c>
      <c r="E89" s="10">
        <f>exp(-'Yield curve'!E82*$E$9/100)</f>
        <v>0.7452764914</v>
      </c>
      <c r="F89" s="10">
        <f>exp(-'Yield curve'!F82*$F$9/100)</f>
        <v>0.6921171817</v>
      </c>
      <c r="G89" s="10">
        <f>exp(-'Yield curve'!G82*$G$9/100)</f>
        <v>0.6420429996</v>
      </c>
      <c r="H89" s="10">
        <f>exp(-'Yield curve'!H82*$H$9/100)</f>
        <v>0.5952939273</v>
      </c>
      <c r="I89" s="10">
        <f>exp(-'Yield curve'!I82*$I$9/100)</f>
        <v>0.5507174847</v>
      </c>
      <c r="J89" s="10">
        <f>exp(-'Yield curve'!J82*$J$9/100)</f>
        <v>0.5090036966</v>
      </c>
      <c r="K89" s="10">
        <f>exp(-'Yield curve'!K82*$K$9/100)</f>
        <v>0.4700106147</v>
      </c>
      <c r="L89" s="10">
        <f>exp(-'Yield curve'!L82*$L$9/100)</f>
        <v>0.4324883022</v>
      </c>
      <c r="M89" s="10">
        <f>exp(-'Yield curve'!M82*$M$9/100)</f>
        <v>0.3974047485</v>
      </c>
      <c r="N89" s="10">
        <f>exp(-'Yield curve'!N82*$N$9/100)</f>
        <v>0.3646563047</v>
      </c>
      <c r="O89" s="10">
        <f>exp(-'Yield curve'!O82*$O$9/100)</f>
        <v>0.3341384002</v>
      </c>
      <c r="P89" s="10">
        <f>exp(-'Yield curve'!P82*$P$9/100)</f>
        <v>0.3057461795</v>
      </c>
      <c r="Q89" s="10">
        <f>exp(-'Yield curve'!Q82*$Q$9/100)</f>
        <v>0.2787499878</v>
      </c>
      <c r="R89" s="10">
        <f>exp(-'Yield curve'!R82*$R$9/100)</f>
        <v>0.2537108617</v>
      </c>
      <c r="S89" s="10">
        <f>exp(-'Yield curve'!S82*$S$9/100)</f>
        <v>0.2305332904</v>
      </c>
      <c r="T89" s="10">
        <f>exp(-'Yield curve'!T82*$T$9/100)</f>
        <v>0.2091214699</v>
      </c>
      <c r="U89" s="99">
        <f>exp(-'Yield curve'!U82*$U$9/100)</f>
        <v>0.1893799433</v>
      </c>
      <c r="V89" s="99">
        <f t="shared" si="4"/>
        <v>58.11287742</v>
      </c>
      <c r="W89" s="99">
        <f t="shared" si="5"/>
        <v>11.84682922</v>
      </c>
      <c r="X89" s="99">
        <f>W89*(Bonds!AO79/100)*(1/(1+(Bonds!U79/100)))</f>
        <v>0.002187376148</v>
      </c>
      <c r="Y89" s="99">
        <f>-W89*Bonds!$AS$8</f>
        <v>-1.854947614</v>
      </c>
      <c r="Z89" s="99">
        <f t="shared" si="6"/>
        <v>-5.8658594</v>
      </c>
    </row>
    <row r="90">
      <c r="A90" s="262">
        <v>43020.0</v>
      </c>
      <c r="B90" s="10">
        <f>exp(-'Yield curve'!B83*$B$9/100)</f>
        <v>0.9271870072</v>
      </c>
      <c r="C90" s="10">
        <f>exp(-'Yield curve'!C83*$C$9/100)</f>
        <v>0.8619138115</v>
      </c>
      <c r="D90" s="10">
        <f>exp(-'Yield curve'!D83*$D$9/100)</f>
        <v>0.801155675</v>
      </c>
      <c r="E90" s="10">
        <f>exp(-'Yield curve'!E83*$E$9/100)</f>
        <v>0.744382696</v>
      </c>
      <c r="F90" s="10">
        <f>exp(-'Yield curve'!F83*$F$9/100)</f>
        <v>0.6917712096</v>
      </c>
      <c r="G90" s="10">
        <f>exp(-'Yield curve'!G83*$G$9/100)</f>
        <v>0.6416578893</v>
      </c>
      <c r="H90" s="10">
        <f>exp(-'Yield curve'!H83*$H$9/100)</f>
        <v>0.5948773673</v>
      </c>
      <c r="I90" s="10">
        <f>exp(-'Yield curve'!I83*$I$9/100)</f>
        <v>0.5505706462</v>
      </c>
      <c r="J90" s="10">
        <f>exp(-'Yield curve'!J83*$J$9/100)</f>
        <v>0.5091564206</v>
      </c>
      <c r="K90" s="10">
        <f>exp(-'Yield curve'!K83*$K$9/100)</f>
        <v>0.4704808604</v>
      </c>
      <c r="L90" s="10">
        <f>exp(-'Yield curve'!L83*$L$9/100)</f>
        <v>0.432964301</v>
      </c>
      <c r="M90" s="10">
        <f>exp(-'Yield curve'!M83*$M$9/100)</f>
        <v>0.3978819205</v>
      </c>
      <c r="N90" s="10">
        <f>exp(-'Yield curve'!N83*$N$9/100)</f>
        <v>0.3651306662</v>
      </c>
      <c r="O90" s="10">
        <f>exp(-'Yield curve'!O83*$O$9/100)</f>
        <v>0.3346065216</v>
      </c>
      <c r="P90" s="10">
        <f>exp(-'Yield curve'!P83*$P$9/100)</f>
        <v>0.3062051429</v>
      </c>
      <c r="Q90" s="10">
        <f>exp(-'Yield curve'!Q83*$Q$9/100)</f>
        <v>0.2792857019</v>
      </c>
      <c r="R90" s="10">
        <f>exp(-'Yield curve'!R83*$R$9/100)</f>
        <v>0.2543154127</v>
      </c>
      <c r="S90" s="10">
        <f>exp(-'Yield curve'!S83*$S$9/100)</f>
        <v>0.2311981833</v>
      </c>
      <c r="T90" s="10">
        <f>exp(-'Yield curve'!T83*$T$9/100)</f>
        <v>0.2098378897</v>
      </c>
      <c r="U90" s="99">
        <f>exp(-'Yield curve'!U83*$U$9/100)</f>
        <v>0.1901389801</v>
      </c>
      <c r="V90" s="99">
        <f t="shared" si="4"/>
        <v>58.19277122</v>
      </c>
      <c r="W90" s="99">
        <f t="shared" si="5"/>
        <v>11.86201536</v>
      </c>
      <c r="X90" s="99">
        <f>W90*(Bonds!AO80/100)*(1/(1+(Bonds!U80/100)))</f>
        <v>0.001095292277</v>
      </c>
      <c r="Y90" s="99">
        <f>-W90*Bonds!$AS$8</f>
        <v>-1.857325423</v>
      </c>
      <c r="Z90" s="99">
        <f t="shared" si="6"/>
        <v>-5.873378692</v>
      </c>
    </row>
    <row r="91">
      <c r="A91" s="262">
        <v>43019.0</v>
      </c>
      <c r="B91" s="10">
        <f>exp(-'Yield curve'!B84*$B$9/100)</f>
        <v>0.9275579562</v>
      </c>
      <c r="C91" s="10">
        <f>exp(-'Yield curve'!C84*$C$9/100)</f>
        <v>0.862258646</v>
      </c>
      <c r="D91" s="10">
        <f>exp(-'Yield curve'!D84*$D$9/100)</f>
        <v>0.8009153643</v>
      </c>
      <c r="E91" s="10">
        <f>exp(-'Yield curve'!E84*$E$9/100)</f>
        <v>0.7433412894</v>
      </c>
      <c r="F91" s="10">
        <f>exp(-'Yield curve'!F84*$F$9/100)</f>
        <v>0.6896990058</v>
      </c>
      <c r="G91" s="10">
        <f>exp(-'Yield curve'!G84*$G$9/100)</f>
        <v>0.6393520739</v>
      </c>
      <c r="H91" s="10">
        <f>exp(-'Yield curve'!H84*$H$9/100)</f>
        <v>0.5923841219</v>
      </c>
      <c r="I91" s="10">
        <f>exp(-'Yield curve'!I84*$I$9/100)</f>
        <v>0.5479342396</v>
      </c>
      <c r="J91" s="10">
        <f>exp(-'Yield curve'!J84*$J$9/100)</f>
        <v>0.5064143861</v>
      </c>
      <c r="K91" s="10">
        <f>exp(-'Yield curve'!K84*$K$9/100)</f>
        <v>0.467666427</v>
      </c>
      <c r="L91" s="10">
        <f>exp(-'Yield curve'!L84*$L$9/100)</f>
        <v>0.4304948147</v>
      </c>
      <c r="M91" s="10">
        <f>exp(-'Yield curve'!M84*$M$9/100)</f>
        <v>0.3957866403</v>
      </c>
      <c r="N91" s="10">
        <f>exp(-'Yield curve'!N84*$N$9/100)</f>
        <v>0.363425847</v>
      </c>
      <c r="O91" s="10">
        <f>exp(-'Yield curve'!O84*$O$9/100)</f>
        <v>0.3332974315</v>
      </c>
      <c r="P91" s="10">
        <f>exp(-'Yield curve'!P84*$P$9/100)</f>
        <v>0.305287904</v>
      </c>
      <c r="Q91" s="10">
        <f>exp(-'Yield curve'!Q84*$Q$9/100)</f>
        <v>0.2786608021</v>
      </c>
      <c r="R91" s="10">
        <f>exp(-'Yield curve'!R84*$R$9/100)</f>
        <v>0.2539697788</v>
      </c>
      <c r="S91" s="10">
        <f>exp(-'Yield curve'!S84*$S$9/100)</f>
        <v>0.2311149669</v>
      </c>
      <c r="T91" s="10">
        <f>exp(-'Yield curve'!T84*$T$9/100)</f>
        <v>0.2099974272</v>
      </c>
      <c r="U91" s="99">
        <f>exp(-'Yield curve'!U84*$U$9/100)</f>
        <v>0.1905196386</v>
      </c>
      <c r="V91" s="99">
        <f t="shared" si="4"/>
        <v>58.1322789</v>
      </c>
      <c r="W91" s="99">
        <f t="shared" si="5"/>
        <v>11.87144538</v>
      </c>
      <c r="X91" s="99">
        <f>W91*(Bonds!AO81/100)*(1/(1+(Bonds!U81/100)))</f>
        <v>0.001096264233</v>
      </c>
      <c r="Y91" s="99">
        <f>-W91*Bonds!$AS$8</f>
        <v>-1.858801952</v>
      </c>
      <c r="Z91" s="99">
        <f t="shared" si="6"/>
        <v>-5.878047887</v>
      </c>
    </row>
    <row r="92">
      <c r="A92" s="262">
        <v>43018.0</v>
      </c>
      <c r="B92" s="10">
        <f>exp(-'Yield curve'!B85*$B$9/100)</f>
        <v>0.927465205</v>
      </c>
      <c r="C92" s="10">
        <f>exp(-'Yield curve'!C85*$C$9/100)</f>
        <v>0.8619138115</v>
      </c>
      <c r="D92" s="10">
        <f>exp(-'Yield curve'!D85*$D$9/100)</f>
        <v>0.8001948648</v>
      </c>
      <c r="E92" s="10">
        <f>exp(-'Yield curve'!E85*$E$9/100)</f>
        <v>0.7421528943</v>
      </c>
      <c r="F92" s="10">
        <f>exp(-'Yield curve'!F85*$F$9/100)</f>
        <v>0.6879769118</v>
      </c>
      <c r="G92" s="10">
        <f>exp(-'Yield curve'!G85*$G$9/100)</f>
        <v>0.6374368919</v>
      </c>
      <c r="H92" s="10">
        <f>exp(-'Yield curve'!H85*$H$9/100)</f>
        <v>0.5903144016</v>
      </c>
      <c r="I92" s="10">
        <f>exp(-'Yield curve'!I85*$I$9/100)</f>
        <v>0.5458924322</v>
      </c>
      <c r="J92" s="10">
        <f>exp(-'Yield curve'!J85*$J$9/100)</f>
        <v>0.5044432163</v>
      </c>
      <c r="K92" s="10">
        <f>exp(-'Yield curve'!K85*$K$9/100)</f>
        <v>0.4657994976</v>
      </c>
      <c r="L92" s="10">
        <f>exp(-'Yield curve'!L85*$L$9/100)</f>
        <v>0.4288877711</v>
      </c>
      <c r="M92" s="10">
        <f>exp(-'Yield curve'!M85*$M$9/100)</f>
        <v>0.3944590288</v>
      </c>
      <c r="N92" s="10">
        <f>exp(-'Yield curve'!N85*$N$9/100)</f>
        <v>0.362387934</v>
      </c>
      <c r="O92" s="10">
        <f>exp(-'Yield curve'!O85*$O$9/100)</f>
        <v>0.3325516808</v>
      </c>
      <c r="P92" s="10">
        <f>exp(-'Yield curve'!P85*$P$9/100)</f>
        <v>0.3048303154</v>
      </c>
      <c r="Q92" s="10">
        <f>exp(-'Yield curve'!Q85*$Q$9/100)</f>
        <v>0.2783934161</v>
      </c>
      <c r="R92" s="10">
        <f>exp(-'Yield curve'!R85*$R$9/100)</f>
        <v>0.2538834438</v>
      </c>
      <c r="S92" s="10">
        <f>exp(-'Yield curve'!S85*$S$9/100)</f>
        <v>0.2311981833</v>
      </c>
      <c r="T92" s="10">
        <f>exp(-'Yield curve'!T85*$T$9/100)</f>
        <v>0.2102369607</v>
      </c>
      <c r="U92" s="99">
        <f>exp(-'Yield curve'!U85*$U$9/100)</f>
        <v>0.1909010592</v>
      </c>
      <c r="V92" s="99">
        <f t="shared" si="4"/>
        <v>58.0953856</v>
      </c>
      <c r="W92" s="99">
        <f t="shared" si="5"/>
        <v>11.88168362</v>
      </c>
      <c r="X92" s="99">
        <f>W92*(Bonds!AO82/100)*(1/(1+(Bonds!U82/100)))</f>
        <v>-0.00109731101</v>
      </c>
      <c r="Y92" s="99">
        <f>-W92*Bonds!$AS$8</f>
        <v>-1.860405031</v>
      </c>
      <c r="Z92" s="99">
        <f t="shared" si="6"/>
        <v>-5.883117268</v>
      </c>
    </row>
    <row r="93">
      <c r="A93" s="262">
        <v>43017.0</v>
      </c>
      <c r="B93" s="10">
        <f>exp(-'Yield curve'!B86*$B$9/100)</f>
        <v>0.9272797305</v>
      </c>
      <c r="C93" s="10">
        <f>exp(-'Yield curve'!C86*$C$9/100)</f>
        <v>0.8608801352</v>
      </c>
      <c r="D93" s="10">
        <f>exp(-'Yield curve'!D86*$D$9/100)</f>
        <v>0.7987558096</v>
      </c>
      <c r="E93" s="10">
        <f>exp(-'Yield curve'!E86*$E$9/100)</f>
        <v>0.7405219527</v>
      </c>
      <c r="F93" s="10">
        <f>exp(-'Yield curve'!F86*$F$9/100)</f>
        <v>0.6862591177</v>
      </c>
      <c r="G93" s="10">
        <f>exp(-'Yield curve'!G86*$G$9/100)</f>
        <v>0.6355274468</v>
      </c>
      <c r="H93" s="10">
        <f>exp(-'Yield curve'!H86*$H$9/100)</f>
        <v>0.5882519126</v>
      </c>
      <c r="I93" s="10">
        <f>exp(-'Yield curve'!I86*$I$9/100)</f>
        <v>0.5438582333</v>
      </c>
      <c r="J93" s="10">
        <f>exp(-'Yield curve'!J86*$J$9/100)</f>
        <v>0.502479719</v>
      </c>
      <c r="K93" s="10">
        <f>exp(-'Yield curve'!K86*$K$9/100)</f>
        <v>0.4639400211</v>
      </c>
      <c r="L93" s="10">
        <f>exp(-'Yield curve'!L86*$L$9/100)</f>
        <v>0.4270987619</v>
      </c>
      <c r="M93" s="10">
        <f>exp(-'Yield curve'!M86*$M$9/100)</f>
        <v>0.3927586413</v>
      </c>
      <c r="N93" s="10">
        <f>exp(-'Yield curve'!N86*$N$9/100)</f>
        <v>0.360789714</v>
      </c>
      <c r="O93" s="10">
        <f>exp(-'Yield curve'!O86*$O$9/100)</f>
        <v>0.3310651815</v>
      </c>
      <c r="P93" s="10">
        <f>exp(-'Yield curve'!P86*$P$9/100)</f>
        <v>0.3034616608</v>
      </c>
      <c r="Q93" s="10">
        <f>exp(-'Yield curve'!Q86*$Q$9/100)</f>
        <v>0.277237705</v>
      </c>
      <c r="R93" s="10">
        <f>exp(-'Yield curve'!R86*$R$9/100)</f>
        <v>0.2529356931</v>
      </c>
      <c r="S93" s="10">
        <f>exp(-'Yield curve'!S86*$S$9/100)</f>
        <v>0.2304503134</v>
      </c>
      <c r="T93" s="10">
        <f>exp(-'Yield curve'!T86*$T$9/100)</f>
        <v>0.2096784735</v>
      </c>
      <c r="U93" s="99">
        <f>exp(-'Yield curve'!U86*$U$9/100)</f>
        <v>0.1905196386</v>
      </c>
      <c r="V93" s="99">
        <f t="shared" si="4"/>
        <v>57.94696331</v>
      </c>
      <c r="W93" s="99">
        <f t="shared" si="5"/>
        <v>11.88040962</v>
      </c>
      <c r="X93" s="99">
        <f>W93*(Bonds!AO83/100)*(1/(1+(Bonds!U83/100)))</f>
        <v>0.003291276097</v>
      </c>
      <c r="Y93" s="99">
        <f>-W93*Bonds!$AS$8</f>
        <v>-1.860205551</v>
      </c>
      <c r="Z93" s="99">
        <f t="shared" si="6"/>
        <v>-5.882486456</v>
      </c>
    </row>
    <row r="94">
      <c r="A94" s="262">
        <v>43014.0</v>
      </c>
      <c r="B94" s="10">
        <f>exp(-'Yield curve'!B87*$B$9/100)</f>
        <v>0.9271870072</v>
      </c>
      <c r="C94" s="10">
        <f>exp(-'Yield curve'!C87*$C$9/100)</f>
        <v>0.8610523285</v>
      </c>
      <c r="D94" s="10">
        <f>exp(-'Yield curve'!D87*$D$9/100)</f>
        <v>0.7989954723</v>
      </c>
      <c r="E94" s="10">
        <f>exp(-'Yield curve'!E87*$E$9/100)</f>
        <v>0.7409663991</v>
      </c>
      <c r="F94" s="10">
        <f>exp(-'Yield curve'!F87*$F$9/100)</f>
        <v>0.68694572</v>
      </c>
      <c r="G94" s="10">
        <f>exp(-'Yield curve'!G87*$G$9/100)</f>
        <v>0.6364814533</v>
      </c>
      <c r="H94" s="10">
        <f>exp(-'Yield curve'!H87*$H$9/100)</f>
        <v>0.5894885396</v>
      </c>
      <c r="I94" s="10">
        <f>exp(-'Yield curve'!I87*$I$9/100)</f>
        <v>0.5451650606</v>
      </c>
      <c r="J94" s="10">
        <f>exp(-'Yield curve'!J87*$J$9/100)</f>
        <v>0.5038382475</v>
      </c>
      <c r="K94" s="10">
        <f>exp(-'Yield curve'!K87*$K$9/100)</f>
        <v>0.465333931</v>
      </c>
      <c r="L94" s="10">
        <f>exp(-'Yield curve'!L87*$L$9/100)</f>
        <v>0.428416254</v>
      </c>
      <c r="M94" s="10">
        <f>exp(-'Yield curve'!M87*$M$9/100)</f>
        <v>0.3939859619</v>
      </c>
      <c r="N94" s="10">
        <f>exp(-'Yield curve'!N87*$N$9/100)</f>
        <v>0.3619171358</v>
      </c>
      <c r="O94" s="10">
        <f>exp(-'Yield curve'!O87*$O$9/100)</f>
        <v>0.3320864342</v>
      </c>
      <c r="P94" s="10">
        <f>exp(-'Yield curve'!P87*$P$9/100)</f>
        <v>0.3043734127</v>
      </c>
      <c r="Q94" s="10">
        <f>exp(-'Yield curve'!Q87*$Q$9/100)</f>
        <v>0.2782153013</v>
      </c>
      <c r="R94" s="10">
        <f>exp(-'Yield curve'!R87*$R$9/100)</f>
        <v>0.2539697788</v>
      </c>
      <c r="S94" s="10">
        <f>exp(-'Yield curve'!S87*$S$9/100)</f>
        <v>0.2315313485</v>
      </c>
      <c r="T94" s="10">
        <f>exp(-'Yield curve'!T87*$T$9/100)</f>
        <v>0.2107969355</v>
      </c>
      <c r="U94" s="99">
        <f>exp(-'Yield curve'!U87*$U$9/100)</f>
        <v>0.1916661926</v>
      </c>
      <c r="V94" s="99">
        <f t="shared" si="4"/>
        <v>58.13627092</v>
      </c>
      <c r="W94" s="99">
        <f t="shared" si="5"/>
        <v>11.89670983</v>
      </c>
      <c r="X94" s="99">
        <f>W94*(Bonds!AO84/100)*(1/(1+(Bonds!U84/100)))</f>
        <v>0.002197803405</v>
      </c>
      <c r="Y94" s="99">
        <f>-W94*Bonds!$AS$8</f>
        <v>-1.862757798</v>
      </c>
      <c r="Z94" s="99">
        <f t="shared" si="6"/>
        <v>-5.890557372</v>
      </c>
    </row>
    <row r="95">
      <c r="A95" s="262">
        <v>43013.0</v>
      </c>
      <c r="B95" s="10">
        <f>exp(-'Yield curve'!B88*$B$9/100)</f>
        <v>0.9272797305</v>
      </c>
      <c r="C95" s="10">
        <f>exp(-'Yield curve'!C88*$C$9/100)</f>
        <v>0.8610523285</v>
      </c>
      <c r="D95" s="10">
        <f>exp(-'Yield curve'!D88*$D$9/100)</f>
        <v>0.7989954723</v>
      </c>
      <c r="E95" s="10">
        <f>exp(-'Yield curve'!E88*$E$9/100)</f>
        <v>0.7409663991</v>
      </c>
      <c r="F95" s="10">
        <f>exp(-'Yield curve'!F88*$F$9/100)</f>
        <v>0.68694572</v>
      </c>
      <c r="G95" s="10">
        <f>exp(-'Yield curve'!G88*$G$9/100)</f>
        <v>0.6364814533</v>
      </c>
      <c r="H95" s="10">
        <f>exp(-'Yield curve'!H88*$H$9/100)</f>
        <v>0.5894885396</v>
      </c>
      <c r="I95" s="10">
        <f>exp(-'Yield curve'!I88*$I$9/100)</f>
        <v>0.5453104573</v>
      </c>
      <c r="J95" s="10">
        <f>exp(-'Yield curve'!J88*$J$9/100)</f>
        <v>0.5041406411</v>
      </c>
      <c r="K95" s="10">
        <f>exp(-'Yield curve'!K88*$K$9/100)</f>
        <v>0.4657994976</v>
      </c>
      <c r="L95" s="10">
        <f>exp(-'Yield curve'!L88*$L$9/100)</f>
        <v>0.4289821368</v>
      </c>
      <c r="M95" s="10">
        <f>exp(-'Yield curve'!M88*$M$9/100)</f>
        <v>0.3946484146</v>
      </c>
      <c r="N95" s="10">
        <f>exp(-'Yield curve'!N88*$N$9/100)</f>
        <v>0.3626707069</v>
      </c>
      <c r="O95" s="10">
        <f>exp(-'Yield curve'!O88*$O$9/100)</f>
        <v>0.3329243473</v>
      </c>
      <c r="P95" s="10">
        <f>exp(-'Yield curve'!P88*$P$9/100)</f>
        <v>0.305287904</v>
      </c>
      <c r="Q95" s="10">
        <f>exp(-'Yield curve'!Q88*$Q$9/100)</f>
        <v>0.2791070162</v>
      </c>
      <c r="R95" s="10">
        <f>exp(-'Yield curve'!R88*$R$9/100)</f>
        <v>0.2548347457</v>
      </c>
      <c r="S95" s="10">
        <f>exp(-'Yield curve'!S88*$S$9/100)</f>
        <v>0.2323663635</v>
      </c>
      <c r="T95" s="10">
        <f>exp(-'Yield curve'!T88*$T$9/100)</f>
        <v>0.2115994877</v>
      </c>
      <c r="U95" s="99">
        <f>exp(-'Yield curve'!U88*$U$9/100)</f>
        <v>0.1924343928</v>
      </c>
      <c r="V95" s="99">
        <f t="shared" si="4"/>
        <v>58.2487023</v>
      </c>
      <c r="W95" s="99">
        <f t="shared" si="5"/>
        <v>11.90923376</v>
      </c>
      <c r="X95" s="99">
        <f>W95*(Bonds!AO85/100)*(1/(1+(Bonds!U85/100)))</f>
        <v>-0.002200523607</v>
      </c>
      <c r="Y95" s="99">
        <f>-W95*Bonds!$AS$8</f>
        <v>-1.864718765</v>
      </c>
      <c r="Z95" s="99">
        <f t="shared" si="6"/>
        <v>-5.896758492</v>
      </c>
    </row>
    <row r="96">
      <c r="A96" s="262">
        <v>43012.0</v>
      </c>
      <c r="B96" s="10">
        <f>exp(-'Yield curve'!B89*$B$9/100)</f>
        <v>0.9270942931</v>
      </c>
      <c r="C96" s="10">
        <f>exp(-'Yield curve'!C89*$C$9/100)</f>
        <v>0.8601917065</v>
      </c>
      <c r="D96" s="10">
        <f>exp(-'Yield curve'!D89*$D$9/100)</f>
        <v>0.7977978775</v>
      </c>
      <c r="E96" s="10">
        <f>exp(-'Yield curve'!E89*$E$9/100)</f>
        <v>0.7396338593</v>
      </c>
      <c r="F96" s="10">
        <f>exp(-'Yield curve'!F89*$F$9/100)</f>
        <v>0.6855732016</v>
      </c>
      <c r="G96" s="10">
        <f>exp(-'Yield curve'!G89*$G$9/100)</f>
        <v>0.6351462447</v>
      </c>
      <c r="H96" s="10">
        <f>exp(-'Yield curve'!H89*$H$9/100)</f>
        <v>0.5882519126</v>
      </c>
      <c r="I96" s="10">
        <f>exp(-'Yield curve'!I89*$I$9/100)</f>
        <v>0.5441483684</v>
      </c>
      <c r="J96" s="10">
        <f>exp(-'Yield curve'!J89*$J$9/100)</f>
        <v>0.5030830566</v>
      </c>
      <c r="K96" s="10">
        <f>exp(-'Yield curve'!K89*$K$9/100)</f>
        <v>0.4648688296</v>
      </c>
      <c r="L96" s="10">
        <f>exp(-'Yield curve'!L89*$L$9/100)</f>
        <v>0.4281335925</v>
      </c>
      <c r="M96" s="10">
        <f>exp(-'Yield curve'!M89*$M$9/100)</f>
        <v>0.3938914166</v>
      </c>
      <c r="N96" s="10">
        <f>exp(-'Yield curve'!N89*$N$9/100)</f>
        <v>0.3620112465</v>
      </c>
      <c r="O96" s="10">
        <f>exp(-'Yield curve'!O89*$O$9/100)</f>
        <v>0.332365504</v>
      </c>
      <c r="P96" s="10">
        <f>exp(-'Yield curve'!P89*$P$9/100)</f>
        <v>0.3048303154</v>
      </c>
      <c r="Q96" s="10">
        <f>exp(-'Yield curve'!Q89*$Q$9/100)</f>
        <v>0.2785716449</v>
      </c>
      <c r="R96" s="10">
        <f>exp(-'Yield curve'!R89*$R$9/100)</f>
        <v>0.2542289602</v>
      </c>
      <c r="S96" s="10">
        <f>exp(-'Yield curve'!S89*$S$9/100)</f>
        <v>0.2316981111</v>
      </c>
      <c r="T96" s="10">
        <f>exp(-'Yield curve'!T89*$T$9/100)</f>
        <v>0.2108770535</v>
      </c>
      <c r="U96" s="99">
        <f>exp(-'Yield curve'!U89*$U$9/100)</f>
        <v>0.1916661926</v>
      </c>
      <c r="V96" s="99">
        <f t="shared" si="4"/>
        <v>58.10287281</v>
      </c>
      <c r="W96" s="99">
        <f t="shared" si="5"/>
        <v>11.90138121</v>
      </c>
      <c r="X96" s="99">
        <f>W96*(Bonds!AO86/100)*(1/(1+(Bonds!U86/100)))</f>
        <v>0</v>
      </c>
      <c r="Y96" s="99">
        <f>-W96*Bonds!$AS$8</f>
        <v>-1.863489232</v>
      </c>
      <c r="Z96" s="99">
        <f t="shared" si="6"/>
        <v>-5.892870368</v>
      </c>
    </row>
    <row r="97">
      <c r="A97" s="262">
        <v>43011.0</v>
      </c>
      <c r="B97" s="10">
        <f>exp(-'Yield curve'!B90*$B$9/100)</f>
        <v>0.9267235296</v>
      </c>
      <c r="C97" s="10">
        <f>exp(-'Yield curve'!C90*$C$9/100)</f>
        <v>0.8593319448</v>
      </c>
      <c r="D97" s="10">
        <f>exp(-'Yield curve'!D90*$D$9/100)</f>
        <v>0.7968410942</v>
      </c>
      <c r="E97" s="10">
        <f>exp(-'Yield curve'!E90*$E$9/100)</f>
        <v>0.7384513913</v>
      </c>
      <c r="F97" s="10">
        <f>exp(-'Yield curve'!F90*$F$9/100)</f>
        <v>0.6842034254</v>
      </c>
      <c r="G97" s="10">
        <f>exp(-'Yield curve'!G90*$G$9/100)</f>
        <v>0.6336237215</v>
      </c>
      <c r="H97" s="10">
        <f>exp(-'Yield curve'!H90*$H$9/100)</f>
        <v>0.5866071111</v>
      </c>
      <c r="I97" s="10">
        <f>exp(-'Yield curve'!I90*$I$9/100)</f>
        <v>0.5425545386</v>
      </c>
      <c r="J97" s="10">
        <f>exp(-'Yield curve'!J90*$J$9/100)</f>
        <v>0.5015760691</v>
      </c>
      <c r="K97" s="10">
        <f>exp(-'Yield curve'!K90*$K$9/100)</f>
        <v>0.463476313</v>
      </c>
      <c r="L97" s="10">
        <f>exp(-'Yield curve'!L90*$L$9/100)</f>
        <v>0.4268169697</v>
      </c>
      <c r="M97" s="10">
        <f>exp(-'Yield curve'!M90*$M$9/100)</f>
        <v>0.3926643906</v>
      </c>
      <c r="N97" s="10">
        <f>exp(-'Yield curve'!N90*$N$9/100)</f>
        <v>0.3608835315</v>
      </c>
      <c r="O97" s="10">
        <f>exp(-'Yield curve'!O90*$O$9/100)</f>
        <v>0.3313433931</v>
      </c>
      <c r="P97" s="10">
        <f>exp(-'Yield curve'!P90*$P$9/100)</f>
        <v>0.3039171949</v>
      </c>
      <c r="Q97" s="10">
        <f>exp(-'Yield curve'!Q90*$Q$9/100)</f>
        <v>0.2778594135</v>
      </c>
      <c r="R97" s="10">
        <f>exp(-'Yield curve'!R90*$R$9/100)</f>
        <v>0.2537108617</v>
      </c>
      <c r="S97" s="10">
        <f>exp(-'Yield curve'!S90*$S$9/100)</f>
        <v>0.2313647059</v>
      </c>
      <c r="T97" s="10">
        <f>exp(-'Yield curve'!T90*$T$9/100)</f>
        <v>0.2107168479</v>
      </c>
      <c r="U97" s="99">
        <f>exp(-'Yield curve'!U90*$U$9/100)</f>
        <v>0.1916661926</v>
      </c>
      <c r="V97" s="99">
        <f t="shared" si="4"/>
        <v>58.02394982</v>
      </c>
      <c r="W97" s="99">
        <f t="shared" si="5"/>
        <v>11.90526057</v>
      </c>
      <c r="X97" s="99">
        <f>W97*(Bonds!AO87/100)*(1/(1+(Bonds!U87/100)))</f>
        <v>-0.003299074609</v>
      </c>
      <c r="Y97" s="99">
        <f>-W97*Bonds!$AS$8</f>
        <v>-1.864096652</v>
      </c>
      <c r="Z97" s="99">
        <f t="shared" si="6"/>
        <v>-5.8947912</v>
      </c>
    </row>
    <row r="98">
      <c r="A98" s="262">
        <v>43010.0</v>
      </c>
      <c r="B98" s="10">
        <f>exp(-'Yield curve'!B91*$B$9/100)</f>
        <v>0.9270015883</v>
      </c>
      <c r="C98" s="10">
        <f>exp(-'Yield curve'!C91*$C$9/100)</f>
        <v>0.8593319448</v>
      </c>
      <c r="D98" s="10">
        <f>exp(-'Yield curve'!D91*$D$9/100)</f>
        <v>0.7963631329</v>
      </c>
      <c r="E98" s="10">
        <f>exp(-'Yield curve'!E91*$E$9/100)</f>
        <v>0.7380084534</v>
      </c>
      <c r="F98" s="10">
        <f>exp(-'Yield curve'!F91*$F$9/100)</f>
        <v>0.6838614092</v>
      </c>
      <c r="G98" s="10">
        <f>exp(-'Yield curve'!G91*$G$9/100)</f>
        <v>0.6336237215</v>
      </c>
      <c r="H98" s="10">
        <f>exp(-'Yield curve'!H91*$H$9/100)</f>
        <v>0.5870178798</v>
      </c>
      <c r="I98" s="10">
        <f>exp(-'Yield curve'!I91*$I$9/100)</f>
        <v>0.5428439782</v>
      </c>
      <c r="J98" s="10">
        <f>exp(-'Yield curve'!J91*$J$9/100)</f>
        <v>0.5017265645</v>
      </c>
      <c r="K98" s="10">
        <f>exp(-'Yield curve'!K91*$K$9/100)</f>
        <v>0.463476313</v>
      </c>
      <c r="L98" s="10">
        <f>exp(-'Yield curve'!L91*$L$9/100)</f>
        <v>0.4267230803</v>
      </c>
      <c r="M98" s="10">
        <f>exp(-'Yield curve'!M91*$M$9/100)</f>
        <v>0.3924759569</v>
      </c>
      <c r="N98" s="10">
        <f>exp(-'Yield curve'!N91*$N$9/100)</f>
        <v>0.3606021521</v>
      </c>
      <c r="O98" s="10">
        <f>exp(-'Yield curve'!O91*$O$9/100)</f>
        <v>0.3309724962</v>
      </c>
      <c r="P98" s="10">
        <f>exp(-'Yield curve'!P91*$P$9/100)</f>
        <v>0.3034616608</v>
      </c>
      <c r="Q98" s="10">
        <f>exp(-'Yield curve'!Q91*$Q$9/100)</f>
        <v>0.277237705</v>
      </c>
      <c r="R98" s="10">
        <f>exp(-'Yield curve'!R91*$R$9/100)</f>
        <v>0.2529356931</v>
      </c>
      <c r="S98" s="10">
        <f>exp(-'Yield curve'!S91*$S$9/100)</f>
        <v>0.2304503134</v>
      </c>
      <c r="T98" s="10">
        <f>exp(-'Yield curve'!T91*$T$9/100)</f>
        <v>0.2096784735</v>
      </c>
      <c r="U98" s="99">
        <f>exp(-'Yield curve'!U91*$U$9/100)</f>
        <v>0.1905196386</v>
      </c>
      <c r="V98" s="99">
        <f t="shared" si="4"/>
        <v>57.88521248</v>
      </c>
      <c r="W98" s="99">
        <f t="shared" si="5"/>
        <v>11.88731711</v>
      </c>
      <c r="X98" s="99">
        <f>W98*(Bonds!AO88/100)*(1/(1+(Bonds!U88/100)))</f>
        <v>0.007684109317</v>
      </c>
      <c r="Y98" s="99">
        <f>-W98*Bonds!$AS$8</f>
        <v>-1.86128711</v>
      </c>
      <c r="Z98" s="99">
        <f t="shared" si="6"/>
        <v>-5.885906646</v>
      </c>
    </row>
    <row r="99">
      <c r="A99" s="262">
        <v>43007.0</v>
      </c>
      <c r="B99" s="10">
        <f>exp(-'Yield curve'!B92*$B$9/100)</f>
        <v>0.9267235296</v>
      </c>
      <c r="C99" s="10">
        <f>exp(-'Yield curve'!C92*$C$9/100)</f>
        <v>0.8591600956</v>
      </c>
      <c r="D99" s="10">
        <f>exp(-'Yield curve'!D92*$D$9/100)</f>
        <v>0.7963631329</v>
      </c>
      <c r="E99" s="10">
        <f>exp(-'Yield curve'!E92*$E$9/100)</f>
        <v>0.7384513913</v>
      </c>
      <c r="F99" s="10">
        <f>exp(-'Yield curve'!F92*$F$9/100)</f>
        <v>0.6848879711</v>
      </c>
      <c r="G99" s="10">
        <f>exp(-'Yield curve'!G92*$G$9/100)</f>
        <v>0.6347652713</v>
      </c>
      <c r="H99" s="10">
        <f>exp(-'Yield curve'!H92*$H$9/100)</f>
        <v>0.5882519126</v>
      </c>
      <c r="I99" s="10">
        <f>exp(-'Yield curve'!I92*$I$9/100)</f>
        <v>0.544293494</v>
      </c>
      <c r="J99" s="10">
        <f>exp(-'Yield curve'!J92*$J$9/100)</f>
        <v>0.503384997</v>
      </c>
      <c r="K99" s="10">
        <f>exp(-'Yield curve'!K92*$K$9/100)</f>
        <v>0.465333931</v>
      </c>
      <c r="L99" s="10">
        <f>exp(-'Yield curve'!L92*$L$9/100)</f>
        <v>0.428699102</v>
      </c>
      <c r="M99" s="10">
        <f>exp(-'Yield curve'!M92*$M$9/100)</f>
        <v>0.3945537104</v>
      </c>
      <c r="N99" s="10">
        <f>exp(-'Yield curve'!N92*$N$9/100)</f>
        <v>0.3627650135</v>
      </c>
      <c r="O99" s="10">
        <f>exp(-'Yield curve'!O92*$O$9/100)</f>
        <v>0.3332041213</v>
      </c>
      <c r="P99" s="10">
        <f>exp(-'Yield curve'!P92*$P$9/100)</f>
        <v>0.3057461795</v>
      </c>
      <c r="Q99" s="10">
        <f>exp(-'Yield curve'!Q92*$Q$9/100)</f>
        <v>0.2796434165</v>
      </c>
      <c r="R99" s="10">
        <f>exp(-'Yield curve'!R92*$R$9/100)</f>
        <v>0.2554419747</v>
      </c>
      <c r="S99" s="10">
        <f>exp(-'Yield curve'!S92*$S$9/100)</f>
        <v>0.2330365432</v>
      </c>
      <c r="T99" s="10">
        <f>exp(-'Yield curve'!T92*$T$9/100)</f>
        <v>0.2123243969</v>
      </c>
      <c r="U99" s="99">
        <f>exp(-'Yield curve'!U92*$U$9/100)</f>
        <v>0.1932056719</v>
      </c>
      <c r="V99" s="99">
        <f t="shared" si="4"/>
        <v>58.28151061</v>
      </c>
      <c r="W99" s="99">
        <f t="shared" si="5"/>
        <v>11.92877762</v>
      </c>
      <c r="X99" s="99">
        <f>W99*(Bonds!AO89/100)*(1/(1+(Bonds!U89/100)))</f>
        <v>0.00110227108</v>
      </c>
      <c r="Y99" s="99">
        <f>-W99*Bonds!$AS$8</f>
        <v>-1.867778895</v>
      </c>
      <c r="Z99" s="99">
        <f t="shared" si="6"/>
        <v>-5.906435475</v>
      </c>
    </row>
    <row r="100">
      <c r="A100" s="262">
        <v>43006.0</v>
      </c>
      <c r="B100" s="10">
        <f>exp(-'Yield curve'!B93*$B$9/100)</f>
        <v>0.9265382034</v>
      </c>
      <c r="C100" s="10">
        <f>exp(-'Yield curve'!C93*$C$9/100)</f>
        <v>0.8586447541</v>
      </c>
      <c r="D100" s="10">
        <f>exp(-'Yield curve'!D93*$D$9/100)</f>
        <v>0.7956467286</v>
      </c>
      <c r="E100" s="10">
        <f>exp(-'Yield curve'!E93*$E$9/100)</f>
        <v>0.7372708138</v>
      </c>
      <c r="F100" s="10">
        <f>exp(-'Yield curve'!F93*$F$9/100)</f>
        <v>0.6831778896</v>
      </c>
      <c r="G100" s="10">
        <f>exp(-'Yield curve'!G93*$G$9/100)</f>
        <v>0.6330537167</v>
      </c>
      <c r="H100" s="10">
        <f>exp(-'Yield curve'!H93*$H$9/100)</f>
        <v>0.5866071111</v>
      </c>
      <c r="I100" s="10">
        <f>exp(-'Yield curve'!I93*$I$9/100)</f>
        <v>0.5425545386</v>
      </c>
      <c r="J100" s="10">
        <f>exp(-'Yield curve'!J93*$J$9/100)</f>
        <v>0.5015760691</v>
      </c>
      <c r="K100" s="10">
        <f>exp(-'Yield curve'!K93*$K$9/100)</f>
        <v>0.463476313</v>
      </c>
      <c r="L100" s="10">
        <f>exp(-'Yield curve'!L93*$L$9/100)</f>
        <v>0.4270987619</v>
      </c>
      <c r="M100" s="10">
        <f>exp(-'Yield curve'!M93*$M$9/100)</f>
        <v>0.3932302346</v>
      </c>
      <c r="N100" s="10">
        <f>exp(-'Yield curve'!N93*$N$9/100)</f>
        <v>0.3617289878</v>
      </c>
      <c r="O100" s="10">
        <f>exp(-'Yield curve'!O93*$O$9/100)</f>
        <v>0.3324585794</v>
      </c>
      <c r="P100" s="10">
        <f>exp(-'Yield curve'!P93*$P$9/100)</f>
        <v>0.305287904</v>
      </c>
      <c r="Q100" s="10">
        <f>exp(-'Yield curve'!Q93*$Q$9/100)</f>
        <v>0.2793750876</v>
      </c>
      <c r="R100" s="10">
        <f>exp(-'Yield curve'!R93*$R$9/100)</f>
        <v>0.2553551392</v>
      </c>
      <c r="S100" s="10">
        <f>exp(-'Yield curve'!S93*$S$9/100)</f>
        <v>0.2331204514</v>
      </c>
      <c r="T100" s="10">
        <f>exp(-'Yield curve'!T93*$T$9/100)</f>
        <v>0.2125665847</v>
      </c>
      <c r="U100" s="99">
        <f>exp(-'Yield curve'!U93*$U$9/100)</f>
        <v>0.1935924699</v>
      </c>
      <c r="V100" s="99">
        <f t="shared" si="4"/>
        <v>58.24868834</v>
      </c>
      <c r="W100" s="99">
        <f t="shared" si="5"/>
        <v>11.93893444</v>
      </c>
      <c r="X100" s="99">
        <f>W100*(Bonds!AO90/100)*(1/(1+(Bonds!U90/100)))</f>
        <v>-0.01323973877</v>
      </c>
      <c r="Y100" s="99">
        <f>-W100*Bonds!$AS$8</f>
        <v>-1.869369224</v>
      </c>
      <c r="Z100" s="99">
        <f t="shared" si="6"/>
        <v>-5.911464536</v>
      </c>
    </row>
    <row r="101">
      <c r="A101" s="262">
        <v>43005.0</v>
      </c>
      <c r="B101" s="10">
        <f>exp(-'Yield curve'!B94*$B$9/100)</f>
        <v>0.9265382034</v>
      </c>
      <c r="C101" s="10">
        <f>exp(-'Yield curve'!C94*$C$9/100)</f>
        <v>0.8584730424</v>
      </c>
      <c r="D101" s="10">
        <f>exp(-'Yield curve'!D94*$D$9/100)</f>
        <v>0.7951694837</v>
      </c>
      <c r="E101" s="10">
        <f>exp(-'Yield curve'!E94*$E$9/100)</f>
        <v>0.7365339115</v>
      </c>
      <c r="F101" s="10">
        <f>exp(-'Yield curve'!F94*$F$9/100)</f>
        <v>0.682153891</v>
      </c>
      <c r="G101" s="10">
        <f>exp(-'Yield curve'!G94*$G$9/100)</f>
        <v>0.6317256988</v>
      </c>
      <c r="H101" s="10">
        <f>exp(-'Yield curve'!H94*$H$9/100)</f>
        <v>0.5849669085</v>
      </c>
      <c r="I101" s="10">
        <f>exp(-'Yield curve'!I94*$I$9/100)</f>
        <v>0.5406769392</v>
      </c>
      <c r="J101" s="10">
        <f>exp(-'Yield curve'!J94*$J$9/100)</f>
        <v>0.4994738673</v>
      </c>
      <c r="K101" s="10">
        <f>exp(-'Yield curve'!K94*$K$9/100)</f>
        <v>0.4611647152</v>
      </c>
      <c r="L101" s="10">
        <f>exp(-'Yield curve'!L94*$L$9/100)</f>
        <v>0.4244759202</v>
      </c>
      <c r="M101" s="10">
        <f>exp(-'Yield curve'!M94*$M$9/100)</f>
        <v>0.3903154581</v>
      </c>
      <c r="N101" s="10">
        <f>exp(-'Yield curve'!N94*$N$9/100)</f>
        <v>0.3585453958</v>
      </c>
      <c r="O101" s="10">
        <f>exp(-'Yield curve'!O94*$O$9/100)</f>
        <v>0.3290320883</v>
      </c>
      <c r="P101" s="10">
        <f>exp(-'Yield curve'!P94*$P$9/100)</f>
        <v>0.3016463422</v>
      </c>
      <c r="Q101" s="10">
        <f>exp(-'Yield curve'!Q94*$Q$9/100)</f>
        <v>0.2754690494</v>
      </c>
      <c r="R101" s="10">
        <f>exp(-'Yield curve'!R94*$R$9/100)</f>
        <v>0.251221565</v>
      </c>
      <c r="S101" s="10">
        <f>exp(-'Yield curve'!S94*$S$9/100)</f>
        <v>0.2287970301</v>
      </c>
      <c r="T101" s="10">
        <f>exp(-'Yield curve'!T94*$T$9/100)</f>
        <v>0.2080909573</v>
      </c>
      <c r="U101" s="99">
        <f>exp(-'Yield curve'!U94*$U$9/100)</f>
        <v>0.1890015619</v>
      </c>
      <c r="V101" s="99">
        <f t="shared" si="4"/>
        <v>57.59404431</v>
      </c>
      <c r="W101" s="99">
        <f t="shared" si="5"/>
        <v>11.8678772</v>
      </c>
      <c r="X101" s="99">
        <f>W101*(Bonds!AO91/100)*(1/(1+(Bonds!U91/100)))</f>
        <v>0.002191060131</v>
      </c>
      <c r="Y101" s="99">
        <f>-W101*Bonds!$AS$8</f>
        <v>-1.858243255</v>
      </c>
      <c r="Z101" s="99">
        <f t="shared" si="6"/>
        <v>-5.876281133</v>
      </c>
    </row>
    <row r="102">
      <c r="A102" s="262">
        <v>43004.0</v>
      </c>
      <c r="B102" s="10">
        <f>exp(-'Yield curve'!B95*$B$9/100)</f>
        <v>0.9267235296</v>
      </c>
      <c r="C102" s="10">
        <f>exp(-'Yield curve'!C95*$C$9/100)</f>
        <v>0.8589882807</v>
      </c>
      <c r="D102" s="10">
        <f>exp(-'Yield curve'!D95*$D$9/100)</f>
        <v>0.7961242598</v>
      </c>
      <c r="E102" s="10">
        <f>exp(-'Yield curve'!E95*$E$9/100)</f>
        <v>0.7380084534</v>
      </c>
      <c r="F102" s="10">
        <f>exp(-'Yield curve'!F95*$F$9/100)</f>
        <v>0.6842034254</v>
      </c>
      <c r="G102" s="10">
        <f>exp(-'Yield curve'!G95*$G$9/100)</f>
        <v>0.6338138371</v>
      </c>
      <c r="H102" s="10">
        <f>exp(-'Yield curve'!H95*$H$9/100)</f>
        <v>0.5870178798</v>
      </c>
      <c r="I102" s="10">
        <f>exp(-'Yield curve'!I95*$I$9/100)</f>
        <v>0.5426992391</v>
      </c>
      <c r="J102" s="10">
        <f>exp(-'Yield curve'!J95*$J$9/100)</f>
        <v>0.5014256188</v>
      </c>
      <c r="K102" s="10">
        <f>exp(-'Yield curve'!K95*$K$9/100)</f>
        <v>0.4630130683</v>
      </c>
      <c r="L102" s="10">
        <f>exp(-'Yield curve'!L95*$L$9/100)</f>
        <v>0.426253943</v>
      </c>
      <c r="M102" s="10">
        <f>exp(-'Yield curve'!M95*$M$9/100)</f>
        <v>0.3920052682</v>
      </c>
      <c r="N102" s="10">
        <f>exp(-'Yield curve'!N95*$N$9/100)</f>
        <v>0.3601336739</v>
      </c>
      <c r="O102" s="10">
        <f>exp(-'Yield curve'!O95*$O$9/100)</f>
        <v>0.3305094589</v>
      </c>
      <c r="P102" s="10">
        <f>exp(-'Yield curve'!P95*$P$9/100)</f>
        <v>0.3030068095</v>
      </c>
      <c r="Q102" s="10">
        <f>exp(-'Yield curve'!Q95*$Q$9/100)</f>
        <v>0.2767059193</v>
      </c>
      <c r="R102" s="10">
        <f>exp(-'Yield curve'!R95*$R$9/100)</f>
        <v>0.252334422</v>
      </c>
      <c r="S102" s="10">
        <f>exp(-'Yield curve'!S95*$S$9/100)</f>
        <v>0.2297875713</v>
      </c>
      <c r="T102" s="10">
        <f>exp(-'Yield curve'!T95*$T$9/100)</f>
        <v>0.208962598</v>
      </c>
      <c r="U102" s="99">
        <f>exp(-'Yield curve'!U95*$U$9/100)</f>
        <v>0.1897590822</v>
      </c>
      <c r="V102" s="99">
        <f t="shared" si="4"/>
        <v>57.78181357</v>
      </c>
      <c r="W102" s="99">
        <f t="shared" si="5"/>
        <v>11.87554864</v>
      </c>
      <c r="X102" s="99">
        <f>W102*(Bonds!AO92/100)*(1/(1+(Bonds!U92/100)))</f>
        <v>-0.002192881292</v>
      </c>
      <c r="Y102" s="99">
        <f>-W102*Bonds!$AS$8</f>
        <v>-1.85944443</v>
      </c>
      <c r="Z102" s="99">
        <f t="shared" si="6"/>
        <v>-5.880079582</v>
      </c>
    </row>
    <row r="103">
      <c r="A103" s="262">
        <v>43003.0</v>
      </c>
      <c r="B103" s="10">
        <f>exp(-'Yield curve'!B96*$B$9/100)</f>
        <v>0.9272797305</v>
      </c>
      <c r="C103" s="10">
        <f>exp(-'Yield curve'!C96*$C$9/100)</f>
        <v>0.8601917065</v>
      </c>
      <c r="D103" s="10">
        <f>exp(-'Yield curve'!D96*$D$9/100)</f>
        <v>0.7977978775</v>
      </c>
      <c r="E103" s="10">
        <f>exp(-'Yield curve'!E96*$E$9/100)</f>
        <v>0.7397818008</v>
      </c>
      <c r="F103" s="10">
        <f>exp(-'Yield curve'!F96*$F$9/100)</f>
        <v>0.6859160739</v>
      </c>
      <c r="G103" s="10">
        <f>exp(-'Yield curve'!G96*$G$9/100)</f>
        <v>0.6357181336</v>
      </c>
      <c r="H103" s="10">
        <f>exp(-'Yield curve'!H96*$H$9/100)</f>
        <v>0.5890760421</v>
      </c>
      <c r="I103" s="10">
        <f>exp(-'Yield curve'!I96*$I$9/100)</f>
        <v>0.544729103</v>
      </c>
      <c r="J103" s="10">
        <f>exp(-'Yield curve'!J96*$J$9/100)</f>
        <v>0.503384997</v>
      </c>
      <c r="K103" s="10">
        <f>exp(-'Yield curve'!K96*$K$9/100)</f>
        <v>0.4648688296</v>
      </c>
      <c r="L103" s="10">
        <f>exp(-'Yield curve'!L96*$L$9/100)</f>
        <v>0.4277570007</v>
      </c>
      <c r="M103" s="10">
        <f>exp(-'Yield curve'!M96*$M$9/100)</f>
        <v>0.3931358707</v>
      </c>
      <c r="N103" s="10">
        <f>exp(-'Yield curve'!N96*$N$9/100)</f>
        <v>0.3608835315</v>
      </c>
      <c r="O103" s="10">
        <f>exp(-'Yield curve'!O96*$O$9/100)</f>
        <v>0.3308798369</v>
      </c>
      <c r="P103" s="10">
        <f>exp(-'Yield curve'!P96*$P$9/100)</f>
        <v>0.3030068095</v>
      </c>
      <c r="Q103" s="10">
        <f>exp(-'Yield curve'!Q96*$Q$9/100)</f>
        <v>0.2765288842</v>
      </c>
      <c r="R103" s="10">
        <f>exp(-'Yield curve'!R96*$R$9/100)</f>
        <v>0.2519914804</v>
      </c>
      <c r="S103" s="10">
        <f>exp(-'Yield curve'!S96*$S$9/100)</f>
        <v>0.2292917658</v>
      </c>
      <c r="T103" s="10">
        <f>exp(-'Yield curve'!T96*$T$9/100)</f>
        <v>0.2083283163</v>
      </c>
      <c r="U103" s="99">
        <f>exp(-'Yield curve'!U96*$U$9/100)</f>
        <v>0.1890015619</v>
      </c>
      <c r="V103" s="99">
        <f t="shared" si="4"/>
        <v>57.7783536</v>
      </c>
      <c r="W103" s="99">
        <f t="shared" si="5"/>
        <v>11.85711003</v>
      </c>
      <c r="X103" s="99">
        <f>W103*(Bonds!AO93/100)*(1/(1+(Bonds!U93/100)))</f>
        <v>0.005472680714</v>
      </c>
      <c r="Y103" s="99">
        <f>-W103*Bonds!$AS$8</f>
        <v>-1.856557359</v>
      </c>
      <c r="Z103" s="99">
        <f t="shared" si="6"/>
        <v>-5.870949861</v>
      </c>
    </row>
    <row r="104">
      <c r="A104" s="262">
        <v>43000.0</v>
      </c>
      <c r="B104" s="10">
        <f>exp(-'Yield curve'!B97*$B$9/100)</f>
        <v>0.927465205</v>
      </c>
      <c r="C104" s="10">
        <f>exp(-'Yield curve'!C97*$C$9/100)</f>
        <v>0.8601917065</v>
      </c>
      <c r="D104" s="10">
        <f>exp(-'Yield curve'!D97*$D$9/100)</f>
        <v>0.7977978775</v>
      </c>
      <c r="E104" s="10">
        <f>exp(-'Yield curve'!E97*$E$9/100)</f>
        <v>0.739929772</v>
      </c>
      <c r="F104" s="10">
        <f>exp(-'Yield curve'!F97*$F$9/100)</f>
        <v>0.6862591177</v>
      </c>
      <c r="G104" s="10">
        <f>exp(-'Yield curve'!G97*$G$9/100)</f>
        <v>0.636099679</v>
      </c>
      <c r="H104" s="10">
        <f>exp(-'Yield curve'!H97*$H$9/100)</f>
        <v>0.5894885396</v>
      </c>
      <c r="I104" s="10">
        <f>exp(-'Yield curve'!I97*$I$9/100)</f>
        <v>0.5454558929</v>
      </c>
      <c r="J104" s="10">
        <f>exp(-'Yield curve'!J97*$J$9/100)</f>
        <v>0.5044432163</v>
      </c>
      <c r="K104" s="10">
        <f>exp(-'Yield curve'!K97*$K$9/100)</f>
        <v>0.4662655301</v>
      </c>
      <c r="L104" s="10">
        <f>exp(-'Yield curve'!L97*$L$9/100)</f>
        <v>0.4293598073</v>
      </c>
      <c r="M104" s="10">
        <f>exp(-'Yield curve'!M97*$M$9/100)</f>
        <v>0.3949326638</v>
      </c>
      <c r="N104" s="10">
        <f>exp(-'Yield curve'!N97*$N$9/100)</f>
        <v>0.3628593447</v>
      </c>
      <c r="O104" s="10">
        <f>exp(-'Yield curve'!O97*$O$9/100)</f>
        <v>0.3330175792</v>
      </c>
      <c r="P104" s="10">
        <f>exp(-'Yield curve'!P97*$P$9/100)</f>
        <v>0.305287904</v>
      </c>
      <c r="Q104" s="10">
        <f>exp(-'Yield curve'!Q97*$Q$9/100)</f>
        <v>0.2787499878</v>
      </c>
      <c r="R104" s="10">
        <f>exp(-'Yield curve'!R97*$R$9/100)</f>
        <v>0.254142537</v>
      </c>
      <c r="S104" s="10">
        <f>exp(-'Yield curve'!S97*$S$9/100)</f>
        <v>0.2313647059</v>
      </c>
      <c r="T104" s="10">
        <f>exp(-'Yield curve'!T97*$T$9/100)</f>
        <v>0.210316866</v>
      </c>
      <c r="U104" s="99">
        <f>exp(-'Yield curve'!U97*$U$9/100)</f>
        <v>0.1909010592</v>
      </c>
      <c r="V104" s="99">
        <f t="shared" si="4"/>
        <v>58.06742188</v>
      </c>
      <c r="W104" s="99">
        <f t="shared" si="5"/>
        <v>11.88769919</v>
      </c>
      <c r="X104" s="99">
        <f>W104*(Bonds!AO94/100)*(1/(1+(Bonds!U94/100)))</f>
        <v>-0.001097866567</v>
      </c>
      <c r="Y104" s="99">
        <f>-W104*Bonds!$AS$8</f>
        <v>-1.861346934</v>
      </c>
      <c r="Z104" s="99">
        <f t="shared" si="6"/>
        <v>-5.886095828</v>
      </c>
    </row>
    <row r="105">
      <c r="A105" s="262">
        <v>42999.0</v>
      </c>
      <c r="B105" s="10">
        <f>exp(-'Yield curve'!B98*$B$9/100)</f>
        <v>0.9270015883</v>
      </c>
      <c r="C105" s="10">
        <f>exp(-'Yield curve'!C98*$C$9/100)</f>
        <v>0.8593319448</v>
      </c>
      <c r="D105" s="10">
        <f>exp(-'Yield curve'!D98*$D$9/100)</f>
        <v>0.7968410942</v>
      </c>
      <c r="E105" s="10">
        <f>exp(-'Yield curve'!E98*$E$9/100)</f>
        <v>0.7390423888</v>
      </c>
      <c r="F105" s="10">
        <f>exp(-'Yield curve'!F98*$F$9/100)</f>
        <v>0.6855732016</v>
      </c>
      <c r="G105" s="10">
        <f>exp(-'Yield curve'!G98*$G$9/100)</f>
        <v>0.6357181336</v>
      </c>
      <c r="H105" s="10">
        <f>exp(-'Yield curve'!H98*$H$9/100)</f>
        <v>0.5894885396</v>
      </c>
      <c r="I105" s="10">
        <f>exp(-'Yield curve'!I98*$I$9/100)</f>
        <v>0.5454558929</v>
      </c>
      <c r="J105" s="10">
        <f>exp(-'Yield curve'!J98*$J$9/100)</f>
        <v>0.5044432163</v>
      </c>
      <c r="K105" s="10">
        <f>exp(-'Yield curve'!K98*$K$9/100)</f>
        <v>0.4662655301</v>
      </c>
      <c r="L105" s="10">
        <f>exp(-'Yield curve'!L98*$L$9/100)</f>
        <v>0.4293598073</v>
      </c>
      <c r="M105" s="10">
        <f>exp(-'Yield curve'!M98*$M$9/100)</f>
        <v>0.3949326638</v>
      </c>
      <c r="N105" s="10">
        <f>exp(-'Yield curve'!N98*$N$9/100)</f>
        <v>0.3628593447</v>
      </c>
      <c r="O105" s="10">
        <f>exp(-'Yield curve'!O98*$O$9/100)</f>
        <v>0.3330175792</v>
      </c>
      <c r="P105" s="10">
        <f>exp(-'Yield curve'!P98*$P$9/100)</f>
        <v>0.305287904</v>
      </c>
      <c r="Q105" s="10">
        <f>exp(-'Yield curve'!Q98*$Q$9/100)</f>
        <v>0.2786608021</v>
      </c>
      <c r="R105" s="10">
        <f>exp(-'Yield curve'!R98*$R$9/100)</f>
        <v>0.2539697788</v>
      </c>
      <c r="S105" s="10">
        <f>exp(-'Yield curve'!S98*$S$9/100)</f>
        <v>0.2311149669</v>
      </c>
      <c r="T105" s="10">
        <f>exp(-'Yield curve'!T98*$T$9/100)</f>
        <v>0.2099974272</v>
      </c>
      <c r="U105" s="99">
        <f>exp(-'Yield curve'!U98*$U$9/100)</f>
        <v>0.1905196386</v>
      </c>
      <c r="V105" s="99">
        <f t="shared" si="4"/>
        <v>58.00748963</v>
      </c>
      <c r="W105" s="99">
        <f t="shared" si="5"/>
        <v>11.88428757</v>
      </c>
      <c r="X105" s="99">
        <f>W105*(Bonds!AO95/100)*(1/(1+(Bonds!U95/100)))</f>
        <v>0.00109745014</v>
      </c>
      <c r="Y105" s="99">
        <f>-W105*Bonds!$AS$8</f>
        <v>-1.860812751</v>
      </c>
      <c r="Z105" s="99">
        <f t="shared" si="6"/>
        <v>-5.884406591</v>
      </c>
    </row>
    <row r="106">
      <c r="A106" s="262">
        <v>42998.0</v>
      </c>
      <c r="B106" s="10">
        <f>exp(-'Yield curve'!B99*$B$9/100)</f>
        <v>0.9268162066</v>
      </c>
      <c r="C106" s="10">
        <f>exp(-'Yield curve'!C99*$C$9/100)</f>
        <v>0.8596757463</v>
      </c>
      <c r="D106" s="10">
        <f>exp(-'Yield curve'!D99*$D$9/100)</f>
        <v>0.7977978775</v>
      </c>
      <c r="E106" s="10">
        <f>exp(-'Yield curve'!E99*$E$9/100)</f>
        <v>0.7403738631</v>
      </c>
      <c r="F106" s="10">
        <f>exp(-'Yield curve'!F99*$F$9/100)</f>
        <v>0.6872892788</v>
      </c>
      <c r="G106" s="10">
        <f>exp(-'Yield curve'!G99*$G$9/100)</f>
        <v>0.6374368919</v>
      </c>
      <c r="H106" s="10">
        <f>exp(-'Yield curve'!H99*$H$9/100)</f>
        <v>0.5911414205</v>
      </c>
      <c r="I106" s="10">
        <f>exp(-'Yield curve'!I99*$I$9/100)</f>
        <v>0.5470582458</v>
      </c>
      <c r="J106" s="10">
        <f>exp(-'Yield curve'!J99*$J$9/100)</f>
        <v>0.5059588182</v>
      </c>
      <c r="K106" s="10">
        <f>exp(-'Yield curve'!K99*$K$9/100)</f>
        <v>0.467666427</v>
      </c>
      <c r="L106" s="10">
        <f>exp(-'Yield curve'!L99*$L$9/100)</f>
        <v>0.430589534</v>
      </c>
      <c r="M106" s="10">
        <f>exp(-'Yield curve'!M99*$M$9/100)</f>
        <v>0.3959766635</v>
      </c>
      <c r="N106" s="10">
        <f>exp(-'Yield curve'!N99*$N$9/100)</f>
        <v>0.3637094298</v>
      </c>
      <c r="O106" s="10">
        <f>exp(-'Yield curve'!O99*$O$9/100)</f>
        <v>0.3336709337</v>
      </c>
      <c r="P106" s="10">
        <f>exp(-'Yield curve'!P99*$P$9/100)</f>
        <v>0.3057461795</v>
      </c>
      <c r="Q106" s="10">
        <f>exp(-'Yield curve'!Q99*$Q$9/100)</f>
        <v>0.2791070162</v>
      </c>
      <c r="R106" s="10">
        <f>exp(-'Yield curve'!R99*$R$9/100)</f>
        <v>0.2544018947</v>
      </c>
      <c r="S106" s="10">
        <f>exp(-'Yield curve'!S99*$S$9/100)</f>
        <v>0.2315313485</v>
      </c>
      <c r="T106" s="10">
        <f>exp(-'Yield curve'!T99*$T$9/100)</f>
        <v>0.2103968015</v>
      </c>
      <c r="U106" s="99">
        <f>exp(-'Yield curve'!U99*$U$9/100)</f>
        <v>0.1909010592</v>
      </c>
      <c r="V106" s="99">
        <f t="shared" si="4"/>
        <v>58.11908846</v>
      </c>
      <c r="W106" s="99">
        <f t="shared" si="5"/>
        <v>11.88629007</v>
      </c>
      <c r="X106" s="99">
        <f>W106*(Bonds!AO96/100)*(1/(1+(Bonds!U96/100)))</f>
        <v>0</v>
      </c>
      <c r="Y106" s="99">
        <f>-W106*Bonds!$AS$8</f>
        <v>-1.861126297</v>
      </c>
      <c r="Z106" s="99">
        <f t="shared" si="6"/>
        <v>-5.885398113</v>
      </c>
    </row>
    <row r="107">
      <c r="A107" s="262">
        <v>42997.0</v>
      </c>
      <c r="B107" s="10">
        <f>exp(-'Yield curve'!B100*$B$9/100)</f>
        <v>0.9267235296</v>
      </c>
      <c r="C107" s="10">
        <f>exp(-'Yield curve'!C100*$C$9/100)</f>
        <v>0.8591600956</v>
      </c>
      <c r="D107" s="10">
        <f>exp(-'Yield curve'!D100*$D$9/100)</f>
        <v>0.7970801824</v>
      </c>
      <c r="E107" s="10">
        <f>exp(-'Yield curve'!E100*$E$9/100)</f>
        <v>0.7394859473</v>
      </c>
      <c r="F107" s="10">
        <f>exp(-'Yield curve'!F100*$F$9/100)</f>
        <v>0.6862591177</v>
      </c>
      <c r="G107" s="10">
        <f>exp(-'Yield curve'!G100*$G$9/100)</f>
        <v>0.6362905375</v>
      </c>
      <c r="H107" s="10">
        <f>exp(-'Yield curve'!H100*$H$9/100)</f>
        <v>0.5899013261</v>
      </c>
      <c r="I107" s="10">
        <f>exp(-'Yield curve'!I100*$I$9/100)</f>
        <v>0.5458924322</v>
      </c>
      <c r="J107" s="10">
        <f>exp(-'Yield curve'!J100*$J$9/100)</f>
        <v>0.5048974195</v>
      </c>
      <c r="K107" s="10">
        <f>exp(-'Yield curve'!K100*$K$9/100)</f>
        <v>0.4667320289</v>
      </c>
      <c r="L107" s="10">
        <f>exp(-'Yield curve'!L100*$L$9/100)</f>
        <v>0.4297378102</v>
      </c>
      <c r="M107" s="10">
        <f>exp(-'Yield curve'!M100*$M$9/100)</f>
        <v>0.3952171177</v>
      </c>
      <c r="N107" s="10">
        <f>exp(-'Yield curve'!N100*$N$9/100)</f>
        <v>0.3630480806</v>
      </c>
      <c r="O107" s="10">
        <f>exp(-'Yield curve'!O100*$O$9/100)</f>
        <v>0.3331108372</v>
      </c>
      <c r="P107" s="10">
        <f>exp(-'Yield curve'!P100*$P$9/100)</f>
        <v>0.305287904</v>
      </c>
      <c r="Q107" s="10">
        <f>exp(-'Yield curve'!Q100*$Q$9/100)</f>
        <v>0.2787499878</v>
      </c>
      <c r="R107" s="10">
        <f>exp(-'Yield curve'!R100*$R$9/100)</f>
        <v>0.254142537</v>
      </c>
      <c r="S107" s="10">
        <f>exp(-'Yield curve'!S100*$S$9/100)</f>
        <v>0.2313647059</v>
      </c>
      <c r="T107" s="10">
        <f>exp(-'Yield curve'!T100*$T$9/100)</f>
        <v>0.210316866</v>
      </c>
      <c r="U107" s="99">
        <f>exp(-'Yield curve'!U100*$U$9/100)</f>
        <v>0.1909010592</v>
      </c>
      <c r="V107" s="99">
        <f t="shared" si="4"/>
        <v>58.06730401</v>
      </c>
      <c r="W107" s="99">
        <f t="shared" si="5"/>
        <v>11.88916146</v>
      </c>
      <c r="X107" s="99">
        <f>W107*(Bonds!AO97/100)*(1/(1+(Bonds!U97/100)))</f>
        <v>-0.001098001612</v>
      </c>
      <c r="Y107" s="99">
        <f>-W107*Bonds!$AS$8</f>
        <v>-1.861575893</v>
      </c>
      <c r="Z107" s="99">
        <f t="shared" si="6"/>
        <v>-5.886819858</v>
      </c>
    </row>
    <row r="108">
      <c r="A108" s="262">
        <v>42996.0</v>
      </c>
      <c r="B108" s="10">
        <f>exp(-'Yield curve'!B101*$B$9/100)</f>
        <v>0.9267235296</v>
      </c>
      <c r="C108" s="10">
        <f>exp(-'Yield curve'!C101*$C$9/100)</f>
        <v>0.8591600956</v>
      </c>
      <c r="D108" s="10">
        <f>exp(-'Yield curve'!D101*$D$9/100)</f>
        <v>0.7968410942</v>
      </c>
      <c r="E108" s="10">
        <f>exp(-'Yield curve'!E101*$E$9/100)</f>
        <v>0.7391902121</v>
      </c>
      <c r="F108" s="10">
        <f>exp(-'Yield curve'!F101*$F$9/100)</f>
        <v>0.6859160739</v>
      </c>
      <c r="G108" s="10">
        <f>exp(-'Yield curve'!G101*$G$9/100)</f>
        <v>0.636099679</v>
      </c>
      <c r="H108" s="10">
        <f>exp(-'Yield curve'!H101*$H$9/100)</f>
        <v>0.5899013261</v>
      </c>
      <c r="I108" s="10">
        <f>exp(-'Yield curve'!I101*$I$9/100)</f>
        <v>0.5457468803</v>
      </c>
      <c r="J108" s="10">
        <f>exp(-'Yield curve'!J101*$J$9/100)</f>
        <v>0.5045945719</v>
      </c>
      <c r="K108" s="10">
        <f>exp(-'Yield curve'!K101*$K$9/100)</f>
        <v>0.4662655301</v>
      </c>
      <c r="L108" s="10">
        <f>exp(-'Yield curve'!L101*$L$9/100)</f>
        <v>0.4292653585</v>
      </c>
      <c r="M108" s="10">
        <f>exp(-'Yield curve'!M101*$M$9/100)</f>
        <v>0.3947431416</v>
      </c>
      <c r="N108" s="10">
        <f>exp(-'Yield curve'!N101*$N$9/100)</f>
        <v>0.3625764248</v>
      </c>
      <c r="O108" s="10">
        <f>exp(-'Yield curve'!O101*$O$9/100)</f>
        <v>0.3326448083</v>
      </c>
      <c r="P108" s="10">
        <f>exp(-'Yield curve'!P101*$P$9/100)</f>
        <v>0.3048303154</v>
      </c>
      <c r="Q108" s="10">
        <f>exp(-'Yield curve'!Q101*$Q$9/100)</f>
        <v>0.2783043444</v>
      </c>
      <c r="R108" s="10">
        <f>exp(-'Yield curve'!R101*$R$9/100)</f>
        <v>0.2537108617</v>
      </c>
      <c r="S108" s="10">
        <f>exp(-'Yield curve'!S101*$S$9/100)</f>
        <v>0.230948624</v>
      </c>
      <c r="T108" s="10">
        <f>exp(-'Yield curve'!T101*$T$9/100)</f>
        <v>0.2099176433</v>
      </c>
      <c r="U108" s="99">
        <f>exp(-'Yield curve'!U101*$U$9/100)</f>
        <v>0.1905196386</v>
      </c>
      <c r="V108" s="99">
        <f t="shared" si="4"/>
        <v>58.00356447</v>
      </c>
      <c r="W108" s="99">
        <f t="shared" si="5"/>
        <v>11.8834963</v>
      </c>
      <c r="X108" s="99">
        <f>W108*(Bonds!AO98/100)*(1/(1+(Bonds!U98/100)))</f>
        <v>0.006584262426</v>
      </c>
      <c r="Y108" s="99">
        <f>-W108*Bonds!$AS$8</f>
        <v>-1.860688856</v>
      </c>
      <c r="Z108" s="99">
        <f t="shared" si="6"/>
        <v>-5.884014802</v>
      </c>
    </row>
    <row r="109">
      <c r="A109" s="262">
        <v>42993.0</v>
      </c>
      <c r="B109" s="10">
        <f>exp(-'Yield curve'!B102*$B$9/100)</f>
        <v>0.9268162066</v>
      </c>
      <c r="C109" s="10">
        <f>exp(-'Yield curve'!C102*$C$9/100)</f>
        <v>0.8588165003</v>
      </c>
      <c r="D109" s="10">
        <f>exp(-'Yield curve'!D102*$D$9/100)</f>
        <v>0.7966020777</v>
      </c>
      <c r="E109" s="10">
        <f>exp(-'Yield curve'!E102*$E$9/100)</f>
        <v>0.7393380649</v>
      </c>
      <c r="F109" s="10">
        <f>exp(-'Yield curve'!F102*$F$9/100)</f>
        <v>0.686602333</v>
      </c>
      <c r="G109" s="10">
        <f>exp(-'Yield curve'!G102*$G$9/100)</f>
        <v>0.6372456895</v>
      </c>
      <c r="H109" s="10">
        <f>exp(-'Yield curve'!H102*$H$9/100)</f>
        <v>0.5915553644</v>
      </c>
      <c r="I109" s="10">
        <f>exp(-'Yield curve'!I102*$I$9/100)</f>
        <v>0.5476420859</v>
      </c>
      <c r="J109" s="10">
        <f>exp(-'Yield curve'!J102*$J$9/100)</f>
        <v>0.5067183259</v>
      </c>
      <c r="K109" s="10">
        <f>exp(-'Yield curve'!K102*$K$9/100)</f>
        <v>0.4686026958</v>
      </c>
      <c r="L109" s="10">
        <f>exp(-'Yield curve'!L102*$L$9/100)</f>
        <v>0.4316328225</v>
      </c>
      <c r="M109" s="10">
        <f>exp(-'Yield curve'!M102*$M$9/100)</f>
        <v>0.3971187201</v>
      </c>
      <c r="N109" s="10">
        <f>exp(-'Yield curve'!N102*$N$9/100)</f>
        <v>0.3649408476</v>
      </c>
      <c r="O109" s="10">
        <f>exp(-'Yield curve'!O102*$O$9/100)</f>
        <v>0.3349814908</v>
      </c>
      <c r="P109" s="10">
        <f>exp(-'Yield curve'!P102*$P$9/100)</f>
        <v>0.3071251376</v>
      </c>
      <c r="Q109" s="10">
        <f>exp(-'Yield curve'!Q102*$Q$9/100)</f>
        <v>0.2806294958</v>
      </c>
      <c r="R109" s="10">
        <f>exp(-'Yield curve'!R102*$R$9/100)</f>
        <v>0.2560506506</v>
      </c>
      <c r="S109" s="10">
        <f>exp(-'Yield curve'!S102*$S$9/100)</f>
        <v>0.2332883586</v>
      </c>
      <c r="T109" s="10">
        <f>exp(-'Yield curve'!T102*$T$9/100)</f>
        <v>0.2122437289</v>
      </c>
      <c r="U109" s="99">
        <f>exp(-'Yield curve'!U102*$U$9/100)</f>
        <v>0.1928196467</v>
      </c>
      <c r="V109" s="99">
        <f t="shared" si="4"/>
        <v>58.36504564</v>
      </c>
      <c r="W109" s="99">
        <f t="shared" si="5"/>
        <v>11.918902</v>
      </c>
      <c r="X109" s="99">
        <f>W109*(Bonds!AO99/100)*(1/(1+(Bonds!U99/100)))</f>
        <v>-0.001101256768</v>
      </c>
      <c r="Y109" s="99">
        <f>-W109*Bonds!$AS$8</f>
        <v>-1.866232595</v>
      </c>
      <c r="Z109" s="99">
        <f t="shared" si="6"/>
        <v>-5.901545642</v>
      </c>
    </row>
    <row r="110">
      <c r="A110" s="262">
        <v>42992.0</v>
      </c>
      <c r="B110" s="10">
        <f>exp(-'Yield curve'!B103*$B$9/100)</f>
        <v>0.9263529143</v>
      </c>
      <c r="C110" s="10">
        <f>exp(-'Yield curve'!C103*$C$9/100)</f>
        <v>0.8586447541</v>
      </c>
      <c r="D110" s="10">
        <f>exp(-'Yield curve'!D103*$D$9/100)</f>
        <v>0.7963631329</v>
      </c>
      <c r="E110" s="10">
        <f>exp(-'Yield curve'!E103*$E$9/100)</f>
        <v>0.7390423888</v>
      </c>
      <c r="F110" s="10">
        <f>exp(-'Yield curve'!F103*$F$9/100)</f>
        <v>0.6862591177</v>
      </c>
      <c r="G110" s="10">
        <f>exp(-'Yield curve'!G103*$G$9/100)</f>
        <v>0.6366724264</v>
      </c>
      <c r="H110" s="10">
        <f>exp(-'Yield curve'!H103*$H$9/100)</f>
        <v>0.5907277663</v>
      </c>
      <c r="I110" s="10">
        <f>exp(-'Yield curve'!I103*$I$9/100)</f>
        <v>0.5467665592</v>
      </c>
      <c r="J110" s="10">
        <f>exp(-'Yield curve'!J103*$J$9/100)</f>
        <v>0.5058070533</v>
      </c>
      <c r="K110" s="10">
        <f>exp(-'Yield curve'!K103*$K$9/100)</f>
        <v>0.467666427</v>
      </c>
      <c r="L110" s="10">
        <f>exp(-'Yield curve'!L103*$L$9/100)</f>
        <v>0.4306842741</v>
      </c>
      <c r="M110" s="10">
        <f>exp(-'Yield curve'!M103*$M$9/100)</f>
        <v>0.3961667779</v>
      </c>
      <c r="N110" s="10">
        <f>exp(-'Yield curve'!N103*$N$9/100)</f>
        <v>0.3639932338</v>
      </c>
      <c r="O110" s="10">
        <f>exp(-'Yield curve'!O103*$O$9/100)</f>
        <v>0.3340448545</v>
      </c>
      <c r="P110" s="10">
        <f>exp(-'Yield curve'!P103*$P$9/100)</f>
        <v>0.3062051429</v>
      </c>
      <c r="Q110" s="10">
        <f>exp(-'Yield curve'!Q103*$Q$9/100)</f>
        <v>0.2798224455</v>
      </c>
      <c r="R110" s="10">
        <f>exp(-'Yield curve'!R103*$R$9/100)</f>
        <v>0.2553551392</v>
      </c>
      <c r="S110" s="10">
        <f>exp(-'Yield curve'!S103*$S$9/100)</f>
        <v>0.2327012121</v>
      </c>
      <c r="T110" s="10">
        <f>exp(-'Yield curve'!T103*$T$9/100)</f>
        <v>0.2117603645</v>
      </c>
      <c r="U110" s="99">
        <f>exp(-'Yield curve'!U103*$U$9/100)</f>
        <v>0.1924343928</v>
      </c>
      <c r="V110" s="99">
        <f t="shared" si="4"/>
        <v>58.27332079</v>
      </c>
      <c r="W110" s="99">
        <f t="shared" si="5"/>
        <v>11.91404085</v>
      </c>
      <c r="X110" s="99">
        <f>W110*(Bonds!AO100/100)*(1/(1+(Bonds!U100/100)))</f>
        <v>0</v>
      </c>
      <c r="Y110" s="99">
        <f>-W110*Bonds!$AS$8</f>
        <v>-1.865471447</v>
      </c>
      <c r="Z110" s="99">
        <f t="shared" si="6"/>
        <v>-5.899138683</v>
      </c>
    </row>
    <row r="111">
      <c r="A111" s="262">
        <v>42991.0</v>
      </c>
      <c r="B111" s="10">
        <f>exp(-'Yield curve'!B104*$B$9/100)</f>
        <v>0.9263529143</v>
      </c>
      <c r="C111" s="10">
        <f>exp(-'Yield curve'!C104*$C$9/100)</f>
        <v>0.8584730424</v>
      </c>
      <c r="D111" s="10">
        <f>exp(-'Yield curve'!D104*$D$9/100)</f>
        <v>0.7963631329</v>
      </c>
      <c r="E111" s="10">
        <f>exp(-'Yield curve'!E104*$E$9/100)</f>
        <v>0.7390423888</v>
      </c>
      <c r="F111" s="10">
        <f>exp(-'Yield curve'!F104*$F$9/100)</f>
        <v>0.6862591177</v>
      </c>
      <c r="G111" s="10">
        <f>exp(-'Yield curve'!G104*$G$9/100)</f>
        <v>0.6368634567</v>
      </c>
      <c r="H111" s="10">
        <f>exp(-'Yield curve'!H104*$H$9/100)</f>
        <v>0.5911414205</v>
      </c>
      <c r="I111" s="10">
        <f>exp(-'Yield curve'!I104*$I$9/100)</f>
        <v>0.5472041474</v>
      </c>
      <c r="J111" s="10">
        <f>exp(-'Yield curve'!J104*$J$9/100)</f>
        <v>0.5062624846</v>
      </c>
      <c r="K111" s="10">
        <f>exp(-'Yield curve'!K104*$K$9/100)</f>
        <v>0.4681343273</v>
      </c>
      <c r="L111" s="10">
        <f>exp(-'Yield curve'!L104*$L$9/100)</f>
        <v>0.4311582875</v>
      </c>
      <c r="M111" s="10">
        <f>exp(-'Yield curve'!M104*$M$9/100)</f>
        <v>0.3966424634</v>
      </c>
      <c r="N111" s="10">
        <f>exp(-'Yield curve'!N104*$N$9/100)</f>
        <v>0.3644667327</v>
      </c>
      <c r="O111" s="10">
        <f>exp(-'Yield curve'!O104*$O$9/100)</f>
        <v>0.3345128449</v>
      </c>
      <c r="P111" s="10">
        <f>exp(-'Yield curve'!P104*$P$9/100)</f>
        <v>0.3066647953</v>
      </c>
      <c r="Q111" s="10">
        <f>exp(-'Yield curve'!Q104*$Q$9/100)</f>
        <v>0.2801808476</v>
      </c>
      <c r="R111" s="10">
        <f>exp(-'Yield curve'!R104*$R$9/100)</f>
        <v>0.2556157343</v>
      </c>
      <c r="S111" s="10">
        <f>exp(-'Yield curve'!S104*$S$9/100)</f>
        <v>0.2328688173</v>
      </c>
      <c r="T111" s="10">
        <f>exp(-'Yield curve'!T104*$T$9/100)</f>
        <v>0.2118408487</v>
      </c>
      <c r="U111" s="99">
        <f>exp(-'Yield curve'!U104*$U$9/100)</f>
        <v>0.1924343928</v>
      </c>
      <c r="V111" s="99">
        <f t="shared" si="4"/>
        <v>58.29336807</v>
      </c>
      <c r="W111" s="99">
        <f t="shared" si="5"/>
        <v>11.91414385</v>
      </c>
      <c r="X111" s="99">
        <f>W111*(Bonds!AO101/100)*(1/(1+(Bonds!U101/100)))</f>
        <v>-0.001100715433</v>
      </c>
      <c r="Y111" s="99">
        <f>-W111*Bonds!$AS$8</f>
        <v>-1.865487575</v>
      </c>
      <c r="Z111" s="99">
        <f t="shared" si="6"/>
        <v>-5.899189683</v>
      </c>
    </row>
    <row r="112">
      <c r="A112" s="262">
        <v>42990.0</v>
      </c>
      <c r="B112" s="10">
        <f>exp(-'Yield curve'!B105*$B$9/100)</f>
        <v>0.9262602836</v>
      </c>
      <c r="C112" s="10">
        <f>exp(-'Yield curve'!C105*$C$9/100)</f>
        <v>0.8584730424</v>
      </c>
      <c r="D112" s="10">
        <f>exp(-'Yield curve'!D105*$D$9/100)</f>
        <v>0.7961242598</v>
      </c>
      <c r="E112" s="10">
        <f>exp(-'Yield curve'!E105*$E$9/100)</f>
        <v>0.738746831</v>
      </c>
      <c r="F112" s="10">
        <f>exp(-'Yield curve'!F105*$F$9/100)</f>
        <v>0.6859160739</v>
      </c>
      <c r="G112" s="10">
        <f>exp(-'Yield curve'!G105*$G$9/100)</f>
        <v>0.6364814533</v>
      </c>
      <c r="H112" s="10">
        <f>exp(-'Yield curve'!H105*$H$9/100)</f>
        <v>0.5907277663</v>
      </c>
      <c r="I112" s="10">
        <f>exp(-'Yield curve'!I105*$I$9/100)</f>
        <v>0.546912383</v>
      </c>
      <c r="J112" s="10">
        <f>exp(-'Yield curve'!J105*$J$9/100)</f>
        <v>0.5061106286</v>
      </c>
      <c r="K112" s="10">
        <f>exp(-'Yield curve'!K105*$K$9/100)</f>
        <v>0.4681343273</v>
      </c>
      <c r="L112" s="10">
        <f>exp(-'Yield curve'!L105*$L$9/100)</f>
        <v>0.4311582875</v>
      </c>
      <c r="M112" s="10">
        <f>exp(-'Yield curve'!M105*$M$9/100)</f>
        <v>0.3966424634</v>
      </c>
      <c r="N112" s="10">
        <f>exp(-'Yield curve'!N105*$N$9/100)</f>
        <v>0.3644667327</v>
      </c>
      <c r="O112" s="10">
        <f>exp(-'Yield curve'!O105*$O$9/100)</f>
        <v>0.3345128449</v>
      </c>
      <c r="P112" s="10">
        <f>exp(-'Yield curve'!P105*$P$9/100)</f>
        <v>0.3066647953</v>
      </c>
      <c r="Q112" s="10">
        <f>exp(-'Yield curve'!Q105*$Q$9/100)</f>
        <v>0.2800912041</v>
      </c>
      <c r="R112" s="10">
        <f>exp(-'Yield curve'!R105*$R$9/100)</f>
        <v>0.2554419747</v>
      </c>
      <c r="S112" s="10">
        <f>exp(-'Yield curve'!S105*$S$9/100)</f>
        <v>0.2326174547</v>
      </c>
      <c r="T112" s="10">
        <f>exp(-'Yield curve'!T105*$T$9/100)</f>
        <v>0.2115190952</v>
      </c>
      <c r="U112" s="99">
        <f>exp(-'Yield curve'!U105*$U$9/100)</f>
        <v>0.1920499086</v>
      </c>
      <c r="V112" s="99">
        <f t="shared" si="4"/>
        <v>58.2411981</v>
      </c>
      <c r="W112" s="99">
        <f t="shared" si="5"/>
        <v>11.90918771</v>
      </c>
      <c r="X112" s="99">
        <f>W112*(Bonds!AO102/100)*(1/(1+(Bonds!U102/100)))</f>
        <v>0.002200311818</v>
      </c>
      <c r="Y112" s="99">
        <f>-W112*Bonds!$AS$8</f>
        <v>-1.864711555</v>
      </c>
      <c r="Z112" s="99">
        <f t="shared" si="6"/>
        <v>-5.896735693</v>
      </c>
    </row>
    <row r="113">
      <c r="A113" s="262">
        <v>42989.0</v>
      </c>
      <c r="B113" s="10">
        <f>exp(-'Yield curve'!B106*$B$9/100)</f>
        <v>0.9262602836</v>
      </c>
      <c r="C113" s="10">
        <f>exp(-'Yield curve'!C106*$C$9/100)</f>
        <v>0.8584730424</v>
      </c>
      <c r="D113" s="10">
        <f>exp(-'Yield curve'!D106*$D$9/100)</f>
        <v>0.7963631329</v>
      </c>
      <c r="E113" s="10">
        <f>exp(-'Yield curve'!E106*$E$9/100)</f>
        <v>0.7391902121</v>
      </c>
      <c r="F113" s="10">
        <f>exp(-'Yield curve'!F106*$F$9/100)</f>
        <v>0.686602333</v>
      </c>
      <c r="G113" s="10">
        <f>exp(-'Yield curve'!G106*$G$9/100)</f>
        <v>0.6374368919</v>
      </c>
      <c r="H113" s="10">
        <f>exp(-'Yield curve'!H106*$H$9/100)</f>
        <v>0.5919695981</v>
      </c>
      <c r="I113" s="10">
        <f>exp(-'Yield curve'!I106*$I$9/100)</f>
        <v>0.5482265491</v>
      </c>
      <c r="J113" s="10">
        <f>exp(-'Yield curve'!J106*$J$9/100)</f>
        <v>0.5074789737</v>
      </c>
      <c r="K113" s="10">
        <f>exp(-'Yield curve'!K106*$K$9/100)</f>
        <v>0.469540839</v>
      </c>
      <c r="L113" s="10">
        <f>exp(-'Yield curve'!L106*$L$9/100)</f>
        <v>0.4324883022</v>
      </c>
      <c r="M113" s="10">
        <f>exp(-'Yield curve'!M106*$M$9/100)</f>
        <v>0.3978819205</v>
      </c>
      <c r="N113" s="10">
        <f>exp(-'Yield curve'!N106*$N$9/100)</f>
        <v>0.3656056447</v>
      </c>
      <c r="O113" s="10">
        <f>exp(-'Yield curve'!O106*$O$9/100)</f>
        <v>0.3355447327</v>
      </c>
      <c r="P113" s="10">
        <f>exp(-'Yield curve'!P106*$P$9/100)</f>
        <v>0.307586171</v>
      </c>
      <c r="Q113" s="10">
        <f>exp(-'Yield curve'!Q106*$Q$9/100)</f>
        <v>0.2809889315</v>
      </c>
      <c r="R113" s="10">
        <f>exp(-'Yield curve'!R106*$R$9/100)</f>
        <v>0.2563119555</v>
      </c>
      <c r="S113" s="10">
        <f>exp(-'Yield curve'!S106*$S$9/100)</f>
        <v>0.2334563867</v>
      </c>
      <c r="T113" s="10">
        <f>exp(-'Yield curve'!T106*$T$9/100)</f>
        <v>0.2123243969</v>
      </c>
      <c r="U113" s="99">
        <f>exp(-'Yield curve'!U106*$U$9/100)</f>
        <v>0.1928196467</v>
      </c>
      <c r="V113" s="99">
        <f t="shared" si="4"/>
        <v>58.38816445</v>
      </c>
      <c r="W113" s="99">
        <f t="shared" si="5"/>
        <v>11.9196058</v>
      </c>
      <c r="X113" s="99">
        <f>W113*(Bonds!AO103/100)*(1/(1+(Bonds!U103/100)))</f>
        <v>0.004405287184</v>
      </c>
      <c r="Y113" s="99">
        <f>-W113*Bonds!$AS$8</f>
        <v>-1.866342793</v>
      </c>
      <c r="Z113" s="99">
        <f t="shared" si="6"/>
        <v>-5.901894121</v>
      </c>
    </row>
    <row r="114">
      <c r="A114" s="262">
        <v>42986.0</v>
      </c>
      <c r="B114" s="10">
        <f>exp(-'Yield curve'!B107*$B$9/100)</f>
        <v>0.9260750501</v>
      </c>
      <c r="C114" s="10">
        <f>exp(-'Yield curve'!C107*$C$9/100)</f>
        <v>0.8583013649</v>
      </c>
      <c r="D114" s="10">
        <f>exp(-'Yield curve'!D107*$D$9/100)</f>
        <v>0.7963631329</v>
      </c>
      <c r="E114" s="10">
        <f>exp(-'Yield curve'!E107*$E$9/100)</f>
        <v>0.7391902121</v>
      </c>
      <c r="F114" s="10">
        <f>exp(-'Yield curve'!F107*$F$9/100)</f>
        <v>0.686602333</v>
      </c>
      <c r="G114" s="10">
        <f>exp(-'Yield curve'!G107*$G$9/100)</f>
        <v>0.6372456895</v>
      </c>
      <c r="H114" s="10">
        <f>exp(-'Yield curve'!H107*$H$9/100)</f>
        <v>0.5915553644</v>
      </c>
      <c r="I114" s="10">
        <f>exp(-'Yield curve'!I107*$I$9/100)</f>
        <v>0.5479342396</v>
      </c>
      <c r="J114" s="10">
        <f>exp(-'Yield curve'!J107*$J$9/100)</f>
        <v>0.5073267529</v>
      </c>
      <c r="K114" s="10">
        <f>exp(-'Yield curve'!K107*$K$9/100)</f>
        <v>0.469540839</v>
      </c>
      <c r="L114" s="10">
        <f>exp(-'Yield curve'!L107*$L$9/100)</f>
        <v>0.4327738387</v>
      </c>
      <c r="M114" s="10">
        <f>exp(-'Yield curve'!M107*$M$9/100)</f>
        <v>0.3984552831</v>
      </c>
      <c r="N114" s="10">
        <f>exp(-'Yield curve'!N107*$N$9/100)</f>
        <v>0.3664621636</v>
      </c>
      <c r="O114" s="10">
        <f>exp(-'Yield curve'!O107*$O$9/100)</f>
        <v>0.3366740592</v>
      </c>
      <c r="P114" s="10">
        <f>exp(-'Yield curve'!P107*$P$9/100)</f>
        <v>0.3089734278</v>
      </c>
      <c r="Q114" s="10">
        <f>exp(-'Yield curve'!Q107*$Q$9/100)</f>
        <v>0.2824312841</v>
      </c>
      <c r="R114" s="10">
        <f>exp(-'Yield curve'!R107*$R$9/100)</f>
        <v>0.2577977284</v>
      </c>
      <c r="S114" s="10">
        <f>exp(-'Yield curve'!S107*$S$9/100)</f>
        <v>0.2349740962</v>
      </c>
      <c r="T114" s="10">
        <f>exp(-'Yield curve'!T107*$T$9/100)</f>
        <v>0.2138629264</v>
      </c>
      <c r="U114" s="99">
        <f>exp(-'Yield curve'!U107*$U$9/100)</f>
        <v>0.1943683906</v>
      </c>
      <c r="V114" s="99">
        <f t="shared" si="4"/>
        <v>58.58447177</v>
      </c>
      <c r="W114" s="99">
        <f t="shared" si="5"/>
        <v>11.94519268</v>
      </c>
      <c r="X114" s="99">
        <f>W114*(Bonds!AO104/100)*(1/(1+(Bonds!U104/100)))</f>
        <v>-0.005520469859</v>
      </c>
      <c r="Y114" s="99">
        <f>-W114*Bonds!$AS$8</f>
        <v>-1.870349125</v>
      </c>
      <c r="Z114" s="99">
        <f t="shared" si="6"/>
        <v>-5.914563254</v>
      </c>
    </row>
    <row r="115">
      <c r="A115" s="262">
        <v>42985.0</v>
      </c>
      <c r="B115" s="10">
        <f>exp(-'Yield curve'!B108*$B$9/100)</f>
        <v>0.9260750501</v>
      </c>
      <c r="C115" s="10">
        <f>exp(-'Yield curve'!C108*$C$9/100)</f>
        <v>0.8583013649</v>
      </c>
      <c r="D115" s="10">
        <f>exp(-'Yield curve'!D108*$D$9/100)</f>
        <v>0.7961242598</v>
      </c>
      <c r="E115" s="10">
        <f>exp(-'Yield curve'!E108*$E$9/100)</f>
        <v>0.7390423888</v>
      </c>
      <c r="F115" s="10">
        <f>exp(-'Yield curve'!F108*$F$9/100)</f>
        <v>0.686602333</v>
      </c>
      <c r="G115" s="10">
        <f>exp(-'Yield curve'!G108*$G$9/100)</f>
        <v>0.6372456895</v>
      </c>
      <c r="H115" s="10">
        <f>exp(-'Yield curve'!H108*$H$9/100)</f>
        <v>0.5915553644</v>
      </c>
      <c r="I115" s="10">
        <f>exp(-'Yield curve'!I108*$I$9/100)</f>
        <v>0.5477881433</v>
      </c>
      <c r="J115" s="10">
        <f>exp(-'Yield curve'!J108*$J$9/100)</f>
        <v>0.5070224481</v>
      </c>
      <c r="K115" s="10">
        <f>exp(-'Yield curve'!K108*$K$9/100)</f>
        <v>0.4690715329</v>
      </c>
      <c r="L115" s="10">
        <f>exp(-'Yield curve'!L108*$L$9/100)</f>
        <v>0.4321078799</v>
      </c>
      <c r="M115" s="10">
        <f>exp(-'Yield curve'!M108*$M$9/100)</f>
        <v>0.3975955486</v>
      </c>
      <c r="N115" s="10">
        <f>exp(-'Yield curve'!N108*$N$9/100)</f>
        <v>0.3654155792</v>
      </c>
      <c r="O115" s="10">
        <f>exp(-'Yield curve'!O108*$O$9/100)</f>
        <v>0.3354507933</v>
      </c>
      <c r="P115" s="10">
        <f>exp(-'Yield curve'!P108*$P$9/100)</f>
        <v>0.307586171</v>
      </c>
      <c r="Q115" s="10">
        <f>exp(-'Yield curve'!Q108*$Q$9/100)</f>
        <v>0.2808990295</v>
      </c>
      <c r="R115" s="10">
        <f>exp(-'Yield curve'!R108*$R$9/100)</f>
        <v>0.2561377227</v>
      </c>
      <c r="S115" s="10">
        <f>exp(-'Yield curve'!S108*$S$9/100)</f>
        <v>0.2332043899</v>
      </c>
      <c r="T115" s="10">
        <f>exp(-'Yield curve'!T108*$T$9/100)</f>
        <v>0.2120019089</v>
      </c>
      <c r="U115" s="99">
        <f>exp(-'Yield curve'!U108*$U$9/100)</f>
        <v>0.1924343928</v>
      </c>
      <c r="V115" s="99">
        <f t="shared" si="4"/>
        <v>58.33008724</v>
      </c>
      <c r="W115" s="99">
        <f t="shared" si="5"/>
        <v>11.91467313</v>
      </c>
      <c r="X115" s="99">
        <f>W115*(Bonds!AO105/100)*(1/(1+(Bonds!U105/100)))</f>
        <v>0.007705350322</v>
      </c>
      <c r="Y115" s="99">
        <f>-W115*Bonds!$AS$8</f>
        <v>-1.865570447</v>
      </c>
      <c r="Z115" s="99">
        <f t="shared" si="6"/>
        <v>-5.899451749</v>
      </c>
    </row>
    <row r="116">
      <c r="A116" s="262">
        <v>42984.0</v>
      </c>
      <c r="B116" s="10">
        <f>exp(-'Yield curve'!B109*$B$9/100)</f>
        <v>0.9257972693</v>
      </c>
      <c r="C116" s="10">
        <f>exp(-'Yield curve'!C109*$C$9/100)</f>
        <v>0.8583013649</v>
      </c>
      <c r="D116" s="10">
        <f>exp(-'Yield curve'!D109*$D$9/100)</f>
        <v>0.7961242598</v>
      </c>
      <c r="E116" s="10">
        <f>exp(-'Yield curve'!E109*$E$9/100)</f>
        <v>0.7390423888</v>
      </c>
      <c r="F116" s="10">
        <f>exp(-'Yield curve'!F109*$F$9/100)</f>
        <v>0.686602333</v>
      </c>
      <c r="G116" s="10">
        <f>exp(-'Yield curve'!G109*$G$9/100)</f>
        <v>0.6372456895</v>
      </c>
      <c r="H116" s="10">
        <f>exp(-'Yield curve'!H109*$H$9/100)</f>
        <v>0.5915553644</v>
      </c>
      <c r="I116" s="10">
        <f>exp(-'Yield curve'!I109*$I$9/100)</f>
        <v>0.5480803749</v>
      </c>
      <c r="J116" s="10">
        <f>exp(-'Yield curve'!J109*$J$9/100)</f>
        <v>0.5076312403</v>
      </c>
      <c r="K116" s="10">
        <f>exp(-'Yield curve'!K109*$K$9/100)</f>
        <v>0.4700106147</v>
      </c>
      <c r="L116" s="10">
        <f>exp(-'Yield curve'!L109*$L$9/100)</f>
        <v>0.4333454773</v>
      </c>
      <c r="M116" s="10">
        <f>exp(-'Yield curve'!M109*$M$9/100)</f>
        <v>0.3991252506</v>
      </c>
      <c r="N116" s="10">
        <f>exp(-'Yield curve'!N109*$N$9/100)</f>
        <v>0.3672251982</v>
      </c>
      <c r="O116" s="10">
        <f>exp(-'Yield curve'!O109*$O$9/100)</f>
        <v>0.3375235477</v>
      </c>
      <c r="P116" s="10">
        <f>exp(-'Yield curve'!P109*$P$9/100)</f>
        <v>0.3099017398</v>
      </c>
      <c r="Q116" s="10">
        <f>exp(-'Yield curve'!Q109*$Q$9/100)</f>
        <v>0.2833365118</v>
      </c>
      <c r="R116" s="10">
        <f>exp(-'Yield curve'!R109*$R$9/100)</f>
        <v>0.2586757324</v>
      </c>
      <c r="S116" s="10">
        <f>exp(-'Yield curve'!S109*$S$9/100)</f>
        <v>0.2358215274</v>
      </c>
      <c r="T116" s="10">
        <f>exp(-'Yield curve'!T109*$T$9/100)</f>
        <v>0.2146771516</v>
      </c>
      <c r="U116" s="99">
        <f>exp(-'Yield curve'!U109*$U$9/100)</f>
        <v>0.1951474212</v>
      </c>
      <c r="V116" s="99">
        <f t="shared" si="4"/>
        <v>58.69542395</v>
      </c>
      <c r="W116" s="99">
        <f t="shared" si="5"/>
        <v>11.95820763</v>
      </c>
      <c r="X116" s="99">
        <f>W116*(Bonds!AO106/100)*(1/(1+(Bonds!U106/100)))</f>
        <v>-0.006633007837</v>
      </c>
      <c r="Y116" s="99">
        <f>-W116*Bonds!$AS$8</f>
        <v>-1.872386974</v>
      </c>
      <c r="Z116" s="99">
        <f t="shared" si="6"/>
        <v>-5.921007498</v>
      </c>
    </row>
    <row r="117">
      <c r="A117" s="262">
        <v>42983.0</v>
      </c>
      <c r="B117" s="10">
        <f>exp(-'Yield curve'!B110*$B$9/100)</f>
        <v>0.9253344863</v>
      </c>
      <c r="C117" s="10">
        <f>exp(-'Yield curve'!C110*$C$9/100)</f>
        <v>0.8576149984</v>
      </c>
      <c r="D117" s="10">
        <f>exp(-'Yield curve'!D110*$D$9/100)</f>
        <v>0.7951694837</v>
      </c>
      <c r="E117" s="10">
        <f>exp(-'Yield curve'!E110*$E$9/100)</f>
        <v>0.7375657811</v>
      </c>
      <c r="F117" s="10">
        <f>exp(-'Yield curve'!F110*$F$9/100)</f>
        <v>0.6845456127</v>
      </c>
      <c r="G117" s="10">
        <f>exp(-'Yield curve'!G110*$G$9/100)</f>
        <v>0.6349557294</v>
      </c>
      <c r="H117" s="10">
        <f>exp(-'Yield curve'!H110*$H$9/100)</f>
        <v>0.5890760421</v>
      </c>
      <c r="I117" s="10">
        <f>exp(-'Yield curve'!I110*$I$9/100)</f>
        <v>0.5451650606</v>
      </c>
      <c r="J117" s="10">
        <f>exp(-'Yield curve'!J110*$J$9/100)</f>
        <v>0.504291906</v>
      </c>
      <c r="K117" s="10">
        <f>exp(-'Yield curve'!K110*$K$9/100)</f>
        <v>0.4662655301</v>
      </c>
      <c r="L117" s="10">
        <f>exp(-'Yield curve'!L110*$L$9/100)</f>
        <v>0.4295487671</v>
      </c>
      <c r="M117" s="10">
        <f>exp(-'Yield curve'!M110*$M$9/100)</f>
        <v>0.3953119812</v>
      </c>
      <c r="N117" s="10">
        <f>exp(-'Yield curve'!N110*$N$9/100)</f>
        <v>0.363425847</v>
      </c>
      <c r="O117" s="10">
        <f>exp(-'Yield curve'!O110*$O$9/100)</f>
        <v>0.3337643747</v>
      </c>
      <c r="P117" s="10">
        <f>exp(-'Yield curve'!P110*$P$9/100)</f>
        <v>0.3062051429</v>
      </c>
      <c r="Q117" s="10">
        <f>exp(-'Yield curve'!Q110*$Q$9/100)</f>
        <v>0.2799120031</v>
      </c>
      <c r="R117" s="10">
        <f>exp(-'Yield curve'!R110*$R$9/100)</f>
        <v>0.2555288397</v>
      </c>
      <c r="S117" s="10">
        <f>exp(-'Yield curve'!S110*$S$9/100)</f>
        <v>0.2329526651</v>
      </c>
      <c r="T117" s="10">
        <f>exp(-'Yield curve'!T110*$T$9/100)</f>
        <v>0.212082485</v>
      </c>
      <c r="U117" s="99">
        <f>exp(-'Yield curve'!U110*$U$9/100)</f>
        <v>0.1928196467</v>
      </c>
      <c r="V117" s="99">
        <f t="shared" si="4"/>
        <v>58.2481102</v>
      </c>
      <c r="W117" s="99">
        <f t="shared" si="5"/>
        <v>11.9259177</v>
      </c>
      <c r="X117" s="99">
        <f>W117*(Bonds!AO107/100)*(1/(1+(Bonds!U107/100)))</f>
        <v>0</v>
      </c>
      <c r="Y117" s="99">
        <f>-W117*Bonds!$AS$8</f>
        <v>-1.867331096</v>
      </c>
      <c r="Z117" s="99">
        <f t="shared" si="6"/>
        <v>-5.905019408</v>
      </c>
    </row>
    <row r="118">
      <c r="A118" s="262">
        <v>42982.0</v>
      </c>
      <c r="B118" s="10">
        <f>exp(-'Yield curve'!B111*$B$9/100)</f>
        <v>0.9249644265</v>
      </c>
      <c r="C118" s="10">
        <f>exp(-'Yield curve'!C111*$C$9/100)</f>
        <v>0.8567578121</v>
      </c>
      <c r="D118" s="10">
        <f>exp(-'Yield curve'!D111*$D$9/100)</f>
        <v>0.7939776236</v>
      </c>
      <c r="E118" s="10">
        <f>exp(-'Yield curve'!E111*$E$9/100)</f>
        <v>0.7357977457</v>
      </c>
      <c r="F118" s="10">
        <f>exp(-'Yield curve'!F111*$F$9/100)</f>
        <v>0.682153891</v>
      </c>
      <c r="G118" s="10">
        <f>exp(-'Yield curve'!G111*$G$9/100)</f>
        <v>0.6319152449</v>
      </c>
      <c r="H118" s="10">
        <f>exp(-'Yield curve'!H111*$H$9/100)</f>
        <v>0.5853765287</v>
      </c>
      <c r="I118" s="10">
        <f>exp(-'Yield curve'!I111*$I$9/100)</f>
        <v>0.5413983226</v>
      </c>
      <c r="J118" s="10">
        <f>exp(-'Yield curve'!J111*$J$9/100)</f>
        <v>0.5005238645</v>
      </c>
      <c r="K118" s="10">
        <f>exp(-'Yield curve'!K111*$K$9/100)</f>
        <v>0.4625502867</v>
      </c>
      <c r="L118" s="10">
        <f>exp(-'Yield curve'!L111*$L$9/100)</f>
        <v>0.4261601774</v>
      </c>
      <c r="M118" s="10">
        <f>exp(-'Yield curve'!M111*$M$9/100)</f>
        <v>0.3922876136</v>
      </c>
      <c r="N118" s="10">
        <f>exp(-'Yield curve'!N111*$N$9/100)</f>
        <v>0.360789714</v>
      </c>
      <c r="O118" s="10">
        <f>exp(-'Yield curve'!O111*$O$9/100)</f>
        <v>0.3315289974</v>
      </c>
      <c r="P118" s="10">
        <f>exp(-'Yield curve'!P111*$P$9/100)</f>
        <v>0.3043734127</v>
      </c>
      <c r="Q118" s="10">
        <f>exp(-'Yield curve'!Q111*$Q$9/100)</f>
        <v>0.2784825162</v>
      </c>
      <c r="R118" s="10">
        <f>exp(-'Yield curve'!R111*$R$9/100)</f>
        <v>0.254488406</v>
      </c>
      <c r="S118" s="10">
        <f>exp(-'Yield curve'!S111*$S$9/100)</f>
        <v>0.2322827266</v>
      </c>
      <c r="T118" s="10">
        <f>exp(-'Yield curve'!T111*$T$9/100)</f>
        <v>0.2117603645</v>
      </c>
      <c r="U118" s="99">
        <f>exp(-'Yield curve'!U111*$U$9/100)</f>
        <v>0.1928196467</v>
      </c>
      <c r="V118" s="99">
        <f t="shared" si="4"/>
        <v>58.08352196</v>
      </c>
      <c r="W118" s="99">
        <f t="shared" si="5"/>
        <v>11.93248351</v>
      </c>
      <c r="X118" s="99">
        <f>W118*(Bonds!AO108/100)*(1/(1+(Bonds!U108/100)))</f>
        <v>-0.003307534928</v>
      </c>
      <c r="Y118" s="99">
        <f>-W118*Bonds!$AS$8</f>
        <v>-1.868359153</v>
      </c>
      <c r="Z118" s="99">
        <f t="shared" si="6"/>
        <v>-5.908270412</v>
      </c>
    </row>
    <row r="119">
      <c r="A119" s="262">
        <v>42979.0</v>
      </c>
      <c r="B119" s="10">
        <f>exp(-'Yield curve'!B112*$B$9/100)</f>
        <v>0.9249644265</v>
      </c>
      <c r="C119" s="10">
        <f>exp(-'Yield curve'!C112*$C$9/100)</f>
        <v>0.8564151775</v>
      </c>
      <c r="D119" s="10">
        <f>exp(-'Yield curve'!D112*$D$9/100)</f>
        <v>0.7935013799</v>
      </c>
      <c r="E119" s="10">
        <f>exp(-'Yield curve'!E112*$E$9/100)</f>
        <v>0.7350623158</v>
      </c>
      <c r="F119" s="10">
        <f>exp(-'Yield curve'!F112*$F$9/100)</f>
        <v>0.6811314272</v>
      </c>
      <c r="G119" s="10">
        <f>exp(-'Yield curve'!G112*$G$9/100)</f>
        <v>0.6309680826</v>
      </c>
      <c r="H119" s="10">
        <f>exp(-'Yield curve'!H112*$H$9/100)</f>
        <v>0.584557575</v>
      </c>
      <c r="I119" s="10">
        <f>exp(-'Yield curve'!I112*$I$9/100)</f>
        <v>0.540821139</v>
      </c>
      <c r="J119" s="10">
        <f>exp(-'Yield curve'!J112*$J$9/100)</f>
        <v>0.5002236403</v>
      </c>
      <c r="K119" s="10">
        <f>exp(-'Yield curve'!K112*$K$9/100)</f>
        <v>0.4625502867</v>
      </c>
      <c r="L119" s="10">
        <f>exp(-'Yield curve'!L112*$L$9/100)</f>
        <v>0.4259727082</v>
      </c>
      <c r="M119" s="10">
        <f>exp(-'Yield curve'!M112*$M$9/100)</f>
        <v>0.3919111982</v>
      </c>
      <c r="N119" s="10">
        <f>exp(-'Yield curve'!N112*$N$9/100)</f>
        <v>0.3602273209</v>
      </c>
      <c r="O119" s="10">
        <f>exp(-'Yield curve'!O112*$O$9/100)</f>
        <v>0.3307872035</v>
      </c>
      <c r="P119" s="10">
        <f>exp(-'Yield curve'!P112*$P$9/100)</f>
        <v>0.3034616608</v>
      </c>
      <c r="Q119" s="10">
        <f>exp(-'Yield curve'!Q112*$Q$9/100)</f>
        <v>0.277503981</v>
      </c>
      <c r="R119" s="10">
        <f>exp(-'Yield curve'!R112*$R$9/100)</f>
        <v>0.2534522086</v>
      </c>
      <c r="S119" s="10">
        <f>exp(-'Yield curve'!S112*$S$9/100)</f>
        <v>0.2311981833</v>
      </c>
      <c r="T119" s="10">
        <f>exp(-'Yield curve'!T112*$T$9/100)</f>
        <v>0.2106367907</v>
      </c>
      <c r="U119" s="99">
        <f>exp(-'Yield curve'!U112*$U$9/100)</f>
        <v>0.1916661926</v>
      </c>
      <c r="V119" s="99">
        <f t="shared" si="4"/>
        <v>57.91467086</v>
      </c>
      <c r="W119" s="99">
        <f t="shared" si="5"/>
        <v>11.91610843</v>
      </c>
      <c r="X119" s="99">
        <f>W119*(Bonds!AO109/100)*(1/(1+(Bonds!U109/100)))</f>
        <v>-0.004402774222</v>
      </c>
      <c r="Y119" s="99">
        <f>-W119*Bonds!$AS$8</f>
        <v>-1.865795184</v>
      </c>
      <c r="Z119" s="99">
        <f t="shared" si="6"/>
        <v>-5.900162428</v>
      </c>
    </row>
    <row r="120">
      <c r="A120" s="262">
        <v>42978.0</v>
      </c>
      <c r="B120" s="10">
        <f>exp(-'Yield curve'!B113*$B$9/100)</f>
        <v>0.9247794522</v>
      </c>
      <c r="C120" s="10">
        <f>exp(-'Yield curve'!C113*$C$9/100)</f>
        <v>0.8560726799</v>
      </c>
      <c r="D120" s="10">
        <f>exp(-'Yield curve'!D113*$D$9/100)</f>
        <v>0.7930254219</v>
      </c>
      <c r="E120" s="10">
        <f>exp(-'Yield curve'!E113*$E$9/100)</f>
        <v>0.7344745011</v>
      </c>
      <c r="F120" s="10">
        <f>exp(-'Yield curve'!F113*$F$9/100)</f>
        <v>0.6804506362</v>
      </c>
      <c r="G120" s="10">
        <f>exp(-'Yield curve'!G113*$G$9/100)</f>
        <v>0.6300223399</v>
      </c>
      <c r="H120" s="10">
        <f>exp(-'Yield curve'!H113*$H$9/100)</f>
        <v>0.5833312921</v>
      </c>
      <c r="I120" s="10">
        <f>exp(-'Yield curve'!I113*$I$9/100)</f>
        <v>0.5392370548</v>
      </c>
      <c r="J120" s="10">
        <f>exp(-'Yield curve'!J113*$J$9/100)</f>
        <v>0.4982765673</v>
      </c>
      <c r="K120" s="10">
        <f>exp(-'Yield curve'!K113*$K$9/100)</f>
        <v>0.4602433075</v>
      </c>
      <c r="L120" s="10">
        <f>exp(-'Yield curve'!L113*$L$9/100)</f>
        <v>0.4236362894</v>
      </c>
      <c r="M120" s="10">
        <f>exp(-'Yield curve'!M113*$M$9/100)</f>
        <v>0.3895667713</v>
      </c>
      <c r="N120" s="10">
        <f>exp(-'Yield curve'!N113*$N$9/100)</f>
        <v>0.3578934366</v>
      </c>
      <c r="O120" s="10">
        <f>exp(-'Yield curve'!O113*$O$9/100)</f>
        <v>0.3284797785</v>
      </c>
      <c r="P120" s="10">
        <f>exp(-'Yield curve'!P113*$P$9/100)</f>
        <v>0.3011942119</v>
      </c>
      <c r="Q120" s="10">
        <f>exp(-'Yield curve'!Q113*$Q$9/100)</f>
        <v>0.2753809134</v>
      </c>
      <c r="R120" s="10">
        <f>exp(-'Yield curve'!R113*$R$9/100)</f>
        <v>0.2514779418</v>
      </c>
      <c r="S120" s="10">
        <f>exp(-'Yield curve'!S113*$S$9/100)</f>
        <v>0.2293743257</v>
      </c>
      <c r="T120" s="10">
        <f>exp(-'Yield curve'!T113*$T$9/100)</f>
        <v>0.208962598</v>
      </c>
      <c r="U120" s="99">
        <f>exp(-'Yield curve'!U113*$U$9/100)</f>
        <v>0.1901389801</v>
      </c>
      <c r="V120" s="99">
        <f t="shared" si="4"/>
        <v>57.63797201</v>
      </c>
      <c r="W120" s="99">
        <f t="shared" si="5"/>
        <v>11.89333904</v>
      </c>
      <c r="X120" s="99">
        <f>W120*(Bonds!AO110/100)*(1/(1+(Bonds!U110/100)))</f>
        <v>-0.001098184584</v>
      </c>
      <c r="Y120" s="99">
        <f>-W120*Bonds!$AS$8</f>
        <v>-1.862230008</v>
      </c>
      <c r="Z120" s="99">
        <f t="shared" si="6"/>
        <v>-5.888888353</v>
      </c>
    </row>
    <row r="121">
      <c r="A121" s="262">
        <v>42977.0</v>
      </c>
      <c r="B121" s="10">
        <f>exp(-'Yield curve'!B114*$B$9/100)</f>
        <v>0.9246869788</v>
      </c>
      <c r="C121" s="10">
        <f>exp(-'Yield curve'!C114*$C$9/100)</f>
        <v>0.8557303193</v>
      </c>
      <c r="D121" s="10">
        <f>exp(-'Yield curve'!D114*$D$9/100)</f>
        <v>0.7923120201</v>
      </c>
      <c r="E121" s="10">
        <f>exp(-'Yield curve'!E114*$E$9/100)</f>
        <v>0.7333002815</v>
      </c>
      <c r="F121" s="10">
        <f>exp(-'Yield curve'!F114*$F$9/100)</f>
        <v>0.6787516343</v>
      </c>
      <c r="G121" s="10">
        <f>exp(-'Yield curve'!G114*$G$9/100)</f>
        <v>0.6279466929</v>
      </c>
      <c r="H121" s="10">
        <f>exp(-'Yield curve'!H114*$H$9/100)</f>
        <v>0.5808864385</v>
      </c>
      <c r="I121" s="10">
        <f>exp(-'Yield curve'!I114*$I$9/100)</f>
        <v>0.536654919</v>
      </c>
      <c r="J121" s="10">
        <f>exp(-'Yield curve'!J114*$J$9/100)</f>
        <v>0.4955931257</v>
      </c>
      <c r="K121" s="10">
        <f>exp(-'Yield curve'!K114*$K$9/100)</f>
        <v>0.4574901155</v>
      </c>
      <c r="L121" s="10">
        <f>exp(-'Yield curve'!L114*$L$9/100)</f>
        <v>0.4211273487</v>
      </c>
      <c r="M121" s="10">
        <f>exp(-'Yield curve'!M114*$M$9/100)</f>
        <v>0.3873293168</v>
      </c>
      <c r="N121" s="10">
        <f>exp(-'Yield curve'!N114*$N$9/100)</f>
        <v>0.3559446634</v>
      </c>
      <c r="O121" s="10">
        <f>exp(-'Yield curve'!O114*$O$9/100)</f>
        <v>0.3268284054</v>
      </c>
      <c r="P121" s="10">
        <f>exp(-'Yield curve'!P114*$P$9/100)</f>
        <v>0.299841883</v>
      </c>
      <c r="Q121" s="10">
        <f>exp(-'Yield curve'!Q114*$Q$9/100)</f>
        <v>0.2742377083</v>
      </c>
      <c r="R121" s="10">
        <f>exp(-'Yield curve'!R114*$R$9/100)</f>
        <v>0.2505391709</v>
      </c>
      <c r="S121" s="10">
        <f>exp(-'Yield curve'!S114*$S$9/100)</f>
        <v>0.2286323555</v>
      </c>
      <c r="T121" s="10">
        <f>exp(-'Yield curve'!T114*$T$9/100)</f>
        <v>0.2084074961</v>
      </c>
      <c r="U121" s="99">
        <f>exp(-'Yield curve'!U114*$U$9/100)</f>
        <v>0.1897590822</v>
      </c>
      <c r="V121" s="99">
        <f t="shared" si="4"/>
        <v>57.47990804</v>
      </c>
      <c r="W121" s="99">
        <f t="shared" si="5"/>
        <v>11.89146529</v>
      </c>
      <c r="X121" s="99">
        <f>W121*(Bonds!AO111/100)*(1/(1+(Bonds!U111/100)))</f>
        <v>-0.003293730576</v>
      </c>
      <c r="Y121" s="99">
        <f>-W121*Bonds!$AS$8</f>
        <v>-1.861936621</v>
      </c>
      <c r="Z121" s="99">
        <f t="shared" si="6"/>
        <v>-5.88796058</v>
      </c>
    </row>
    <row r="122">
      <c r="A122" s="262">
        <v>42976.0</v>
      </c>
      <c r="B122" s="10">
        <f>exp(-'Yield curve'!B115*$B$9/100)</f>
        <v>0.9245945148</v>
      </c>
      <c r="C122" s="10">
        <f>exp(-'Yield curve'!C115*$C$9/100)</f>
        <v>0.8553880956</v>
      </c>
      <c r="D122" s="10">
        <f>exp(-'Yield curve'!D115*$D$9/100)</f>
        <v>0.7913618159</v>
      </c>
      <c r="E122" s="10">
        <f>exp(-'Yield curve'!E115*$E$9/100)</f>
        <v>0.7319815282</v>
      </c>
      <c r="F122" s="10">
        <f>exp(-'Yield curve'!F115*$F$9/100)</f>
        <v>0.6770568745</v>
      </c>
      <c r="G122" s="10">
        <f>exp(-'Yield curve'!G115*$G$9/100)</f>
        <v>0.6260656758</v>
      </c>
      <c r="H122" s="10">
        <f>exp(-'Yield curve'!H115*$H$9/100)</f>
        <v>0.5788568897</v>
      </c>
      <c r="I122" s="10">
        <f>exp(-'Yield curve'!I115*$I$9/100)</f>
        <v>0.5347977362</v>
      </c>
      <c r="J122" s="10">
        <f>exp(-'Yield curve'!J115*$J$9/100)</f>
        <v>0.4939603639</v>
      </c>
      <c r="K122" s="10">
        <f>exp(-'Yield curve'!K115*$K$9/100)</f>
        <v>0.4561197018</v>
      </c>
      <c r="L122" s="10">
        <f>exp(-'Yield curve'!L115*$L$9/100)</f>
        <v>0.4198322719</v>
      </c>
      <c r="M122" s="10">
        <f>exp(-'Yield curve'!M115*$M$9/100)</f>
        <v>0.3861227326</v>
      </c>
      <c r="N122" s="10">
        <f>exp(-'Yield curve'!N115*$N$9/100)</f>
        <v>0.3548358467</v>
      </c>
      <c r="O122" s="10">
        <f>exp(-'Yield curve'!O115*$O$9/100)</f>
        <v>0.3258233225</v>
      </c>
      <c r="P122" s="10">
        <f>exp(-'Yield curve'!P115*$P$9/100)</f>
        <v>0.2989437053</v>
      </c>
      <c r="Q122" s="10">
        <f>exp(-'Yield curve'!Q115*$Q$9/100)</f>
        <v>0.2732740886</v>
      </c>
      <c r="R122" s="10">
        <f>exp(-'Yield curve'!R115*$R$9/100)</f>
        <v>0.2495190535</v>
      </c>
      <c r="S122" s="10">
        <f>exp(-'Yield curve'!S115*$S$9/100)</f>
        <v>0.227564856</v>
      </c>
      <c r="T122" s="10">
        <f>exp(-'Yield curve'!T115*$T$9/100)</f>
        <v>0.2073017122</v>
      </c>
      <c r="U122" s="99">
        <f>exp(-'Yield curve'!U115*$U$9/100)</f>
        <v>0.1886239365</v>
      </c>
      <c r="V122" s="99">
        <f t="shared" si="4"/>
        <v>57.27049254</v>
      </c>
      <c r="W122" s="99">
        <f t="shared" si="5"/>
        <v>11.87767073</v>
      </c>
      <c r="X122" s="99">
        <f>W122*(Bonds!AO112/100)*(1/(1+(Bonds!U112/100)))</f>
        <v>-0.003288998725</v>
      </c>
      <c r="Y122" s="99">
        <f>-W122*Bonds!$AS$8</f>
        <v>-1.859776702</v>
      </c>
      <c r="Z122" s="99">
        <f t="shared" si="6"/>
        <v>-5.881130319</v>
      </c>
    </row>
    <row r="123">
      <c r="A123" s="262">
        <v>42975.0</v>
      </c>
      <c r="B123" s="10">
        <f>exp(-'Yield curve'!B116*$B$9/100)</f>
        <v>0.9248719347</v>
      </c>
      <c r="C123" s="10">
        <f>exp(-'Yield curve'!C116*$C$9/100)</f>
        <v>0.8559014825</v>
      </c>
      <c r="D123" s="10">
        <f>exp(-'Yield curve'!D116*$D$9/100)</f>
        <v>0.7920743621</v>
      </c>
      <c r="E123" s="10">
        <f>exp(-'Yield curve'!E116*$E$9/100)</f>
        <v>0.73300702</v>
      </c>
      <c r="F123" s="10">
        <f>exp(-'Yield curve'!F116*$F$9/100)</f>
        <v>0.6784123433</v>
      </c>
      <c r="G123" s="10">
        <f>exp(-'Yield curve'!G116*$G$9/100)</f>
        <v>0.6277583372</v>
      </c>
      <c r="H123" s="10">
        <f>exp(-'Yield curve'!H116*$H$9/100)</f>
        <v>0.5808864385</v>
      </c>
      <c r="I123" s="10">
        <f>exp(-'Yield curve'!I116*$I$9/100)</f>
        <v>0.536798046</v>
      </c>
      <c r="J123" s="10">
        <f>exp(-'Yield curve'!J116*$J$9/100)</f>
        <v>0.4958905708</v>
      </c>
      <c r="K123" s="10">
        <f>exp(-'Yield curve'!K116*$K$9/100)</f>
        <v>0.4579478344</v>
      </c>
      <c r="L123" s="10">
        <f>exp(-'Yield curve'!L116*$L$9/100)</f>
        <v>0.4213126855</v>
      </c>
      <c r="M123" s="10">
        <f>exp(-'Yield curve'!M116*$M$9/100)</f>
        <v>0.3872363689</v>
      </c>
      <c r="N123" s="10">
        <f>exp(-'Yield curve'!N116*$N$9/100)</f>
        <v>0.3555746734</v>
      </c>
      <c r="O123" s="10">
        <f>exp(-'Yield curve'!O116*$O$9/100)</f>
        <v>0.3261884491</v>
      </c>
      <c r="P123" s="10">
        <f>exp(-'Yield curve'!P116*$P$9/100)</f>
        <v>0.2989437053</v>
      </c>
      <c r="Q123" s="10">
        <f>exp(-'Yield curve'!Q116*$Q$9/100)</f>
        <v>0.2730118713</v>
      </c>
      <c r="R123" s="10">
        <f>exp(-'Yield curve'!R116*$R$9/100)</f>
        <v>0.2490105535</v>
      </c>
      <c r="S123" s="10">
        <f>exp(-'Yield curve'!S116*$S$9/100)</f>
        <v>0.226828739</v>
      </c>
      <c r="T123" s="10">
        <f>exp(-'Yield curve'!T116*$T$9/100)</f>
        <v>0.2063585684</v>
      </c>
      <c r="U123" s="99">
        <f>exp(-'Yield curve'!U116*$U$9/100)</f>
        <v>0.1874955813</v>
      </c>
      <c r="V123" s="99">
        <f t="shared" si="4"/>
        <v>57.2115964</v>
      </c>
      <c r="W123" s="99">
        <f t="shared" si="5"/>
        <v>11.85521634</v>
      </c>
      <c r="X123" s="99">
        <f>W123*(Bonds!AO113/100)*(1/(1+(Bonds!U113/100)))</f>
        <v>-0.001093957399</v>
      </c>
      <c r="Y123" s="99">
        <f>-W123*Bonds!$AS$8</f>
        <v>-1.856260848</v>
      </c>
      <c r="Z123" s="99">
        <f t="shared" si="6"/>
        <v>-5.870012212</v>
      </c>
    </row>
    <row r="124">
      <c r="A124" s="262">
        <v>42972.0</v>
      </c>
      <c r="B124" s="10">
        <f>exp(-'Yield curve'!B117*$B$9/100)</f>
        <v>0.9248719347</v>
      </c>
      <c r="C124" s="10">
        <f>exp(-'Yield curve'!C117*$C$9/100)</f>
        <v>0.8559014825</v>
      </c>
      <c r="D124" s="10">
        <f>exp(-'Yield curve'!D117*$D$9/100)</f>
        <v>0.7920743621</v>
      </c>
      <c r="E124" s="10">
        <f>exp(-'Yield curve'!E117*$E$9/100)</f>
        <v>0.73300702</v>
      </c>
      <c r="F124" s="10">
        <f>exp(-'Yield curve'!F117*$F$9/100)</f>
        <v>0.6784123433</v>
      </c>
      <c r="G124" s="10">
        <f>exp(-'Yield curve'!G117*$G$9/100)</f>
        <v>0.6275700379</v>
      </c>
      <c r="H124" s="10">
        <f>exp(-'Yield curve'!H117*$H$9/100)</f>
        <v>0.5804799602</v>
      </c>
      <c r="I124" s="10">
        <f>exp(-'Yield curve'!I117*$I$9/100)</f>
        <v>0.5362257667</v>
      </c>
      <c r="J124" s="10">
        <f>exp(-'Yield curve'!J117*$J$9/100)</f>
        <v>0.4951472925</v>
      </c>
      <c r="K124" s="10">
        <f>exp(-'Yield curve'!K117*$K$9/100)</f>
        <v>0.457032854</v>
      </c>
      <c r="L124" s="10">
        <f>exp(-'Yield curve'!L117*$L$9/100)</f>
        <v>0.4203868165</v>
      </c>
      <c r="M124" s="10">
        <f>exp(-'Yield curve'!M117*$M$9/100)</f>
        <v>0.386308116</v>
      </c>
      <c r="N124" s="10">
        <f>exp(-'Yield curve'!N117*$N$9/100)</f>
        <v>0.3546513801</v>
      </c>
      <c r="O124" s="10">
        <f>exp(-'Yield curve'!O117*$O$9/100)</f>
        <v>0.3252763989</v>
      </c>
      <c r="P124" s="10">
        <f>exp(-'Yield curve'!P117*$P$9/100)</f>
        <v>0.2980482181</v>
      </c>
      <c r="Q124" s="10">
        <f>exp(-'Yield curve'!Q117*$Q$9/100)</f>
        <v>0.2722267283</v>
      </c>
      <c r="R124" s="10">
        <f>exp(-'Yield curve'!R117*$R$9/100)</f>
        <v>0.2483341651</v>
      </c>
      <c r="S124" s="10">
        <f>exp(-'Yield curve'!S117*$S$9/100)</f>
        <v>0.2262578502</v>
      </c>
      <c r="T124" s="10">
        <f>exp(-'Yield curve'!T117*$T$9/100)</f>
        <v>0.2058886068</v>
      </c>
      <c r="U124" s="99">
        <f>exp(-'Yield curve'!U117*$U$9/100)</f>
        <v>0.1871209649</v>
      </c>
      <c r="V124" s="99">
        <f t="shared" si="4"/>
        <v>57.13298569</v>
      </c>
      <c r="W124" s="99">
        <f t="shared" si="5"/>
        <v>11.84898526</v>
      </c>
      <c r="X124" s="99">
        <f>W124*(Bonds!AO114/100)*(1/(1+(Bonds!U114/100)))</f>
        <v>0.003279844599</v>
      </c>
      <c r="Y124" s="99">
        <f>-W124*Bonds!$AS$8</f>
        <v>-1.855285201</v>
      </c>
      <c r="Z124" s="99">
        <f t="shared" si="6"/>
        <v>-5.866926944</v>
      </c>
    </row>
    <row r="125">
      <c r="A125" s="262">
        <v>42971.0</v>
      </c>
      <c r="B125" s="10">
        <f>exp(-'Yield curve'!B118*$B$9/100)</f>
        <v>0.9245020599</v>
      </c>
      <c r="C125" s="10">
        <f>exp(-'Yield curve'!C118*$C$9/100)</f>
        <v>0.8557303193</v>
      </c>
      <c r="D125" s="10">
        <f>exp(-'Yield curve'!D118*$D$9/100)</f>
        <v>0.7918367755</v>
      </c>
      <c r="E125" s="10">
        <f>exp(-'Yield curve'!E118*$E$9/100)</f>
        <v>0.7328604333</v>
      </c>
      <c r="F125" s="10">
        <f>exp(-'Yield curve'!F118*$F$9/100)</f>
        <v>0.6784123433</v>
      </c>
      <c r="G125" s="10">
        <f>exp(-'Yield curve'!G118*$G$9/100)</f>
        <v>0.6275700379</v>
      </c>
      <c r="H125" s="10">
        <f>exp(-'Yield curve'!H118*$H$9/100)</f>
        <v>0.5804799602</v>
      </c>
      <c r="I125" s="10">
        <f>exp(-'Yield curve'!I118*$I$9/100)</f>
        <v>0.5362257667</v>
      </c>
      <c r="J125" s="10">
        <f>exp(-'Yield curve'!J118*$J$9/100)</f>
        <v>0.4951472925</v>
      </c>
      <c r="K125" s="10">
        <f>exp(-'Yield curve'!K118*$K$9/100)</f>
        <v>0.457032854</v>
      </c>
      <c r="L125" s="10">
        <f>exp(-'Yield curve'!L118*$L$9/100)</f>
        <v>0.4204793117</v>
      </c>
      <c r="M125" s="10">
        <f>exp(-'Yield curve'!M118*$M$9/100)</f>
        <v>0.3864935884</v>
      </c>
      <c r="N125" s="10">
        <f>exp(-'Yield curve'!N118*$N$9/100)</f>
        <v>0.3549281161</v>
      </c>
      <c r="O125" s="10">
        <f>exp(-'Yield curve'!O118*$O$9/100)</f>
        <v>0.3256409125</v>
      </c>
      <c r="P125" s="10">
        <f>exp(-'Yield curve'!P118*$P$9/100)</f>
        <v>0.2984956259</v>
      </c>
      <c r="Q125" s="10">
        <f>exp(-'Yield curve'!Q118*$Q$9/100)</f>
        <v>0.2728371996</v>
      </c>
      <c r="R125" s="10">
        <f>exp(-'Yield curve'!R118*$R$9/100)</f>
        <v>0.2490952315</v>
      </c>
      <c r="S125" s="10">
        <f>exp(-'Yield curve'!S118*$S$9/100)</f>
        <v>0.2271556077</v>
      </c>
      <c r="T125" s="10">
        <f>exp(-'Yield curve'!T118*$T$9/100)</f>
        <v>0.2069082129</v>
      </c>
      <c r="U125" s="99">
        <f>exp(-'Yield curve'!U118*$U$9/100)</f>
        <v>0.1882470656</v>
      </c>
      <c r="V125" s="99">
        <f t="shared" si="4"/>
        <v>57.26502142</v>
      </c>
      <c r="W125" s="99">
        <f t="shared" si="5"/>
        <v>11.86779824</v>
      </c>
      <c r="X125" s="99">
        <f>W125*(Bonds!AO115/100)*(1/(1+(Bonds!U115/100)))</f>
        <v>0.003285961673</v>
      </c>
      <c r="Y125" s="99">
        <f>-W125*Bonds!$AS$8</f>
        <v>-1.858230892</v>
      </c>
      <c r="Z125" s="99">
        <f t="shared" si="6"/>
        <v>-5.876242038</v>
      </c>
    </row>
    <row r="126">
      <c r="A126" s="262">
        <v>42970.0</v>
      </c>
      <c r="B126" s="10">
        <f>exp(-'Yield curve'!B119*$B$9/100)</f>
        <v>0.9246869788</v>
      </c>
      <c r="C126" s="10">
        <f>exp(-'Yield curve'!C119*$C$9/100)</f>
        <v>0.8557303193</v>
      </c>
      <c r="D126" s="10">
        <f>exp(-'Yield curve'!D119*$D$9/100)</f>
        <v>0.7920743621</v>
      </c>
      <c r="E126" s="10">
        <f>exp(-'Yield curve'!E119*$E$9/100)</f>
        <v>0.7331536361</v>
      </c>
      <c r="F126" s="10">
        <f>exp(-'Yield curve'!F119*$F$9/100)</f>
        <v>0.6787516343</v>
      </c>
      <c r="G126" s="10">
        <f>exp(-'Yield curve'!G119*$G$9/100)</f>
        <v>0.6279466929</v>
      </c>
      <c r="H126" s="10">
        <f>exp(-'Yield curve'!H119*$H$9/100)</f>
        <v>0.5808864385</v>
      </c>
      <c r="I126" s="10">
        <f>exp(-'Yield curve'!I119*$I$9/100)</f>
        <v>0.536654919</v>
      </c>
      <c r="J126" s="10">
        <f>exp(-'Yield curve'!J119*$J$9/100)</f>
        <v>0.4955931257</v>
      </c>
      <c r="K126" s="10">
        <f>exp(-'Yield curve'!K119*$K$9/100)</f>
        <v>0.4574901155</v>
      </c>
      <c r="L126" s="10">
        <f>exp(-'Yield curve'!L119*$L$9/100)</f>
        <v>0.4211273487</v>
      </c>
      <c r="M126" s="10">
        <f>exp(-'Yield curve'!M119*$M$9/100)</f>
        <v>0.3873293168</v>
      </c>
      <c r="N126" s="10">
        <f>exp(-'Yield curve'!N119*$N$9/100)</f>
        <v>0.3559446634</v>
      </c>
      <c r="O126" s="10">
        <f>exp(-'Yield curve'!O119*$O$9/100)</f>
        <v>0.3268284054</v>
      </c>
      <c r="P126" s="10">
        <f>exp(-'Yield curve'!P119*$P$9/100)</f>
        <v>0.299841883</v>
      </c>
      <c r="Q126" s="10">
        <f>exp(-'Yield curve'!Q119*$Q$9/100)</f>
        <v>0.2741499663</v>
      </c>
      <c r="R126" s="10">
        <f>exp(-'Yield curve'!R119*$R$9/100)</f>
        <v>0.2503688621</v>
      </c>
      <c r="S126" s="10">
        <f>exp(-'Yield curve'!S119*$S$9/100)</f>
        <v>0.2283855659</v>
      </c>
      <c r="T126" s="10">
        <f>exp(-'Yield curve'!T119*$T$9/100)</f>
        <v>0.2080909573</v>
      </c>
      <c r="U126" s="99">
        <f>exp(-'Yield curve'!U119*$U$9/100)</f>
        <v>0.1893799433</v>
      </c>
      <c r="V126" s="99">
        <f t="shared" si="4"/>
        <v>57.43565486</v>
      </c>
      <c r="W126" s="99">
        <f t="shared" si="5"/>
        <v>11.88577902</v>
      </c>
      <c r="X126" s="99">
        <f>W126*(Bonds!AO116/100)*(1/(1+(Bonds!U116/100)))</f>
        <v>0</v>
      </c>
      <c r="Y126" s="99">
        <f>-W126*Bonds!$AS$8</f>
        <v>-1.861046279</v>
      </c>
      <c r="Z126" s="99">
        <f t="shared" si="6"/>
        <v>-5.885145074</v>
      </c>
    </row>
    <row r="127">
      <c r="A127" s="262">
        <v>42969.0</v>
      </c>
      <c r="B127" s="10">
        <f>exp(-'Yield curve'!B120*$B$9/100)</f>
        <v>0.9247794522</v>
      </c>
      <c r="C127" s="10">
        <f>exp(-'Yield curve'!C120*$C$9/100)</f>
        <v>0.8557303193</v>
      </c>
      <c r="D127" s="10">
        <f>exp(-'Yield curve'!D120*$D$9/100)</f>
        <v>0.7918367755</v>
      </c>
      <c r="E127" s="10">
        <f>exp(-'Yield curve'!E120*$E$9/100)</f>
        <v>0.7327138759</v>
      </c>
      <c r="F127" s="10">
        <f>exp(-'Yield curve'!F120*$F$9/100)</f>
        <v>0.6780732219</v>
      </c>
      <c r="G127" s="10">
        <f>exp(-'Yield curve'!G120*$G$9/100)</f>
        <v>0.6273817951</v>
      </c>
      <c r="H127" s="10">
        <f>exp(-'Yield curve'!H120*$H$9/100)</f>
        <v>0.5804799602</v>
      </c>
      <c r="I127" s="10">
        <f>exp(-'Yield curve'!I120*$I$9/100)</f>
        <v>0.5363687793</v>
      </c>
      <c r="J127" s="10">
        <f>exp(-'Yield curve'!J120*$J$9/100)</f>
        <v>0.4954444701</v>
      </c>
      <c r="K127" s="10">
        <f>exp(-'Yield curve'!K120*$K$9/100)</f>
        <v>0.4574901155</v>
      </c>
      <c r="L127" s="10">
        <f>exp(-'Yield curve'!L120*$L$9/100)</f>
        <v>0.4210347109</v>
      </c>
      <c r="M127" s="10">
        <f>exp(-'Yield curve'!M120*$M$9/100)</f>
        <v>0.3871434433</v>
      </c>
      <c r="N127" s="10">
        <f>exp(-'Yield curve'!N120*$N$9/100)</f>
        <v>0.3556671348</v>
      </c>
      <c r="O127" s="10">
        <f>exp(-'Yield curve'!O120*$O$9/100)</f>
        <v>0.3264625625</v>
      </c>
      <c r="P127" s="10">
        <f>exp(-'Yield curve'!P120*$P$9/100)</f>
        <v>0.2993924573</v>
      </c>
      <c r="Q127" s="10">
        <f>exp(-'Yield curve'!Q120*$Q$9/100)</f>
        <v>0.2737992788</v>
      </c>
      <c r="R127" s="10">
        <f>exp(-'Yield curve'!R120*$R$9/100)</f>
        <v>0.2501136161</v>
      </c>
      <c r="S127" s="10">
        <f>exp(-'Yield curve'!S120*$S$9/100)</f>
        <v>0.2282211874</v>
      </c>
      <c r="T127" s="10">
        <f>exp(-'Yield curve'!T120*$T$9/100)</f>
        <v>0.2080118978</v>
      </c>
      <c r="U127" s="99">
        <f>exp(-'Yield curve'!U120*$U$9/100)</f>
        <v>0.1893799433</v>
      </c>
      <c r="V127" s="99">
        <f t="shared" si="4"/>
        <v>57.41609432</v>
      </c>
      <c r="W127" s="99">
        <f t="shared" si="5"/>
        <v>11.88643099</v>
      </c>
      <c r="X127" s="99">
        <f>W127*(Bonds!AO117/100)*(1/(1+(Bonds!U117/100)))</f>
        <v>0.004389376287</v>
      </c>
      <c r="Y127" s="99">
        <f>-W127*Bonds!$AS$8</f>
        <v>-1.861148362</v>
      </c>
      <c r="Z127" s="99">
        <f t="shared" si="6"/>
        <v>-5.885467887</v>
      </c>
    </row>
    <row r="128">
      <c r="A128" s="262">
        <v>42968.0</v>
      </c>
      <c r="B128" s="10">
        <f>exp(-'Yield curve'!B121*$B$9/100)</f>
        <v>0.9246869788</v>
      </c>
      <c r="C128" s="10">
        <f>exp(-'Yield curve'!C121*$C$9/100)</f>
        <v>0.8557303193</v>
      </c>
      <c r="D128" s="10">
        <f>exp(-'Yield curve'!D121*$D$9/100)</f>
        <v>0.7918367755</v>
      </c>
      <c r="E128" s="10">
        <f>exp(-'Yield curve'!E121*$E$9/100)</f>
        <v>0.7327138759</v>
      </c>
      <c r="F128" s="10">
        <f>exp(-'Yield curve'!F121*$F$9/100)</f>
        <v>0.6780732219</v>
      </c>
      <c r="G128" s="10">
        <f>exp(-'Yield curve'!G121*$G$9/100)</f>
        <v>0.6273817951</v>
      </c>
      <c r="H128" s="10">
        <f>exp(-'Yield curve'!H121*$H$9/100)</f>
        <v>0.5804799602</v>
      </c>
      <c r="I128" s="10">
        <f>exp(-'Yield curve'!I121*$I$9/100)</f>
        <v>0.5363687793</v>
      </c>
      <c r="J128" s="10">
        <f>exp(-'Yield curve'!J121*$J$9/100)</f>
        <v>0.4954444701</v>
      </c>
      <c r="K128" s="10">
        <f>exp(-'Yield curve'!K121*$K$9/100)</f>
        <v>0.4574901155</v>
      </c>
      <c r="L128" s="10">
        <f>exp(-'Yield curve'!L121*$L$9/100)</f>
        <v>0.4212200069</v>
      </c>
      <c r="M128" s="10">
        <f>exp(-'Yield curve'!M121*$M$9/100)</f>
        <v>0.3875152795</v>
      </c>
      <c r="N128" s="10">
        <f>exp(-'Yield curve'!N121*$N$9/100)</f>
        <v>0.3562224086</v>
      </c>
      <c r="O128" s="10">
        <f>exp(-'Yield curve'!O121*$O$9/100)</f>
        <v>0.3271946583</v>
      </c>
      <c r="P128" s="10">
        <f>exp(-'Yield curve'!P121*$P$9/100)</f>
        <v>0.3002919833</v>
      </c>
      <c r="Q128" s="10">
        <f>exp(-'Yield curve'!Q121*$Q$9/100)</f>
        <v>0.2748526893</v>
      </c>
      <c r="R128" s="10">
        <f>exp(-'Yield curve'!R121*$R$9/100)</f>
        <v>0.2513069949</v>
      </c>
      <c r="S128" s="10">
        <f>exp(-'Yield curve'!S121*$S$9/100)</f>
        <v>0.2295395347</v>
      </c>
      <c r="T128" s="10">
        <f>exp(-'Yield curve'!T121*$T$9/100)</f>
        <v>0.2094395763</v>
      </c>
      <c r="U128" s="99">
        <f>exp(-'Yield curve'!U121*$U$9/100)</f>
        <v>0.1909010592</v>
      </c>
      <c r="V128" s="99">
        <f t="shared" si="4"/>
        <v>57.60486785</v>
      </c>
      <c r="W128" s="99">
        <f t="shared" si="5"/>
        <v>11.91110849</v>
      </c>
      <c r="X128" s="99">
        <f>W128*(Bonds!AO118/100)*(1/(1+(Bonds!U118/100)))</f>
        <v>0.004400113961</v>
      </c>
      <c r="Y128" s="99">
        <f>-W128*Bonds!$AS$8</f>
        <v>-1.865012306</v>
      </c>
      <c r="Z128" s="99">
        <f t="shared" si="6"/>
        <v>-5.89768675</v>
      </c>
    </row>
    <row r="129">
      <c r="A129" s="262">
        <v>42965.0</v>
      </c>
      <c r="B129" s="10">
        <f>exp(-'Yield curve'!B122*$B$9/100)</f>
        <v>0.9248719347</v>
      </c>
      <c r="C129" s="10">
        <f>exp(-'Yield curve'!C122*$C$9/100)</f>
        <v>0.8555591904</v>
      </c>
      <c r="D129" s="10">
        <f>exp(-'Yield curve'!D122*$D$9/100)</f>
        <v>0.7915992601</v>
      </c>
      <c r="E129" s="10">
        <f>exp(-'Yield curve'!E122*$E$9/100)</f>
        <v>0.7322743794</v>
      </c>
      <c r="F129" s="10">
        <f>exp(-'Yield curve'!F122*$F$9/100)</f>
        <v>0.6773954876</v>
      </c>
      <c r="G129" s="10">
        <f>exp(-'Yield curve'!G122*$G$9/100)</f>
        <v>0.6266293885</v>
      </c>
      <c r="H129" s="10">
        <f>exp(-'Yield curve'!H122*$H$9/100)</f>
        <v>0.5796678569</v>
      </c>
      <c r="I129" s="10">
        <f>exp(-'Yield curve'!I122*$I$9/100)</f>
        <v>0.5359398559</v>
      </c>
      <c r="J129" s="10">
        <f>exp(-'Yield curve'!J122*$J$9/100)</f>
        <v>0.4954444701</v>
      </c>
      <c r="K129" s="10">
        <f>exp(-'Yield curve'!K122*$K$9/100)</f>
        <v>0.4579478344</v>
      </c>
      <c r="L129" s="10">
        <f>exp(-'Yield curve'!L122*$L$9/100)</f>
        <v>0.4219620069</v>
      </c>
      <c r="M129" s="10">
        <f>exp(-'Yield curve'!M122*$M$9/100)</f>
        <v>0.3885396714</v>
      </c>
      <c r="N129" s="10">
        <f>exp(-'Yield curve'!N122*$N$9/100)</f>
        <v>0.3575214209</v>
      </c>
      <c r="O129" s="10">
        <f>exp(-'Yield curve'!O122*$O$9/100)</f>
        <v>0.3287558174</v>
      </c>
      <c r="P129" s="10">
        <f>exp(-'Yield curve'!P122*$P$9/100)</f>
        <v>0.3020991513</v>
      </c>
      <c r="Q129" s="10">
        <f>exp(-'Yield curve'!Q122*$Q$9/100)</f>
        <v>0.2766173876</v>
      </c>
      <c r="R129" s="10">
        <f>exp(-'Yield curve'!R122*$R$9/100)</f>
        <v>0.2530217059</v>
      </c>
      <c r="S129" s="10">
        <f>exp(-'Yield curve'!S122*$S$9/100)</f>
        <v>0.2311981833</v>
      </c>
      <c r="T129" s="10">
        <f>exp(-'Yield curve'!T122*$T$9/100)</f>
        <v>0.211037381</v>
      </c>
      <c r="U129" s="99">
        <f>exp(-'Yield curve'!U122*$U$9/100)</f>
        <v>0.1924343928</v>
      </c>
      <c r="V129" s="99">
        <f t="shared" si="4"/>
        <v>57.80550639</v>
      </c>
      <c r="W129" s="99">
        <f t="shared" si="5"/>
        <v>11.93800639</v>
      </c>
      <c r="X129" s="99">
        <f>W129*(Bonds!AO119/100)*(1/(1+(Bonds!U119/100)))</f>
        <v>0.001102920028</v>
      </c>
      <c r="Y129" s="99">
        <f>-W129*Bonds!$AS$8</f>
        <v>-1.869223912</v>
      </c>
      <c r="Z129" s="99">
        <f t="shared" si="6"/>
        <v>-5.91100502</v>
      </c>
    </row>
    <row r="130">
      <c r="A130" s="262">
        <v>42964.0</v>
      </c>
      <c r="B130" s="10">
        <f>exp(-'Yield curve'!B123*$B$9/100)</f>
        <v>0.9245945148</v>
      </c>
      <c r="C130" s="10">
        <f>exp(-'Yield curve'!C123*$C$9/100)</f>
        <v>0.8553880956</v>
      </c>
      <c r="D130" s="10">
        <f>exp(-'Yield curve'!D123*$D$9/100)</f>
        <v>0.7913618159</v>
      </c>
      <c r="E130" s="10">
        <f>exp(-'Yield curve'!E123*$E$9/100)</f>
        <v>0.7322743794</v>
      </c>
      <c r="F130" s="10">
        <f>exp(-'Yield curve'!F123*$F$9/100)</f>
        <v>0.67773427</v>
      </c>
      <c r="G130" s="10">
        <f>exp(-'Yield curve'!G123*$G$9/100)</f>
        <v>0.6271936088</v>
      </c>
      <c r="H130" s="10">
        <f>exp(-'Yield curve'!H123*$H$9/100)</f>
        <v>0.5804799602</v>
      </c>
      <c r="I130" s="10">
        <f>exp(-'Yield curve'!I123*$I$9/100)</f>
        <v>0.536654919</v>
      </c>
      <c r="J130" s="10">
        <f>exp(-'Yield curve'!J123*$J$9/100)</f>
        <v>0.4960393603</v>
      </c>
      <c r="K130" s="10">
        <f>exp(-'Yield curve'!K123*$K$9/100)</f>
        <v>0.4584060113</v>
      </c>
      <c r="L130" s="10">
        <f>exp(-'Yield curve'!L123*$L$9/100)</f>
        <v>0.4223334969</v>
      </c>
      <c r="M130" s="10">
        <f>exp(-'Yield curve'!M123*$M$9/100)</f>
        <v>0.3888195207</v>
      </c>
      <c r="N130" s="10">
        <f>exp(-'Yield curve'!N123*$N$9/100)</f>
        <v>0.3577073804</v>
      </c>
      <c r="O130" s="10">
        <f>exp(-'Yield curve'!O123*$O$9/100)</f>
        <v>0.328847882</v>
      </c>
      <c r="P130" s="10">
        <f>exp(-'Yield curve'!P123*$P$9/100)</f>
        <v>0.3020991513</v>
      </c>
      <c r="Q130" s="10">
        <f>exp(-'Yield curve'!Q123*$Q$9/100)</f>
        <v>0.2767059193</v>
      </c>
      <c r="R130" s="10">
        <f>exp(-'Yield curve'!R123*$R$9/100)</f>
        <v>0.2531938191</v>
      </c>
      <c r="S130" s="10">
        <f>exp(-'Yield curve'!S123*$S$9/100)</f>
        <v>0.2314480122</v>
      </c>
      <c r="T130" s="10">
        <f>exp(-'Yield curve'!T123*$T$9/100)</f>
        <v>0.2113584017</v>
      </c>
      <c r="U130" s="99">
        <f>exp(-'Yield curve'!U123*$U$9/100)</f>
        <v>0.1928196467</v>
      </c>
      <c r="V130" s="99">
        <f t="shared" si="4"/>
        <v>57.86380533</v>
      </c>
      <c r="W130" s="99">
        <f t="shared" si="5"/>
        <v>11.94336495</v>
      </c>
      <c r="X130" s="99">
        <f>W130*(Bonds!AO120/100)*(1/(1+(Bonds!U120/100)))</f>
        <v>0.002207034085</v>
      </c>
      <c r="Y130" s="99">
        <f>-W130*Bonds!$AS$8</f>
        <v>-1.870062943</v>
      </c>
      <c r="Z130" s="99">
        <f t="shared" si="6"/>
        <v>-5.913658269</v>
      </c>
    </row>
    <row r="131">
      <c r="A131" s="262">
        <v>42963.0</v>
      </c>
      <c r="B131" s="10">
        <f>exp(-'Yield curve'!B124*$B$9/100)</f>
        <v>0.9245020599</v>
      </c>
      <c r="C131" s="10">
        <f>exp(-'Yield curve'!C124*$C$9/100)</f>
        <v>0.8548750167</v>
      </c>
      <c r="D131" s="10">
        <f>exp(-'Yield curve'!D124*$D$9/100)</f>
        <v>0.7906499107</v>
      </c>
      <c r="E131" s="10">
        <f>exp(-'Yield curve'!E124*$E$9/100)</f>
        <v>0.7313961772</v>
      </c>
      <c r="F131" s="10">
        <f>exp(-'Yield curve'!F124*$F$9/100)</f>
        <v>0.6767184307</v>
      </c>
      <c r="G131" s="10">
        <f>exp(-'Yield curve'!G124*$G$9/100)</f>
        <v>0.6262535237</v>
      </c>
      <c r="H131" s="10">
        <f>exp(-'Yield curve'!H124*$H$9/100)</f>
        <v>0.5796678569</v>
      </c>
      <c r="I131" s="10">
        <f>exp(-'Yield curve'!I124*$I$9/100)</f>
        <v>0.5360827923</v>
      </c>
      <c r="J131" s="10">
        <f>exp(-'Yield curve'!J124*$J$9/100)</f>
        <v>0.4957418259</v>
      </c>
      <c r="K131" s="10">
        <f>exp(-'Yield curve'!K124*$K$9/100)</f>
        <v>0.4584060113</v>
      </c>
      <c r="L131" s="10">
        <f>exp(-'Yield curve'!L124*$L$9/100)</f>
        <v>0.4225193645</v>
      </c>
      <c r="M131" s="10">
        <f>exp(-'Yield curve'!M124*$M$9/100)</f>
        <v>0.3891929667</v>
      </c>
      <c r="N131" s="10">
        <f>exp(-'Yield curve'!N124*$N$9/100)</f>
        <v>0.3582658394</v>
      </c>
      <c r="O131" s="10">
        <f>exp(-'Yield curve'!O124*$O$9/100)</f>
        <v>0.3295853268</v>
      </c>
      <c r="P131" s="10">
        <f>exp(-'Yield curve'!P124*$P$9/100)</f>
        <v>0.3030068095</v>
      </c>
      <c r="Q131" s="10">
        <f>exp(-'Yield curve'!Q124*$Q$9/100)</f>
        <v>0.2775927965</v>
      </c>
      <c r="R131" s="10">
        <f>exp(-'Yield curve'!R124*$R$9/100)</f>
        <v>0.2540561432</v>
      </c>
      <c r="S131" s="10">
        <f>exp(-'Yield curve'!S124*$S$9/100)</f>
        <v>0.2322827266</v>
      </c>
      <c r="T131" s="10">
        <f>exp(-'Yield curve'!T124*$T$9/100)</f>
        <v>0.2121630916</v>
      </c>
      <c r="U131" s="99">
        <f>exp(-'Yield curve'!U124*$U$9/100)</f>
        <v>0.1935924699</v>
      </c>
      <c r="V131" s="99">
        <f t="shared" si="4"/>
        <v>57.94545155</v>
      </c>
      <c r="W131" s="99">
        <f t="shared" si="5"/>
        <v>11.95886557</v>
      </c>
      <c r="X131" s="99">
        <f>W131*(Bonds!AO121/100)*(1/(1+(Bonds!U121/100)))</f>
        <v>-0.001105153458</v>
      </c>
      <c r="Y131" s="99">
        <f>-W131*Bonds!$AS$8</f>
        <v>-1.872489992</v>
      </c>
      <c r="Z131" s="99">
        <f t="shared" si="6"/>
        <v>-5.921333269</v>
      </c>
    </row>
    <row r="132">
      <c r="A132" s="262">
        <v>42962.0</v>
      </c>
      <c r="B132" s="10">
        <f>exp(-'Yield curve'!B125*$B$9/100)</f>
        <v>0.9246869788</v>
      </c>
      <c r="C132" s="10">
        <f>exp(-'Yield curve'!C125*$C$9/100)</f>
        <v>0.8545331351</v>
      </c>
      <c r="D132" s="10">
        <f>exp(-'Yield curve'!D125*$D$9/100)</f>
        <v>0.7894648248</v>
      </c>
      <c r="E132" s="10">
        <f>exp(-'Yield curve'!E125*$E$9/100)</f>
        <v>0.7300808482</v>
      </c>
      <c r="F132" s="10">
        <f>exp(-'Yield curve'!F125*$F$9/100)</f>
        <v>0.6753663464</v>
      </c>
      <c r="G132" s="10">
        <f>exp(-'Yield curve'!G125*$G$9/100)</f>
        <v>0.6251272812</v>
      </c>
      <c r="H132" s="10">
        <f>exp(-'Yield curve'!H125*$H$9/100)</f>
        <v>0.5788568897</v>
      </c>
      <c r="I132" s="10">
        <f>exp(-'Yield curve'!I125*$I$9/100)</f>
        <v>0.5356540975</v>
      </c>
      <c r="J132" s="10">
        <f>exp(-'Yield curve'!J125*$J$9/100)</f>
        <v>0.4957418259</v>
      </c>
      <c r="K132" s="10">
        <f>exp(-'Yield curve'!K125*$K$9/100)</f>
        <v>0.4588646466</v>
      </c>
      <c r="L132" s="10">
        <f>exp(-'Yield curve'!L125*$L$9/100)</f>
        <v>0.4229843916</v>
      </c>
      <c r="M132" s="10">
        <f>exp(-'Yield curve'!M125*$M$9/100)</f>
        <v>0.3896602786</v>
      </c>
      <c r="N132" s="10">
        <f>exp(-'Yield curve'!N125*$N$9/100)</f>
        <v>0.3587318879</v>
      </c>
      <c r="O132" s="10">
        <f>exp(-'Yield curve'!O125*$O$9/100)</f>
        <v>0.3300470694</v>
      </c>
      <c r="P132" s="10">
        <f>exp(-'Yield curve'!P125*$P$9/100)</f>
        <v>0.3034616608</v>
      </c>
      <c r="Q132" s="10">
        <f>exp(-'Yield curve'!Q125*$Q$9/100)</f>
        <v>0.2778594135</v>
      </c>
      <c r="R132" s="10">
        <f>exp(-'Yield curve'!R125*$R$9/100)</f>
        <v>0.254142537</v>
      </c>
      <c r="S132" s="10">
        <f>exp(-'Yield curve'!S125*$S$9/100)</f>
        <v>0.2321991199</v>
      </c>
      <c r="T132" s="10">
        <f>exp(-'Yield curve'!T125*$T$9/100)</f>
        <v>0.2119213635</v>
      </c>
      <c r="U132" s="99">
        <f>exp(-'Yield curve'!U125*$U$9/100)</f>
        <v>0.1932056719</v>
      </c>
      <c r="V132" s="99">
        <f t="shared" si="4"/>
        <v>57.89092826</v>
      </c>
      <c r="W132" s="99">
        <f t="shared" si="5"/>
        <v>11.95639378</v>
      </c>
      <c r="X132" s="99">
        <f>W132*(Bonds!AO122/100)*(1/(1+(Bonds!U122/100)))</f>
        <v>0.001104822933</v>
      </c>
      <c r="Y132" s="99">
        <f>-W132*Bonds!$AS$8</f>
        <v>-1.872102966</v>
      </c>
      <c r="Z132" s="99">
        <f t="shared" si="6"/>
        <v>-5.920109387</v>
      </c>
    </row>
    <row r="133">
      <c r="A133" s="262">
        <v>42961.0</v>
      </c>
      <c r="B133" s="10">
        <f>exp(-'Yield curve'!B126*$B$9/100)</f>
        <v>0.9245020599</v>
      </c>
      <c r="C133" s="10">
        <f>exp(-'Yield curve'!C126*$C$9/100)</f>
        <v>0.8545331351</v>
      </c>
      <c r="D133" s="10">
        <f>exp(-'Yield curve'!D126*$D$9/100)</f>
        <v>0.7897016998</v>
      </c>
      <c r="E133" s="10">
        <f>exp(-'Yield curve'!E126*$E$9/100)</f>
        <v>0.7306651466</v>
      </c>
      <c r="F133" s="10">
        <f>exp(-'Yield curve'!F126*$F$9/100)</f>
        <v>0.676380156</v>
      </c>
      <c r="G133" s="10">
        <f>exp(-'Yield curve'!G126*$G$9/100)</f>
        <v>0.6262535237</v>
      </c>
      <c r="H133" s="10">
        <f>exp(-'Yield curve'!H126*$H$9/100)</f>
        <v>0.5800737664</v>
      </c>
      <c r="I133" s="10">
        <f>exp(-'Yield curve'!I126*$I$9/100)</f>
        <v>0.536654919</v>
      </c>
      <c r="J133" s="10">
        <f>exp(-'Yield curve'!J126*$J$9/100)</f>
        <v>0.4964859967</v>
      </c>
      <c r="K133" s="10">
        <f>exp(-'Yield curve'!K126*$K$9/100)</f>
        <v>0.4593237408</v>
      </c>
      <c r="L133" s="10">
        <f>exp(-'Yield curve'!L126*$L$9/100)</f>
        <v>0.4233567817</v>
      </c>
      <c r="M133" s="10">
        <f>exp(-'Yield curve'!M126*$M$9/100)</f>
        <v>0.389940935</v>
      </c>
      <c r="N133" s="10">
        <f>exp(-'Yield curve'!N126*$N$9/100)</f>
        <v>0.3589184769</v>
      </c>
      <c r="O133" s="10">
        <f>exp(-'Yield curve'!O126*$O$9/100)</f>
        <v>0.3301394956</v>
      </c>
      <c r="P133" s="10">
        <f>exp(-'Yield curve'!P126*$P$9/100)</f>
        <v>0.3034616608</v>
      </c>
      <c r="Q133" s="10">
        <f>exp(-'Yield curve'!Q126*$Q$9/100)</f>
        <v>0.2779483428</v>
      </c>
      <c r="R133" s="10">
        <f>exp(-'Yield curve'!R126*$R$9/100)</f>
        <v>0.2543154127</v>
      </c>
      <c r="S133" s="10">
        <f>exp(-'Yield curve'!S126*$S$9/100)</f>
        <v>0.2324500304</v>
      </c>
      <c r="T133" s="10">
        <f>exp(-'Yield curve'!T126*$T$9/100)</f>
        <v>0.2122437289</v>
      </c>
      <c r="U133" s="99">
        <f>exp(-'Yield curve'!U126*$U$9/100)</f>
        <v>0.1935924699</v>
      </c>
      <c r="V133" s="99">
        <f t="shared" si="4"/>
        <v>57.96301291</v>
      </c>
      <c r="W133" s="99">
        <f t="shared" si="5"/>
        <v>11.96014489</v>
      </c>
      <c r="X133" s="99">
        <f>W133*(Bonds!AO123/100)*(1/(1+(Bonds!U123/100)))</f>
        <v>-0.001105271684</v>
      </c>
      <c r="Y133" s="99">
        <f>-W133*Bonds!$AS$8</f>
        <v>-1.872690305</v>
      </c>
      <c r="Z133" s="99">
        <f t="shared" si="6"/>
        <v>-5.921966716</v>
      </c>
    </row>
    <row r="134">
      <c r="A134" s="262">
        <v>42958.0</v>
      </c>
      <c r="B134" s="10">
        <f>exp(-'Yield curve'!B127*$B$9/100)</f>
        <v>0.9242247509</v>
      </c>
      <c r="C134" s="10">
        <f>exp(-'Yield curve'!C127*$C$9/100)</f>
        <v>0.8536790291</v>
      </c>
      <c r="D134" s="10">
        <f>exp(-'Yield curve'!D127*$D$9/100)</f>
        <v>0.7885180352</v>
      </c>
      <c r="E134" s="10">
        <f>exp(-'Yield curve'!E127*$E$9/100)</f>
        <v>0.7293511323</v>
      </c>
      <c r="F134" s="10">
        <f>exp(-'Yield curve'!F127*$F$9/100)</f>
        <v>0.6750287476</v>
      </c>
      <c r="G134" s="10">
        <f>exp(-'Yield curve'!G127*$G$9/100)</f>
        <v>0.6251272812</v>
      </c>
      <c r="H134" s="10">
        <f>exp(-'Yield curve'!H127*$H$9/100)</f>
        <v>0.5792622314</v>
      </c>
      <c r="I134" s="10">
        <f>exp(-'Yield curve'!I127*$I$9/100)</f>
        <v>0.5357969577</v>
      </c>
      <c r="J134" s="10">
        <f>exp(-'Yield curve'!J127*$J$9/100)</f>
        <v>0.4955931257</v>
      </c>
      <c r="K134" s="10">
        <f>exp(-'Yield curve'!K127*$K$9/100)</f>
        <v>0.4584060113</v>
      </c>
      <c r="L134" s="10">
        <f>exp(-'Yield curve'!L127*$L$9/100)</f>
        <v>0.4224264205</v>
      </c>
      <c r="M134" s="10">
        <f>exp(-'Yield curve'!M127*$M$9/100)</f>
        <v>0.3890061989</v>
      </c>
      <c r="N134" s="10">
        <f>exp(-'Yield curve'!N127*$N$9/100)</f>
        <v>0.357986501</v>
      </c>
      <c r="O134" s="10">
        <f>exp(-'Yield curve'!O127*$O$9/100)</f>
        <v>0.3292163979</v>
      </c>
      <c r="P134" s="10">
        <f>exp(-'Yield curve'!P127*$P$9/100)</f>
        <v>0.30255264</v>
      </c>
      <c r="Q134" s="10">
        <f>exp(-'Yield curve'!Q127*$Q$9/100)</f>
        <v>0.2771490031</v>
      </c>
      <c r="R134" s="10">
        <f>exp(-'Yield curve'!R127*$R$9/100)</f>
        <v>0.2536246147</v>
      </c>
      <c r="S134" s="10">
        <f>exp(-'Yield curve'!S127*$S$9/100)</f>
        <v>0.2318649938</v>
      </c>
      <c r="T134" s="10">
        <f>exp(-'Yield curve'!T127*$T$9/100)</f>
        <v>0.2117603645</v>
      </c>
      <c r="U134" s="99">
        <f>exp(-'Yield curve'!U127*$U$9/100)</f>
        <v>0.1932056719</v>
      </c>
      <c r="V134" s="99">
        <f t="shared" si="4"/>
        <v>57.85568762</v>
      </c>
      <c r="W134" s="99">
        <f t="shared" si="5"/>
        <v>11.95747163</v>
      </c>
      <c r="X134" s="99">
        <f>W134*(Bonds!AO124/100)*(1/(1+(Bonds!U124/100)))</f>
        <v>0</v>
      </c>
      <c r="Y134" s="99">
        <f>-W134*Bonds!$AS$8</f>
        <v>-1.872271732</v>
      </c>
      <c r="Z134" s="99">
        <f t="shared" si="6"/>
        <v>-5.920643072</v>
      </c>
    </row>
    <row r="135">
      <c r="A135" s="262">
        <v>42957.0</v>
      </c>
      <c r="B135" s="10">
        <f>exp(-'Yield curve'!B128*$B$9/100)</f>
        <v>0.9238551349</v>
      </c>
      <c r="C135" s="10">
        <f>exp(-'Yield curve'!C128*$C$9/100)</f>
        <v>0.8531669753</v>
      </c>
      <c r="D135" s="10">
        <f>exp(-'Yield curve'!D128*$D$9/100)</f>
        <v>0.7880450663</v>
      </c>
      <c r="E135" s="10">
        <f>exp(-'Yield curve'!E128*$E$9/100)</f>
        <v>0.7289136529</v>
      </c>
      <c r="F135" s="10">
        <f>exp(-'Yield curve'!F128*$F$9/100)</f>
        <v>0.6746913176</v>
      </c>
      <c r="G135" s="10">
        <f>exp(-'Yield curve'!G128*$G$9/100)</f>
        <v>0.6247523174</v>
      </c>
      <c r="H135" s="10">
        <f>exp(-'Yield curve'!H128*$H$9/100)</f>
        <v>0.5788568897</v>
      </c>
      <c r="I135" s="10">
        <f>exp(-'Yield curve'!I128*$I$9/100)</f>
        <v>0.5355112755</v>
      </c>
      <c r="J135" s="10">
        <f>exp(-'Yield curve'!J128*$J$9/100)</f>
        <v>0.4954444701</v>
      </c>
      <c r="K135" s="10">
        <f>exp(-'Yield curve'!K128*$K$9/100)</f>
        <v>0.4584060113</v>
      </c>
      <c r="L135" s="10">
        <f>exp(-'Yield curve'!L128*$L$9/100)</f>
        <v>0.4225193645</v>
      </c>
      <c r="M135" s="10">
        <f>exp(-'Yield curve'!M128*$M$9/100)</f>
        <v>0.3891929667</v>
      </c>
      <c r="N135" s="10">
        <f>exp(-'Yield curve'!N128*$N$9/100)</f>
        <v>0.3582658394</v>
      </c>
      <c r="O135" s="10">
        <f>exp(-'Yield curve'!O128*$O$9/100)</f>
        <v>0.3295853268</v>
      </c>
      <c r="P135" s="10">
        <f>exp(-'Yield curve'!P128*$P$9/100)</f>
        <v>0.3030068095</v>
      </c>
      <c r="Q135" s="10">
        <f>exp(-'Yield curve'!Q128*$Q$9/100)</f>
        <v>0.277503981</v>
      </c>
      <c r="R135" s="10">
        <f>exp(-'Yield curve'!R128*$R$9/100)</f>
        <v>0.2538834438</v>
      </c>
      <c r="S135" s="10">
        <f>exp(-'Yield curve'!S128*$S$9/100)</f>
        <v>0.2320319967</v>
      </c>
      <c r="T135" s="10">
        <f>exp(-'Yield curve'!T128*$T$9/100)</f>
        <v>0.2118408487</v>
      </c>
      <c r="U135" s="99">
        <f>exp(-'Yield curve'!U128*$U$9/100)</f>
        <v>0.1932056719</v>
      </c>
      <c r="V135" s="99">
        <f t="shared" si="4"/>
        <v>57.85128463</v>
      </c>
      <c r="W135" s="99">
        <f t="shared" si="5"/>
        <v>11.95966273</v>
      </c>
      <c r="X135" s="99">
        <f>W135*(Bonds!AO125/100)*(1/(1+(Bonds!U125/100)))</f>
        <v>-0.005525624989</v>
      </c>
      <c r="Y135" s="99">
        <f>-W135*Bonds!$AS$8</f>
        <v>-1.872614809</v>
      </c>
      <c r="Z135" s="99">
        <f t="shared" si="6"/>
        <v>-5.921727976</v>
      </c>
    </row>
    <row r="136">
      <c r="A136" s="262">
        <v>42956.0</v>
      </c>
      <c r="B136" s="10">
        <f>exp(-'Yield curve'!B129*$B$9/100)</f>
        <v>0.92357802</v>
      </c>
      <c r="C136" s="10">
        <f>exp(-'Yield curve'!C129*$C$9/100)</f>
        <v>0.8528257768</v>
      </c>
      <c r="D136" s="10">
        <f>exp(-'Yield curve'!D129*$D$9/100)</f>
        <v>0.7875723811</v>
      </c>
      <c r="E136" s="10">
        <f>exp(-'Yield curve'!E129*$E$9/100)</f>
        <v>0.7283307551</v>
      </c>
      <c r="F136" s="10">
        <f>exp(-'Yield curve'!F129*$F$9/100)</f>
        <v>0.6740169635</v>
      </c>
      <c r="G136" s="10">
        <f>exp(-'Yield curve'!G129*$G$9/100)</f>
        <v>0.6241902932</v>
      </c>
      <c r="H136" s="10">
        <f>exp(-'Yield curve'!H129*$H$9/100)</f>
        <v>0.5784518317</v>
      </c>
      <c r="I136" s="10">
        <f>exp(-'Yield curve'!I129*$I$9/100)</f>
        <v>0.534940368</v>
      </c>
      <c r="J136" s="10">
        <f>exp(-'Yield curve'!J129*$J$9/100)</f>
        <v>0.4947018604</v>
      </c>
      <c r="K136" s="10">
        <f>exp(-'Yield curve'!K129*$K$9/100)</f>
        <v>0.4574901155</v>
      </c>
      <c r="L136" s="10">
        <f>exp(-'Yield curve'!L129*$L$9/100)</f>
        <v>0.4214053845</v>
      </c>
      <c r="M136" s="10">
        <f>exp(-'Yield curve'!M129*$M$9/100)</f>
        <v>0.3878874728</v>
      </c>
      <c r="N136" s="10">
        <f>exp(-'Yield curve'!N129*$N$9/100)</f>
        <v>0.3567785492</v>
      </c>
      <c r="O136" s="10">
        <f>exp(-'Yield curve'!O129*$O$9/100)</f>
        <v>0.3279283958</v>
      </c>
      <c r="P136" s="10">
        <f>exp(-'Yield curve'!P129*$P$9/100)</f>
        <v>0.3011942119</v>
      </c>
      <c r="Q136" s="10">
        <f>exp(-'Yield curve'!Q129*$Q$9/100)</f>
        <v>0.275645406</v>
      </c>
      <c r="R136" s="10">
        <f>exp(-'Yield curve'!R129*$R$9/100)</f>
        <v>0.2519914804</v>
      </c>
      <c r="S136" s="10">
        <f>exp(-'Yield curve'!S129*$S$9/100)</f>
        <v>0.2301187037</v>
      </c>
      <c r="T136" s="10">
        <f>exp(-'Yield curve'!T129*$T$9/100)</f>
        <v>0.2099176433</v>
      </c>
      <c r="U136" s="99">
        <f>exp(-'Yield curve'!U129*$U$9/100)</f>
        <v>0.1912832433</v>
      </c>
      <c r="V136" s="99">
        <f t="shared" si="4"/>
        <v>57.56931976</v>
      </c>
      <c r="W136" s="99">
        <f t="shared" si="5"/>
        <v>11.93035329</v>
      </c>
      <c r="X136" s="99">
        <f>W136*(Bonds!AO126/100)*(1/(1+(Bonds!U126/100)))</f>
        <v>0.004407630291</v>
      </c>
      <c r="Y136" s="99">
        <f>-W136*Bonds!$AS$8</f>
        <v>-1.868025609</v>
      </c>
      <c r="Z136" s="99">
        <f t="shared" si="6"/>
        <v>-5.907215652</v>
      </c>
    </row>
    <row r="137">
      <c r="A137" s="262">
        <v>42955.0</v>
      </c>
      <c r="B137" s="10">
        <f>exp(-'Yield curve'!B130*$B$9/100)</f>
        <v>0.9233933228</v>
      </c>
      <c r="C137" s="10">
        <f>exp(-'Yield curve'!C130*$C$9/100)</f>
        <v>0.8524847147</v>
      </c>
      <c r="D137" s="10">
        <f>exp(-'Yield curve'!D130*$D$9/100)</f>
        <v>0.7875723811</v>
      </c>
      <c r="E137" s="10">
        <f>exp(-'Yield curve'!E130*$E$9/100)</f>
        <v>0.7286221457</v>
      </c>
      <c r="F137" s="10">
        <f>exp(-'Yield curve'!F130*$F$9/100)</f>
        <v>0.6746913176</v>
      </c>
      <c r="G137" s="10">
        <f>exp(-'Yield curve'!G130*$G$9/100)</f>
        <v>0.6251272812</v>
      </c>
      <c r="H137" s="10">
        <f>exp(-'Yield curve'!H130*$H$9/100)</f>
        <v>0.5796678569</v>
      </c>
      <c r="I137" s="10">
        <f>exp(-'Yield curve'!I130*$I$9/100)</f>
        <v>0.5363687793</v>
      </c>
      <c r="J137" s="10">
        <f>exp(-'Yield curve'!J130*$J$9/100)</f>
        <v>0.4963370732</v>
      </c>
      <c r="K137" s="10">
        <f>exp(-'Yield curve'!K130*$K$9/100)</f>
        <v>0.4593237408</v>
      </c>
      <c r="L137" s="10">
        <f>exp(-'Yield curve'!L130*$L$9/100)</f>
        <v>0.4232636534</v>
      </c>
      <c r="M137" s="10">
        <f>exp(-'Yield curve'!M130*$M$9/100)</f>
        <v>0.3897538083</v>
      </c>
      <c r="N137" s="10">
        <f>exp(-'Yield curve'!N130*$N$9/100)</f>
        <v>0.3586386297</v>
      </c>
      <c r="O137" s="10">
        <f>exp(-'Yield curve'!O130*$O$9/100)</f>
        <v>0.3297699463</v>
      </c>
      <c r="P137" s="10">
        <f>exp(-'Yield curve'!P130*$P$9/100)</f>
        <v>0.3030068095</v>
      </c>
      <c r="Q137" s="10">
        <f>exp(-'Yield curve'!Q130*$Q$9/100)</f>
        <v>0.2774151939</v>
      </c>
      <c r="R137" s="10">
        <f>exp(-'Yield curve'!R130*$R$9/100)</f>
        <v>0.2537108617</v>
      </c>
      <c r="S137" s="10">
        <f>exp(-'Yield curve'!S130*$S$9/100)</f>
        <v>0.2317815374</v>
      </c>
      <c r="T137" s="10">
        <f>exp(-'Yield curve'!T130*$T$9/100)</f>
        <v>0.2115190952</v>
      </c>
      <c r="U137" s="99">
        <f>exp(-'Yield curve'!U130*$U$9/100)</f>
        <v>0.1928196467</v>
      </c>
      <c r="V137" s="99">
        <f t="shared" si="4"/>
        <v>57.82303585</v>
      </c>
      <c r="W137" s="99">
        <f t="shared" si="5"/>
        <v>11.9540378</v>
      </c>
      <c r="X137" s="99">
        <f>W137*(Bonds!AO127/100)*(1/(1+(Bonds!U127/100)))</f>
        <v>0.003313509507</v>
      </c>
      <c r="Y137" s="99">
        <f>-W137*Bonds!$AS$8</f>
        <v>-1.871734072</v>
      </c>
      <c r="Z137" s="99">
        <f t="shared" si="6"/>
        <v>-5.91894284</v>
      </c>
    </row>
    <row r="138">
      <c r="A138" s="262">
        <v>42954.0</v>
      </c>
      <c r="B138" s="10">
        <f>exp(-'Yield curve'!B131*$B$9/100)</f>
        <v>0.9236703824</v>
      </c>
      <c r="C138" s="10">
        <f>exp(-'Yield curve'!C131*$C$9/100)</f>
        <v>0.852996359</v>
      </c>
      <c r="D138" s="10">
        <f>exp(-'Yield curve'!D131*$D$9/100)</f>
        <v>0.7880450663</v>
      </c>
      <c r="E138" s="10">
        <f>exp(-'Yield curve'!E131*$E$9/100)</f>
        <v>0.7290594502</v>
      </c>
      <c r="F138" s="10">
        <f>exp(-'Yield curve'!F131*$F$9/100)</f>
        <v>0.6750287476</v>
      </c>
      <c r="G138" s="10">
        <f>exp(-'Yield curve'!G131*$G$9/100)</f>
        <v>0.6255024702</v>
      </c>
      <c r="H138" s="10">
        <f>exp(-'Yield curve'!H131*$H$9/100)</f>
        <v>0.5800737664</v>
      </c>
      <c r="I138" s="10">
        <f>exp(-'Yield curve'!I131*$I$9/100)</f>
        <v>0.536654919</v>
      </c>
      <c r="J138" s="10">
        <f>exp(-'Yield curve'!J131*$J$9/100)</f>
        <v>0.4964859967</v>
      </c>
      <c r="K138" s="10">
        <f>exp(-'Yield curve'!K131*$K$9/100)</f>
        <v>0.4593237408</v>
      </c>
      <c r="L138" s="10">
        <f>exp(-'Yield curve'!L131*$L$9/100)</f>
        <v>0.4233567817</v>
      </c>
      <c r="M138" s="10">
        <f>exp(-'Yield curve'!M131*$M$9/100)</f>
        <v>0.389940935</v>
      </c>
      <c r="N138" s="10">
        <f>exp(-'Yield curve'!N131*$N$9/100)</f>
        <v>0.3589184769</v>
      </c>
      <c r="O138" s="10">
        <f>exp(-'Yield curve'!O131*$O$9/100)</f>
        <v>0.3301394956</v>
      </c>
      <c r="P138" s="10">
        <f>exp(-'Yield curve'!P131*$P$9/100)</f>
        <v>0.3034616608</v>
      </c>
      <c r="Q138" s="10">
        <f>exp(-'Yield curve'!Q131*$Q$9/100)</f>
        <v>0.2780373005</v>
      </c>
      <c r="R138" s="10">
        <f>exp(-'Yield curve'!R131*$R$9/100)</f>
        <v>0.254488406</v>
      </c>
      <c r="S138" s="10">
        <f>exp(-'Yield curve'!S131*$S$9/100)</f>
        <v>0.2327012121</v>
      </c>
      <c r="T138" s="10">
        <f>exp(-'Yield curve'!T131*$T$9/100)</f>
        <v>0.2125665847</v>
      </c>
      <c r="U138" s="99">
        <f>exp(-'Yield curve'!U131*$U$9/100)</f>
        <v>0.1939800423</v>
      </c>
      <c r="V138" s="99">
        <f t="shared" si="4"/>
        <v>57.9757314</v>
      </c>
      <c r="W138" s="99">
        <f t="shared" si="5"/>
        <v>11.97062978</v>
      </c>
      <c r="X138" s="99">
        <f>W138*(Bonds!AO128/100)*(1/(1+(Bonds!U128/100)))</f>
        <v>0.00663805718</v>
      </c>
      <c r="Y138" s="99">
        <f>-W138*Bonds!$AS$8</f>
        <v>-1.874332004</v>
      </c>
      <c r="Z138" s="99">
        <f t="shared" si="6"/>
        <v>-5.927158224</v>
      </c>
    </row>
    <row r="139">
      <c r="A139" s="262">
        <v>42951.0</v>
      </c>
      <c r="B139" s="10">
        <f>exp(-'Yield curve'!B132*$B$9/100)</f>
        <v>0.9233933228</v>
      </c>
      <c r="C139" s="10">
        <f>exp(-'Yield curve'!C132*$C$9/100)</f>
        <v>0.8524847147</v>
      </c>
      <c r="D139" s="10">
        <f>exp(-'Yield curve'!D132*$D$9/100)</f>
        <v>0.7875723811</v>
      </c>
      <c r="E139" s="10">
        <f>exp(-'Yield curve'!E132*$E$9/100)</f>
        <v>0.7287678847</v>
      </c>
      <c r="F139" s="10">
        <f>exp(-'Yield curve'!F132*$F$9/100)</f>
        <v>0.6750287476</v>
      </c>
      <c r="G139" s="10">
        <f>exp(-'Yield curve'!G132*$G$9/100)</f>
        <v>0.625690149</v>
      </c>
      <c r="H139" s="10">
        <f>exp(-'Yield curve'!H132*$H$9/100)</f>
        <v>0.5804799602</v>
      </c>
      <c r="I139" s="10">
        <f>exp(-'Yield curve'!I132*$I$9/100)</f>
        <v>0.5373709361</v>
      </c>
      <c r="J139" s="10">
        <f>exp(-'Yield curve'!J132*$J$9/100)</f>
        <v>0.4975297128</v>
      </c>
      <c r="K139" s="10">
        <f>exp(-'Yield curve'!K132*$K$9/100)</f>
        <v>0.460703781</v>
      </c>
      <c r="L139" s="10">
        <f>exp(-'Yield curve'!L132*$L$9/100)</f>
        <v>0.4249431006</v>
      </c>
      <c r="M139" s="10">
        <f>exp(-'Yield curve'!M132*$M$9/100)</f>
        <v>0.391723126</v>
      </c>
      <c r="N139" s="10">
        <f>exp(-'Yield curve'!N132*$N$9/100)</f>
        <v>0.3608835315</v>
      </c>
      <c r="O139" s="10">
        <f>exp(-'Yield curve'!O132*$O$9/100)</f>
        <v>0.3322724547</v>
      </c>
      <c r="P139" s="10">
        <f>exp(-'Yield curve'!P132*$P$9/100)</f>
        <v>0.3057461795</v>
      </c>
      <c r="Q139" s="10">
        <f>exp(-'Yield curve'!Q132*$Q$9/100)</f>
        <v>0.2803602207</v>
      </c>
      <c r="R139" s="10">
        <f>exp(-'Yield curve'!R132*$R$9/100)</f>
        <v>0.2568353656</v>
      </c>
      <c r="S139" s="10">
        <f>exp(-'Yield curve'!S132*$S$9/100)</f>
        <v>0.2350587021</v>
      </c>
      <c r="T139" s="10">
        <f>exp(-'Yield curve'!T132*$T$9/100)</f>
        <v>0.2149220231</v>
      </c>
      <c r="U139" s="99">
        <f>exp(-'Yield curve'!U132*$U$9/100)</f>
        <v>0.1963218254</v>
      </c>
      <c r="V139" s="99">
        <f t="shared" si="4"/>
        <v>58.30453502</v>
      </c>
      <c r="W139" s="99">
        <f t="shared" si="5"/>
        <v>12.00874011</v>
      </c>
      <c r="X139" s="99">
        <f>W139*(Bonds!AO129/100)*(1/(1+(Bonds!U129/100)))</f>
        <v>-0.004441923475</v>
      </c>
      <c r="Y139" s="99">
        <f>-W139*Bonds!$AS$8</f>
        <v>-1.880299227</v>
      </c>
      <c r="Z139" s="99">
        <f t="shared" si="6"/>
        <v>-5.946028239</v>
      </c>
    </row>
    <row r="140">
      <c r="A140" s="262">
        <v>42950.0</v>
      </c>
      <c r="B140" s="10">
        <f>exp(-'Yield curve'!B133*$B$9/100)</f>
        <v>0.9229317416</v>
      </c>
      <c r="C140" s="10">
        <f>exp(-'Yield curve'!C133*$C$9/100)</f>
        <v>0.8518029996</v>
      </c>
      <c r="D140" s="10">
        <f>exp(-'Yield curve'!D133*$D$9/100)</f>
        <v>0.7863919081</v>
      </c>
      <c r="E140" s="10">
        <f>exp(-'Yield curve'!E133*$E$9/100)</f>
        <v>0.727020939</v>
      </c>
      <c r="F140" s="10">
        <f>exp(-'Yield curve'!F133*$F$9/100)</f>
        <v>0.6726702767</v>
      </c>
      <c r="G140" s="10">
        <f>exp(-'Yield curve'!G133*$G$9/100)</f>
        <v>0.6230677613</v>
      </c>
      <c r="H140" s="10">
        <f>exp(-'Yield curve'!H133*$H$9/100)</f>
        <v>0.5776425657</v>
      </c>
      <c r="I140" s="10">
        <f>exp(-'Yield curve'!I133*$I$9/100)</f>
        <v>0.5343700691</v>
      </c>
      <c r="J140" s="10">
        <f>exp(-'Yield curve'!J133*$J$9/100)</f>
        <v>0.4944051284</v>
      </c>
      <c r="K140" s="10">
        <f>exp(-'Yield curve'!K133*$K$9/100)</f>
        <v>0.4574901155</v>
      </c>
      <c r="L140" s="10">
        <f>exp(-'Yield curve'!L133*$L$9/100)</f>
        <v>0.4217763845</v>
      </c>
      <c r="M140" s="10">
        <f>exp(-'Yield curve'!M133*$M$9/100)</f>
        <v>0.3886329322</v>
      </c>
      <c r="N140" s="10">
        <f>exp(-'Yield curve'!N133*$N$9/100)</f>
        <v>0.3578934366</v>
      </c>
      <c r="O140" s="10">
        <f>exp(-'Yield curve'!O133*$O$9/100)</f>
        <v>0.3294008107</v>
      </c>
      <c r="P140" s="10">
        <f>exp(-'Yield curve'!P133*$P$9/100)</f>
        <v>0.3030068095</v>
      </c>
      <c r="Q140" s="10">
        <f>exp(-'Yield curve'!Q133*$Q$9/100)</f>
        <v>0.2778594135</v>
      </c>
      <c r="R140" s="10">
        <f>exp(-'Yield curve'!R133*$R$9/100)</f>
        <v>0.2545749468</v>
      </c>
      <c r="S140" s="10">
        <f>exp(-'Yield curve'!S133*$S$9/100)</f>
        <v>0.2330365432</v>
      </c>
      <c r="T140" s="10">
        <f>exp(-'Yield curve'!T133*$T$9/100)</f>
        <v>0.2131327645</v>
      </c>
      <c r="U140" s="99">
        <f>exp(-'Yield curve'!U133*$U$9/100)</f>
        <v>0.1947575164</v>
      </c>
      <c r="V140" s="99">
        <f t="shared" si="4"/>
        <v>57.96321189</v>
      </c>
      <c r="W140" s="99">
        <f t="shared" si="5"/>
        <v>11.9898558</v>
      </c>
      <c r="X140" s="99">
        <f>W140*(Bonds!AO130/100)*(1/(1+(Bonds!U130/100)))</f>
        <v>-0.009974921633</v>
      </c>
      <c r="Y140" s="99">
        <f>-W140*Bonds!$AS$8</f>
        <v>-1.877342367</v>
      </c>
      <c r="Z140" s="99">
        <f t="shared" si="6"/>
        <v>-5.936677829</v>
      </c>
    </row>
    <row r="141">
      <c r="A141" s="262">
        <v>42949.0</v>
      </c>
      <c r="B141" s="10">
        <f>exp(-'Yield curve'!B134*$B$9/100)</f>
        <v>0.9231163464</v>
      </c>
      <c r="C141" s="10">
        <f>exp(-'Yield curve'!C134*$C$9/100)</f>
        <v>0.8518029996</v>
      </c>
      <c r="D141" s="10">
        <f>exp(-'Yield curve'!D134*$D$9/100)</f>
        <v>0.7859202145</v>
      </c>
      <c r="E141" s="10">
        <f>exp(-'Yield curve'!E134*$E$9/100)</f>
        <v>0.7261490371</v>
      </c>
      <c r="F141" s="10">
        <f>exp(-'Yield curve'!F134*$F$9/100)</f>
        <v>0.6713262806</v>
      </c>
      <c r="G141" s="10">
        <f>exp(-'Yield curve'!G134*$G$9/100)</f>
        <v>0.6210150265</v>
      </c>
      <c r="H141" s="10">
        <f>exp(-'Yield curve'!H134*$H$9/100)</f>
        <v>0.5748190404</v>
      </c>
      <c r="I141" s="10">
        <f>exp(-'Yield curve'!I134*$I$9/100)</f>
        <v>0.5313859601</v>
      </c>
      <c r="J141" s="10">
        <f>exp(-'Yield curve'!J134*$J$9/100)</f>
        <v>0.4913001669</v>
      </c>
      <c r="K141" s="10">
        <f>exp(-'Yield curve'!K134*$K$9/100)</f>
        <v>0.4542988671</v>
      </c>
      <c r="L141" s="10">
        <f>exp(-'Yield curve'!L134*$L$9/100)</f>
        <v>0.4184491089</v>
      </c>
      <c r="M141" s="10">
        <f>exp(-'Yield curve'!M134*$M$9/100)</f>
        <v>0.3851971492</v>
      </c>
      <c r="N141" s="10">
        <f>exp(-'Yield curve'!N134*$N$9/100)</f>
        <v>0.3543748598</v>
      </c>
      <c r="O141" s="10">
        <f>exp(-'Yield curve'!O134*$O$9/100)</f>
        <v>0.3258233225</v>
      </c>
      <c r="P141" s="10">
        <f>exp(-'Yield curve'!P134*$P$9/100)</f>
        <v>0.2993924573</v>
      </c>
      <c r="Q141" s="10">
        <f>exp(-'Yield curve'!Q134*$Q$9/100)</f>
        <v>0.2742377083</v>
      </c>
      <c r="R141" s="10">
        <f>exp(-'Yield curve'!R134*$R$9/100)</f>
        <v>0.2509654497</v>
      </c>
      <c r="S141" s="10">
        <f>exp(-'Yield curve'!S134*$S$9/100)</f>
        <v>0.2294569153</v>
      </c>
      <c r="T141" s="10">
        <f>exp(-'Yield curve'!T134*$T$9/100)</f>
        <v>0.2095988108</v>
      </c>
      <c r="U141" s="99">
        <f>exp(-'Yield curve'!U134*$U$9/100)</f>
        <v>0.1912832433</v>
      </c>
      <c r="V141" s="99">
        <f t="shared" si="4"/>
        <v>57.40797619</v>
      </c>
      <c r="W141" s="99">
        <f t="shared" si="5"/>
        <v>11.93771459</v>
      </c>
      <c r="X141" s="99">
        <f>W141*(Bonds!AO131/100)*(1/(1+(Bonds!U131/100)))</f>
        <v>0.003307762425</v>
      </c>
      <c r="Y141" s="99">
        <f>-W141*Bonds!$AS$8</f>
        <v>-1.869178224</v>
      </c>
      <c r="Z141" s="99">
        <f t="shared" si="6"/>
        <v>-5.91086054</v>
      </c>
    </row>
    <row r="142">
      <c r="A142" s="262">
        <v>42948.0</v>
      </c>
      <c r="B142" s="10">
        <f>exp(-'Yield curve'!B135*$B$9/100)</f>
        <v>0.9229317416</v>
      </c>
      <c r="C142" s="10">
        <f>exp(-'Yield curve'!C135*$C$9/100)</f>
        <v>0.851632656</v>
      </c>
      <c r="D142" s="10">
        <f>exp(-'Yield curve'!D135*$D$9/100)</f>
        <v>0.7859202145</v>
      </c>
      <c r="E142" s="10">
        <f>exp(-'Yield curve'!E135*$E$9/100)</f>
        <v>0.7261490371</v>
      </c>
      <c r="F142" s="10">
        <f>exp(-'Yield curve'!F135*$F$9/100)</f>
        <v>0.6713262806</v>
      </c>
      <c r="G142" s="10">
        <f>exp(-'Yield curve'!G135*$G$9/100)</f>
        <v>0.621201359</v>
      </c>
      <c r="H142" s="10">
        <f>exp(-'Yield curve'!H135*$H$9/100)</f>
        <v>0.5752215546</v>
      </c>
      <c r="I142" s="10">
        <f>exp(-'Yield curve'!I135*$I$9/100)</f>
        <v>0.5318112389</v>
      </c>
      <c r="J142" s="10">
        <f>exp(-'Yield curve'!J135*$J$9/100)</f>
        <v>0.4917425361</v>
      </c>
      <c r="K142" s="10">
        <f>exp(-'Yield curve'!K135*$K$9/100)</f>
        <v>0.4547533932</v>
      </c>
      <c r="L142" s="10">
        <f>exp(-'Yield curve'!L135*$L$9/100)</f>
        <v>0.419094017</v>
      </c>
      <c r="M142" s="10">
        <f>exp(-'Yield curve'!M135*$M$9/100)</f>
        <v>0.3860300742</v>
      </c>
      <c r="N142" s="10">
        <f>exp(-'Yield curve'!N135*$N$9/100)</f>
        <v>0.3553898226</v>
      </c>
      <c r="O142" s="10">
        <f>exp(-'Yield curve'!O135*$O$9/100)</f>
        <v>0.3270114805</v>
      </c>
      <c r="P142" s="10">
        <f>exp(-'Yield curve'!P135*$P$9/100)</f>
        <v>0.3007427593</v>
      </c>
      <c r="Q142" s="10">
        <f>exp(-'Yield curve'!Q135*$Q$9/100)</f>
        <v>0.2755572136</v>
      </c>
      <c r="R142" s="10">
        <f>exp(-'Yield curve'!R135*$R$9/100)</f>
        <v>0.2522486428</v>
      </c>
      <c r="S142" s="10">
        <f>exp(-'Yield curve'!S135*$S$9/100)</f>
        <v>0.2306993342</v>
      </c>
      <c r="T142" s="10">
        <f>exp(-'Yield curve'!T135*$T$9/100)</f>
        <v>0.2107969355</v>
      </c>
      <c r="U142" s="99">
        <f>exp(-'Yield curve'!U135*$U$9/100)</f>
        <v>0.1924343928</v>
      </c>
      <c r="V142" s="99">
        <f t="shared" si="4"/>
        <v>57.57421802</v>
      </c>
      <c r="W142" s="99">
        <f t="shared" si="5"/>
        <v>11.95668326</v>
      </c>
      <c r="X142" s="99">
        <f>W142*(Bonds!AO132/100)*(1/(1+(Bonds!U132/100)))</f>
        <v>0.002209291069</v>
      </c>
      <c r="Y142" s="99">
        <f>-W142*Bonds!$AS$8</f>
        <v>-1.872148292</v>
      </c>
      <c r="Z142" s="99">
        <f t="shared" si="6"/>
        <v>-5.92025272</v>
      </c>
    </row>
    <row r="143">
      <c r="A143" s="262">
        <v>42947.0</v>
      </c>
      <c r="B143" s="10">
        <f>exp(-'Yield curve'!B136*$B$9/100)</f>
        <v>0.9227471737</v>
      </c>
      <c r="C143" s="10">
        <f>exp(-'Yield curve'!C136*$C$9/100)</f>
        <v>0.8514623465</v>
      </c>
      <c r="D143" s="10">
        <f>exp(-'Yield curve'!D136*$D$9/100)</f>
        <v>0.7859202145</v>
      </c>
      <c r="E143" s="10">
        <f>exp(-'Yield curve'!E136*$E$9/100)</f>
        <v>0.7264395548</v>
      </c>
      <c r="F143" s="10">
        <f>exp(-'Yield curve'!F136*$F$9/100)</f>
        <v>0.6719979426</v>
      </c>
      <c r="G143" s="10">
        <f>exp(-'Yield curve'!G136*$G$9/100)</f>
        <v>0.6219472481</v>
      </c>
      <c r="H143" s="10">
        <f>exp(-'Yield curve'!H136*$H$9/100)</f>
        <v>0.5760274288</v>
      </c>
      <c r="I143" s="10">
        <f>exp(-'Yield curve'!I136*$I$9/100)</f>
        <v>0.5328048803</v>
      </c>
      <c r="J143" s="10">
        <f>exp(-'Yield curve'!J136*$J$9/100)</f>
        <v>0.4929241356</v>
      </c>
      <c r="K143" s="10">
        <f>exp(-'Yield curve'!K136*$K$9/100)</f>
        <v>0.4561197018</v>
      </c>
      <c r="L143" s="10">
        <f>exp(-'Yield curve'!L136*$L$9/100)</f>
        <v>0.4203868165</v>
      </c>
      <c r="M143" s="10">
        <f>exp(-'Yield curve'!M136*$M$9/100)</f>
        <v>0.3872363689</v>
      </c>
      <c r="N143" s="10">
        <f>exp(-'Yield curve'!N136*$N$9/100)</f>
        <v>0.3565003704</v>
      </c>
      <c r="O143" s="10">
        <f>exp(-'Yield curve'!O136*$O$9/100)</f>
        <v>0.3280202286</v>
      </c>
      <c r="P143" s="10">
        <f>exp(-'Yield curve'!P136*$P$9/100)</f>
        <v>0.3016463422</v>
      </c>
      <c r="Q143" s="10">
        <f>exp(-'Yield curve'!Q136*$Q$9/100)</f>
        <v>0.2764404091</v>
      </c>
      <c r="R143" s="10">
        <f>exp(-'Yield curve'!R136*$R$9/100)</f>
        <v>0.2531077479</v>
      </c>
      <c r="S143" s="10">
        <f>exp(-'Yield curve'!S136*$S$9/100)</f>
        <v>0.2315313485</v>
      </c>
      <c r="T143" s="10">
        <f>exp(-'Yield curve'!T136*$T$9/100)</f>
        <v>0.2115994877</v>
      </c>
      <c r="U143" s="99">
        <f>exp(-'Yield curve'!U136*$U$9/100)</f>
        <v>0.1932056719</v>
      </c>
      <c r="V143" s="99">
        <f t="shared" si="4"/>
        <v>57.71282886</v>
      </c>
      <c r="W143" s="99">
        <f t="shared" si="5"/>
        <v>11.96797103</v>
      </c>
      <c r="X143" s="99">
        <f>W143*(Bonds!AO133/100)*(1/(1+(Bonds!U133/100)))</f>
        <v>-0.003317678164</v>
      </c>
      <c r="Y143" s="99">
        <f>-W143*Bonds!$AS$8</f>
        <v>-1.873915703</v>
      </c>
      <c r="Z143" s="99">
        <f t="shared" si="6"/>
        <v>-5.925841764</v>
      </c>
    </row>
    <row r="144">
      <c r="A144" s="262">
        <v>42944.0</v>
      </c>
      <c r="B144" s="10">
        <f>exp(-'Yield curve'!B137*$B$9/100)</f>
        <v>0.9227471737</v>
      </c>
      <c r="C144" s="10">
        <f>exp(-'Yield curve'!C137*$C$9/100)</f>
        <v>0.8514623465</v>
      </c>
      <c r="D144" s="10">
        <f>exp(-'Yield curve'!D137*$D$9/100)</f>
        <v>0.7861560259</v>
      </c>
      <c r="E144" s="10">
        <f>exp(-'Yield curve'!E137*$E$9/100)</f>
        <v>0.7268755493</v>
      </c>
      <c r="F144" s="10">
        <f>exp(-'Yield curve'!F137*$F$9/100)</f>
        <v>0.6726702767</v>
      </c>
      <c r="G144" s="10">
        <f>exp(-'Yield curve'!G137*$G$9/100)</f>
        <v>0.622880869</v>
      </c>
      <c r="H144" s="10">
        <f>exp(-'Yield curve'!H137*$H$9/100)</f>
        <v>0.5772383574</v>
      </c>
      <c r="I144" s="10">
        <f>exp(-'Yield curve'!I137*$I$9/100)</f>
        <v>0.533942744</v>
      </c>
      <c r="J144" s="10">
        <f>exp(-'Yield curve'!J137*$J$9/100)</f>
        <v>0.4939603639</v>
      </c>
      <c r="K144" s="10">
        <f>exp(-'Yield curve'!K137*$K$9/100)</f>
        <v>0.457032854</v>
      </c>
      <c r="L144" s="10">
        <f>exp(-'Yield curve'!L137*$L$9/100)</f>
        <v>0.4211273487</v>
      </c>
      <c r="M144" s="10">
        <f>exp(-'Yield curve'!M137*$M$9/100)</f>
        <v>0.387794391</v>
      </c>
      <c r="N144" s="10">
        <f>exp(-'Yield curve'!N137*$N$9/100)</f>
        <v>0.3568713237</v>
      </c>
      <c r="O144" s="10">
        <f>exp(-'Yield curve'!O137*$O$9/100)</f>
        <v>0.3282039714</v>
      </c>
      <c r="P144" s="10">
        <f>exp(-'Yield curve'!P137*$P$9/100)</f>
        <v>0.3016463422</v>
      </c>
      <c r="Q144" s="10">
        <f>exp(-'Yield curve'!Q137*$Q$9/100)</f>
        <v>0.2761751536</v>
      </c>
      <c r="R144" s="10">
        <f>exp(-'Yield curve'!R137*$R$9/100)</f>
        <v>0.2525919344</v>
      </c>
      <c r="S144" s="10">
        <f>exp(-'Yield curve'!S137*$S$9/100)</f>
        <v>0.2307824009</v>
      </c>
      <c r="T144" s="10">
        <f>exp(-'Yield curve'!T137*$T$9/100)</f>
        <v>0.2106367907</v>
      </c>
      <c r="U144" s="99">
        <f>exp(-'Yield curve'!U137*$U$9/100)</f>
        <v>0.1920499086</v>
      </c>
      <c r="V144" s="99">
        <f t="shared" si="4"/>
        <v>57.61637536</v>
      </c>
      <c r="W144" s="99">
        <f t="shared" si="5"/>
        <v>11.94801106</v>
      </c>
      <c r="X144" s="99">
        <f>W144*(Bonds!AO134/100)*(1/(1+(Bonds!U134/100)))</f>
        <v>-0.002207484723</v>
      </c>
      <c r="Y144" s="99">
        <f>-W144*Bonds!$AS$8</f>
        <v>-1.87079042</v>
      </c>
      <c r="Z144" s="99">
        <f t="shared" si="6"/>
        <v>-5.915958751</v>
      </c>
    </row>
    <row r="145">
      <c r="A145" s="262">
        <v>42943.0</v>
      </c>
      <c r="B145" s="10">
        <f>exp(-'Yield curve'!B138*$B$9/100)</f>
        <v>0.9227471737</v>
      </c>
      <c r="C145" s="10">
        <f>exp(-'Yield curve'!C138*$C$9/100)</f>
        <v>0.8518029996</v>
      </c>
      <c r="D145" s="10">
        <f>exp(-'Yield curve'!D138*$D$9/100)</f>
        <v>0.7866278611</v>
      </c>
      <c r="E145" s="10">
        <f>exp(-'Yield curve'!E138*$E$9/100)</f>
        <v>0.7276027884</v>
      </c>
      <c r="F145" s="10">
        <f>exp(-'Yield curve'!F138*$F$9/100)</f>
        <v>0.6736800392</v>
      </c>
      <c r="G145" s="10">
        <f>exp(-'Yield curve'!G138*$G$9/100)</f>
        <v>0.6240030642</v>
      </c>
      <c r="H145" s="10">
        <f>exp(-'Yield curve'!H138*$H$9/100)</f>
        <v>0.5784518317</v>
      </c>
      <c r="I145" s="10">
        <f>exp(-'Yield curve'!I138*$I$9/100)</f>
        <v>0.534940368</v>
      </c>
      <c r="J145" s="10">
        <f>exp(-'Yield curve'!J138*$J$9/100)</f>
        <v>0.4947018604</v>
      </c>
      <c r="K145" s="10">
        <f>exp(-'Yield curve'!K138*$K$9/100)</f>
        <v>0.4574901155</v>
      </c>
      <c r="L145" s="10">
        <f>exp(-'Yield curve'!L138*$L$9/100)</f>
        <v>0.4214053845</v>
      </c>
      <c r="M145" s="10">
        <f>exp(-'Yield curve'!M138*$M$9/100)</f>
        <v>0.3878874728</v>
      </c>
      <c r="N145" s="10">
        <f>exp(-'Yield curve'!N138*$N$9/100)</f>
        <v>0.3567785492</v>
      </c>
      <c r="O145" s="10">
        <f>exp(-'Yield curve'!O138*$O$9/100)</f>
        <v>0.3279283958</v>
      </c>
      <c r="P145" s="10">
        <f>exp(-'Yield curve'!P138*$P$9/100)</f>
        <v>0.3011942119</v>
      </c>
      <c r="Q145" s="10">
        <f>exp(-'Yield curve'!Q138*$Q$9/100)</f>
        <v>0.275645406</v>
      </c>
      <c r="R145" s="10">
        <f>exp(-'Yield curve'!R138*$R$9/100)</f>
        <v>0.2519914804</v>
      </c>
      <c r="S145" s="10">
        <f>exp(-'Yield curve'!S138*$S$9/100)</f>
        <v>0.2301187037</v>
      </c>
      <c r="T145" s="10">
        <f>exp(-'Yield curve'!T138*$T$9/100)</f>
        <v>0.2099176433</v>
      </c>
      <c r="U145" s="99">
        <f>exp(-'Yield curve'!U138*$U$9/100)</f>
        <v>0.1912832433</v>
      </c>
      <c r="V145" s="99">
        <f t="shared" si="4"/>
        <v>57.55311871</v>
      </c>
      <c r="W145" s="99">
        <f t="shared" si="5"/>
        <v>11.93291727</v>
      </c>
      <c r="X145" s="99">
        <f>W145*(Bonds!AO135/100)*(1/(1+(Bonds!U135/100)))</f>
        <v>-0.008817155089</v>
      </c>
      <c r="Y145" s="99">
        <f>-W145*Bonds!$AS$8</f>
        <v>-1.868427071</v>
      </c>
      <c r="Z145" s="99">
        <f t="shared" si="6"/>
        <v>-5.908485185</v>
      </c>
    </row>
    <row r="146">
      <c r="A146" s="262">
        <v>42942.0</v>
      </c>
      <c r="B146" s="10">
        <f>exp(-'Yield curve'!B139*$B$9/100)</f>
        <v>0.9229317416</v>
      </c>
      <c r="C146" s="10">
        <f>exp(-'Yield curve'!C139*$C$9/100)</f>
        <v>0.8509516224</v>
      </c>
      <c r="D146" s="10">
        <f>exp(-'Yield curve'!D139*$D$9/100)</f>
        <v>0.7852132045</v>
      </c>
      <c r="E146" s="10">
        <f>exp(-'Yield curve'!E139*$E$9/100)</f>
        <v>0.7257134783</v>
      </c>
      <c r="F146" s="10">
        <f>exp(-'Yield curve'!F139*$F$9/100)</f>
        <v>0.6713262806</v>
      </c>
      <c r="G146" s="10">
        <f>exp(-'Yield curve'!G139*$G$9/100)</f>
        <v>0.6213877474</v>
      </c>
      <c r="H146" s="10">
        <f>exp(-'Yield curve'!H139*$H$9/100)</f>
        <v>0.5756243507</v>
      </c>
      <c r="I146" s="10">
        <f>exp(-'Yield curve'!I139*$I$9/100)</f>
        <v>0.5318112389</v>
      </c>
      <c r="J146" s="10">
        <f>exp(-'Yield curve'!J139*$J$9/100)</f>
        <v>0.4913001669</v>
      </c>
      <c r="K146" s="10">
        <f>exp(-'Yield curve'!K139*$K$9/100)</f>
        <v>0.4538447953</v>
      </c>
      <c r="L146" s="10">
        <f>exp(-'Yield curve'!L139*$L$9/100)</f>
        <v>0.4177132862</v>
      </c>
      <c r="M146" s="10">
        <f>exp(-'Yield curve'!M139*$M$9/100)</f>
        <v>0.3841815698</v>
      </c>
      <c r="N146" s="10">
        <f>exp(-'Yield curve'!N139*$N$9/100)</f>
        <v>0.3530872802</v>
      </c>
      <c r="O146" s="10">
        <f>exp(-'Yield curve'!O139*$O$9/100)</f>
        <v>0.3242760888</v>
      </c>
      <c r="P146" s="10">
        <f>exp(-'Yield curve'!P139*$P$9/100)</f>
        <v>0.2976014809</v>
      </c>
      <c r="Q146" s="10">
        <f>exp(-'Yield curve'!Q139*$Q$9/100)</f>
        <v>0.2721396297</v>
      </c>
      <c r="R146" s="10">
        <f>exp(-'Yield curve'!R139*$R$9/100)</f>
        <v>0.2485875951</v>
      </c>
      <c r="S146" s="10">
        <f>exp(-'Yield curve'!S139*$S$9/100)</f>
        <v>0.226828739</v>
      </c>
      <c r="T146" s="10">
        <f>exp(-'Yield curve'!T139*$T$9/100)</f>
        <v>0.2067510224</v>
      </c>
      <c r="U146" s="99">
        <f>exp(-'Yield curve'!U139*$U$9/100)</f>
        <v>0.1882470656</v>
      </c>
      <c r="V146" s="99">
        <f t="shared" si="4"/>
        <v>57.0227801</v>
      </c>
      <c r="W146" s="99">
        <f t="shared" si="5"/>
        <v>11.88936962</v>
      </c>
      <c r="X146" s="99">
        <f>W146*(Bonds!AO136/100)*(1/(1+(Bonds!U136/100)))</f>
        <v>0.001097311456</v>
      </c>
      <c r="Y146" s="99">
        <f>-W146*Bonds!$AS$8</f>
        <v>-1.861608486</v>
      </c>
      <c r="Z146" s="99">
        <f t="shared" si="6"/>
        <v>-5.886922928</v>
      </c>
    </row>
    <row r="147">
      <c r="A147" s="262">
        <v>42941.0</v>
      </c>
      <c r="B147" s="10">
        <f>exp(-'Yield curve'!B140*$B$9/100)</f>
        <v>0.9226549036</v>
      </c>
      <c r="C147" s="10">
        <f>exp(-'Yield curve'!C140*$C$9/100)</f>
        <v>0.8507814491</v>
      </c>
      <c r="D147" s="10">
        <f>exp(-'Yield curve'!D140*$D$9/100)</f>
        <v>0.7845068305</v>
      </c>
      <c r="E147" s="10">
        <f>exp(-'Yield curve'!E140*$E$9/100)</f>
        <v>0.7246981903</v>
      </c>
      <c r="F147" s="10">
        <f>exp(-'Yield curve'!F140*$F$9/100)</f>
        <v>0.6699849698</v>
      </c>
      <c r="G147" s="10">
        <f>exp(-'Yield curve'!G140*$G$9/100)</f>
        <v>0.6197122634</v>
      </c>
      <c r="H147" s="10">
        <f>exp(-'Yield curve'!H140*$H$9/100)</f>
        <v>0.573613187</v>
      </c>
      <c r="I147" s="10">
        <f>exp(-'Yield curve'!I140*$I$9/100)</f>
        <v>0.5301121629</v>
      </c>
      <c r="J147" s="10">
        <f>exp(-'Yield curve'!J140*$J$9/100)</f>
        <v>0.4899754457</v>
      </c>
      <c r="K147" s="10">
        <f>exp(-'Yield curve'!K140*$K$9/100)</f>
        <v>0.4529380128</v>
      </c>
      <c r="L147" s="10">
        <f>exp(-'Yield curve'!L140*$L$9/100)</f>
        <v>0.4169787574</v>
      </c>
      <c r="M147" s="10">
        <f>exp(-'Yield curve'!M140*$M$9/100)</f>
        <v>0.3836287465</v>
      </c>
      <c r="N147" s="10">
        <f>exp(-'Yield curve'!N140*$N$9/100)</f>
        <v>0.3527202603</v>
      </c>
      <c r="O147" s="10">
        <f>exp(-'Yield curve'!O140*$O$9/100)</f>
        <v>0.3240945451</v>
      </c>
      <c r="P147" s="10">
        <f>exp(-'Yield curve'!P140*$P$9/100)</f>
        <v>0.2976014809</v>
      </c>
      <c r="Q147" s="10">
        <f>exp(-'Yield curve'!Q140*$Q$9/100)</f>
        <v>0.2722267283</v>
      </c>
      <c r="R147" s="10">
        <f>exp(-'Yield curve'!R140*$R$9/100)</f>
        <v>0.2487566922</v>
      </c>
      <c r="S147" s="10">
        <f>exp(-'Yield curve'!S140*$S$9/100)</f>
        <v>0.2270738464</v>
      </c>
      <c r="T147" s="10">
        <f>exp(-'Yield curve'!T140*$T$9/100)</f>
        <v>0.2070655229</v>
      </c>
      <c r="U147" s="99">
        <f>exp(-'Yield curve'!U140*$U$9/100)</f>
        <v>0.1886239365</v>
      </c>
      <c r="V147" s="99">
        <f t="shared" si="4"/>
        <v>57.01338538</v>
      </c>
      <c r="W147" s="99">
        <f t="shared" si="5"/>
        <v>11.89949414</v>
      </c>
      <c r="X147" s="99">
        <f>W147*(Bonds!AO137/100)*(1/(1+(Bonds!U137/100)))</f>
        <v>-0.005491736266</v>
      </c>
      <c r="Y147" s="99">
        <f>-W147*Bonds!$AS$8</f>
        <v>-1.863193759</v>
      </c>
      <c r="Z147" s="99">
        <f t="shared" si="6"/>
        <v>-5.891936001</v>
      </c>
    </row>
    <row r="148">
      <c r="A148" s="262">
        <v>42940.0</v>
      </c>
      <c r="B148" s="10">
        <f>exp(-'Yield curve'!B141*$B$9/100)</f>
        <v>0.9226549036</v>
      </c>
      <c r="C148" s="10">
        <f>exp(-'Yield curve'!C141*$C$9/100)</f>
        <v>0.8506113098</v>
      </c>
      <c r="D148" s="10">
        <f>exp(-'Yield curve'!D141*$D$9/100)</f>
        <v>0.7845068305</v>
      </c>
      <c r="E148" s="10">
        <f>exp(-'Yield curve'!E141*$E$9/100)</f>
        <v>0.7245532652</v>
      </c>
      <c r="F148" s="10">
        <f>exp(-'Yield curve'!F141*$F$9/100)</f>
        <v>0.669650061</v>
      </c>
      <c r="G148" s="10">
        <f>exp(-'Yield curve'!G141*$G$9/100)</f>
        <v>0.6195263776</v>
      </c>
      <c r="H148" s="10">
        <f>exp(-'Yield curve'!H141*$H$9/100)</f>
        <v>0.573613187</v>
      </c>
      <c r="I148" s="10">
        <f>exp(-'Yield curve'!I141*$I$9/100)</f>
        <v>0.5301121629</v>
      </c>
      <c r="J148" s="10">
        <f>exp(-'Yield curve'!J141*$J$9/100)</f>
        <v>0.4899754457</v>
      </c>
      <c r="K148" s="10">
        <f>exp(-'Yield curve'!K141*$K$9/100)</f>
        <v>0.4529380128</v>
      </c>
      <c r="L148" s="10">
        <f>exp(-'Yield curve'!L141*$L$9/100)</f>
        <v>0.4167036422</v>
      </c>
      <c r="M148" s="10">
        <f>exp(-'Yield curve'!M141*$M$9/100)</f>
        <v>0.3830767187</v>
      </c>
      <c r="N148" s="10">
        <f>exp(-'Yield curve'!N141*$N$9/100)</f>
        <v>0.3518958598</v>
      </c>
      <c r="O148" s="10">
        <f>exp(-'Yield curve'!O141*$O$9/100)</f>
        <v>0.3230074148</v>
      </c>
      <c r="P148" s="10">
        <f>exp(-'Yield curve'!P141*$P$9/100)</f>
        <v>0.2962652829</v>
      </c>
      <c r="Q148" s="10">
        <f>exp(-'Yield curve'!Q141*$Q$9/100)</f>
        <v>0.2707498357</v>
      </c>
      <c r="R148" s="10">
        <f>exp(-'Yield curve'!R141*$R$9/100)</f>
        <v>0.2471549033</v>
      </c>
      <c r="S148" s="10">
        <f>exp(-'Yield curve'!S141*$S$9/100)</f>
        <v>0.2253636408</v>
      </c>
      <c r="T148" s="10">
        <f>exp(-'Yield curve'!T141*$T$9/100)</f>
        <v>0.2052636559</v>
      </c>
      <c r="U148" s="99">
        <f>exp(-'Yield curve'!U141*$U$9/100)</f>
        <v>0.186747097</v>
      </c>
      <c r="V148" s="99">
        <f t="shared" si="4"/>
        <v>56.77218813</v>
      </c>
      <c r="W148" s="99">
        <f t="shared" si="5"/>
        <v>11.86894076</v>
      </c>
      <c r="X148" s="99">
        <f>W148*(Bonds!AO138/100)*(1/(1+(Bonds!U138/100)))</f>
        <v>0.002190043503</v>
      </c>
      <c r="Y148" s="99">
        <f>-W148*Bonds!$AS$8</f>
        <v>-1.858409785</v>
      </c>
      <c r="Z148" s="99">
        <f t="shared" si="6"/>
        <v>-5.876807748</v>
      </c>
    </row>
    <row r="149">
      <c r="A149" s="262">
        <v>42937.0</v>
      </c>
      <c r="B149" s="10">
        <f>exp(-'Yield curve'!B142*$B$9/100)</f>
        <v>0.922839453</v>
      </c>
      <c r="C149" s="10">
        <f>exp(-'Yield curve'!C142*$C$9/100)</f>
        <v>0.8518029996</v>
      </c>
      <c r="D149" s="10">
        <f>exp(-'Yield curve'!D142*$D$9/100)</f>
        <v>0.7863919081</v>
      </c>
      <c r="E149" s="10">
        <f>exp(-'Yield curve'!E142*$E$9/100)</f>
        <v>0.7273118055</v>
      </c>
      <c r="F149" s="10">
        <f>exp(-'Yield curve'!F142*$F$9/100)</f>
        <v>0.6733432834</v>
      </c>
      <c r="G149" s="10">
        <f>exp(-'Yield curve'!G142*$G$9/100)</f>
        <v>0.6236287747</v>
      </c>
      <c r="H149" s="10">
        <f>exp(-'Yield curve'!H142*$H$9/100)</f>
        <v>0.5780470571</v>
      </c>
      <c r="I149" s="10">
        <f>exp(-'Yield curve'!I142*$I$9/100)</f>
        <v>0.5343700691</v>
      </c>
      <c r="J149" s="10">
        <f>exp(-'Yield curve'!J142*$J$9/100)</f>
        <v>0.4939603639</v>
      </c>
      <c r="K149" s="10">
        <f>exp(-'Yield curve'!K142*$K$9/100)</f>
        <v>0.4565760496</v>
      </c>
      <c r="L149" s="10">
        <f>exp(-'Yield curve'!L142*$L$9/100)</f>
        <v>0.4201094527</v>
      </c>
      <c r="M149" s="10">
        <f>exp(-'Yield curve'!M142*$M$9/100)</f>
        <v>0.3862154132</v>
      </c>
      <c r="N149" s="10">
        <f>exp(-'Yield curve'!N142*$N$9/100)</f>
        <v>0.3547436014</v>
      </c>
      <c r="O149" s="10">
        <f>exp(-'Yield curve'!O142*$O$9/100)</f>
        <v>0.3255497458</v>
      </c>
      <c r="P149" s="10">
        <f>exp(-'Yield curve'!P142*$P$9/100)</f>
        <v>0.2984956259</v>
      </c>
      <c r="Q149" s="10">
        <f>exp(-'Yield curve'!Q142*$Q$9/100)</f>
        <v>0.2726626397</v>
      </c>
      <c r="R149" s="10">
        <f>exp(-'Yield curve'!R142*$R$9/100)</f>
        <v>0.2487566922</v>
      </c>
      <c r="S149" s="10">
        <f>exp(-'Yield curve'!S142*$S$9/100)</f>
        <v>0.2266654811</v>
      </c>
      <c r="T149" s="10">
        <f>exp(-'Yield curve'!T142*$T$9/100)</f>
        <v>0.206280167</v>
      </c>
      <c r="U149" s="99">
        <f>exp(-'Yield curve'!U142*$U$9/100)</f>
        <v>0.1874955813</v>
      </c>
      <c r="V149" s="99">
        <f t="shared" si="4"/>
        <v>57.05054279</v>
      </c>
      <c r="W149" s="99">
        <f t="shared" si="5"/>
        <v>11.87207691</v>
      </c>
      <c r="X149" s="99">
        <f>W149*(Bonds!AO139/100)*(1/(1+(Bonds!U139/100)))</f>
        <v>0.003286539699</v>
      </c>
      <c r="Y149" s="99">
        <f>-W149*Bonds!$AS$8</f>
        <v>-1.858900835</v>
      </c>
      <c r="Z149" s="99">
        <f t="shared" si="6"/>
        <v>-5.878360584</v>
      </c>
    </row>
    <row r="150">
      <c r="A150" s="262">
        <v>42936.0</v>
      </c>
      <c r="B150" s="10">
        <f>exp(-'Yield curve'!B143*$B$9/100)</f>
        <v>0.9224703911</v>
      </c>
      <c r="C150" s="10">
        <f>exp(-'Yield curve'!C143*$C$9/100)</f>
        <v>0.8514623465</v>
      </c>
      <c r="D150" s="10">
        <f>exp(-'Yield curve'!D143*$D$9/100)</f>
        <v>0.7866278611</v>
      </c>
      <c r="E150" s="10">
        <f>exp(-'Yield curve'!E143*$E$9/100)</f>
        <v>0.7277483235</v>
      </c>
      <c r="F150" s="10">
        <f>exp(-'Yield curve'!F143*$F$9/100)</f>
        <v>0.6740169635</v>
      </c>
      <c r="G150" s="10">
        <f>exp(-'Yield curve'!G143*$G$9/100)</f>
        <v>0.6243775784</v>
      </c>
      <c r="H150" s="10">
        <f>exp(-'Yield curve'!H143*$H$9/100)</f>
        <v>0.5788568897</v>
      </c>
      <c r="I150" s="10">
        <f>exp(-'Yield curve'!I143*$I$9/100)</f>
        <v>0.5350830378</v>
      </c>
      <c r="J150" s="10">
        <f>exp(-'Yield curve'!J143*$J$9/100)</f>
        <v>0.4945534721</v>
      </c>
      <c r="K150" s="10">
        <f>exp(-'Yield curve'!K143*$K$9/100)</f>
        <v>0.457032854</v>
      </c>
      <c r="L150" s="10">
        <f>exp(-'Yield curve'!L143*$L$9/100)</f>
        <v>0.4205718274</v>
      </c>
      <c r="M150" s="10">
        <f>exp(-'Yield curve'!M143*$M$9/100)</f>
        <v>0.3866791498</v>
      </c>
      <c r="N150" s="10">
        <f>exp(-'Yield curve'!N143*$N$9/100)</f>
        <v>0.355205068</v>
      </c>
      <c r="O150" s="10">
        <f>exp(-'Yield curve'!O143*$O$9/100)</f>
        <v>0.3260058347</v>
      </c>
      <c r="P150" s="10">
        <f>exp(-'Yield curve'!P143*$P$9/100)</f>
        <v>0.2989437053</v>
      </c>
      <c r="Q150" s="10">
        <f>exp(-'Yield curve'!Q143*$Q$9/100)</f>
        <v>0.2732740886</v>
      </c>
      <c r="R150" s="10">
        <f>exp(-'Yield curve'!R143*$R$9/100)</f>
        <v>0.2495190535</v>
      </c>
      <c r="S150" s="10">
        <f>exp(-'Yield curve'!S143*$S$9/100)</f>
        <v>0.227564856</v>
      </c>
      <c r="T150" s="10">
        <f>exp(-'Yield curve'!T143*$T$9/100)</f>
        <v>0.2073017122</v>
      </c>
      <c r="U150" s="99">
        <f>exp(-'Yield curve'!U143*$U$9/100)</f>
        <v>0.1886239365</v>
      </c>
      <c r="V150" s="99">
        <f t="shared" si="4"/>
        <v>57.20606945</v>
      </c>
      <c r="W150" s="99">
        <f t="shared" si="5"/>
        <v>11.88912264</v>
      </c>
      <c r="X150" s="99">
        <f>W150*(Bonds!AO140/100)*(1/(1+(Bonds!U140/100)))</f>
        <v>-0.001097389943</v>
      </c>
      <c r="Y150" s="99">
        <f>-W150*Bonds!$AS$8</f>
        <v>-1.861569815</v>
      </c>
      <c r="Z150" s="99">
        <f t="shared" si="6"/>
        <v>-5.886800638</v>
      </c>
    </row>
    <row r="151">
      <c r="A151" s="262">
        <v>42935.0</v>
      </c>
      <c r="B151" s="10">
        <f>exp(-'Yield curve'!B144*$B$9/100)</f>
        <v>0.9227471737</v>
      </c>
      <c r="C151" s="10">
        <f>exp(-'Yield curve'!C144*$C$9/100)</f>
        <v>0.851632656</v>
      </c>
      <c r="D151" s="10">
        <f>exp(-'Yield curve'!D144*$D$9/100)</f>
        <v>0.7866278611</v>
      </c>
      <c r="E151" s="10">
        <f>exp(-'Yield curve'!E144*$E$9/100)</f>
        <v>0.7276027884</v>
      </c>
      <c r="F151" s="10">
        <f>exp(-'Yield curve'!F144*$F$9/100)</f>
        <v>0.6736800392</v>
      </c>
      <c r="G151" s="10">
        <f>exp(-'Yield curve'!G144*$G$9/100)</f>
        <v>0.6236287747</v>
      </c>
      <c r="H151" s="10">
        <f>exp(-'Yield curve'!H144*$H$9/100)</f>
        <v>0.5776425657</v>
      </c>
      <c r="I151" s="10">
        <f>exp(-'Yield curve'!I144*$I$9/100)</f>
        <v>0.5340851478</v>
      </c>
      <c r="J151" s="10">
        <f>exp(-'Yield curve'!J144*$J$9/100)</f>
        <v>0.493812198</v>
      </c>
      <c r="K151" s="10">
        <f>exp(-'Yield curve'!K144*$K$9/100)</f>
        <v>0.4565760496</v>
      </c>
      <c r="L151" s="10">
        <f>exp(-'Yield curve'!L144*$L$9/100)</f>
        <v>0.4202018869</v>
      </c>
      <c r="M151" s="10">
        <f>exp(-'Yield curve'!M144*$M$9/100)</f>
        <v>0.3864008411</v>
      </c>
      <c r="N151" s="10">
        <f>exp(-'Yield curve'!N144*$N$9/100)</f>
        <v>0.3550204094</v>
      </c>
      <c r="O151" s="10">
        <f>exp(-'Yield curve'!O144*$O$9/100)</f>
        <v>0.3259145658</v>
      </c>
      <c r="P151" s="10">
        <f>exp(-'Yield curve'!P144*$P$9/100)</f>
        <v>0.2989437053</v>
      </c>
      <c r="Q151" s="10">
        <f>exp(-'Yield curve'!Q144*$Q$9/100)</f>
        <v>0.2731866549</v>
      </c>
      <c r="R151" s="10">
        <f>exp(-'Yield curve'!R144*$R$9/100)</f>
        <v>0.2493494382</v>
      </c>
      <c r="S151" s="10">
        <f>exp(-'Yield curve'!S144*$S$9/100)</f>
        <v>0.2273192186</v>
      </c>
      <c r="T151" s="10">
        <f>exp(-'Yield curve'!T144*$T$9/100)</f>
        <v>0.206986853</v>
      </c>
      <c r="U151" s="99">
        <f>exp(-'Yield curve'!U144*$U$9/100)</f>
        <v>0.1882470656</v>
      </c>
      <c r="V151" s="99">
        <f t="shared" si="4"/>
        <v>57.14313014</v>
      </c>
      <c r="W151" s="99">
        <f t="shared" si="5"/>
        <v>11.88432499</v>
      </c>
      <c r="X151" s="99">
        <f>W151*(Bonds!AO141/100)*(1/(1+(Bonds!U141/100)))</f>
        <v>0.001096845869</v>
      </c>
      <c r="Y151" s="99">
        <f>-W151*Bonds!$AS$8</f>
        <v>-1.86081861</v>
      </c>
      <c r="Z151" s="99">
        <f t="shared" si="6"/>
        <v>-5.88442512</v>
      </c>
    </row>
    <row r="152">
      <c r="A152" s="262">
        <v>42934.0</v>
      </c>
      <c r="B152" s="10">
        <f>exp(-'Yield curve'!B145*$B$9/100)</f>
        <v>0.9226549036</v>
      </c>
      <c r="C152" s="10">
        <f>exp(-'Yield curve'!C145*$C$9/100)</f>
        <v>0.8518029996</v>
      </c>
      <c r="D152" s="10">
        <f>exp(-'Yield curve'!D145*$D$9/100)</f>
        <v>0.7868638848</v>
      </c>
      <c r="E152" s="10">
        <f>exp(-'Yield curve'!E145*$E$9/100)</f>
        <v>0.7278938877</v>
      </c>
      <c r="F152" s="10">
        <f>exp(-'Yield curve'!F145*$F$9/100)</f>
        <v>0.6740169635</v>
      </c>
      <c r="G152" s="10">
        <f>exp(-'Yield curve'!G145*$G$9/100)</f>
        <v>0.6241902932</v>
      </c>
      <c r="H152" s="10">
        <f>exp(-'Yield curve'!H145*$H$9/100)</f>
        <v>0.5784518317</v>
      </c>
      <c r="I152" s="10">
        <f>exp(-'Yield curve'!I145*$I$9/100)</f>
        <v>0.5346551425</v>
      </c>
      <c r="J152" s="10">
        <f>exp(-'Yield curve'!J145*$J$9/100)</f>
        <v>0.4941085743</v>
      </c>
      <c r="K152" s="10">
        <f>exp(-'Yield curve'!K145*$K$9/100)</f>
        <v>0.4565760496</v>
      </c>
      <c r="L152" s="10">
        <f>exp(-'Yield curve'!L145*$L$9/100)</f>
        <v>0.4202018869</v>
      </c>
      <c r="M152" s="10">
        <f>exp(-'Yield curve'!M145*$M$9/100)</f>
        <v>0.3864008411</v>
      </c>
      <c r="N152" s="10">
        <f>exp(-'Yield curve'!N145*$N$9/100)</f>
        <v>0.3550204094</v>
      </c>
      <c r="O152" s="10">
        <f>exp(-'Yield curve'!O145*$O$9/100)</f>
        <v>0.3259145658</v>
      </c>
      <c r="P152" s="10">
        <f>exp(-'Yield curve'!P145*$P$9/100)</f>
        <v>0.2989437053</v>
      </c>
      <c r="Q152" s="10">
        <f>exp(-'Yield curve'!Q145*$Q$9/100)</f>
        <v>0.2732740886</v>
      </c>
      <c r="R152" s="10">
        <f>exp(-'Yield curve'!R145*$R$9/100)</f>
        <v>0.2495190535</v>
      </c>
      <c r="S152" s="10">
        <f>exp(-'Yield curve'!S145*$S$9/100)</f>
        <v>0.227564856</v>
      </c>
      <c r="T152" s="10">
        <f>exp(-'Yield curve'!T145*$T$9/100)</f>
        <v>0.2073017122</v>
      </c>
      <c r="U152" s="99">
        <f>exp(-'Yield curve'!U145*$U$9/100)</f>
        <v>0.1886239365</v>
      </c>
      <c r="V152" s="99">
        <f t="shared" si="4"/>
        <v>57.19831199</v>
      </c>
      <c r="W152" s="99">
        <f t="shared" si="5"/>
        <v>11.88899478</v>
      </c>
      <c r="X152" s="99">
        <f>W152*(Bonds!AO142/100)*(1/(1+(Bonds!U142/100)))</f>
        <v>0.006584268848</v>
      </c>
      <c r="Y152" s="99">
        <f>-W152*Bonds!$AS$8</f>
        <v>-1.861549795</v>
      </c>
      <c r="Z152" s="99">
        <f t="shared" si="6"/>
        <v>-5.88673733</v>
      </c>
    </row>
    <row r="153">
      <c r="A153" s="262">
        <v>42933.0</v>
      </c>
      <c r="B153" s="10">
        <f>exp(-'Yield curve'!B146*$B$9/100)</f>
        <v>0.9225626427</v>
      </c>
      <c r="C153" s="10">
        <f>exp(-'Yield curve'!C146*$C$9/100)</f>
        <v>0.851632656</v>
      </c>
      <c r="D153" s="10">
        <f>exp(-'Yield curve'!D146*$D$9/100)</f>
        <v>0.7868638848</v>
      </c>
      <c r="E153" s="10">
        <f>exp(-'Yield curve'!E146*$E$9/100)</f>
        <v>0.7278938877</v>
      </c>
      <c r="F153" s="10">
        <f>exp(-'Yield curve'!F146*$F$9/100)</f>
        <v>0.6740169635</v>
      </c>
      <c r="G153" s="10">
        <f>exp(-'Yield curve'!G146*$G$9/100)</f>
        <v>0.6240030642</v>
      </c>
      <c r="H153" s="10">
        <f>exp(-'Yield curve'!H146*$H$9/100)</f>
        <v>0.5780470571</v>
      </c>
      <c r="I153" s="10">
        <f>exp(-'Yield curve'!I146*$I$9/100)</f>
        <v>0.5345125868</v>
      </c>
      <c r="J153" s="10">
        <f>exp(-'Yield curve'!J146*$J$9/100)</f>
        <v>0.4942568291</v>
      </c>
      <c r="K153" s="10">
        <f>exp(-'Yield curve'!K146*$K$9/100)</f>
        <v>0.457032854</v>
      </c>
      <c r="L153" s="10">
        <f>exp(-'Yield curve'!L146*$L$9/100)</f>
        <v>0.4209420935</v>
      </c>
      <c r="M153" s="10">
        <f>exp(-'Yield curve'!M146*$M$9/100)</f>
        <v>0.387422287</v>
      </c>
      <c r="N153" s="10">
        <f>exp(-'Yield curve'!N146*$N$9/100)</f>
        <v>0.3563150384</v>
      </c>
      <c r="O153" s="10">
        <f>exp(-'Yield curve'!O146*$O$9/100)</f>
        <v>0.3274696172</v>
      </c>
      <c r="P153" s="10">
        <f>exp(-'Yield curve'!P146*$P$9/100)</f>
        <v>0.3007427593</v>
      </c>
      <c r="Q153" s="10">
        <f>exp(-'Yield curve'!Q146*$Q$9/100)</f>
        <v>0.275204726</v>
      </c>
      <c r="R153" s="10">
        <f>exp(-'Yield curve'!R146*$R$9/100)</f>
        <v>0.2515634588</v>
      </c>
      <c r="S153" s="10">
        <f>exp(-'Yield curve'!S146*$S$9/100)</f>
        <v>0.2297048626</v>
      </c>
      <c r="T153" s="10">
        <f>exp(-'Yield curve'!T146*$T$9/100)</f>
        <v>0.2095191784</v>
      </c>
      <c r="U153" s="99">
        <f>exp(-'Yield curve'!U146*$U$9/100)</f>
        <v>0.1909010592</v>
      </c>
      <c r="V153" s="99">
        <f t="shared" si="4"/>
        <v>57.49253594</v>
      </c>
      <c r="W153" s="99">
        <f t="shared" si="5"/>
        <v>11.9267216</v>
      </c>
      <c r="X153" s="99">
        <f>W153*(Bonds!AO143/100)*(1/(1+(Bonds!U143/100)))</f>
        <v>0.00220294082</v>
      </c>
      <c r="Y153" s="99">
        <f>-W153*Bonds!$AS$8</f>
        <v>-1.867456968</v>
      </c>
      <c r="Z153" s="99">
        <f t="shared" si="6"/>
        <v>-5.905417451</v>
      </c>
    </row>
    <row r="154">
      <c r="A154" s="262">
        <v>42930.0</v>
      </c>
      <c r="B154" s="10">
        <f>exp(-'Yield curve'!B147*$B$9/100)</f>
        <v>0.9223781486</v>
      </c>
      <c r="C154" s="10">
        <f>exp(-'Yield curve'!C147*$C$9/100)</f>
        <v>0.8512920711</v>
      </c>
      <c r="D154" s="10">
        <f>exp(-'Yield curve'!D147*$D$9/100)</f>
        <v>0.7866278611</v>
      </c>
      <c r="E154" s="10">
        <f>exp(-'Yield curve'!E147*$E$9/100)</f>
        <v>0.7277483235</v>
      </c>
      <c r="F154" s="10">
        <f>exp(-'Yield curve'!F147*$F$9/100)</f>
        <v>0.6740169635</v>
      </c>
      <c r="G154" s="10">
        <f>exp(-'Yield curve'!G147*$G$9/100)</f>
        <v>0.6243775784</v>
      </c>
      <c r="H154" s="10">
        <f>exp(-'Yield curve'!H147*$H$9/100)</f>
        <v>0.5788568897</v>
      </c>
      <c r="I154" s="10">
        <f>exp(-'Yield curve'!I147*$I$9/100)</f>
        <v>0.5353684915</v>
      </c>
      <c r="J154" s="10">
        <f>exp(-'Yield curve'!J147*$J$9/100)</f>
        <v>0.4951472925</v>
      </c>
      <c r="K154" s="10">
        <f>exp(-'Yield curve'!K147*$K$9/100)</f>
        <v>0.4579478344</v>
      </c>
      <c r="L154" s="10">
        <f>exp(-'Yield curve'!L147*$L$9/100)</f>
        <v>0.4218691855</v>
      </c>
      <c r="M154" s="10">
        <f>exp(-'Yield curve'!M147*$M$9/100)</f>
        <v>0.3883532171</v>
      </c>
      <c r="N154" s="10">
        <f>exp(-'Yield curve'!N147*$N$9/100)</f>
        <v>0.3572426629</v>
      </c>
      <c r="O154" s="10">
        <f>exp(-'Yield curve'!O147*$O$9/100)</f>
        <v>0.328387817</v>
      </c>
      <c r="P154" s="10">
        <f>exp(-'Yield curve'!P147*$P$9/100)</f>
        <v>0.3016463422</v>
      </c>
      <c r="Q154" s="10">
        <f>exp(-'Yield curve'!Q147*$Q$9/100)</f>
        <v>0.2760867917</v>
      </c>
      <c r="R154" s="10">
        <f>exp(-'Yield curve'!R147*$R$9/100)</f>
        <v>0.2524202302</v>
      </c>
      <c r="S154" s="10">
        <f>exp(-'Yield curve'!S147*$S$9/100)</f>
        <v>0.2305332904</v>
      </c>
      <c r="T154" s="10">
        <f>exp(-'Yield curve'!T147*$T$9/100)</f>
        <v>0.210316866</v>
      </c>
      <c r="U154" s="99">
        <f>exp(-'Yield curve'!U147*$U$9/100)</f>
        <v>0.1916661926</v>
      </c>
      <c r="V154" s="99">
        <f t="shared" si="4"/>
        <v>57.61575547</v>
      </c>
      <c r="W154" s="99">
        <f t="shared" si="5"/>
        <v>11.9391364</v>
      </c>
      <c r="X154" s="99">
        <f>W154*(Bonds!AO144/100)*(1/(1+(Bonds!U144/100)))</f>
        <v>0.002205641309</v>
      </c>
      <c r="Y154" s="99">
        <f>-W154*Bonds!$AS$8</f>
        <v>-1.869400848</v>
      </c>
      <c r="Z154" s="99">
        <f t="shared" si="6"/>
        <v>-5.911564538</v>
      </c>
    </row>
    <row r="155">
      <c r="A155" s="262">
        <v>42929.0</v>
      </c>
      <c r="B155" s="10">
        <f>exp(-'Yield curve'!B148*$B$9/100)</f>
        <v>0.9221936914</v>
      </c>
      <c r="C155" s="10">
        <f>exp(-'Yield curve'!C148*$C$9/100)</f>
        <v>0.8506113098</v>
      </c>
      <c r="D155" s="10">
        <f>exp(-'Yield curve'!D148*$D$9/100)</f>
        <v>0.7852132045</v>
      </c>
      <c r="E155" s="10">
        <f>exp(-'Yield curve'!E148*$E$9/100)</f>
        <v>0.7258586355</v>
      </c>
      <c r="F155" s="10">
        <f>exp(-'Yield curve'!F148*$F$9/100)</f>
        <v>0.6716620277</v>
      </c>
      <c r="G155" s="10">
        <f>exp(-'Yield curve'!G148*$G$9/100)</f>
        <v>0.6217606919</v>
      </c>
      <c r="H155" s="10">
        <f>exp(-'Yield curve'!H148*$H$9/100)</f>
        <v>0.5760274288</v>
      </c>
      <c r="I155" s="10">
        <f>exp(-'Yield curve'!I148*$I$9/100)</f>
        <v>0.5328048803</v>
      </c>
      <c r="J155" s="10">
        <f>exp(-'Yield curve'!J148*$J$9/100)</f>
        <v>0.4929241356</v>
      </c>
      <c r="K155" s="10">
        <f>exp(-'Yield curve'!K148*$K$9/100)</f>
        <v>0.4561197018</v>
      </c>
      <c r="L155" s="10">
        <f>exp(-'Yield curve'!L148*$L$9/100)</f>
        <v>0.4202943415</v>
      </c>
      <c r="M155" s="10">
        <f>exp(-'Yield curve'!M148*$M$9/100)</f>
        <v>0.3870505401</v>
      </c>
      <c r="N155" s="10">
        <f>exp(-'Yield curve'!N148*$N$9/100)</f>
        <v>0.3562224086</v>
      </c>
      <c r="O155" s="10">
        <f>exp(-'Yield curve'!O148*$O$9/100)</f>
        <v>0.3276530516</v>
      </c>
      <c r="P155" s="10">
        <f>exp(-'Yield curve'!P148*$P$9/100)</f>
        <v>0.3011942119</v>
      </c>
      <c r="Q155" s="10">
        <f>exp(-'Yield curve'!Q148*$Q$9/100)</f>
        <v>0.2759101527</v>
      </c>
      <c r="R155" s="10">
        <f>exp(-'Yield curve'!R148*$R$9/100)</f>
        <v>0.2525060677</v>
      </c>
      <c r="S155" s="10">
        <f>exp(-'Yield curve'!S148*$S$9/100)</f>
        <v>0.2308654975</v>
      </c>
      <c r="T155" s="10">
        <f>exp(-'Yield curve'!T148*$T$9/100)</f>
        <v>0.2108770535</v>
      </c>
      <c r="U155" s="99">
        <f>exp(-'Yield curve'!U148*$U$9/100)</f>
        <v>0.1924343928</v>
      </c>
      <c r="V155" s="99">
        <f t="shared" si="4"/>
        <v>57.60417298</v>
      </c>
      <c r="W155" s="99">
        <f t="shared" si="5"/>
        <v>11.95764719</v>
      </c>
      <c r="X155" s="99">
        <f>W155*(Bonds!AO145/100)*(1/(1+(Bonds!U145/100)))</f>
        <v>-0.007733142123</v>
      </c>
      <c r="Y155" s="99">
        <f>-W155*Bonds!$AS$8</f>
        <v>-1.872299222</v>
      </c>
      <c r="Z155" s="99">
        <f t="shared" si="6"/>
        <v>-5.920730001</v>
      </c>
    </row>
    <row r="156">
      <c r="A156" s="262">
        <v>42928.0</v>
      </c>
      <c r="B156" s="10">
        <f>exp(-'Yield curve'!B149*$B$9/100)</f>
        <v>0.9221936914</v>
      </c>
      <c r="C156" s="10">
        <f>exp(-'Yield curve'!C149*$C$9/100)</f>
        <v>0.8502711333</v>
      </c>
      <c r="D156" s="10">
        <f>exp(-'Yield curve'!D149*$D$9/100)</f>
        <v>0.7845068305</v>
      </c>
      <c r="E156" s="10">
        <f>exp(-'Yield curve'!E149*$E$9/100)</f>
        <v>0.7249881276</v>
      </c>
      <c r="F156" s="10">
        <f>exp(-'Yield curve'!F149*$F$9/100)</f>
        <v>0.6706552899</v>
      </c>
      <c r="G156" s="10">
        <f>exp(-'Yield curve'!G149*$G$9/100)</f>
        <v>0.6206425293</v>
      </c>
      <c r="H156" s="10">
        <f>exp(-'Yield curve'!H149*$H$9/100)</f>
        <v>0.5748190404</v>
      </c>
      <c r="I156" s="10">
        <f>exp(-'Yield curve'!I149*$I$9/100)</f>
        <v>0.531244276</v>
      </c>
      <c r="J156" s="10">
        <f>exp(-'Yield curve'!J149*$J$9/100)</f>
        <v>0.4910054753</v>
      </c>
      <c r="K156" s="10">
        <f>exp(-'Yield curve'!K149*$K$9/100)</f>
        <v>0.4538447953</v>
      </c>
      <c r="L156" s="10">
        <f>exp(-'Yield curve'!L149*$L$9/100)</f>
        <v>0.4178971205</v>
      </c>
      <c r="M156" s="10">
        <f>exp(-'Yield curve'!M149*$M$9/100)</f>
        <v>0.3845505612</v>
      </c>
      <c r="N156" s="10">
        <f>exp(-'Yield curve'!N149*$N$9/100)</f>
        <v>0.3536385262</v>
      </c>
      <c r="O156" s="10">
        <f>exp(-'Yield curve'!O149*$O$9/100)</f>
        <v>0.3250032814</v>
      </c>
      <c r="P156" s="10">
        <f>exp(-'Yield curve'!P149*$P$9/100)</f>
        <v>0.2984956259</v>
      </c>
      <c r="Q156" s="10">
        <f>exp(-'Yield curve'!Q149*$Q$9/100)</f>
        <v>0.2731866549</v>
      </c>
      <c r="R156" s="10">
        <f>exp(-'Yield curve'!R149*$R$9/100)</f>
        <v>0.2497736928</v>
      </c>
      <c r="S156" s="10">
        <f>exp(-'Yield curve'!S149*$S$9/100)</f>
        <v>0.2281390426</v>
      </c>
      <c r="T156" s="10">
        <f>exp(-'Yield curve'!T149*$T$9/100)</f>
        <v>0.2081700469</v>
      </c>
      <c r="U156" s="99">
        <f>exp(-'Yield curve'!U149*$U$9/100)</f>
        <v>0.1897590822</v>
      </c>
      <c r="V156" s="99">
        <f t="shared" si="4"/>
        <v>57.18704751</v>
      </c>
      <c r="W156" s="99">
        <f t="shared" si="5"/>
        <v>11.91699062</v>
      </c>
      <c r="X156" s="99">
        <f>W156*(Bonds!AO146/100)*(1/(1+(Bonds!U146/100)))</f>
        <v>-0.003300800651</v>
      </c>
      <c r="Y156" s="99">
        <f>-W156*Bonds!$AS$8</f>
        <v>-1.865933315</v>
      </c>
      <c r="Z156" s="99">
        <f t="shared" si="6"/>
        <v>-5.900599236</v>
      </c>
    </row>
    <row r="157">
      <c r="A157" s="262">
        <v>42927.0</v>
      </c>
      <c r="B157" s="10">
        <f>exp(-'Yield curve'!B150*$B$9/100)</f>
        <v>0.9220092711</v>
      </c>
      <c r="C157" s="10">
        <f>exp(-'Yield curve'!C150*$C$9/100)</f>
        <v>0.8501010961</v>
      </c>
      <c r="D157" s="10">
        <f>exp(-'Yield curve'!D150*$D$9/100)</f>
        <v>0.783801092</v>
      </c>
      <c r="E157" s="10">
        <f>exp(-'Yield curve'!E150*$E$9/100)</f>
        <v>0.7236843227</v>
      </c>
      <c r="F157" s="10">
        <f>exp(-'Yield curve'!F150*$F$9/100)</f>
        <v>0.6686463389</v>
      </c>
      <c r="G157" s="10">
        <f>exp(-'Yield curve'!G150*$G$9/100)</f>
        <v>0.6182267373</v>
      </c>
      <c r="H157" s="10">
        <f>exp(-'Yield curve'!H150*$H$9/100)</f>
        <v>0.5720093166</v>
      </c>
      <c r="I157" s="10">
        <f>exp(-'Yield curve'!I150*$I$9/100)</f>
        <v>0.5284185153</v>
      </c>
      <c r="J157" s="10">
        <f>exp(-'Yield curve'!J150*$J$9/100)</f>
        <v>0.4882147053</v>
      </c>
      <c r="K157" s="10">
        <f>exp(-'Yield curve'!K150*$K$9/100)</f>
        <v>0.4511298794</v>
      </c>
      <c r="L157" s="10">
        <f>exp(-'Yield curve'!L150*$L$9/100)</f>
        <v>0.4153307866</v>
      </c>
      <c r="M157" s="10">
        <f>exp(-'Yield curve'!M150*$M$9/100)</f>
        <v>0.3821584369</v>
      </c>
      <c r="N157" s="10">
        <f>exp(-'Yield curve'!N150*$N$9/100)</f>
        <v>0.3514386924</v>
      </c>
      <c r="O157" s="10">
        <f>exp(-'Yield curve'!O150*$O$9/100)</f>
        <v>0.3230074148</v>
      </c>
      <c r="P157" s="10">
        <f>exp(-'Yield curve'!P150*$P$9/100)</f>
        <v>0.2967100143</v>
      </c>
      <c r="Q157" s="10">
        <f>exp(-'Yield curve'!Q150*$Q$9/100)</f>
        <v>0.2715307191</v>
      </c>
      <c r="R157" s="10">
        <f>exp(-'Yield curve'!R150*$R$9/100)</f>
        <v>0.2482497458</v>
      </c>
      <c r="S157" s="10">
        <f>exp(-'Yield curve'!S150*$S$9/100)</f>
        <v>0.2267470953</v>
      </c>
      <c r="T157" s="10">
        <f>exp(-'Yield curve'!T150*$T$9/100)</f>
        <v>0.2069082129</v>
      </c>
      <c r="U157" s="99">
        <f>exp(-'Yield curve'!U150*$U$9/100)</f>
        <v>0.1886239365</v>
      </c>
      <c r="V157" s="99">
        <f t="shared" si="4"/>
        <v>56.93017897</v>
      </c>
      <c r="W157" s="99">
        <f t="shared" si="5"/>
        <v>11.90338598</v>
      </c>
      <c r="X157" s="99">
        <f>W157*(Bonds!AO147/100)*(1/(1+(Bonds!U147/100)))</f>
        <v>0.003296119432</v>
      </c>
      <c r="Y157" s="99">
        <f>-W157*Bonds!$AS$8</f>
        <v>-1.863803133</v>
      </c>
      <c r="Z157" s="99">
        <f t="shared" si="6"/>
        <v>-5.89386301</v>
      </c>
    </row>
    <row r="158">
      <c r="A158" s="262">
        <v>42926.0</v>
      </c>
      <c r="B158" s="10">
        <f>exp(-'Yield curve'!B151*$B$9/100)</f>
        <v>0.9221936914</v>
      </c>
      <c r="C158" s="10">
        <f>exp(-'Yield curve'!C151*$C$9/100)</f>
        <v>0.8507814491</v>
      </c>
      <c r="D158" s="10">
        <f>exp(-'Yield curve'!D151*$D$9/100)</f>
        <v>0.7849776759</v>
      </c>
      <c r="E158" s="10">
        <f>exp(-'Yield curve'!E151*$E$9/100)</f>
        <v>0.7252781808</v>
      </c>
      <c r="F158" s="10">
        <f>exp(-'Yield curve'!F151*$F$9/100)</f>
        <v>0.6706552899</v>
      </c>
      <c r="G158" s="10">
        <f>exp(-'Yield curve'!G151*$G$9/100)</f>
        <v>0.6202702555</v>
      </c>
      <c r="H158" s="10">
        <f>exp(-'Yield curve'!H151*$H$9/100)</f>
        <v>0.5740148568</v>
      </c>
      <c r="I158" s="10">
        <f>exp(-'Yield curve'!I151*$I$9/100)</f>
        <v>0.5303949648</v>
      </c>
      <c r="J158" s="10">
        <f>exp(-'Yield curve'!J151*$J$9/100)</f>
        <v>0.4901224604</v>
      </c>
      <c r="K158" s="10">
        <f>exp(-'Yield curve'!K151*$K$9/100)</f>
        <v>0.4529380128</v>
      </c>
      <c r="L158" s="10">
        <f>exp(-'Yield curve'!L151*$L$9/100)</f>
        <v>0.4171622684</v>
      </c>
      <c r="M158" s="10">
        <f>exp(-'Yield curve'!M151*$M$9/100)</f>
        <v>0.3839972069</v>
      </c>
      <c r="N158" s="10">
        <f>exp(-'Yield curve'!N151*$N$9/100)</f>
        <v>0.3532709333</v>
      </c>
      <c r="O158" s="10">
        <f>exp(-'Yield curve'!O151*$O$9/100)</f>
        <v>0.3248213305</v>
      </c>
      <c r="P158" s="10">
        <f>exp(-'Yield curve'!P151*$P$9/100)</f>
        <v>0.2984956259</v>
      </c>
      <c r="Q158" s="10">
        <f>exp(-'Yield curve'!Q151*$Q$9/100)</f>
        <v>0.2731866549</v>
      </c>
      <c r="R158" s="10">
        <f>exp(-'Yield curve'!R151*$R$9/100)</f>
        <v>0.2497736928</v>
      </c>
      <c r="S158" s="10">
        <f>exp(-'Yield curve'!S151*$S$9/100)</f>
        <v>0.2281390426</v>
      </c>
      <c r="T158" s="10">
        <f>exp(-'Yield curve'!T151*$T$9/100)</f>
        <v>0.2081700469</v>
      </c>
      <c r="U158" s="99">
        <f>exp(-'Yield curve'!U151*$U$9/100)</f>
        <v>0.1897590822</v>
      </c>
      <c r="V158" s="99">
        <f t="shared" si="4"/>
        <v>57.1695191</v>
      </c>
      <c r="W158" s="99">
        <f t="shared" si="5"/>
        <v>11.91713705</v>
      </c>
      <c r="X158" s="99">
        <f>W158*(Bonds!AO148/100)*(1/(1+(Bonds!U148/100)))</f>
        <v>-0.007701962823</v>
      </c>
      <c r="Y158" s="99">
        <f>-W158*Bonds!$AS$8</f>
        <v>-1.865956242</v>
      </c>
      <c r="Z158" s="99">
        <f t="shared" si="6"/>
        <v>-5.90067174</v>
      </c>
    </row>
    <row r="159">
      <c r="A159" s="262">
        <v>42923.0</v>
      </c>
      <c r="B159" s="10">
        <f>exp(-'Yield curve'!B152*$B$9/100)</f>
        <v>0.9216405412</v>
      </c>
      <c r="C159" s="10">
        <f>exp(-'Yield curve'!C152*$C$9/100)</f>
        <v>0.8501010961</v>
      </c>
      <c r="D159" s="10">
        <f>exp(-'Yield curve'!D152*$D$9/100)</f>
        <v>0.7845068305</v>
      </c>
      <c r="E159" s="10">
        <f>exp(-'Yield curve'!E152*$E$9/100)</f>
        <v>0.724408369</v>
      </c>
      <c r="F159" s="10">
        <f>exp(-'Yield curve'!F152*$F$9/100)</f>
        <v>0.6693153197</v>
      </c>
      <c r="G159" s="10">
        <f>exp(-'Yield curve'!G152*$G$9/100)</f>
        <v>0.6184122331</v>
      </c>
      <c r="H159" s="10">
        <f>exp(-'Yield curve'!H152*$H$9/100)</f>
        <v>0.5716090502</v>
      </c>
      <c r="I159" s="10">
        <f>exp(-'Yield curve'!I152*$I$9/100)</f>
        <v>0.5277144268</v>
      </c>
      <c r="J159" s="10">
        <f>exp(-'Yield curve'!J152*$J$9/100)</f>
        <v>0.4871905302</v>
      </c>
      <c r="K159" s="10">
        <f>exp(-'Yield curve'!K152*$K$9/100)</f>
        <v>0.4497785178</v>
      </c>
      <c r="L159" s="10">
        <f>exp(-'Yield curve'!L152*$L$9/100)</f>
        <v>0.4138713923</v>
      </c>
      <c r="M159" s="10">
        <f>exp(-'Yield curve'!M152*$M$9/100)</f>
        <v>0.380602407</v>
      </c>
      <c r="N159" s="10">
        <f>exp(-'Yield curve'!N152*$N$9/100)</f>
        <v>0.349797802</v>
      </c>
      <c r="O159" s="10">
        <f>exp(-'Yield curve'!O152*$O$9/100)</f>
        <v>0.3212935782</v>
      </c>
      <c r="P159" s="10">
        <f>exp(-'Yield curve'!P152*$P$9/100)</f>
        <v>0.2949350843</v>
      </c>
      <c r="Q159" s="10">
        <f>exp(-'Yield curve'!Q152*$Q$9/100)</f>
        <v>0.2697984716</v>
      </c>
      <c r="R159" s="10">
        <f>exp(-'Yield curve'!R152*$R$9/100)</f>
        <v>0.2465673741</v>
      </c>
      <c r="S159" s="10">
        <f>exp(-'Yield curve'!S152*$S$9/100)</f>
        <v>0.2251203795</v>
      </c>
      <c r="T159" s="10">
        <f>exp(-'Yield curve'!T152*$T$9/100)</f>
        <v>0.2053416709</v>
      </c>
      <c r="U159" s="99">
        <f>exp(-'Yield curve'!U152*$U$9/100)</f>
        <v>0.1871209649</v>
      </c>
      <c r="V159" s="99">
        <f t="shared" si="4"/>
        <v>56.70860065</v>
      </c>
      <c r="W159" s="99">
        <f t="shared" si="5"/>
        <v>11.87755132</v>
      </c>
      <c r="X159" s="99">
        <f>W159*(Bonds!AO149/100)*(1/(1+(Bonds!U149/100)))</f>
        <v>0.006575503592</v>
      </c>
      <c r="Y159" s="99">
        <f>-W159*Bonds!$AS$8</f>
        <v>-1.859758006</v>
      </c>
      <c r="Z159" s="99">
        <f t="shared" si="6"/>
        <v>-5.881071195</v>
      </c>
    </row>
    <row r="160">
      <c r="A160" s="262">
        <v>42922.0</v>
      </c>
      <c r="B160" s="10">
        <f>exp(-'Yield curve'!B153*$B$9/100)</f>
        <v>0.9217327099</v>
      </c>
      <c r="C160" s="10">
        <f>exp(-'Yield curve'!C153*$C$9/100)</f>
        <v>0.8504412045</v>
      </c>
      <c r="D160" s="10">
        <f>exp(-'Yield curve'!D153*$D$9/100)</f>
        <v>0.7852132045</v>
      </c>
      <c r="E160" s="10">
        <f>exp(-'Yield curve'!E153*$E$9/100)</f>
        <v>0.7255683501</v>
      </c>
      <c r="F160" s="10">
        <f>exp(-'Yield curve'!F153*$F$9/100)</f>
        <v>0.6709907014</v>
      </c>
      <c r="G160" s="10">
        <f>exp(-'Yield curve'!G153*$G$9/100)</f>
        <v>0.6204563645</v>
      </c>
      <c r="H160" s="10">
        <f>exp(-'Yield curve'!H153*$H$9/100)</f>
        <v>0.5740148568</v>
      </c>
      <c r="I160" s="10">
        <f>exp(-'Yield curve'!I153*$I$9/100)</f>
        <v>0.530253545</v>
      </c>
      <c r="J160" s="10">
        <f>exp(-'Yield curve'!J153*$J$9/100)</f>
        <v>0.4898284751</v>
      </c>
      <c r="K160" s="10">
        <f>exp(-'Yield curve'!K153*$K$9/100)</f>
        <v>0.4524853012</v>
      </c>
      <c r="L160" s="10">
        <f>exp(-'Yield curve'!L153*$L$9/100)</f>
        <v>0.4167036422</v>
      </c>
      <c r="M160" s="10">
        <f>exp(-'Yield curve'!M153*$M$9/100)</f>
        <v>0.3835366867</v>
      </c>
      <c r="N160" s="10">
        <f>exp(-'Yield curve'!N153*$N$9/100)</f>
        <v>0.3528119795</v>
      </c>
      <c r="O160" s="10">
        <f>exp(-'Yield curve'!O153*$O$9/100)</f>
        <v>0.3243668989</v>
      </c>
      <c r="P160" s="10">
        <f>exp(-'Yield curve'!P153*$P$9/100)</f>
        <v>0.2980482181</v>
      </c>
      <c r="Q160" s="10">
        <f>exp(-'Yield curve'!Q153*$Q$9/100)</f>
        <v>0.2727499057</v>
      </c>
      <c r="R160" s="10">
        <f>exp(-'Yield curve'!R153*$R$9/100)</f>
        <v>0.2493494382</v>
      </c>
      <c r="S160" s="10">
        <f>exp(-'Yield curve'!S153*$S$9/100)</f>
        <v>0.2277287617</v>
      </c>
      <c r="T160" s="10">
        <f>exp(-'Yield curve'!T153*$T$9/100)</f>
        <v>0.2077748993</v>
      </c>
      <c r="U160" s="99">
        <f>exp(-'Yield curve'!U153*$U$9/100)</f>
        <v>0.1893799433</v>
      </c>
      <c r="V160" s="99">
        <f t="shared" si="4"/>
        <v>57.11173467</v>
      </c>
      <c r="W160" s="99">
        <f t="shared" si="5"/>
        <v>11.91093974</v>
      </c>
      <c r="X160" s="99">
        <f>W160*(Bonds!AO150/100)*(1/(1+(Bonds!U150/100)))</f>
        <v>0</v>
      </c>
      <c r="Y160" s="99">
        <f>-W160*Bonds!$AS$8</f>
        <v>-1.864985884</v>
      </c>
      <c r="Z160" s="99">
        <f t="shared" si="6"/>
        <v>-5.897603196</v>
      </c>
    </row>
    <row r="161">
      <c r="A161" s="262">
        <v>42921.0</v>
      </c>
      <c r="B161" s="10">
        <f>exp(-'Yield curve'!B154*$B$9/100)</f>
        <v>0.9220092711</v>
      </c>
      <c r="C161" s="10">
        <f>exp(-'Yield curve'!C154*$C$9/100)</f>
        <v>0.8511218297</v>
      </c>
      <c r="D161" s="10">
        <f>exp(-'Yield curve'!D154*$D$9/100)</f>
        <v>0.7863919081</v>
      </c>
      <c r="E161" s="10">
        <f>exp(-'Yield curve'!E154*$E$9/100)</f>
        <v>0.7271663577</v>
      </c>
      <c r="F161" s="10">
        <f>exp(-'Yield curve'!F154*$F$9/100)</f>
        <v>0.6730066959</v>
      </c>
      <c r="G161" s="10">
        <f>exp(-'Yield curve'!G154*$G$9/100)</f>
        <v>0.6225072526</v>
      </c>
      <c r="H161" s="10">
        <f>exp(-'Yield curve'!H154*$H$9/100)</f>
        <v>0.5760274288</v>
      </c>
      <c r="I161" s="10">
        <f>exp(-'Yield curve'!I154*$I$9/100)</f>
        <v>0.5322368581</v>
      </c>
      <c r="J161" s="10">
        <f>exp(-'Yield curve'!J154*$J$9/100)</f>
        <v>0.4917425361</v>
      </c>
      <c r="K161" s="10">
        <f>exp(-'Yield curve'!K154*$K$9/100)</f>
        <v>0.4542988671</v>
      </c>
      <c r="L161" s="10">
        <f>exp(-'Yield curve'!L154*$L$9/100)</f>
        <v>0.4182650318</v>
      </c>
      <c r="M161" s="10">
        <f>exp(-'Yield curve'!M154*$M$9/100)</f>
        <v>0.3848275373</v>
      </c>
      <c r="N161" s="10">
        <f>exp(-'Yield curve'!N154*$N$9/100)</f>
        <v>0.353822466</v>
      </c>
      <c r="O161" s="10">
        <f>exp(-'Yield curve'!O154*$O$9/100)</f>
        <v>0.3250942951</v>
      </c>
      <c r="P161" s="10">
        <f>exp(-'Yield curve'!P154*$P$9/100)</f>
        <v>0.2984956259</v>
      </c>
      <c r="Q161" s="10">
        <f>exp(-'Yield curve'!Q154*$Q$9/100)</f>
        <v>0.2730992491</v>
      </c>
      <c r="R161" s="10">
        <f>exp(-'Yield curve'!R154*$R$9/100)</f>
        <v>0.2496039044</v>
      </c>
      <c r="S161" s="10">
        <f>exp(-'Yield curve'!S154*$S$9/100)</f>
        <v>0.2278927854</v>
      </c>
      <c r="T161" s="10">
        <f>exp(-'Yield curve'!T154*$T$9/100)</f>
        <v>0.2078538688</v>
      </c>
      <c r="U161" s="99">
        <f>exp(-'Yield curve'!U154*$U$9/100)</f>
        <v>0.1893799433</v>
      </c>
      <c r="V161" s="99">
        <f t="shared" si="4"/>
        <v>57.19736918</v>
      </c>
      <c r="W161" s="99">
        <f t="shared" si="5"/>
        <v>11.9054385</v>
      </c>
      <c r="X161" s="99">
        <f>W161*(Bonds!AO151/100)*(1/(1+(Bonds!U151/100)))</f>
        <v>0.006594592967</v>
      </c>
      <c r="Y161" s="99">
        <f>-W161*Bonds!$AS$8</f>
        <v>-1.864124513</v>
      </c>
      <c r="Z161" s="99">
        <f t="shared" si="6"/>
        <v>-5.894879302</v>
      </c>
    </row>
    <row r="162">
      <c r="A162" s="262">
        <v>42920.0</v>
      </c>
      <c r="B162" s="10">
        <f>exp(-'Yield curve'!B155*$B$9/100)</f>
        <v>0.9224703911</v>
      </c>
      <c r="C162" s="10">
        <f>exp(-'Yield curve'!C155*$C$9/100)</f>
        <v>0.8519733773</v>
      </c>
      <c r="D162" s="10">
        <f>exp(-'Yield curve'!D155*$D$9/100)</f>
        <v>0.7875723811</v>
      </c>
      <c r="E162" s="10">
        <f>exp(-'Yield curve'!E155*$E$9/100)</f>
        <v>0.7289136529</v>
      </c>
      <c r="F162" s="10">
        <f>exp(-'Yield curve'!F155*$F$9/100)</f>
        <v>0.6753663464</v>
      </c>
      <c r="G162" s="10">
        <f>exp(-'Yield curve'!G155*$G$9/100)</f>
        <v>0.625690149</v>
      </c>
      <c r="H162" s="10">
        <f>exp(-'Yield curve'!H155*$H$9/100)</f>
        <v>0.5800737664</v>
      </c>
      <c r="I162" s="10">
        <f>exp(-'Yield curve'!I155*$I$9/100)</f>
        <v>0.5365118301</v>
      </c>
      <c r="J162" s="10">
        <f>exp(-'Yield curve'!J155*$J$9/100)</f>
        <v>0.4961881944</v>
      </c>
      <c r="K162" s="10">
        <f>exp(-'Yield curve'!K155*$K$9/100)</f>
        <v>0.4588646466</v>
      </c>
      <c r="L162" s="10">
        <f>exp(-'Yield curve'!L155*$L$9/100)</f>
        <v>0.422705314</v>
      </c>
      <c r="M162" s="10">
        <f>exp(-'Yield curve'!M155*$M$9/100)</f>
        <v>0.3890995716</v>
      </c>
      <c r="N162" s="10">
        <f>exp(-'Yield curve'!N155*$N$9/100)</f>
        <v>0.3578934366</v>
      </c>
      <c r="O162" s="10">
        <f>exp(-'Yield curve'!O155*$O$9/100)</f>
        <v>0.3289399723</v>
      </c>
      <c r="P162" s="10">
        <f>exp(-'Yield curve'!P155*$P$9/100)</f>
        <v>0.3020991513</v>
      </c>
      <c r="Q162" s="10">
        <f>exp(-'Yield curve'!Q155*$Q$9/100)</f>
        <v>0.2764404091</v>
      </c>
      <c r="R162" s="10">
        <f>exp(-'Yield curve'!R155*$R$9/100)</f>
        <v>0.2526778302</v>
      </c>
      <c r="S162" s="10">
        <f>exp(-'Yield curve'!S155*$S$9/100)</f>
        <v>0.2306993342</v>
      </c>
      <c r="T162" s="10">
        <f>exp(-'Yield curve'!T155*$T$9/100)</f>
        <v>0.2103968015</v>
      </c>
      <c r="U162" s="99">
        <f>exp(-'Yield curve'!U155*$U$9/100)</f>
        <v>0.1916661926</v>
      </c>
      <c r="V162" s="99">
        <f t="shared" si="4"/>
        <v>57.67159026</v>
      </c>
      <c r="W162" s="99">
        <f t="shared" si="5"/>
        <v>11.93558519</v>
      </c>
      <c r="X162" s="99">
        <f>W162*(Bonds!AO152/100)*(1/(1+(Bonds!U152/100)))</f>
        <v>0</v>
      </c>
      <c r="Y162" s="99">
        <f>-W162*Bonds!$AS$8</f>
        <v>-1.868844808</v>
      </c>
      <c r="Z162" s="99">
        <f t="shared" si="6"/>
        <v>-5.909806186</v>
      </c>
    </row>
    <row r="163">
      <c r="A163" s="262">
        <v>42919.0</v>
      </c>
      <c r="B163" s="10">
        <f>exp(-'Yield curve'!B156*$B$9/100)</f>
        <v>0.9224703911</v>
      </c>
      <c r="C163" s="10">
        <f>exp(-'Yield curve'!C156*$C$9/100)</f>
        <v>0.8519733773</v>
      </c>
      <c r="D163" s="10">
        <f>exp(-'Yield curve'!D156*$D$9/100)</f>
        <v>0.7875723811</v>
      </c>
      <c r="E163" s="10">
        <f>exp(-'Yield curve'!E156*$E$9/100)</f>
        <v>0.7289136529</v>
      </c>
      <c r="F163" s="10">
        <f>exp(-'Yield curve'!F156*$F$9/100)</f>
        <v>0.6753663464</v>
      </c>
      <c r="G163" s="10">
        <f>exp(-'Yield curve'!G156*$G$9/100)</f>
        <v>0.625690149</v>
      </c>
      <c r="H163" s="10">
        <f>exp(-'Yield curve'!H156*$H$9/100)</f>
        <v>0.5800737664</v>
      </c>
      <c r="I163" s="10">
        <f>exp(-'Yield curve'!I156*$I$9/100)</f>
        <v>0.5365118301</v>
      </c>
      <c r="J163" s="10">
        <f>exp(-'Yield curve'!J156*$J$9/100)</f>
        <v>0.4961881944</v>
      </c>
      <c r="K163" s="10">
        <f>exp(-'Yield curve'!K156*$K$9/100)</f>
        <v>0.4588646466</v>
      </c>
      <c r="L163" s="10">
        <f>exp(-'Yield curve'!L156*$L$9/100)</f>
        <v>0.422612329</v>
      </c>
      <c r="M163" s="10">
        <f>exp(-'Yield curve'!M156*$M$9/100)</f>
        <v>0.3889128486</v>
      </c>
      <c r="N163" s="10">
        <f>exp(-'Yield curve'!N156*$N$9/100)</f>
        <v>0.3576143886</v>
      </c>
      <c r="O163" s="10">
        <f>exp(-'Yield curve'!O156*$O$9/100)</f>
        <v>0.3285717657</v>
      </c>
      <c r="P163" s="10">
        <f>exp(-'Yield curve'!P156*$P$9/100)</f>
        <v>0.3016463422</v>
      </c>
      <c r="Q163" s="10">
        <f>exp(-'Yield curve'!Q156*$Q$9/100)</f>
        <v>0.2760867917</v>
      </c>
      <c r="R163" s="10">
        <f>exp(-'Yield curve'!R156*$R$9/100)</f>
        <v>0.2524202302</v>
      </c>
      <c r="S163" s="10">
        <f>exp(-'Yield curve'!S156*$S$9/100)</f>
        <v>0.2305332904</v>
      </c>
      <c r="T163" s="10">
        <f>exp(-'Yield curve'!T156*$T$9/100)</f>
        <v>0.210316866</v>
      </c>
      <c r="U163" s="99">
        <f>exp(-'Yield curve'!U156*$U$9/100)</f>
        <v>0.1916661926</v>
      </c>
      <c r="V163" s="99">
        <f t="shared" si="4"/>
        <v>57.66264239</v>
      </c>
      <c r="W163" s="99">
        <f t="shared" si="5"/>
        <v>11.93512158</v>
      </c>
      <c r="X163" s="99">
        <f>W163*(Bonds!AO153/100)*(1/(1+(Bonds!U153/100)))</f>
        <v>0.001102449804</v>
      </c>
      <c r="Y163" s="99">
        <f>-W163*Bonds!$AS$8</f>
        <v>-1.868772217</v>
      </c>
      <c r="Z163" s="99">
        <f t="shared" si="6"/>
        <v>-5.909576632</v>
      </c>
    </row>
    <row r="164">
      <c r="A164" s="262">
        <v>42916.0</v>
      </c>
      <c r="B164" s="10">
        <f>exp(-'Yield curve'!B157*$B$9/100)</f>
        <v>0.9225626427</v>
      </c>
      <c r="C164" s="10">
        <f>exp(-'Yield curve'!C157*$C$9/100)</f>
        <v>0.8519733773</v>
      </c>
      <c r="D164" s="10">
        <f>exp(-'Yield curve'!D157*$D$9/100)</f>
        <v>0.7875723811</v>
      </c>
      <c r="E164" s="10">
        <f>exp(-'Yield curve'!E157*$E$9/100)</f>
        <v>0.7289136529</v>
      </c>
      <c r="F164" s="10">
        <f>exp(-'Yield curve'!F157*$F$9/100)</f>
        <v>0.6753663464</v>
      </c>
      <c r="G164" s="10">
        <f>exp(-'Yield curve'!G157*$G$9/100)</f>
        <v>0.625690149</v>
      </c>
      <c r="H164" s="10">
        <f>exp(-'Yield curve'!H157*$H$9/100)</f>
        <v>0.5800737664</v>
      </c>
      <c r="I164" s="10">
        <f>exp(-'Yield curve'!I157*$I$9/100)</f>
        <v>0.536654919</v>
      </c>
      <c r="J164" s="10">
        <f>exp(-'Yield curve'!J157*$J$9/100)</f>
        <v>0.4964859967</v>
      </c>
      <c r="K164" s="10">
        <f>exp(-'Yield curve'!K157*$K$9/100)</f>
        <v>0.4593237408</v>
      </c>
      <c r="L164" s="10">
        <f>exp(-'Yield curve'!L157*$L$9/100)</f>
        <v>0.4230774584</v>
      </c>
      <c r="M164" s="10">
        <f>exp(-'Yield curve'!M157*$M$9/100)</f>
        <v>0.3893798242</v>
      </c>
      <c r="N164" s="10">
        <f>exp(-'Yield curve'!N157*$N$9/100)</f>
        <v>0.3580795896</v>
      </c>
      <c r="O164" s="10">
        <f>exp(-'Yield curve'!O157*$O$9/100)</f>
        <v>0.3290320883</v>
      </c>
      <c r="P164" s="10">
        <f>exp(-'Yield curve'!P157*$P$9/100)</f>
        <v>0.3020991513</v>
      </c>
      <c r="Q164" s="10">
        <f>exp(-'Yield curve'!Q157*$Q$9/100)</f>
        <v>0.2765288842</v>
      </c>
      <c r="R164" s="10">
        <f>exp(-'Yield curve'!R157*$R$9/100)</f>
        <v>0.2528497096</v>
      </c>
      <c r="S164" s="10">
        <f>exp(-'Yield curve'!S157*$S$9/100)</f>
        <v>0.230948624</v>
      </c>
      <c r="T164" s="10">
        <f>exp(-'Yield curve'!T157*$T$9/100)</f>
        <v>0.2107168479</v>
      </c>
      <c r="U164" s="99">
        <f>exp(-'Yield curve'!U157*$U$9/100)</f>
        <v>0.1920499086</v>
      </c>
      <c r="V164" s="99">
        <f t="shared" si="4"/>
        <v>57.72250709</v>
      </c>
      <c r="W164" s="99">
        <f t="shared" si="5"/>
        <v>11.94128015</v>
      </c>
      <c r="X164" s="99">
        <f>W164*(Bonds!AO154/100)*(1/(1+(Bonds!U154/100)))</f>
        <v>-0.004412482272</v>
      </c>
      <c r="Y164" s="99">
        <f>-W164*Bonds!$AS$8</f>
        <v>-1.86973651</v>
      </c>
      <c r="Z164" s="99">
        <f t="shared" si="6"/>
        <v>-5.912625995</v>
      </c>
    </row>
    <row r="165">
      <c r="A165" s="262">
        <v>42915.0</v>
      </c>
      <c r="B165" s="10">
        <f>exp(-'Yield curve'!B158*$B$9/100)</f>
        <v>0.92357802</v>
      </c>
      <c r="C165" s="10">
        <f>exp(-'Yield curve'!C158*$C$9/100)</f>
        <v>0.8524847147</v>
      </c>
      <c r="D165" s="10">
        <f>exp(-'Yield curve'!D158*$D$9/100)</f>
        <v>0.7870999794</v>
      </c>
      <c r="E165" s="10">
        <f>exp(-'Yield curve'!E158*$E$9/100)</f>
        <v>0.7280394811</v>
      </c>
      <c r="F165" s="10">
        <f>exp(-'Yield curve'!F158*$F$9/100)</f>
        <v>0.6740169635</v>
      </c>
      <c r="G165" s="10">
        <f>exp(-'Yield curve'!G158*$G$9/100)</f>
        <v>0.6245649198</v>
      </c>
      <c r="H165" s="10">
        <f>exp(-'Yield curve'!H158*$H$9/100)</f>
        <v>0.5792622314</v>
      </c>
      <c r="I165" s="10">
        <f>exp(-'Yield curve'!I158*$I$9/100)</f>
        <v>0.5359398559</v>
      </c>
      <c r="J165" s="10">
        <f>exp(-'Yield curve'!J158*$J$9/100)</f>
        <v>0.4958905708</v>
      </c>
      <c r="K165" s="10">
        <f>exp(-'Yield curve'!K158*$K$9/100)</f>
        <v>0.4588646466</v>
      </c>
      <c r="L165" s="10">
        <f>exp(-'Yield curve'!L158*$L$9/100)</f>
        <v>0.4225193645</v>
      </c>
      <c r="M165" s="10">
        <f>exp(-'Yield curve'!M158*$M$9/100)</f>
        <v>0.3887262152</v>
      </c>
      <c r="N165" s="10">
        <f>exp(-'Yield curve'!N158*$N$9/100)</f>
        <v>0.3573355581</v>
      </c>
      <c r="O165" s="10">
        <f>exp(-'Yield curve'!O158*$O$9/100)</f>
        <v>0.3282039714</v>
      </c>
      <c r="P165" s="10">
        <f>exp(-'Yield curve'!P158*$P$9/100)</f>
        <v>0.3011942119</v>
      </c>
      <c r="Q165" s="10">
        <f>exp(-'Yield curve'!Q158*$Q$9/100)</f>
        <v>0.2754690494</v>
      </c>
      <c r="R165" s="10">
        <f>exp(-'Yield curve'!R158*$R$9/100)</f>
        <v>0.2516490049</v>
      </c>
      <c r="S165" s="10">
        <f>exp(-'Yield curve'!S158*$S$9/100)</f>
        <v>0.2296221838</v>
      </c>
      <c r="T165" s="10">
        <f>exp(-'Yield curve'!T158*$T$9/100)</f>
        <v>0.2092804627</v>
      </c>
      <c r="U165" s="99">
        <f>exp(-'Yield curve'!U158*$U$9/100)</f>
        <v>0.1905196386</v>
      </c>
      <c r="V165" s="99">
        <f t="shared" si="4"/>
        <v>57.50900803</v>
      </c>
      <c r="W165" s="99">
        <f t="shared" si="5"/>
        <v>11.91808645</v>
      </c>
      <c r="X165" s="99">
        <f>W165*(Bonds!AO155/100)*(1/(1+(Bonds!U155/100)))</f>
        <v>-0.003301713857</v>
      </c>
      <c r="Y165" s="99">
        <f>-W165*Bonds!$AS$8</f>
        <v>-1.866104898</v>
      </c>
      <c r="Z165" s="99">
        <f t="shared" si="6"/>
        <v>-5.901141829</v>
      </c>
    </row>
    <row r="166">
      <c r="A166" s="262">
        <v>42914.0</v>
      </c>
      <c r="B166" s="10">
        <f>exp(-'Yield curve'!B159*$B$9/100)</f>
        <v>0.9241323331</v>
      </c>
      <c r="C166" s="10">
        <f>exp(-'Yield curve'!C159*$C$9/100)</f>
        <v>0.8533376258</v>
      </c>
      <c r="D166" s="10">
        <f>exp(-'Yield curve'!D159*$D$9/100)</f>
        <v>0.7882815153</v>
      </c>
      <c r="E166" s="10">
        <f>exp(-'Yield curve'!E159*$E$9/100)</f>
        <v>0.7293511323</v>
      </c>
      <c r="F166" s="10">
        <f>exp(-'Yield curve'!F159*$F$9/100)</f>
        <v>0.6753663464</v>
      </c>
      <c r="G166" s="10">
        <f>exp(-'Yield curve'!G159*$G$9/100)</f>
        <v>0.625690149</v>
      </c>
      <c r="H166" s="10">
        <f>exp(-'Yield curve'!H159*$H$9/100)</f>
        <v>0.5800737664</v>
      </c>
      <c r="I166" s="10">
        <f>exp(-'Yield curve'!I159*$I$9/100)</f>
        <v>0.5365118301</v>
      </c>
      <c r="J166" s="10">
        <f>exp(-'Yield curve'!J159*$J$9/100)</f>
        <v>0.4961881944</v>
      </c>
      <c r="K166" s="10">
        <f>exp(-'Yield curve'!K159*$K$9/100)</f>
        <v>0.4588646466</v>
      </c>
      <c r="L166" s="10">
        <f>exp(-'Yield curve'!L159*$L$9/100)</f>
        <v>0.4223334969</v>
      </c>
      <c r="M166" s="10">
        <f>exp(-'Yield curve'!M159*$M$9/100)</f>
        <v>0.3883532171</v>
      </c>
      <c r="N166" s="10">
        <f>exp(-'Yield curve'!N159*$N$9/100)</f>
        <v>0.3567785492</v>
      </c>
      <c r="O166" s="10">
        <f>exp(-'Yield curve'!O159*$O$9/100)</f>
        <v>0.3274696172</v>
      </c>
      <c r="P166" s="10">
        <f>exp(-'Yield curve'!P159*$P$9/100)</f>
        <v>0.3002919833</v>
      </c>
      <c r="Q166" s="10">
        <f>exp(-'Yield curve'!Q159*$Q$9/100)</f>
        <v>0.274501103</v>
      </c>
      <c r="R166" s="10">
        <f>exp(-'Yield curve'!R159*$R$9/100)</f>
        <v>0.2506243687</v>
      </c>
      <c r="S166" s="10">
        <f>exp(-'Yield curve'!S159*$S$9/100)</f>
        <v>0.2285500627</v>
      </c>
      <c r="T166" s="10">
        <f>exp(-'Yield curve'!T159*$T$9/100)</f>
        <v>0.2081700469</v>
      </c>
      <c r="U166" s="99">
        <f>exp(-'Yield curve'!U159*$U$9/100)</f>
        <v>0.1893799433</v>
      </c>
      <c r="V166" s="99">
        <f t="shared" si="4"/>
        <v>57.39499404</v>
      </c>
      <c r="W166" s="99">
        <f t="shared" si="5"/>
        <v>11.89534386</v>
      </c>
      <c r="X166" s="99">
        <f>W166*(Bonds!AO156/100)*(1/(1+(Bonds!U156/100)))</f>
        <v>0.007687168302</v>
      </c>
      <c r="Y166" s="99">
        <f>-W166*Bonds!$AS$8</f>
        <v>-1.862543919</v>
      </c>
      <c r="Z166" s="99">
        <f t="shared" si="6"/>
        <v>-5.889881025</v>
      </c>
    </row>
    <row r="167">
      <c r="A167" s="262">
        <v>42913.0</v>
      </c>
      <c r="B167" s="10">
        <f>exp(-'Yield curve'!B160*$B$9/100)</f>
        <v>0.9239475251</v>
      </c>
      <c r="C167" s="10">
        <f>exp(-'Yield curve'!C160*$C$9/100)</f>
        <v>0.8533376258</v>
      </c>
      <c r="D167" s="10">
        <f>exp(-'Yield curve'!D160*$D$9/100)</f>
        <v>0.7882815153</v>
      </c>
      <c r="E167" s="10">
        <f>exp(-'Yield curve'!E160*$E$9/100)</f>
        <v>0.7294970171</v>
      </c>
      <c r="F167" s="10">
        <f>exp(-'Yield curve'!F160*$F$9/100)</f>
        <v>0.675704114</v>
      </c>
      <c r="G167" s="10">
        <f>exp(-'Yield curve'!G160*$G$9/100)</f>
        <v>0.6262535237</v>
      </c>
      <c r="H167" s="10">
        <f>exp(-'Yield curve'!H160*$H$9/100)</f>
        <v>0.5808864385</v>
      </c>
      <c r="I167" s="10">
        <f>exp(-'Yield curve'!I160*$I$9/100)</f>
        <v>0.5375142541</v>
      </c>
      <c r="J167" s="10">
        <f>exp(-'Yield curve'!J160*$J$9/100)</f>
        <v>0.4973804762</v>
      </c>
      <c r="K167" s="10">
        <f>exp(-'Yield curve'!K160*$K$9/100)</f>
        <v>0.4602433075</v>
      </c>
      <c r="L167" s="10">
        <f>exp(-'Yield curve'!L160*$L$9/100)</f>
        <v>0.4240092534</v>
      </c>
      <c r="M167" s="10">
        <f>exp(-'Yield curve'!M160*$M$9/100)</f>
        <v>0.3903154581</v>
      </c>
      <c r="N167" s="10">
        <f>exp(-'Yield curve'!N160*$N$9/100)</f>
        <v>0.3590118079</v>
      </c>
      <c r="O167" s="10">
        <f>exp(-'Yield curve'!O160*$O$9/100)</f>
        <v>0.3299546692</v>
      </c>
      <c r="P167" s="10">
        <f>exp(-'Yield curve'!P160*$P$9/100)</f>
        <v>0.3030068095</v>
      </c>
      <c r="Q167" s="10">
        <f>exp(-'Yield curve'!Q160*$Q$9/100)</f>
        <v>0.277237705</v>
      </c>
      <c r="R167" s="10">
        <f>exp(-'Yield curve'!R160*$R$9/100)</f>
        <v>0.2533660495</v>
      </c>
      <c r="S167" s="10">
        <f>exp(-'Yield curve'!S160*$S$9/100)</f>
        <v>0.2312814296</v>
      </c>
      <c r="T167" s="10">
        <f>exp(-'Yield curve'!T160*$T$9/100)</f>
        <v>0.2108770535</v>
      </c>
      <c r="U167" s="99">
        <f>exp(-'Yield curve'!U160*$U$9/100)</f>
        <v>0.1920499086</v>
      </c>
      <c r="V167" s="99">
        <f t="shared" si="4"/>
        <v>57.78161463</v>
      </c>
      <c r="W167" s="99">
        <f t="shared" si="5"/>
        <v>11.93825346</v>
      </c>
      <c r="X167" s="99">
        <f>W167*(Bonds!AO157/100)*(1/(1+(Bonds!U157/100)))</f>
        <v>0.001102840966</v>
      </c>
      <c r="Y167" s="99">
        <f>-W167*Bonds!$AS$8</f>
        <v>-1.869262599</v>
      </c>
      <c r="Z167" s="99">
        <f t="shared" si="6"/>
        <v>-5.911127357</v>
      </c>
    </row>
    <row r="168">
      <c r="A168" s="262">
        <v>42912.0</v>
      </c>
      <c r="B168" s="10">
        <f>exp(-'Yield curve'!B161*$B$9/100)</f>
        <v>0.9242247509</v>
      </c>
      <c r="C168" s="10">
        <f>exp(-'Yield curve'!C161*$C$9/100)</f>
        <v>0.8535083104</v>
      </c>
      <c r="D168" s="10">
        <f>exp(-'Yield curve'!D161*$D$9/100)</f>
        <v>0.7882815153</v>
      </c>
      <c r="E168" s="10">
        <f>exp(-'Yield curve'!E161*$E$9/100)</f>
        <v>0.7293511323</v>
      </c>
      <c r="F168" s="10">
        <f>exp(-'Yield curve'!F161*$F$9/100)</f>
        <v>0.6753663464</v>
      </c>
      <c r="G168" s="10">
        <f>exp(-'Yield curve'!G161*$G$9/100)</f>
        <v>0.6260656758</v>
      </c>
      <c r="H168" s="10">
        <f>exp(-'Yield curve'!H161*$H$9/100)</f>
        <v>0.5808864385</v>
      </c>
      <c r="I168" s="10">
        <f>exp(-'Yield curve'!I161*$I$9/100)</f>
        <v>0.5376576104</v>
      </c>
      <c r="J168" s="10">
        <f>exp(-'Yield curve'!J161*$J$9/100)</f>
        <v>0.4976789941</v>
      </c>
      <c r="K168" s="10">
        <f>exp(-'Yield curve'!K161*$K$9/100)</f>
        <v>0.460703781</v>
      </c>
      <c r="L168" s="10">
        <f>exp(-'Yield curve'!L161*$L$9/100)</f>
        <v>0.4243825457</v>
      </c>
      <c r="M168" s="10">
        <f>exp(-'Yield curve'!M161*$M$9/100)</f>
        <v>0.3905965864</v>
      </c>
      <c r="N168" s="10">
        <f>exp(-'Yield curve'!N161*$N$9/100)</f>
        <v>0.3591985426</v>
      </c>
      <c r="O168" s="10">
        <f>exp(-'Yield curve'!O161*$O$9/100)</f>
        <v>0.3300470694</v>
      </c>
      <c r="P168" s="10">
        <f>exp(-'Yield curve'!P161*$P$9/100)</f>
        <v>0.3030068095</v>
      </c>
      <c r="Q168" s="10">
        <f>exp(-'Yield curve'!Q161*$Q$9/100)</f>
        <v>0.2773264353</v>
      </c>
      <c r="R168" s="10">
        <f>exp(-'Yield curve'!R161*$R$9/100)</f>
        <v>0.253538397</v>
      </c>
      <c r="S168" s="10">
        <f>exp(-'Yield curve'!S161*$S$9/100)</f>
        <v>0.2315313485</v>
      </c>
      <c r="T168" s="10">
        <f>exp(-'Yield curve'!T161*$T$9/100)</f>
        <v>0.2111978304</v>
      </c>
      <c r="U168" s="99">
        <f>exp(-'Yield curve'!U161*$U$9/100)</f>
        <v>0.1924343928</v>
      </c>
      <c r="V168" s="99">
        <f t="shared" si="4"/>
        <v>57.83137733</v>
      </c>
      <c r="W168" s="99">
        <f t="shared" si="5"/>
        <v>11.94400902</v>
      </c>
      <c r="X168" s="99">
        <f>W168*(Bonds!AO158/100)*(1/(1+(Bonds!U158/100)))</f>
        <v>0.00772432217</v>
      </c>
      <c r="Y168" s="99">
        <f>-W168*Bonds!$AS$8</f>
        <v>-1.870163791</v>
      </c>
      <c r="Z168" s="99">
        <f t="shared" si="6"/>
        <v>-5.913977176</v>
      </c>
    </row>
    <row r="169">
      <c r="A169" s="262">
        <v>42909.0</v>
      </c>
      <c r="B169" s="10">
        <f>exp(-'Yield curve'!B162*$B$9/100)</f>
        <v>0.9233933228</v>
      </c>
      <c r="C169" s="10">
        <f>exp(-'Yield curve'!C162*$C$9/100)</f>
        <v>0.8526552287</v>
      </c>
      <c r="D169" s="10">
        <f>exp(-'Yield curve'!D162*$D$9/100)</f>
        <v>0.7875723811</v>
      </c>
      <c r="E169" s="10">
        <f>exp(-'Yield curve'!E162*$E$9/100)</f>
        <v>0.7286221457</v>
      </c>
      <c r="F169" s="10">
        <f>exp(-'Yield curve'!F162*$F$9/100)</f>
        <v>0.6746913176</v>
      </c>
      <c r="G169" s="10">
        <f>exp(-'Yield curve'!G162*$G$9/100)</f>
        <v>0.6251272812</v>
      </c>
      <c r="H169" s="10">
        <f>exp(-'Yield curve'!H162*$H$9/100)</f>
        <v>0.5796678569</v>
      </c>
      <c r="I169" s="10">
        <f>exp(-'Yield curve'!I162*$I$9/100)</f>
        <v>0.5365118301</v>
      </c>
      <c r="J169" s="10">
        <f>exp(-'Yield curve'!J162*$J$9/100)</f>
        <v>0.4966349648</v>
      </c>
      <c r="K169" s="10">
        <f>exp(-'Yield curve'!K162*$K$9/100)</f>
        <v>0.4597832942</v>
      </c>
      <c r="L169" s="10">
        <f>exp(-'Yield curve'!L162*$L$9/100)</f>
        <v>0.4240092534</v>
      </c>
      <c r="M169" s="10">
        <f>exp(-'Yield curve'!M162*$M$9/100)</f>
        <v>0.3907841177</v>
      </c>
      <c r="N169" s="10">
        <f>exp(-'Yield curve'!N162*$N$9/100)</f>
        <v>0.3599464531</v>
      </c>
      <c r="O169" s="10">
        <f>exp(-'Yield curve'!O162*$O$9/100)</f>
        <v>0.3313433931</v>
      </c>
      <c r="P169" s="10">
        <f>exp(-'Yield curve'!P162*$P$9/100)</f>
        <v>0.3048303154</v>
      </c>
      <c r="Q169" s="10">
        <f>exp(-'Yield curve'!Q162*$Q$9/100)</f>
        <v>0.2793750876</v>
      </c>
      <c r="R169" s="10">
        <f>exp(-'Yield curve'!R162*$R$9/100)</f>
        <v>0.2557896121</v>
      </c>
      <c r="S169" s="10">
        <f>exp(-'Yield curve'!S162*$S$9/100)</f>
        <v>0.2339611975</v>
      </c>
      <c r="T169" s="10">
        <f>exp(-'Yield curve'!T162*$T$9/100)</f>
        <v>0.2137816739</v>
      </c>
      <c r="U169" s="99">
        <f>exp(-'Yield curve'!U162*$U$9/100)</f>
        <v>0.1951474212</v>
      </c>
      <c r="V169" s="99">
        <f t="shared" si="4"/>
        <v>58.12925471</v>
      </c>
      <c r="W169" s="99">
        <f t="shared" si="5"/>
        <v>11.99119187</v>
      </c>
      <c r="X169" s="99">
        <f>W169*(Bonds!AO159/100)*(1/(1+(Bonds!U159/100)))</f>
        <v>-0.01884536024</v>
      </c>
      <c r="Y169" s="99">
        <f>-W169*Bonds!$AS$8</f>
        <v>-1.877551565</v>
      </c>
      <c r="Z169" s="99">
        <f t="shared" si="6"/>
        <v>-5.937339369</v>
      </c>
    </row>
    <row r="170">
      <c r="A170" s="262">
        <v>42908.0</v>
      </c>
      <c r="B170" s="10">
        <f>exp(-'Yield curve'!B163*$B$9/100)</f>
        <v>0.9234856668</v>
      </c>
      <c r="C170" s="10">
        <f>exp(-'Yield curve'!C163*$C$9/100)</f>
        <v>0.8524847147</v>
      </c>
      <c r="D170" s="10">
        <f>exp(-'Yield curve'!D163*$D$9/100)</f>
        <v>0.7873361448</v>
      </c>
      <c r="E170" s="10">
        <f>exp(-'Yield curve'!E163*$E$9/100)</f>
        <v>0.7277483235</v>
      </c>
      <c r="F170" s="10">
        <f>exp(-'Yield curve'!F163*$F$9/100)</f>
        <v>0.6730066959</v>
      </c>
      <c r="G170" s="10">
        <f>exp(-'Yield curve'!G163*$G$9/100)</f>
        <v>0.6223205284</v>
      </c>
      <c r="H170" s="10">
        <f>exp(-'Yield curve'!H163*$H$9/100)</f>
        <v>0.5756243507</v>
      </c>
      <c r="I170" s="10">
        <f>exp(-'Yield curve'!I163*$I$9/100)</f>
        <v>0.5316694415</v>
      </c>
      <c r="J170" s="10">
        <f>exp(-'Yield curve'!J163*$J$9/100)</f>
        <v>0.4910054753</v>
      </c>
      <c r="K170" s="10">
        <f>exp(-'Yield curve'!K163*$K$9/100)</f>
        <v>0.4533911773</v>
      </c>
      <c r="L170" s="10">
        <f>exp(-'Yield curve'!L163*$L$9/100)</f>
        <v>0.4173458602</v>
      </c>
      <c r="M170" s="10">
        <f>exp(-'Yield curve'!M163*$M$9/100)</f>
        <v>0.3839050587</v>
      </c>
      <c r="N170" s="10">
        <f>exp(-'Yield curve'!N163*$N$9/100)</f>
        <v>0.3529037225</v>
      </c>
      <c r="O170" s="10">
        <f>exp(-'Yield curve'!O163*$O$9/100)</f>
        <v>0.3241853042</v>
      </c>
      <c r="P170" s="10">
        <f>exp(-'Yield curve'!P163*$P$9/100)</f>
        <v>0.2976014809</v>
      </c>
      <c r="Q170" s="10">
        <f>exp(-'Yield curve'!Q163*$Q$9/100)</f>
        <v>0.2722267283</v>
      </c>
      <c r="R170" s="10">
        <f>exp(-'Yield curve'!R163*$R$9/100)</f>
        <v>0.2487566922</v>
      </c>
      <c r="S170" s="10">
        <f>exp(-'Yield curve'!S163*$S$9/100)</f>
        <v>0.2270738464</v>
      </c>
      <c r="T170" s="10">
        <f>exp(-'Yield curve'!T163*$T$9/100)</f>
        <v>0.2070655229</v>
      </c>
      <c r="U170" s="99">
        <f>exp(-'Yield curve'!U163*$U$9/100)</f>
        <v>0.1886239365</v>
      </c>
      <c r="V170" s="99">
        <f t="shared" si="4"/>
        <v>57.09343634</v>
      </c>
      <c r="W170" s="99">
        <f t="shared" si="5"/>
        <v>11.89030852</v>
      </c>
      <c r="X170" s="99">
        <f>W170*(Bonds!AO160/100)*(1/(1+(Bonds!U160/100)))</f>
        <v>-0.005487497009</v>
      </c>
      <c r="Y170" s="99">
        <f>-W170*Bonds!$AS$8</f>
        <v>-1.861755497</v>
      </c>
      <c r="Z170" s="99">
        <f t="shared" si="6"/>
        <v>-5.887387816</v>
      </c>
    </row>
    <row r="171">
      <c r="A171" s="262">
        <v>42907.0</v>
      </c>
      <c r="B171" s="10">
        <f>exp(-'Yield curve'!B164*$B$9/100)</f>
        <v>0.9231163464</v>
      </c>
      <c r="C171" s="10">
        <f>exp(-'Yield curve'!C164*$C$9/100)</f>
        <v>0.8523142348</v>
      </c>
      <c r="D171" s="10">
        <f>exp(-'Yield curve'!D164*$D$9/100)</f>
        <v>0.7873361448</v>
      </c>
      <c r="E171" s="10">
        <f>exp(-'Yield curve'!E164*$E$9/100)</f>
        <v>0.7277483235</v>
      </c>
      <c r="F171" s="10">
        <f>exp(-'Yield curve'!F164*$F$9/100)</f>
        <v>0.6730066959</v>
      </c>
      <c r="G171" s="10">
        <f>exp(-'Yield curve'!G164*$G$9/100)</f>
        <v>0.6223205284</v>
      </c>
      <c r="H171" s="10">
        <f>exp(-'Yield curve'!H164*$H$9/100)</f>
        <v>0.5756243507</v>
      </c>
      <c r="I171" s="10">
        <f>exp(-'Yield curve'!I164*$I$9/100)</f>
        <v>0.5316694415</v>
      </c>
      <c r="J171" s="10">
        <f>exp(-'Yield curve'!J164*$J$9/100)</f>
        <v>0.4910054753</v>
      </c>
      <c r="K171" s="10">
        <f>exp(-'Yield curve'!K164*$K$9/100)</f>
        <v>0.4533911773</v>
      </c>
      <c r="L171" s="10">
        <f>exp(-'Yield curve'!L164*$L$9/100)</f>
        <v>0.4170705028</v>
      </c>
      <c r="M171" s="10">
        <f>exp(-'Yield curve'!M164*$M$9/100)</f>
        <v>0.3833526332</v>
      </c>
      <c r="N171" s="10">
        <f>exp(-'Yield curve'!N164*$N$9/100)</f>
        <v>0.3520788932</v>
      </c>
      <c r="O171" s="10">
        <f>exp(-'Yield curve'!O164*$O$9/100)</f>
        <v>0.3230978695</v>
      </c>
      <c r="P171" s="10">
        <f>exp(-'Yield curve'!P164*$P$9/100)</f>
        <v>0.2962652829</v>
      </c>
      <c r="Q171" s="10">
        <f>exp(-'Yield curve'!Q164*$Q$9/100)</f>
        <v>0.2707498357</v>
      </c>
      <c r="R171" s="10">
        <f>exp(-'Yield curve'!R164*$R$9/100)</f>
        <v>0.2471549033</v>
      </c>
      <c r="S171" s="10">
        <f>exp(-'Yield curve'!S164*$S$9/100)</f>
        <v>0.2253636408</v>
      </c>
      <c r="T171" s="10">
        <f>exp(-'Yield curve'!T164*$T$9/100)</f>
        <v>0.2052636559</v>
      </c>
      <c r="U171" s="99">
        <f>exp(-'Yield curve'!U164*$U$9/100)</f>
        <v>0.186747097</v>
      </c>
      <c r="V171" s="99">
        <f t="shared" si="4"/>
        <v>56.85341783</v>
      </c>
      <c r="W171" s="99">
        <f t="shared" si="5"/>
        <v>11.85972313</v>
      </c>
      <c r="X171" s="99">
        <f>W171*(Bonds!AO161/100)*(1/(1+(Bonds!U161/100)))</f>
        <v>-0.009847542036</v>
      </c>
      <c r="Y171" s="99">
        <f>-W171*Bonds!$AS$8</f>
        <v>-1.85696651</v>
      </c>
      <c r="Z171" s="99">
        <f t="shared" si="6"/>
        <v>-5.872243711</v>
      </c>
    </row>
    <row r="172">
      <c r="A172" s="262">
        <v>42906.0</v>
      </c>
      <c r="B172" s="10">
        <f>exp(-'Yield curve'!B165*$B$9/100)</f>
        <v>0.922839453</v>
      </c>
      <c r="C172" s="10">
        <f>exp(-'Yield curve'!C165*$C$9/100)</f>
        <v>0.851632656</v>
      </c>
      <c r="D172" s="10">
        <f>exp(-'Yield curve'!D165*$D$9/100)</f>
        <v>0.7863919081</v>
      </c>
      <c r="E172" s="10">
        <f>exp(-'Yield curve'!E165*$E$9/100)</f>
        <v>0.7265848572</v>
      </c>
      <c r="F172" s="10">
        <f>exp(-'Yield curve'!F165*$F$9/100)</f>
        <v>0.6716620277</v>
      </c>
      <c r="G172" s="10">
        <f>exp(-'Yield curve'!G165*$G$9/100)</f>
        <v>0.62082875</v>
      </c>
      <c r="H172" s="10">
        <f>exp(-'Yield curve'!H165*$H$9/100)</f>
        <v>0.5740148568</v>
      </c>
      <c r="I172" s="10">
        <f>exp(-'Yield curve'!I165*$I$9/100)</f>
        <v>0.5298295118</v>
      </c>
      <c r="J172" s="10">
        <f>exp(-'Yield curve'!J165*$J$9/100)</f>
        <v>0.4889475769</v>
      </c>
      <c r="K172" s="10">
        <f>exp(-'Yield curve'!K165*$K$9/100)</f>
        <v>0.4511298794</v>
      </c>
      <c r="L172" s="10">
        <f>exp(-'Yield curve'!L165*$L$9/100)</f>
        <v>0.4146916695</v>
      </c>
      <c r="M172" s="10">
        <f>exp(-'Yield curve'!M165*$M$9/100)</f>
        <v>0.3808765394</v>
      </c>
      <c r="N172" s="10">
        <f>exp(-'Yield curve'!N165*$N$9/100)</f>
        <v>0.3495250661</v>
      </c>
      <c r="O172" s="10">
        <f>exp(-'Yield curve'!O165*$O$9/100)</f>
        <v>0.3204849377</v>
      </c>
      <c r="P172" s="10">
        <f>exp(-'Yield curve'!P165*$P$9/100)</f>
        <v>0.2936108582</v>
      </c>
      <c r="Q172" s="10">
        <f>exp(-'Yield curve'!Q165*$Q$9/100)</f>
        <v>0.2679057606</v>
      </c>
      <c r="R172" s="10">
        <f>exp(-'Yield curve'!R165*$R$9/100)</f>
        <v>0.2441481661</v>
      </c>
      <c r="S172" s="10">
        <f>exp(-'Yield curve'!S165*$S$9/100)</f>
        <v>0.2222216437</v>
      </c>
      <c r="T172" s="10">
        <f>exp(-'Yield curve'!T165*$T$9/100)</f>
        <v>0.2020136519</v>
      </c>
      <c r="U172" s="99">
        <f>exp(-'Yield curve'!U165*$U$9/100)</f>
        <v>0.1834157216</v>
      </c>
      <c r="V172" s="99">
        <f t="shared" si="4"/>
        <v>56.35259412</v>
      </c>
      <c r="W172" s="99">
        <f t="shared" si="5"/>
        <v>11.8086354</v>
      </c>
      <c r="X172" s="99">
        <f>W172*(Bonds!AO162/100)*(1/(1+(Bonds!U162/100)))</f>
        <v>0</v>
      </c>
      <c r="Y172" s="99">
        <f>-W172*Bonds!$AS$8</f>
        <v>-1.848967319</v>
      </c>
      <c r="Z172" s="99">
        <f t="shared" si="6"/>
        <v>-5.846948049</v>
      </c>
    </row>
    <row r="173">
      <c r="A173" s="262">
        <v>42905.0</v>
      </c>
      <c r="B173" s="10">
        <f>exp(-'Yield curve'!B166*$B$9/100)</f>
        <v>0.9226549036</v>
      </c>
      <c r="C173" s="10">
        <f>exp(-'Yield curve'!C166*$C$9/100)</f>
        <v>0.851632656</v>
      </c>
      <c r="D173" s="10">
        <f>exp(-'Yield curve'!D166*$D$9/100)</f>
        <v>0.7866278611</v>
      </c>
      <c r="E173" s="10">
        <f>exp(-'Yield curve'!E166*$E$9/100)</f>
        <v>0.7268755493</v>
      </c>
      <c r="F173" s="10">
        <f>exp(-'Yield curve'!F166*$F$9/100)</f>
        <v>0.6719979426</v>
      </c>
      <c r="G173" s="10">
        <f>exp(-'Yield curve'!G166*$G$9/100)</f>
        <v>0.6210150265</v>
      </c>
      <c r="H173" s="10">
        <f>exp(-'Yield curve'!H166*$H$9/100)</f>
        <v>0.5740148568</v>
      </c>
      <c r="I173" s="10">
        <f>exp(-'Yield curve'!I166*$I$9/100)</f>
        <v>0.5298295118</v>
      </c>
      <c r="J173" s="10">
        <f>exp(-'Yield curve'!J166*$J$9/100)</f>
        <v>0.4889475769</v>
      </c>
      <c r="K173" s="10">
        <f>exp(-'Yield curve'!K166*$K$9/100)</f>
        <v>0.4511298794</v>
      </c>
      <c r="L173" s="10">
        <f>exp(-'Yield curve'!L166*$L$9/100)</f>
        <v>0.4146916695</v>
      </c>
      <c r="M173" s="10">
        <f>exp(-'Yield curve'!M166*$M$9/100)</f>
        <v>0.3808765394</v>
      </c>
      <c r="N173" s="10">
        <f>exp(-'Yield curve'!N166*$N$9/100)</f>
        <v>0.3495250661</v>
      </c>
      <c r="O173" s="10">
        <f>exp(-'Yield curve'!O166*$O$9/100)</f>
        <v>0.3204849377</v>
      </c>
      <c r="P173" s="10">
        <f>exp(-'Yield curve'!P166*$P$9/100)</f>
        <v>0.2936108582</v>
      </c>
      <c r="Q173" s="10">
        <f>exp(-'Yield curve'!Q166*$Q$9/100)</f>
        <v>0.2679057606</v>
      </c>
      <c r="R173" s="10">
        <f>exp(-'Yield curve'!R166*$R$9/100)</f>
        <v>0.2441481661</v>
      </c>
      <c r="S173" s="10">
        <f>exp(-'Yield curve'!S166*$S$9/100)</f>
        <v>0.2222216437</v>
      </c>
      <c r="T173" s="10">
        <f>exp(-'Yield curve'!T166*$T$9/100)</f>
        <v>0.2020136519</v>
      </c>
      <c r="U173" s="99">
        <f>exp(-'Yield curve'!U166*$U$9/100)</f>
        <v>0.1834157216</v>
      </c>
      <c r="V173" s="99">
        <f t="shared" si="4"/>
        <v>56.35605127</v>
      </c>
      <c r="W173" s="99">
        <f t="shared" si="5"/>
        <v>11.80822922</v>
      </c>
      <c r="X173" s="99">
        <f>W173*(Bonds!AO163/100)*(1/(1+(Bonds!U163/100)))</f>
        <v>0.006531100232</v>
      </c>
      <c r="Y173" s="99">
        <f>-W173*Bonds!$AS$8</f>
        <v>-1.84890372</v>
      </c>
      <c r="Z173" s="99">
        <f t="shared" si="6"/>
        <v>-5.84674693</v>
      </c>
    </row>
    <row r="174">
      <c r="A174" s="262">
        <v>42902.0</v>
      </c>
      <c r="B174" s="10">
        <f>exp(-'Yield curve'!B167*$B$9/100)</f>
        <v>0.9225626427</v>
      </c>
      <c r="C174" s="10">
        <f>exp(-'Yield curve'!C167*$C$9/100)</f>
        <v>0.8519733773</v>
      </c>
      <c r="D174" s="10">
        <f>exp(-'Yield curve'!D167*$D$9/100)</f>
        <v>0.7873361448</v>
      </c>
      <c r="E174" s="10">
        <f>exp(-'Yield curve'!E167*$E$9/100)</f>
        <v>0.7278938877</v>
      </c>
      <c r="F174" s="10">
        <f>exp(-'Yield curve'!F167*$F$9/100)</f>
        <v>0.6733432834</v>
      </c>
      <c r="G174" s="10">
        <f>exp(-'Yield curve'!G167*$G$9/100)</f>
        <v>0.6226940328</v>
      </c>
      <c r="H174" s="10">
        <f>exp(-'Yield curve'!H167*$H$9/100)</f>
        <v>0.5760274288</v>
      </c>
      <c r="I174" s="10">
        <f>exp(-'Yield curve'!I167*$I$9/100)</f>
        <v>0.5319530742</v>
      </c>
      <c r="J174" s="10">
        <f>exp(-'Yield curve'!J167*$J$9/100)</f>
        <v>0.491152799</v>
      </c>
      <c r="K174" s="10">
        <f>exp(-'Yield curve'!K167*$K$9/100)</f>
        <v>0.4533911773</v>
      </c>
      <c r="L174" s="10">
        <f>exp(-'Yield curve'!L167*$L$9/100)</f>
        <v>0.4170705028</v>
      </c>
      <c r="M174" s="10">
        <f>exp(-'Yield curve'!M167*$M$9/100)</f>
        <v>0.3833526332</v>
      </c>
      <c r="N174" s="10">
        <f>exp(-'Yield curve'!N167*$N$9/100)</f>
        <v>0.3520788932</v>
      </c>
      <c r="O174" s="10">
        <f>exp(-'Yield curve'!O167*$O$9/100)</f>
        <v>0.3230978695</v>
      </c>
      <c r="P174" s="10">
        <f>exp(-'Yield curve'!P167*$P$9/100)</f>
        <v>0.2962652829</v>
      </c>
      <c r="Q174" s="10">
        <f>exp(-'Yield curve'!Q167*$Q$9/100)</f>
        <v>0.2704900406</v>
      </c>
      <c r="R174" s="10">
        <f>exp(-'Yield curve'!R167*$R$9/100)</f>
        <v>0.2466512212</v>
      </c>
      <c r="S174" s="10">
        <f>exp(-'Yield curve'!S167*$S$9/100)</f>
        <v>0.2246346442</v>
      </c>
      <c r="T174" s="10">
        <f>exp(-'Yield curve'!T167*$T$9/100)</f>
        <v>0.2043297844</v>
      </c>
      <c r="U174" s="99">
        <f>exp(-'Yield curve'!U167*$U$9/100)</f>
        <v>0.1856299691</v>
      </c>
      <c r="V174" s="99">
        <f t="shared" si="4"/>
        <v>56.73071167</v>
      </c>
      <c r="W174" s="99">
        <f t="shared" si="5"/>
        <v>11.84202628</v>
      </c>
      <c r="X174" s="99">
        <f>W174*(Bonds!AO164/100)*(1/(1+(Bonds!U164/100)))</f>
        <v>0.006553417973</v>
      </c>
      <c r="Y174" s="99">
        <f>-W174*Bonds!$AS$8</f>
        <v>-1.854195581</v>
      </c>
      <c r="Z174" s="99">
        <f t="shared" si="6"/>
        <v>-5.863481263</v>
      </c>
    </row>
    <row r="175">
      <c r="A175" s="262">
        <v>42901.0</v>
      </c>
      <c r="B175" s="10">
        <f>exp(-'Yield curve'!B168*$B$9/100)</f>
        <v>0.9227471737</v>
      </c>
      <c r="C175" s="10">
        <f>exp(-'Yield curve'!C168*$C$9/100)</f>
        <v>0.8528257768</v>
      </c>
      <c r="D175" s="10">
        <f>exp(-'Yield curve'!D168*$D$9/100)</f>
        <v>0.7892280209</v>
      </c>
      <c r="E175" s="10">
        <f>exp(-'Yield curve'!E168*$E$9/100)</f>
        <v>0.7305190282</v>
      </c>
      <c r="F175" s="10">
        <f>exp(-'Yield curve'!F168*$F$9/100)</f>
        <v>0.6767184307</v>
      </c>
      <c r="G175" s="10">
        <f>exp(-'Yield curve'!G168*$G$9/100)</f>
        <v>0.6264414279</v>
      </c>
      <c r="H175" s="10">
        <f>exp(-'Yield curve'!H168*$H$9/100)</f>
        <v>0.5800737664</v>
      </c>
      <c r="I175" s="10">
        <f>exp(-'Yield curve'!I168*$I$9/100)</f>
        <v>0.5360827923</v>
      </c>
      <c r="J175" s="10">
        <f>exp(-'Yield curve'!J168*$J$9/100)</f>
        <v>0.495295859</v>
      </c>
      <c r="K175" s="10">
        <f>exp(-'Yield curve'!K168*$K$9/100)</f>
        <v>0.4574901155</v>
      </c>
      <c r="L175" s="10">
        <f>exp(-'Yield curve'!L168*$L$9/100)</f>
        <v>0.4209420935</v>
      </c>
      <c r="M175" s="10">
        <f>exp(-'Yield curve'!M168*$M$9/100)</f>
        <v>0.3869576591</v>
      </c>
      <c r="N175" s="10">
        <f>exp(-'Yield curve'!N168*$N$9/100)</f>
        <v>0.3553898226</v>
      </c>
      <c r="O175" s="10">
        <f>exp(-'Yield curve'!O168*$O$9/100)</f>
        <v>0.3260971291</v>
      </c>
      <c r="P175" s="10">
        <f>exp(-'Yield curve'!P168*$P$9/100)</f>
        <v>0.2989437053</v>
      </c>
      <c r="Q175" s="10">
        <f>exp(-'Yield curve'!Q168*$Q$9/100)</f>
        <v>0.2730992491</v>
      </c>
      <c r="R175" s="10">
        <f>exp(-'Yield curve'!R168*$R$9/100)</f>
        <v>0.2491799382</v>
      </c>
      <c r="S175" s="10">
        <f>exp(-'Yield curve'!S168*$S$9/100)</f>
        <v>0.2270738464</v>
      </c>
      <c r="T175" s="10">
        <f>exp(-'Yield curve'!T168*$T$9/100)</f>
        <v>0.2066724719</v>
      </c>
      <c r="U175" s="99">
        <f>exp(-'Yield curve'!U168*$U$9/100)</f>
        <v>0.1878709478</v>
      </c>
      <c r="V175" s="99">
        <f t="shared" si="4"/>
        <v>57.18569179</v>
      </c>
      <c r="W175" s="99">
        <f t="shared" si="5"/>
        <v>11.86997802</v>
      </c>
      <c r="X175" s="99">
        <f>W175*(Bonds!AO165/100)*(1/(1+(Bonds!U165/100)))</f>
        <v>0.01204962701</v>
      </c>
      <c r="Y175" s="99">
        <f>-W175*Bonds!$AS$8</f>
        <v>-1.858572197</v>
      </c>
      <c r="Z175" s="99">
        <f t="shared" si="6"/>
        <v>-5.877321339</v>
      </c>
    </row>
    <row r="176">
      <c r="A176" s="262">
        <v>42900.0</v>
      </c>
      <c r="B176" s="10">
        <f>exp(-'Yield curve'!B169*$B$9/100)</f>
        <v>0.9234856668</v>
      </c>
      <c r="C176" s="10">
        <f>exp(-'Yield curve'!C169*$C$9/100)</f>
        <v>0.8543622456</v>
      </c>
      <c r="D176" s="10">
        <f>exp(-'Yield curve'!D169*$D$9/100)</f>
        <v>0.7913618159</v>
      </c>
      <c r="E176" s="10">
        <f>exp(-'Yield curve'!E169*$E$9/100)</f>
        <v>0.7334469562</v>
      </c>
      <c r="F176" s="10">
        <f>exp(-'Yield curve'!F169*$F$9/100)</f>
        <v>0.6804506362</v>
      </c>
      <c r="G176" s="10">
        <f>exp(-'Yield curve'!G169*$G$9/100)</f>
        <v>0.6305896153</v>
      </c>
      <c r="H176" s="10">
        <f>exp(-'Yield curve'!H169*$H$9/100)</f>
        <v>0.584557575</v>
      </c>
      <c r="I176" s="10">
        <f>exp(-'Yield curve'!I169*$I$9/100)</f>
        <v>0.540821139</v>
      </c>
      <c r="J176" s="10">
        <f>exp(-'Yield curve'!J169*$J$9/100)</f>
        <v>0.5002236403</v>
      </c>
      <c r="K176" s="10">
        <f>exp(-'Yield curve'!K169*$K$9/100)</f>
        <v>0.4625502867</v>
      </c>
      <c r="L176" s="10">
        <f>exp(-'Yield curve'!L169*$L$9/100)</f>
        <v>0.4261601774</v>
      </c>
      <c r="M176" s="10">
        <f>exp(-'Yield curve'!M169*$M$9/100)</f>
        <v>0.3922876136</v>
      </c>
      <c r="N176" s="10">
        <f>exp(-'Yield curve'!N169*$N$9/100)</f>
        <v>0.360789714</v>
      </c>
      <c r="O176" s="10">
        <f>exp(-'Yield curve'!O169*$O$9/100)</f>
        <v>0.3315289974</v>
      </c>
      <c r="P176" s="10">
        <f>exp(-'Yield curve'!P169*$P$9/100)</f>
        <v>0.3043734127</v>
      </c>
      <c r="Q176" s="10">
        <f>exp(-'Yield curve'!Q169*$Q$9/100)</f>
        <v>0.2783043444</v>
      </c>
      <c r="R176" s="10">
        <f>exp(-'Yield curve'!R169*$R$9/100)</f>
        <v>0.254142537</v>
      </c>
      <c r="S176" s="10">
        <f>exp(-'Yield curve'!S169*$S$9/100)</f>
        <v>0.2317815374</v>
      </c>
      <c r="T176" s="10">
        <f>exp(-'Yield curve'!T169*$T$9/100)</f>
        <v>0.2111175905</v>
      </c>
      <c r="U176" s="99">
        <f>exp(-'Yield curve'!U169*$U$9/100)</f>
        <v>0.1920499086</v>
      </c>
      <c r="V176" s="99">
        <f t="shared" si="4"/>
        <v>57.9425325</v>
      </c>
      <c r="W176" s="99">
        <f t="shared" si="5"/>
        <v>11.92815629</v>
      </c>
      <c r="X176" s="99">
        <f>W176*(Bonds!AO166/100)*(1/(1+(Bonds!U166/100)))</f>
        <v>0.004407632808</v>
      </c>
      <c r="Y176" s="99">
        <f>-W176*Bonds!$AS$8</f>
        <v>-1.867681608</v>
      </c>
      <c r="Z176" s="99">
        <f t="shared" si="6"/>
        <v>-5.906127824</v>
      </c>
    </row>
    <row r="177">
      <c r="A177" s="262">
        <v>42899.0</v>
      </c>
      <c r="B177" s="10">
        <f>exp(-'Yield curve'!B170*$B$9/100)</f>
        <v>0.9231163464</v>
      </c>
      <c r="C177" s="10">
        <f>exp(-'Yield curve'!C170*$C$9/100)</f>
        <v>0.8536790291</v>
      </c>
      <c r="D177" s="10">
        <f>exp(-'Yield curve'!D170*$D$9/100)</f>
        <v>0.7908871412</v>
      </c>
      <c r="E177" s="10">
        <f>exp(-'Yield curve'!E170*$E$9/100)</f>
        <v>0.7331536361</v>
      </c>
      <c r="F177" s="10">
        <f>exp(-'Yield curve'!F170*$F$9/100)</f>
        <v>0.6804506362</v>
      </c>
      <c r="G177" s="10">
        <f>exp(-'Yield curve'!G170*$G$9/100)</f>
        <v>0.6311574014</v>
      </c>
      <c r="H177" s="10">
        <f>exp(-'Yield curve'!H170*$H$9/100)</f>
        <v>0.5857864357</v>
      </c>
      <c r="I177" s="10">
        <f>exp(-'Yield curve'!I170*$I$9/100)</f>
        <v>0.5424098767</v>
      </c>
      <c r="J177" s="10">
        <f>exp(-'Yield curve'!J170*$J$9/100)</f>
        <v>0.5021783216</v>
      </c>
      <c r="K177" s="10">
        <f>exp(-'Yield curve'!K170*$K$9/100)</f>
        <v>0.4648688296</v>
      </c>
      <c r="L177" s="10">
        <f>exp(-'Yield curve'!L170*$L$9/100)</f>
        <v>0.4285105159</v>
      </c>
      <c r="M177" s="10">
        <f>exp(-'Yield curve'!M170*$M$9/100)</f>
        <v>0.3946484146</v>
      </c>
      <c r="N177" s="10">
        <f>exp(-'Yield curve'!N170*$N$9/100)</f>
        <v>0.3631424854</v>
      </c>
      <c r="O177" s="10">
        <f>exp(-'Yield curve'!O170*$O$9/100)</f>
        <v>0.3338578418</v>
      </c>
      <c r="P177" s="10">
        <f>exp(-'Yield curve'!P170*$P$9/100)</f>
        <v>0.3066647953</v>
      </c>
      <c r="Q177" s="10">
        <f>exp(-'Yield curve'!Q170*$Q$9/100)</f>
        <v>0.2804499504</v>
      </c>
      <c r="R177" s="10">
        <f>exp(-'Yield curve'!R170*$R$9/100)</f>
        <v>0.2561377227</v>
      </c>
      <c r="S177" s="10">
        <f>exp(-'Yield curve'!S170*$S$9/100)</f>
        <v>0.2336245358</v>
      </c>
      <c r="T177" s="10">
        <f>exp(-'Yield curve'!T170*$T$9/100)</f>
        <v>0.2128090488</v>
      </c>
      <c r="U177" s="99">
        <f>exp(-'Yield curve'!U170*$U$9/100)</f>
        <v>0.1935924699</v>
      </c>
      <c r="V177" s="99">
        <f t="shared" si="4"/>
        <v>58.20374873</v>
      </c>
      <c r="W177" s="99">
        <f t="shared" si="5"/>
        <v>11.95355956</v>
      </c>
      <c r="X177" s="99">
        <f>W177*(Bonds!AO167/100)*(1/(1+(Bonds!U167/100)))</f>
        <v>-0.002209326229</v>
      </c>
      <c r="Y177" s="99">
        <f>-W177*Bonds!$AS$8</f>
        <v>-1.871659191</v>
      </c>
      <c r="Z177" s="99">
        <f t="shared" si="6"/>
        <v>-5.918706046</v>
      </c>
    </row>
    <row r="178">
      <c r="A178" s="262">
        <v>42895.0</v>
      </c>
      <c r="B178" s="10">
        <f>exp(-'Yield curve'!B171*$B$9/100)</f>
        <v>0.922839453</v>
      </c>
      <c r="C178" s="10">
        <f>exp(-'Yield curve'!C171*$C$9/100)</f>
        <v>0.8535083104</v>
      </c>
      <c r="D178" s="10">
        <f>exp(-'Yield curve'!D171*$D$9/100)</f>
        <v>0.7906499107</v>
      </c>
      <c r="E178" s="10">
        <f>exp(-'Yield curve'!E171*$E$9/100)</f>
        <v>0.73300702</v>
      </c>
      <c r="F178" s="10">
        <f>exp(-'Yield curve'!F171*$F$9/100)</f>
        <v>0.6804506362</v>
      </c>
      <c r="G178" s="10">
        <f>exp(-'Yield curve'!G171*$G$9/100)</f>
        <v>0.6309680826</v>
      </c>
      <c r="H178" s="10">
        <f>exp(-'Yield curve'!H171*$H$9/100)</f>
        <v>0.5853765287</v>
      </c>
      <c r="I178" s="10">
        <f>exp(-'Yield curve'!I171*$I$9/100)</f>
        <v>0.5419761223</v>
      </c>
      <c r="J178" s="10">
        <f>exp(-'Yield curve'!J171*$J$9/100)</f>
        <v>0.5017265645</v>
      </c>
      <c r="K178" s="10">
        <f>exp(-'Yield curve'!K171*$K$9/100)</f>
        <v>0.4644041932</v>
      </c>
      <c r="L178" s="10">
        <f>exp(-'Yield curve'!L171*$L$9/100)</f>
        <v>0.4279452552</v>
      </c>
      <c r="M178" s="10">
        <f>exp(-'Yield curve'!M171*$M$9/100)</f>
        <v>0.3939859619</v>
      </c>
      <c r="N178" s="10">
        <f>exp(-'Yield curve'!N171*$N$9/100)</f>
        <v>0.362387934</v>
      </c>
      <c r="O178" s="10">
        <f>exp(-'Yield curve'!O171*$O$9/100)</f>
        <v>0.3330175792</v>
      </c>
      <c r="P178" s="10">
        <f>exp(-'Yield curve'!P171*$P$9/100)</f>
        <v>0.3057461795</v>
      </c>
      <c r="Q178" s="10">
        <f>exp(-'Yield curve'!Q171*$Q$9/100)</f>
        <v>0.2795539449</v>
      </c>
      <c r="R178" s="10">
        <f>exp(-'Yield curve'!R171*$R$9/100)</f>
        <v>0.2552683332</v>
      </c>
      <c r="S178" s="10">
        <f>exp(-'Yield curve'!S171*$S$9/100)</f>
        <v>0.2327849996</v>
      </c>
      <c r="T178" s="10">
        <f>exp(-'Yield curve'!T171*$T$9/100)</f>
        <v>0.2120019089</v>
      </c>
      <c r="U178" s="99">
        <f>exp(-'Yield curve'!U171*$U$9/100)</f>
        <v>0.1928196467</v>
      </c>
      <c r="V178" s="99">
        <f t="shared" si="4"/>
        <v>58.08363893</v>
      </c>
      <c r="W178" s="99">
        <f t="shared" si="5"/>
        <v>11.94184408</v>
      </c>
      <c r="X178" s="99">
        <f>W178*(Bonds!AO168/100)*(1/(1+(Bonds!U168/100)))</f>
        <v>-0.00441350608</v>
      </c>
      <c r="Y178" s="99">
        <f>-W178*Bonds!$AS$8</f>
        <v>-1.869824808</v>
      </c>
      <c r="Z178" s="99">
        <f t="shared" si="6"/>
        <v>-5.91290522</v>
      </c>
    </row>
    <row r="179">
      <c r="A179" s="262">
        <v>42894.0</v>
      </c>
      <c r="B179" s="10">
        <f>exp(-'Yield curve'!B172*$B$9/100)</f>
        <v>0.9229317416</v>
      </c>
      <c r="C179" s="10">
        <f>exp(-'Yield curve'!C172*$C$9/100)</f>
        <v>0.8531669753</v>
      </c>
      <c r="D179" s="10">
        <f>exp(-'Yield curve'!D172*$D$9/100)</f>
        <v>0.7899386459</v>
      </c>
      <c r="E179" s="10">
        <f>exp(-'Yield curve'!E172*$E$9/100)</f>
        <v>0.7322743794</v>
      </c>
      <c r="F179" s="10">
        <f>exp(-'Yield curve'!F172*$F$9/100)</f>
        <v>0.6797705257</v>
      </c>
      <c r="G179" s="10">
        <f>exp(-'Yield curve'!G172*$G$9/100)</f>
        <v>0.6304004668</v>
      </c>
      <c r="H179" s="10">
        <f>exp(-'Yield curve'!H172*$H$9/100)</f>
        <v>0.5849669085</v>
      </c>
      <c r="I179" s="10">
        <f>exp(-'Yield curve'!I172*$I$9/100)</f>
        <v>0.5415427148</v>
      </c>
      <c r="J179" s="10">
        <f>exp(-'Yield curve'!J172*$J$9/100)</f>
        <v>0.5012752137</v>
      </c>
      <c r="K179" s="10">
        <f>exp(-'Yield curve'!K172*$K$9/100)</f>
        <v>0.4639400211</v>
      </c>
      <c r="L179" s="10">
        <f>exp(-'Yield curve'!L172*$L$9/100)</f>
        <v>0.4272867267</v>
      </c>
      <c r="M179" s="10">
        <f>exp(-'Yield curve'!M172*$M$9/100)</f>
        <v>0.3931358707</v>
      </c>
      <c r="N179" s="10">
        <f>exp(-'Yield curve'!N172*$N$9/100)</f>
        <v>0.3613529852</v>
      </c>
      <c r="O179" s="10">
        <f>exp(-'Yield curve'!O172*$O$9/100)</f>
        <v>0.3318075987</v>
      </c>
      <c r="P179" s="10">
        <f>exp(-'Yield curve'!P172*$P$9/100)</f>
        <v>0.3043734127</v>
      </c>
      <c r="Q179" s="10">
        <f>exp(-'Yield curve'!Q172*$Q$9/100)</f>
        <v>0.2781262866</v>
      </c>
      <c r="R179" s="10">
        <f>exp(-'Yield curve'!R172*$R$9/100)</f>
        <v>0.2537971381</v>
      </c>
      <c r="S179" s="10">
        <f>exp(-'Yield curve'!S172*$S$9/100)</f>
        <v>0.2312814296</v>
      </c>
      <c r="T179" s="10">
        <f>exp(-'Yield curve'!T172*$T$9/100)</f>
        <v>0.2104767675</v>
      </c>
      <c r="U179" s="99">
        <f>exp(-'Yield curve'!U172*$U$9/100)</f>
        <v>0.1912832433</v>
      </c>
      <c r="V179" s="99">
        <f t="shared" si="4"/>
        <v>57.86084054</v>
      </c>
      <c r="W179" s="99">
        <f t="shared" si="5"/>
        <v>11.91878195</v>
      </c>
      <c r="X179" s="99">
        <f>W179*(Bonds!AO169/100)*(1/(1+(Bonds!U169/100)))</f>
        <v>-0.002201677648</v>
      </c>
      <c r="Y179" s="99">
        <f>-W179*Bonds!$AS$8</f>
        <v>-1.866213796</v>
      </c>
      <c r="Z179" s="99">
        <f t="shared" si="6"/>
        <v>-5.901486197</v>
      </c>
    </row>
    <row r="180">
      <c r="A180" s="262">
        <v>42893.0</v>
      </c>
      <c r="B180" s="10">
        <f>exp(-'Yield curve'!B173*$B$9/100)</f>
        <v>0.9224703911</v>
      </c>
      <c r="C180" s="10">
        <f>exp(-'Yield curve'!C173*$C$9/100)</f>
        <v>0.8528257768</v>
      </c>
      <c r="D180" s="10">
        <f>exp(-'Yield curve'!D173*$D$9/100)</f>
        <v>0.7899386459</v>
      </c>
      <c r="E180" s="10">
        <f>exp(-'Yield curve'!E173*$E$9/100)</f>
        <v>0.7322743794</v>
      </c>
      <c r="F180" s="10">
        <f>exp(-'Yield curve'!F173*$F$9/100)</f>
        <v>0.6797705257</v>
      </c>
      <c r="G180" s="10">
        <f>exp(-'Yield curve'!G173*$G$9/100)</f>
        <v>0.6304004668</v>
      </c>
      <c r="H180" s="10">
        <f>exp(-'Yield curve'!H173*$H$9/100)</f>
        <v>0.5849669085</v>
      </c>
      <c r="I180" s="10">
        <f>exp(-'Yield curve'!I173*$I$9/100)</f>
        <v>0.5413983226</v>
      </c>
      <c r="J180" s="10">
        <f>exp(-'Yield curve'!J173*$J$9/100)</f>
        <v>0.5009745388</v>
      </c>
      <c r="K180" s="10">
        <f>exp(-'Yield curve'!K173*$K$9/100)</f>
        <v>0.463476313</v>
      </c>
      <c r="L180" s="10">
        <f>exp(-'Yield curve'!L173*$L$9/100)</f>
        <v>0.4268169697</v>
      </c>
      <c r="M180" s="10">
        <f>exp(-'Yield curve'!M173*$M$9/100)</f>
        <v>0.3926643906</v>
      </c>
      <c r="N180" s="10">
        <f>exp(-'Yield curve'!N173*$N$9/100)</f>
        <v>0.3608835315</v>
      </c>
      <c r="O180" s="10">
        <f>exp(-'Yield curve'!O173*$O$9/100)</f>
        <v>0.3313433931</v>
      </c>
      <c r="P180" s="10">
        <f>exp(-'Yield curve'!P173*$P$9/100)</f>
        <v>0.3039171949</v>
      </c>
      <c r="Q180" s="10">
        <f>exp(-'Yield curve'!Q173*$Q$9/100)</f>
        <v>0.2775927965</v>
      </c>
      <c r="R180" s="10">
        <f>exp(-'Yield curve'!R173*$R$9/100)</f>
        <v>0.2531938191</v>
      </c>
      <c r="S180" s="10">
        <f>exp(-'Yield curve'!S173*$S$9/100)</f>
        <v>0.2306162973</v>
      </c>
      <c r="T180" s="10">
        <f>exp(-'Yield curve'!T173*$T$9/100)</f>
        <v>0.2097581665</v>
      </c>
      <c r="U180" s="99">
        <f>exp(-'Yield curve'!U173*$U$9/100)</f>
        <v>0.1905196386</v>
      </c>
      <c r="V180" s="99">
        <f t="shared" si="4"/>
        <v>57.75517372</v>
      </c>
      <c r="W180" s="99">
        <f t="shared" si="5"/>
        <v>11.90724706</v>
      </c>
      <c r="X180" s="99">
        <f>W180*(Bonds!AO170/100)*(1/(1+(Bonds!U170/100)))</f>
        <v>-0.001099570326</v>
      </c>
      <c r="Y180" s="99">
        <f>-W180*Bonds!$AS$8</f>
        <v>-1.864407693</v>
      </c>
      <c r="Z180" s="99">
        <f t="shared" si="6"/>
        <v>-5.895774796</v>
      </c>
    </row>
    <row r="181">
      <c r="A181" s="262">
        <v>42892.0</v>
      </c>
      <c r="B181" s="10">
        <f>exp(-'Yield curve'!B174*$B$9/100)</f>
        <v>0.9217327099</v>
      </c>
      <c r="C181" s="10">
        <f>exp(-'Yield curve'!C174*$C$9/100)</f>
        <v>0.8519733773</v>
      </c>
      <c r="D181" s="10">
        <f>exp(-'Yield curve'!D174*$D$9/100)</f>
        <v>0.788991288</v>
      </c>
      <c r="E181" s="10">
        <f>exp(-'Yield curve'!E174*$E$9/100)</f>
        <v>0.7313961772</v>
      </c>
      <c r="F181" s="10">
        <f>exp(-'Yield curve'!F174*$F$9/100)</f>
        <v>0.6790910949</v>
      </c>
      <c r="G181" s="10">
        <f>exp(-'Yield curve'!G174*$G$9/100)</f>
        <v>0.6300223399</v>
      </c>
      <c r="H181" s="10">
        <f>exp(-'Yield curve'!H174*$H$9/100)</f>
        <v>0.5849669085</v>
      </c>
      <c r="I181" s="10">
        <f>exp(-'Yield curve'!I174*$I$9/100)</f>
        <v>0.5413983226</v>
      </c>
      <c r="J181" s="10">
        <f>exp(-'Yield curve'!J174*$J$9/100)</f>
        <v>0.5009745388</v>
      </c>
      <c r="K181" s="10">
        <f>exp(-'Yield curve'!K174*$K$9/100)</f>
        <v>0.463476313</v>
      </c>
      <c r="L181" s="10">
        <f>exp(-'Yield curve'!L174*$L$9/100)</f>
        <v>0.4268169697</v>
      </c>
      <c r="M181" s="10">
        <f>exp(-'Yield curve'!M174*$M$9/100)</f>
        <v>0.3926643906</v>
      </c>
      <c r="N181" s="10">
        <f>exp(-'Yield curve'!N174*$N$9/100)</f>
        <v>0.3608835315</v>
      </c>
      <c r="O181" s="10">
        <f>exp(-'Yield curve'!O174*$O$9/100)</f>
        <v>0.3313433931</v>
      </c>
      <c r="P181" s="10">
        <f>exp(-'Yield curve'!P174*$P$9/100)</f>
        <v>0.3039171949</v>
      </c>
      <c r="Q181" s="10">
        <f>exp(-'Yield curve'!Q174*$Q$9/100)</f>
        <v>0.277503981</v>
      </c>
      <c r="R181" s="10">
        <f>exp(-'Yield curve'!R174*$R$9/100)</f>
        <v>0.2530217059</v>
      </c>
      <c r="S181" s="10">
        <f>exp(-'Yield curve'!S174*$S$9/100)</f>
        <v>0.2303673662</v>
      </c>
      <c r="T181" s="10">
        <f>exp(-'Yield curve'!T174*$T$9/100)</f>
        <v>0.2094395763</v>
      </c>
      <c r="U181" s="99">
        <f>exp(-'Yield curve'!U174*$U$9/100)</f>
        <v>0.1901389801</v>
      </c>
      <c r="V181" s="99">
        <f t="shared" si="4"/>
        <v>57.69437865</v>
      </c>
      <c r="W181" s="99">
        <f t="shared" si="5"/>
        <v>11.90403627</v>
      </c>
      <c r="X181" s="99">
        <f>W181*(Bonds!AO171/100)*(1/(1+(Bonds!U171/100)))</f>
        <v>0.002198344649</v>
      </c>
      <c r="Y181" s="99">
        <f>-W181*Bonds!$AS$8</f>
        <v>-1.863904955</v>
      </c>
      <c r="Z181" s="99">
        <f t="shared" si="6"/>
        <v>-5.894184999</v>
      </c>
    </row>
    <row r="182">
      <c r="A182" s="262">
        <v>42891.0</v>
      </c>
      <c r="B182" s="10">
        <f>exp(-'Yield curve'!B175*$B$9/100)</f>
        <v>0.9209956186</v>
      </c>
      <c r="C182" s="10">
        <f>exp(-'Yield curve'!C175*$C$9/100)</f>
        <v>0.8512920711</v>
      </c>
      <c r="D182" s="10">
        <f>exp(-'Yield curve'!D175*$D$9/100)</f>
        <v>0.7882815153</v>
      </c>
      <c r="E182" s="10">
        <f>exp(-'Yield curve'!E175*$E$9/100)</f>
        <v>0.7306651466</v>
      </c>
      <c r="F182" s="10">
        <f>exp(-'Yield curve'!F175*$F$9/100)</f>
        <v>0.6784123433</v>
      </c>
      <c r="G182" s="10">
        <f>exp(-'Yield curve'!G175*$G$9/100)</f>
        <v>0.6292667666</v>
      </c>
      <c r="H182" s="10">
        <f>exp(-'Yield curve'!H175*$H$9/100)</f>
        <v>0.5841485278</v>
      </c>
      <c r="I182" s="10">
        <f>exp(-'Yield curve'!I175*$I$9/100)</f>
        <v>0.540821139</v>
      </c>
      <c r="J182" s="10">
        <f>exp(-'Yield curve'!J175*$J$9/100)</f>
        <v>0.5006740442</v>
      </c>
      <c r="K182" s="10">
        <f>exp(-'Yield curve'!K175*$K$9/100)</f>
        <v>0.463476313</v>
      </c>
      <c r="L182" s="10">
        <f>exp(-'Yield curve'!L175*$L$9/100)</f>
        <v>0.4268169697</v>
      </c>
      <c r="M182" s="10">
        <f>exp(-'Yield curve'!M175*$M$9/100)</f>
        <v>0.3926643906</v>
      </c>
      <c r="N182" s="10">
        <f>exp(-'Yield curve'!N175*$N$9/100)</f>
        <v>0.3608835315</v>
      </c>
      <c r="O182" s="10">
        <f>exp(-'Yield curve'!O175*$O$9/100)</f>
        <v>0.3313433931</v>
      </c>
      <c r="P182" s="10">
        <f>exp(-'Yield curve'!P175*$P$9/100)</f>
        <v>0.3039171949</v>
      </c>
      <c r="Q182" s="10">
        <f>exp(-'Yield curve'!Q175*$Q$9/100)</f>
        <v>0.2776816404</v>
      </c>
      <c r="R182" s="10">
        <f>exp(-'Yield curve'!R175*$R$9/100)</f>
        <v>0.2533660495</v>
      </c>
      <c r="S182" s="10">
        <f>exp(-'Yield curve'!S175*$S$9/100)</f>
        <v>0.2308654975</v>
      </c>
      <c r="T182" s="10">
        <f>exp(-'Yield curve'!T175*$T$9/100)</f>
        <v>0.2100772413</v>
      </c>
      <c r="U182" s="99">
        <f>exp(-'Yield curve'!U175*$U$9/100)</f>
        <v>0.1909010592</v>
      </c>
      <c r="V182" s="99">
        <f t="shared" si="4"/>
        <v>57.75630773</v>
      </c>
      <c r="W182" s="99">
        <f t="shared" si="5"/>
        <v>11.91883134</v>
      </c>
      <c r="X182" s="99">
        <f>W182*(Bonds!AO172/100)*(1/(1+(Bonds!U172/100)))</f>
        <v>0.009906675475</v>
      </c>
      <c r="Y182" s="99">
        <f>-W182*Bonds!$AS$8</f>
        <v>-1.86622153</v>
      </c>
      <c r="Z182" s="99">
        <f t="shared" si="6"/>
        <v>-5.901510653</v>
      </c>
    </row>
    <row r="183">
      <c r="A183" s="262">
        <v>42888.0</v>
      </c>
      <c r="B183" s="10">
        <f>exp(-'Yield curve'!B176*$B$9/100)</f>
        <v>0.920627294</v>
      </c>
      <c r="C183" s="10">
        <f>exp(-'Yield curve'!C176*$C$9/100)</f>
        <v>0.8507814491</v>
      </c>
      <c r="D183" s="10">
        <f>exp(-'Yield curve'!D176*$D$9/100)</f>
        <v>0.7882815153</v>
      </c>
      <c r="E183" s="10">
        <f>exp(-'Yield curve'!E176*$E$9/100)</f>
        <v>0.7311036772</v>
      </c>
      <c r="F183" s="10">
        <f>exp(-'Yield curve'!F176*$F$9/100)</f>
        <v>0.6794307254</v>
      </c>
      <c r="G183" s="10">
        <f>exp(-'Yield curve'!G176*$G$9/100)</f>
        <v>0.6307788205</v>
      </c>
      <c r="H183" s="10">
        <f>exp(-'Yield curve'!H176*$H$9/100)</f>
        <v>0.5861966298</v>
      </c>
      <c r="I183" s="10">
        <f>exp(-'Yield curve'!I176*$I$9/100)</f>
        <v>0.5431335722</v>
      </c>
      <c r="J183" s="10">
        <f>exp(-'Yield curve'!J176*$J$9/100)</f>
        <v>0.5032340042</v>
      </c>
      <c r="K183" s="10">
        <f>exp(-'Yield curve'!K176*$K$9/100)</f>
        <v>0.4662655301</v>
      </c>
      <c r="L183" s="10">
        <f>exp(-'Yield curve'!L176*$L$9/100)</f>
        <v>0.4299269364</v>
      </c>
      <c r="M183" s="10">
        <f>exp(-'Yield curve'!M176*$M$9/100)</f>
        <v>0.3960717093</v>
      </c>
      <c r="N183" s="10">
        <f>exp(-'Yield curve'!N176*$N$9/100)</f>
        <v>0.3645615064</v>
      </c>
      <c r="O183" s="10">
        <f>exp(-'Yield curve'!O176*$O$9/100)</f>
        <v>0.3352629935</v>
      </c>
      <c r="P183" s="10">
        <f>exp(-'Yield curve'!P176*$P$9/100)</f>
        <v>0.3080478965</v>
      </c>
      <c r="Q183" s="10">
        <f>exp(-'Yield curve'!Q176*$Q$9/100)</f>
        <v>0.2817091847</v>
      </c>
      <c r="R183" s="10">
        <f>exp(-'Yield curve'!R176*$R$9/100)</f>
        <v>0.2572723571</v>
      </c>
      <c r="S183" s="10">
        <f>exp(-'Yield curve'!S176*$S$9/100)</f>
        <v>0.234635977</v>
      </c>
      <c r="T183" s="10">
        <f>exp(-'Yield curve'!T176*$T$9/100)</f>
        <v>0.2137004523</v>
      </c>
      <c r="U183" s="99">
        <f>exp(-'Yield curve'!U176*$U$9/100)</f>
        <v>0.1943683906</v>
      </c>
      <c r="V183" s="99">
        <f t="shared" si="4"/>
        <v>58.29840155</v>
      </c>
      <c r="W183" s="99">
        <f t="shared" si="5"/>
        <v>11.97326381</v>
      </c>
      <c r="X183" s="99">
        <f>W183*(Bonds!AO173/100)*(1/(1+(Bonds!U173/100)))</f>
        <v>0</v>
      </c>
      <c r="Y183" s="99">
        <f>-W183*Bonds!$AS$8</f>
        <v>-1.874744434</v>
      </c>
      <c r="Z183" s="99">
        <f t="shared" si="6"/>
        <v>-5.928462442</v>
      </c>
    </row>
    <row r="184">
      <c r="A184" s="262">
        <v>42887.0</v>
      </c>
      <c r="B184" s="10">
        <f>exp(-'Yield curve'!B177*$B$9/100)</f>
        <v>0.9204431869</v>
      </c>
      <c r="C184" s="10">
        <f>exp(-'Yield curve'!C177*$C$9/100)</f>
        <v>0.8506113098</v>
      </c>
      <c r="D184" s="10">
        <f>exp(-'Yield curve'!D177*$D$9/100)</f>
        <v>0.7882815153</v>
      </c>
      <c r="E184" s="10">
        <f>exp(-'Yield curve'!E177*$E$9/100)</f>
        <v>0.7313961772</v>
      </c>
      <c r="F184" s="10">
        <f>exp(-'Yield curve'!F177*$F$9/100)</f>
        <v>0.6801104959</v>
      </c>
      <c r="G184" s="10">
        <f>exp(-'Yield curve'!G177*$G$9/100)</f>
        <v>0.6315362095</v>
      </c>
      <c r="H184" s="10">
        <f>exp(-'Yield curve'!H177*$H$9/100)</f>
        <v>0.5870178798</v>
      </c>
      <c r="I184" s="10">
        <f>exp(-'Yield curve'!I177*$I$9/100)</f>
        <v>0.5440032815</v>
      </c>
      <c r="J184" s="10">
        <f>exp(-'Yield curve'!J177*$J$9/100)</f>
        <v>0.5041406411</v>
      </c>
      <c r="K184" s="10">
        <f>exp(-'Yield curve'!K177*$K$9/100)</f>
        <v>0.4671989943</v>
      </c>
      <c r="L184" s="10">
        <f>exp(-'Yield curve'!L177*$L$9/100)</f>
        <v>0.4307790351</v>
      </c>
      <c r="M184" s="10">
        <f>exp(-'Yield curve'!M177*$M$9/100)</f>
        <v>0.3968328975</v>
      </c>
      <c r="N184" s="10">
        <f>exp(-'Yield curve'!N177*$N$9/100)</f>
        <v>0.3652256125</v>
      </c>
      <c r="O184" s="10">
        <f>exp(-'Yield curve'!O177*$O$9/100)</f>
        <v>0.3358267087</v>
      </c>
      <c r="P184" s="10">
        <f>exp(-'Yield curve'!P177*$P$9/100)</f>
        <v>0.3085103151</v>
      </c>
      <c r="Q184" s="10">
        <f>exp(-'Yield curve'!Q177*$Q$9/100)</f>
        <v>0.2820700034</v>
      </c>
      <c r="R184" s="10">
        <f>exp(-'Yield curve'!R177*$R$9/100)</f>
        <v>0.2575349088</v>
      </c>
      <c r="S184" s="10">
        <f>exp(-'Yield curve'!S177*$S$9/100)</f>
        <v>0.2348049757</v>
      </c>
      <c r="T184" s="10">
        <f>exp(-'Yield curve'!T177*$T$9/100)</f>
        <v>0.2137816739</v>
      </c>
      <c r="U184" s="99">
        <f>exp(-'Yield curve'!U177*$U$9/100)</f>
        <v>0.1943683906</v>
      </c>
      <c r="V184" s="99">
        <f t="shared" si="4"/>
        <v>58.33473591</v>
      </c>
      <c r="W184" s="99">
        <f t="shared" si="5"/>
        <v>11.97236007</v>
      </c>
      <c r="X184" s="99">
        <f>W184*(Bonds!AO174/100)*(1/(1+(Bonds!U174/100)))</f>
        <v>-0.003319815158</v>
      </c>
      <c r="Y184" s="99">
        <f>-W184*Bonds!$AS$8</f>
        <v>-1.874602928</v>
      </c>
      <c r="Z184" s="99">
        <f t="shared" si="6"/>
        <v>-5.92801496</v>
      </c>
    </row>
    <row r="185">
      <c r="A185" s="262">
        <v>42886.0</v>
      </c>
      <c r="B185" s="10">
        <f>exp(-'Yield curve'!B178*$B$9/100)</f>
        <v>0.9199830804</v>
      </c>
      <c r="C185" s="10">
        <f>exp(-'Yield curve'!C178*$C$9/100)</f>
        <v>0.8494212872</v>
      </c>
      <c r="D185" s="10">
        <f>exp(-'Yield curve'!D178*$D$9/100)</f>
        <v>0.7861560259</v>
      </c>
      <c r="E185" s="10">
        <f>exp(-'Yield curve'!E178*$E$9/100)</f>
        <v>0.7283307551</v>
      </c>
      <c r="F185" s="10">
        <f>exp(-'Yield curve'!F178*$F$9/100)</f>
        <v>0.6760420505</v>
      </c>
      <c r="G185" s="10">
        <f>exp(-'Yield curve'!G178*$G$9/100)</f>
        <v>0.6271936088</v>
      </c>
      <c r="H185" s="10">
        <f>exp(-'Yield curve'!H178*$H$9/100)</f>
        <v>0.5825151997</v>
      </c>
      <c r="I185" s="10">
        <f>exp(-'Yield curve'!I178*$I$9/100)</f>
        <v>0.5393808705</v>
      </c>
      <c r="J185" s="10">
        <f>exp(-'Yield curve'!J178*$J$9/100)</f>
        <v>0.4994738673</v>
      </c>
      <c r="K185" s="10">
        <f>exp(-'Yield curve'!K178*$K$9/100)</f>
        <v>0.4625502867</v>
      </c>
      <c r="L185" s="10">
        <f>exp(-'Yield curve'!L178*$L$9/100)</f>
        <v>0.4263477292</v>
      </c>
      <c r="M185" s="10">
        <f>exp(-'Yield curve'!M178*$M$9/100)</f>
        <v>0.3926643906</v>
      </c>
      <c r="N185" s="10">
        <f>exp(-'Yield curve'!N178*$N$9/100)</f>
        <v>0.3613529852</v>
      </c>
      <c r="O185" s="10">
        <f>exp(-'Yield curve'!O178*$O$9/100)</f>
        <v>0.3322724547</v>
      </c>
      <c r="P185" s="10">
        <f>exp(-'Yield curve'!P178*$P$9/100)</f>
        <v>0.305287904</v>
      </c>
      <c r="Q185" s="10">
        <f>exp(-'Yield curve'!Q178*$Q$9/100)</f>
        <v>0.2792857019</v>
      </c>
      <c r="R185" s="10">
        <f>exp(-'Yield curve'!R178*$R$9/100)</f>
        <v>0.2551815567</v>
      </c>
      <c r="S185" s="10">
        <f>exp(-'Yield curve'!S178*$S$9/100)</f>
        <v>0.2328688173</v>
      </c>
      <c r="T185" s="10">
        <f>exp(-'Yield curve'!T178*$T$9/100)</f>
        <v>0.2122437289</v>
      </c>
      <c r="U185" s="99">
        <f>exp(-'Yield curve'!U178*$U$9/100)</f>
        <v>0.1932056719</v>
      </c>
      <c r="V185" s="99">
        <f t="shared" si="4"/>
        <v>57.96759908</v>
      </c>
      <c r="W185" s="99">
        <f t="shared" si="5"/>
        <v>11.96363545</v>
      </c>
      <c r="X185" s="99">
        <f>W185*(Bonds!AO175/100)*(1/(1+(Bonds!U175/100)))</f>
        <v>0</v>
      </c>
      <c r="Y185" s="99">
        <f>-W185*Bonds!$AS$8</f>
        <v>-1.873236848</v>
      </c>
      <c r="Z185" s="99">
        <f t="shared" si="6"/>
        <v>-5.923695037</v>
      </c>
    </row>
    <row r="186">
      <c r="A186" s="262">
        <v>42885.0</v>
      </c>
      <c r="B186" s="10">
        <f>exp(-'Yield curve'!B179*$B$9/100)</f>
        <v>0.9199830804</v>
      </c>
      <c r="C186" s="10">
        <f>exp(-'Yield curve'!C179*$C$9/100)</f>
        <v>0.8489117873</v>
      </c>
      <c r="D186" s="10">
        <f>exp(-'Yield curve'!D179*$D$9/100)</f>
        <v>0.7856844738</v>
      </c>
      <c r="E186" s="10">
        <f>exp(-'Yield curve'!E179*$E$9/100)</f>
        <v>0.7281851035</v>
      </c>
      <c r="F186" s="10">
        <f>exp(-'Yield curve'!F179*$F$9/100)</f>
        <v>0.676380156</v>
      </c>
      <c r="G186" s="10">
        <f>exp(-'Yield curve'!G179*$G$9/100)</f>
        <v>0.6275700379</v>
      </c>
      <c r="H186" s="10">
        <f>exp(-'Yield curve'!H179*$H$9/100)</f>
        <v>0.5829231031</v>
      </c>
      <c r="I186" s="10">
        <f>exp(-'Yield curve'!I179*$I$9/100)</f>
        <v>0.539956517</v>
      </c>
      <c r="J186" s="10">
        <f>exp(-'Yield curve'!J179*$J$9/100)</f>
        <v>0.5002236403</v>
      </c>
      <c r="K186" s="10">
        <f>exp(-'Yield curve'!K179*$K$9/100)</f>
        <v>0.463476313</v>
      </c>
      <c r="L186" s="10">
        <f>exp(-'Yield curve'!L179*$L$9/100)</f>
        <v>0.427192734</v>
      </c>
      <c r="M186" s="10">
        <f>exp(-'Yield curve'!M179*$M$9/100)</f>
        <v>0.3934190304</v>
      </c>
      <c r="N186" s="10">
        <f>exp(-'Yield curve'!N179*$N$9/100)</f>
        <v>0.3620112465</v>
      </c>
      <c r="O186" s="10">
        <f>exp(-'Yield curve'!O179*$O$9/100)</f>
        <v>0.3328311416</v>
      </c>
      <c r="P186" s="10">
        <f>exp(-'Yield curve'!P179*$P$9/100)</f>
        <v>0.3057461795</v>
      </c>
      <c r="Q186" s="10">
        <f>exp(-'Yield curve'!Q179*$Q$9/100)</f>
        <v>0.2796434165</v>
      </c>
      <c r="R186" s="10">
        <f>exp(-'Yield curve'!R179*$R$9/100)</f>
        <v>0.2554419747</v>
      </c>
      <c r="S186" s="10">
        <f>exp(-'Yield curve'!S179*$S$9/100)</f>
        <v>0.2330365432</v>
      </c>
      <c r="T186" s="10">
        <f>exp(-'Yield curve'!T179*$T$9/100)</f>
        <v>0.2123243969</v>
      </c>
      <c r="U186" s="99">
        <f>exp(-'Yield curve'!U179*$U$9/100)</f>
        <v>0.1932056719</v>
      </c>
      <c r="V186" s="99">
        <f t="shared" si="4"/>
        <v>57.99315338</v>
      </c>
      <c r="W186" s="99">
        <f t="shared" si="5"/>
        <v>11.96393046</v>
      </c>
      <c r="X186" s="99">
        <f>W186*(Bonds!AO176/100)*(1/(1+(Bonds!U176/100)))</f>
        <v>0.001105519355</v>
      </c>
      <c r="Y186" s="99">
        <f>-W186*Bonds!$AS$8</f>
        <v>-1.87328304</v>
      </c>
      <c r="Z186" s="99">
        <f t="shared" si="6"/>
        <v>-5.923841109</v>
      </c>
    </row>
    <row r="187">
      <c r="A187" s="262">
        <v>42884.0</v>
      </c>
      <c r="B187" s="10">
        <f>exp(-'Yield curve'!B180*$B$9/100)</f>
        <v>0.9202591167</v>
      </c>
      <c r="C187" s="10">
        <f>exp(-'Yield curve'!C180*$C$9/100)</f>
        <v>0.8497611236</v>
      </c>
      <c r="D187" s="10">
        <f>exp(-'Yield curve'!D180*$D$9/100)</f>
        <v>0.7868638848</v>
      </c>
      <c r="E187" s="10">
        <f>exp(-'Yield curve'!E180*$E$9/100)</f>
        <v>0.7296429311</v>
      </c>
      <c r="F187" s="10">
        <f>exp(-'Yield curve'!F180*$F$9/100)</f>
        <v>0.6780732219</v>
      </c>
      <c r="G187" s="10">
        <f>exp(-'Yield curve'!G180*$G$9/100)</f>
        <v>0.6294555749</v>
      </c>
      <c r="H187" s="10">
        <f>exp(-'Yield curve'!H180*$H$9/100)</f>
        <v>0.5849669085</v>
      </c>
      <c r="I187" s="10">
        <f>exp(-'Yield curve'!I180*$I$9/100)</f>
        <v>0.5419761223</v>
      </c>
      <c r="J187" s="10">
        <f>exp(-'Yield curve'!J180*$J$9/100)</f>
        <v>0.5021783216</v>
      </c>
      <c r="K187" s="10">
        <f>exp(-'Yield curve'!K180*$K$9/100)</f>
        <v>0.465333931</v>
      </c>
      <c r="L187" s="10">
        <f>exp(-'Yield curve'!L180*$L$9/100)</f>
        <v>0.4288877711</v>
      </c>
      <c r="M187" s="10">
        <f>exp(-'Yield curve'!M180*$M$9/100)</f>
        <v>0.3949326638</v>
      </c>
      <c r="N187" s="10">
        <f>exp(-'Yield curve'!N180*$N$9/100)</f>
        <v>0.3633313686</v>
      </c>
      <c r="O187" s="10">
        <f>exp(-'Yield curve'!O180*$O$9/100)</f>
        <v>0.3339513351</v>
      </c>
      <c r="P187" s="10">
        <f>exp(-'Yield curve'!P180*$P$9/100)</f>
        <v>0.3066647953</v>
      </c>
      <c r="Q187" s="10">
        <f>exp(-'Yield curve'!Q180*$Q$9/100)</f>
        <v>0.2804499504</v>
      </c>
      <c r="R187" s="10">
        <f>exp(-'Yield curve'!R180*$R$9/100)</f>
        <v>0.2561377227</v>
      </c>
      <c r="S187" s="10">
        <f>exp(-'Yield curve'!S180*$S$9/100)</f>
        <v>0.2336245358</v>
      </c>
      <c r="T187" s="10">
        <f>exp(-'Yield curve'!T180*$T$9/100)</f>
        <v>0.2128090488</v>
      </c>
      <c r="U187" s="99">
        <f>exp(-'Yield curve'!U180*$U$9/100)</f>
        <v>0.1935924699</v>
      </c>
      <c r="V187" s="99">
        <f t="shared" si="4"/>
        <v>58.13081818</v>
      </c>
      <c r="W187" s="99">
        <f t="shared" si="5"/>
        <v>11.96496905</v>
      </c>
      <c r="X187" s="99">
        <f>W187*(Bonds!AO177/100)*(1/(1+(Bonds!U177/100)))</f>
        <v>0</v>
      </c>
      <c r="Y187" s="99">
        <f>-W187*Bonds!$AS$8</f>
        <v>-1.873445661</v>
      </c>
      <c r="Z187" s="99">
        <f t="shared" si="6"/>
        <v>-5.92435536</v>
      </c>
    </row>
    <row r="188">
      <c r="A188" s="262">
        <v>42881.0</v>
      </c>
      <c r="B188" s="10">
        <f>exp(-'Yield curve'!B181*$B$9/100)</f>
        <v>0.9197991022</v>
      </c>
      <c r="C188" s="10">
        <f>exp(-'Yield curve'!C181*$C$9/100)</f>
        <v>0.8490815866</v>
      </c>
      <c r="D188" s="10">
        <f>exp(-'Yield curve'!D181*$D$9/100)</f>
        <v>0.7856844738</v>
      </c>
      <c r="E188" s="10">
        <f>exp(-'Yield curve'!E181*$E$9/100)</f>
        <v>0.7283307551</v>
      </c>
      <c r="F188" s="10">
        <f>exp(-'Yield curve'!F181*$F$9/100)</f>
        <v>0.6767184307</v>
      </c>
      <c r="G188" s="10">
        <f>exp(-'Yield curve'!G181*$G$9/100)</f>
        <v>0.6281351052</v>
      </c>
      <c r="H188" s="10">
        <f>exp(-'Yield curve'!H181*$H$9/100)</f>
        <v>0.583739767</v>
      </c>
      <c r="I188" s="10">
        <f>exp(-'Yield curve'!I181*$I$9/100)</f>
        <v>0.540821139</v>
      </c>
      <c r="J188" s="10">
        <f>exp(-'Yield curve'!J181*$J$9/100)</f>
        <v>0.5011248537</v>
      </c>
      <c r="K188" s="10">
        <f>exp(-'Yield curve'!K181*$K$9/100)</f>
        <v>0.4644041932</v>
      </c>
      <c r="L188" s="10">
        <f>exp(-'Yield curve'!L181*$L$9/100)</f>
        <v>0.4280394135</v>
      </c>
      <c r="M188" s="10">
        <f>exp(-'Yield curve'!M181*$M$9/100)</f>
        <v>0.3941751206</v>
      </c>
      <c r="N188" s="10">
        <f>exp(-'Yield curve'!N181*$N$9/100)</f>
        <v>0.3626707069</v>
      </c>
      <c r="O188" s="10">
        <f>exp(-'Yield curve'!O181*$O$9/100)</f>
        <v>0.3333907678</v>
      </c>
      <c r="P188" s="10">
        <f>exp(-'Yield curve'!P181*$P$9/100)</f>
        <v>0.3062051429</v>
      </c>
      <c r="Q188" s="10">
        <f>exp(-'Yield curve'!Q181*$Q$9/100)</f>
        <v>0.2800912041</v>
      </c>
      <c r="R188" s="10">
        <f>exp(-'Yield curve'!R181*$R$9/100)</f>
        <v>0.2558765954</v>
      </c>
      <c r="S188" s="10">
        <f>exp(-'Yield curve'!S181*$S$9/100)</f>
        <v>0.2334563867</v>
      </c>
      <c r="T188" s="10">
        <f>exp(-'Yield curve'!T181*$T$9/100)</f>
        <v>0.2127281967</v>
      </c>
      <c r="U188" s="99">
        <f>exp(-'Yield curve'!U181*$U$9/100)</f>
        <v>0.1935924699</v>
      </c>
      <c r="V188" s="99">
        <f t="shared" si="4"/>
        <v>58.07150863</v>
      </c>
      <c r="W188" s="99">
        <f t="shared" si="5"/>
        <v>11.96903316</v>
      </c>
      <c r="X188" s="99">
        <f>W188*(Bonds!AO178/100)*(1/(1+(Bonds!U178/100)))</f>
        <v>0.003318279224</v>
      </c>
      <c r="Y188" s="99">
        <f>-W188*Bonds!$AS$8</f>
        <v>-1.874082009</v>
      </c>
      <c r="Z188" s="99">
        <f t="shared" si="6"/>
        <v>-5.926367669</v>
      </c>
    </row>
    <row r="189">
      <c r="A189" s="262">
        <v>42880.0</v>
      </c>
      <c r="B189" s="10">
        <f>exp(-'Yield curve'!B182*$B$9/100)</f>
        <v>0.9199830804</v>
      </c>
      <c r="C189" s="10">
        <f>exp(-'Yield curve'!C182*$C$9/100)</f>
        <v>0.8489117873</v>
      </c>
      <c r="D189" s="10">
        <f>exp(-'Yield curve'!D182*$D$9/100)</f>
        <v>0.7859202145</v>
      </c>
      <c r="E189" s="10">
        <f>exp(-'Yield curve'!E182*$E$9/100)</f>
        <v>0.7290594502</v>
      </c>
      <c r="F189" s="10">
        <f>exp(-'Yield curve'!F182*$F$9/100)</f>
        <v>0.6780732219</v>
      </c>
      <c r="G189" s="10">
        <f>exp(-'Yield curve'!G182*$G$9/100)</f>
        <v>0.6300223399</v>
      </c>
      <c r="H189" s="10">
        <f>exp(-'Yield curve'!H182*$H$9/100)</f>
        <v>0.5861966298</v>
      </c>
      <c r="I189" s="10">
        <f>exp(-'Yield curve'!I182*$I$9/100)</f>
        <v>0.5435682529</v>
      </c>
      <c r="J189" s="10">
        <f>exp(-'Yield curve'!J182*$J$9/100)</f>
        <v>0.5041406411</v>
      </c>
      <c r="K189" s="10">
        <f>exp(-'Yield curve'!K182*$K$9/100)</f>
        <v>0.467666427</v>
      </c>
      <c r="L189" s="10">
        <f>exp(-'Yield curve'!L182*$L$9/100)</f>
        <v>0.4312531527</v>
      </c>
      <c r="M189" s="10">
        <f>exp(-'Yield curve'!M182*$M$9/100)</f>
        <v>0.3973093828</v>
      </c>
      <c r="N189" s="10">
        <f>exp(-'Yield curve'!N182*$N$9/100)</f>
        <v>0.3657007145</v>
      </c>
      <c r="O189" s="10">
        <f>exp(-'Yield curve'!O182*$O$9/100)</f>
        <v>0.3362971953</v>
      </c>
      <c r="P189" s="10">
        <f>exp(-'Yield curve'!P182*$P$9/100)</f>
        <v>0.3089734278</v>
      </c>
      <c r="Q189" s="10">
        <f>exp(-'Yield curve'!Q182*$Q$9/100)</f>
        <v>0.2825216766</v>
      </c>
      <c r="R189" s="10">
        <f>exp(-'Yield curve'!R182*$R$9/100)</f>
        <v>0.2579730905</v>
      </c>
      <c r="S189" s="10">
        <f>exp(-'Yield curve'!S182*$S$9/100)</f>
        <v>0.2352280053</v>
      </c>
      <c r="T189" s="10">
        <f>exp(-'Yield curve'!T182*$T$9/100)</f>
        <v>0.2141882452</v>
      </c>
      <c r="U189" s="99">
        <f>exp(-'Yield curve'!U182*$U$9/100)</f>
        <v>0.1947575164</v>
      </c>
      <c r="V189" s="99">
        <f t="shared" si="4"/>
        <v>58.34672945</v>
      </c>
      <c r="W189" s="99">
        <f t="shared" si="5"/>
        <v>11.98490519</v>
      </c>
      <c r="X189" s="99">
        <f>W189*(Bonds!AO179/100)*(1/(1+(Bonds!U179/100)))</f>
        <v>0.003323600994</v>
      </c>
      <c r="Y189" s="99">
        <f>-W189*Bonds!$AS$8</f>
        <v>-1.876567212</v>
      </c>
      <c r="Z189" s="99">
        <f t="shared" si="6"/>
        <v>-5.934226571</v>
      </c>
    </row>
    <row r="190">
      <c r="A190" s="262">
        <v>42879.0</v>
      </c>
      <c r="B190" s="10">
        <f>exp(-'Yield curve'!B183*$B$9/100)</f>
        <v>0.9202591167</v>
      </c>
      <c r="C190" s="10">
        <f>exp(-'Yield curve'!C183*$C$9/100)</f>
        <v>0.8494212872</v>
      </c>
      <c r="D190" s="10">
        <f>exp(-'Yield curve'!D183*$D$9/100)</f>
        <v>0.7866278611</v>
      </c>
      <c r="E190" s="10">
        <f>exp(-'Yield curve'!E183*$E$9/100)</f>
        <v>0.7296429311</v>
      </c>
      <c r="F190" s="10">
        <f>exp(-'Yield curve'!F183*$F$9/100)</f>
        <v>0.6784123433</v>
      </c>
      <c r="G190" s="10">
        <f>exp(-'Yield curve'!G183*$G$9/100)</f>
        <v>0.630211375</v>
      </c>
      <c r="H190" s="10">
        <f>exp(-'Yield curve'!H183*$H$9/100)</f>
        <v>0.5861966298</v>
      </c>
      <c r="I190" s="10">
        <f>exp(-'Yield curve'!I183*$I$9/100)</f>
        <v>0.5435682529</v>
      </c>
      <c r="J190" s="10">
        <f>exp(-'Yield curve'!J183*$J$9/100)</f>
        <v>0.5041406411</v>
      </c>
      <c r="K190" s="10">
        <f>exp(-'Yield curve'!K183*$K$9/100)</f>
        <v>0.467666427</v>
      </c>
      <c r="L190" s="10">
        <f>exp(-'Yield curve'!L183*$L$9/100)</f>
        <v>0.4313480389</v>
      </c>
      <c r="M190" s="10">
        <f>exp(-'Yield curve'!M183*$M$9/100)</f>
        <v>0.3975001371</v>
      </c>
      <c r="N190" s="10">
        <f>exp(-'Yield curve'!N183*$N$9/100)</f>
        <v>0.3659860723</v>
      </c>
      <c r="O190" s="10">
        <f>exp(-'Yield curve'!O183*$O$9/100)</f>
        <v>0.3366740592</v>
      </c>
      <c r="P190" s="10">
        <f>exp(-'Yield curve'!P183*$P$9/100)</f>
        <v>0.3094372357</v>
      </c>
      <c r="Q190" s="10">
        <f>exp(-'Yield curve'!Q183*$Q$9/100)</f>
        <v>0.2831552345</v>
      </c>
      <c r="R190" s="10">
        <f>exp(-'Yield curve'!R183*$R$9/100)</f>
        <v>0.2587636971</v>
      </c>
      <c r="S190" s="10">
        <f>exp(-'Yield curve'!S183*$S$9/100)</f>
        <v>0.236161355</v>
      </c>
      <c r="T190" s="10">
        <f>exp(-'Yield curve'!T183*$T$9/100)</f>
        <v>0.215248953</v>
      </c>
      <c r="U190" s="99">
        <f>exp(-'Yield curve'!U183*$U$9/100)</f>
        <v>0.1959295741</v>
      </c>
      <c r="V190" s="99">
        <f t="shared" si="4"/>
        <v>58.4983623</v>
      </c>
      <c r="W190" s="99">
        <f t="shared" si="5"/>
        <v>12.00155742</v>
      </c>
      <c r="X190" s="99">
        <f>W190*(Bonds!AO180/100)*(1/(1+(Bonds!U180/100)))</f>
        <v>-0.004438856187</v>
      </c>
      <c r="Y190" s="99">
        <f>-W190*Bonds!$AS$8</f>
        <v>-1.879174577</v>
      </c>
      <c r="Z190" s="99">
        <f t="shared" si="6"/>
        <v>-5.942471785</v>
      </c>
    </row>
    <row r="191">
      <c r="A191" s="262">
        <v>42878.0</v>
      </c>
      <c r="B191" s="10">
        <f>exp(-'Yield curve'!B184*$B$9/100)</f>
        <v>0.9201670954</v>
      </c>
      <c r="C191" s="10">
        <f>exp(-'Yield curve'!C184*$C$9/100)</f>
        <v>0.8499310929</v>
      </c>
      <c r="D191" s="10">
        <f>exp(-'Yield curve'!D184*$D$9/100)</f>
        <v>0.7878086883</v>
      </c>
      <c r="E191" s="10">
        <f>exp(-'Yield curve'!E184*$E$9/100)</f>
        <v>0.731542471</v>
      </c>
      <c r="F191" s="10">
        <f>exp(-'Yield curve'!F184*$F$9/100)</f>
        <v>0.6811314272</v>
      </c>
      <c r="G191" s="10">
        <f>exp(-'Yield curve'!G184*$G$9/100)</f>
        <v>0.6334336629</v>
      </c>
      <c r="H191" s="10">
        <f>exp(-'Yield curve'!H184*$H$9/100)</f>
        <v>0.5899013261</v>
      </c>
      <c r="I191" s="10">
        <f>exp(-'Yield curve'!I184*$I$9/100)</f>
        <v>0.5470582458</v>
      </c>
      <c r="J191" s="10">
        <f>exp(-'Yield curve'!J184*$J$9/100)</f>
        <v>0.5073267529</v>
      </c>
      <c r="K191" s="10">
        <f>exp(-'Yield curve'!K184*$K$9/100)</f>
        <v>0.4704808604</v>
      </c>
      <c r="L191" s="10">
        <f>exp(-'Yield curve'!L184*$L$9/100)</f>
        <v>0.4337269892</v>
      </c>
      <c r="M191" s="10">
        <f>exp(-'Yield curve'!M184*$M$9/100)</f>
        <v>0.3994127243</v>
      </c>
      <c r="N191" s="10">
        <f>exp(-'Yield curve'!N184*$N$9/100)</f>
        <v>0.367416205</v>
      </c>
      <c r="O191" s="10">
        <f>exp(-'Yield curve'!O184*$O$9/100)</f>
        <v>0.3376180676</v>
      </c>
      <c r="P191" s="10">
        <f>exp(-'Yield curve'!P184*$P$9/100)</f>
        <v>0.3099017398</v>
      </c>
      <c r="Q191" s="10">
        <f>exp(-'Yield curve'!Q184*$Q$9/100)</f>
        <v>0.2831552345</v>
      </c>
      <c r="R191" s="10">
        <f>exp(-'Yield curve'!R184*$R$9/100)</f>
        <v>0.2583241726</v>
      </c>
      <c r="S191" s="10">
        <f>exp(-'Yield curve'!S184*$S$9/100)</f>
        <v>0.2353127026</v>
      </c>
      <c r="T191" s="10">
        <f>exp(-'Yield curve'!T184*$T$9/100)</f>
        <v>0.214025524</v>
      </c>
      <c r="U191" s="99">
        <f>exp(-'Yield curve'!U184*$U$9/100)</f>
        <v>0.1943683906</v>
      </c>
      <c r="V191" s="99">
        <f t="shared" si="4"/>
        <v>58.44501255</v>
      </c>
      <c r="W191" s="99">
        <f t="shared" si="5"/>
        <v>11.97047358</v>
      </c>
      <c r="X191" s="99">
        <f>W191*(Bonds!AO181/100)*(1/(1+(Bonds!U181/100)))</f>
        <v>0.003319292055</v>
      </c>
      <c r="Y191" s="99">
        <f>-W191*Bonds!$AS$8</f>
        <v>-1.874307546</v>
      </c>
      <c r="Z191" s="99">
        <f t="shared" si="6"/>
        <v>-5.927080881</v>
      </c>
    </row>
    <row r="192">
      <c r="A192" s="262">
        <v>42877.0</v>
      </c>
      <c r="B192" s="10">
        <f>exp(-'Yield curve'!B185*$B$9/100)</f>
        <v>0.9207193613</v>
      </c>
      <c r="C192" s="10">
        <f>exp(-'Yield curve'!C185*$C$9/100)</f>
        <v>0.8504412045</v>
      </c>
      <c r="D192" s="10">
        <f>exp(-'Yield curve'!D185*$D$9/100)</f>
        <v>0.7880450663</v>
      </c>
      <c r="E192" s="10">
        <f>exp(-'Yield curve'!E185*$E$9/100)</f>
        <v>0.7316887942</v>
      </c>
      <c r="F192" s="10">
        <f>exp(-'Yield curve'!F185*$F$9/100)</f>
        <v>0.6811314272</v>
      </c>
      <c r="G192" s="10">
        <f>exp(-'Yield curve'!G185*$G$9/100)</f>
        <v>0.6330537167</v>
      </c>
      <c r="H192" s="10">
        <f>exp(-'Yield curve'!H185*$H$9/100)</f>
        <v>0.5890760421</v>
      </c>
      <c r="I192" s="10">
        <f>exp(-'Yield curve'!I185*$I$9/100)</f>
        <v>0.5463293208</v>
      </c>
      <c r="J192" s="10">
        <f>exp(-'Yield curve'!J185*$J$9/100)</f>
        <v>0.5067183259</v>
      </c>
      <c r="K192" s="10">
        <f>exp(-'Yield curve'!K185*$K$9/100)</f>
        <v>0.4700106147</v>
      </c>
      <c r="L192" s="10">
        <f>exp(-'Yield curve'!L185*$L$9/100)</f>
        <v>0.4334408238</v>
      </c>
      <c r="M192" s="10">
        <f>exp(-'Yield curve'!M185*$M$9/100)</f>
        <v>0.3993168767</v>
      </c>
      <c r="N192" s="10">
        <f>exp(-'Yield curve'!N185*$N$9/100)</f>
        <v>0.3675117456</v>
      </c>
      <c r="O192" s="10">
        <f>exp(-'Yield curve'!O185*$O$9/100)</f>
        <v>0.3379017859</v>
      </c>
      <c r="P192" s="10">
        <f>exp(-'Yield curve'!P185*$P$9/100)</f>
        <v>0.3103669413</v>
      </c>
      <c r="Q192" s="10">
        <f>exp(-'Yield curve'!Q185*$Q$9/100)</f>
        <v>0.2837902131</v>
      </c>
      <c r="R192" s="10">
        <f>exp(-'Yield curve'!R185*$R$9/100)</f>
        <v>0.2591158552</v>
      </c>
      <c r="S192" s="10">
        <f>exp(-'Yield curve'!S185*$S$9/100)</f>
        <v>0.2362463884</v>
      </c>
      <c r="T192" s="10">
        <f>exp(-'Yield curve'!T185*$T$9/100)</f>
        <v>0.2150854259</v>
      </c>
      <c r="U192" s="99">
        <f>exp(-'Yield curve'!U185*$U$9/100)</f>
        <v>0.1955381066</v>
      </c>
      <c r="V192" s="99">
        <f t="shared" si="4"/>
        <v>58.5759228</v>
      </c>
      <c r="W192" s="99">
        <f t="shared" si="5"/>
        <v>11.98848407</v>
      </c>
      <c r="X192" s="99">
        <f>W192*(Bonds!AO182/100)*(1/(1+(Bonds!U182/100)))</f>
        <v>-0.00332520823</v>
      </c>
      <c r="Y192" s="99">
        <f>-W192*Bonds!$AS$8</f>
        <v>-1.877127585</v>
      </c>
      <c r="Z192" s="99">
        <f t="shared" si="6"/>
        <v>-5.935998627</v>
      </c>
    </row>
    <row r="193">
      <c r="A193" s="262">
        <v>42874.0</v>
      </c>
      <c r="B193" s="10">
        <f>exp(-'Yield curve'!B186*$B$9/100)</f>
        <v>0.9202591167</v>
      </c>
      <c r="C193" s="10">
        <f>exp(-'Yield curve'!C186*$C$9/100)</f>
        <v>0.8495911884</v>
      </c>
      <c r="D193" s="10">
        <f>exp(-'Yield curve'!D186*$D$9/100)</f>
        <v>0.7873361448</v>
      </c>
      <c r="E193" s="10">
        <f>exp(-'Yield curve'!E186*$E$9/100)</f>
        <v>0.7311036772</v>
      </c>
      <c r="F193" s="10">
        <f>exp(-'Yield curve'!F186*$F$9/100)</f>
        <v>0.6807909466</v>
      </c>
      <c r="G193" s="10">
        <f>exp(-'Yield curve'!G186*$G$9/100)</f>
        <v>0.6330537167</v>
      </c>
      <c r="H193" s="10">
        <f>exp(-'Yield curve'!H186*$H$9/100)</f>
        <v>0.5894885396</v>
      </c>
      <c r="I193" s="10">
        <f>exp(-'Yield curve'!I186*$I$9/100)</f>
        <v>0.5464750281</v>
      </c>
      <c r="J193" s="10">
        <f>exp(-'Yield curve'!J186*$J$9/100)</f>
        <v>0.5065663332</v>
      </c>
      <c r="K193" s="10">
        <f>exp(-'Yield curve'!K186*$K$9/100)</f>
        <v>0.469540839</v>
      </c>
      <c r="L193" s="10">
        <f>exp(-'Yield curve'!L186*$L$9/100)</f>
        <v>0.4327738387</v>
      </c>
      <c r="M193" s="10">
        <f>exp(-'Yield curve'!M186*$M$9/100)</f>
        <v>0.3984552831</v>
      </c>
      <c r="N193" s="10">
        <f>exp(-'Yield curve'!N186*$N$9/100)</f>
        <v>0.3664621636</v>
      </c>
      <c r="O193" s="10">
        <f>exp(-'Yield curve'!O186*$O$9/100)</f>
        <v>0.3366740592</v>
      </c>
      <c r="P193" s="10">
        <f>exp(-'Yield curve'!P186*$P$9/100)</f>
        <v>0.3089734278</v>
      </c>
      <c r="Q193" s="10">
        <f>exp(-'Yield curve'!Q186*$Q$9/100)</f>
        <v>0.2824312841</v>
      </c>
      <c r="R193" s="10">
        <f>exp(-'Yield curve'!R186*$R$9/100)</f>
        <v>0.2577977284</v>
      </c>
      <c r="S193" s="10">
        <f>exp(-'Yield curve'!S186*$S$9/100)</f>
        <v>0.2349740962</v>
      </c>
      <c r="T193" s="10">
        <f>exp(-'Yield curve'!T186*$T$9/100)</f>
        <v>0.2138629264</v>
      </c>
      <c r="U193" s="99">
        <f>exp(-'Yield curve'!U186*$U$9/100)</f>
        <v>0.1943683906</v>
      </c>
      <c r="V193" s="99">
        <f t="shared" si="4"/>
        <v>58.40075397</v>
      </c>
      <c r="W193" s="99">
        <f t="shared" si="5"/>
        <v>11.97113609</v>
      </c>
      <c r="X193" s="99">
        <f>W193*(Bonds!AO183/100)*(1/(1+(Bonds!U183/100)))</f>
        <v>-0.002212983842</v>
      </c>
      <c r="Y193" s="99">
        <f>-W193*Bonds!$AS$8</f>
        <v>-1.874411281</v>
      </c>
      <c r="Z193" s="99">
        <f t="shared" si="6"/>
        <v>-5.927408919</v>
      </c>
    </row>
    <row r="194">
      <c r="A194" s="262">
        <v>42873.0</v>
      </c>
      <c r="B194" s="10">
        <f>exp(-'Yield curve'!B187*$B$9/100)</f>
        <v>0.9204431869</v>
      </c>
      <c r="C194" s="10">
        <f>exp(-'Yield curve'!C187*$C$9/100)</f>
        <v>0.8495911884</v>
      </c>
      <c r="D194" s="10">
        <f>exp(-'Yield curve'!D187*$D$9/100)</f>
        <v>0.7863919081</v>
      </c>
      <c r="E194" s="10">
        <f>exp(-'Yield curve'!E187*$E$9/100)</f>
        <v>0.7293511323</v>
      </c>
      <c r="F194" s="10">
        <f>exp(-'Yield curve'!F187*$F$9/100)</f>
        <v>0.6780732219</v>
      </c>
      <c r="G194" s="10">
        <f>exp(-'Yield curve'!G187*$G$9/100)</f>
        <v>0.6296444399</v>
      </c>
      <c r="H194" s="10">
        <f>exp(-'Yield curve'!H187*$H$9/100)</f>
        <v>0.5853765287</v>
      </c>
      <c r="I194" s="10">
        <f>exp(-'Yield curve'!I187*$I$9/100)</f>
        <v>0.5422652533</v>
      </c>
      <c r="J194" s="10">
        <f>exp(-'Yield curve'!J187*$J$9/100)</f>
        <v>0.5023289977</v>
      </c>
      <c r="K194" s="10">
        <f>exp(-'Yield curve'!K187*$K$9/100)</f>
        <v>0.465333931</v>
      </c>
      <c r="L194" s="10">
        <f>exp(-'Yield curve'!L187*$L$9/100)</f>
        <v>0.4288877711</v>
      </c>
      <c r="M194" s="10">
        <f>exp(-'Yield curve'!M187*$M$9/100)</f>
        <v>0.3949326638</v>
      </c>
      <c r="N194" s="10">
        <f>exp(-'Yield curve'!N187*$N$9/100)</f>
        <v>0.3633313686</v>
      </c>
      <c r="O194" s="10">
        <f>exp(-'Yield curve'!O187*$O$9/100)</f>
        <v>0.3339513351</v>
      </c>
      <c r="P194" s="10">
        <f>exp(-'Yield curve'!P187*$P$9/100)</f>
        <v>0.3066647953</v>
      </c>
      <c r="Q194" s="10">
        <f>exp(-'Yield curve'!Q187*$Q$9/100)</f>
        <v>0.2804499504</v>
      </c>
      <c r="R194" s="10">
        <f>exp(-'Yield curve'!R187*$R$9/100)</f>
        <v>0.2561377227</v>
      </c>
      <c r="S194" s="10">
        <f>exp(-'Yield curve'!S187*$S$9/100)</f>
        <v>0.2336245358</v>
      </c>
      <c r="T194" s="10">
        <f>exp(-'Yield curve'!T187*$T$9/100)</f>
        <v>0.2128090488</v>
      </c>
      <c r="U194" s="99">
        <f>exp(-'Yield curve'!U187*$U$9/100)</f>
        <v>0.1935924699</v>
      </c>
      <c r="V194" s="99">
        <f t="shared" si="4"/>
        <v>58.13197279</v>
      </c>
      <c r="W194" s="99">
        <f t="shared" si="5"/>
        <v>11.96507068</v>
      </c>
      <c r="X194" s="99">
        <f>W194*(Bonds!AO184/100)*(1/(1+(Bonds!U184/100)))</f>
        <v>-0.007740088235</v>
      </c>
      <c r="Y194" s="99">
        <f>-W194*Bonds!$AS$8</f>
        <v>-1.873461574</v>
      </c>
      <c r="Z194" s="99">
        <f t="shared" si="6"/>
        <v>-5.924405682</v>
      </c>
    </row>
    <row r="195">
      <c r="A195" s="262">
        <v>42872.0</v>
      </c>
      <c r="B195" s="10">
        <f>exp(-'Yield curve'!B188*$B$9/100)</f>
        <v>0.9203511472</v>
      </c>
      <c r="C195" s="10">
        <f>exp(-'Yield curve'!C188*$C$9/100)</f>
        <v>0.8494212872</v>
      </c>
      <c r="D195" s="10">
        <f>exp(-'Yield curve'!D188*$D$9/100)</f>
        <v>0.7866278611</v>
      </c>
      <c r="E195" s="10">
        <f>exp(-'Yield curve'!E188*$E$9/100)</f>
        <v>0.7296429311</v>
      </c>
      <c r="F195" s="10">
        <f>exp(-'Yield curve'!F188*$F$9/100)</f>
        <v>0.6784123433</v>
      </c>
      <c r="G195" s="10">
        <f>exp(-'Yield curve'!G188*$G$9/100)</f>
        <v>0.6298333616</v>
      </c>
      <c r="H195" s="10">
        <f>exp(-'Yield curve'!H188*$H$9/100)</f>
        <v>0.5853765287</v>
      </c>
      <c r="I195" s="10">
        <f>exp(-'Yield curve'!I188*$I$9/100)</f>
        <v>0.5421206685</v>
      </c>
      <c r="J195" s="10">
        <f>exp(-'Yield curve'!J188*$J$9/100)</f>
        <v>0.5020276907</v>
      </c>
      <c r="K195" s="10">
        <f>exp(-'Yield curve'!K188*$K$9/100)</f>
        <v>0.4648688296</v>
      </c>
      <c r="L195" s="10">
        <f>exp(-'Yield curve'!L188*$L$9/100)</f>
        <v>0.4281335925</v>
      </c>
      <c r="M195" s="10">
        <f>exp(-'Yield curve'!M188*$M$9/100)</f>
        <v>0.3938914166</v>
      </c>
      <c r="N195" s="10">
        <f>exp(-'Yield curve'!N188*$N$9/100)</f>
        <v>0.3620112465</v>
      </c>
      <c r="O195" s="10">
        <f>exp(-'Yield curve'!O188*$O$9/100)</f>
        <v>0.332365504</v>
      </c>
      <c r="P195" s="10">
        <f>exp(-'Yield curve'!P188*$P$9/100)</f>
        <v>0.3048303154</v>
      </c>
      <c r="Q195" s="10">
        <f>exp(-'Yield curve'!Q188*$Q$9/100)</f>
        <v>0.2783934161</v>
      </c>
      <c r="R195" s="10">
        <f>exp(-'Yield curve'!R188*$R$9/100)</f>
        <v>0.2538834438</v>
      </c>
      <c r="S195" s="10">
        <f>exp(-'Yield curve'!S188*$S$9/100)</f>
        <v>0.2311981833</v>
      </c>
      <c r="T195" s="10">
        <f>exp(-'Yield curve'!T188*$T$9/100)</f>
        <v>0.2102369607</v>
      </c>
      <c r="U195" s="99">
        <f>exp(-'Yield curve'!U188*$U$9/100)</f>
        <v>0.1909010592</v>
      </c>
      <c r="V195" s="99">
        <f t="shared" si="4"/>
        <v>57.78821706</v>
      </c>
      <c r="W195" s="99">
        <f t="shared" si="5"/>
        <v>11.92167374</v>
      </c>
      <c r="X195" s="99">
        <f>W195*(Bonds!AO185/100)*(1/(1+(Bonds!U185/100)))</f>
        <v>0.003303012673</v>
      </c>
      <c r="Y195" s="99">
        <f>-W195*Bonds!$AS$8</f>
        <v>-1.866666587</v>
      </c>
      <c r="Z195" s="99">
        <f t="shared" si="6"/>
        <v>-5.902918046</v>
      </c>
    </row>
    <row r="196">
      <c r="A196" s="262">
        <v>42871.0</v>
      </c>
      <c r="B196" s="10">
        <f>exp(-'Yield curve'!B189*$B$9/100)</f>
        <v>0.9204431869</v>
      </c>
      <c r="C196" s="10">
        <f>exp(-'Yield curve'!C189*$C$9/100)</f>
        <v>0.8497611236</v>
      </c>
      <c r="D196" s="10">
        <f>exp(-'Yield curve'!D189*$D$9/100)</f>
        <v>0.7873361448</v>
      </c>
      <c r="E196" s="10">
        <f>exp(-'Yield curve'!E189*$E$9/100)</f>
        <v>0.7309574711</v>
      </c>
      <c r="F196" s="10">
        <f>exp(-'Yield curve'!F189*$F$9/100)</f>
        <v>0.6804506362</v>
      </c>
      <c r="G196" s="10">
        <f>exp(-'Yield curve'!G189*$G$9/100)</f>
        <v>0.6322945078</v>
      </c>
      <c r="H196" s="10">
        <f>exp(-'Yield curve'!H189*$H$9/100)</f>
        <v>0.5882519126</v>
      </c>
      <c r="I196" s="10">
        <f>exp(-'Yield curve'!I189*$I$9/100)</f>
        <v>0.5450197026</v>
      </c>
      <c r="J196" s="10">
        <f>exp(-'Yield curve'!J189*$J$9/100)</f>
        <v>0.5048974195</v>
      </c>
      <c r="K196" s="10">
        <f>exp(-'Yield curve'!K189*$K$9/100)</f>
        <v>0.467666427</v>
      </c>
      <c r="L196" s="10">
        <f>exp(-'Yield curve'!L189*$L$9/100)</f>
        <v>0.4307790351</v>
      </c>
      <c r="M196" s="10">
        <f>exp(-'Yield curve'!M189*$M$9/100)</f>
        <v>0.3963569836</v>
      </c>
      <c r="N196" s="10">
        <f>exp(-'Yield curve'!N189*$N$9/100)</f>
        <v>0.3642772593</v>
      </c>
      <c r="O196" s="10">
        <f>exp(-'Yield curve'!O189*$O$9/100)</f>
        <v>0.3344191944</v>
      </c>
      <c r="P196" s="10">
        <f>exp(-'Yield curve'!P189*$P$9/100)</f>
        <v>0.3066647953</v>
      </c>
      <c r="Q196" s="10">
        <f>exp(-'Yield curve'!Q189*$Q$9/100)</f>
        <v>0.2800912041</v>
      </c>
      <c r="R196" s="10">
        <f>exp(-'Yield curve'!R189*$R$9/100)</f>
        <v>0.2554419747</v>
      </c>
      <c r="S196" s="10">
        <f>exp(-'Yield curve'!S189*$S$9/100)</f>
        <v>0.2326174547</v>
      </c>
      <c r="T196" s="10">
        <f>exp(-'Yield curve'!T189*$T$9/100)</f>
        <v>0.2115190952</v>
      </c>
      <c r="U196" s="99">
        <f>exp(-'Yield curve'!U189*$U$9/100)</f>
        <v>0.1920499086</v>
      </c>
      <c r="V196" s="99">
        <f t="shared" si="4"/>
        <v>58.05017261</v>
      </c>
      <c r="W196" s="99">
        <f t="shared" si="5"/>
        <v>11.93510226</v>
      </c>
      <c r="X196" s="99">
        <f>W196*(Bonds!AO186/100)*(1/(1+(Bonds!U186/100)))</f>
        <v>-0.001102549862</v>
      </c>
      <c r="Y196" s="99">
        <f>-W196*Bonds!$AS$8</f>
        <v>-1.868769191</v>
      </c>
      <c r="Z196" s="99">
        <f t="shared" si="6"/>
        <v>-5.909567065</v>
      </c>
    </row>
    <row r="197">
      <c r="A197" s="262">
        <v>42870.0</v>
      </c>
      <c r="B197" s="10">
        <f>exp(-'Yield curve'!B190*$B$9/100)</f>
        <v>0.9204431869</v>
      </c>
      <c r="C197" s="10">
        <f>exp(-'Yield curve'!C190*$C$9/100)</f>
        <v>0.8501010961</v>
      </c>
      <c r="D197" s="10">
        <f>exp(-'Yield curve'!D190*$D$9/100)</f>
        <v>0.7880450663</v>
      </c>
      <c r="E197" s="10">
        <f>exp(-'Yield curve'!E190*$E$9/100)</f>
        <v>0.7319815282</v>
      </c>
      <c r="F197" s="10">
        <f>exp(-'Yield curve'!F190*$F$9/100)</f>
        <v>0.6818128993</v>
      </c>
      <c r="G197" s="10">
        <f>exp(-'Yield curve'!G190*$G$9/100)</f>
        <v>0.6340040098</v>
      </c>
      <c r="H197" s="10">
        <f>exp(-'Yield curve'!H190*$H$9/100)</f>
        <v>0.5903144016</v>
      </c>
      <c r="I197" s="10">
        <f>exp(-'Yield curve'!I190*$I$9/100)</f>
        <v>0.5470582458</v>
      </c>
      <c r="J197" s="10">
        <f>exp(-'Yield curve'!J190*$J$9/100)</f>
        <v>0.5068703642</v>
      </c>
      <c r="K197" s="10">
        <f>exp(-'Yield curve'!K190*$K$9/100)</f>
        <v>0.469540839</v>
      </c>
      <c r="L197" s="10">
        <f>exp(-'Yield curve'!L190*$L$9/100)</f>
        <v>0.4323931652</v>
      </c>
      <c r="M197" s="10">
        <f>exp(-'Yield curve'!M190*$M$9/100)</f>
        <v>0.397690983</v>
      </c>
      <c r="N197" s="10">
        <f>exp(-'Yield curve'!N190*$N$9/100)</f>
        <v>0.3653205835</v>
      </c>
      <c r="O197" s="10">
        <f>exp(-'Yield curve'!O190*$O$9/100)</f>
        <v>0.335169133</v>
      </c>
      <c r="P197" s="10">
        <f>exp(-'Yield curve'!P190*$P$9/100)</f>
        <v>0.3071251376</v>
      </c>
      <c r="Q197" s="10">
        <f>exp(-'Yield curve'!Q190*$Q$9/100)</f>
        <v>0.2803602207</v>
      </c>
      <c r="R197" s="10">
        <f>exp(-'Yield curve'!R190*$R$9/100)</f>
        <v>0.2555288397</v>
      </c>
      <c r="S197" s="10">
        <f>exp(-'Yield curve'!S190*$S$9/100)</f>
        <v>0.2325337275</v>
      </c>
      <c r="T197" s="10">
        <f>exp(-'Yield curve'!T190*$T$9/100)</f>
        <v>0.2112781008</v>
      </c>
      <c r="U197" s="99">
        <f>exp(-'Yield curve'!U190*$U$9/100)</f>
        <v>0.1916661926</v>
      </c>
      <c r="V197" s="99">
        <f t="shared" si="4"/>
        <v>58.08357015</v>
      </c>
      <c r="W197" s="99">
        <f t="shared" si="5"/>
        <v>11.92521723</v>
      </c>
      <c r="X197" s="99">
        <f>W197*(Bonds!AO187/100)*(1/(1+(Bonds!U187/100)))</f>
        <v>0.005507674684</v>
      </c>
      <c r="Y197" s="99">
        <f>-W197*Bonds!$AS$8</f>
        <v>-1.867221417</v>
      </c>
      <c r="Z197" s="99">
        <f t="shared" si="6"/>
        <v>-5.904672572</v>
      </c>
    </row>
    <row r="198">
      <c r="A198" s="262">
        <v>42867.0</v>
      </c>
      <c r="B198" s="10">
        <f>exp(-'Yield curve'!B191*$B$9/100)</f>
        <v>0.9209035236</v>
      </c>
      <c r="C198" s="10">
        <f>exp(-'Yield curve'!C191*$C$9/100)</f>
        <v>0.8507814491</v>
      </c>
      <c r="D198" s="10">
        <f>exp(-'Yield curve'!D191*$D$9/100)</f>
        <v>0.7882815153</v>
      </c>
      <c r="E198" s="10">
        <f>exp(-'Yield curve'!E191*$E$9/100)</f>
        <v>0.7312499126</v>
      </c>
      <c r="F198" s="10">
        <f>exp(-'Yield curve'!F191*$F$9/100)</f>
        <v>0.6797705257</v>
      </c>
      <c r="G198" s="10">
        <f>exp(-'Yield curve'!G191*$G$9/100)</f>
        <v>0.6311574014</v>
      </c>
      <c r="H198" s="10">
        <f>exp(-'Yield curve'!H191*$H$9/100)</f>
        <v>0.5866071111</v>
      </c>
      <c r="I198" s="10">
        <f>exp(-'Yield curve'!I191*$I$9/100)</f>
        <v>0.5432784271</v>
      </c>
      <c r="J198" s="10">
        <f>exp(-'Yield curve'!J191*$J$9/100)</f>
        <v>0.5030830566</v>
      </c>
      <c r="K198" s="10">
        <f>exp(-'Yield curve'!K191*$K$9/100)</f>
        <v>0.4657994976</v>
      </c>
      <c r="L198" s="10">
        <f>exp(-'Yield curve'!L191*$L$9/100)</f>
        <v>0.4293598073</v>
      </c>
      <c r="M198" s="10">
        <f>exp(-'Yield curve'!M191*$M$9/100)</f>
        <v>0.3954068675</v>
      </c>
      <c r="N198" s="10">
        <f>exp(-'Yield curve'!N191*$N$9/100)</f>
        <v>0.3638040065</v>
      </c>
      <c r="O198" s="10">
        <f>exp(-'Yield curve'!O191*$O$9/100)</f>
        <v>0.3344191944</v>
      </c>
      <c r="P198" s="10">
        <f>exp(-'Yield curve'!P191*$P$9/100)</f>
        <v>0.3071251376</v>
      </c>
      <c r="Q198" s="10">
        <f>exp(-'Yield curve'!Q191*$Q$9/100)</f>
        <v>0.2808091561</v>
      </c>
      <c r="R198" s="10">
        <f>exp(-'Yield curve'!R191*$R$9/100)</f>
        <v>0.2563991164</v>
      </c>
      <c r="S198" s="10">
        <f>exp(-'Yield curve'!S191*$S$9/100)</f>
        <v>0.2337928061</v>
      </c>
      <c r="T198" s="10">
        <f>exp(-'Yield curve'!T191*$T$9/100)</f>
        <v>0.2128899316</v>
      </c>
      <c r="U198" s="99">
        <f>exp(-'Yield curve'!U191*$U$9/100)</f>
        <v>0.1935924699</v>
      </c>
      <c r="V198" s="99">
        <f t="shared" si="4"/>
        <v>58.19329064</v>
      </c>
      <c r="W198" s="99">
        <f t="shared" si="5"/>
        <v>11.95982276</v>
      </c>
      <c r="X198" s="99">
        <f>W198*(Bonds!AO188/100)*(1/(1+(Bonds!U188/100)))</f>
        <v>-0.01105241915</v>
      </c>
      <c r="Y198" s="99">
        <f>-W198*Bonds!$AS$8</f>
        <v>-1.872639867</v>
      </c>
      <c r="Z198" s="99">
        <f t="shared" si="6"/>
        <v>-5.921807218</v>
      </c>
    </row>
    <row r="199">
      <c r="A199" s="262">
        <v>42866.0</v>
      </c>
      <c r="B199" s="10">
        <f>exp(-'Yield curve'!B192*$B$9/100)</f>
        <v>0.9208114379</v>
      </c>
      <c r="C199" s="10">
        <f>exp(-'Yield curve'!C192*$C$9/100)</f>
        <v>0.8497611236</v>
      </c>
      <c r="D199" s="10">
        <f>exp(-'Yield curve'!D192*$D$9/100)</f>
        <v>0.7873361448</v>
      </c>
      <c r="E199" s="10">
        <f>exp(-'Yield curve'!E192*$E$9/100)</f>
        <v>0.7308112942</v>
      </c>
      <c r="F199" s="10">
        <f>exp(-'Yield curve'!F192*$F$9/100)</f>
        <v>0.6801104959</v>
      </c>
      <c r="G199" s="10">
        <f>exp(-'Yield curve'!G192*$G$9/100)</f>
        <v>0.6319152449</v>
      </c>
      <c r="H199" s="10">
        <f>exp(-'Yield curve'!H192*$H$9/100)</f>
        <v>0.5878402804</v>
      </c>
      <c r="I199" s="10">
        <f>exp(-'Yield curve'!I192*$I$9/100)</f>
        <v>0.5441483684</v>
      </c>
      <c r="J199" s="10">
        <f>exp(-'Yield curve'!J192*$J$9/100)</f>
        <v>0.5035360352</v>
      </c>
      <c r="K199" s="10">
        <f>exp(-'Yield curve'!K192*$K$9/100)</f>
        <v>0.4657994976</v>
      </c>
      <c r="L199" s="10">
        <f>exp(-'Yield curve'!L192*$L$9/100)</f>
        <v>0.428699102</v>
      </c>
      <c r="M199" s="10">
        <f>exp(-'Yield curve'!M192*$M$9/100)</f>
        <v>0.3940805299</v>
      </c>
      <c r="N199" s="10">
        <f>exp(-'Yield curve'!N192*$N$9/100)</f>
        <v>0.3618230496</v>
      </c>
      <c r="O199" s="10">
        <f>exp(-'Yield curve'!O192*$O$9/100)</f>
        <v>0.3318075987</v>
      </c>
      <c r="P199" s="10">
        <f>exp(-'Yield curve'!P192*$P$9/100)</f>
        <v>0.3039171949</v>
      </c>
      <c r="Q199" s="10">
        <f>exp(-'Yield curve'!Q192*$Q$9/100)</f>
        <v>0.2774151939</v>
      </c>
      <c r="R199" s="10">
        <f>exp(-'Yield curve'!R192*$R$9/100)</f>
        <v>0.2528497096</v>
      </c>
      <c r="S199" s="10">
        <f>exp(-'Yield curve'!S192*$S$9/100)</f>
        <v>0.2301187037</v>
      </c>
      <c r="T199" s="10">
        <f>exp(-'Yield curve'!T192*$T$9/100)</f>
        <v>0.2091214699</v>
      </c>
      <c r="U199" s="99">
        <f>exp(-'Yield curve'!U192*$U$9/100)</f>
        <v>0.1897590822</v>
      </c>
      <c r="V199" s="99">
        <f t="shared" si="4"/>
        <v>57.70255445</v>
      </c>
      <c r="W199" s="99">
        <f t="shared" si="5"/>
        <v>11.89792702</v>
      </c>
      <c r="X199" s="99">
        <f>W199*(Bonds!AO189/100)*(1/(1+(Bonds!U189/100)))</f>
        <v>0</v>
      </c>
      <c r="Y199" s="99">
        <f>-W199*Bonds!$AS$8</f>
        <v>-1.862948382</v>
      </c>
      <c r="Z199" s="99">
        <f t="shared" si="6"/>
        <v>-5.891160051</v>
      </c>
    </row>
    <row r="200">
      <c r="A200" s="262">
        <v>42865.0</v>
      </c>
      <c r="B200" s="10">
        <f>exp(-'Yield curve'!B193*$B$9/100)</f>
        <v>0.9197071269</v>
      </c>
      <c r="C200" s="10">
        <f>exp(-'Yield curve'!C193*$C$9/100)</f>
        <v>0.8490815866</v>
      </c>
      <c r="D200" s="10">
        <f>exp(-'Yield curve'!D193*$D$9/100)</f>
        <v>0.7870999794</v>
      </c>
      <c r="E200" s="10">
        <f>exp(-'Yield curve'!E193*$E$9/100)</f>
        <v>0.7306651466</v>
      </c>
      <c r="F200" s="10">
        <f>exp(-'Yield curve'!F193*$F$9/100)</f>
        <v>0.6801104959</v>
      </c>
      <c r="G200" s="10">
        <f>exp(-'Yield curve'!G193*$G$9/100)</f>
        <v>0.6319152449</v>
      </c>
      <c r="H200" s="10">
        <f>exp(-'Yield curve'!H193*$H$9/100)</f>
        <v>0.5878402804</v>
      </c>
      <c r="I200" s="10">
        <f>exp(-'Yield curve'!I193*$I$9/100)</f>
        <v>0.5441483684</v>
      </c>
      <c r="J200" s="10">
        <f>exp(-'Yield curve'!J193*$J$9/100)</f>
        <v>0.5035360352</v>
      </c>
      <c r="K200" s="10">
        <f>exp(-'Yield curve'!K193*$K$9/100)</f>
        <v>0.4657994976</v>
      </c>
      <c r="L200" s="10">
        <f>exp(-'Yield curve'!L193*$L$9/100)</f>
        <v>0.428699102</v>
      </c>
      <c r="M200" s="10">
        <f>exp(-'Yield curve'!M193*$M$9/100)</f>
        <v>0.3940805299</v>
      </c>
      <c r="N200" s="10">
        <f>exp(-'Yield curve'!N193*$N$9/100)</f>
        <v>0.3618230496</v>
      </c>
      <c r="O200" s="10">
        <f>exp(-'Yield curve'!O193*$O$9/100)</f>
        <v>0.3318075987</v>
      </c>
      <c r="P200" s="10">
        <f>exp(-'Yield curve'!P193*$P$9/100)</f>
        <v>0.3039171949</v>
      </c>
      <c r="Q200" s="10">
        <f>exp(-'Yield curve'!Q193*$Q$9/100)</f>
        <v>0.2774151939</v>
      </c>
      <c r="R200" s="10">
        <f>exp(-'Yield curve'!R193*$R$9/100)</f>
        <v>0.2528497096</v>
      </c>
      <c r="S200" s="10">
        <f>exp(-'Yield curve'!S193*$S$9/100)</f>
        <v>0.2301187037</v>
      </c>
      <c r="T200" s="10">
        <f>exp(-'Yield curve'!T193*$T$9/100)</f>
        <v>0.2091214699</v>
      </c>
      <c r="U200" s="99">
        <f>exp(-'Yield curve'!U193*$U$9/100)</f>
        <v>0.1897590822</v>
      </c>
      <c r="V200" s="99">
        <f t="shared" si="4"/>
        <v>57.6938898</v>
      </c>
      <c r="W200" s="99">
        <f t="shared" si="5"/>
        <v>11.89945344</v>
      </c>
      <c r="X200" s="99">
        <f>W200*(Bonds!AO190/100)*(1/(1+(Bonds!U190/100)))</f>
        <v>-0.006591886313</v>
      </c>
      <c r="Y200" s="99">
        <f>-W200*Bonds!$AS$8</f>
        <v>-1.863187386</v>
      </c>
      <c r="Z200" s="99">
        <f t="shared" si="6"/>
        <v>-5.891915848</v>
      </c>
    </row>
    <row r="201">
      <c r="A201" s="262">
        <v>42860.0</v>
      </c>
      <c r="B201" s="10">
        <f>exp(-'Yield curve'!B194*$B$9/100)</f>
        <v>0.9187878794</v>
      </c>
      <c r="C201" s="10">
        <f>exp(-'Yield curve'!C194*$C$9/100)</f>
        <v>0.8477241423</v>
      </c>
      <c r="D201" s="10">
        <f>exp(-'Yield curve'!D194*$D$9/100)</f>
        <v>0.7845068305</v>
      </c>
      <c r="E201" s="10">
        <f>exp(-'Yield curve'!E194*$E$9/100)</f>
        <v>0.727020939</v>
      </c>
      <c r="F201" s="10">
        <f>exp(-'Yield curve'!F194*$F$9/100)</f>
        <v>0.6753663464</v>
      </c>
      <c r="G201" s="10">
        <f>exp(-'Yield curve'!G194*$G$9/100)</f>
        <v>0.6266293885</v>
      </c>
      <c r="H201" s="10">
        <f>exp(-'Yield curve'!H194*$H$9/100)</f>
        <v>0.5821075817</v>
      </c>
      <c r="I201" s="10">
        <f>exp(-'Yield curve'!I194*$I$9/100)</f>
        <v>0.5386621752</v>
      </c>
      <c r="J201" s="10">
        <f>exp(-'Yield curve'!J194*$J$9/100)</f>
        <v>0.4984260727</v>
      </c>
      <c r="K201" s="10">
        <f>exp(-'Yield curve'!K194*$K$9/100)</f>
        <v>0.4611647152</v>
      </c>
      <c r="L201" s="10">
        <f>exp(-'Yield curve'!L194*$L$9/100)</f>
        <v>0.4241958585</v>
      </c>
      <c r="M201" s="10">
        <f>exp(-'Yield curve'!M194*$M$9/100)</f>
        <v>0.3897538083</v>
      </c>
      <c r="N201" s="10">
        <f>exp(-'Yield curve'!N194*$N$9/100)</f>
        <v>0.3577073804</v>
      </c>
      <c r="O201" s="10">
        <f>exp(-'Yield curve'!O194*$O$9/100)</f>
        <v>0.3279283958</v>
      </c>
      <c r="P201" s="10">
        <f>exp(-'Yield curve'!P194*$P$9/100)</f>
        <v>0.3002919833</v>
      </c>
      <c r="Q201" s="10">
        <f>exp(-'Yield curve'!Q194*$Q$9/100)</f>
        <v>0.2740622524</v>
      </c>
      <c r="R201" s="10">
        <f>exp(-'Yield curve'!R194*$R$9/100)</f>
        <v>0.2497736928</v>
      </c>
      <c r="S201" s="10">
        <f>exp(-'Yield curve'!S194*$S$9/100)</f>
        <v>0.2273192186</v>
      </c>
      <c r="T201" s="10">
        <f>exp(-'Yield curve'!T194*$T$9/100)</f>
        <v>0.2065939513</v>
      </c>
      <c r="U201" s="99">
        <f>exp(-'Yield curve'!U194*$U$9/100)</f>
        <v>0.1874955813</v>
      </c>
      <c r="V201" s="99">
        <f t="shared" si="4"/>
        <v>57.17163091</v>
      </c>
      <c r="W201" s="99">
        <f t="shared" si="5"/>
        <v>11.87502498</v>
      </c>
      <c r="X201" s="99">
        <f>W201*(Bonds!AO191/100)*(1/(1+(Bonds!U191/100)))</f>
        <v>-0.001095785271</v>
      </c>
      <c r="Y201" s="99">
        <f>-W201*Bonds!$AS$8</f>
        <v>-1.859362437</v>
      </c>
      <c r="Z201" s="99">
        <f t="shared" si="6"/>
        <v>-5.879820296</v>
      </c>
    </row>
    <row r="202">
      <c r="A202" s="262">
        <v>42859.0</v>
      </c>
      <c r="B202" s="10">
        <f>exp(-'Yield curve'!B195*$B$9/100)</f>
        <v>0.9198910867</v>
      </c>
      <c r="C202" s="10">
        <f>exp(-'Yield curve'!C195*$C$9/100)</f>
        <v>0.8490815866</v>
      </c>
      <c r="D202" s="10">
        <f>exp(-'Yield curve'!D195*$D$9/100)</f>
        <v>0.7861560259</v>
      </c>
      <c r="E202" s="10">
        <f>exp(-'Yield curve'!E195*$E$9/100)</f>
        <v>0.7289136529</v>
      </c>
      <c r="F202" s="10">
        <f>exp(-'Yield curve'!F195*$F$9/100)</f>
        <v>0.6773954876</v>
      </c>
      <c r="G202" s="10">
        <f>exp(-'Yield curve'!G195*$G$9/100)</f>
        <v>0.6287006813</v>
      </c>
      <c r="H202" s="10">
        <f>exp(-'Yield curve'!H195*$H$9/100)</f>
        <v>0.5841485278</v>
      </c>
      <c r="I202" s="10">
        <f>exp(-'Yield curve'!I195*$I$9/100)</f>
        <v>0.5405327779</v>
      </c>
      <c r="J202" s="10">
        <f>exp(-'Yield curve'!J195*$J$9/100)</f>
        <v>0.5000735957</v>
      </c>
      <c r="K202" s="10">
        <f>exp(-'Yield curve'!K195*$K$9/100)</f>
        <v>0.4625502867</v>
      </c>
      <c r="L202" s="10">
        <f>exp(-'Yield curve'!L195*$L$9/100)</f>
        <v>0.4253172151</v>
      </c>
      <c r="M202" s="10">
        <f>exp(-'Yield curve'!M195*$M$9/100)</f>
        <v>0.3905965864</v>
      </c>
      <c r="N202" s="10">
        <f>exp(-'Yield curve'!N195*$N$9/100)</f>
        <v>0.3582658394</v>
      </c>
      <c r="O202" s="10">
        <f>exp(-'Yield curve'!O195*$O$9/100)</f>
        <v>0.3282039714</v>
      </c>
      <c r="P202" s="10">
        <f>exp(-'Yield curve'!P195*$P$9/100)</f>
        <v>0.3002919833</v>
      </c>
      <c r="Q202" s="10">
        <f>exp(-'Yield curve'!Q195*$Q$9/100)</f>
        <v>0.2739745665</v>
      </c>
      <c r="R202" s="10">
        <f>exp(-'Yield curve'!R195*$R$9/100)</f>
        <v>0.2496039044</v>
      </c>
      <c r="S202" s="10">
        <f>exp(-'Yield curve'!S195*$S$9/100)</f>
        <v>0.2270738464</v>
      </c>
      <c r="T202" s="10">
        <f>exp(-'Yield curve'!T195*$T$9/100)</f>
        <v>0.206280167</v>
      </c>
      <c r="U202" s="99">
        <f>exp(-'Yield curve'!U195*$U$9/100)</f>
        <v>0.1871209649</v>
      </c>
      <c r="V202" s="99">
        <f t="shared" si="4"/>
        <v>57.20878751</v>
      </c>
      <c r="W202" s="99">
        <f t="shared" si="5"/>
        <v>11.86178462</v>
      </c>
      <c r="X202" s="99">
        <f>W202*(Bonds!AO192/100)*(1/(1+(Bonds!U192/100)))</f>
        <v>0.01203908754</v>
      </c>
      <c r="Y202" s="99">
        <f>-W202*Bonds!$AS$8</f>
        <v>-1.857289293</v>
      </c>
      <c r="Z202" s="99">
        <f t="shared" si="6"/>
        <v>-5.873264441</v>
      </c>
    </row>
    <row r="203">
      <c r="A203" s="262">
        <v>42858.0</v>
      </c>
      <c r="B203" s="10">
        <f>exp(-'Yield curve'!B196*$B$9/100)</f>
        <v>0.9201670954</v>
      </c>
      <c r="C203" s="10">
        <f>exp(-'Yield curve'!C196*$C$9/100)</f>
        <v>0.8506113098</v>
      </c>
      <c r="D203" s="10">
        <f>exp(-'Yield curve'!D196*$D$9/100)</f>
        <v>0.7882815153</v>
      </c>
      <c r="E203" s="10">
        <f>exp(-'Yield curve'!E196*$E$9/100)</f>
        <v>0.731542471</v>
      </c>
      <c r="F203" s="10">
        <f>exp(-'Yield curve'!F196*$F$9/100)</f>
        <v>0.6804506362</v>
      </c>
      <c r="G203" s="10">
        <f>exp(-'Yield curve'!G196*$G$9/100)</f>
        <v>0.6317256988</v>
      </c>
      <c r="H203" s="10">
        <f>exp(-'Yield curve'!H196*$H$9/100)</f>
        <v>0.5870178798</v>
      </c>
      <c r="I203" s="10">
        <f>exp(-'Yield curve'!I196*$I$9/100)</f>
        <v>0.5435682529</v>
      </c>
      <c r="J203" s="10">
        <f>exp(-'Yield curve'!J196*$J$9/100)</f>
        <v>0.5032340042</v>
      </c>
      <c r="K203" s="10">
        <f>exp(-'Yield curve'!K196*$K$9/100)</f>
        <v>0.4657994976</v>
      </c>
      <c r="L203" s="10">
        <f>exp(-'Yield curve'!L196*$L$9/100)</f>
        <v>0.4287934262</v>
      </c>
      <c r="M203" s="10">
        <f>exp(-'Yield curve'!M196*$M$9/100)</f>
        <v>0.3942697339</v>
      </c>
      <c r="N203" s="10">
        <f>exp(-'Yield curve'!N196*$N$9/100)</f>
        <v>0.3621053816</v>
      </c>
      <c r="O203" s="10">
        <f>exp(-'Yield curve'!O196*$O$9/100)</f>
        <v>0.3321794314</v>
      </c>
      <c r="P203" s="10">
        <f>exp(-'Yield curve'!P196*$P$9/100)</f>
        <v>0.3043734127</v>
      </c>
      <c r="Q203" s="10">
        <f>exp(-'Yield curve'!Q196*$Q$9/100)</f>
        <v>0.2781262866</v>
      </c>
      <c r="R203" s="10">
        <f>exp(-'Yield curve'!R196*$R$9/100)</f>
        <v>0.2537971381</v>
      </c>
      <c r="S203" s="10">
        <f>exp(-'Yield curve'!S196*$S$9/100)</f>
        <v>0.2312814296</v>
      </c>
      <c r="T203" s="10">
        <f>exp(-'Yield curve'!T196*$T$9/100)</f>
        <v>0.2104767675</v>
      </c>
      <c r="U203" s="99">
        <f>exp(-'Yield curve'!U196*$U$9/100)</f>
        <v>0.1912832433</v>
      </c>
      <c r="V203" s="99">
        <f t="shared" si="4"/>
        <v>57.88466278</v>
      </c>
      <c r="W203" s="99">
        <f t="shared" si="5"/>
        <v>11.92130737</v>
      </c>
      <c r="X203" s="99">
        <f>W203*(Bonds!AO193/100)*(1/(1+(Bonds!U193/100)))</f>
        <v>0.002202144152</v>
      </c>
      <c r="Y203" s="99">
        <f>-W203*Bonds!$AS$8</f>
        <v>-1.86660922</v>
      </c>
      <c r="Z203" s="99">
        <f t="shared" si="6"/>
        <v>-5.902736637</v>
      </c>
    </row>
    <row r="204">
      <c r="A204" s="262">
        <v>42857.0</v>
      </c>
      <c r="B204" s="10">
        <f>exp(-'Yield curve'!B197*$B$9/100)</f>
        <v>0.9200750833</v>
      </c>
      <c r="C204" s="10">
        <f>exp(-'Yield curve'!C197*$C$9/100)</f>
        <v>0.8507814491</v>
      </c>
      <c r="D204" s="10">
        <f>exp(-'Yield curve'!D197*$D$9/100)</f>
        <v>0.7892280209</v>
      </c>
      <c r="E204" s="10">
        <f>exp(-'Yield curve'!E197*$E$9/100)</f>
        <v>0.7327138759</v>
      </c>
      <c r="F204" s="10">
        <f>exp(-'Yield curve'!F197*$F$9/100)</f>
        <v>0.6818128993</v>
      </c>
      <c r="G204" s="10">
        <f>exp(-'Yield curve'!G197*$G$9/100)</f>
        <v>0.6332436613</v>
      </c>
      <c r="H204" s="10">
        <f>exp(-'Yield curve'!H197*$H$9/100)</f>
        <v>0.5886638331</v>
      </c>
      <c r="I204" s="10">
        <f>exp(-'Yield curve'!I197*$I$9/100)</f>
        <v>0.5450197026</v>
      </c>
      <c r="J204" s="10">
        <f>exp(-'Yield curve'!J197*$J$9/100)</f>
        <v>0.5044432163</v>
      </c>
      <c r="K204" s="10">
        <f>exp(-'Yield curve'!K197*$K$9/100)</f>
        <v>0.4667320289</v>
      </c>
      <c r="L204" s="10">
        <f>exp(-'Yield curve'!L197*$L$9/100)</f>
        <v>0.4296432783</v>
      </c>
      <c r="M204" s="10">
        <f>exp(-'Yield curve'!M197*$M$9/100)</f>
        <v>0.395027459</v>
      </c>
      <c r="N204" s="10">
        <f>exp(-'Yield curve'!N197*$N$9/100)</f>
        <v>0.3627650135</v>
      </c>
      <c r="O204" s="10">
        <f>exp(-'Yield curve'!O197*$O$9/100)</f>
        <v>0.3327379619</v>
      </c>
      <c r="P204" s="10">
        <f>exp(-'Yield curve'!P197*$P$9/100)</f>
        <v>0.3048303154</v>
      </c>
      <c r="Q204" s="10">
        <f>exp(-'Yield curve'!Q197*$Q$9/100)</f>
        <v>0.2786608021</v>
      </c>
      <c r="R204" s="10">
        <f>exp(-'Yield curve'!R197*$R$9/100)</f>
        <v>0.2544018947</v>
      </c>
      <c r="S204" s="10">
        <f>exp(-'Yield curve'!S197*$S$9/100)</f>
        <v>0.2319484802</v>
      </c>
      <c r="T204" s="10">
        <f>exp(-'Yield curve'!T197*$T$9/100)</f>
        <v>0.2111978304</v>
      </c>
      <c r="U204" s="99">
        <f>exp(-'Yield curve'!U197*$U$9/100)</f>
        <v>0.1920499086</v>
      </c>
      <c r="V204" s="99">
        <f t="shared" si="4"/>
        <v>58.02889772</v>
      </c>
      <c r="W204" s="99">
        <f t="shared" si="5"/>
        <v>11.92972125</v>
      </c>
      <c r="X204" s="99">
        <f>W204*(Bonds!AO194/100)*(1/(1+(Bonds!U194/100)))</f>
        <v>-0.001102052772</v>
      </c>
      <c r="Y204" s="99">
        <f>-W204*Bonds!$AS$8</f>
        <v>-1.867926646</v>
      </c>
      <c r="Z204" s="99">
        <f t="shared" si="6"/>
        <v>-5.906902704</v>
      </c>
    </row>
    <row r="205">
      <c r="A205" s="262">
        <v>42853.0</v>
      </c>
      <c r="B205" s="10">
        <f>exp(-'Yield curve'!B198*$B$9/100)</f>
        <v>0.9203511472</v>
      </c>
      <c r="C205" s="10">
        <f>exp(-'Yield curve'!C198*$C$9/100)</f>
        <v>0.8506113098</v>
      </c>
      <c r="D205" s="10">
        <f>exp(-'Yield curve'!D198*$D$9/100)</f>
        <v>0.7885180352</v>
      </c>
      <c r="E205" s="10">
        <f>exp(-'Yield curve'!E198*$E$9/100)</f>
        <v>0.7318351466</v>
      </c>
      <c r="F205" s="10">
        <f>exp(-'Yield curve'!F198*$F$9/100)</f>
        <v>0.6807909466</v>
      </c>
      <c r="G205" s="10">
        <f>exp(-'Yield curve'!G198*$G$9/100)</f>
        <v>0.6319152449</v>
      </c>
      <c r="H205" s="10">
        <f>exp(-'Yield curve'!H198*$H$9/100)</f>
        <v>0.5870178798</v>
      </c>
      <c r="I205" s="10">
        <f>exp(-'Yield curve'!I198*$I$9/100)</f>
        <v>0.5431335722</v>
      </c>
      <c r="J205" s="10">
        <f>exp(-'Yield curve'!J198*$J$9/100)</f>
        <v>0.5023289977</v>
      </c>
      <c r="K205" s="10">
        <f>exp(-'Yield curve'!K198*$K$9/100)</f>
        <v>0.4644041932</v>
      </c>
      <c r="L205" s="10">
        <f>exp(-'Yield curve'!L198*$L$9/100)</f>
        <v>0.4274747742</v>
      </c>
      <c r="M205" s="10">
        <f>exp(-'Yield curve'!M198*$M$9/100)</f>
        <v>0.3930415294</v>
      </c>
      <c r="N205" s="10">
        <f>exp(-'Yield curve'!N198*$N$9/100)</f>
        <v>0.3609773735</v>
      </c>
      <c r="O205" s="10">
        <f>exp(-'Yield curve'!O198*$O$9/100)</f>
        <v>0.3311578927</v>
      </c>
      <c r="P205" s="10">
        <f>exp(-'Yield curve'!P198*$P$9/100)</f>
        <v>0.3034616608</v>
      </c>
      <c r="Q205" s="10">
        <f>exp(-'Yield curve'!Q198*$Q$9/100)</f>
        <v>0.277503981</v>
      </c>
      <c r="R205" s="10">
        <f>exp(-'Yield curve'!R198*$R$9/100)</f>
        <v>0.2534522086</v>
      </c>
      <c r="S205" s="10">
        <f>exp(-'Yield curve'!S198*$S$9/100)</f>
        <v>0.2311981833</v>
      </c>
      <c r="T205" s="10">
        <f>exp(-'Yield curve'!T198*$T$9/100)</f>
        <v>0.2106367907</v>
      </c>
      <c r="U205" s="99">
        <f>exp(-'Yield curve'!U198*$U$9/100)</f>
        <v>0.1916661926</v>
      </c>
      <c r="V205" s="99">
        <f t="shared" si="4"/>
        <v>57.8925275</v>
      </c>
      <c r="W205" s="99">
        <f t="shared" si="5"/>
        <v>11.92606498</v>
      </c>
      <c r="X205" s="99">
        <f>W205*(Bonds!AO195/100)*(1/(1+(Bonds!U195/100)))</f>
        <v>-0.004406452975</v>
      </c>
      <c r="Y205" s="99">
        <f>-W205*Bonds!$AS$8</f>
        <v>-1.867354156</v>
      </c>
      <c r="Z205" s="99">
        <f t="shared" si="6"/>
        <v>-5.90509233</v>
      </c>
    </row>
    <row r="206">
      <c r="A206" s="262">
        <v>42852.0</v>
      </c>
      <c r="B206" s="10">
        <f>exp(-'Yield curve'!B199*$B$9/100)</f>
        <v>0.9205352359</v>
      </c>
      <c r="C206" s="10">
        <f>exp(-'Yield curve'!C199*$C$9/100)</f>
        <v>0.8490815866</v>
      </c>
      <c r="D206" s="10">
        <f>exp(-'Yield curve'!D199*$D$9/100)</f>
        <v>0.7854488038</v>
      </c>
      <c r="E206" s="10">
        <f>exp(-'Yield curve'!E199*$E$9/100)</f>
        <v>0.7278938877</v>
      </c>
      <c r="F206" s="10">
        <f>exp(-'Yield curve'!F199*$F$9/100)</f>
        <v>0.6760420505</v>
      </c>
      <c r="G206" s="10">
        <f>exp(-'Yield curve'!G199*$G$9/100)</f>
        <v>0.627005479</v>
      </c>
      <c r="H206" s="10">
        <f>exp(-'Yield curve'!H199*$H$9/100)</f>
        <v>0.5821075817</v>
      </c>
      <c r="I206" s="10">
        <f>exp(-'Yield curve'!I199*$I$9/100)</f>
        <v>0.5382314178</v>
      </c>
      <c r="J206" s="10">
        <f>exp(-'Yield curve'!J199*$J$9/100)</f>
        <v>0.4975297128</v>
      </c>
      <c r="K206" s="10">
        <f>exp(-'Yield curve'!K199*$K$9/100)</f>
        <v>0.4597832942</v>
      </c>
      <c r="L206" s="10">
        <f>exp(-'Yield curve'!L199*$L$9/100)</f>
        <v>0.4230774584</v>
      </c>
      <c r="M206" s="10">
        <f>exp(-'Yield curve'!M199*$M$9/100)</f>
        <v>0.3889128486</v>
      </c>
      <c r="N206" s="10">
        <f>exp(-'Yield curve'!N199*$N$9/100)</f>
        <v>0.3571497919</v>
      </c>
      <c r="O206" s="10">
        <f>exp(-'Yield curve'!O199*$O$9/100)</f>
        <v>0.3276530516</v>
      </c>
      <c r="P206" s="10">
        <f>exp(-'Yield curve'!P199*$P$9/100)</f>
        <v>0.3002919833</v>
      </c>
      <c r="Q206" s="10">
        <f>exp(-'Yield curve'!Q199*$Q$9/100)</f>
        <v>0.2746768399</v>
      </c>
      <c r="R206" s="10">
        <f>exp(-'Yield curve'!R199*$R$9/100)</f>
        <v>0.2509654497</v>
      </c>
      <c r="S206" s="10">
        <f>exp(-'Yield curve'!S199*$S$9/100)</f>
        <v>0.2290442644</v>
      </c>
      <c r="T206" s="10">
        <f>exp(-'Yield curve'!T199*$T$9/100)</f>
        <v>0.2088038468</v>
      </c>
      <c r="U206" s="99">
        <f>exp(-'Yield curve'!U199*$U$9/100)</f>
        <v>0.1901389801</v>
      </c>
      <c r="V206" s="99">
        <f t="shared" si="4"/>
        <v>57.47139227</v>
      </c>
      <c r="W206" s="99">
        <f t="shared" si="5"/>
        <v>11.91298273</v>
      </c>
      <c r="X206" s="99">
        <f>W206*(Bonds!AO196/100)*(1/(1+(Bonds!U196/100)))</f>
        <v>-0.00439999362</v>
      </c>
      <c r="Y206" s="99">
        <f>-W206*Bonds!$AS$8</f>
        <v>-1.865305769</v>
      </c>
      <c r="Z206" s="99">
        <f t="shared" si="6"/>
        <v>-5.898614762</v>
      </c>
    </row>
    <row r="207">
      <c r="A207" s="262">
        <v>42851.0</v>
      </c>
      <c r="B207" s="10">
        <f>exp(-'Yield curve'!B200*$B$9/100)</f>
        <v>0.920627294</v>
      </c>
      <c r="C207" s="10">
        <f>exp(-'Yield curve'!C200*$C$9/100)</f>
        <v>0.8502711333</v>
      </c>
      <c r="D207" s="10">
        <f>exp(-'Yield curve'!D200*$D$9/100)</f>
        <v>0.7870999794</v>
      </c>
      <c r="E207" s="10">
        <f>exp(-'Yield curve'!E200*$E$9/100)</f>
        <v>0.7293511323</v>
      </c>
      <c r="F207" s="10">
        <f>exp(-'Yield curve'!F200*$F$9/100)</f>
        <v>0.6770568745</v>
      </c>
      <c r="G207" s="10">
        <f>exp(-'Yield curve'!G200*$G$9/100)</f>
        <v>0.6275700379</v>
      </c>
      <c r="H207" s="10">
        <f>exp(-'Yield curve'!H200*$H$9/100)</f>
        <v>0.5821075817</v>
      </c>
      <c r="I207" s="10">
        <f>exp(-'Yield curve'!I200*$I$9/100)</f>
        <v>0.5379444376</v>
      </c>
      <c r="J207" s="10">
        <f>exp(-'Yield curve'!J200*$J$9/100)</f>
        <v>0.4969330352</v>
      </c>
      <c r="K207" s="10">
        <f>exp(-'Yield curve'!K200*$K$9/100)</f>
        <v>0.4588646466</v>
      </c>
      <c r="L207" s="10">
        <f>exp(-'Yield curve'!L200*$L$9/100)</f>
        <v>0.4219620069</v>
      </c>
      <c r="M207" s="10">
        <f>exp(-'Yield curve'!M200*$M$9/100)</f>
        <v>0.3876082943</v>
      </c>
      <c r="N207" s="10">
        <f>exp(-'Yield curve'!N200*$N$9/100)</f>
        <v>0.3556671348</v>
      </c>
      <c r="O207" s="10">
        <f>exp(-'Yield curve'!O200*$O$9/100)</f>
        <v>0.3260058347</v>
      </c>
      <c r="P207" s="10">
        <f>exp(-'Yield curve'!P200*$P$9/100)</f>
        <v>0.2984956259</v>
      </c>
      <c r="Q207" s="10">
        <f>exp(-'Yield curve'!Q200*$Q$9/100)</f>
        <v>0.2729245215</v>
      </c>
      <c r="R207" s="10">
        <f>exp(-'Yield curve'!R200*$R$9/100)</f>
        <v>0.2492646738</v>
      </c>
      <c r="S207" s="10">
        <f>exp(-'Yield curve'!S200*$S$9/100)</f>
        <v>0.2274010683</v>
      </c>
      <c r="T207" s="10">
        <f>exp(-'Yield curve'!T200*$T$9/100)</f>
        <v>0.2072229525</v>
      </c>
      <c r="U207" s="99">
        <f>exp(-'Yield curve'!U200*$U$9/100)</f>
        <v>0.1886239365</v>
      </c>
      <c r="V207" s="99">
        <f t="shared" si="4"/>
        <v>57.27440246</v>
      </c>
      <c r="W207" s="99">
        <f t="shared" si="5"/>
        <v>11.88434541</v>
      </c>
      <c r="X207" s="99">
        <f>W207*(Bonds!AO197/100)*(1/(1+(Bonds!U197/100)))</f>
        <v>0</v>
      </c>
      <c r="Y207" s="99">
        <f>-W207*Bonds!$AS$8</f>
        <v>-1.860821808</v>
      </c>
      <c r="Z207" s="99">
        <f t="shared" si="6"/>
        <v>-5.884435233</v>
      </c>
    </row>
    <row r="208">
      <c r="A208" s="262">
        <v>42850.0</v>
      </c>
      <c r="B208" s="10">
        <f>exp(-'Yield curve'!B201*$B$9/100)</f>
        <v>0.9205352359</v>
      </c>
      <c r="C208" s="10">
        <f>exp(-'Yield curve'!C201*$C$9/100)</f>
        <v>0.8502711333</v>
      </c>
      <c r="D208" s="10">
        <f>exp(-'Yield curve'!D201*$D$9/100)</f>
        <v>0.7875723811</v>
      </c>
      <c r="E208" s="10">
        <f>exp(-'Yield curve'!E201*$E$9/100)</f>
        <v>0.7300808482</v>
      </c>
      <c r="F208" s="10">
        <f>exp(-'Yield curve'!F201*$F$9/100)</f>
        <v>0.6780732219</v>
      </c>
      <c r="G208" s="10">
        <f>exp(-'Yield curve'!G201*$G$9/100)</f>
        <v>0.6285120993</v>
      </c>
      <c r="H208" s="10">
        <f>exp(-'Yield curve'!H201*$H$9/100)</f>
        <v>0.5829231031</v>
      </c>
      <c r="I208" s="10">
        <f>exp(-'Yield curve'!I201*$I$9/100)</f>
        <v>0.5385185511</v>
      </c>
      <c r="J208" s="10">
        <f>exp(-'Yield curve'!J201*$J$9/100)</f>
        <v>0.4972312845</v>
      </c>
      <c r="K208" s="10">
        <f>exp(-'Yield curve'!K201*$K$9/100)</f>
        <v>0.4588646466</v>
      </c>
      <c r="L208" s="10">
        <f>exp(-'Yield curve'!L201*$L$9/100)</f>
        <v>0.4218691855</v>
      </c>
      <c r="M208" s="10">
        <f>exp(-'Yield curve'!M201*$M$9/100)</f>
        <v>0.387422287</v>
      </c>
      <c r="N208" s="10">
        <f>exp(-'Yield curve'!N201*$N$9/100)</f>
        <v>0.3553898226</v>
      </c>
      <c r="O208" s="10">
        <f>exp(-'Yield curve'!O201*$O$9/100)</f>
        <v>0.3256409125</v>
      </c>
      <c r="P208" s="10">
        <f>exp(-'Yield curve'!P201*$P$9/100)</f>
        <v>0.2980482181</v>
      </c>
      <c r="Q208" s="10">
        <f>exp(-'Yield curve'!Q201*$Q$9/100)</f>
        <v>0.2725754016</v>
      </c>
      <c r="R208" s="10">
        <f>exp(-'Yield curve'!R201*$R$9/100)</f>
        <v>0.2490105535</v>
      </c>
      <c r="S208" s="10">
        <f>exp(-'Yield curve'!S201*$S$9/100)</f>
        <v>0.2272373984</v>
      </c>
      <c r="T208" s="10">
        <f>exp(-'Yield curve'!T201*$T$9/100)</f>
        <v>0.2071442228</v>
      </c>
      <c r="U208" s="99">
        <f>exp(-'Yield curve'!U201*$U$9/100)</f>
        <v>0.1886239365</v>
      </c>
      <c r="V208" s="99">
        <f t="shared" si="4"/>
        <v>57.28457143</v>
      </c>
      <c r="W208" s="99">
        <f t="shared" si="5"/>
        <v>11.88188227</v>
      </c>
      <c r="X208" s="99">
        <f>W208*(Bonds!AO198/100)*(1/(1+(Bonds!U198/100)))</f>
        <v>0.01096721642</v>
      </c>
      <c r="Y208" s="99">
        <f>-W208*Bonds!$AS$8</f>
        <v>-1.860436135</v>
      </c>
      <c r="Z208" s="99">
        <f t="shared" si="6"/>
        <v>-5.883215627</v>
      </c>
    </row>
    <row r="209">
      <c r="A209" s="262">
        <v>42849.0</v>
      </c>
      <c r="B209" s="10">
        <f>exp(-'Yield curve'!B202*$B$9/100)</f>
        <v>0.9214562315</v>
      </c>
      <c r="C209" s="10">
        <f>exp(-'Yield curve'!C202*$C$9/100)</f>
        <v>0.851632656</v>
      </c>
      <c r="D209" s="10">
        <f>exp(-'Yield curve'!D202*$D$9/100)</f>
        <v>0.7882815153</v>
      </c>
      <c r="E209" s="10">
        <f>exp(-'Yield curve'!E202*$E$9/100)</f>
        <v>0.730372939</v>
      </c>
      <c r="F209" s="10">
        <f>exp(-'Yield curve'!F202*$F$9/100)</f>
        <v>0.67773427</v>
      </c>
      <c r="G209" s="10">
        <f>exp(-'Yield curve'!G202*$G$9/100)</f>
        <v>0.628323574</v>
      </c>
      <c r="H209" s="10">
        <f>exp(-'Yield curve'!H202*$H$9/100)</f>
        <v>0.5829231031</v>
      </c>
      <c r="I209" s="10">
        <f>exp(-'Yield curve'!I202*$I$9/100)</f>
        <v>0.5388058376</v>
      </c>
      <c r="J209" s="10">
        <f>exp(-'Yield curve'!J202*$J$9/100)</f>
        <v>0.4978283202</v>
      </c>
      <c r="K209" s="10">
        <f>exp(-'Yield curve'!K202*$K$9/100)</f>
        <v>0.4597832942</v>
      </c>
      <c r="L209" s="10">
        <f>exp(-'Yield curve'!L202*$L$9/100)</f>
        <v>0.4232636534</v>
      </c>
      <c r="M209" s="10">
        <f>exp(-'Yield curve'!M202*$M$9/100)</f>
        <v>0.3892863842</v>
      </c>
      <c r="N209" s="10">
        <f>exp(-'Yield curve'!N202*$N$9/100)</f>
        <v>0.3577073804</v>
      </c>
      <c r="O209" s="10">
        <f>exp(-'Yield curve'!O202*$O$9/100)</f>
        <v>0.328387817</v>
      </c>
      <c r="P209" s="10">
        <f>exp(-'Yield curve'!P202*$P$9/100)</f>
        <v>0.3011942119</v>
      </c>
      <c r="Q209" s="10">
        <f>exp(-'Yield curve'!Q202*$Q$9/100)</f>
        <v>0.2759101527</v>
      </c>
      <c r="R209" s="10">
        <f>exp(-'Yield curve'!R202*$R$9/100)</f>
        <v>0.2525060677</v>
      </c>
      <c r="S209" s="10">
        <f>exp(-'Yield curve'!S202*$S$9/100)</f>
        <v>0.2308654975</v>
      </c>
      <c r="T209" s="10">
        <f>exp(-'Yield curve'!T202*$T$9/100)</f>
        <v>0.2108770535</v>
      </c>
      <c r="U209" s="99">
        <f>exp(-'Yield curve'!U202*$U$9/100)</f>
        <v>0.1924343928</v>
      </c>
      <c r="V209" s="99">
        <f t="shared" si="4"/>
        <v>57.80173669</v>
      </c>
      <c r="W209" s="99">
        <f t="shared" si="5"/>
        <v>11.94199655</v>
      </c>
      <c r="X209" s="99">
        <f>W209*(Bonds!AO199/100)*(1/(1+(Bonds!U199/100)))</f>
        <v>0.01103288669</v>
      </c>
      <c r="Y209" s="99">
        <f>-W209*Bonds!$AS$8</f>
        <v>-1.869848683</v>
      </c>
      <c r="Z209" s="99">
        <f t="shared" si="6"/>
        <v>-5.912980717</v>
      </c>
    </row>
    <row r="210">
      <c r="A210" s="262">
        <v>42845.0</v>
      </c>
      <c r="B210" s="10">
        <f>exp(-'Yield curve'!B203*$B$9/100)</f>
        <v>0.9186960052</v>
      </c>
      <c r="C210" s="10">
        <f>exp(-'Yield curve'!C203*$C$9/100)</f>
        <v>0.848402593</v>
      </c>
      <c r="D210" s="10">
        <f>exp(-'Yield curve'!D203*$D$9/100)</f>
        <v>0.7854488038</v>
      </c>
      <c r="E210" s="10">
        <f>exp(-'Yield curve'!E203*$E$9/100)</f>
        <v>0.7271663577</v>
      </c>
      <c r="F210" s="10">
        <f>exp(-'Yield curve'!F203*$F$9/100)</f>
        <v>0.6743540562</v>
      </c>
      <c r="G210" s="10">
        <f>exp(-'Yield curve'!G203*$G$9/100)</f>
        <v>0.6240030642</v>
      </c>
      <c r="H210" s="10">
        <f>exp(-'Yield curve'!H203*$H$9/100)</f>
        <v>0.5776425657</v>
      </c>
      <c r="I210" s="10">
        <f>exp(-'Yield curve'!I203*$I$9/100)</f>
        <v>0.5335157607</v>
      </c>
      <c r="J210" s="10">
        <f>exp(-'Yield curve'!J203*$J$9/100)</f>
        <v>0.4926284698</v>
      </c>
      <c r="K210" s="10">
        <f>exp(-'Yield curve'!K203*$K$9/100)</f>
        <v>0.4547533932</v>
      </c>
      <c r="L210" s="10">
        <f>exp(-'Yield curve'!L203*$L$9/100)</f>
        <v>0.4190018265</v>
      </c>
      <c r="M210" s="10">
        <f>exp(-'Yield curve'!M203*$M$9/100)</f>
        <v>0.3858448243</v>
      </c>
      <c r="N210" s="10">
        <f>exp(-'Yield curve'!N203*$N$9/100)</f>
        <v>0.3551127267</v>
      </c>
      <c r="O210" s="10">
        <f>exp(-'Yield curve'!O203*$O$9/100)</f>
        <v>0.3266454327</v>
      </c>
      <c r="P210" s="10">
        <f>exp(-'Yield curve'!P203*$P$9/100)</f>
        <v>0.3002919833</v>
      </c>
      <c r="Q210" s="10">
        <f>exp(-'Yield curve'!Q203*$Q$9/100)</f>
        <v>0.2760867917</v>
      </c>
      <c r="R210" s="10">
        <f>exp(-'Yield curve'!R203*$R$9/100)</f>
        <v>0.2537108617</v>
      </c>
      <c r="S210" s="10">
        <f>exp(-'Yield curve'!S203*$S$9/100)</f>
        <v>0.2330365432</v>
      </c>
      <c r="T210" s="10">
        <f>exp(-'Yield curve'!T203*$T$9/100)</f>
        <v>0.2139442098</v>
      </c>
      <c r="U210" s="99">
        <f>exp(-'Yield curve'!U203*$U$9/100)</f>
        <v>0.1963218254</v>
      </c>
      <c r="V210" s="99">
        <f t="shared" si="4"/>
        <v>58.01861492</v>
      </c>
      <c r="W210" s="99">
        <f t="shared" si="5"/>
        <v>12.01680362</v>
      </c>
      <c r="X210" s="99">
        <f>W210*(Bonds!AO200/100)*(1/(1+(Bonds!U200/100)))</f>
        <v>-0.008889812183</v>
      </c>
      <c r="Y210" s="99">
        <f>-W210*Bonds!$AS$8</f>
        <v>-1.881561791</v>
      </c>
      <c r="Z210" s="99">
        <f t="shared" si="6"/>
        <v>-5.950020817</v>
      </c>
    </row>
    <row r="211">
      <c r="A211" s="262">
        <v>42844.0</v>
      </c>
      <c r="B211" s="10">
        <f>exp(-'Yield curve'!B204*$B$9/100)</f>
        <v>0.9172272669</v>
      </c>
      <c r="C211" s="10">
        <f>exp(-'Yield curve'!C204*$C$9/100)</f>
        <v>0.8456920439</v>
      </c>
      <c r="D211" s="10">
        <f>exp(-'Yield curve'!D204*$D$9/100)</f>
        <v>0.782391519</v>
      </c>
      <c r="E211" s="10">
        <f>exp(-'Yield curve'!E204*$E$9/100)</f>
        <v>0.7236843227</v>
      </c>
      <c r="F211" s="10">
        <f>exp(-'Yield curve'!F204*$F$9/100)</f>
        <v>0.6706552899</v>
      </c>
      <c r="G211" s="10">
        <f>exp(-'Yield curve'!G204*$G$9/100)</f>
        <v>0.6200842023</v>
      </c>
      <c r="H211" s="10">
        <f>exp(-'Yield curve'!H204*$H$9/100)</f>
        <v>0.573613187</v>
      </c>
      <c r="I211" s="10">
        <f>exp(-'Yield curve'!I204*$I$9/100)</f>
        <v>0.5292646616</v>
      </c>
      <c r="J211" s="10">
        <f>exp(-'Yield curve'!J204*$J$9/100)</f>
        <v>0.4882147053</v>
      </c>
      <c r="K211" s="10">
        <f>exp(-'Yield curve'!K204*$K$9/100)</f>
        <v>0.4502285213</v>
      </c>
      <c r="L211" s="10">
        <f>exp(-'Yield curve'!L204*$L$9/100)</f>
        <v>0.4145092453</v>
      </c>
      <c r="M211" s="10">
        <f>exp(-'Yield curve'!M204*$M$9/100)</f>
        <v>0.3814253967</v>
      </c>
      <c r="N211" s="10">
        <f>exp(-'Yield curve'!N204*$N$9/100)</f>
        <v>0.3507996557</v>
      </c>
      <c r="O211" s="10">
        <f>exp(-'Yield curve'!O204*$O$9/100)</f>
        <v>0.3224652179</v>
      </c>
      <c r="P211" s="10">
        <f>exp(-'Yield curve'!P204*$P$9/100)</f>
        <v>0.2962652829</v>
      </c>
      <c r="Q211" s="10">
        <f>exp(-'Yield curve'!Q204*$Q$9/100)</f>
        <v>0.2722267283</v>
      </c>
      <c r="R211" s="10">
        <f>exp(-'Yield curve'!R204*$R$9/100)</f>
        <v>0.2500285919</v>
      </c>
      <c r="S211" s="10">
        <f>exp(-'Yield curve'!S204*$S$9/100)</f>
        <v>0.2295395347</v>
      </c>
      <c r="T211" s="10">
        <f>exp(-'Yield curve'!T204*$T$9/100)</f>
        <v>0.2106367907</v>
      </c>
      <c r="U211" s="99">
        <f>exp(-'Yield curve'!U204*$U$9/100)</f>
        <v>0.1932056719</v>
      </c>
      <c r="V211" s="99">
        <f t="shared" si="4"/>
        <v>57.40919853</v>
      </c>
      <c r="W211" s="99">
        <f t="shared" si="5"/>
        <v>11.97943218</v>
      </c>
      <c r="X211" s="99">
        <f>W211*(Bonds!AO201/100)*(1/(1+(Bonds!U201/100)))</f>
        <v>0.004427807125</v>
      </c>
      <c r="Y211" s="99">
        <f>-W211*Bonds!$AS$8</f>
        <v>-1.875710262</v>
      </c>
      <c r="Z211" s="99">
        <f t="shared" si="6"/>
        <v>-5.931516657</v>
      </c>
    </row>
    <row r="212">
      <c r="A212" s="262">
        <v>42843.0</v>
      </c>
      <c r="B212" s="10">
        <f>exp(-'Yield curve'!B205*$B$9/100)</f>
        <v>0.9164937785</v>
      </c>
      <c r="C212" s="10">
        <f>exp(-'Yield curve'!C205*$C$9/100)</f>
        <v>0.8446778221</v>
      </c>
      <c r="D212" s="10">
        <f>exp(-'Yield curve'!D205*$D$9/100)</f>
        <v>0.780984481</v>
      </c>
      <c r="E212" s="10">
        <f>exp(-'Yield curve'!E205*$E$9/100)</f>
        <v>0.7220939673</v>
      </c>
      <c r="F212" s="10">
        <f>exp(-'Yield curve'!F205*$F$9/100)</f>
        <v>0.6689807457</v>
      </c>
      <c r="G212" s="10">
        <f>exp(-'Yield curve'!G205*$G$9/100)</f>
        <v>0.6184122331</v>
      </c>
      <c r="H212" s="10">
        <f>exp(-'Yield curve'!H205*$H$9/100)</f>
        <v>0.5720093166</v>
      </c>
      <c r="I212" s="10">
        <f>exp(-'Yield curve'!I205*$I$9/100)</f>
        <v>0.5278551694</v>
      </c>
      <c r="J212" s="10">
        <f>exp(-'Yield curve'!J205*$J$9/100)</f>
        <v>0.4870443949</v>
      </c>
      <c r="K212" s="10">
        <f>exp(-'Yield curve'!K205*$K$9/100)</f>
        <v>0.4493289641</v>
      </c>
      <c r="L212" s="10">
        <f>exp(-'Yield curve'!L205*$L$9/100)</f>
        <v>0.413962454</v>
      </c>
      <c r="M212" s="10">
        <f>exp(-'Yield curve'!M205*$M$9/100)</f>
        <v>0.3812423564</v>
      </c>
      <c r="N212" s="10">
        <f>exp(-'Yield curve'!N205*$N$9/100)</f>
        <v>0.3509821189</v>
      </c>
      <c r="O212" s="10">
        <f>exp(-'Yield curve'!O205*$O$9/100)</f>
        <v>0.3230074148</v>
      </c>
      <c r="P212" s="10">
        <f>exp(-'Yield curve'!P205*$P$9/100)</f>
        <v>0.2971554133</v>
      </c>
      <c r="Q212" s="10">
        <f>exp(-'Yield curve'!Q205*$Q$9/100)</f>
        <v>0.2732740886</v>
      </c>
      <c r="R212" s="10">
        <f>exp(-'Yield curve'!R205*$R$9/100)</f>
        <v>0.251221565</v>
      </c>
      <c r="S212" s="10">
        <f>exp(-'Yield curve'!S205*$S$9/100)</f>
        <v>0.2308654975</v>
      </c>
      <c r="T212" s="10">
        <f>exp(-'Yield curve'!T205*$T$9/100)</f>
        <v>0.212082485</v>
      </c>
      <c r="U212" s="99">
        <f>exp(-'Yield curve'!U205*$U$9/100)</f>
        <v>0.1947575164</v>
      </c>
      <c r="V212" s="99">
        <f t="shared" si="4"/>
        <v>57.54147877</v>
      </c>
      <c r="W212" s="99">
        <f t="shared" si="5"/>
        <v>12.01005326</v>
      </c>
      <c r="X212" s="99">
        <f>W212*(Bonds!AO202/100)*(1/(1+(Bonds!U202/100)))</f>
        <v>-0.001110191649</v>
      </c>
      <c r="Y212" s="99">
        <f>-W212*Bonds!$AS$8</f>
        <v>-1.880504836</v>
      </c>
      <c r="Z212" s="99">
        <f t="shared" si="6"/>
        <v>-5.946678432</v>
      </c>
    </row>
    <row r="213">
      <c r="A213" s="262">
        <v>42842.0</v>
      </c>
      <c r="B213" s="10">
        <f>exp(-'Yield curve'!B206*$B$9/100)</f>
        <v>0.9165854325</v>
      </c>
      <c r="C213" s="10">
        <f>exp(-'Yield curve'!C206*$C$9/100)</f>
        <v>0.8450157608</v>
      </c>
      <c r="D213" s="10">
        <f>exp(-'Yield curve'!D206*$D$9/100)</f>
        <v>0.7814532123</v>
      </c>
      <c r="E213" s="10">
        <f>exp(-'Yield curve'!E206*$E$9/100)</f>
        <v>0.7226718736</v>
      </c>
      <c r="F213" s="10">
        <f>exp(-'Yield curve'!F206*$F$9/100)</f>
        <v>0.669650061</v>
      </c>
      <c r="G213" s="10">
        <f>exp(-'Yield curve'!G206*$G$9/100)</f>
        <v>0.6191547732</v>
      </c>
      <c r="H213" s="10">
        <f>exp(-'Yield curve'!H206*$H$9/100)</f>
        <v>0.5728106905</v>
      </c>
      <c r="I213" s="10">
        <f>exp(-'Yield curve'!I206*$I$9/100)</f>
        <v>0.5287004137</v>
      </c>
      <c r="J213" s="10">
        <f>exp(-'Yield curve'!J206*$J$9/100)</f>
        <v>0.4879218643</v>
      </c>
      <c r="K213" s="10">
        <f>exp(-'Yield curve'!K206*$K$9/100)</f>
        <v>0.4502285213</v>
      </c>
      <c r="L213" s="10">
        <f>exp(-'Yield curve'!L206*$L$9/100)</f>
        <v>0.4146916695</v>
      </c>
      <c r="M213" s="10">
        <f>exp(-'Yield curve'!M206*$M$9/100)</f>
        <v>0.3817917409</v>
      </c>
      <c r="N213" s="10">
        <f>exp(-'Yield curve'!N206*$N$9/100)</f>
        <v>0.3513473302</v>
      </c>
      <c r="O213" s="10">
        <f>exp(-'Yield curve'!O206*$O$9/100)</f>
        <v>0.3231883496</v>
      </c>
      <c r="P213" s="10">
        <f>exp(-'Yield curve'!P206*$P$9/100)</f>
        <v>0.2971554133</v>
      </c>
      <c r="Q213" s="10">
        <f>exp(-'Yield curve'!Q206*$Q$9/100)</f>
        <v>0.2731866549</v>
      </c>
      <c r="R213" s="10">
        <f>exp(-'Yield curve'!R206*$R$9/100)</f>
        <v>0.2510507924</v>
      </c>
      <c r="S213" s="10">
        <f>exp(-'Yield curve'!S206*$S$9/100)</f>
        <v>0.2306162973</v>
      </c>
      <c r="T213" s="10">
        <f>exp(-'Yield curve'!T206*$T$9/100)</f>
        <v>0.2117603645</v>
      </c>
      <c r="U213" s="99">
        <f>exp(-'Yield curve'!U206*$U$9/100)</f>
        <v>0.1943683906</v>
      </c>
      <c r="V213" s="99">
        <f t="shared" si="4"/>
        <v>57.53023748</v>
      </c>
      <c r="W213" s="99">
        <f t="shared" si="5"/>
        <v>12.001706</v>
      </c>
      <c r="X213" s="99">
        <f>W213*(Bonds!AO203/100)*(1/(1+(Bonds!U203/100)))</f>
        <v>-0.001109317497</v>
      </c>
      <c r="Y213" s="99">
        <f>-W213*Bonds!$AS$8</f>
        <v>-1.879197843</v>
      </c>
      <c r="Z213" s="99">
        <f t="shared" si="6"/>
        <v>-5.942545357</v>
      </c>
    </row>
    <row r="214">
      <c r="A214" s="262">
        <v>42839.0</v>
      </c>
      <c r="B214" s="10">
        <f>exp(-'Yield curve'!B207*$B$9/100)</f>
        <v>0.9159440472</v>
      </c>
      <c r="C214" s="10">
        <f>exp(-'Yield curve'!C207*$C$9/100)</f>
        <v>0.8443400185</v>
      </c>
      <c r="D214" s="10">
        <f>exp(-'Yield curve'!D207*$D$9/100)</f>
        <v>0.7807502208</v>
      </c>
      <c r="E214" s="10">
        <f>exp(-'Yield curve'!E207*$E$9/100)</f>
        <v>0.7220939673</v>
      </c>
      <c r="F214" s="10">
        <f>exp(-'Yield curve'!F207*$F$9/100)</f>
        <v>0.6693153197</v>
      </c>
      <c r="G214" s="10">
        <f>exp(-'Yield curve'!G207*$G$9/100)</f>
        <v>0.6189690547</v>
      </c>
      <c r="H214" s="10">
        <f>exp(-'Yield curve'!H207*$H$9/100)</f>
        <v>0.5728106905</v>
      </c>
      <c r="I214" s="10">
        <f>exp(-'Yield curve'!I207*$I$9/100)</f>
        <v>0.5285594457</v>
      </c>
      <c r="J214" s="10">
        <f>exp(-'Yield curve'!J207*$J$9/100)</f>
        <v>0.487629199</v>
      </c>
      <c r="K214" s="10">
        <f>exp(-'Yield curve'!K207*$K$9/100)</f>
        <v>0.4497785178</v>
      </c>
      <c r="L214" s="10">
        <f>exp(-'Yield curve'!L207*$L$9/100)</f>
        <v>0.4141446376</v>
      </c>
      <c r="M214" s="10">
        <f>exp(-'Yield curve'!M207*$M$9/100)</f>
        <v>0.3811508692</v>
      </c>
      <c r="N214" s="10">
        <f>exp(-'Yield curve'!N207*$N$9/100)</f>
        <v>0.3506172873</v>
      </c>
      <c r="O214" s="10">
        <f>exp(-'Yield curve'!O207*$O$9/100)</f>
        <v>0.3223749403</v>
      </c>
      <c r="P214" s="10">
        <f>exp(-'Yield curve'!P207*$P$9/100)</f>
        <v>0.2962652829</v>
      </c>
      <c r="Q214" s="10">
        <f>exp(-'Yield curve'!Q207*$Q$9/100)</f>
        <v>0.2724010092</v>
      </c>
      <c r="R214" s="10">
        <f>exp(-'Yield curve'!R207*$R$9/100)</f>
        <v>0.2503688621</v>
      </c>
      <c r="S214" s="10">
        <f>exp(-'Yield curve'!S207*$S$9/100)</f>
        <v>0.2300358759</v>
      </c>
      <c r="T214" s="10">
        <f>exp(-'Yield curve'!T207*$T$9/100)</f>
        <v>0.2112781008</v>
      </c>
      <c r="U214" s="99">
        <f>exp(-'Yield curve'!U207*$U$9/100)</f>
        <v>0.1939800423</v>
      </c>
      <c r="V214" s="99">
        <f t="shared" si="4"/>
        <v>57.44923378</v>
      </c>
      <c r="W214" s="99">
        <f t="shared" si="5"/>
        <v>11.99696648</v>
      </c>
      <c r="X214" s="99">
        <f>W214*(Bonds!AO204/100)*(1/(1+(Bonds!U204/100)))</f>
        <v>-0.001108776939</v>
      </c>
      <c r="Y214" s="99">
        <f>-W214*Bonds!$AS$8</f>
        <v>-1.87845574</v>
      </c>
      <c r="Z214" s="99">
        <f t="shared" si="6"/>
        <v>-5.940198621</v>
      </c>
    </row>
    <row r="215">
      <c r="A215" s="262">
        <v>42838.0</v>
      </c>
      <c r="B215" s="10">
        <f>exp(-'Yield curve'!B208*$B$9/100)</f>
        <v>0.9158524574</v>
      </c>
      <c r="C215" s="10">
        <f>exp(-'Yield curve'!C208*$C$9/100)</f>
        <v>0.8441711674</v>
      </c>
      <c r="D215" s="10">
        <f>exp(-'Yield curve'!D208*$D$9/100)</f>
        <v>0.7805160309</v>
      </c>
      <c r="E215" s="10">
        <f>exp(-'Yield curve'!E208*$E$9/100)</f>
        <v>0.7218051874</v>
      </c>
      <c r="F215" s="10">
        <f>exp(-'Yield curve'!F208*$F$9/100)</f>
        <v>0.6689807457</v>
      </c>
      <c r="G215" s="10">
        <f>exp(-'Yield curve'!G208*$G$9/100)</f>
        <v>0.6184122331</v>
      </c>
      <c r="H215" s="10">
        <f>exp(-'Yield curve'!H208*$H$9/100)</f>
        <v>0.5720093166</v>
      </c>
      <c r="I215" s="10">
        <f>exp(-'Yield curve'!I208*$I$9/100)</f>
        <v>0.5278551694</v>
      </c>
      <c r="J215" s="10">
        <f>exp(-'Yield curve'!J208*$J$9/100)</f>
        <v>0.4870443949</v>
      </c>
      <c r="K215" s="10">
        <f>exp(-'Yield curve'!K208*$K$9/100)</f>
        <v>0.4493289641</v>
      </c>
      <c r="L215" s="10">
        <f>exp(-'Yield curve'!L208*$L$9/100)</f>
        <v>0.4137803506</v>
      </c>
      <c r="M215" s="10">
        <f>exp(-'Yield curve'!M208*$M$9/100)</f>
        <v>0.3808765394</v>
      </c>
      <c r="N215" s="10">
        <f>exp(-'Yield curve'!N208*$N$9/100)</f>
        <v>0.3504350137</v>
      </c>
      <c r="O215" s="10">
        <f>exp(-'Yield curve'!O208*$O$9/100)</f>
        <v>0.3222846879</v>
      </c>
      <c r="P215" s="10">
        <f>exp(-'Yield curve'!P208*$P$9/100)</f>
        <v>0.2962652829</v>
      </c>
      <c r="Q215" s="10">
        <f>exp(-'Yield curve'!Q208*$Q$9/100)</f>
        <v>0.2723138548</v>
      </c>
      <c r="R215" s="10">
        <f>exp(-'Yield curve'!R208*$R$9/100)</f>
        <v>0.2501986692</v>
      </c>
      <c r="S215" s="10">
        <f>exp(-'Yield curve'!S208*$S$9/100)</f>
        <v>0.2297875713</v>
      </c>
      <c r="T215" s="10">
        <f>exp(-'Yield curve'!T208*$T$9/100)</f>
        <v>0.210957202</v>
      </c>
      <c r="U215" s="99">
        <f>exp(-'Yield curve'!U208*$U$9/100)</f>
        <v>0.1935924699</v>
      </c>
      <c r="V215" s="99">
        <f t="shared" si="4"/>
        <v>57.38511623</v>
      </c>
      <c r="W215" s="99">
        <f t="shared" si="5"/>
        <v>11.99255255</v>
      </c>
      <c r="X215" s="99">
        <f>W215*(Bonds!AO205/100)*(1/(1+(Bonds!U205/100)))</f>
        <v>-0.007757865985</v>
      </c>
      <c r="Y215" s="99">
        <f>-W215*Bonds!$AS$8</f>
        <v>-1.877764617</v>
      </c>
      <c r="Z215" s="99">
        <f t="shared" si="6"/>
        <v>-5.938013099</v>
      </c>
    </row>
    <row r="216">
      <c r="A216" s="262">
        <v>42837.0</v>
      </c>
      <c r="B216" s="10">
        <f>exp(-'Yield curve'!B209*$B$9/100)</f>
        <v>0.9153031107</v>
      </c>
      <c r="C216" s="10">
        <f>exp(-'Yield curve'!C209*$C$9/100)</f>
        <v>0.8434961005</v>
      </c>
      <c r="D216" s="10">
        <f>exp(-'Yield curve'!D209*$D$9/100)</f>
        <v>0.7795799734</v>
      </c>
      <c r="E216" s="10">
        <f>exp(-'Yield curve'!E209*$E$9/100)</f>
        <v>0.7203630197</v>
      </c>
      <c r="F216" s="10">
        <f>exp(-'Yield curve'!F209*$F$9/100)</f>
        <v>0.6669768109</v>
      </c>
      <c r="G216" s="10">
        <f>exp(-'Yield curve'!G209*$G$9/100)</f>
        <v>0.6161899516</v>
      </c>
      <c r="H216" s="10">
        <f>exp(-'Yield curve'!H209*$H$9/100)</f>
        <v>0.5696119155</v>
      </c>
      <c r="I216" s="10">
        <f>exp(-'Yield curve'!I209*$I$9/100)</f>
        <v>0.5250474357</v>
      </c>
      <c r="J216" s="10">
        <f>exp(-'Yield curve'!J209*$J$9/100)</f>
        <v>0.4838404865</v>
      </c>
      <c r="K216" s="10">
        <f>exp(-'Yield curve'!K209*$K$9/100)</f>
        <v>0.4457486727</v>
      </c>
      <c r="L216" s="10">
        <f>exp(-'Yield curve'!L209*$L$9/100)</f>
        <v>0.4101550582</v>
      </c>
      <c r="M216" s="10">
        <f>exp(-'Yield curve'!M209*$M$9/100)</f>
        <v>0.3772376194</v>
      </c>
      <c r="N216" s="10">
        <f>exp(-'Yield curve'!N209*$N$9/100)</f>
        <v>0.3468093755</v>
      </c>
      <c r="O216" s="10">
        <f>exp(-'Yield curve'!O209*$O$9/100)</f>
        <v>0.3186952379</v>
      </c>
      <c r="P216" s="10">
        <f>exp(-'Yield curve'!P209*$P$9/100)</f>
        <v>0.2927313455</v>
      </c>
      <c r="Q216" s="10">
        <f>exp(-'Yield curve'!Q209*$Q$9/100)</f>
        <v>0.2689364964</v>
      </c>
      <c r="R216" s="10">
        <f>exp(-'Yield curve'!R209*$R$9/100)</f>
        <v>0.2469868951</v>
      </c>
      <c r="S216" s="10">
        <f>exp(-'Yield curve'!S209*$S$9/100)</f>
        <v>0.2267470953</v>
      </c>
      <c r="T216" s="10">
        <f>exp(-'Yield curve'!T209*$T$9/100)</f>
        <v>0.2080909573</v>
      </c>
      <c r="U216" s="99">
        <f>exp(-'Yield curve'!U209*$U$9/100)</f>
        <v>0.1909010592</v>
      </c>
      <c r="V216" s="99">
        <f t="shared" si="4"/>
        <v>56.90390038</v>
      </c>
      <c r="W216" s="99">
        <f t="shared" si="5"/>
        <v>11.95415388</v>
      </c>
      <c r="X216" s="99">
        <f>W216*(Bonds!AO206/100)*(1/(1+(Bonds!U206/100)))</f>
        <v>-0.002208007735</v>
      </c>
      <c r="Y216" s="99">
        <f>-W216*Bonds!$AS$8</f>
        <v>-1.871752247</v>
      </c>
      <c r="Z216" s="99">
        <f t="shared" si="6"/>
        <v>-5.919000317</v>
      </c>
    </row>
    <row r="217">
      <c r="A217" s="262">
        <v>42836.0</v>
      </c>
      <c r="B217" s="10">
        <f>exp(-'Yield curve'!B210*$B$9/100)</f>
        <v>0.915211585</v>
      </c>
      <c r="C217" s="10">
        <f>exp(-'Yield curve'!C210*$C$9/100)</f>
        <v>0.84400235</v>
      </c>
      <c r="D217" s="10">
        <f>exp(-'Yield curve'!D210*$D$9/100)</f>
        <v>0.7807502208</v>
      </c>
      <c r="E217" s="10">
        <f>exp(-'Yield curve'!E210*$E$9/100)</f>
        <v>0.7218051874</v>
      </c>
      <c r="F217" s="10">
        <f>exp(-'Yield curve'!F210*$F$9/100)</f>
        <v>0.6686463389</v>
      </c>
      <c r="G217" s="10">
        <f>exp(-'Yield curve'!G210*$G$9/100)</f>
        <v>0.6176705835</v>
      </c>
      <c r="H217" s="10">
        <f>exp(-'Yield curve'!H210*$H$9/100)</f>
        <v>0.5708093574</v>
      </c>
      <c r="I217" s="10">
        <f>exp(-'Yield curve'!I210*$I$9/100)</f>
        <v>0.5260284396</v>
      </c>
      <c r="J217" s="10">
        <f>exp(-'Yield curve'!J210*$J$9/100)</f>
        <v>0.4845667918</v>
      </c>
      <c r="K217" s="10">
        <f>exp(-'Yield curve'!K210*$K$9/100)</f>
        <v>0.4461946443</v>
      </c>
      <c r="L217" s="10">
        <f>exp(-'Yield curve'!L210*$L$9/100)</f>
        <v>0.4104258499</v>
      </c>
      <c r="M217" s="10">
        <f>exp(-'Yield curve'!M210*$M$9/100)</f>
        <v>0.3773281673</v>
      </c>
      <c r="N217" s="10">
        <f>exp(-'Yield curve'!N210*$N$9/100)</f>
        <v>0.3467192168</v>
      </c>
      <c r="O217" s="10">
        <f>exp(-'Yield curve'!O210*$O$9/100)</f>
        <v>0.3184276463</v>
      </c>
      <c r="P217" s="10">
        <f>exp(-'Yield curve'!P210*$P$9/100)</f>
        <v>0.2922925777</v>
      </c>
      <c r="Q217" s="10">
        <f>exp(-'Yield curve'!Q210*$Q$9/100)</f>
        <v>0.2684206337</v>
      </c>
      <c r="R217" s="10">
        <f>exp(-'Yield curve'!R210*$R$9/100)</f>
        <v>0.2463997653</v>
      </c>
      <c r="S217" s="10">
        <f>exp(-'Yield curve'!S210*$S$9/100)</f>
        <v>0.2260950032</v>
      </c>
      <c r="T217" s="10">
        <f>exp(-'Yield curve'!T210*$T$9/100)</f>
        <v>0.2073805018</v>
      </c>
      <c r="U217" s="99">
        <f>exp(-'Yield curve'!U210*$U$9/100)</f>
        <v>0.1901389801</v>
      </c>
      <c r="V217" s="99">
        <f t="shared" si="4"/>
        <v>56.85115337</v>
      </c>
      <c r="W217" s="99">
        <f t="shared" si="5"/>
        <v>11.93762706</v>
      </c>
      <c r="X217" s="99">
        <f>W217*(Bonds!AO207/100)*(1/(1+(Bonds!U207/100)))</f>
        <v>0.003306821901</v>
      </c>
      <c r="Y217" s="99">
        <f>-W217*Bonds!$AS$8</f>
        <v>-1.869164519</v>
      </c>
      <c r="Z217" s="99">
        <f t="shared" si="6"/>
        <v>-5.910817201</v>
      </c>
    </row>
    <row r="218">
      <c r="A218" s="262">
        <v>42835.0</v>
      </c>
      <c r="B218" s="10">
        <f>exp(-'Yield curve'!B211*$B$9/100)</f>
        <v>0.9144797085</v>
      </c>
      <c r="C218" s="10">
        <f>exp(-'Yield curve'!C211*$C$9/100)</f>
        <v>0.8438335664</v>
      </c>
      <c r="D218" s="10">
        <f>exp(-'Yield curve'!D211*$D$9/100)</f>
        <v>0.7812188115</v>
      </c>
      <c r="E218" s="10">
        <f>exp(-'Yield curve'!E211*$E$9/100)</f>
        <v>0.7228164224</v>
      </c>
      <c r="F218" s="10">
        <f>exp(-'Yield curve'!F211*$F$9/100)</f>
        <v>0.670320046</v>
      </c>
      <c r="G218" s="10">
        <f>exp(-'Yield curve'!G211*$G$9/100)</f>
        <v>0.6195263776</v>
      </c>
      <c r="H218" s="10">
        <f>exp(-'Yield curve'!H211*$H$9/100)</f>
        <v>0.5728106905</v>
      </c>
      <c r="I218" s="10">
        <f>exp(-'Yield curve'!I211*$I$9/100)</f>
        <v>0.5281367672</v>
      </c>
      <c r="J218" s="10">
        <f>exp(-'Yield curve'!J211*$J$9/100)</f>
        <v>0.486752256</v>
      </c>
      <c r="K218" s="10">
        <f>exp(-'Yield curve'!K211*$K$9/100)</f>
        <v>0.4484312042</v>
      </c>
      <c r="L218" s="10">
        <f>exp(-'Yield curve'!L211*$L$9/100)</f>
        <v>0.4125078678</v>
      </c>
      <c r="M218" s="10">
        <f>exp(-'Yield curve'!M211*$M$9/100)</f>
        <v>0.3792347016</v>
      </c>
      <c r="N218" s="10">
        <f>exp(-'Yield curve'!N211*$N$9/100)</f>
        <v>0.3484362473</v>
      </c>
      <c r="O218" s="10">
        <f>exp(-'Yield curve'!O211*$O$9/100)</f>
        <v>0.319946975</v>
      </c>
      <c r="P218" s="10">
        <f>exp(-'Yield curve'!P211*$P$9/100)</f>
        <v>0.2936108582</v>
      </c>
      <c r="Q218" s="10">
        <f>exp(-'Yield curve'!Q211*$Q$9/100)</f>
        <v>0.2697121499</v>
      </c>
      <c r="R218" s="10">
        <f>exp(-'Yield curve'!R211*$R$9/100)</f>
        <v>0.2476596139</v>
      </c>
      <c r="S218" s="10">
        <f>exp(-'Yield curve'!S211*$S$9/100)</f>
        <v>0.2273192186</v>
      </c>
      <c r="T218" s="10">
        <f>exp(-'Yield curve'!T211*$T$9/100)</f>
        <v>0.208565946</v>
      </c>
      <c r="U218" s="99">
        <f>exp(-'Yield curve'!U211*$U$9/100)</f>
        <v>0.1912832433</v>
      </c>
      <c r="V218" s="99">
        <f t="shared" si="4"/>
        <v>57.07473502</v>
      </c>
      <c r="W218" s="99">
        <f t="shared" si="5"/>
        <v>11.95306937</v>
      </c>
      <c r="X218" s="99">
        <f>W218*(Bonds!AO208/100)*(1/(1+(Bonds!U208/100)))</f>
        <v>0.004416022673</v>
      </c>
      <c r="Y218" s="99">
        <f>-W218*Bonds!$AS$8</f>
        <v>-1.871582438</v>
      </c>
      <c r="Z218" s="99">
        <f t="shared" si="6"/>
        <v>-5.918463332</v>
      </c>
    </row>
    <row r="219">
      <c r="A219" s="262">
        <v>42832.0</v>
      </c>
      <c r="B219" s="10">
        <f>exp(-'Yield curve'!B212*$B$9/100)</f>
        <v>0.915211585</v>
      </c>
      <c r="C219" s="10">
        <f>exp(-'Yield curve'!C212*$C$9/100)</f>
        <v>0.8450157608</v>
      </c>
      <c r="D219" s="10">
        <f>exp(-'Yield curve'!D212*$D$9/100)</f>
        <v>0.7826262717</v>
      </c>
      <c r="E219" s="10">
        <f>exp(-'Yield curve'!E212*$E$9/100)</f>
        <v>0.724408369</v>
      </c>
      <c r="F219" s="10">
        <f>exp(-'Yield curve'!F212*$F$9/100)</f>
        <v>0.6719979426</v>
      </c>
      <c r="G219" s="10">
        <f>exp(-'Yield curve'!G212*$G$9/100)</f>
        <v>0.6213877474</v>
      </c>
      <c r="H219" s="10">
        <f>exp(-'Yield curve'!H212*$H$9/100)</f>
        <v>0.5748190404</v>
      </c>
      <c r="I219" s="10">
        <f>exp(-'Yield curve'!I212*$I$9/100)</f>
        <v>0.5301121629</v>
      </c>
      <c r="J219" s="10">
        <f>exp(-'Yield curve'!J212*$J$9/100)</f>
        <v>0.4886542963</v>
      </c>
      <c r="K219" s="10">
        <f>exp(-'Yield curve'!K212*$K$9/100)</f>
        <v>0.4502285213</v>
      </c>
      <c r="L219" s="10">
        <f>exp(-'Yield curve'!L212*$L$9/100)</f>
        <v>0.4143269013</v>
      </c>
      <c r="M219" s="10">
        <f>exp(-'Yield curve'!M212*$M$9/100)</f>
        <v>0.381059404</v>
      </c>
      <c r="N219" s="10">
        <f>exp(-'Yield curve'!N212*$N$9/100)</f>
        <v>0.3502528349</v>
      </c>
      <c r="O219" s="10">
        <f>exp(-'Yield curve'!O212*$O$9/100)</f>
        <v>0.3217437042</v>
      </c>
      <c r="P219" s="10">
        <f>exp(-'Yield curve'!P212*$P$9/100)</f>
        <v>0.2953778189</v>
      </c>
      <c r="Q219" s="10">
        <f>exp(-'Yield curve'!Q212*$Q$9/100)</f>
        <v>0.2714438432</v>
      </c>
      <c r="R219" s="10">
        <f>exp(-'Yield curve'!R212*$R$9/100)</f>
        <v>0.2493494382</v>
      </c>
      <c r="S219" s="10">
        <f>exp(-'Yield curve'!S212*$S$9/100)</f>
        <v>0.2289618233</v>
      </c>
      <c r="T219" s="10">
        <f>exp(-'Yield curve'!T212*$T$9/100)</f>
        <v>0.2101570859</v>
      </c>
      <c r="U219" s="99">
        <f>exp(-'Yield curve'!U212*$U$9/100)</f>
        <v>0.1928196467</v>
      </c>
      <c r="V219" s="99">
        <f t="shared" si="4"/>
        <v>57.36178146</v>
      </c>
      <c r="W219" s="99">
        <f t="shared" si="5"/>
        <v>11.97209027</v>
      </c>
      <c r="X219" s="99">
        <f>W219*(Bonds!AO209/100)*(1/(1+(Bonds!U209/100)))</f>
        <v>0.007743197997</v>
      </c>
      <c r="Y219" s="99">
        <f>-W219*Bonds!$AS$8</f>
        <v>-1.874560684</v>
      </c>
      <c r="Z219" s="99">
        <f t="shared" si="6"/>
        <v>-5.927881375</v>
      </c>
    </row>
    <row r="220">
      <c r="A220" s="262">
        <v>42831.0</v>
      </c>
      <c r="B220" s="10">
        <f>exp(-'Yield curve'!B213*$B$9/100)</f>
        <v>0.9151200684</v>
      </c>
      <c r="C220" s="10">
        <f>exp(-'Yield curve'!C213*$C$9/100)</f>
        <v>0.8460303883</v>
      </c>
      <c r="D220" s="10">
        <f>exp(-'Yield curve'!D213*$D$9/100)</f>
        <v>0.7845068305</v>
      </c>
      <c r="E220" s="10">
        <f>exp(-'Yield curve'!E213*$E$9/100)</f>
        <v>0.7268755493</v>
      </c>
      <c r="F220" s="10">
        <f>exp(-'Yield curve'!F213*$F$9/100)</f>
        <v>0.6750287476</v>
      </c>
      <c r="G220" s="10">
        <f>exp(-'Yield curve'!G213*$G$9/100)</f>
        <v>0.6243775784</v>
      </c>
      <c r="H220" s="10">
        <f>exp(-'Yield curve'!H213*$H$9/100)</f>
        <v>0.5776425657</v>
      </c>
      <c r="I220" s="10">
        <f>exp(-'Yield curve'!I213*$I$9/100)</f>
        <v>0.5329469806</v>
      </c>
      <c r="J220" s="10">
        <f>exp(-'Yield curve'!J213*$J$9/100)</f>
        <v>0.4914475791</v>
      </c>
      <c r="K220" s="10">
        <f>exp(-'Yield curve'!K213*$K$9/100)</f>
        <v>0.4529380128</v>
      </c>
      <c r="L220" s="10">
        <f>exp(-'Yield curve'!L213*$L$9/100)</f>
        <v>0.4171622684</v>
      </c>
      <c r="M220" s="10">
        <f>exp(-'Yield curve'!M213*$M$9/100)</f>
        <v>0.3839972069</v>
      </c>
      <c r="N220" s="10">
        <f>exp(-'Yield curve'!N213*$N$9/100)</f>
        <v>0.3532709333</v>
      </c>
      <c r="O220" s="10">
        <f>exp(-'Yield curve'!O213*$O$9/100)</f>
        <v>0.3248213305</v>
      </c>
      <c r="P220" s="10">
        <f>exp(-'Yield curve'!P213*$P$9/100)</f>
        <v>0.2984956259</v>
      </c>
      <c r="Q220" s="10">
        <f>exp(-'Yield curve'!Q213*$Q$9/100)</f>
        <v>0.274501103</v>
      </c>
      <c r="R220" s="10">
        <f>exp(-'Yield curve'!R213*$R$9/100)</f>
        <v>0.252334422</v>
      </c>
      <c r="S220" s="10">
        <f>exp(-'Yield curve'!S213*$S$9/100)</f>
        <v>0.2318649938</v>
      </c>
      <c r="T220" s="10">
        <f>exp(-'Yield curve'!T213*$T$9/100)</f>
        <v>0.2129708451</v>
      </c>
      <c r="U220" s="99">
        <f>exp(-'Yield curve'!U213*$U$9/100)</f>
        <v>0.1955381066</v>
      </c>
      <c r="V220" s="99">
        <f t="shared" si="4"/>
        <v>57.8412952</v>
      </c>
      <c r="W220" s="99">
        <f t="shared" si="5"/>
        <v>12.00836427</v>
      </c>
      <c r="X220" s="99">
        <f>W220*(Bonds!AO210/100)*(1/(1+(Bonds!U210/100)))</f>
        <v>-0.006661444676</v>
      </c>
      <c r="Y220" s="99">
        <f>-W220*Bonds!$AS$8</f>
        <v>-1.880240378</v>
      </c>
      <c r="Z220" s="99">
        <f t="shared" si="6"/>
        <v>-5.945842143</v>
      </c>
    </row>
    <row r="221">
      <c r="A221" s="262">
        <v>42830.0</v>
      </c>
      <c r="B221" s="10">
        <f>exp(-'Yield curve'!B214*$B$9/100)</f>
        <v>0.915028561</v>
      </c>
      <c r="C221" s="10">
        <f>exp(-'Yield curve'!C214*$C$9/100)</f>
        <v>0.8456920439</v>
      </c>
      <c r="D221" s="10">
        <f>exp(-'Yield curve'!D214*$D$9/100)</f>
        <v>0.7845068305</v>
      </c>
      <c r="E221" s="10">
        <f>exp(-'Yield curve'!E214*$E$9/100)</f>
        <v>0.7265848572</v>
      </c>
      <c r="F221" s="10">
        <f>exp(-'Yield curve'!F214*$F$9/100)</f>
        <v>0.6743540562</v>
      </c>
      <c r="G221" s="10">
        <f>exp(-'Yield curve'!G214*$G$9/100)</f>
        <v>0.6232547097</v>
      </c>
      <c r="H221" s="10">
        <f>exp(-'Yield curve'!H214*$H$9/100)</f>
        <v>0.5760274288</v>
      </c>
      <c r="I221" s="10">
        <f>exp(-'Yield curve'!I214*$I$9/100)</f>
        <v>0.5311026298</v>
      </c>
      <c r="J221" s="10">
        <f>exp(-'Yield curve'!J214*$J$9/100)</f>
        <v>0.4893878278</v>
      </c>
      <c r="K221" s="10">
        <f>exp(-'Yield curve'!K214*$K$9/100)</f>
        <v>0.450678975</v>
      </c>
      <c r="L221" s="10">
        <f>exp(-'Yield curve'!L214*$L$9/100)</f>
        <v>0.4147829117</v>
      </c>
      <c r="M221" s="10">
        <f>exp(-'Yield curve'!M214*$M$9/100)</f>
        <v>0.3815169498</v>
      </c>
      <c r="N221" s="10">
        <f>exp(-'Yield curve'!N214*$N$9/100)</f>
        <v>0.3507084596</v>
      </c>
      <c r="O221" s="10">
        <f>exp(-'Yield curve'!O214*$O$9/100)</f>
        <v>0.3221944609</v>
      </c>
      <c r="P221" s="10">
        <f>exp(-'Yield curve'!P214*$P$9/100)</f>
        <v>0.2958212181</v>
      </c>
      <c r="Q221" s="10">
        <f>exp(-'Yield curve'!Q214*$Q$9/100)</f>
        <v>0.271878501</v>
      </c>
      <c r="R221" s="10">
        <f>exp(-'Yield curve'!R214*$R$9/100)</f>
        <v>0.2497736928</v>
      </c>
      <c r="S221" s="10">
        <f>exp(-'Yield curve'!S214*$S$9/100)</f>
        <v>0.2293743257</v>
      </c>
      <c r="T221" s="10">
        <f>exp(-'Yield curve'!T214*$T$9/100)</f>
        <v>0.2105567639</v>
      </c>
      <c r="U221" s="99">
        <f>exp(-'Yield curve'!U214*$U$9/100)</f>
        <v>0.1932056719</v>
      </c>
      <c r="V221" s="99">
        <f t="shared" si="4"/>
        <v>57.46629069</v>
      </c>
      <c r="W221" s="99">
        <f t="shared" si="5"/>
        <v>11.97296035</v>
      </c>
      <c r="X221" s="99">
        <f>W221*(Bonds!AO211/100)*(1/(1+(Bonds!U211/100)))</f>
        <v>0</v>
      </c>
      <c r="Y221" s="99">
        <f>-W221*Bonds!$AS$8</f>
        <v>-1.874696919</v>
      </c>
      <c r="Z221" s="99">
        <f t="shared" si="6"/>
        <v>-5.928312187</v>
      </c>
    </row>
    <row r="222">
      <c r="A222" s="262">
        <v>42829.0</v>
      </c>
      <c r="B222" s="10">
        <f>exp(-'Yield curve'!B215*$B$9/100)</f>
        <v>0.9148455736</v>
      </c>
      <c r="C222" s="10">
        <f>exp(-'Yield curve'!C215*$C$9/100)</f>
        <v>0.8450157608</v>
      </c>
      <c r="D222" s="10">
        <f>exp(-'Yield curve'!D215*$D$9/100)</f>
        <v>0.7826262717</v>
      </c>
      <c r="E222" s="10">
        <f>exp(-'Yield curve'!E215*$E$9/100)</f>
        <v>0.724408369</v>
      </c>
      <c r="F222" s="10">
        <f>exp(-'Yield curve'!F215*$F$9/100)</f>
        <v>0.6719979426</v>
      </c>
      <c r="G222" s="10">
        <f>exp(-'Yield curve'!G215*$G$9/100)</f>
        <v>0.621201359</v>
      </c>
      <c r="H222" s="10">
        <f>exp(-'Yield curve'!H215*$H$9/100)</f>
        <v>0.5744168079</v>
      </c>
      <c r="I222" s="10">
        <f>exp(-'Yield curve'!I215*$I$9/100)</f>
        <v>0.5298295118</v>
      </c>
      <c r="J222" s="10">
        <f>exp(-'Yield curve'!J215*$J$9/100)</f>
        <v>0.488507722</v>
      </c>
      <c r="K222" s="10">
        <f>exp(-'Yield curve'!K215*$K$9/100)</f>
        <v>0.4502285213</v>
      </c>
      <c r="L222" s="10">
        <f>exp(-'Yield curve'!L215*$L$9/100)</f>
        <v>0.4144180633</v>
      </c>
      <c r="M222" s="10">
        <f>exp(-'Yield curve'!M215*$M$9/100)</f>
        <v>0.3812423564</v>
      </c>
      <c r="N222" s="10">
        <f>exp(-'Yield curve'!N215*$N$9/100)</f>
        <v>0.3505261386</v>
      </c>
      <c r="O222" s="10">
        <f>exp(-'Yield curve'!O215*$O$9/100)</f>
        <v>0.322104259</v>
      </c>
      <c r="P222" s="10">
        <f>exp(-'Yield curve'!P215*$P$9/100)</f>
        <v>0.2958212181</v>
      </c>
      <c r="Q222" s="10">
        <f>exp(-'Yield curve'!Q215*$Q$9/100)</f>
        <v>0.271878501</v>
      </c>
      <c r="R222" s="10">
        <f>exp(-'Yield curve'!R215*$R$9/100)</f>
        <v>0.2497736928</v>
      </c>
      <c r="S222" s="10">
        <f>exp(-'Yield curve'!S215*$S$9/100)</f>
        <v>0.2293743257</v>
      </c>
      <c r="T222" s="10">
        <f>exp(-'Yield curve'!T215*$T$9/100)</f>
        <v>0.2105567639</v>
      </c>
      <c r="U222" s="99">
        <f>exp(-'Yield curve'!U215*$U$9/100)</f>
        <v>0.1932056719</v>
      </c>
      <c r="V222" s="99">
        <f t="shared" si="4"/>
        <v>57.40848251</v>
      </c>
      <c r="W222" s="99">
        <f t="shared" si="5"/>
        <v>11.97910744</v>
      </c>
      <c r="X222" s="99">
        <f>W222*(Bonds!AO212/100)*(1/(1+(Bonds!U212/100)))</f>
        <v>-0.005534608869</v>
      </c>
      <c r="Y222" s="99">
        <f>-W222*Bonds!$AS$8</f>
        <v>-1.875659414</v>
      </c>
      <c r="Z222" s="99">
        <f t="shared" si="6"/>
        <v>-5.931355864</v>
      </c>
    </row>
    <row r="223">
      <c r="A223" s="262">
        <v>42828.0</v>
      </c>
      <c r="B223" s="10">
        <f>exp(-'Yield curve'!B216*$B$9/100)</f>
        <v>0.915211585</v>
      </c>
      <c r="C223" s="10">
        <f>exp(-'Yield curve'!C216*$C$9/100)</f>
        <v>0.8455229224</v>
      </c>
      <c r="D223" s="10">
        <f>exp(-'Yield curve'!D216*$D$9/100)</f>
        <v>0.7835659869</v>
      </c>
      <c r="E223" s="10">
        <f>exp(-'Yield curve'!E216*$E$9/100)</f>
        <v>0.7251331397</v>
      </c>
      <c r="F223" s="10">
        <f>exp(-'Yield curve'!F216*$F$9/100)</f>
        <v>0.6723340256</v>
      </c>
      <c r="G223" s="10">
        <f>exp(-'Yield curve'!G216*$G$9/100)</f>
        <v>0.621201359</v>
      </c>
      <c r="H223" s="10">
        <f>exp(-'Yield curve'!H216*$H$9/100)</f>
        <v>0.5740148568</v>
      </c>
      <c r="I223" s="10">
        <f>exp(-'Yield curve'!I216*$I$9/100)</f>
        <v>0.5291235432</v>
      </c>
      <c r="J223" s="10">
        <f>exp(-'Yield curve'!J216*$J$9/100)</f>
        <v>0.4874829322</v>
      </c>
      <c r="K223" s="10">
        <f>exp(-'Yield curve'!K216*$K$9/100)</f>
        <v>0.4488798597</v>
      </c>
      <c r="L223" s="10">
        <f>exp(-'Yield curve'!L216*$L$9/100)</f>
        <v>0.4128710345</v>
      </c>
      <c r="M223" s="10">
        <f>exp(-'Yield curve'!M216*$M$9/100)</f>
        <v>0.379507849</v>
      </c>
      <c r="N223" s="10">
        <f>exp(-'Yield curve'!N216*$N$9/100)</f>
        <v>0.3486174813</v>
      </c>
      <c r="O223" s="10">
        <f>exp(-'Yield curve'!O216*$O$9/100)</f>
        <v>0.3200365727</v>
      </c>
      <c r="P223" s="10">
        <f>exp(-'Yield curve'!P216*$P$9/100)</f>
        <v>0.2936108582</v>
      </c>
      <c r="Q223" s="10">
        <f>exp(-'Yield curve'!Q216*$Q$9/100)</f>
        <v>0.2697121499</v>
      </c>
      <c r="R223" s="10">
        <f>exp(-'Yield curve'!R216*$R$9/100)</f>
        <v>0.2476596139</v>
      </c>
      <c r="S223" s="10">
        <f>exp(-'Yield curve'!S216*$S$9/100)</f>
        <v>0.2273192186</v>
      </c>
      <c r="T223" s="10">
        <f>exp(-'Yield curve'!T216*$T$9/100)</f>
        <v>0.208565946</v>
      </c>
      <c r="U223" s="99">
        <f>exp(-'Yield curve'!U216*$U$9/100)</f>
        <v>0.1912832433</v>
      </c>
      <c r="V223" s="99">
        <f t="shared" si="4"/>
        <v>57.13494105</v>
      </c>
      <c r="W223" s="99">
        <f t="shared" si="5"/>
        <v>11.94599112</v>
      </c>
      <c r="X223" s="99">
        <f>W223*(Bonds!AO213/100)*(1/(1+(Bonds!U213/100)))</f>
        <v>0.005516759544</v>
      </c>
      <c r="Y223" s="99">
        <f>-W223*Bonds!$AS$8</f>
        <v>-1.870474142</v>
      </c>
      <c r="Z223" s="99">
        <f t="shared" si="6"/>
        <v>-5.914958593</v>
      </c>
    </row>
    <row r="224">
      <c r="A224" s="262">
        <v>42825.0</v>
      </c>
      <c r="B224" s="10">
        <f>exp(-'Yield curve'!B217*$B$9/100)</f>
        <v>0.9146626228</v>
      </c>
      <c r="C224" s="10">
        <f>exp(-'Yield curve'!C217*$C$9/100)</f>
        <v>0.8453538347</v>
      </c>
      <c r="D224" s="10">
        <f>exp(-'Yield curve'!D217*$D$9/100)</f>
        <v>0.7830959884</v>
      </c>
      <c r="E224" s="10">
        <f>exp(-'Yield curve'!E217*$E$9/100)</f>
        <v>0.7248431445</v>
      </c>
      <c r="F224" s="10">
        <f>exp(-'Yield curve'!F217*$F$9/100)</f>
        <v>0.6723340256</v>
      </c>
      <c r="G224" s="10">
        <f>exp(-'Yield curve'!G217*$G$9/100)</f>
        <v>0.6215741917</v>
      </c>
      <c r="H224" s="10">
        <f>exp(-'Yield curve'!H217*$H$9/100)</f>
        <v>0.5748190404</v>
      </c>
      <c r="I224" s="10">
        <f>exp(-'Yield curve'!I217*$I$9/100)</f>
        <v>0.5301121629</v>
      </c>
      <c r="J224" s="10">
        <f>exp(-'Yield curve'!J217*$J$9/100)</f>
        <v>0.4886542963</v>
      </c>
      <c r="K224" s="10">
        <f>exp(-'Yield curve'!K217*$K$9/100)</f>
        <v>0.4502285213</v>
      </c>
      <c r="L224" s="10">
        <f>exp(-'Yield curve'!L217*$L$9/100)</f>
        <v>0.4144180633</v>
      </c>
      <c r="M224" s="10">
        <f>exp(-'Yield curve'!M217*$M$9/100)</f>
        <v>0.3812423564</v>
      </c>
      <c r="N224" s="10">
        <f>exp(-'Yield curve'!N217*$N$9/100)</f>
        <v>0.3505261386</v>
      </c>
      <c r="O224" s="10">
        <f>exp(-'Yield curve'!O217*$O$9/100)</f>
        <v>0.322104259</v>
      </c>
      <c r="P224" s="10">
        <f>exp(-'Yield curve'!P217*$P$9/100)</f>
        <v>0.2958212181</v>
      </c>
      <c r="Q224" s="10">
        <f>exp(-'Yield curve'!Q217*$Q$9/100)</f>
        <v>0.271878501</v>
      </c>
      <c r="R224" s="10">
        <f>exp(-'Yield curve'!R217*$R$9/100)</f>
        <v>0.2497736928</v>
      </c>
      <c r="S224" s="10">
        <f>exp(-'Yield curve'!S217*$S$9/100)</f>
        <v>0.2293743257</v>
      </c>
      <c r="T224" s="10">
        <f>exp(-'Yield curve'!T217*$T$9/100)</f>
        <v>0.2105567639</v>
      </c>
      <c r="U224" s="99">
        <f>exp(-'Yield curve'!U217*$U$9/100)</f>
        <v>0.1932056719</v>
      </c>
      <c r="V224" s="99">
        <f t="shared" si="4"/>
        <v>57.41888247</v>
      </c>
      <c r="W224" s="99">
        <f t="shared" si="5"/>
        <v>11.97790987</v>
      </c>
      <c r="X224" s="99">
        <f>W224*(Bonds!AO214/100)*(1/(1+(Bonds!U214/100)))</f>
        <v>0.005534055569</v>
      </c>
      <c r="Y224" s="99">
        <f>-W224*Bonds!$AS$8</f>
        <v>-1.875471903</v>
      </c>
      <c r="Z224" s="99">
        <f t="shared" si="6"/>
        <v>-5.930762901</v>
      </c>
    </row>
    <row r="225">
      <c r="A225" s="262">
        <v>42824.0</v>
      </c>
      <c r="B225" s="10">
        <f>exp(-'Yield curve'!B218*$B$9/100)</f>
        <v>0.9146626228</v>
      </c>
      <c r="C225" s="10">
        <f>exp(-'Yield curve'!C218*$C$9/100)</f>
        <v>0.8458611992</v>
      </c>
      <c r="D225" s="10">
        <f>exp(-'Yield curve'!D218*$D$9/100)</f>
        <v>0.7845068305</v>
      </c>
      <c r="E225" s="10">
        <f>exp(-'Yield curve'!E218*$E$9/100)</f>
        <v>0.7265848572</v>
      </c>
      <c r="F225" s="10">
        <f>exp(-'Yield curve'!F218*$F$9/100)</f>
        <v>0.6743540562</v>
      </c>
      <c r="G225" s="10">
        <f>exp(-'Yield curve'!G218*$G$9/100)</f>
        <v>0.6234417141</v>
      </c>
      <c r="H225" s="10">
        <f>exp(-'Yield curve'!H218*$H$9/100)</f>
        <v>0.5764307891</v>
      </c>
      <c r="I225" s="10">
        <f>exp(-'Yield curve'!I218*$I$9/100)</f>
        <v>0.5318112389</v>
      </c>
      <c r="J225" s="10">
        <f>exp(-'Yield curve'!J218*$J$9/100)</f>
        <v>0.4904166221</v>
      </c>
      <c r="K225" s="10">
        <f>exp(-'Yield curve'!K218*$K$9/100)</f>
        <v>0.452033042</v>
      </c>
      <c r="L225" s="10">
        <f>exp(-'Yield curve'!L218*$L$9/100)</f>
        <v>0.4162455202</v>
      </c>
      <c r="M225" s="10">
        <f>exp(-'Yield curve'!M218*$M$9/100)</f>
        <v>0.3830767187</v>
      </c>
      <c r="N225" s="10">
        <f>exp(-'Yield curve'!N218*$N$9/100)</f>
        <v>0.3523536219</v>
      </c>
      <c r="O225" s="10">
        <f>exp(-'Yield curve'!O218*$O$9/100)</f>
        <v>0.3239131029</v>
      </c>
      <c r="P225" s="10">
        <f>exp(-'Yield curve'!P218*$P$9/100)</f>
        <v>0.2976014809</v>
      </c>
      <c r="Q225" s="10">
        <f>exp(-'Yield curve'!Q218*$Q$9/100)</f>
        <v>0.2737116771</v>
      </c>
      <c r="R225" s="10">
        <f>exp(-'Yield curve'!R218*$R$9/100)</f>
        <v>0.2516490049</v>
      </c>
      <c r="S225" s="10">
        <f>exp(-'Yield curve'!S218*$S$9/100)</f>
        <v>0.2312814296</v>
      </c>
      <c r="T225" s="10">
        <f>exp(-'Yield curve'!T218*$T$9/100)</f>
        <v>0.2124858247</v>
      </c>
      <c r="U225" s="99">
        <f>exp(-'Yield curve'!U218*$U$9/100)</f>
        <v>0.1951474212</v>
      </c>
      <c r="V225" s="99">
        <f t="shared" si="4"/>
        <v>57.74501722</v>
      </c>
      <c r="W225" s="99">
        <f t="shared" si="5"/>
        <v>12.0039206</v>
      </c>
      <c r="X225" s="99">
        <f>W225*(Bonds!AO215/100)*(1/(1+(Bonds!U215/100)))</f>
        <v>0</v>
      </c>
      <c r="Y225" s="99">
        <f>-W225*Bonds!$AS$8</f>
        <v>-1.879544599</v>
      </c>
      <c r="Z225" s="99">
        <f t="shared" si="6"/>
        <v>-5.943641895</v>
      </c>
    </row>
    <row r="226">
      <c r="A226" s="262">
        <v>42823.0</v>
      </c>
      <c r="B226" s="10">
        <f>exp(-'Yield curve'!B219*$B$9/100)</f>
        <v>0.914022583</v>
      </c>
      <c r="C226" s="10">
        <f>exp(-'Yield curve'!C219*$C$9/100)</f>
        <v>0.8451847808</v>
      </c>
      <c r="D226" s="10">
        <f>exp(-'Yield curve'!D219*$D$9/100)</f>
        <v>0.783801092</v>
      </c>
      <c r="E226" s="10">
        <f>exp(-'Yield curve'!E219*$E$9/100)</f>
        <v>0.7252781808</v>
      </c>
      <c r="F226" s="10">
        <f>exp(-'Yield curve'!F219*$F$9/100)</f>
        <v>0.6723340256</v>
      </c>
      <c r="G226" s="10">
        <f>exp(-'Yield curve'!G219*$G$9/100)</f>
        <v>0.6210150265</v>
      </c>
      <c r="H226" s="10">
        <f>exp(-'Yield curve'!H219*$H$9/100)</f>
        <v>0.573613187</v>
      </c>
      <c r="I226" s="10">
        <f>exp(-'Yield curve'!I219*$I$9/100)</f>
        <v>0.5288414192</v>
      </c>
      <c r="J226" s="10">
        <f>exp(-'Yield curve'!J219*$J$9/100)</f>
        <v>0.4873367093</v>
      </c>
      <c r="K226" s="10">
        <f>exp(-'Yield curve'!K219*$K$9/100)</f>
        <v>0.4488798597</v>
      </c>
      <c r="L226" s="10">
        <f>exp(-'Yield curve'!L219*$L$9/100)</f>
        <v>0.4134163841</v>
      </c>
      <c r="M226" s="10">
        <f>exp(-'Yield curve'!M219*$M$9/100)</f>
        <v>0.380602407</v>
      </c>
      <c r="N226" s="10">
        <f>exp(-'Yield curve'!N219*$N$9/100)</f>
        <v>0.3502528349</v>
      </c>
      <c r="O226" s="10">
        <f>exp(-'Yield curve'!O219*$O$9/100)</f>
        <v>0.3221944609</v>
      </c>
      <c r="P226" s="10">
        <f>exp(-'Yield curve'!P219*$P$9/100)</f>
        <v>0.2962652829</v>
      </c>
      <c r="Q226" s="10">
        <f>exp(-'Yield curve'!Q219*$Q$9/100)</f>
        <v>0.2726626397</v>
      </c>
      <c r="R226" s="10">
        <f>exp(-'Yield curve'!R219*$R$9/100)</f>
        <v>0.2508801359</v>
      </c>
      <c r="S226" s="10">
        <f>exp(-'Yield curve'!S219*$S$9/100)</f>
        <v>0.2307824009</v>
      </c>
      <c r="T226" s="10">
        <f>exp(-'Yield curve'!T219*$T$9/100)</f>
        <v>0.2122437289</v>
      </c>
      <c r="U226" s="99">
        <f>exp(-'Yield curve'!U219*$U$9/100)</f>
        <v>0.1951474212</v>
      </c>
      <c r="V226" s="99">
        <f t="shared" si="4"/>
        <v>57.61376036</v>
      </c>
      <c r="W226" s="99">
        <f t="shared" si="5"/>
        <v>12.00957933</v>
      </c>
      <c r="X226" s="99">
        <f>W226*(Bonds!AO216/100)*(1/(1+(Bonds!U216/100)))</f>
        <v>0.001110250469</v>
      </c>
      <c r="Y226" s="99">
        <f>-W226*Bonds!$AS$8</f>
        <v>-1.880430629</v>
      </c>
      <c r="Z226" s="99">
        <f t="shared" si="6"/>
        <v>-5.946443769</v>
      </c>
    </row>
    <row r="227">
      <c r="A227" s="262">
        <v>42822.0</v>
      </c>
      <c r="B227" s="10">
        <f>exp(-'Yield curve'!B220*$B$9/100)</f>
        <v>0.9142054058</v>
      </c>
      <c r="C227" s="10">
        <f>exp(-'Yield curve'!C220*$C$9/100)</f>
        <v>0.8456920439</v>
      </c>
      <c r="D227" s="10">
        <f>exp(-'Yield curve'!D220*$D$9/100)</f>
        <v>0.783801092</v>
      </c>
      <c r="E227" s="10">
        <f>exp(-'Yield curve'!E220*$E$9/100)</f>
        <v>0.7249881276</v>
      </c>
      <c r="F227" s="10">
        <f>exp(-'Yield curve'!F220*$F$9/100)</f>
        <v>0.6716620277</v>
      </c>
      <c r="G227" s="10">
        <f>exp(-'Yield curve'!G220*$G$9/100)</f>
        <v>0.6202702555</v>
      </c>
      <c r="H227" s="10">
        <f>exp(-'Yield curve'!H220*$H$9/100)</f>
        <v>0.5728106905</v>
      </c>
      <c r="I227" s="10">
        <f>exp(-'Yield curve'!I220*$I$9/100)</f>
        <v>0.5281367672</v>
      </c>
      <c r="J227" s="10">
        <f>exp(-'Yield curve'!J220*$J$9/100)</f>
        <v>0.486752256</v>
      </c>
      <c r="K227" s="10">
        <f>exp(-'Yield curve'!K220*$K$9/100)</f>
        <v>0.4484312042</v>
      </c>
      <c r="L227" s="10">
        <f>exp(-'Yield curve'!L220*$L$9/100)</f>
        <v>0.4130527377</v>
      </c>
      <c r="M227" s="10">
        <f>exp(-'Yield curve'!M220*$M$9/100)</f>
        <v>0.3803284719</v>
      </c>
      <c r="N227" s="10">
        <f>exp(-'Yield curve'!N220*$N$9/100)</f>
        <v>0.3500707507</v>
      </c>
      <c r="O227" s="10">
        <f>exp(-'Yield curve'!O220*$O$9/100)</f>
        <v>0.322104259</v>
      </c>
      <c r="P227" s="10">
        <f>exp(-'Yield curve'!P220*$P$9/100)</f>
        <v>0.2962652829</v>
      </c>
      <c r="Q227" s="10">
        <f>exp(-'Yield curve'!Q220*$Q$9/100)</f>
        <v>0.2727499057</v>
      </c>
      <c r="R227" s="10">
        <f>exp(-'Yield curve'!R220*$R$9/100)</f>
        <v>0.2510507924</v>
      </c>
      <c r="S227" s="10">
        <f>exp(-'Yield curve'!S220*$S$9/100)</f>
        <v>0.2310317805</v>
      </c>
      <c r="T227" s="10">
        <f>exp(-'Yield curve'!T220*$T$9/100)</f>
        <v>0.2125665847</v>
      </c>
      <c r="U227" s="99">
        <f>exp(-'Yield curve'!U220*$U$9/100)</f>
        <v>0.1955381066</v>
      </c>
      <c r="V227" s="99">
        <f t="shared" si="4"/>
        <v>57.63984483</v>
      </c>
      <c r="W227" s="99">
        <f t="shared" si="5"/>
        <v>12.01652251</v>
      </c>
      <c r="X227" s="99">
        <f>W227*(Bonds!AO217/100)*(1/(1+(Bonds!U217/100)))</f>
        <v>0.005554975273</v>
      </c>
      <c r="Y227" s="99">
        <f>-W227*Bonds!$AS$8</f>
        <v>-1.881517775</v>
      </c>
      <c r="Z227" s="99">
        <f t="shared" si="6"/>
        <v>-5.949881628</v>
      </c>
    </row>
    <row r="228">
      <c r="A228" s="262">
        <v>42821.0</v>
      </c>
      <c r="B228" s="10">
        <f>exp(-'Yield curve'!B221*$B$9/100)</f>
        <v>0.9144797085</v>
      </c>
      <c r="C228" s="10">
        <f>exp(-'Yield curve'!C221*$C$9/100)</f>
        <v>0.8461996113</v>
      </c>
      <c r="D228" s="10">
        <f>exp(-'Yield curve'!D221*$D$9/100)</f>
        <v>0.7840362676</v>
      </c>
      <c r="E228" s="10">
        <f>exp(-'Yield curve'!E221*$E$9/100)</f>
        <v>0.7249881276</v>
      </c>
      <c r="F228" s="10">
        <f>exp(-'Yield curve'!F221*$F$9/100)</f>
        <v>0.6713262806</v>
      </c>
      <c r="G228" s="10">
        <f>exp(-'Yield curve'!G221*$G$9/100)</f>
        <v>0.6198982049</v>
      </c>
      <c r="H228" s="10">
        <f>exp(-'Yield curve'!H221*$H$9/100)</f>
        <v>0.5724098633</v>
      </c>
      <c r="I228" s="10">
        <f>exp(-'Yield curve'!I221*$I$9/100)</f>
        <v>0.5279959495</v>
      </c>
      <c r="J228" s="10">
        <f>exp(-'Yield curve'!J221*$J$9/100)</f>
        <v>0.4868983035</v>
      </c>
      <c r="K228" s="10">
        <f>exp(-'Yield curve'!K221*$K$9/100)</f>
        <v>0.4488798597</v>
      </c>
      <c r="L228" s="10">
        <f>exp(-'Yield curve'!L221*$L$9/100)</f>
        <v>0.4137803506</v>
      </c>
      <c r="M228" s="10">
        <f>exp(-'Yield curve'!M221*$M$9/100)</f>
        <v>0.3813338656</v>
      </c>
      <c r="N228" s="10">
        <f>exp(-'Yield curve'!N221*$N$9/100)</f>
        <v>0.3513473302</v>
      </c>
      <c r="O228" s="10">
        <f>exp(-'Yield curve'!O221*$O$9/100)</f>
        <v>0.3236411302</v>
      </c>
      <c r="P228" s="10">
        <f>exp(-'Yield curve'!P221*$P$9/100)</f>
        <v>0.2980482181</v>
      </c>
      <c r="Q228" s="10">
        <f>exp(-'Yield curve'!Q221*$Q$9/100)</f>
        <v>0.2745889574</v>
      </c>
      <c r="R228" s="10">
        <f>exp(-'Yield curve'!R221*$R$9/100)</f>
        <v>0.2529356931</v>
      </c>
      <c r="S228" s="10">
        <f>exp(-'Yield curve'!S221*$S$9/100)</f>
        <v>0.2329526651</v>
      </c>
      <c r="T228" s="10">
        <f>exp(-'Yield curve'!T221*$T$9/100)</f>
        <v>0.2145140589</v>
      </c>
      <c r="U228" s="99">
        <f>exp(-'Yield curve'!U221*$U$9/100)</f>
        <v>0.1975032972</v>
      </c>
      <c r="V228" s="99">
        <f t="shared" si="4"/>
        <v>57.90136069</v>
      </c>
      <c r="W228" s="99">
        <f t="shared" si="5"/>
        <v>12.04789961</v>
      </c>
      <c r="X228" s="99">
        <f>W228*(Bonds!AO218/100)*(1/(1+(Bonds!U218/100)))</f>
        <v>-0.005572056058</v>
      </c>
      <c r="Y228" s="99">
        <f>-W228*Bonds!$AS$8</f>
        <v>-1.886430725</v>
      </c>
      <c r="Z228" s="99">
        <f t="shared" si="6"/>
        <v>-5.965417739</v>
      </c>
    </row>
    <row r="229">
      <c r="A229" s="262">
        <v>42818.0</v>
      </c>
      <c r="B229" s="10">
        <f>exp(-'Yield curve'!B222*$B$9/100)</f>
        <v>0.9146626228</v>
      </c>
      <c r="C229" s="10">
        <f>exp(-'Yield curve'!C222*$C$9/100)</f>
        <v>0.8453538347</v>
      </c>
      <c r="D229" s="10">
        <f>exp(-'Yield curve'!D222*$D$9/100)</f>
        <v>0.7828610948</v>
      </c>
      <c r="E229" s="10">
        <f>exp(-'Yield curve'!E222*$E$9/100)</f>
        <v>0.7238290741</v>
      </c>
      <c r="F229" s="10">
        <f>exp(-'Yield curve'!F222*$F$9/100)</f>
        <v>0.670320046</v>
      </c>
      <c r="G229" s="10">
        <f>exp(-'Yield curve'!G222*$G$9/100)</f>
        <v>0.6187833918</v>
      </c>
      <c r="H229" s="10">
        <f>exp(-'Yield curve'!H222*$H$9/100)</f>
        <v>0.5712090638</v>
      </c>
      <c r="I229" s="10">
        <f>exp(-'Yield curve'!I222*$I$9/100)</f>
        <v>0.526589836</v>
      </c>
      <c r="J229" s="10">
        <f>exp(-'Yield curve'!J222*$J$9/100)</f>
        <v>0.4852941874</v>
      </c>
      <c r="K229" s="10">
        <f>exp(-'Yield curve'!K222*$K$9/100)</f>
        <v>0.4470879266</v>
      </c>
      <c r="L229" s="10">
        <f>exp(-'Yield curve'!L222*$L$9/100)</f>
        <v>0.4117824924</v>
      </c>
      <c r="M229" s="10">
        <f>exp(-'Yield curve'!M222*$M$9/100)</f>
        <v>0.3791436962</v>
      </c>
      <c r="N229" s="10">
        <f>exp(-'Yield curve'!N222*$N$9/100)</f>
        <v>0.3489802321</v>
      </c>
      <c r="O229" s="10">
        <f>exp(-'Yield curve'!O222*$O$9/100)</f>
        <v>0.3211137042</v>
      </c>
      <c r="P229" s="10">
        <f>exp(-'Yield curve'!P222*$P$9/100)</f>
        <v>0.2953778189</v>
      </c>
      <c r="Q229" s="10">
        <f>exp(-'Yield curve'!Q222*$Q$9/100)</f>
        <v>0.2720525589</v>
      </c>
      <c r="R229" s="10">
        <f>exp(-'Yield curve'!R222*$R$9/100)</f>
        <v>0.2505391709</v>
      </c>
      <c r="S229" s="10">
        <f>exp(-'Yield curve'!S222*$S$9/100)</f>
        <v>0.2306993342</v>
      </c>
      <c r="T229" s="10">
        <f>exp(-'Yield curve'!T222*$T$9/100)</f>
        <v>0.2124050955</v>
      </c>
      <c r="U229" s="99">
        <f>exp(-'Yield curve'!U222*$U$9/100)</f>
        <v>0.1955381066</v>
      </c>
      <c r="V229" s="99">
        <f t="shared" si="4"/>
        <v>57.56830381</v>
      </c>
      <c r="W229" s="99">
        <f t="shared" si="5"/>
        <v>12.01951137</v>
      </c>
      <c r="X229" s="99">
        <f>W229*(Bonds!AO219/100)*(1/(1+(Bonds!U219/100)))</f>
        <v>-0.00666762835</v>
      </c>
      <c r="Y229" s="99">
        <f>-W229*Bonds!$AS$8</f>
        <v>-1.881985764</v>
      </c>
      <c r="Z229" s="99">
        <f t="shared" si="6"/>
        <v>-5.951361538</v>
      </c>
    </row>
    <row r="230">
      <c r="A230" s="262">
        <v>42817.0</v>
      </c>
      <c r="B230" s="10">
        <f>exp(-'Yield curve'!B223*$B$9/100)</f>
        <v>0.9139311853</v>
      </c>
      <c r="C230" s="10">
        <f>exp(-'Yield curve'!C223*$C$9/100)</f>
        <v>0.8448467745</v>
      </c>
      <c r="D230" s="10">
        <f>exp(-'Yield curve'!D223*$D$9/100)</f>
        <v>0.7826262717</v>
      </c>
      <c r="E230" s="10">
        <f>exp(-'Yield curve'!E223*$E$9/100)</f>
        <v>0.7236843227</v>
      </c>
      <c r="F230" s="10">
        <f>exp(-'Yield curve'!F223*$F$9/100)</f>
        <v>0.670320046</v>
      </c>
      <c r="G230" s="10">
        <f>exp(-'Yield curve'!G223*$G$9/100)</f>
        <v>0.6185977846</v>
      </c>
      <c r="H230" s="10">
        <f>exp(-'Yield curve'!H223*$H$9/100)</f>
        <v>0.5708093574</v>
      </c>
      <c r="I230" s="10">
        <f>exp(-'Yield curve'!I223*$I$9/100)</f>
        <v>0.5258881841</v>
      </c>
      <c r="J230" s="10">
        <f>exp(-'Yield curve'!J223*$J$9/100)</f>
        <v>0.4842761389</v>
      </c>
      <c r="K230" s="10">
        <f>exp(-'Yield curve'!K223*$K$9/100)</f>
        <v>0.4457486727</v>
      </c>
      <c r="L230" s="10">
        <f>exp(-'Yield curve'!L223*$L$9/100)</f>
        <v>0.4103355662</v>
      </c>
      <c r="M230" s="10">
        <f>exp(-'Yield curve'!M223*$M$9/100)</f>
        <v>0.3775999414</v>
      </c>
      <c r="N230" s="10">
        <f>exp(-'Yield curve'!N223*$N$9/100)</f>
        <v>0.3473508204</v>
      </c>
      <c r="O230" s="10">
        <f>exp(-'Yield curve'!O223*$O$9/100)</f>
        <v>0.3194099154</v>
      </c>
      <c r="P230" s="10">
        <f>exp(-'Yield curve'!P223*$P$9/100)</f>
        <v>0.2936108582</v>
      </c>
      <c r="Q230" s="10">
        <f>exp(-'Yield curve'!Q223*$Q$9/100)</f>
        <v>0.2701440348</v>
      </c>
      <c r="R230" s="10">
        <f>exp(-'Yield curve'!R223*$R$9/100)</f>
        <v>0.2485030897</v>
      </c>
      <c r="S230" s="10">
        <f>exp(-'Yield curve'!S223*$S$9/100)</f>
        <v>0.2285500627</v>
      </c>
      <c r="T230" s="10">
        <f>exp(-'Yield curve'!T223*$T$9/100)</f>
        <v>0.2101570859</v>
      </c>
      <c r="U230" s="99">
        <f>exp(-'Yield curve'!U223*$U$9/100)</f>
        <v>0.1932056719</v>
      </c>
      <c r="V230" s="99">
        <f t="shared" si="4"/>
        <v>57.23895033</v>
      </c>
      <c r="W230" s="99">
        <f t="shared" si="5"/>
        <v>11.98381276</v>
      </c>
      <c r="X230" s="99">
        <f>W230*(Bonds!AO220/100)*(1/(1+(Bonds!U220/100)))</f>
        <v>0.002214713133</v>
      </c>
      <c r="Y230" s="99">
        <f>-W230*Bonds!$AS$8</f>
        <v>-1.876396163</v>
      </c>
      <c r="Z230" s="99">
        <f t="shared" si="6"/>
        <v>-5.933685667</v>
      </c>
    </row>
    <row r="231">
      <c r="A231" s="262">
        <v>42816.0</v>
      </c>
      <c r="B231" s="10">
        <f>exp(-'Yield curve'!B224*$B$9/100)</f>
        <v>0.914022583</v>
      </c>
      <c r="C231" s="10">
        <f>exp(-'Yield curve'!C224*$C$9/100)</f>
        <v>0.8446778221</v>
      </c>
      <c r="D231" s="10">
        <f>exp(-'Yield curve'!D224*$D$9/100)</f>
        <v>0.782391519</v>
      </c>
      <c r="E231" s="10">
        <f>exp(-'Yield curve'!E224*$E$9/100)</f>
        <v>0.7232502424</v>
      </c>
      <c r="F231" s="10">
        <f>exp(-'Yield curve'!F224*$F$9/100)</f>
        <v>0.669650061</v>
      </c>
      <c r="G231" s="10">
        <f>exp(-'Yield curve'!G224*$G$9/100)</f>
        <v>0.6178559125</v>
      </c>
      <c r="H231" s="10">
        <f>exp(-'Yield curve'!H224*$H$9/100)</f>
        <v>0.5700107834</v>
      </c>
      <c r="I231" s="10">
        <f>exp(-'Yield curve'!I224*$I$9/100)</f>
        <v>0.5251874671</v>
      </c>
      <c r="J231" s="10">
        <f>exp(-'Yield curve'!J224*$J$9/100)</f>
        <v>0.4836953561</v>
      </c>
      <c r="K231" s="10">
        <f>exp(-'Yield curve'!K224*$K$9/100)</f>
        <v>0.4453031468</v>
      </c>
      <c r="L231" s="10">
        <f>exp(-'Yield curve'!L224*$L$9/100)</f>
        <v>0.410064834</v>
      </c>
      <c r="M231" s="10">
        <f>exp(-'Yield curve'!M224*$M$9/100)</f>
        <v>0.3775093283</v>
      </c>
      <c r="N231" s="10">
        <f>exp(-'Yield curve'!N224*$N$9/100)</f>
        <v>0.3474411433</v>
      </c>
      <c r="O231" s="10">
        <f>exp(-'Yield curve'!O224*$O$9/100)</f>
        <v>0.3196783324</v>
      </c>
      <c r="P231" s="10">
        <f>exp(-'Yield curve'!P224*$P$9/100)</f>
        <v>0.294051605</v>
      </c>
      <c r="Q231" s="10">
        <f>exp(-'Yield curve'!Q224*$Q$9/100)</f>
        <v>0.2706632096</v>
      </c>
      <c r="R231" s="10">
        <f>exp(-'Yield curve'!R224*$R$9/100)</f>
        <v>0.2490952315</v>
      </c>
      <c r="S231" s="10">
        <f>exp(-'Yield curve'!S224*$S$9/100)</f>
        <v>0.2292092356</v>
      </c>
      <c r="T231" s="10">
        <f>exp(-'Yield curve'!T224*$T$9/100)</f>
        <v>0.2108770535</v>
      </c>
      <c r="U231" s="99">
        <f>exp(-'Yield curve'!U224*$U$9/100)</f>
        <v>0.1939800423</v>
      </c>
      <c r="V231" s="99">
        <f t="shared" si="4"/>
        <v>57.31246386</v>
      </c>
      <c r="W231" s="99">
        <f t="shared" si="5"/>
        <v>11.99794293</v>
      </c>
      <c r="X231" s="99">
        <f>W231*(Bonds!AO221/100)*(1/(1+(Bonds!U221/100)))</f>
        <v>0.001108867184</v>
      </c>
      <c r="Y231" s="99">
        <f>-W231*Bonds!$AS$8</f>
        <v>-1.87860863</v>
      </c>
      <c r="Z231" s="99">
        <f t="shared" si="6"/>
        <v>-5.940682103</v>
      </c>
    </row>
    <row r="232">
      <c r="A232" s="262">
        <v>42815.0</v>
      </c>
      <c r="B232" s="10">
        <f>exp(-'Yield curve'!B225*$B$9/100)</f>
        <v>0.9141139898</v>
      </c>
      <c r="C232" s="10">
        <f>exp(-'Yield curve'!C225*$C$9/100)</f>
        <v>0.8443400185</v>
      </c>
      <c r="D232" s="10">
        <f>exp(-'Yield curve'!D225*$D$9/100)</f>
        <v>0.782391519</v>
      </c>
      <c r="E232" s="10">
        <f>exp(-'Yield curve'!E225*$E$9/100)</f>
        <v>0.7239738544</v>
      </c>
      <c r="F232" s="10">
        <f>exp(-'Yield curve'!F225*$F$9/100)</f>
        <v>0.6713262806</v>
      </c>
      <c r="G232" s="10">
        <f>exp(-'Yield curve'!G225*$G$9/100)</f>
        <v>0.6200842023</v>
      </c>
      <c r="H232" s="10">
        <f>exp(-'Yield curve'!H225*$H$9/100)</f>
        <v>0.5728106905</v>
      </c>
      <c r="I232" s="10">
        <f>exp(-'Yield curve'!I225*$I$9/100)</f>
        <v>0.5281367672</v>
      </c>
      <c r="J232" s="10">
        <f>exp(-'Yield curve'!J225*$J$9/100)</f>
        <v>0.486752256</v>
      </c>
      <c r="K232" s="10">
        <f>exp(-'Yield curve'!K225*$K$9/100)</f>
        <v>0.4484312042</v>
      </c>
      <c r="L232" s="10">
        <f>exp(-'Yield curve'!L225*$L$9/100)</f>
        <v>0.4129618761</v>
      </c>
      <c r="M232" s="10">
        <f>exp(-'Yield curve'!M225*$M$9/100)</f>
        <v>0.380145958</v>
      </c>
      <c r="N232" s="10">
        <f>exp(-'Yield curve'!N225*$N$9/100)</f>
        <v>0.349797802</v>
      </c>
      <c r="O232" s="10">
        <f>exp(-'Yield curve'!O225*$O$9/100)</f>
        <v>0.3217437042</v>
      </c>
      <c r="P232" s="10">
        <f>exp(-'Yield curve'!P225*$P$9/100)</f>
        <v>0.2958212181</v>
      </c>
      <c r="Q232" s="10">
        <f>exp(-'Yield curve'!Q225*$Q$9/100)</f>
        <v>0.2721396297</v>
      </c>
      <c r="R232" s="10">
        <f>exp(-'Yield curve'!R225*$R$9/100)</f>
        <v>0.2502837512</v>
      </c>
      <c r="S232" s="10">
        <f>exp(-'Yield curve'!S225*$S$9/100)</f>
        <v>0.2301187037</v>
      </c>
      <c r="T232" s="10">
        <f>exp(-'Yield curve'!T225*$T$9/100)</f>
        <v>0.2115190952</v>
      </c>
      <c r="U232" s="99">
        <f>exp(-'Yield curve'!U225*$U$9/100)</f>
        <v>0.1943683906</v>
      </c>
      <c r="V232" s="99">
        <f t="shared" si="4"/>
        <v>57.4818827</v>
      </c>
      <c r="W232" s="99">
        <f t="shared" si="5"/>
        <v>12.000853</v>
      </c>
      <c r="X232" s="99">
        <f>W232*(Bonds!AO222/100)*(1/(1+(Bonds!U222/100)))</f>
        <v>0</v>
      </c>
      <c r="Y232" s="99">
        <f>-W232*Bonds!$AS$8</f>
        <v>-1.879064281</v>
      </c>
      <c r="Z232" s="99">
        <f t="shared" si="6"/>
        <v>-5.942122998</v>
      </c>
    </row>
    <row r="233">
      <c r="A233" s="262">
        <v>42814.0</v>
      </c>
      <c r="B233" s="10">
        <f>exp(-'Yield curve'!B226*$B$9/100)</f>
        <v>0.9142968309</v>
      </c>
      <c r="C233" s="10">
        <f>exp(-'Yield curve'!C226*$C$9/100)</f>
        <v>0.8453538347</v>
      </c>
      <c r="D233" s="10">
        <f>exp(-'Yield curve'!D226*$D$9/100)</f>
        <v>0.7835659869</v>
      </c>
      <c r="E233" s="10">
        <f>exp(-'Yield curve'!E226*$E$9/100)</f>
        <v>0.7251331397</v>
      </c>
      <c r="F233" s="10">
        <f>exp(-'Yield curve'!F226*$F$9/100)</f>
        <v>0.6723340256</v>
      </c>
      <c r="G233" s="10">
        <f>exp(-'Yield curve'!G226*$G$9/100)</f>
        <v>0.6210150265</v>
      </c>
      <c r="H233" s="10">
        <f>exp(-'Yield curve'!H226*$H$9/100)</f>
        <v>0.573613187</v>
      </c>
      <c r="I233" s="10">
        <f>exp(-'Yield curve'!I226*$I$9/100)</f>
        <v>0.5288414192</v>
      </c>
      <c r="J233" s="10">
        <f>exp(-'Yield curve'!J226*$J$9/100)</f>
        <v>0.4873367093</v>
      </c>
      <c r="K233" s="10">
        <f>exp(-'Yield curve'!K226*$K$9/100)</f>
        <v>0.4488798597</v>
      </c>
      <c r="L233" s="10">
        <f>exp(-'Yield curve'!L226*$L$9/100)</f>
        <v>0.4133254425</v>
      </c>
      <c r="M233" s="10">
        <f>exp(-'Yield curve'!M226*$M$9/100)</f>
        <v>0.3804197617</v>
      </c>
      <c r="N233" s="10">
        <f>exp(-'Yield curve'!N226*$N$9/100)</f>
        <v>0.3499797442</v>
      </c>
      <c r="O233" s="10">
        <f>exp(-'Yield curve'!O226*$O$9/100)</f>
        <v>0.3218338051</v>
      </c>
      <c r="P233" s="10">
        <f>exp(-'Yield curve'!P226*$P$9/100)</f>
        <v>0.2958212181</v>
      </c>
      <c r="Q233" s="10">
        <f>exp(-'Yield curve'!Q226*$Q$9/100)</f>
        <v>0.2721396297</v>
      </c>
      <c r="R233" s="10">
        <f>exp(-'Yield curve'!R226*$R$9/100)</f>
        <v>0.2502837512</v>
      </c>
      <c r="S233" s="10">
        <f>exp(-'Yield curve'!S226*$S$9/100)</f>
        <v>0.2301187037</v>
      </c>
      <c r="T233" s="10">
        <f>exp(-'Yield curve'!T226*$T$9/100)</f>
        <v>0.2115190952</v>
      </c>
      <c r="U233" s="99">
        <f>exp(-'Yield curve'!U226*$U$9/100)</f>
        <v>0.1943683906</v>
      </c>
      <c r="V233" s="99">
        <f t="shared" si="4"/>
        <v>57.51755731</v>
      </c>
      <c r="W233" s="99">
        <f t="shared" si="5"/>
        <v>11.99708901</v>
      </c>
      <c r="X233" s="99">
        <f>W233*(Bonds!AO223/100)*(1/(1+(Bonds!U223/100)))</f>
        <v>-0.005544453742</v>
      </c>
      <c r="Y233" s="99">
        <f>-W233*Bonds!$AS$8</f>
        <v>-1.878474925</v>
      </c>
      <c r="Z233" s="99">
        <f t="shared" si="6"/>
        <v>-5.94025929</v>
      </c>
    </row>
    <row r="234">
      <c r="A234" s="262">
        <v>42811.0</v>
      </c>
      <c r="B234" s="10">
        <f>exp(-'Yield curve'!B227*$B$9/100)</f>
        <v>0.9141139898</v>
      </c>
      <c r="C234" s="10">
        <f>exp(-'Yield curve'!C227*$C$9/100)</f>
        <v>0.8446778221</v>
      </c>
      <c r="D234" s="10">
        <f>exp(-'Yield curve'!D227*$D$9/100)</f>
        <v>0.7830959884</v>
      </c>
      <c r="E234" s="10">
        <f>exp(-'Yield curve'!E227*$E$9/100)</f>
        <v>0.7246981903</v>
      </c>
      <c r="F234" s="10">
        <f>exp(-'Yield curve'!F227*$F$9/100)</f>
        <v>0.6719979426</v>
      </c>
      <c r="G234" s="10">
        <f>exp(-'Yield curve'!G227*$G$9/100)</f>
        <v>0.62082875</v>
      </c>
      <c r="H234" s="10">
        <f>exp(-'Yield curve'!H227*$H$9/100)</f>
        <v>0.573613187</v>
      </c>
      <c r="I234" s="10">
        <f>exp(-'Yield curve'!I227*$I$9/100)</f>
        <v>0.5287004137</v>
      </c>
      <c r="J234" s="10">
        <f>exp(-'Yield curve'!J227*$J$9/100)</f>
        <v>0.4870443949</v>
      </c>
      <c r="K234" s="10">
        <f>exp(-'Yield curve'!K227*$K$9/100)</f>
        <v>0.4484312042</v>
      </c>
      <c r="L234" s="10">
        <f>exp(-'Yield curve'!L227*$L$9/100)</f>
        <v>0.4125986295</v>
      </c>
      <c r="M234" s="10">
        <f>exp(-'Yield curve'!M227*$M$9/100)</f>
        <v>0.379416778</v>
      </c>
      <c r="N234" s="10">
        <f>exp(-'Yield curve'!N227*$N$9/100)</f>
        <v>0.3487081336</v>
      </c>
      <c r="O234" s="10">
        <f>exp(-'Yield curve'!O227*$O$9/100)</f>
        <v>0.3203055164</v>
      </c>
      <c r="P234" s="10">
        <f>exp(-'Yield curve'!P227*$P$9/100)</f>
        <v>0.294051605</v>
      </c>
      <c r="Q234" s="10">
        <f>exp(-'Yield curve'!Q227*$Q$9/100)</f>
        <v>0.2703169823</v>
      </c>
      <c r="R234" s="10">
        <f>exp(-'Yield curve'!R227*$R$9/100)</f>
        <v>0.248418613</v>
      </c>
      <c r="S234" s="10">
        <f>exp(-'Yield curve'!S227*$S$9/100)</f>
        <v>0.2282211874</v>
      </c>
      <c r="T234" s="10">
        <f>exp(-'Yield curve'!T227*$T$9/100)</f>
        <v>0.2095988108</v>
      </c>
      <c r="U234" s="99">
        <f>exp(-'Yield curve'!U227*$U$9/100)</f>
        <v>0.1924343928</v>
      </c>
      <c r="V234" s="99">
        <f t="shared" si="4"/>
        <v>57.24852941</v>
      </c>
      <c r="W234" s="99">
        <f t="shared" si="5"/>
        <v>11.96700743</v>
      </c>
      <c r="X234" s="99">
        <f>W234*(Bonds!AO224/100)*(1/(1+(Bonds!U224/100)))</f>
        <v>0</v>
      </c>
      <c r="Y234" s="99">
        <f>-W234*Bonds!$AS$8</f>
        <v>-1.873764826</v>
      </c>
      <c r="Z234" s="99">
        <f t="shared" si="6"/>
        <v>-5.925364649</v>
      </c>
    </row>
    <row r="235">
      <c r="A235" s="262">
        <v>42810.0</v>
      </c>
      <c r="B235" s="10">
        <f>exp(-'Yield curve'!B228*$B$9/100)</f>
        <v>0.9142054058</v>
      </c>
      <c r="C235" s="10">
        <f>exp(-'Yield curve'!C228*$C$9/100)</f>
        <v>0.8446778221</v>
      </c>
      <c r="D235" s="10">
        <f>exp(-'Yield curve'!D228*$D$9/100)</f>
        <v>0.7826262717</v>
      </c>
      <c r="E235" s="10">
        <f>exp(-'Yield curve'!E228*$E$9/100)</f>
        <v>0.7239738544</v>
      </c>
      <c r="F235" s="10">
        <f>exp(-'Yield curve'!F228*$F$9/100)</f>
        <v>0.6709907014</v>
      </c>
      <c r="G235" s="10">
        <f>exp(-'Yield curve'!G228*$G$9/100)</f>
        <v>0.6197122634</v>
      </c>
      <c r="H235" s="10">
        <f>exp(-'Yield curve'!H228*$H$9/100)</f>
        <v>0.5724098633</v>
      </c>
      <c r="I235" s="10">
        <f>exp(-'Yield curve'!I228*$I$9/100)</f>
        <v>0.5274330541</v>
      </c>
      <c r="J235" s="10">
        <f>exp(-'Yield curve'!J228*$J$9/100)</f>
        <v>0.4857311488</v>
      </c>
      <c r="K235" s="10">
        <f>exp(-'Yield curve'!K228*$K$9/100)</f>
        <v>0.4470879266</v>
      </c>
      <c r="L235" s="10">
        <f>exp(-'Yield curve'!L228*$L$9/100)</f>
        <v>0.4114202832</v>
      </c>
      <c r="M235" s="10">
        <f>exp(-'Yield curve'!M228*$M$9/100)</f>
        <v>0.3784164387</v>
      </c>
      <c r="N235" s="10">
        <f>exp(-'Yield curve'!N228*$N$9/100)</f>
        <v>0.3478931105</v>
      </c>
      <c r="O235" s="10">
        <f>exp(-'Yield curve'!O228*$O$9/100)</f>
        <v>0.3196783324</v>
      </c>
      <c r="P235" s="10">
        <f>exp(-'Yield curve'!P228*$P$9/100)</f>
        <v>0.2936108582</v>
      </c>
      <c r="Q235" s="10">
        <f>exp(-'Yield curve'!Q228*$Q$9/100)</f>
        <v>0.2699711979</v>
      </c>
      <c r="R235" s="10">
        <f>exp(-'Yield curve'!R228*$R$9/100)</f>
        <v>0.2481653552</v>
      </c>
      <c r="S235" s="10">
        <f>exp(-'Yield curve'!S228*$S$9/100)</f>
        <v>0.2280569273</v>
      </c>
      <c r="T235" s="10">
        <f>exp(-'Yield curve'!T228*$T$9/100)</f>
        <v>0.2095191784</v>
      </c>
      <c r="U235" s="99">
        <f>exp(-'Yield curve'!U228*$U$9/100)</f>
        <v>0.1924343928</v>
      </c>
      <c r="V235" s="99">
        <f t="shared" si="4"/>
        <v>57.19549682</v>
      </c>
      <c r="W235" s="99">
        <f t="shared" si="5"/>
        <v>11.96935975</v>
      </c>
      <c r="X235" s="99">
        <f>W235*(Bonds!AO225/100)*(1/(1+(Bonds!U225/100)))</f>
        <v>-0.007740716761</v>
      </c>
      <c r="Y235" s="99">
        <f>-W235*Bonds!$AS$8</f>
        <v>-1.874133145</v>
      </c>
      <c r="Z235" s="99">
        <f t="shared" si="6"/>
        <v>-5.926529376</v>
      </c>
    </row>
    <row r="236">
      <c r="A236" s="262">
        <v>42809.0</v>
      </c>
      <c r="B236" s="10">
        <f>exp(-'Yield curve'!B229*$B$9/100)</f>
        <v>0.913657047</v>
      </c>
      <c r="C236" s="10">
        <f>exp(-'Yield curve'!C229*$C$9/100)</f>
        <v>0.8436648166</v>
      </c>
      <c r="D236" s="10">
        <f>exp(-'Yield curve'!D229*$D$9/100)</f>
        <v>0.780984481</v>
      </c>
      <c r="E236" s="10">
        <f>exp(-'Yield curve'!E229*$E$9/100)</f>
        <v>0.7216608408</v>
      </c>
      <c r="F236" s="10">
        <f>exp(-'Yield curve'!F229*$F$9/100)</f>
        <v>0.6679780268</v>
      </c>
      <c r="G236" s="10">
        <f>exp(-'Yield curve'!G229*$G$9/100)</f>
        <v>0.6163748363</v>
      </c>
      <c r="H236" s="10">
        <f>exp(-'Yield curve'!H229*$H$9/100)</f>
        <v>0.5688150168</v>
      </c>
      <c r="I236" s="10">
        <f>exp(-'Yield curve'!I229*$I$9/100)</f>
        <v>0.5237888328</v>
      </c>
      <c r="J236" s="10">
        <f>exp(-'Yield curve'!J229*$J$9/100)</f>
        <v>0.4821017922</v>
      </c>
      <c r="K236" s="10">
        <f>exp(-'Yield curve'!K229*$K$9/100)</f>
        <v>0.4435254919</v>
      </c>
      <c r="L236" s="10">
        <f>exp(-'Yield curve'!L229*$L$9/100)</f>
        <v>0.4078156683</v>
      </c>
      <c r="M236" s="10">
        <f>exp(-'Yield curve'!M229*$M$9/100)</f>
        <v>0.3748010227</v>
      </c>
      <c r="N236" s="10">
        <f>exp(-'Yield curve'!N229*$N$9/100)</f>
        <v>0.3442937712</v>
      </c>
      <c r="O236" s="10">
        <f>exp(-'Yield curve'!O229*$O$9/100)</f>
        <v>0.3161179107</v>
      </c>
      <c r="P236" s="10">
        <f>exp(-'Yield curve'!P229*$P$9/100)</f>
        <v>0.2901085836</v>
      </c>
      <c r="Q236" s="10">
        <f>exp(-'Yield curve'!Q229*$Q$9/100)</f>
        <v>0.2666228943</v>
      </c>
      <c r="R236" s="10">
        <f>exp(-'Yield curve'!R229*$R$9/100)</f>
        <v>0.2449796826</v>
      </c>
      <c r="S236" s="10">
        <f>exp(-'Yield curve'!S229*$S$9/100)</f>
        <v>0.2250393507</v>
      </c>
      <c r="T236" s="10">
        <f>exp(-'Yield curve'!T229*$T$9/100)</f>
        <v>0.2066724719</v>
      </c>
      <c r="U236" s="99">
        <f>exp(-'Yield curve'!U229*$U$9/100)</f>
        <v>0.1897590822</v>
      </c>
      <c r="V236" s="99">
        <f t="shared" si="4"/>
        <v>56.6909547</v>
      </c>
      <c r="W236" s="99">
        <f t="shared" si="5"/>
        <v>11.93378538</v>
      </c>
      <c r="X236" s="99">
        <f>W236*(Bonds!AO226/100)*(1/(1+(Bonds!U226/100)))</f>
        <v>0.003305452509</v>
      </c>
      <c r="Y236" s="99">
        <f>-W236*Bonds!$AS$8</f>
        <v>-1.868562997</v>
      </c>
      <c r="Z236" s="99">
        <f t="shared" si="6"/>
        <v>-5.908915021</v>
      </c>
    </row>
    <row r="237">
      <c r="A237" s="262">
        <v>42808.0</v>
      </c>
      <c r="B237" s="10">
        <f>exp(-'Yield curve'!B230*$B$9/100)</f>
        <v>0.9141139898</v>
      </c>
      <c r="C237" s="10">
        <f>exp(-'Yield curve'!C230*$C$9/100)</f>
        <v>0.84400235</v>
      </c>
      <c r="D237" s="10">
        <f>exp(-'Yield curve'!D230*$D$9/100)</f>
        <v>0.7798138825</v>
      </c>
      <c r="E237" s="10">
        <f>exp(-'Yield curve'!E230*$E$9/100)</f>
        <v>0.7196430167</v>
      </c>
      <c r="F237" s="10">
        <f>exp(-'Yield curve'!F230*$F$9/100)</f>
        <v>0.6649788788</v>
      </c>
      <c r="G237" s="10">
        <f>exp(-'Yield curve'!G230*$G$9/100)</f>
        <v>0.6130553828</v>
      </c>
      <c r="H237" s="10">
        <f>exp(-'Yield curve'!H230*$H$9/100)</f>
        <v>0.5652427467</v>
      </c>
      <c r="I237" s="10">
        <f>exp(-'Yield curve'!I230*$I$9/100)</f>
        <v>0.5205860931</v>
      </c>
      <c r="J237" s="10">
        <f>exp(-'Yield curve'!J230*$J$9/100)</f>
        <v>0.4793616289</v>
      </c>
      <c r="K237" s="10">
        <f>exp(-'Yield curve'!K230*$K$9/100)</f>
        <v>0.4413133993</v>
      </c>
      <c r="L237" s="10">
        <f>exp(-'Yield curve'!L230*$L$9/100)</f>
        <v>0.4060252213</v>
      </c>
      <c r="M237" s="10">
        <f>exp(-'Yield curve'!M230*$M$9/100)</f>
        <v>0.3734541648</v>
      </c>
      <c r="N237" s="10">
        <f>exp(-'Yield curve'!N230*$N$9/100)</f>
        <v>0.3433997701</v>
      </c>
      <c r="O237" s="10">
        <f>exp(-'Yield curve'!O230*$O$9/100)</f>
        <v>0.3156756552</v>
      </c>
      <c r="P237" s="10">
        <f>exp(-'Yield curve'!P230*$P$9/100)</f>
        <v>0.2901085836</v>
      </c>
      <c r="Q237" s="10">
        <f>exp(-'Yield curve'!Q230*$Q$9/100)</f>
        <v>0.2668789751</v>
      </c>
      <c r="R237" s="10">
        <f>exp(-'Yield curve'!R230*$R$9/100)</f>
        <v>0.2454799513</v>
      </c>
      <c r="S237" s="10">
        <f>exp(-'Yield curve'!S230*$S$9/100)</f>
        <v>0.2257696607</v>
      </c>
      <c r="T237" s="10">
        <f>exp(-'Yield curve'!T230*$T$9/100)</f>
        <v>0.2076170504</v>
      </c>
      <c r="U237" s="99">
        <f>exp(-'Yield curve'!U230*$U$9/100)</f>
        <v>0.1909010592</v>
      </c>
      <c r="V237" s="99">
        <f t="shared" si="4"/>
        <v>56.71979176</v>
      </c>
      <c r="W237" s="99">
        <f t="shared" si="5"/>
        <v>11.95882384</v>
      </c>
      <c r="X237" s="99">
        <f>W237*(Bonds!AO227/100)*(1/(1+(Bonds!U227/100)))</f>
        <v>-0.002208870307</v>
      </c>
      <c r="Y237" s="99">
        <f>-W237*Bonds!$AS$8</f>
        <v>-1.872483458</v>
      </c>
      <c r="Z237" s="99">
        <f t="shared" si="6"/>
        <v>-5.921312609</v>
      </c>
    </row>
    <row r="238">
      <c r="A238" s="262">
        <v>42807.0</v>
      </c>
      <c r="B238" s="10">
        <f>exp(-'Yield curve'!B231*$B$9/100)</f>
        <v>0.9142054058</v>
      </c>
      <c r="C238" s="10">
        <f>exp(-'Yield curve'!C231*$C$9/100)</f>
        <v>0.84400235</v>
      </c>
      <c r="D238" s="10">
        <f>exp(-'Yield curve'!D231*$D$9/100)</f>
        <v>0.7800478617</v>
      </c>
      <c r="E238" s="10">
        <f>exp(-'Yield curve'!E231*$E$9/100)</f>
        <v>0.7202189615</v>
      </c>
      <c r="F238" s="10">
        <f>exp(-'Yield curve'!F231*$F$9/100)</f>
        <v>0.6659770956</v>
      </c>
      <c r="G238" s="10">
        <f>exp(-'Yield curve'!G231*$G$9/100)</f>
        <v>0.6143441518</v>
      </c>
      <c r="H238" s="10">
        <f>exp(-'Yield curve'!H231*$H$9/100)</f>
        <v>0.5668276442</v>
      </c>
      <c r="I238" s="10">
        <f>exp(-'Yield curve'!I231*$I$9/100)</f>
        <v>0.5219761753</v>
      </c>
      <c r="J238" s="10">
        <f>exp(-'Yield curve'!J231*$J$9/100)</f>
        <v>0.4805134785</v>
      </c>
      <c r="K238" s="10">
        <f>exp(-'Yield curve'!K231*$K$9/100)</f>
        <v>0.4421969093</v>
      </c>
      <c r="L238" s="10">
        <f>exp(-'Yield curve'!L231*$L$9/100)</f>
        <v>0.4067404549</v>
      </c>
      <c r="M238" s="10">
        <f>exp(-'Yield curve'!M231*$M$9/100)</f>
        <v>0.3739923262</v>
      </c>
      <c r="N238" s="10">
        <f>exp(-'Yield curve'!N231*$N$9/100)</f>
        <v>0.3437570916</v>
      </c>
      <c r="O238" s="10">
        <f>exp(-'Yield curve'!O231*$O$9/100)</f>
        <v>0.3158524831</v>
      </c>
      <c r="P238" s="10">
        <f>exp(-'Yield curve'!P231*$P$9/100)</f>
        <v>0.2901085836</v>
      </c>
      <c r="Q238" s="10">
        <f>exp(-'Yield curve'!Q231*$Q$9/100)</f>
        <v>0.2667082272</v>
      </c>
      <c r="R238" s="10">
        <f>exp(-'Yield curve'!R231*$R$9/100)</f>
        <v>0.2451463254</v>
      </c>
      <c r="S238" s="10">
        <f>exp(-'Yield curve'!S231*$S$9/100)</f>
        <v>0.2252825245</v>
      </c>
      <c r="T238" s="10">
        <f>exp(-'Yield curve'!T231*$T$9/100)</f>
        <v>0.206986853</v>
      </c>
      <c r="U238" s="99">
        <f>exp(-'Yield curve'!U231*$U$9/100)</f>
        <v>0.1901389801</v>
      </c>
      <c r="V238" s="99">
        <f t="shared" si="4"/>
        <v>56.67399354</v>
      </c>
      <c r="W238" s="99">
        <f t="shared" si="5"/>
        <v>11.94401494</v>
      </c>
      <c r="X238" s="99">
        <f>W238*(Bonds!AO228/100)*(1/(1+(Bonds!U228/100)))</f>
        <v>-0.00661718279</v>
      </c>
      <c r="Y238" s="99">
        <f>-W238*Bonds!$AS$8</f>
        <v>-1.870164716</v>
      </c>
      <c r="Z238" s="99">
        <f t="shared" si="6"/>
        <v>-5.913980103</v>
      </c>
    </row>
    <row r="239">
      <c r="A239" s="262">
        <v>42804.0</v>
      </c>
      <c r="B239" s="10">
        <f>exp(-'Yield curve'!B232*$B$9/100)</f>
        <v>0.913657047</v>
      </c>
      <c r="C239" s="10">
        <f>exp(-'Yield curve'!C232*$C$9/100)</f>
        <v>0.8428215735</v>
      </c>
      <c r="D239" s="10">
        <f>exp(-'Yield curve'!D232*$D$9/100)</f>
        <v>0.7793461345</v>
      </c>
      <c r="E239" s="10">
        <f>exp(-'Yield curve'!E232*$E$9/100)</f>
        <v>0.7197869597</v>
      </c>
      <c r="F239" s="10">
        <f>exp(-'Yield curve'!F232*$F$9/100)</f>
        <v>0.6659770956</v>
      </c>
      <c r="G239" s="10">
        <f>exp(-'Yield curve'!G232*$G$9/100)</f>
        <v>0.6141598762</v>
      </c>
      <c r="H239" s="10">
        <f>exp(-'Yield curve'!H232*$H$9/100)</f>
        <v>0.5664310037</v>
      </c>
      <c r="I239" s="10">
        <f>exp(-'Yield curve'!I232*$I$9/100)</f>
        <v>0.5214196976</v>
      </c>
      <c r="J239" s="10">
        <f>exp(-'Yield curve'!J232*$J$9/100)</f>
        <v>0.4797932486</v>
      </c>
      <c r="K239" s="10">
        <f>exp(-'Yield curve'!K232*$K$9/100)</f>
        <v>0.4413133993</v>
      </c>
      <c r="L239" s="10">
        <f>exp(-'Yield curve'!L232*$L$9/100)</f>
        <v>0.4055788391</v>
      </c>
      <c r="M239" s="10">
        <f>exp(-'Yield curve'!M232*$M$9/100)</f>
        <v>0.3725589495</v>
      </c>
      <c r="N239" s="10">
        <f>exp(-'Yield curve'!N232*$N$9/100)</f>
        <v>0.3420631192</v>
      </c>
      <c r="O239" s="10">
        <f>exp(-'Yield curve'!O232*$O$9/100)</f>
        <v>0.3139128121</v>
      </c>
      <c r="P239" s="10">
        <f>exp(-'Yield curve'!P232*$P$9/100)</f>
        <v>0.2879409081</v>
      </c>
      <c r="Q239" s="10">
        <f>exp(-'Yield curve'!Q232*$Q$9/100)</f>
        <v>0.2644984203</v>
      </c>
      <c r="R239" s="10">
        <f>exp(-'Yield curve'!R232*$R$9/100)</f>
        <v>0.2429061802</v>
      </c>
      <c r="S239" s="10">
        <f>exp(-'Yield curve'!S232*$S$9/100)</f>
        <v>0.2230230834</v>
      </c>
      <c r="T239" s="10">
        <f>exp(-'Yield curve'!T232*$T$9/100)</f>
        <v>0.2047183801</v>
      </c>
      <c r="U239" s="99">
        <f>exp(-'Yield curve'!U232*$U$9/100)</f>
        <v>0.1878709478</v>
      </c>
      <c r="V239" s="99">
        <f t="shared" si="4"/>
        <v>56.34620548</v>
      </c>
      <c r="W239" s="99">
        <f t="shared" si="5"/>
        <v>11.90852893</v>
      </c>
      <c r="X239" s="99">
        <f>W239*(Bonds!AO229/100)*(1/(1+(Bonds!U229/100)))</f>
        <v>-0.002197956613</v>
      </c>
      <c r="Y239" s="99">
        <f>-W239*Bonds!$AS$8</f>
        <v>-1.864608404</v>
      </c>
      <c r="Z239" s="99">
        <f t="shared" si="6"/>
        <v>-5.896409501</v>
      </c>
    </row>
    <row r="240">
      <c r="A240" s="262">
        <v>42803.0</v>
      </c>
      <c r="B240" s="10">
        <f>exp(-'Yield curve'!B233*$B$9/100)</f>
        <v>0.913382991</v>
      </c>
      <c r="C240" s="10">
        <f>exp(-'Yield curve'!C233*$C$9/100)</f>
        <v>0.8423160322</v>
      </c>
      <c r="D240" s="10">
        <f>exp(-'Yield curve'!D233*$D$9/100)</f>
        <v>0.77841148</v>
      </c>
      <c r="E240" s="10">
        <f>exp(-'Yield curve'!E233*$E$9/100)</f>
        <v>0.718205169</v>
      </c>
      <c r="F240" s="10">
        <f>exp(-'Yield curve'!F233*$F$9/100)</f>
        <v>0.6636502501</v>
      </c>
      <c r="G240" s="10">
        <f>exp(-'Yield curve'!G233*$G$9/100)</f>
        <v>0.6115858141</v>
      </c>
      <c r="H240" s="10">
        <f>exp(-'Yield curve'!H233*$H$9/100)</f>
        <v>0.5636622807</v>
      </c>
      <c r="I240" s="10">
        <f>exp(-'Yield curve'!I233*$I$9/100)</f>
        <v>0.5186461951</v>
      </c>
      <c r="J240" s="10">
        <f>exp(-'Yield curve'!J233*$J$9/100)</f>
        <v>0.4770662065</v>
      </c>
      <c r="K240" s="10">
        <f>exp(-'Yield curve'!K233*$K$9/100)</f>
        <v>0.4386734466</v>
      </c>
      <c r="L240" s="10">
        <f>exp(-'Yield curve'!L233*$L$9/100)</f>
        <v>0.4031768418</v>
      </c>
      <c r="M240" s="10">
        <f>exp(-'Yield curve'!M233*$M$9/100)</f>
        <v>0.3704191784</v>
      </c>
      <c r="N240" s="10">
        <f>exp(-'Yield curve'!N233*$N$9/100)</f>
        <v>0.340200544</v>
      </c>
      <c r="O240" s="10">
        <f>exp(-'Yield curve'!O233*$O$9/100)</f>
        <v>0.3123346718</v>
      </c>
      <c r="P240" s="10">
        <f>exp(-'Yield curve'!P233*$P$9/100)</f>
        <v>0.2866480851</v>
      </c>
      <c r="Q240" s="10">
        <f>exp(-'Yield curve'!Q233*$Q$9/100)</f>
        <v>0.2633161177</v>
      </c>
      <c r="R240" s="10">
        <f>exp(-'Yield curve'!R233*$R$9/100)</f>
        <v>0.2418349041</v>
      </c>
      <c r="S240" s="10">
        <f>exp(-'Yield curve'!S233*$S$9/100)</f>
        <v>0.2220617017</v>
      </c>
      <c r="T240" s="10">
        <f>exp(-'Yield curve'!T233*$T$9/100)</f>
        <v>0.2038644432</v>
      </c>
      <c r="U240" s="99">
        <f>exp(-'Yield curve'!U233*$U$9/100)</f>
        <v>0.1871209649</v>
      </c>
      <c r="V240" s="99">
        <f t="shared" si="4"/>
        <v>56.13840577</v>
      </c>
      <c r="W240" s="99">
        <f t="shared" si="5"/>
        <v>11.90212989</v>
      </c>
      <c r="X240" s="99">
        <f>W240*(Bonds!AO230/100)*(1/(1+(Bonds!U230/100)))</f>
        <v>0.01317822096</v>
      </c>
      <c r="Y240" s="99">
        <f>-W240*Bonds!$AS$8</f>
        <v>-1.863606459</v>
      </c>
      <c r="Z240" s="99">
        <f t="shared" si="6"/>
        <v>-5.893241072</v>
      </c>
    </row>
    <row r="241">
      <c r="A241" s="262">
        <v>42801.0</v>
      </c>
      <c r="B241" s="10">
        <f>exp(-'Yield curve'!B234*$B$9/100)</f>
        <v>0.9145711611</v>
      </c>
      <c r="C241" s="10">
        <f>exp(-'Yield curve'!C234*$C$9/100)</f>
        <v>0.8428215735</v>
      </c>
      <c r="D241" s="10">
        <f>exp(-'Yield curve'!D234*$D$9/100)</f>
        <v>0.7774779465</v>
      </c>
      <c r="E241" s="10">
        <f>exp(-'Yield curve'!E234*$E$9/100)</f>
        <v>0.7167701942</v>
      </c>
      <c r="F241" s="10">
        <f>exp(-'Yield curve'!F234*$F$9/100)</f>
        <v>0.6616622828</v>
      </c>
      <c r="G241" s="10">
        <f>exp(-'Yield curve'!G234*$G$9/100)</f>
        <v>0.6099367596</v>
      </c>
      <c r="H241" s="10">
        <f>exp(-'Yield curve'!H234*$H$9/100)</f>
        <v>0.5624798319</v>
      </c>
      <c r="I241" s="10">
        <f>exp(-'Yield curve'!I234*$I$9/100)</f>
        <v>0.5179551276</v>
      </c>
      <c r="J241" s="10">
        <f>exp(-'Yield curve'!J234*$J$9/100)</f>
        <v>0.4769231081</v>
      </c>
      <c r="K241" s="10">
        <f>exp(-'Yield curve'!K234*$K$9/100)</f>
        <v>0.4391123395</v>
      </c>
      <c r="L241" s="10">
        <f>exp(-'Yield curve'!L234*$L$9/100)</f>
        <v>0.4041537112</v>
      </c>
      <c r="M241" s="10">
        <f>exp(-'Yield curve'!M234*$M$9/100)</f>
        <v>0.3719335759</v>
      </c>
      <c r="N241" s="10">
        <f>exp(-'Yield curve'!N234*$N$9/100)</f>
        <v>0.3422410382</v>
      </c>
      <c r="O241" s="10">
        <f>exp(-'Yield curve'!O234*$O$9/100)</f>
        <v>0.3148811541</v>
      </c>
      <c r="P241" s="10">
        <f>exp(-'Yield curve'!P234*$P$9/100)</f>
        <v>0.2896737469</v>
      </c>
      <c r="Q241" s="10">
        <f>exp(-'Yield curve'!Q234*$Q$9/100)</f>
        <v>0.2667082272</v>
      </c>
      <c r="R241" s="10">
        <f>exp(-'Yield curve'!R234*$R$9/100)</f>
        <v>0.2455634286</v>
      </c>
      <c r="S241" s="10">
        <f>exp(-'Yield curve'!S234*$S$9/100)</f>
        <v>0.2260950032</v>
      </c>
      <c r="T241" s="10">
        <f>exp(-'Yield curve'!T234*$T$9/100)</f>
        <v>0.2081700469</v>
      </c>
      <c r="U241" s="99">
        <f>exp(-'Yield curve'!U234*$U$9/100)</f>
        <v>0.1916661926</v>
      </c>
      <c r="V241" s="99">
        <f t="shared" si="4"/>
        <v>56.68980506</v>
      </c>
      <c r="W241" s="99">
        <f t="shared" si="5"/>
        <v>11.97935555</v>
      </c>
      <c r="X241" s="99">
        <f>W241*(Bonds!AO231/100)*(1/(1+(Bonds!U231/100)))</f>
        <v>-0.004426142823</v>
      </c>
      <c r="Y241" s="99">
        <f>-W241*Bonds!$AS$8</f>
        <v>-1.875698264</v>
      </c>
      <c r="Z241" s="99">
        <f t="shared" si="6"/>
        <v>-5.931478716</v>
      </c>
    </row>
    <row r="242">
      <c r="A242" s="262">
        <v>42800.0</v>
      </c>
      <c r="B242" s="10">
        <f>exp(-'Yield curve'!B235*$B$9/100)</f>
        <v>0.9142968309</v>
      </c>
      <c r="C242" s="10">
        <f>exp(-'Yield curve'!C235*$C$9/100)</f>
        <v>0.8419791732</v>
      </c>
      <c r="D242" s="10">
        <f>exp(-'Yield curve'!D235*$D$9/100)</f>
        <v>0.7763126038</v>
      </c>
      <c r="E242" s="10">
        <f>exp(-'Yield curve'!E235*$E$9/100)</f>
        <v>0.7153380864</v>
      </c>
      <c r="F242" s="10">
        <f>exp(-'Yield curve'!F235*$F$9/100)</f>
        <v>0.6600101931</v>
      </c>
      <c r="G242" s="10">
        <f>exp(-'Yield curve'!G235*$G$9/100)</f>
        <v>0.6079272857</v>
      </c>
      <c r="H242" s="10">
        <f>exp(-'Yield curve'!H235*$H$9/100)</f>
        <v>0.5601223707</v>
      </c>
      <c r="I242" s="10">
        <f>exp(-'Yield curve'!I235*$I$9/100)</f>
        <v>0.5157498936</v>
      </c>
      <c r="J242" s="10">
        <f>exp(-'Yield curve'!J235*$J$9/100)</f>
        <v>0.4749242316</v>
      </c>
      <c r="K242" s="10">
        <f>exp(-'Yield curve'!K235*$K$9/100)</f>
        <v>0.4373593984</v>
      </c>
      <c r="L242" s="10">
        <f>exp(-'Yield curve'!L235*$L$9/100)</f>
        <v>0.4024678746</v>
      </c>
      <c r="M242" s="10">
        <f>exp(-'Yield curve'!M235*$M$9/100)</f>
        <v>0.3703302885</v>
      </c>
      <c r="N242" s="10">
        <f>exp(-'Yield curve'!N235*$N$9/100)</f>
        <v>0.340731671</v>
      </c>
      <c r="O242" s="10">
        <f>exp(-'Yield curve'!O235*$O$9/100)</f>
        <v>0.3134736417</v>
      </c>
      <c r="P242" s="10">
        <f>exp(-'Yield curve'!P235*$P$9/100)</f>
        <v>0.2883731436</v>
      </c>
      <c r="Q242" s="10">
        <f>exp(-'Yield curve'!Q235*$Q$9/100)</f>
        <v>0.2653461709</v>
      </c>
      <c r="R242" s="10">
        <f>exp(-'Yield curve'!R235*$R$9/100)</f>
        <v>0.2441481661</v>
      </c>
      <c r="S242" s="10">
        <f>exp(-'Yield curve'!S235*$S$9/100)</f>
        <v>0.2246346442</v>
      </c>
      <c r="T242" s="10">
        <f>exp(-'Yield curve'!T235*$T$9/100)</f>
        <v>0.2066724719</v>
      </c>
      <c r="U242" s="99">
        <f>exp(-'Yield curve'!U235*$U$9/100)</f>
        <v>0.1901389801</v>
      </c>
      <c r="V242" s="99">
        <f t="shared" si="4"/>
        <v>56.41524649</v>
      </c>
      <c r="W242" s="99">
        <f t="shared" si="5"/>
        <v>11.96019275</v>
      </c>
      <c r="X242" s="99">
        <f>W242*(Bonds!AO232/100)*(1/(1+(Bonds!U232/100)))</f>
        <v>-0.01766972152</v>
      </c>
      <c r="Y242" s="99">
        <f>-W242*Bonds!$AS$8</f>
        <v>-1.872697799</v>
      </c>
      <c r="Z242" s="99">
        <f t="shared" si="6"/>
        <v>-5.921990415</v>
      </c>
    </row>
    <row r="243">
      <c r="A243" s="262">
        <v>42797.0</v>
      </c>
      <c r="B243" s="10">
        <f>exp(-'Yield curve'!B236*$B$9/100)</f>
        <v>0.9132003327</v>
      </c>
      <c r="C243" s="10">
        <f>exp(-'Yield curve'!C236*$C$9/100)</f>
        <v>0.8411376148</v>
      </c>
      <c r="D243" s="10">
        <f>exp(-'Yield curve'!D236*$D$9/100)</f>
        <v>0.7765455325</v>
      </c>
      <c r="E243" s="10">
        <f>exp(-'Yield curve'!E236*$E$9/100)</f>
        <v>0.7161970073</v>
      </c>
      <c r="F243" s="10">
        <f>exp(-'Yield curve'!F236*$F$9/100)</f>
        <v>0.6616622828</v>
      </c>
      <c r="G243" s="10">
        <f>exp(-'Yield curve'!G236*$G$9/100)</f>
        <v>0.609753806</v>
      </c>
      <c r="H243" s="10">
        <f>exp(-'Yield curve'!H236*$H$9/100)</f>
        <v>0.5620862338</v>
      </c>
      <c r="I243" s="10">
        <f>exp(-'Yield curve'!I236*$I$9/100)</f>
        <v>0.5169891799</v>
      </c>
      <c r="J243" s="10">
        <f>exp(-'Yield curve'!J236*$J$9/100)</f>
        <v>0.4753518559</v>
      </c>
      <c r="K243" s="10">
        <f>exp(-'Yield curve'!K236*$K$9/100)</f>
        <v>0.4369222576</v>
      </c>
      <c r="L243" s="10">
        <f>exp(-'Yield curve'!L236*$L$9/100)</f>
        <v>0.4012301806</v>
      </c>
      <c r="M243" s="10">
        <f>exp(-'Yield curve'!M236*$M$9/100)</f>
        <v>0.368291697</v>
      </c>
      <c r="N243" s="10">
        <f>exp(-'Yield curve'!N236*$N$9/100)</f>
        <v>0.337908544</v>
      </c>
      <c r="O243" s="10">
        <f>exp(-'Yield curve'!O236*$O$9/100)</f>
        <v>0.3098955419</v>
      </c>
      <c r="P243" s="10">
        <f>exp(-'Yield curve'!P236*$P$9/100)</f>
        <v>0.2840798268</v>
      </c>
      <c r="Q243" s="10">
        <f>exp(-'Yield curve'!Q236*$Q$9/100)</f>
        <v>0.260633519</v>
      </c>
      <c r="R243" s="10">
        <f>exp(-'Yield curve'!R236*$R$9/100)</f>
        <v>0.2390553892</v>
      </c>
      <c r="S243" s="10">
        <f>exp(-'Yield curve'!S236*$S$9/100)</f>
        <v>0.2192023507</v>
      </c>
      <c r="T243" s="10">
        <f>exp(-'Yield curve'!T236*$T$9/100)</f>
        <v>0.200941793</v>
      </c>
      <c r="U243" s="99">
        <f>exp(-'Yield curve'!U236*$U$9/100)</f>
        <v>0.1841508537</v>
      </c>
      <c r="V243" s="99">
        <f t="shared" si="4"/>
        <v>55.67602857</v>
      </c>
      <c r="W243" s="99">
        <f t="shared" si="5"/>
        <v>11.858337</v>
      </c>
      <c r="X243" s="99">
        <f>W243*(Bonds!AO233/100)*(1/(1+(Bonds!U233/100)))</f>
        <v>0.006560024158</v>
      </c>
      <c r="Y243" s="99">
        <f>-W243*Bonds!$AS$8</f>
        <v>-1.856749475</v>
      </c>
      <c r="Z243" s="99">
        <f t="shared" si="6"/>
        <v>-5.871557384</v>
      </c>
    </row>
    <row r="244">
      <c r="A244" s="262">
        <v>42796.0</v>
      </c>
      <c r="B244" s="10">
        <f>exp(-'Yield curve'!B237*$B$9/100)</f>
        <v>0.9130177109</v>
      </c>
      <c r="C244" s="10">
        <f>exp(-'Yield curve'!C237*$C$9/100)</f>
        <v>0.8406330837</v>
      </c>
      <c r="D244" s="10">
        <f>exp(-'Yield curve'!D237*$D$9/100)</f>
        <v>0.7753815874</v>
      </c>
      <c r="E244" s="10">
        <f>exp(-'Yield curve'!E237*$E$9/100)</f>
        <v>0.7144801955</v>
      </c>
      <c r="F244" s="10">
        <f>exp(-'Yield curve'!F237*$F$9/100)</f>
        <v>0.6593505128</v>
      </c>
      <c r="G244" s="10">
        <f>exp(-'Yield curve'!G237*$G$9/100)</f>
        <v>0.6073803973</v>
      </c>
      <c r="H244" s="10">
        <f>exp(-'Yield curve'!H237*$H$9/100)</f>
        <v>0.5597304222</v>
      </c>
      <c r="I244" s="10">
        <f>exp(-'Yield curve'!I237*$I$9/100)</f>
        <v>0.5149253536</v>
      </c>
      <c r="J244" s="10">
        <f>exp(-'Yield curve'!J237*$J$9/100)</f>
        <v>0.4736436658</v>
      </c>
      <c r="K244" s="10">
        <f>exp(-'Yield curve'!K237*$K$9/100)</f>
        <v>0.435613455</v>
      </c>
      <c r="L244" s="10">
        <f>exp(-'Yield curve'!L237*$L$9/100)</f>
        <v>0.4003484444</v>
      </c>
      <c r="M244" s="10">
        <f>exp(-'Yield curve'!M237*$M$9/100)</f>
        <v>0.367850012</v>
      </c>
      <c r="N244" s="10">
        <f>exp(-'Yield curve'!N237*$N$9/100)</f>
        <v>0.337908544</v>
      </c>
      <c r="O244" s="10">
        <f>exp(-'Yield curve'!O237*$O$9/100)</f>
        <v>0.3103296995</v>
      </c>
      <c r="P244" s="10">
        <f>exp(-'Yield curve'!P237*$P$9/100)</f>
        <v>0.2849333459</v>
      </c>
      <c r="Q244" s="10">
        <f>exp(-'Yield curve'!Q237*$Q$9/100)</f>
        <v>0.2618037766</v>
      </c>
      <c r="R244" s="10">
        <f>exp(-'Yield curve'!R237*$R$9/100)</f>
        <v>0.2405228941</v>
      </c>
      <c r="S244" s="10">
        <f>exp(-'Yield curve'!S237*$S$9/100)</f>
        <v>0.2209453264</v>
      </c>
      <c r="T244" s="10">
        <f>exp(-'Yield curve'!T237*$T$9/100)</f>
        <v>0.2029369377</v>
      </c>
      <c r="U244" s="99">
        <f>exp(-'Yield curve'!U237*$U$9/100)</f>
        <v>0.186373976</v>
      </c>
      <c r="V244" s="99">
        <f t="shared" si="4"/>
        <v>55.86983497</v>
      </c>
      <c r="W244" s="99">
        <f t="shared" si="5"/>
        <v>11.90125747</v>
      </c>
      <c r="X244" s="99">
        <f>W244*(Bonds!AO234/100)*(1/(1+(Bonds!U234/100)))</f>
        <v>0</v>
      </c>
      <c r="Y244" s="99">
        <f>-W244*Bonds!$AS$8</f>
        <v>-1.863469856</v>
      </c>
      <c r="Z244" s="99">
        <f t="shared" si="6"/>
        <v>-5.892809096</v>
      </c>
    </row>
    <row r="245">
      <c r="A245" s="262">
        <v>42795.0</v>
      </c>
      <c r="B245" s="10">
        <f>exp(-'Yield curve'!B238*$B$9/100)</f>
        <v>0.9134743339</v>
      </c>
      <c r="C245" s="10">
        <f>exp(-'Yield curve'!C238*$C$9/100)</f>
        <v>0.8421475858</v>
      </c>
      <c r="D245" s="10">
        <f>exp(-'Yield curve'!D238*$D$9/100)</f>
        <v>0.7767785311</v>
      </c>
      <c r="E245" s="10">
        <f>exp(-'Yield curve'!E238*$E$9/100)</f>
        <v>0.7154811683</v>
      </c>
      <c r="F245" s="10">
        <f>exp(-'Yield curve'!F238*$F$9/100)</f>
        <v>0.6596802705</v>
      </c>
      <c r="G245" s="10">
        <f>exp(-'Yield curve'!G238*$G$9/100)</f>
        <v>0.6073803973</v>
      </c>
      <c r="H245" s="10">
        <f>exp(-'Yield curve'!H238*$H$9/100)</f>
        <v>0.5593387481</v>
      </c>
      <c r="I245" s="10">
        <f>exp(-'Yield curve'!I238*$I$9/100)</f>
        <v>0.5146507999</v>
      </c>
      <c r="J245" s="10">
        <f>exp(-'Yield curve'!J238*$J$9/100)</f>
        <v>0.473501594</v>
      </c>
      <c r="K245" s="10">
        <f>exp(-'Yield curve'!K238*$K$9/100)</f>
        <v>0.435613455</v>
      </c>
      <c r="L245" s="10">
        <f>exp(-'Yield curve'!L238*$L$9/100)</f>
        <v>0.4004365308</v>
      </c>
      <c r="M245" s="10">
        <f>exp(-'Yield curve'!M238*$M$9/100)</f>
        <v>0.3680266224</v>
      </c>
      <c r="N245" s="10">
        <f>exp(-'Yield curve'!N238*$N$9/100)</f>
        <v>0.3381722155</v>
      </c>
      <c r="O245" s="10">
        <f>exp(-'Yield curve'!O238*$O$9/100)</f>
        <v>0.3106774634</v>
      </c>
      <c r="P245" s="10">
        <f>exp(-'Yield curve'!P238*$P$9/100)</f>
        <v>0.2853610667</v>
      </c>
      <c r="Q245" s="10">
        <f>exp(-'Yield curve'!Q238*$Q$9/100)</f>
        <v>0.2621391</v>
      </c>
      <c r="R245" s="10">
        <f>exp(-'Yield curve'!R238*$R$9/100)</f>
        <v>0.2407683527</v>
      </c>
      <c r="S245" s="10">
        <f>exp(-'Yield curve'!S238*$S$9/100)</f>
        <v>0.2211044643</v>
      </c>
      <c r="T245" s="10">
        <f>exp(-'Yield curve'!T238*$T$9/100)</f>
        <v>0.2030140684</v>
      </c>
      <c r="U245" s="99">
        <f>exp(-'Yield curve'!U238*$U$9/100)</f>
        <v>0.186373976</v>
      </c>
      <c r="V245" s="99">
        <f t="shared" si="4"/>
        <v>55.89388058</v>
      </c>
      <c r="W245" s="99">
        <f t="shared" si="5"/>
        <v>11.89891285</v>
      </c>
      <c r="X245" s="99">
        <f>W245*(Bonds!AO235/100)*(1/(1+(Bonds!U235/100)))</f>
        <v>-0.005488428435</v>
      </c>
      <c r="Y245" s="99">
        <f>-W245*Bonds!$AS$8</f>
        <v>-1.863102741</v>
      </c>
      <c r="Z245" s="99">
        <f t="shared" si="6"/>
        <v>-5.891648177</v>
      </c>
    </row>
    <row r="246">
      <c r="A246" s="262">
        <v>42794.0</v>
      </c>
      <c r="B246" s="10">
        <f>exp(-'Yield curve'!B239*$B$9/100)</f>
        <v>0.9132003327</v>
      </c>
      <c r="C246" s="10">
        <f>exp(-'Yield curve'!C239*$C$9/100)</f>
        <v>0.8416424488</v>
      </c>
      <c r="D246" s="10">
        <f>exp(-'Yield curve'!D239*$D$9/100)</f>
        <v>0.7765455325</v>
      </c>
      <c r="E246" s="10">
        <f>exp(-'Yield curve'!E239*$E$9/100)</f>
        <v>0.7153380864</v>
      </c>
      <c r="F246" s="10">
        <f>exp(-'Yield curve'!F239*$F$9/100)</f>
        <v>0.6596802705</v>
      </c>
      <c r="G246" s="10">
        <f>exp(-'Yield curve'!G239*$G$9/100)</f>
        <v>0.6071982105</v>
      </c>
      <c r="H246" s="10">
        <f>exp(-'Yield curve'!H239*$H$9/100)</f>
        <v>0.5589473479</v>
      </c>
      <c r="I246" s="10">
        <f>exp(-'Yield curve'!I239*$I$9/100)</f>
        <v>0.5139650561</v>
      </c>
      <c r="J246" s="10">
        <f>exp(-'Yield curve'!J239*$J$9/100)</f>
        <v>0.472508284</v>
      </c>
      <c r="K246" s="10">
        <f>exp(-'Yield curve'!K239*$K$9/100)</f>
        <v>0.4343085729</v>
      </c>
      <c r="L246" s="10">
        <f>exp(-'Yield curve'!L239*$L$9/100)</f>
        <v>0.3989416952</v>
      </c>
      <c r="M246" s="10">
        <f>exp(-'Yield curve'!M239*$M$9/100)</f>
        <v>0.3663522415</v>
      </c>
      <c r="N246" s="10">
        <f>exp(-'Yield curve'!N239*$N$9/100)</f>
        <v>0.3363308268</v>
      </c>
      <c r="O246" s="10">
        <f>exp(-'Yield curve'!O239*$O$9/100)</f>
        <v>0.3086831292</v>
      </c>
      <c r="P246" s="10">
        <f>exp(-'Yield curve'!P239*$P$9/100)</f>
        <v>0.2832288644</v>
      </c>
      <c r="Q246" s="10">
        <f>exp(-'Yield curve'!Q239*$Q$9/100)</f>
        <v>0.2600503533</v>
      </c>
      <c r="R246" s="10">
        <f>exp(-'Yield curve'!R239*$R$9/100)</f>
        <v>0.2387304948</v>
      </c>
      <c r="S246" s="10">
        <f>exp(-'Yield curve'!S239*$S$9/100)</f>
        <v>0.219123452</v>
      </c>
      <c r="T246" s="10">
        <f>exp(-'Yield curve'!T239*$T$9/100)</f>
        <v>0.2010945668</v>
      </c>
      <c r="U246" s="99">
        <f>exp(-'Yield curve'!U239*$U$9/100)</f>
        <v>0.184519524</v>
      </c>
      <c r="V246" s="99">
        <f t="shared" si="4"/>
        <v>55.61350956</v>
      </c>
      <c r="W246" s="99">
        <f t="shared" si="5"/>
        <v>11.86836485</v>
      </c>
      <c r="X246" s="99">
        <f>W246*(Bonds!AO236/100)*(1/(1+(Bonds!U236/100)))</f>
        <v>0.003283088478</v>
      </c>
      <c r="Y246" s="99">
        <f>-W246*Bonds!$AS$8</f>
        <v>-1.85831961</v>
      </c>
      <c r="Z246" s="99">
        <f t="shared" si="6"/>
        <v>-5.876522588</v>
      </c>
    </row>
    <row r="247">
      <c r="A247" s="262">
        <v>42793.0</v>
      </c>
      <c r="B247" s="10">
        <f>exp(-'Yield curve'!B240*$B$9/100)</f>
        <v>0.9141139898</v>
      </c>
      <c r="C247" s="10">
        <f>exp(-'Yield curve'!C240*$C$9/100)</f>
        <v>0.8434961005</v>
      </c>
      <c r="D247" s="10">
        <f>exp(-'Yield curve'!D240*$D$9/100)</f>
        <v>0.7791123657</v>
      </c>
      <c r="E247" s="10">
        <f>exp(-'Yield curve'!E240*$E$9/100)</f>
        <v>0.7183488244</v>
      </c>
      <c r="F247" s="10">
        <f>exp(-'Yield curve'!F240*$F$9/100)</f>
        <v>0.6629869316</v>
      </c>
      <c r="G247" s="10">
        <f>exp(-'Yield curve'!G240*$G$9/100)</f>
        <v>0.6104859498</v>
      </c>
      <c r="H247" s="10">
        <f>exp(-'Yield curve'!H240*$H$9/100)</f>
        <v>0.5620862338</v>
      </c>
      <c r="I247" s="10">
        <f>exp(-'Yield curve'!I240*$I$9/100)</f>
        <v>0.5168513345</v>
      </c>
      <c r="J247" s="10">
        <f>exp(-'Yield curve'!J240*$J$9/100)</f>
        <v>0.4750667303</v>
      </c>
      <c r="K247" s="10">
        <f>exp(-'Yield curve'!K240*$K$9/100)</f>
        <v>0.4364855537</v>
      </c>
      <c r="L247" s="10">
        <f>exp(-'Yield curve'!L240*$L$9/100)</f>
        <v>0.400965456</v>
      </c>
      <c r="M247" s="10">
        <f>exp(-'Yield curve'!M240*$M$9/100)</f>
        <v>0.3682033176</v>
      </c>
      <c r="N247" s="10">
        <f>exp(-'Yield curve'!N240*$N$9/100)</f>
        <v>0.3379964116</v>
      </c>
      <c r="O247" s="10">
        <f>exp(-'Yield curve'!O240*$O$9/100)</f>
        <v>0.3101559635</v>
      </c>
      <c r="P247" s="10">
        <f>exp(-'Yield curve'!P240*$P$9/100)</f>
        <v>0.2845062663</v>
      </c>
      <c r="Q247" s="10">
        <f>exp(-'Yield curve'!Q240*$Q$9/100)</f>
        <v>0.2613015956</v>
      </c>
      <c r="R247" s="10">
        <f>exp(-'Yield curve'!R240*$R$9/100)</f>
        <v>0.2399511303</v>
      </c>
      <c r="S247" s="10">
        <f>exp(-'Yield curve'!S240*$S$9/100)</f>
        <v>0.2203099193</v>
      </c>
      <c r="T247" s="10">
        <f>exp(-'Yield curve'!T240*$T$9/100)</f>
        <v>0.2022440788</v>
      </c>
      <c r="U247" s="99">
        <f>exp(-'Yield curve'!U240*$U$9/100)</f>
        <v>0.1856299691</v>
      </c>
      <c r="V247" s="99">
        <f t="shared" si="4"/>
        <v>55.8841894</v>
      </c>
      <c r="W247" s="99">
        <f t="shared" si="5"/>
        <v>11.87657164</v>
      </c>
      <c r="X247" s="99">
        <f>W247*(Bonds!AO237/100)*(1/(1+(Bonds!U237/100)))</f>
        <v>-0.005477112913</v>
      </c>
      <c r="Y247" s="99">
        <f>-W247*Bonds!$AS$8</f>
        <v>-1.85960461</v>
      </c>
      <c r="Z247" s="99">
        <f t="shared" si="6"/>
        <v>-5.880586114</v>
      </c>
    </row>
    <row r="248">
      <c r="A248" s="262">
        <v>42790.0</v>
      </c>
      <c r="B248" s="10">
        <f>exp(-'Yield curve'!B241*$B$9/100)</f>
        <v>0.915028561</v>
      </c>
      <c r="C248" s="10">
        <f>exp(-'Yield curve'!C241*$C$9/100)</f>
        <v>0.8431587695</v>
      </c>
      <c r="D248" s="10">
        <f>exp(-'Yield curve'!D241*$D$9/100)</f>
        <v>0.7770115996</v>
      </c>
      <c r="E248" s="10">
        <f>exp(-'Yield curve'!E241*$E$9/100)</f>
        <v>0.715767418</v>
      </c>
      <c r="F248" s="10">
        <f>exp(-'Yield curve'!F241*$F$9/100)</f>
        <v>0.6600101931</v>
      </c>
      <c r="G248" s="10">
        <f>exp(-'Yield curve'!G241*$G$9/100)</f>
        <v>0.6081096913</v>
      </c>
      <c r="H248" s="10">
        <f>exp(-'Yield curve'!H241*$H$9/100)</f>
        <v>0.5605145936</v>
      </c>
      <c r="I248" s="10">
        <f>exp(-'Yield curve'!I241*$I$9/100)</f>
        <v>0.5154749003</v>
      </c>
      <c r="J248" s="10">
        <f>exp(-'Yield curve'!J241*$J$9/100)</f>
        <v>0.4739279372</v>
      </c>
      <c r="K248" s="10">
        <f>exp(-'Yield curve'!K241*$K$9/100)</f>
        <v>0.435613455</v>
      </c>
      <c r="L248" s="10">
        <f>exp(-'Yield curve'!L241*$L$9/100)</f>
        <v>0.3999083033</v>
      </c>
      <c r="M248" s="10">
        <f>exp(-'Yield curve'!M241*$M$9/100)</f>
        <v>0.3669682305</v>
      </c>
      <c r="N248" s="10">
        <f>exp(-'Yield curve'!N241*$N$9/100)</f>
        <v>0.3365932671</v>
      </c>
      <c r="O248" s="10">
        <f>exp(-'Yield curve'!O241*$O$9/100)</f>
        <v>0.30859671</v>
      </c>
      <c r="P248" s="10">
        <f>exp(-'Yield curve'!P241*$P$9/100)</f>
        <v>0.2828043396</v>
      </c>
      <c r="Q248" s="10">
        <f>exp(-'Yield curve'!Q241*$Q$9/100)</f>
        <v>0.2595515357</v>
      </c>
      <c r="R248" s="10">
        <f>exp(-'Yield curve'!R241*$R$9/100)</f>
        <v>0.2381629919</v>
      </c>
      <c r="S248" s="10">
        <f>exp(-'Yield curve'!S241*$S$9/100)</f>
        <v>0.2184932844</v>
      </c>
      <c r="T248" s="10">
        <f>exp(-'Yield curve'!T241*$T$9/100)</f>
        <v>0.2004079981</v>
      </c>
      <c r="U248" s="99">
        <f>exp(-'Yield curve'!U241*$U$9/100)</f>
        <v>0.1837829201</v>
      </c>
      <c r="V248" s="99">
        <f t="shared" si="4"/>
        <v>55.57783881</v>
      </c>
      <c r="W248" s="99">
        <f t="shared" si="5"/>
        <v>11.8509922</v>
      </c>
      <c r="X248" s="99">
        <f>W248*(Bonds!AO238/100)*(1/(1+(Bonds!U238/100)))</f>
        <v>0.004370237745</v>
      </c>
      <c r="Y248" s="99">
        <f>-W248*Bonds!$AS$8</f>
        <v>-1.855599444</v>
      </c>
      <c r="Z248" s="99">
        <f t="shared" si="6"/>
        <v>-5.867920667</v>
      </c>
    </row>
    <row r="249">
      <c r="A249" s="262">
        <v>42788.0</v>
      </c>
      <c r="B249" s="10">
        <f>exp(-'Yield curve'!B242*$B$9/100)</f>
        <v>0.9141139898</v>
      </c>
      <c r="C249" s="10">
        <f>exp(-'Yield curve'!C242*$C$9/100)</f>
        <v>0.8428215735</v>
      </c>
      <c r="D249" s="10">
        <f>exp(-'Yield curve'!D242*$D$9/100)</f>
        <v>0.7777112248</v>
      </c>
      <c r="E249" s="10">
        <f>exp(-'Yield curve'!E242*$E$9/100)</f>
        <v>0.7167701942</v>
      </c>
      <c r="F249" s="10">
        <f>exp(-'Yield curve'!F242*$F$9/100)</f>
        <v>0.6613315344</v>
      </c>
      <c r="G249" s="10">
        <f>exp(-'Yield curve'!G242*$G$9/100)</f>
        <v>0.6090225403</v>
      </c>
      <c r="H249" s="10">
        <f>exp(-'Yield curve'!H242*$H$9/100)</f>
        <v>0.5609070912</v>
      </c>
      <c r="I249" s="10">
        <f>exp(-'Yield curve'!I242*$I$9/100)</f>
        <v>0.5160250336</v>
      </c>
      <c r="J249" s="10">
        <f>exp(-'Yield curve'!J242*$J$9/100)</f>
        <v>0.4746393626</v>
      </c>
      <c r="K249" s="10">
        <f>exp(-'Yield curve'!K242*$K$9/100)</f>
        <v>0.4364855537</v>
      </c>
      <c r="L249" s="10">
        <f>exp(-'Yield curve'!L242*$L$9/100)</f>
        <v>0.400965456</v>
      </c>
      <c r="M249" s="10">
        <f>exp(-'Yield curve'!M242*$M$9/100)</f>
        <v>0.3682033176</v>
      </c>
      <c r="N249" s="10">
        <f>exp(-'Yield curve'!N242*$N$9/100)</f>
        <v>0.3379964116</v>
      </c>
      <c r="O249" s="10">
        <f>exp(-'Yield curve'!O242*$O$9/100)</f>
        <v>0.3101559635</v>
      </c>
      <c r="P249" s="10">
        <f>exp(-'Yield curve'!P242*$P$9/100)</f>
        <v>0.2845062663</v>
      </c>
      <c r="Q249" s="10">
        <f>exp(-'Yield curve'!Q242*$Q$9/100)</f>
        <v>0.2612179925</v>
      </c>
      <c r="R249" s="10">
        <f>exp(-'Yield curve'!R242*$R$9/100)</f>
        <v>0.239788019</v>
      </c>
      <c r="S249" s="10">
        <f>exp(-'Yield curve'!S242*$S$9/100)</f>
        <v>0.220072113</v>
      </c>
      <c r="T249" s="10">
        <f>exp(-'Yield curve'!T242*$T$9/100)</f>
        <v>0.2019369013</v>
      </c>
      <c r="U249" s="99">
        <f>exp(-'Yield curve'!U242*$U$9/100)</f>
        <v>0.1852590802</v>
      </c>
      <c r="V249" s="99">
        <f t="shared" si="4"/>
        <v>55.8056265</v>
      </c>
      <c r="W249" s="99">
        <f t="shared" si="5"/>
        <v>11.87503342</v>
      </c>
      <c r="X249" s="99">
        <f>W249*(Bonds!AO239/100)*(1/(1+(Bonds!U239/100)))</f>
        <v>0.004380718776</v>
      </c>
      <c r="Y249" s="99">
        <f>-W249*Bonds!$AS$8</f>
        <v>-1.859363759</v>
      </c>
      <c r="Z249" s="99">
        <f t="shared" si="6"/>
        <v>-5.879824477</v>
      </c>
    </row>
    <row r="250">
      <c r="A250" s="262">
        <v>42787.0</v>
      </c>
      <c r="B250" s="10">
        <f>exp(-'Yield curve'!B243*$B$9/100)</f>
        <v>0.915028561</v>
      </c>
      <c r="C250" s="10">
        <f>exp(-'Yield curve'!C243*$C$9/100)</f>
        <v>0.8438335664</v>
      </c>
      <c r="D250" s="10">
        <f>exp(-'Yield curve'!D243*$D$9/100)</f>
        <v>0.7786450385</v>
      </c>
      <c r="E250" s="10">
        <f>exp(-'Yield curve'!E243*$E$9/100)</f>
        <v>0.7173438397</v>
      </c>
      <c r="F250" s="10">
        <f>exp(-'Yield curve'!F243*$F$9/100)</f>
        <v>0.6613315344</v>
      </c>
      <c r="G250" s="10">
        <f>exp(-'Yield curve'!G243*$G$9/100)</f>
        <v>0.6088398609</v>
      </c>
      <c r="H250" s="10">
        <f>exp(-'Yield curve'!H243*$H$9/100)</f>
        <v>0.5605145936</v>
      </c>
      <c r="I250" s="10">
        <f>exp(-'Yield curve'!I243*$I$9/100)</f>
        <v>0.5156123786</v>
      </c>
      <c r="J250" s="10">
        <f>exp(-'Yield curve'!J243*$J$9/100)</f>
        <v>0.4742123793</v>
      </c>
      <c r="K250" s="10">
        <f>exp(-'Yield curve'!K243*$K$9/100)</f>
        <v>0.4360492863</v>
      </c>
      <c r="L250" s="10">
        <f>exp(-'Yield curve'!L243*$L$9/100)</f>
        <v>0.40078907</v>
      </c>
      <c r="M250" s="10">
        <f>exp(-'Yield curve'!M243*$M$9/100)</f>
        <v>0.368291697</v>
      </c>
      <c r="N250" s="10">
        <f>exp(-'Yield curve'!N243*$N$9/100)</f>
        <v>0.3383481108</v>
      </c>
      <c r="O250" s="10">
        <f>exp(-'Yield curve'!O243*$O$9/100)</f>
        <v>0.3107644653</v>
      </c>
      <c r="P250" s="10">
        <f>exp(-'Yield curve'!P243*$P$9/100)</f>
        <v>0.2853610667</v>
      </c>
      <c r="Q250" s="10">
        <f>exp(-'Yield curve'!Q243*$Q$9/100)</f>
        <v>0.262222998</v>
      </c>
      <c r="R250" s="10">
        <f>exp(-'Yield curve'!R243*$R$9/100)</f>
        <v>0.2409321308</v>
      </c>
      <c r="S250" s="10">
        <f>exp(-'Yield curve'!S243*$S$9/100)</f>
        <v>0.2213433861</v>
      </c>
      <c r="T250" s="10">
        <f>exp(-'Yield curve'!T243*$T$9/100)</f>
        <v>0.2033228844</v>
      </c>
      <c r="U250" s="99">
        <f>exp(-'Yield curve'!U243*$U$9/100)</f>
        <v>0.186747097</v>
      </c>
      <c r="V250" s="99">
        <f t="shared" si="4"/>
        <v>55.99284548</v>
      </c>
      <c r="W250" s="99">
        <f t="shared" si="5"/>
        <v>11.89792385</v>
      </c>
      <c r="X250" s="99">
        <f>W250*(Bonds!AO240/100)*(1/(1+(Bonds!U240/100)))</f>
        <v>-0.002195391429</v>
      </c>
      <c r="Y250" s="99">
        <f>-W250*Bonds!$AS$8</f>
        <v>-1.862947887</v>
      </c>
      <c r="Z250" s="99">
        <f t="shared" si="6"/>
        <v>-5.891158484</v>
      </c>
    </row>
    <row r="251">
      <c r="A251" s="262">
        <v>42786.0</v>
      </c>
      <c r="B251" s="10">
        <f>exp(-'Yield curve'!B244*$B$9/100)</f>
        <v>0.9153031107</v>
      </c>
      <c r="C251" s="10">
        <f>exp(-'Yield curve'!C244*$C$9/100)</f>
        <v>0.8445089034</v>
      </c>
      <c r="D251" s="10">
        <f>exp(-'Yield curve'!D244*$D$9/100)</f>
        <v>0.7795799734</v>
      </c>
      <c r="E251" s="10">
        <f>exp(-'Yield curve'!E244*$E$9/100)</f>
        <v>0.7184925086</v>
      </c>
      <c r="F251" s="10">
        <f>exp(-'Yield curve'!F244*$F$9/100)</f>
        <v>0.662655521</v>
      </c>
      <c r="G251" s="10">
        <f>exp(-'Yield curve'!G244*$G$9/100)</f>
        <v>0.6101197681</v>
      </c>
      <c r="H251" s="10">
        <f>exp(-'Yield curve'!H244*$H$9/100)</f>
        <v>0.5616929111</v>
      </c>
      <c r="I251" s="10">
        <f>exp(-'Yield curve'!I244*$I$9/100)</f>
        <v>0.5165757539</v>
      </c>
      <c r="J251" s="10">
        <f>exp(-'Yield curve'!J244*$J$9/100)</f>
        <v>0.4749242316</v>
      </c>
      <c r="K251" s="10">
        <f>exp(-'Yield curve'!K244*$K$9/100)</f>
        <v>0.4364855537</v>
      </c>
      <c r="L251" s="10">
        <f>exp(-'Yield curve'!L244*$L$9/100)</f>
        <v>0.4010536781</v>
      </c>
      <c r="M251" s="10">
        <f>exp(-'Yield curve'!M244*$M$9/100)</f>
        <v>0.3683800976</v>
      </c>
      <c r="N251" s="10">
        <f>exp(-'Yield curve'!N244*$N$9/100)</f>
        <v>0.3382601517</v>
      </c>
      <c r="O251" s="10">
        <f>exp(-'Yield curve'!O244*$O$9/100)</f>
        <v>0.3105035328</v>
      </c>
      <c r="P251" s="10">
        <f>exp(-'Yield curve'!P244*$P$9/100)</f>
        <v>0.2849333459</v>
      </c>
      <c r="Q251" s="10">
        <f>exp(-'Yield curve'!Q244*$Q$9/100)</f>
        <v>0.2617200128</v>
      </c>
      <c r="R251" s="10">
        <f>exp(-'Yield curve'!R244*$R$9/100)</f>
        <v>0.2403593942</v>
      </c>
      <c r="S251" s="10">
        <f>exp(-'Yield curve'!S244*$S$9/100)</f>
        <v>0.2207068342</v>
      </c>
      <c r="T251" s="10">
        <f>exp(-'Yield curve'!T244*$T$9/100)</f>
        <v>0.2026287079</v>
      </c>
      <c r="U251" s="99">
        <f>exp(-'Yield curve'!U244*$U$9/100)</f>
        <v>0.1860016006</v>
      </c>
      <c r="V251" s="99">
        <f t="shared" si="4"/>
        <v>55.93970242</v>
      </c>
      <c r="W251" s="99">
        <f t="shared" si="5"/>
        <v>11.88153414</v>
      </c>
      <c r="X251" s="99">
        <f>W251*(Bonds!AO241/100)*(1/(1+(Bonds!U241/100)))</f>
        <v>-0.00657588828</v>
      </c>
      <c r="Y251" s="99">
        <f>-W251*Bonds!$AS$8</f>
        <v>-1.860381626</v>
      </c>
      <c r="Z251" s="99">
        <f t="shared" si="6"/>
        <v>-5.883043255</v>
      </c>
    </row>
    <row r="252">
      <c r="A252" s="262">
        <v>42783.0</v>
      </c>
      <c r="B252" s="10">
        <f>exp(-'Yield curve'!B245*$B$9/100)</f>
        <v>0.9139311853</v>
      </c>
      <c r="C252" s="10">
        <f>exp(-'Yield curve'!C245*$C$9/100)</f>
        <v>0.842653026</v>
      </c>
      <c r="D252" s="10">
        <f>exp(-'Yield curve'!D245*$D$9/100)</f>
        <v>0.7779445732</v>
      </c>
      <c r="E252" s="10">
        <f>exp(-'Yield curve'!E245*$E$9/100)</f>
        <v>0.7173438397</v>
      </c>
      <c r="F252" s="10">
        <f>exp(-'Yield curve'!F245*$F$9/100)</f>
        <v>0.6623242761</v>
      </c>
      <c r="G252" s="10">
        <f>exp(-'Yield curve'!G245*$G$9/100)</f>
        <v>0.6103028315</v>
      </c>
      <c r="H252" s="10">
        <f>exp(-'Yield curve'!H245*$H$9/100)</f>
        <v>0.5624798319</v>
      </c>
      <c r="I252" s="10">
        <f>exp(-'Yield curve'!I245*$I$9/100)</f>
        <v>0.517264981</v>
      </c>
      <c r="J252" s="10">
        <f>exp(-'Yield curve'!J245*$J$9/100)</f>
        <v>0.4754944828</v>
      </c>
      <c r="K252" s="10">
        <f>exp(-'Yield curve'!K245*$K$9/100)</f>
        <v>0.4369222576</v>
      </c>
      <c r="L252" s="10">
        <f>exp(-'Yield curve'!L245*$L$9/100)</f>
        <v>0.4012301806</v>
      </c>
      <c r="M252" s="10">
        <f>exp(-'Yield curve'!M245*$M$9/100)</f>
        <v>0.368291697</v>
      </c>
      <c r="N252" s="10">
        <f>exp(-'Yield curve'!N245*$N$9/100)</f>
        <v>0.337908544</v>
      </c>
      <c r="O252" s="10">
        <f>exp(-'Yield curve'!O245*$O$9/100)</f>
        <v>0.3098955419</v>
      </c>
      <c r="P252" s="10">
        <f>exp(-'Yield curve'!P245*$P$9/100)</f>
        <v>0.2840798268</v>
      </c>
      <c r="Q252" s="10">
        <f>exp(-'Yield curve'!Q245*$Q$9/100)</f>
        <v>0.2605501297</v>
      </c>
      <c r="R252" s="10">
        <f>exp(-'Yield curve'!R245*$R$9/100)</f>
        <v>0.2388928868</v>
      </c>
      <c r="S252" s="10">
        <f>exp(-'Yield curve'!S245*$S$9/100)</f>
        <v>0.2189657399</v>
      </c>
      <c r="T252" s="10">
        <f>exp(-'Yield curve'!T245*$T$9/100)</f>
        <v>0.2006365935</v>
      </c>
      <c r="U252" s="99">
        <f>exp(-'Yield curve'!U245*$U$9/100)</f>
        <v>0.1837829201</v>
      </c>
      <c r="V252" s="99">
        <f t="shared" si="4"/>
        <v>55.66187339</v>
      </c>
      <c r="W252" s="99">
        <f t="shared" si="5"/>
        <v>11.84841133</v>
      </c>
      <c r="X252" s="99">
        <f>W252*(Bonds!AO242/100)*(1/(1+(Bonds!U242/100)))</f>
        <v>-0.002184643004</v>
      </c>
      <c r="Y252" s="99">
        <f>-W252*Bonds!$AS$8</f>
        <v>-1.855195337</v>
      </c>
      <c r="Z252" s="99">
        <f t="shared" si="6"/>
        <v>-5.866642771</v>
      </c>
    </row>
    <row r="253">
      <c r="A253" s="262">
        <v>42782.0</v>
      </c>
      <c r="B253" s="10">
        <f>exp(-'Yield curve'!B246*$B$9/100)</f>
        <v>0.9142968309</v>
      </c>
      <c r="C253" s="10">
        <f>exp(-'Yield curve'!C246*$C$9/100)</f>
        <v>0.8428215735</v>
      </c>
      <c r="D253" s="10">
        <f>exp(-'Yield curve'!D246*$D$9/100)</f>
        <v>0.7781779916</v>
      </c>
      <c r="E253" s="10">
        <f>exp(-'Yield curve'!E246*$E$9/100)</f>
        <v>0.7179179444</v>
      </c>
      <c r="F253" s="10">
        <f>exp(-'Yield curve'!F246*$F$9/100)</f>
        <v>0.663318508</v>
      </c>
      <c r="G253" s="10">
        <f>exp(-'Yield curve'!G246*$G$9/100)</f>
        <v>0.6115858141</v>
      </c>
      <c r="H253" s="10">
        <f>exp(-'Yield curve'!H246*$H$9/100)</f>
        <v>0.5640569824</v>
      </c>
      <c r="I253" s="10">
        <f>exp(-'Yield curve'!I246*$I$9/100)</f>
        <v>0.519061278</v>
      </c>
      <c r="J253" s="10">
        <f>exp(-'Yield curve'!J246*$J$9/100)</f>
        <v>0.4774957594</v>
      </c>
      <c r="K253" s="10">
        <f>exp(-'Yield curve'!K246*$K$9/100)</f>
        <v>0.4391123395</v>
      </c>
      <c r="L253" s="10">
        <f>exp(-'Yield curve'!L246*$L$9/100)</f>
        <v>0.4030881526</v>
      </c>
      <c r="M253" s="10">
        <f>exp(-'Yield curve'!M246*$M$9/100)</f>
        <v>0.3697973966</v>
      </c>
      <c r="N253" s="10">
        <f>exp(-'Yield curve'!N246*$N$9/100)</f>
        <v>0.3390526073</v>
      </c>
      <c r="O253" s="10">
        <f>exp(-'Yield curve'!O246*$O$9/100)</f>
        <v>0.3106774634</v>
      </c>
      <c r="P253" s="10">
        <f>exp(-'Yield curve'!P246*$P$9/100)</f>
        <v>0.2845062663</v>
      </c>
      <c r="Q253" s="10">
        <f>exp(-'Yield curve'!Q246*$Q$9/100)</f>
        <v>0.2607169351</v>
      </c>
      <c r="R253" s="10">
        <f>exp(-'Yield curve'!R246*$R$9/100)</f>
        <v>0.238811677</v>
      </c>
      <c r="S253" s="10">
        <f>exp(-'Yield curve'!S246*$S$9/100)</f>
        <v>0.2186506562</v>
      </c>
      <c r="T253" s="10">
        <f>exp(-'Yield curve'!T246*$T$9/100)</f>
        <v>0.2001036093</v>
      </c>
      <c r="U253" s="99">
        <f>exp(-'Yield curve'!U246*$U$9/100)</f>
        <v>0.1830492567</v>
      </c>
      <c r="V253" s="99">
        <f t="shared" si="4"/>
        <v>55.65012184</v>
      </c>
      <c r="W253" s="99">
        <f t="shared" si="5"/>
        <v>11.83340386</v>
      </c>
      <c r="X253" s="99">
        <f>W253*(Bonds!AO243/100)*(1/(1+(Bonds!U243/100)))</f>
        <v>0.004362947317</v>
      </c>
      <c r="Y253" s="99">
        <f>-W253*Bonds!$AS$8</f>
        <v>-1.852845504</v>
      </c>
      <c r="Z253" s="99">
        <f t="shared" si="6"/>
        <v>-5.859211945</v>
      </c>
    </row>
    <row r="254">
      <c r="A254" s="262">
        <v>42781.0</v>
      </c>
      <c r="B254" s="10">
        <f>exp(-'Yield curve'!B247*$B$9/100)</f>
        <v>0.9151200684</v>
      </c>
      <c r="C254" s="10">
        <f>exp(-'Yield curve'!C247*$C$9/100)</f>
        <v>0.8453538347</v>
      </c>
      <c r="D254" s="10">
        <f>exp(-'Yield curve'!D247*$D$9/100)</f>
        <v>0.7812188115</v>
      </c>
      <c r="E254" s="10">
        <f>exp(-'Yield curve'!E247*$E$9/100)</f>
        <v>0.721083743</v>
      </c>
      <c r="F254" s="10">
        <f>exp(-'Yield curve'!F247*$F$9/100)</f>
        <v>0.6663101674</v>
      </c>
      <c r="G254" s="10">
        <f>exp(-'Yield curve'!G247*$G$9/100)</f>
        <v>0.6143441518</v>
      </c>
      <c r="H254" s="10">
        <f>exp(-'Yield curve'!H247*$H$9/100)</f>
        <v>0.5664310037</v>
      </c>
      <c r="I254" s="10">
        <f>exp(-'Yield curve'!I247*$I$9/100)</f>
        <v>0.5212806708</v>
      </c>
      <c r="J254" s="10">
        <f>exp(-'Yield curve'!J247*$J$9/100)</f>
        <v>0.479505459</v>
      </c>
      <c r="K254" s="10">
        <f>exp(-'Yield curve'!K247*$K$9/100)</f>
        <v>0.4408723064</v>
      </c>
      <c r="L254" s="10">
        <f>exp(-'Yield curve'!L247*$L$9/100)</f>
        <v>0.4048656481</v>
      </c>
      <c r="M254" s="10">
        <f>exp(-'Yield curve'!M247*$M$9/100)</f>
        <v>0.371576691</v>
      </c>
      <c r="N254" s="10">
        <f>exp(-'Yield curve'!N247*$N$9/100)</f>
        <v>0.3408202728</v>
      </c>
      <c r="O254" s="10">
        <f>exp(-'Yield curve'!O247*$O$9/100)</f>
        <v>0.3124221378</v>
      </c>
      <c r="P254" s="10">
        <f>exp(-'Yield curve'!P247*$P$9/100)</f>
        <v>0.2862184353</v>
      </c>
      <c r="Q254" s="10">
        <f>exp(-'Yield curve'!Q247*$Q$9/100)</f>
        <v>0.2623908744</v>
      </c>
      <c r="R254" s="10">
        <f>exp(-'Yield curve'!R247*$R$9/100)</f>
        <v>0.2404411303</v>
      </c>
      <c r="S254" s="10">
        <f>exp(-'Yield curve'!S247*$S$9/100)</f>
        <v>0.220230622</v>
      </c>
      <c r="T254" s="10">
        <f>exp(-'Yield curve'!T247*$T$9/100)</f>
        <v>0.2016301904</v>
      </c>
      <c r="U254" s="99">
        <f>exp(-'Yield curve'!U247*$U$9/100)</f>
        <v>0.184519524</v>
      </c>
      <c r="V254" s="99">
        <f t="shared" si="4"/>
        <v>55.95849537</v>
      </c>
      <c r="W254" s="99">
        <f t="shared" si="5"/>
        <v>11.84823082</v>
      </c>
      <c r="X254" s="99">
        <f>W254*(Bonds!AO244/100)*(1/(1+(Bonds!U244/100)))</f>
        <v>-0.004370025199</v>
      </c>
      <c r="Y254" s="99">
        <f>-W254*Bonds!$AS$8</f>
        <v>-1.855167073</v>
      </c>
      <c r="Z254" s="99">
        <f t="shared" si="6"/>
        <v>-5.866553392</v>
      </c>
    </row>
    <row r="255">
      <c r="A255" s="262">
        <v>42780.0</v>
      </c>
      <c r="B255" s="10">
        <f>exp(-'Yield curve'!B248*$B$9/100)</f>
        <v>0.9157608767</v>
      </c>
      <c r="C255" s="10">
        <f>exp(-'Yield curve'!C248*$C$9/100)</f>
        <v>0.8463688682</v>
      </c>
      <c r="D255" s="10">
        <f>exp(-'Yield curve'!D248*$D$9/100)</f>
        <v>0.7835659869</v>
      </c>
      <c r="E255" s="10">
        <f>exp(-'Yield curve'!E248*$E$9/100)</f>
        <v>0.7241186636</v>
      </c>
      <c r="F255" s="10">
        <f>exp(-'Yield curve'!F248*$F$9/100)</f>
        <v>0.6699849698</v>
      </c>
      <c r="G255" s="10">
        <f>exp(-'Yield curve'!G248*$G$9/100)</f>
        <v>0.6180412971</v>
      </c>
      <c r="H255" s="10">
        <f>exp(-'Yield curve'!H248*$H$9/100)</f>
        <v>0.5700107834</v>
      </c>
      <c r="I255" s="10">
        <f>exp(-'Yield curve'!I248*$I$9/100)</f>
        <v>0.524347839</v>
      </c>
      <c r="J255" s="10">
        <f>exp(-'Yield curve'!J248*$J$9/100)</f>
        <v>0.4819571834</v>
      </c>
      <c r="K255" s="10">
        <f>exp(-'Yield curve'!K248*$K$9/100)</f>
        <v>0.4426393274</v>
      </c>
      <c r="L255" s="10">
        <f>exp(-'Yield curve'!L248*$L$9/100)</f>
        <v>0.4061145566</v>
      </c>
      <c r="M255" s="10">
        <f>exp(-'Yield curve'!M248*$M$9/100)</f>
        <v>0.3722908036</v>
      </c>
      <c r="N255" s="10">
        <f>exp(-'Yield curve'!N248*$N$9/100)</f>
        <v>0.3409975454</v>
      </c>
      <c r="O255" s="10">
        <f>exp(-'Yield curve'!O248*$O$9/100)</f>
        <v>0.3120724208</v>
      </c>
      <c r="P255" s="10">
        <f>exp(-'Yield curve'!P248*$P$9/100)</f>
        <v>0.2853610667</v>
      </c>
      <c r="Q255" s="10">
        <f>exp(-'Yield curve'!Q248*$Q$9/100)</f>
        <v>0.2613852255</v>
      </c>
      <c r="R255" s="10">
        <f>exp(-'Yield curve'!R248*$R$9/100)</f>
        <v>0.2392993501</v>
      </c>
      <c r="S255" s="10">
        <f>exp(-'Yield curve'!S248*$S$9/100)</f>
        <v>0.2189657399</v>
      </c>
      <c r="T255" s="10">
        <f>exp(-'Yield curve'!T248*$T$9/100)</f>
        <v>0.2002557459</v>
      </c>
      <c r="U255" s="99">
        <f>exp(-'Yield curve'!U248*$U$9/100)</f>
        <v>0.1830492567</v>
      </c>
      <c r="V255" s="99">
        <f t="shared" si="4"/>
        <v>55.8912757</v>
      </c>
      <c r="W255" s="99">
        <f t="shared" si="5"/>
        <v>11.8130756</v>
      </c>
      <c r="X255" s="99">
        <f>W255*(Bonds!AO245/100)*(1/(1+(Bonds!U245/100)))</f>
        <v>0.00544431542</v>
      </c>
      <c r="Y255" s="99">
        <f>-W255*Bonds!$AS$8</f>
        <v>-1.849662554</v>
      </c>
      <c r="Z255" s="99">
        <f t="shared" si="6"/>
        <v>-5.849146574</v>
      </c>
    </row>
    <row r="256">
      <c r="A256" s="262">
        <v>42779.0</v>
      </c>
      <c r="B256" s="10">
        <f>exp(-'Yield curve'!B249*$B$9/100)</f>
        <v>0.9157608767</v>
      </c>
      <c r="C256" s="10">
        <f>exp(-'Yield curve'!C249*$C$9/100)</f>
        <v>0.8465381589</v>
      </c>
      <c r="D256" s="10">
        <f>exp(-'Yield curve'!D249*$D$9/100)</f>
        <v>0.7840362676</v>
      </c>
      <c r="E256" s="10">
        <f>exp(-'Yield curve'!E249*$E$9/100)</f>
        <v>0.7248431445</v>
      </c>
      <c r="F256" s="10">
        <f>exp(-'Yield curve'!F249*$F$9/100)</f>
        <v>0.6709907014</v>
      </c>
      <c r="G256" s="10">
        <f>exp(-'Yield curve'!G249*$G$9/100)</f>
        <v>0.6191547732</v>
      </c>
      <c r="H256" s="10">
        <f>exp(-'Yield curve'!H249*$H$9/100)</f>
        <v>0.5712090638</v>
      </c>
      <c r="I256" s="10">
        <f>exp(-'Yield curve'!I249*$I$9/100)</f>
        <v>0.5256077851</v>
      </c>
      <c r="J256" s="10">
        <f>exp(-'Yield curve'!J249*$J$9/100)</f>
        <v>0.4832602261</v>
      </c>
      <c r="K256" s="10">
        <f>exp(-'Yield curve'!K249*$K$9/100)</f>
        <v>0.4439692392</v>
      </c>
      <c r="L256" s="10">
        <f>exp(-'Yield curve'!L249*$L$9/100)</f>
        <v>0.4075465988</v>
      </c>
      <c r="M256" s="10">
        <f>exp(-'Yield curve'!M249*$M$9/100)</f>
        <v>0.3738128529</v>
      </c>
      <c r="N256" s="10">
        <f>exp(-'Yield curve'!N249*$N$9/100)</f>
        <v>0.3425971541</v>
      </c>
      <c r="O256" s="10">
        <f>exp(-'Yield curve'!O249*$O$9/100)</f>
        <v>0.3137370702</v>
      </c>
      <c r="P256" s="10">
        <f>exp(-'Yield curve'!P249*$P$9/100)</f>
        <v>0.2870783798</v>
      </c>
      <c r="Q256" s="10">
        <f>exp(-'Yield curve'!Q249*$Q$9/100)</f>
        <v>0.2631476493</v>
      </c>
      <c r="R256" s="10">
        <f>exp(-'Yield curve'!R249*$R$9/100)</f>
        <v>0.2410960204</v>
      </c>
      <c r="S256" s="10">
        <f>exp(-'Yield curve'!S249*$S$9/100)</f>
        <v>0.220786303</v>
      </c>
      <c r="T256" s="10">
        <f>exp(-'Yield curve'!T249*$T$9/100)</f>
        <v>0.2020904317</v>
      </c>
      <c r="U256" s="99">
        <f>exp(-'Yield curve'!U249*$U$9/100)</f>
        <v>0.1848889323</v>
      </c>
      <c r="V256" s="99">
        <f t="shared" si="4"/>
        <v>56.17749975</v>
      </c>
      <c r="W256" s="99">
        <f t="shared" si="5"/>
        <v>11.84165884</v>
      </c>
      <c r="X256" s="99">
        <f>W256*(Bonds!AO246/100)*(1/(1+(Bonds!U246/100)))</f>
        <v>-0.005460004997</v>
      </c>
      <c r="Y256" s="99">
        <f>-W256*Bonds!$AS$8</f>
        <v>-1.854138048</v>
      </c>
      <c r="Z256" s="99">
        <f t="shared" si="6"/>
        <v>-5.863299328</v>
      </c>
    </row>
    <row r="257">
      <c r="A257" s="262">
        <v>42776.0</v>
      </c>
      <c r="B257" s="10">
        <f>exp(-'Yield curve'!B250*$B$9/100)</f>
        <v>0.9160356462</v>
      </c>
      <c r="C257" s="10">
        <f>exp(-'Yield curve'!C250*$C$9/100)</f>
        <v>0.8465381589</v>
      </c>
      <c r="D257" s="10">
        <f>exp(-'Yield curve'!D250*$D$9/100)</f>
        <v>0.7833309524</v>
      </c>
      <c r="E257" s="10">
        <f>exp(-'Yield curve'!E250*$E$9/100)</f>
        <v>0.7238290741</v>
      </c>
      <c r="F257" s="10">
        <f>exp(-'Yield curve'!F250*$F$9/100)</f>
        <v>0.669650061</v>
      </c>
      <c r="G257" s="10">
        <f>exp(-'Yield curve'!G250*$G$9/100)</f>
        <v>0.6176705835</v>
      </c>
      <c r="H257" s="10">
        <f>exp(-'Yield curve'!H250*$H$9/100)</f>
        <v>0.5696119155</v>
      </c>
      <c r="I257" s="10">
        <f>exp(-'Yield curve'!I250*$I$9/100)</f>
        <v>0.5239285285</v>
      </c>
      <c r="J257" s="10">
        <f>exp(-'Yield curve'!J250*$J$9/100)</f>
        <v>0.4815236171</v>
      </c>
      <c r="K257" s="10">
        <f>exp(-'Yield curve'!K250*$K$9/100)</f>
        <v>0.4421969093</v>
      </c>
      <c r="L257" s="10">
        <f>exp(-'Yield curve'!L250*$L$9/100)</f>
        <v>0.405757333</v>
      </c>
      <c r="M257" s="10">
        <f>exp(-'Yield curve'!M250*$M$9/100)</f>
        <v>0.3720228507</v>
      </c>
      <c r="N257" s="10">
        <f>exp(-'Yield curve'!N250*$N$9/100)</f>
        <v>0.3408202728</v>
      </c>
      <c r="O257" s="10">
        <f>exp(-'Yield curve'!O250*$O$9/100)</f>
        <v>0.3119850528</v>
      </c>
      <c r="P257" s="10">
        <f>exp(-'Yield curve'!P250*$P$9/100)</f>
        <v>0.2853610667</v>
      </c>
      <c r="Q257" s="10">
        <f>exp(-'Yield curve'!Q250*$Q$9/100)</f>
        <v>0.2613852255</v>
      </c>
      <c r="R257" s="10">
        <f>exp(-'Yield curve'!R250*$R$9/100)</f>
        <v>0.2392993501</v>
      </c>
      <c r="S257" s="10">
        <f>exp(-'Yield curve'!S250*$S$9/100)</f>
        <v>0.2189657399</v>
      </c>
      <c r="T257" s="10">
        <f>exp(-'Yield curve'!T250*$T$9/100)</f>
        <v>0.2002557459</v>
      </c>
      <c r="U257" s="99">
        <f>exp(-'Yield curve'!U250*$U$9/100)</f>
        <v>0.1830492567</v>
      </c>
      <c r="V257" s="99">
        <f t="shared" si="4"/>
        <v>55.87779503</v>
      </c>
      <c r="W257" s="99">
        <f t="shared" si="5"/>
        <v>11.81375692</v>
      </c>
      <c r="X257" s="99">
        <f>W257*(Bonds!AO247/100)*(1/(1+(Bonds!U247/100)))</f>
        <v>-0.003266777653</v>
      </c>
      <c r="Y257" s="99">
        <f>-W257*Bonds!$AS$8</f>
        <v>-1.849769234</v>
      </c>
      <c r="Z257" s="99">
        <f t="shared" si="6"/>
        <v>-5.849483924</v>
      </c>
    </row>
    <row r="258">
      <c r="A258" s="262">
        <v>42775.0</v>
      </c>
      <c r="B258" s="10">
        <f>exp(-'Yield curve'!B251*$B$9/100)</f>
        <v>0.9163104981</v>
      </c>
      <c r="C258" s="10">
        <f>exp(-'Yield curve'!C251*$C$9/100)</f>
        <v>0.8472156604</v>
      </c>
      <c r="D258" s="10">
        <f>exp(-'Yield curve'!D251*$D$9/100)</f>
        <v>0.7842715138</v>
      </c>
      <c r="E258" s="10">
        <f>exp(-'Yield curve'!E251*$E$9/100)</f>
        <v>0.7245532652</v>
      </c>
      <c r="F258" s="10">
        <f>exp(-'Yield curve'!F251*$F$9/100)</f>
        <v>0.6699849698</v>
      </c>
      <c r="G258" s="10">
        <f>exp(-'Yield curve'!G251*$G$9/100)</f>
        <v>0.6174853101</v>
      </c>
      <c r="H258" s="10">
        <f>exp(-'Yield curve'!H251*$H$9/100)</f>
        <v>0.5688150168</v>
      </c>
      <c r="I258" s="10">
        <f>exp(-'Yield curve'!I251*$I$9/100)</f>
        <v>0.5228120057</v>
      </c>
      <c r="J258" s="10">
        <f>exp(-'Yield curve'!J251*$J$9/100)</f>
        <v>0.4800812109</v>
      </c>
      <c r="K258" s="10">
        <f>exp(-'Yield curve'!K251*$K$9/100)</f>
        <v>0.4404316545</v>
      </c>
      <c r="L258" s="10">
        <f>exp(-'Yield curve'!L251*$L$9/100)</f>
        <v>0.4039759227</v>
      </c>
      <c r="M258" s="10">
        <f>exp(-'Yield curve'!M251*$M$9/100)</f>
        <v>0.3702414199</v>
      </c>
      <c r="N258" s="10">
        <f>exp(-'Yield curve'!N251*$N$9/100)</f>
        <v>0.3390526073</v>
      </c>
      <c r="O258" s="10">
        <f>exp(-'Yield curve'!O251*$O$9/100)</f>
        <v>0.3102428193</v>
      </c>
      <c r="P258" s="10">
        <f>exp(-'Yield curve'!P251*$P$9/100)</f>
        <v>0.2836540265</v>
      </c>
      <c r="Q258" s="10">
        <f>exp(-'Yield curve'!Q251*$Q$9/100)</f>
        <v>0.2598008248</v>
      </c>
      <c r="R258" s="10">
        <f>exp(-'Yield curve'!R251*$R$9/100)</f>
        <v>0.2378393103</v>
      </c>
      <c r="S258" s="10">
        <f>exp(-'Yield curve'!S251*$S$9/100)</f>
        <v>0.2176297619</v>
      </c>
      <c r="T258" s="10">
        <f>exp(-'Yield curve'!T251*$T$9/100)</f>
        <v>0.1990418848</v>
      </c>
      <c r="U258" s="99">
        <f>exp(-'Yield curve'!U251*$U$9/100)</f>
        <v>0.1819542495</v>
      </c>
      <c r="V258" s="99">
        <f t="shared" si="4"/>
        <v>55.69700068</v>
      </c>
      <c r="W258" s="99">
        <f t="shared" si="5"/>
        <v>11.79336779</v>
      </c>
      <c r="X258" s="99">
        <f>W258*(Bonds!AO248/100)*(1/(1+(Bonds!U248/100)))</f>
        <v>0.002173492036</v>
      </c>
      <c r="Y258" s="99">
        <f>-W258*Bonds!$AS$8</f>
        <v>-1.846576753</v>
      </c>
      <c r="Z258" s="99">
        <f t="shared" si="6"/>
        <v>-5.839388415</v>
      </c>
    </row>
    <row r="259">
      <c r="A259" s="262">
        <v>42774.0</v>
      </c>
      <c r="B259" s="10">
        <f>exp(-'Yield curve'!B252*$B$9/100)</f>
        <v>0.9162188717</v>
      </c>
      <c r="C259" s="10">
        <f>exp(-'Yield curve'!C252*$C$9/100)</f>
        <v>0.8467074835</v>
      </c>
      <c r="D259" s="10">
        <f>exp(-'Yield curve'!D252*$D$9/100)</f>
        <v>0.7833309524</v>
      </c>
      <c r="E259" s="10">
        <f>exp(-'Yield curve'!E252*$E$9/100)</f>
        <v>0.7231056068</v>
      </c>
      <c r="F259" s="10">
        <f>exp(-'Yield curve'!F252*$F$9/100)</f>
        <v>0.6679780268</v>
      </c>
      <c r="G259" s="10">
        <f>exp(-'Yield curve'!G252*$G$9/100)</f>
        <v>0.6150818073</v>
      </c>
      <c r="H259" s="10">
        <f>exp(-'Yield curve'!H252*$H$9/100)</f>
        <v>0.5660346407</v>
      </c>
      <c r="I259" s="10">
        <f>exp(-'Yield curve'!I252*$I$9/100)</f>
        <v>0.5200310973</v>
      </c>
      <c r="J259" s="10">
        <f>exp(-'Yield curve'!J252*$J$9/100)</f>
        <v>0.4773525321</v>
      </c>
      <c r="K259" s="10">
        <f>exp(-'Yield curve'!K252*$K$9/100)</f>
        <v>0.4377969765</v>
      </c>
      <c r="L259" s="10">
        <f>exp(-'Yield curve'!L252*$L$9/100)</f>
        <v>0.4017601541</v>
      </c>
      <c r="M259" s="10">
        <f>exp(-'Yield curve'!M252*$M$9/100)</f>
        <v>0.3684685194</v>
      </c>
      <c r="N259" s="10">
        <f>exp(-'Yield curve'!N252*$N$9/100)</f>
        <v>0.3377328772</v>
      </c>
      <c r="O259" s="10">
        <f>exp(-'Yield curve'!O252*$O$9/100)</f>
        <v>0.3093753544</v>
      </c>
      <c r="P259" s="10">
        <f>exp(-'Yield curve'!P252*$P$9/100)</f>
        <v>0.2832288644</v>
      </c>
      <c r="Q259" s="10">
        <f>exp(-'Yield curve'!Q252*$Q$9/100)</f>
        <v>0.2596346055</v>
      </c>
      <c r="R259" s="10">
        <f>exp(-'Yield curve'!R252*$R$9/100)</f>
        <v>0.2379201894</v>
      </c>
      <c r="S259" s="10">
        <f>exp(-'Yield curve'!S252*$S$9/100)</f>
        <v>0.2179433745</v>
      </c>
      <c r="T259" s="10">
        <f>exp(-'Yield curve'!T252*$T$9/100)</f>
        <v>0.199572041</v>
      </c>
      <c r="U259" s="99">
        <f>exp(-'Yield curve'!U252*$U$9/100)</f>
        <v>0.1826835241</v>
      </c>
      <c r="V259" s="99">
        <f t="shared" si="4"/>
        <v>55.6761824</v>
      </c>
      <c r="W259" s="99">
        <f t="shared" si="5"/>
        <v>11.81110737</v>
      </c>
      <c r="X259" s="99">
        <f>W259*(Bonds!AO249/100)*(1/(1+(Bonds!U249/100)))</f>
        <v>-0.006531487948</v>
      </c>
      <c r="Y259" s="99">
        <f>-W259*Bonds!$AS$8</f>
        <v>-1.849354374</v>
      </c>
      <c r="Z259" s="99">
        <f t="shared" si="6"/>
        <v>-5.848172024</v>
      </c>
    </row>
    <row r="260">
      <c r="A260" s="262">
        <v>42773.0</v>
      </c>
      <c r="B260" s="10">
        <f>exp(-'Yield curve'!B253*$B$9/100)</f>
        <v>0.9164021338</v>
      </c>
      <c r="C260" s="10">
        <f>exp(-'Yield curve'!C253*$C$9/100)</f>
        <v>0.8470462342</v>
      </c>
      <c r="D260" s="10">
        <f>exp(-'Yield curve'!D253*$D$9/100)</f>
        <v>0.7833309524</v>
      </c>
      <c r="E260" s="10">
        <f>exp(-'Yield curve'!E253*$E$9/100)</f>
        <v>0.7231056068</v>
      </c>
      <c r="F260" s="10">
        <f>exp(-'Yield curve'!F253*$F$9/100)</f>
        <v>0.6679780268</v>
      </c>
      <c r="G260" s="10">
        <f>exp(-'Yield curve'!G253*$G$9/100)</f>
        <v>0.6150818073</v>
      </c>
      <c r="H260" s="10">
        <f>exp(-'Yield curve'!H253*$H$9/100)</f>
        <v>0.5660346407</v>
      </c>
      <c r="I260" s="10">
        <f>exp(-'Yield curve'!I253*$I$9/100)</f>
        <v>0.5197538213</v>
      </c>
      <c r="J260" s="10">
        <f>exp(-'Yield curve'!J253*$J$9/100)</f>
        <v>0.4767800526</v>
      </c>
      <c r="K260" s="10">
        <f>exp(-'Yield curve'!K253*$K$9/100)</f>
        <v>0.4369222576</v>
      </c>
      <c r="L260" s="10">
        <f>exp(-'Yield curve'!L253*$L$9/100)</f>
        <v>0.4006127616</v>
      </c>
      <c r="M260" s="10">
        <f>exp(-'Yield curve'!M253*$M$9/100)</f>
        <v>0.3670563135</v>
      </c>
      <c r="N260" s="10">
        <f>exp(-'Yield curve'!N253*$N$9/100)</f>
        <v>0.336068591</v>
      </c>
      <c r="O260" s="10">
        <f>exp(-'Yield curve'!O253*$O$9/100)</f>
        <v>0.3074754599</v>
      </c>
      <c r="P260" s="10">
        <f>exp(-'Yield curve'!P253*$P$9/100)</f>
        <v>0.2811125939</v>
      </c>
      <c r="Q260" s="10">
        <f>exp(-'Yield curve'!Q253*$Q$9/100)</f>
        <v>0.2574834069</v>
      </c>
      <c r="R260" s="10">
        <f>exp(-'Yield curve'!R253*$R$9/100)</f>
        <v>0.2357460766</v>
      </c>
      <c r="S260" s="10">
        <f>exp(-'Yield curve'!S253*$S$9/100)</f>
        <v>0.2157575404</v>
      </c>
      <c r="T260" s="10">
        <f>exp(-'Yield curve'!T253*$T$9/100)</f>
        <v>0.1973848308</v>
      </c>
      <c r="U260" s="99">
        <f>exp(-'Yield curve'!U253*$U$9/100)</f>
        <v>0.1805044225</v>
      </c>
      <c r="V260" s="99">
        <f t="shared" si="4"/>
        <v>55.37699237</v>
      </c>
      <c r="W260" s="99">
        <f t="shared" si="5"/>
        <v>11.77305723</v>
      </c>
      <c r="X260" s="99">
        <f>W260*(Bonds!AO250/100)*(1/(1+(Bonds!U250/100)))</f>
        <v>-0.00108447469</v>
      </c>
      <c r="Y260" s="99">
        <f>-W260*Bonds!$AS$8</f>
        <v>-1.843396577</v>
      </c>
      <c r="Z260" s="99">
        <f t="shared" si="6"/>
        <v>-5.829331813</v>
      </c>
    </row>
    <row r="261">
      <c r="A261" s="262">
        <v>42772.0</v>
      </c>
      <c r="B261" s="10">
        <f>exp(-'Yield curve'!B254*$B$9/100)</f>
        <v>0.9164937785</v>
      </c>
      <c r="C261" s="10">
        <f>exp(-'Yield curve'!C254*$C$9/100)</f>
        <v>0.8475546144</v>
      </c>
      <c r="D261" s="10">
        <f>exp(-'Yield curve'!D254*$D$9/100)</f>
        <v>0.7852132045</v>
      </c>
      <c r="E261" s="10">
        <f>exp(-'Yield curve'!E254*$E$9/100)</f>
        <v>0.7258586355</v>
      </c>
      <c r="F261" s="10">
        <f>exp(-'Yield curve'!F254*$F$9/100)</f>
        <v>0.6716620277</v>
      </c>
      <c r="G261" s="10">
        <f>exp(-'Yield curve'!G254*$G$9/100)</f>
        <v>0.6193405475</v>
      </c>
      <c r="H261" s="10">
        <f>exp(-'Yield curve'!H254*$H$9/100)</f>
        <v>0.5708093574</v>
      </c>
      <c r="I261" s="10">
        <f>exp(-'Yield curve'!I254*$I$9/100)</f>
        <v>0.5244876837</v>
      </c>
      <c r="J261" s="10">
        <f>exp(-'Yield curve'!J254*$J$9/100)</f>
        <v>0.4813791816</v>
      </c>
      <c r="K261" s="10">
        <f>exp(-'Yield curve'!K254*$K$9/100)</f>
        <v>0.4413133993</v>
      </c>
      <c r="L261" s="10">
        <f>exp(-'Yield curve'!L254*$L$9/100)</f>
        <v>0.404509523</v>
      </c>
      <c r="M261" s="10">
        <f>exp(-'Yield curve'!M254*$M$9/100)</f>
        <v>0.3704191784</v>
      </c>
      <c r="N261" s="10">
        <f>exp(-'Yield curve'!N254*$N$9/100)</f>
        <v>0.3388763457</v>
      </c>
      <c r="O261" s="10">
        <f>exp(-'Yield curve'!O254*$O$9/100)</f>
        <v>0.3097220489</v>
      </c>
      <c r="P261" s="10">
        <f>exp(-'Yield curve'!P254*$P$9/100)</f>
        <v>0.2828043396</v>
      </c>
      <c r="Q261" s="10">
        <f>exp(-'Yield curve'!Q254*$Q$9/100)</f>
        <v>0.2587222983</v>
      </c>
      <c r="R261" s="10">
        <f>exp(-'Yield curve'!R254*$R$9/100)</f>
        <v>0.2365489774</v>
      </c>
      <c r="S261" s="10">
        <f>exp(-'Yield curve'!S254*$S$9/100)</f>
        <v>0.2161462537</v>
      </c>
      <c r="T261" s="10">
        <f>exp(-'Yield curve'!T254*$T$9/100)</f>
        <v>0.1973848308</v>
      </c>
      <c r="U261" s="99">
        <f>exp(-'Yield curve'!U254*$U$9/100)</f>
        <v>0.1801437744</v>
      </c>
      <c r="V261" s="99">
        <f t="shared" si="4"/>
        <v>55.53193745</v>
      </c>
      <c r="W261" s="99">
        <f t="shared" si="5"/>
        <v>11.75805847</v>
      </c>
      <c r="X261" s="99">
        <f>W261*(Bonds!AO251/100)*(1/(1+(Bonds!U251/100)))</f>
        <v>-0.006497959915</v>
      </c>
      <c r="Y261" s="99">
        <f>-W261*Bonds!$AS$8</f>
        <v>-1.841048106</v>
      </c>
      <c r="Z261" s="99">
        <f t="shared" si="6"/>
        <v>-5.821905297</v>
      </c>
    </row>
    <row r="262">
      <c r="A262" s="262">
        <v>42769.0</v>
      </c>
      <c r="B262" s="10">
        <f>exp(-'Yield curve'!B255*$B$9/100)</f>
        <v>0.9168604494</v>
      </c>
      <c r="C262" s="10">
        <f>exp(-'Yield curve'!C255*$C$9/100)</f>
        <v>0.8482329294</v>
      </c>
      <c r="D262" s="10">
        <f>exp(-'Yield curve'!D255*$D$9/100)</f>
        <v>0.7845068305</v>
      </c>
      <c r="E262" s="10">
        <f>exp(-'Yield curve'!E255*$E$9/100)</f>
        <v>0.7246981903</v>
      </c>
      <c r="F262" s="10">
        <f>exp(-'Yield curve'!F255*$F$9/100)</f>
        <v>0.6699849698</v>
      </c>
      <c r="G262" s="10">
        <f>exp(-'Yield curve'!G255*$G$9/100)</f>
        <v>0.6178559125</v>
      </c>
      <c r="H262" s="10">
        <f>exp(-'Yield curve'!H255*$H$9/100)</f>
        <v>0.5696119155</v>
      </c>
      <c r="I262" s="10">
        <f>exp(-'Yield curve'!I255*$I$9/100)</f>
        <v>0.5235095533</v>
      </c>
      <c r="J262" s="10">
        <f>exp(-'Yield curve'!J255*$J$9/100)</f>
        <v>0.4806576542</v>
      </c>
      <c r="K262" s="10">
        <f>exp(-'Yield curve'!K255*$K$9/100)</f>
        <v>0.4408723064</v>
      </c>
      <c r="L262" s="10">
        <f>exp(-'Yield curve'!L255*$L$9/100)</f>
        <v>0.4038870578</v>
      </c>
      <c r="M262" s="10">
        <f>exp(-'Yield curve'!M255*$M$9/100)</f>
        <v>0.3696199365</v>
      </c>
      <c r="N262" s="10">
        <f>exp(-'Yield curve'!N255*$N$9/100)</f>
        <v>0.337908544</v>
      </c>
      <c r="O262" s="10">
        <f>exp(-'Yield curve'!O255*$O$9/100)</f>
        <v>0.30859671</v>
      </c>
      <c r="P262" s="10">
        <f>exp(-'Yield curve'!P255*$P$9/100)</f>
        <v>0.2815345792</v>
      </c>
      <c r="Q262" s="10">
        <f>exp(-'Yield curve'!Q255*$Q$9/100)</f>
        <v>0.2572363415</v>
      </c>
      <c r="R262" s="10">
        <f>exp(-'Yield curve'!R255*$R$9/100)</f>
        <v>0.2348660329</v>
      </c>
      <c r="S262" s="10">
        <f>exp(-'Yield curve'!S255*$S$9/100)</f>
        <v>0.2142867945</v>
      </c>
      <c r="T262" s="10">
        <f>exp(-'Yield curve'!T255*$T$9/100)</f>
        <v>0.1953700161</v>
      </c>
      <c r="U262" s="99">
        <f>exp(-'Yield curve'!U255*$U$9/100)</f>
        <v>0.1779949678</v>
      </c>
      <c r="V262" s="99">
        <f t="shared" si="4"/>
        <v>55.23186354</v>
      </c>
      <c r="W262" s="99">
        <f t="shared" si="5"/>
        <v>11.72382402</v>
      </c>
      <c r="X262" s="99">
        <f>W262*(Bonds!AO252/100)*(1/(1+(Bonds!U252/100)))</f>
        <v>0.004316974692</v>
      </c>
      <c r="Y262" s="99">
        <f>-W262*Bonds!$AS$8</f>
        <v>-1.83568776</v>
      </c>
      <c r="Z262" s="99">
        <f t="shared" si="6"/>
        <v>-5.804954394</v>
      </c>
    </row>
    <row r="263">
      <c r="A263" s="262">
        <v>42768.0</v>
      </c>
      <c r="B263" s="10">
        <f>exp(-'Yield curve'!B256*$B$9/100)</f>
        <v>0.9175942312</v>
      </c>
      <c r="C263" s="10">
        <f>exp(-'Yield curve'!C256*$C$9/100)</f>
        <v>0.8494212872</v>
      </c>
      <c r="D263" s="10">
        <f>exp(-'Yield curve'!D256*$D$9/100)</f>
        <v>0.7859202145</v>
      </c>
      <c r="E263" s="10">
        <f>exp(-'Yield curve'!E256*$E$9/100)</f>
        <v>0.7260038218</v>
      </c>
      <c r="F263" s="10">
        <f>exp(-'Yield curve'!F256*$F$9/100)</f>
        <v>0.6709907014</v>
      </c>
      <c r="G263" s="10">
        <f>exp(-'Yield curve'!G256*$G$9/100)</f>
        <v>0.6187833918</v>
      </c>
      <c r="H263" s="10">
        <f>exp(-'Yield curve'!H256*$H$9/100)</f>
        <v>0.5704099307</v>
      </c>
      <c r="I263" s="10">
        <f>exp(-'Yield curve'!I256*$I$9/100)</f>
        <v>0.524347839</v>
      </c>
      <c r="J263" s="10">
        <f>exp(-'Yield curve'!J256*$J$9/100)</f>
        <v>0.4815236171</v>
      </c>
      <c r="K263" s="10">
        <f>exp(-'Yield curve'!K256*$K$9/100)</f>
        <v>0.4417549334</v>
      </c>
      <c r="L263" s="10">
        <f>exp(-'Yield curve'!L256*$L$9/100)</f>
        <v>0.4048656481</v>
      </c>
      <c r="M263" s="10">
        <f>exp(-'Yield curve'!M256*$M$9/100)</f>
        <v>0.3706859762</v>
      </c>
      <c r="N263" s="10">
        <f>exp(-'Yield curve'!N256*$N$9/100)</f>
        <v>0.3390526073</v>
      </c>
      <c r="O263" s="10">
        <f>exp(-'Yield curve'!O256*$O$9/100)</f>
        <v>0.3098087833</v>
      </c>
      <c r="P263" s="10">
        <f>exp(-'Yield curve'!P256*$P$9/100)</f>
        <v>0.2828043396</v>
      </c>
      <c r="Q263" s="10">
        <f>exp(-'Yield curve'!Q256*$Q$9/100)</f>
        <v>0.258556769</v>
      </c>
      <c r="R263" s="10">
        <f>exp(-'Yield curve'!R256*$R$9/100)</f>
        <v>0.2362274894</v>
      </c>
      <c r="S263" s="10">
        <f>exp(-'Yield curve'!S256*$S$9/100)</f>
        <v>0.2156798816</v>
      </c>
      <c r="T263" s="10">
        <f>exp(-'Yield curve'!T256*$T$9/100)</f>
        <v>0.1967856921</v>
      </c>
      <c r="U263" s="99">
        <f>exp(-'Yield curve'!U256*$U$9/100)</f>
        <v>0.1794246386</v>
      </c>
      <c r="V263" s="99">
        <f t="shared" si="4"/>
        <v>55.46503103</v>
      </c>
      <c r="W263" s="99">
        <f t="shared" si="5"/>
        <v>11.74421845</v>
      </c>
      <c r="X263" s="99">
        <f>W263*(Bonds!AO253/100)*(1/(1+(Bonds!U253/100)))</f>
        <v>-0.01946734802</v>
      </c>
      <c r="Y263" s="99">
        <f>-W263*Bonds!$AS$8</f>
        <v>-1.83888107</v>
      </c>
      <c r="Z263" s="99">
        <f t="shared" si="6"/>
        <v>-5.815052528</v>
      </c>
    </row>
    <row r="264">
      <c r="A264" s="262">
        <v>42767.0</v>
      </c>
      <c r="B264" s="10">
        <f>exp(-'Yield curve'!B257*$B$9/100)</f>
        <v>0.9165854325</v>
      </c>
      <c r="C264" s="10">
        <f>exp(-'Yield curve'!C257*$C$9/100)</f>
        <v>0.8485722904</v>
      </c>
      <c r="D264" s="10">
        <f>exp(-'Yield curve'!D257*$D$9/100)</f>
        <v>0.7859202145</v>
      </c>
      <c r="E264" s="10">
        <f>exp(-'Yield curve'!E257*$E$9/100)</f>
        <v>0.7260038218</v>
      </c>
      <c r="F264" s="10">
        <f>exp(-'Yield curve'!F257*$F$9/100)</f>
        <v>0.6709907014</v>
      </c>
      <c r="G264" s="10">
        <f>exp(-'Yield curve'!G257*$G$9/100)</f>
        <v>0.6178559125</v>
      </c>
      <c r="H264" s="10">
        <f>exp(-'Yield curve'!H257*$H$9/100)</f>
        <v>0.5684169856</v>
      </c>
      <c r="I264" s="10">
        <f>exp(-'Yield curve'!I257*$I$9/100)</f>
        <v>0.5215587613</v>
      </c>
      <c r="J264" s="10">
        <f>exp(-'Yield curve'!J257*$J$9/100)</f>
        <v>0.477925699</v>
      </c>
      <c r="K264" s="10">
        <f>exp(-'Yield curve'!K257*$K$9/100)</f>
        <v>0.4373593984</v>
      </c>
      <c r="L264" s="10">
        <f>exp(-'Yield curve'!L257*$L$9/100)</f>
        <v>0.3999962928</v>
      </c>
      <c r="M264" s="10">
        <f>exp(-'Yield curve'!M257*$M$9/100)</f>
        <v>0.3653863471</v>
      </c>
      <c r="N264" s="10">
        <f>exp(-'Yield curve'!N257*$N$9/100)</f>
        <v>0.333370765</v>
      </c>
      <c r="O264" s="10">
        <f>exp(-'Yield curve'!O257*$O$9/100)</f>
        <v>0.3037956523</v>
      </c>
      <c r="P264" s="10">
        <f>exp(-'Yield curve'!P257*$P$9/100)</f>
        <v>0.2765122929</v>
      </c>
      <c r="Q264" s="10">
        <f>exp(-'Yield curve'!Q257*$Q$9/100)</f>
        <v>0.2521830667</v>
      </c>
      <c r="R264" s="10">
        <f>exp(-'Yield curve'!R257*$R$9/100)</f>
        <v>0.2298105512</v>
      </c>
      <c r="S264" s="10">
        <f>exp(-'Yield curve'!S257*$S$9/100)</f>
        <v>0.2092553505</v>
      </c>
      <c r="T264" s="10">
        <f>exp(-'Yield curve'!T257*$T$9/100)</f>
        <v>0.1903863215</v>
      </c>
      <c r="U264" s="99">
        <f>exp(-'Yield curve'!U257*$U$9/100)</f>
        <v>0.173080236</v>
      </c>
      <c r="V264" s="99">
        <f t="shared" si="4"/>
        <v>54.52788798</v>
      </c>
      <c r="W264" s="99">
        <f t="shared" si="5"/>
        <v>11.63518497</v>
      </c>
      <c r="X264" s="99">
        <f>W264*(Bonds!AO254/100)*(1/(1+(Bonds!U254/100)))</f>
        <v>0.003209116016</v>
      </c>
      <c r="Y264" s="99">
        <f>-W264*Bonds!$AS$8</f>
        <v>-1.821808873</v>
      </c>
      <c r="Z264" s="99">
        <f t="shared" si="6"/>
        <v>-5.761065502</v>
      </c>
    </row>
    <row r="265">
      <c r="A265" s="261">
        <v>42766.0</v>
      </c>
      <c r="B265" s="10">
        <f>exp(-'Yield curve'!B258*$B$9/100)</f>
        <v>0.9165854325</v>
      </c>
      <c r="C265" s="10">
        <f>exp(-'Yield curve'!C258*$C$9/100)</f>
        <v>0.8473851205</v>
      </c>
      <c r="D265" s="10">
        <f>exp(-'Yield curve'!D258*$D$9/100)</f>
        <v>0.7842715138</v>
      </c>
      <c r="E265" s="10">
        <f>exp(-'Yield curve'!E258*$E$9/100)</f>
        <v>0.7245532652</v>
      </c>
      <c r="F265" s="10">
        <f>exp(-'Yield curve'!F258*$F$9/100)</f>
        <v>0.6699849698</v>
      </c>
      <c r="G265" s="10">
        <f>exp(-'Yield curve'!G258*$G$9/100)</f>
        <v>0.6173000923</v>
      </c>
      <c r="H265" s="10">
        <f>exp(-'Yield curve'!H258*$H$9/100)</f>
        <v>0.5684169856</v>
      </c>
      <c r="I265" s="10">
        <f>exp(-'Yield curve'!I258*$I$9/100)</f>
        <v>0.5216978622</v>
      </c>
      <c r="J265" s="10">
        <f>exp(-'Yield curve'!J258*$J$9/100)</f>
        <v>0.4782125405</v>
      </c>
      <c r="K265" s="10">
        <f>exp(-'Yield curve'!K258*$K$9/100)</f>
        <v>0.4377969765</v>
      </c>
      <c r="L265" s="10">
        <f>exp(-'Yield curve'!L258*$L$9/100)</f>
        <v>0.4006127616</v>
      </c>
      <c r="M265" s="10">
        <f>exp(-'Yield curve'!M258*$M$9/100)</f>
        <v>0.3661764346</v>
      </c>
      <c r="N265" s="10">
        <f>exp(-'Yield curve'!N258*$N$9/100)</f>
        <v>0.3343255701</v>
      </c>
      <c r="O265" s="10">
        <f>exp(-'Yield curve'!O258*$O$9/100)</f>
        <v>0.3049034835</v>
      </c>
      <c r="P265" s="10">
        <f>exp(-'Yield curve'!P258*$P$9/100)</f>
        <v>0.2777594021</v>
      </c>
      <c r="Q265" s="10">
        <f>exp(-'Yield curve'!Q258*$Q$9/100)</f>
        <v>0.2533964552</v>
      </c>
      <c r="R265" s="10">
        <f>exp(-'Yield curve'!R258*$R$9/100)</f>
        <v>0.2309855788</v>
      </c>
      <c r="S265" s="10">
        <f>exp(-'Yield curve'!S258*$S$9/100)</f>
        <v>0.2103883858</v>
      </c>
      <c r="T265" s="10">
        <f>exp(-'Yield curve'!T258*$T$9/100)</f>
        <v>0.1914746223</v>
      </c>
      <c r="U265" s="99">
        <f>exp(-'Yield curve'!U258*$U$9/100)</f>
        <v>0.1741218391</v>
      </c>
      <c r="V265" s="99">
        <f t="shared" si="4"/>
        <v>54.65358108</v>
      </c>
      <c r="W265" s="99">
        <f t="shared" si="5"/>
        <v>11.65757727</v>
      </c>
      <c r="X265" s="99">
        <f>W265*(Bonds!AO255/100)*(1/(1+(Bonds!U255/100)))</f>
        <v>-0.01072059709</v>
      </c>
      <c r="Y265" s="99">
        <f>-W265*Bonds!$AS$8</f>
        <v>-1.825315006</v>
      </c>
      <c r="Z265" s="99">
        <f t="shared" si="6"/>
        <v>-5.772152865</v>
      </c>
    </row>
    <row r="266">
      <c r="A266" s="261">
        <v>42765.0</v>
      </c>
      <c r="B266" s="10">
        <f>exp(-'Yield curve'!B259*$B$9/100)</f>
        <v>0.9175942312</v>
      </c>
      <c r="C266" s="10">
        <f>exp(-'Yield curve'!C259*$C$9/100)</f>
        <v>0.8487420219</v>
      </c>
      <c r="D266" s="10">
        <f>exp(-'Yield curve'!D259*$D$9/100)</f>
        <v>0.7854488038</v>
      </c>
      <c r="E266" s="10">
        <f>exp(-'Yield curve'!E259*$E$9/100)</f>
        <v>0.7252781808</v>
      </c>
      <c r="F266" s="10">
        <f>exp(-'Yield curve'!F259*$F$9/100)</f>
        <v>0.6699849698</v>
      </c>
      <c r="G266" s="10">
        <f>exp(-'Yield curve'!G259*$G$9/100)</f>
        <v>0.6163748363</v>
      </c>
      <c r="H266" s="10">
        <f>exp(-'Yield curve'!H259*$H$9/100)</f>
        <v>0.5664310037</v>
      </c>
      <c r="I266" s="10">
        <f>exp(-'Yield curve'!I259*$I$9/100)</f>
        <v>0.5191997128</v>
      </c>
      <c r="J266" s="10">
        <f>exp(-'Yield curve'!J259*$J$9/100)</f>
        <v>0.4752092717</v>
      </c>
      <c r="K266" s="10">
        <f>exp(-'Yield curve'!K259*$K$9/100)</f>
        <v>0.4343085729</v>
      </c>
      <c r="L266" s="10">
        <f>exp(-'Yield curve'!L259*$L$9/100)</f>
        <v>0.3968408342</v>
      </c>
      <c r="M266" s="10">
        <f>exp(-'Yield curve'!M259*$M$9/100)</f>
        <v>0.3621560799</v>
      </c>
      <c r="N266" s="10">
        <f>exp(-'Yield curve'!N259*$N$9/100)</f>
        <v>0.3300932793</v>
      </c>
      <c r="O266" s="10">
        <f>exp(-'Yield curve'!O259*$O$9/100)</f>
        <v>0.3004962513</v>
      </c>
      <c r="P266" s="10">
        <f>exp(-'Yield curve'!P259*$P$9/100)</f>
        <v>0.2732139749</v>
      </c>
      <c r="Q266" s="10">
        <f>exp(-'Yield curve'!Q259*$Q$9/100)</f>
        <v>0.2490553794</v>
      </c>
      <c r="R266" s="10">
        <f>exp(-'Yield curve'!R259*$R$9/100)</f>
        <v>0.2268604972</v>
      </c>
      <c r="S266" s="10">
        <f>exp(-'Yield curve'!S259*$S$9/100)</f>
        <v>0.2064865504</v>
      </c>
      <c r="T266" s="10">
        <f>exp(-'Yield curve'!T259*$T$9/100)</f>
        <v>0.1877995704</v>
      </c>
      <c r="U266" s="99">
        <f>exp(-'Yield curve'!U259*$U$9/100)</f>
        <v>0.1706739957</v>
      </c>
      <c r="V266" s="99">
        <f t="shared" si="4"/>
        <v>54.11639164</v>
      </c>
      <c r="W266" s="99">
        <f t="shared" si="5"/>
        <v>11.5930663</v>
      </c>
      <c r="X266" s="99">
        <f>W266*(Bonds!AO256/100)*(1/(1+(Bonds!U256/100)))</f>
        <v>0.008521180672</v>
      </c>
      <c r="Y266" s="99">
        <f>-W266*Bonds!$AS$8</f>
        <v>-1.815214036</v>
      </c>
      <c r="Z266" s="99">
        <f t="shared" si="6"/>
        <v>-5.740210794</v>
      </c>
    </row>
    <row r="267">
      <c r="A267" s="261">
        <v>42762.0</v>
      </c>
      <c r="B267" s="10">
        <f>exp(-'Yield curve'!B260*$B$9/100)</f>
        <v>0.9177777684</v>
      </c>
      <c r="C267" s="10">
        <f>exp(-'Yield curve'!C260*$C$9/100)</f>
        <v>0.8494212872</v>
      </c>
      <c r="D267" s="10">
        <f>exp(-'Yield curve'!D260*$D$9/100)</f>
        <v>0.7861560259</v>
      </c>
      <c r="E267" s="10">
        <f>exp(-'Yield curve'!E260*$E$9/100)</f>
        <v>0.7264395548</v>
      </c>
      <c r="F267" s="10">
        <f>exp(-'Yield curve'!F260*$F$9/100)</f>
        <v>0.6716620277</v>
      </c>
      <c r="G267" s="10">
        <f>exp(-'Yield curve'!G260*$G$9/100)</f>
        <v>0.6187833918</v>
      </c>
      <c r="H267" s="10">
        <f>exp(-'Yield curve'!H260*$H$9/100)</f>
        <v>0.5696119155</v>
      </c>
      <c r="I267" s="10">
        <f>exp(-'Yield curve'!I260*$I$9/100)</f>
        <v>0.5226726077</v>
      </c>
      <c r="J267" s="10">
        <f>exp(-'Yield curve'!J260*$J$9/100)</f>
        <v>0.4789303975</v>
      </c>
      <c r="K267" s="10">
        <f>exp(-'Yield curve'!K260*$K$9/100)</f>
        <v>0.4382349925</v>
      </c>
      <c r="L267" s="10">
        <f>exp(-'Yield curve'!L260*$L$9/100)</f>
        <v>0.40078907</v>
      </c>
      <c r="M267" s="10">
        <f>exp(-'Yield curve'!M260*$M$9/100)</f>
        <v>0.3660885628</v>
      </c>
      <c r="N267" s="10">
        <f>exp(-'Yield curve'!N260*$N$9/100)</f>
        <v>0.3339780522</v>
      </c>
      <c r="O267" s="10">
        <f>exp(-'Yield curve'!O260*$O$9/100)</f>
        <v>0.3043064579</v>
      </c>
      <c r="P267" s="10">
        <f>exp(-'Yield curve'!P260*$P$9/100)</f>
        <v>0.2769273726</v>
      </c>
      <c r="Q267" s="10">
        <f>exp(-'Yield curve'!Q260*$Q$9/100)</f>
        <v>0.2525868826</v>
      </c>
      <c r="R267" s="10">
        <f>exp(-'Yield curve'!R260*$R$9/100)</f>
        <v>0.2302015614</v>
      </c>
      <c r="S267" s="10">
        <f>exp(-'Yield curve'!S260*$S$9/100)</f>
        <v>0.2096323493</v>
      </c>
      <c r="T267" s="10">
        <f>exp(-'Yield curve'!T260*$T$9/100)</f>
        <v>0.1907483994</v>
      </c>
      <c r="U267" s="99">
        <f>exp(-'Yield curve'!U260*$U$9/100)</f>
        <v>0.1734267429</v>
      </c>
      <c r="V267" s="99">
        <f t="shared" si="4"/>
        <v>54.61617597</v>
      </c>
      <c r="W267" s="99">
        <f t="shared" si="5"/>
        <v>11.63796074</v>
      </c>
      <c r="X267" s="99">
        <f>W267*(Bonds!AO257/100)*(1/(1+(Bonds!U257/100)))</f>
        <v>-0.01284070696</v>
      </c>
      <c r="Y267" s="99">
        <f>-W267*Bonds!$AS$8</f>
        <v>-1.822243497</v>
      </c>
      <c r="Z267" s="99">
        <f t="shared" si="6"/>
        <v>-5.762439903</v>
      </c>
    </row>
    <row r="268">
      <c r="A268" s="261">
        <v>42761.0</v>
      </c>
      <c r="B268" s="10">
        <f>exp(-'Yield curve'!B261*$B$9/100)</f>
        <v>0.9170438398</v>
      </c>
      <c r="C268" s="10">
        <f>exp(-'Yield curve'!C261*$C$9/100)</f>
        <v>0.8477241423</v>
      </c>
      <c r="D268" s="10">
        <f>exp(-'Yield curve'!D261*$D$9/100)</f>
        <v>0.7835659869</v>
      </c>
      <c r="E268" s="10">
        <f>exp(-'Yield curve'!E261*$E$9/100)</f>
        <v>0.7228164224</v>
      </c>
      <c r="F268" s="10">
        <f>exp(-'Yield curve'!F261*$F$9/100)</f>
        <v>0.6669768109</v>
      </c>
      <c r="G268" s="10">
        <f>exp(-'Yield curve'!G261*$G$9/100)</f>
        <v>0.613607381</v>
      </c>
      <c r="H268" s="10">
        <f>exp(-'Yield curve'!H261*$H$9/100)</f>
        <v>0.5640569824</v>
      </c>
      <c r="I268" s="10">
        <f>exp(-'Yield curve'!I261*$I$9/100)</f>
        <v>0.5171270621</v>
      </c>
      <c r="J268" s="10">
        <f>exp(-'Yield curve'!J261*$J$9/100)</f>
        <v>0.473501594</v>
      </c>
      <c r="K268" s="10">
        <f>exp(-'Yield curve'!K261*$K$9/100)</f>
        <v>0.4330075996</v>
      </c>
      <c r="L268" s="10">
        <f>exp(-'Yield curve'!L261*$L$9/100)</f>
        <v>0.3955334179</v>
      </c>
      <c r="M268" s="10">
        <f>exp(-'Yield curve'!M261*$M$9/100)</f>
        <v>0.360854662</v>
      </c>
      <c r="N268" s="10">
        <f>exp(-'Yield curve'!N261*$N$9/100)</f>
        <v>0.3288084226</v>
      </c>
      <c r="O268" s="10">
        <f>exp(-'Yield curve'!O261*$O$9/100)</f>
        <v>0.2992368137</v>
      </c>
      <c r="P268" s="10">
        <f>exp(-'Yield curve'!P261*$P$9/100)</f>
        <v>0.2719872741</v>
      </c>
      <c r="Q268" s="10">
        <f>exp(-'Yield curve'!Q261*$Q$9/100)</f>
        <v>0.2477834747</v>
      </c>
      <c r="R268" s="10">
        <f>exp(-'Yield curve'!R261*$R$9/100)</f>
        <v>0.2255530258</v>
      </c>
      <c r="S268" s="10">
        <f>exp(-'Yield curve'!S261*$S$9/100)</f>
        <v>0.2051528434</v>
      </c>
      <c r="T268" s="10">
        <f>exp(-'Yield curve'!T261*$T$9/100)</f>
        <v>0.1864485405</v>
      </c>
      <c r="U268" s="99">
        <f>exp(-'Yield curve'!U261*$U$9/100)</f>
        <v>0.1693140508</v>
      </c>
      <c r="V268" s="99">
        <f t="shared" si="4"/>
        <v>53.85180646</v>
      </c>
      <c r="W268" s="99">
        <f t="shared" si="5"/>
        <v>11.57623296</v>
      </c>
      <c r="X268" s="99">
        <f>W268*(Bonds!AO258/100)*(1/(1+(Bonds!U258/100)))</f>
        <v>-0.009568892051</v>
      </c>
      <c r="Y268" s="99">
        <f>-W268*Bonds!$AS$8</f>
        <v>-1.812578312</v>
      </c>
      <c r="Z268" s="99">
        <f t="shared" si="6"/>
        <v>-5.731875903</v>
      </c>
    </row>
    <row r="269">
      <c r="A269" s="261">
        <v>42760.0</v>
      </c>
      <c r="B269" s="10">
        <f>exp(-'Yield curve'!B262*$B$9/100)</f>
        <v>0.9195232038</v>
      </c>
      <c r="C269" s="10">
        <f>exp(-'Yield curve'!C262*$C$9/100)</f>
        <v>0.8504412045</v>
      </c>
      <c r="D269" s="10">
        <f>exp(-'Yield curve'!D262*$D$9/100)</f>
        <v>0.7861560259</v>
      </c>
      <c r="E269" s="10">
        <f>exp(-'Yield curve'!E262*$E$9/100)</f>
        <v>0.7251331397</v>
      </c>
      <c r="F269" s="10">
        <f>exp(-'Yield curve'!F262*$F$9/100)</f>
        <v>0.6686463389</v>
      </c>
      <c r="G269" s="10">
        <f>exp(-'Yield curve'!G262*$G$9/100)</f>
        <v>0.6148973104</v>
      </c>
      <c r="H269" s="10">
        <f>exp(-'Yield curve'!H262*$H$9/100)</f>
        <v>0.5648472152</v>
      </c>
      <c r="I269" s="10">
        <f>exp(-'Yield curve'!I262*$I$9/100)</f>
        <v>0.5175409292</v>
      </c>
      <c r="J269" s="10">
        <f>exp(-'Yield curve'!J262*$J$9/100)</f>
        <v>0.473501594</v>
      </c>
      <c r="K269" s="10">
        <f>exp(-'Yield curve'!K262*$K$9/100)</f>
        <v>0.4325748085</v>
      </c>
      <c r="L269" s="10">
        <f>exp(-'Yield curve'!L262*$L$9/100)</f>
        <v>0.3947510366</v>
      </c>
      <c r="M269" s="10">
        <f>exp(-'Yield curve'!M262*$M$9/100)</f>
        <v>0.35973055</v>
      </c>
      <c r="N269" s="10">
        <f>exp(-'Yield curve'!N262*$N$9/100)</f>
        <v>0.3273582965</v>
      </c>
      <c r="O269" s="10">
        <f>exp(-'Yield curve'!O262*$O$9/100)</f>
        <v>0.2974824641</v>
      </c>
      <c r="P269" s="10">
        <f>exp(-'Yield curve'!P262*$P$9/100)</f>
        <v>0.2699550001</v>
      </c>
      <c r="Q269" s="10">
        <f>exp(-'Yield curve'!Q262*$Q$9/100)</f>
        <v>0.2454946805</v>
      </c>
      <c r="R269" s="10">
        <f>exp(-'Yield curve'!R262*$R$9/100)</f>
        <v>0.2230364652</v>
      </c>
      <c r="S269" s="10">
        <f>exp(-'Yield curve'!S262*$S$9/100)</f>
        <v>0.2024383264</v>
      </c>
      <c r="T269" s="10">
        <f>exp(-'Yield curve'!T262*$T$9/100)</f>
        <v>0.1835661841</v>
      </c>
      <c r="U269" s="99">
        <f>exp(-'Yield curve'!U262*$U$9/100)</f>
        <v>0.1662936629</v>
      </c>
      <c r="V269" s="99">
        <f t="shared" si="4"/>
        <v>53.52284004</v>
      </c>
      <c r="W269" s="99">
        <f t="shared" si="5"/>
        <v>11.51255758</v>
      </c>
      <c r="X269" s="99">
        <f>W269*(Bonds!AO259/100)*(1/(1+(Bonds!U259/100)))</f>
        <v>0.009508398476</v>
      </c>
      <c r="Y269" s="99">
        <f>-W269*Bonds!$AS$8</f>
        <v>-1.802608176</v>
      </c>
      <c r="Z269" s="99">
        <f t="shared" si="6"/>
        <v>-5.700347564</v>
      </c>
    </row>
    <row r="270">
      <c r="A270" s="261">
        <v>42759.0</v>
      </c>
      <c r="B270" s="10">
        <f>exp(-'Yield curve'!B263*$B$9/100)</f>
        <v>0.9200750833</v>
      </c>
      <c r="C270" s="10">
        <f>exp(-'Yield curve'!C263*$C$9/100)</f>
        <v>0.8509516224</v>
      </c>
      <c r="D270" s="10">
        <f>exp(-'Yield curve'!D263*$D$9/100)</f>
        <v>0.7868638848</v>
      </c>
      <c r="E270" s="10">
        <f>exp(-'Yield curve'!E263*$E$9/100)</f>
        <v>0.7268755493</v>
      </c>
      <c r="F270" s="10">
        <f>exp(-'Yield curve'!F263*$F$9/100)</f>
        <v>0.6716620277</v>
      </c>
      <c r="G270" s="10">
        <f>exp(-'Yield curve'!G263*$G$9/100)</f>
        <v>0.6189690547</v>
      </c>
      <c r="H270" s="10">
        <f>exp(-'Yield curve'!H263*$H$9/100)</f>
        <v>0.5700107834</v>
      </c>
      <c r="I270" s="10">
        <f>exp(-'Yield curve'!I263*$I$9/100)</f>
        <v>0.5229514408</v>
      </c>
      <c r="J270" s="10">
        <f>exp(-'Yield curve'!J263*$J$9/100)</f>
        <v>0.4790740982</v>
      </c>
      <c r="K270" s="10">
        <f>exp(-'Yield curve'!K263*$K$9/100)</f>
        <v>0.4382349925</v>
      </c>
      <c r="L270" s="10">
        <f>exp(-'Yield curve'!L263*$L$9/100)</f>
        <v>0.4002603775</v>
      </c>
      <c r="M270" s="10">
        <f>exp(-'Yield curve'!M263*$M$9/100)</f>
        <v>0.3650357445</v>
      </c>
      <c r="N270" s="10">
        <f>exp(-'Yield curve'!N263*$N$9/100)</f>
        <v>0.3324186867</v>
      </c>
      <c r="O270" s="10">
        <f>exp(-'Yield curve'!O263*$O$9/100)</f>
        <v>0.3022683742</v>
      </c>
      <c r="P270" s="10">
        <f>exp(-'Yield curve'!P263*$P$9/100)</f>
        <v>0.2744462082</v>
      </c>
      <c r="Q270" s="10">
        <f>exp(-'Yield curve'!Q263*$Q$9/100)</f>
        <v>0.249693778</v>
      </c>
      <c r="R270" s="10">
        <f>exp(-'Yield curve'!R263*$R$9/100)</f>
        <v>0.2269376429</v>
      </c>
      <c r="S270" s="10">
        <f>exp(-'Yield curve'!S263*$S$9/100)</f>
        <v>0.2060410208</v>
      </c>
      <c r="T270" s="10">
        <f>exp(-'Yield curve'!T263*$T$9/100)</f>
        <v>0.1868741282</v>
      </c>
      <c r="U270" s="99">
        <f>exp(-'Yield curve'!U263*$U$9/100)</f>
        <v>0.1693140508</v>
      </c>
      <c r="V270" s="99">
        <f t="shared" si="4"/>
        <v>54.12723927</v>
      </c>
      <c r="W270" s="99">
        <f t="shared" si="5"/>
        <v>11.56081725</v>
      </c>
      <c r="X270" s="99">
        <f>W270*(Bonds!AO260/100)*(1/(1+(Bonds!U260/100)))</f>
        <v>0.004247177536</v>
      </c>
      <c r="Y270" s="99">
        <f>-W270*Bonds!$AS$8</f>
        <v>-1.810164558</v>
      </c>
      <c r="Z270" s="99">
        <f t="shared" si="6"/>
        <v>-5.724242944</v>
      </c>
    </row>
    <row r="271">
      <c r="A271" s="261">
        <v>42758.0</v>
      </c>
      <c r="B271" s="10">
        <f>exp(-'Yield curve'!B264*$B$9/100)</f>
        <v>0.9201670954</v>
      </c>
      <c r="C271" s="10">
        <f>exp(-'Yield curve'!C264*$C$9/100)</f>
        <v>0.8512920711</v>
      </c>
      <c r="D271" s="10">
        <f>exp(-'Yield curve'!D264*$D$9/100)</f>
        <v>0.7878086883</v>
      </c>
      <c r="E271" s="10">
        <f>exp(-'Yield curve'!E264*$E$9/100)</f>
        <v>0.7281851035</v>
      </c>
      <c r="F271" s="10">
        <f>exp(-'Yield curve'!F264*$F$9/100)</f>
        <v>0.6733432834</v>
      </c>
      <c r="G271" s="10">
        <f>exp(-'Yield curve'!G264*$G$9/100)</f>
        <v>0.62082875</v>
      </c>
      <c r="H271" s="10">
        <f>exp(-'Yield curve'!H264*$H$9/100)</f>
        <v>0.5720093166</v>
      </c>
      <c r="I271" s="10">
        <f>exp(-'Yield curve'!I264*$I$9/100)</f>
        <v>0.5250474357</v>
      </c>
      <c r="J271" s="10">
        <f>exp(-'Yield curve'!J264*$J$9/100)</f>
        <v>0.4812347896</v>
      </c>
      <c r="K271" s="10">
        <f>exp(-'Yield curve'!K264*$K$9/100)</f>
        <v>0.4404316545</v>
      </c>
      <c r="L271" s="10">
        <f>exp(-'Yield curve'!L264*$L$9/100)</f>
        <v>0.4023793414</v>
      </c>
      <c r="M271" s="10">
        <f>exp(-'Yield curve'!M264*$M$9/100)</f>
        <v>0.3670563135</v>
      </c>
      <c r="N271" s="10">
        <f>exp(-'Yield curve'!N264*$N$9/100)</f>
        <v>0.3343255701</v>
      </c>
      <c r="O271" s="10">
        <f>exp(-'Yield curve'!O264*$O$9/100)</f>
        <v>0.3040509479</v>
      </c>
      <c r="P271" s="10">
        <f>exp(-'Yield curve'!P264*$P$9/100)</f>
        <v>0.2760978354</v>
      </c>
      <c r="Q271" s="10">
        <f>exp(-'Yield curve'!Q264*$Q$9/100)</f>
        <v>0.2512969428</v>
      </c>
      <c r="R271" s="10">
        <f>exp(-'Yield curve'!R264*$R$9/100)</f>
        <v>0.2284860776</v>
      </c>
      <c r="S271" s="10">
        <f>exp(-'Yield curve'!S264*$S$9/100)</f>
        <v>0.2075298696</v>
      </c>
      <c r="T271" s="10">
        <f>exp(-'Yield curve'!T264*$T$9/100)</f>
        <v>0.1882997822</v>
      </c>
      <c r="U271" s="99">
        <f>exp(-'Yield curve'!U264*$U$9/100)</f>
        <v>0.1706739957</v>
      </c>
      <c r="V271" s="99">
        <f t="shared" si="4"/>
        <v>54.38957903</v>
      </c>
      <c r="W271" s="99">
        <f t="shared" si="5"/>
        <v>11.58122355</v>
      </c>
      <c r="X271" s="99">
        <f>W271*(Bonds!AO261/100)*(1/(1+(Bonds!U261/100)))</f>
        <v>0.009576535462</v>
      </c>
      <c r="Y271" s="99">
        <f>-W271*Bonds!$AS$8</f>
        <v>-1.813359727</v>
      </c>
      <c r="Z271" s="99">
        <f t="shared" si="6"/>
        <v>-5.734346953</v>
      </c>
    </row>
    <row r="272">
      <c r="A272" s="261">
        <v>42755.0</v>
      </c>
      <c r="B272" s="10">
        <f>exp(-'Yield curve'!B265*$B$9/100)</f>
        <v>0.9197991022</v>
      </c>
      <c r="C272" s="10">
        <f>exp(-'Yield curve'!C265*$C$9/100)</f>
        <v>0.8514623465</v>
      </c>
      <c r="D272" s="10">
        <f>exp(-'Yield curve'!D265*$D$9/100)</f>
        <v>0.7882815153</v>
      </c>
      <c r="E272" s="10">
        <f>exp(-'Yield curve'!E265*$E$9/100)</f>
        <v>0.7286221457</v>
      </c>
      <c r="F272" s="10">
        <f>exp(-'Yield curve'!F265*$F$9/100)</f>
        <v>0.6736800392</v>
      </c>
      <c r="G272" s="10">
        <f>exp(-'Yield curve'!G265*$G$9/100)</f>
        <v>0.6210150265</v>
      </c>
      <c r="H272" s="10">
        <f>exp(-'Yield curve'!H265*$H$9/100)</f>
        <v>0.5720093166</v>
      </c>
      <c r="I272" s="10">
        <f>exp(-'Yield curve'!I265*$I$9/100)</f>
        <v>0.5251874671</v>
      </c>
      <c r="J272" s="10">
        <f>exp(-'Yield curve'!J265*$J$9/100)</f>
        <v>0.4815236171</v>
      </c>
      <c r="K272" s="10">
        <f>exp(-'Yield curve'!K265*$K$9/100)</f>
        <v>0.4408723064</v>
      </c>
      <c r="L272" s="10">
        <f>exp(-'Yield curve'!L265*$L$9/100)</f>
        <v>0.4032655504</v>
      </c>
      <c r="M272" s="10">
        <f>exp(-'Yield curve'!M265*$M$9/100)</f>
        <v>0.3683800976</v>
      </c>
      <c r="N272" s="10">
        <f>exp(-'Yield curve'!N265*$N$9/100)</f>
        <v>0.336068591</v>
      </c>
      <c r="O272" s="10">
        <f>exp(-'Yield curve'!O265*$O$9/100)</f>
        <v>0.3061867711</v>
      </c>
      <c r="P272" s="10">
        <f>exp(-'Yield curve'!P265*$P$9/100)</f>
        <v>0.2785939315</v>
      </c>
      <c r="Q272" s="10">
        <f>exp(-'Yield curve'!Q265*$Q$9/100)</f>
        <v>0.2539646995</v>
      </c>
      <c r="R272" s="10">
        <f>exp(-'Yield curve'!R265*$R$9/100)</f>
        <v>0.2312999329</v>
      </c>
      <c r="S272" s="10">
        <f>exp(-'Yield curve'!S265*$S$9/100)</f>
        <v>0.2104641393</v>
      </c>
      <c r="T272" s="10">
        <f>exp(-'Yield curve'!T265*$T$9/100)</f>
        <v>0.1913291568</v>
      </c>
      <c r="U272" s="99">
        <f>exp(-'Yield curve'!U265*$U$9/100)</f>
        <v>0.1737739435</v>
      </c>
      <c r="V272" s="99">
        <f t="shared" si="4"/>
        <v>54.80051313</v>
      </c>
      <c r="W272" s="99">
        <f t="shared" si="5"/>
        <v>11.63617124</v>
      </c>
      <c r="X272" s="99">
        <f>W272*(Bonds!AO262/100)*(1/(1+(Bonds!U262/100)))</f>
        <v>0.02567982618</v>
      </c>
      <c r="Y272" s="99">
        <f>-W272*Bonds!$AS$8</f>
        <v>-1.821963301</v>
      </c>
      <c r="Z272" s="99">
        <f t="shared" si="6"/>
        <v>-5.761553844</v>
      </c>
    </row>
    <row r="273">
      <c r="A273" s="261">
        <v>42754.0</v>
      </c>
      <c r="B273" s="10">
        <f>exp(-'Yield curve'!B266*$B$9/100)</f>
        <v>0.9202591167</v>
      </c>
      <c r="C273" s="10">
        <f>exp(-'Yield curve'!C266*$C$9/100)</f>
        <v>0.8512920711</v>
      </c>
      <c r="D273" s="10">
        <f>exp(-'Yield curve'!D266*$D$9/100)</f>
        <v>0.7873361448</v>
      </c>
      <c r="E273" s="10">
        <f>exp(-'Yield curve'!E266*$E$9/100)</f>
        <v>0.7274572824</v>
      </c>
      <c r="F273" s="10">
        <f>exp(-'Yield curve'!F266*$F$9/100)</f>
        <v>0.6723340256</v>
      </c>
      <c r="G273" s="10">
        <f>exp(-'Yield curve'!G266*$G$9/100)</f>
        <v>0.6200842023</v>
      </c>
      <c r="H273" s="10">
        <f>exp(-'Yield curve'!H266*$H$9/100)</f>
        <v>0.5716090502</v>
      </c>
      <c r="I273" s="10">
        <f>exp(-'Yield curve'!I266*$I$9/100)</f>
        <v>0.5256077851</v>
      </c>
      <c r="J273" s="10">
        <f>exp(-'Yield curve'!J266*$J$9/100)</f>
        <v>0.4828254876</v>
      </c>
      <c r="K273" s="10">
        <f>exp(-'Yield curve'!K266*$K$9/100)</f>
        <v>0.4430821881</v>
      </c>
      <c r="L273" s="10">
        <f>exp(-'Yield curve'!L266*$L$9/100)</f>
        <v>0.4063826807</v>
      </c>
      <c r="M273" s="10">
        <f>exp(-'Yield curve'!M266*$M$9/100)</f>
        <v>0.3723801641</v>
      </c>
      <c r="N273" s="10">
        <f>exp(-'Yield curve'!N266*$N$9/100)</f>
        <v>0.3409088976</v>
      </c>
      <c r="O273" s="10">
        <f>exp(-'Yield curve'!O266*$O$9/100)</f>
        <v>0.3118103901</v>
      </c>
      <c r="P273" s="10">
        <f>exp(-'Yield curve'!P266*$P$9/100)</f>
        <v>0.2849333459</v>
      </c>
      <c r="Q273" s="10">
        <f>exp(-'Yield curve'!Q266*$Q$9/100)</f>
        <v>0.2608838474</v>
      </c>
      <c r="R273" s="10">
        <f>exp(-'Yield curve'!R266*$R$9/100)</f>
        <v>0.2387304948</v>
      </c>
      <c r="S273" s="10">
        <f>exp(-'Yield curve'!S266*$S$9/100)</f>
        <v>0.2183360258</v>
      </c>
      <c r="T273" s="10">
        <f>exp(-'Yield curve'!T266*$T$9/100)</f>
        <v>0.199572041</v>
      </c>
      <c r="U273" s="99">
        <f>exp(-'Yield curve'!U266*$U$9/100)</f>
        <v>0.1823185221</v>
      </c>
      <c r="V273" s="99">
        <f t="shared" si="4"/>
        <v>55.90442727</v>
      </c>
      <c r="W273" s="99">
        <f t="shared" si="5"/>
        <v>11.78649224</v>
      </c>
      <c r="X273" s="99">
        <f>W273*(Bonds!AO263/100)*(1/(1+(Bonds!U263/100)))</f>
        <v>-0.007603487761</v>
      </c>
      <c r="Y273" s="99">
        <f>-W273*Bonds!$AS$8</f>
        <v>-1.845500197</v>
      </c>
      <c r="Z273" s="99">
        <f t="shared" si="6"/>
        <v>-5.835984045</v>
      </c>
    </row>
    <row r="274">
      <c r="A274" s="261">
        <v>42753.0</v>
      </c>
      <c r="B274" s="10">
        <f>exp(-'Yield curve'!B267*$B$9/100)</f>
        <v>0.9200750833</v>
      </c>
      <c r="C274" s="10">
        <f>exp(-'Yield curve'!C267*$C$9/100)</f>
        <v>0.8506113098</v>
      </c>
      <c r="D274" s="10">
        <f>exp(-'Yield curve'!D267*$D$9/100)</f>
        <v>0.7873361448</v>
      </c>
      <c r="E274" s="10">
        <f>exp(-'Yield curve'!E267*$E$9/100)</f>
        <v>0.7277483235</v>
      </c>
      <c r="F274" s="10">
        <f>exp(-'Yield curve'!F267*$F$9/100)</f>
        <v>0.6730066959</v>
      </c>
      <c r="G274" s="10">
        <f>exp(-'Yield curve'!G267*$G$9/100)</f>
        <v>0.6206425293</v>
      </c>
      <c r="H274" s="10">
        <f>exp(-'Yield curve'!H267*$H$9/100)</f>
        <v>0.5720093166</v>
      </c>
      <c r="I274" s="10">
        <f>exp(-'Yield curve'!I267*$I$9/100)</f>
        <v>0.5260284396</v>
      </c>
      <c r="J274" s="10">
        <f>exp(-'Yield curve'!J267*$J$9/100)</f>
        <v>0.4832602261</v>
      </c>
      <c r="K274" s="10">
        <f>exp(-'Yield curve'!K267*$K$9/100)</f>
        <v>0.4435254919</v>
      </c>
      <c r="L274" s="10">
        <f>exp(-'Yield curve'!L267*$L$9/100)</f>
        <v>0.4064720947</v>
      </c>
      <c r="M274" s="10">
        <f>exp(-'Yield curve'!M267*$M$9/100)</f>
        <v>0.3721121469</v>
      </c>
      <c r="N274" s="10">
        <f>exp(-'Yield curve'!N267*$N$9/100)</f>
        <v>0.3402890076</v>
      </c>
      <c r="O274" s="10">
        <f>exp(-'Yield curve'!O267*$O$9/100)</f>
        <v>0.3108514915</v>
      </c>
      <c r="P274" s="10">
        <f>exp(-'Yield curve'!P267*$P$9/100)</f>
        <v>0.2836540265</v>
      </c>
      <c r="Q274" s="10">
        <f>exp(-'Yield curve'!Q267*$Q$9/100)</f>
        <v>0.2593024858</v>
      </c>
      <c r="R274" s="10">
        <f>exp(-'Yield curve'!R267*$R$9/100)</f>
        <v>0.2368709028</v>
      </c>
      <c r="S274" s="10">
        <f>exp(-'Yield curve'!S267*$S$9/100)</f>
        <v>0.2162240804</v>
      </c>
      <c r="T274" s="10">
        <f>exp(-'Yield curve'!T267*$T$9/100)</f>
        <v>0.1972348753</v>
      </c>
      <c r="U274" s="99">
        <f>exp(-'Yield curve'!U267*$U$9/100)</f>
        <v>0.1797838469</v>
      </c>
      <c r="V274" s="99">
        <f t="shared" si="4"/>
        <v>55.60653877</v>
      </c>
      <c r="W274" s="99">
        <f t="shared" si="5"/>
        <v>11.74321223</v>
      </c>
      <c r="X274" s="99">
        <f>W274*(Bonds!AO264/100)*(1/(1+(Bonds!U264/100)))</f>
        <v>0.001081526269</v>
      </c>
      <c r="Y274" s="99">
        <f>-W274*Bonds!$AS$8</f>
        <v>-1.838723519</v>
      </c>
      <c r="Z274" s="99">
        <f t="shared" si="6"/>
        <v>-5.814554307</v>
      </c>
    </row>
    <row r="275">
      <c r="A275" s="261">
        <v>42752.0</v>
      </c>
      <c r="B275" s="10">
        <f>exp(-'Yield curve'!B268*$B$9/100)</f>
        <v>0.9201670954</v>
      </c>
      <c r="C275" s="10">
        <f>exp(-'Yield curve'!C268*$C$9/100)</f>
        <v>0.8506113098</v>
      </c>
      <c r="D275" s="10">
        <f>exp(-'Yield curve'!D268*$D$9/100)</f>
        <v>0.7870999794</v>
      </c>
      <c r="E275" s="10">
        <f>exp(-'Yield curve'!E268*$E$9/100)</f>
        <v>0.7277483235</v>
      </c>
      <c r="F275" s="10">
        <f>exp(-'Yield curve'!F268*$F$9/100)</f>
        <v>0.6733432834</v>
      </c>
      <c r="G275" s="10">
        <f>exp(-'Yield curve'!G268*$G$9/100)</f>
        <v>0.6213877474</v>
      </c>
      <c r="H275" s="10">
        <f>exp(-'Yield curve'!H268*$H$9/100)</f>
        <v>0.5732117983</v>
      </c>
      <c r="I275" s="10">
        <f>exp(-'Yield curve'!I268*$I$9/100)</f>
        <v>0.527292424</v>
      </c>
      <c r="J275" s="10">
        <f>exp(-'Yield curve'!J268*$J$9/100)</f>
        <v>0.4845667918</v>
      </c>
      <c r="K275" s="10">
        <f>exp(-'Yield curve'!K268*$K$9/100)</f>
        <v>0.4448580662</v>
      </c>
      <c r="L275" s="10">
        <f>exp(-'Yield curve'!L268*$L$9/100)</f>
        <v>0.4078156683</v>
      </c>
      <c r="M275" s="10">
        <f>exp(-'Yield curve'!M268*$M$9/100)</f>
        <v>0.3734541648</v>
      </c>
      <c r="N275" s="10">
        <f>exp(-'Yield curve'!N268*$N$9/100)</f>
        <v>0.341618726</v>
      </c>
      <c r="O275" s="10">
        <f>exp(-'Yield curve'!O268*$O$9/100)</f>
        <v>0.3121598134</v>
      </c>
      <c r="P275" s="10">
        <f>exp(-'Yield curve'!P268*$P$9/100)</f>
        <v>0.2849333459</v>
      </c>
      <c r="Q275" s="10">
        <f>exp(-'Yield curve'!Q268*$Q$9/100)</f>
        <v>0.2603834309</v>
      </c>
      <c r="R275" s="10">
        <f>exp(-'Yield curve'!R268*$R$9/100)</f>
        <v>0.2377584587</v>
      </c>
      <c r="S275" s="10">
        <f>exp(-'Yield curve'!S268*$S$9/100)</f>
        <v>0.2169257825</v>
      </c>
      <c r="T275" s="10">
        <f>exp(-'Yield curve'!T268*$T$9/100)</f>
        <v>0.1977602185</v>
      </c>
      <c r="U275" s="99">
        <f>exp(-'Yield curve'!U268*$U$9/100)</f>
        <v>0.1801437744</v>
      </c>
      <c r="V275" s="99">
        <f t="shared" si="4"/>
        <v>55.70733826</v>
      </c>
      <c r="W275" s="99">
        <f t="shared" si="5"/>
        <v>11.74903255</v>
      </c>
      <c r="X275" s="99">
        <f>W275*(Bonds!AO265/100)*(1/(1+(Bonds!U265/100)))</f>
        <v>-0.004328647895</v>
      </c>
      <c r="Y275" s="99">
        <f>-W275*Bonds!$AS$8</f>
        <v>-1.83963485</v>
      </c>
      <c r="Z275" s="99">
        <f t="shared" si="6"/>
        <v>-5.817436189</v>
      </c>
    </row>
    <row r="276">
      <c r="A276" s="261">
        <v>42751.0</v>
      </c>
      <c r="B276" s="10">
        <f>exp(-'Yield curve'!B269*$B$9/100)</f>
        <v>0.9200750833</v>
      </c>
      <c r="C276" s="10">
        <f>exp(-'Yield curve'!C269*$C$9/100)</f>
        <v>0.8499310929</v>
      </c>
      <c r="D276" s="10">
        <f>exp(-'Yield curve'!D269*$D$9/100)</f>
        <v>0.7859202145</v>
      </c>
      <c r="E276" s="10">
        <f>exp(-'Yield curve'!E269*$E$9/100)</f>
        <v>0.7262942814</v>
      </c>
      <c r="F276" s="10">
        <f>exp(-'Yield curve'!F269*$F$9/100)</f>
        <v>0.6716620277</v>
      </c>
      <c r="G276" s="10">
        <f>exp(-'Yield curve'!G269*$G$9/100)</f>
        <v>0.6197122634</v>
      </c>
      <c r="H276" s="10">
        <f>exp(-'Yield curve'!H269*$H$9/100)</f>
        <v>0.5716090502</v>
      </c>
      <c r="I276" s="10">
        <f>exp(-'Yield curve'!I269*$I$9/100)</f>
        <v>0.5257479659</v>
      </c>
      <c r="J276" s="10">
        <f>exp(-'Yield curve'!J269*$J$9/100)</f>
        <v>0.4831152698</v>
      </c>
      <c r="K276" s="10">
        <f>exp(-'Yield curve'!K269*$K$9/100)</f>
        <v>0.4435254919</v>
      </c>
      <c r="L276" s="10">
        <f>exp(-'Yield curve'!L269*$L$9/100)</f>
        <v>0.4064720947</v>
      </c>
      <c r="M276" s="10">
        <f>exp(-'Yield curve'!M269*$M$9/100)</f>
        <v>0.3721121469</v>
      </c>
      <c r="N276" s="10">
        <f>exp(-'Yield curve'!N269*$N$9/100)</f>
        <v>0.3402890076</v>
      </c>
      <c r="O276" s="10">
        <f>exp(-'Yield curve'!O269*$O$9/100)</f>
        <v>0.3108514915</v>
      </c>
      <c r="P276" s="10">
        <f>exp(-'Yield curve'!P269*$P$9/100)</f>
        <v>0.2836540265</v>
      </c>
      <c r="Q276" s="10">
        <f>exp(-'Yield curve'!Q269*$Q$9/100)</f>
        <v>0.2590536748</v>
      </c>
      <c r="R276" s="10">
        <f>exp(-'Yield curve'!R269*$R$9/100)</f>
        <v>0.2363881787</v>
      </c>
      <c r="S276" s="10">
        <f>exp(-'Yield curve'!S269*$S$9/100)</f>
        <v>0.215524648</v>
      </c>
      <c r="T276" s="10">
        <f>exp(-'Yield curve'!T269*$T$9/100)</f>
        <v>0.1963375318</v>
      </c>
      <c r="U276" s="99">
        <f>exp(-'Yield curve'!U269*$U$9/100)</f>
        <v>0.1787083735</v>
      </c>
      <c r="V276" s="99">
        <f t="shared" si="4"/>
        <v>55.45877301</v>
      </c>
      <c r="W276" s="99">
        <f t="shared" si="5"/>
        <v>11.72897887</v>
      </c>
      <c r="X276" s="99">
        <f>W276*(Bonds!AO266/100)*(1/(1+(Bonds!U266/100)))</f>
        <v>0.003239751092</v>
      </c>
      <c r="Y276" s="99">
        <f>-W276*Bonds!$AS$8</f>
        <v>-1.836494894</v>
      </c>
      <c r="Z276" s="99">
        <f t="shared" si="6"/>
        <v>-5.807506775</v>
      </c>
    </row>
    <row r="277">
      <c r="A277" s="261">
        <v>42748.0</v>
      </c>
      <c r="B277" s="10">
        <f>exp(-'Yield curve'!B270*$B$9/100)</f>
        <v>0.9197991022</v>
      </c>
      <c r="C277" s="10">
        <f>exp(-'Yield curve'!C270*$C$9/100)</f>
        <v>0.8501010961</v>
      </c>
      <c r="D277" s="10">
        <f>exp(-'Yield curve'!D270*$D$9/100)</f>
        <v>0.7870999794</v>
      </c>
      <c r="E277" s="10">
        <f>exp(-'Yield curve'!E270*$E$9/100)</f>
        <v>0.7280394811</v>
      </c>
      <c r="F277" s="10">
        <f>exp(-'Yield curve'!F270*$F$9/100)</f>
        <v>0.6740169635</v>
      </c>
      <c r="G277" s="10">
        <f>exp(-'Yield curve'!G270*$G$9/100)</f>
        <v>0.6221338602</v>
      </c>
      <c r="H277" s="10">
        <f>exp(-'Yield curve'!H270*$H$9/100)</f>
        <v>0.5740148568</v>
      </c>
      <c r="I277" s="10">
        <f>exp(-'Yield curve'!I270*$I$9/100)</f>
        <v>0.5279959495</v>
      </c>
      <c r="J277" s="10">
        <f>exp(-'Yield curve'!J270*$J$9/100)</f>
        <v>0.485148621</v>
      </c>
      <c r="K277" s="10">
        <f>exp(-'Yield curve'!K270*$K$9/100)</f>
        <v>0.4453031468</v>
      </c>
      <c r="L277" s="10">
        <f>exp(-'Yield curve'!L270*$L$9/100)</f>
        <v>0.4081747041</v>
      </c>
      <c r="M277" s="10">
        <f>exp(-'Yield curve'!M270*$M$9/100)</f>
        <v>0.3737231486</v>
      </c>
      <c r="N277" s="10">
        <f>exp(-'Yield curve'!N270*$N$9/100)</f>
        <v>0.341796414</v>
      </c>
      <c r="O277" s="10">
        <f>exp(-'Yield curve'!O270*$O$9/100)</f>
        <v>0.3122472303</v>
      </c>
      <c r="P277" s="10">
        <f>exp(-'Yield curve'!P270*$P$9/100)</f>
        <v>0.2849333459</v>
      </c>
      <c r="Q277" s="10">
        <f>exp(-'Yield curve'!Q270*$Q$9/100)</f>
        <v>0.2603001216</v>
      </c>
      <c r="R277" s="10">
        <f>exp(-'Yield curve'!R270*$R$9/100)</f>
        <v>0.2375968379</v>
      </c>
      <c r="S277" s="10">
        <f>exp(-'Yield curve'!S270*$S$9/100)</f>
        <v>0.2166916291</v>
      </c>
      <c r="T277" s="10">
        <f>exp(-'Yield curve'!T270*$T$9/100)</f>
        <v>0.1974598513</v>
      </c>
      <c r="U277" s="99">
        <f>exp(-'Yield curve'!U270*$U$9/100)</f>
        <v>0.1797838469</v>
      </c>
      <c r="V277" s="99">
        <f t="shared" si="4"/>
        <v>55.68382544</v>
      </c>
      <c r="W277" s="99">
        <f t="shared" si="5"/>
        <v>11.74236403</v>
      </c>
      <c r="X277" s="99">
        <f>W277*(Bonds!AO267/100)*(1/(1+(Bonds!U267/100)))</f>
        <v>0.004325792606</v>
      </c>
      <c r="Y277" s="99">
        <f>-W277*Bonds!$AS$8</f>
        <v>-1.838590709</v>
      </c>
      <c r="Z277" s="99">
        <f t="shared" si="6"/>
        <v>-5.814134326</v>
      </c>
    </row>
    <row r="278">
      <c r="A278" s="261">
        <v>42747.0</v>
      </c>
      <c r="B278" s="10">
        <f>exp(-'Yield curve'!B271*$B$9/100)</f>
        <v>0.9196151607</v>
      </c>
      <c r="C278" s="10">
        <f>exp(-'Yield curve'!C271*$C$9/100)</f>
        <v>0.8499310929</v>
      </c>
      <c r="D278" s="10">
        <f>exp(-'Yield curve'!D271*$D$9/100)</f>
        <v>0.7866278611</v>
      </c>
      <c r="E278" s="10">
        <f>exp(-'Yield curve'!E271*$E$9/100)</f>
        <v>0.7276027884</v>
      </c>
      <c r="F278" s="10">
        <f>exp(-'Yield curve'!F271*$F$9/100)</f>
        <v>0.6736800392</v>
      </c>
      <c r="G278" s="10">
        <f>exp(-'Yield curve'!G271*$G$9/100)</f>
        <v>0.6217606919</v>
      </c>
      <c r="H278" s="10">
        <f>exp(-'Yield curve'!H271*$H$9/100)</f>
        <v>0.573613187</v>
      </c>
      <c r="I278" s="10">
        <f>exp(-'Yield curve'!I271*$I$9/100)</f>
        <v>0.5278551694</v>
      </c>
      <c r="J278" s="10">
        <f>exp(-'Yield curve'!J271*$J$9/100)</f>
        <v>0.4852941874</v>
      </c>
      <c r="K278" s="10">
        <f>exp(-'Yield curve'!K271*$K$9/100)</f>
        <v>0.4457486727</v>
      </c>
      <c r="L278" s="10">
        <f>exp(-'Yield curve'!L271*$L$9/100)</f>
        <v>0.4088037774</v>
      </c>
      <c r="M278" s="10">
        <f>exp(-'Yield curve'!M271*$M$9/100)</f>
        <v>0.3745312631</v>
      </c>
      <c r="N278" s="10">
        <f>exp(-'Yield curve'!N271*$N$9/100)</f>
        <v>0.3427753509</v>
      </c>
      <c r="O278" s="10">
        <f>exp(-'Yield curve'!O271*$O$9/100)</f>
        <v>0.3133858814</v>
      </c>
      <c r="P278" s="10">
        <f>exp(-'Yield curve'!P271*$P$9/100)</f>
        <v>0.2862184353</v>
      </c>
      <c r="Q278" s="10">
        <f>exp(-'Yield curve'!Q271*$Q$9/100)</f>
        <v>0.2616362758</v>
      </c>
      <c r="R278" s="10">
        <f>exp(-'Yield curve'!R271*$R$9/100)</f>
        <v>0.2389741242</v>
      </c>
      <c r="S278" s="10">
        <f>exp(-'Yield curve'!S271*$S$9/100)</f>
        <v>0.2181003502</v>
      </c>
      <c r="T278" s="10">
        <f>exp(-'Yield curve'!T271*$T$9/100)</f>
        <v>0.1988906704</v>
      </c>
      <c r="U278" s="99">
        <f>exp(-'Yield curve'!U271*$U$9/100)</f>
        <v>0.1812278862</v>
      </c>
      <c r="V278" s="99">
        <f t="shared" si="4"/>
        <v>55.86788008</v>
      </c>
      <c r="W278" s="99">
        <f t="shared" si="5"/>
        <v>11.76861909</v>
      </c>
      <c r="X278" s="99">
        <f>W278*(Bonds!AO268/100)*(1/(1+(Bonds!U268/100)))</f>
        <v>-0.008674124998</v>
      </c>
      <c r="Y278" s="99">
        <f>-W278*Bonds!$AS$8</f>
        <v>-1.842701663</v>
      </c>
      <c r="Z278" s="99">
        <f t="shared" si="6"/>
        <v>-5.827134303</v>
      </c>
    </row>
    <row r="279">
      <c r="A279" s="261">
        <v>42746.0</v>
      </c>
      <c r="B279" s="10">
        <f>exp(-'Yield curve'!B272*$B$9/100)</f>
        <v>0.9194312561</v>
      </c>
      <c r="C279" s="10">
        <f>exp(-'Yield curve'!C272*$C$9/100)</f>
        <v>0.8487420219</v>
      </c>
      <c r="D279" s="10">
        <f>exp(-'Yield curve'!D272*$D$9/100)</f>
        <v>0.7842715138</v>
      </c>
      <c r="E279" s="10">
        <f>exp(-'Yield curve'!E272*$E$9/100)</f>
        <v>0.7239738544</v>
      </c>
      <c r="F279" s="10">
        <f>exp(-'Yield curve'!F272*$F$9/100)</f>
        <v>0.6686463389</v>
      </c>
      <c r="G279" s="10">
        <f>exp(-'Yield curve'!G272*$G$9/100)</f>
        <v>0.6163748363</v>
      </c>
      <c r="H279" s="10">
        <f>exp(-'Yield curve'!H272*$H$9/100)</f>
        <v>0.568019233</v>
      </c>
      <c r="I279" s="10">
        <f>exp(-'Yield curve'!I272*$I$9/100)</f>
        <v>0.5222546368</v>
      </c>
      <c r="J279" s="10">
        <f>exp(-'Yield curve'!J272*$J$9/100)</f>
        <v>0.4797932486</v>
      </c>
      <c r="K279" s="10">
        <f>exp(-'Yield curve'!K272*$K$9/100)</f>
        <v>0.4404316545</v>
      </c>
      <c r="L279" s="10">
        <f>exp(-'Yield curve'!L272*$L$9/100)</f>
        <v>0.4037093866</v>
      </c>
      <c r="M279" s="10">
        <f>exp(-'Yield curve'!M272*$M$9/100)</f>
        <v>0.3697086559</v>
      </c>
      <c r="N279" s="10">
        <f>exp(-'Yield curve'!N272*$N$9/100)</f>
        <v>0.3382601517</v>
      </c>
      <c r="O279" s="10">
        <f>exp(-'Yield curve'!O272*$O$9/100)</f>
        <v>0.3092021527</v>
      </c>
      <c r="P279" s="10">
        <f>exp(-'Yield curve'!P272*$P$9/100)</f>
        <v>0.2823804511</v>
      </c>
      <c r="Q279" s="10">
        <f>exp(-'Yield curve'!Q272*$Q$9/100)</f>
        <v>0.25797825</v>
      </c>
      <c r="R279" s="10">
        <f>exp(-'Yield curve'!R272*$R$9/100)</f>
        <v>0.2355057382</v>
      </c>
      <c r="S279" s="10">
        <f>exp(-'Yield curve'!S272*$S$9/100)</f>
        <v>0.2148274782</v>
      </c>
      <c r="T279" s="10">
        <f>exp(-'Yield curve'!T272*$T$9/100)</f>
        <v>0.1958159679</v>
      </c>
      <c r="U279" s="99">
        <f>exp(-'Yield curve'!U272*$U$9/100)</f>
        <v>0.1783513139</v>
      </c>
      <c r="V279" s="99">
        <f t="shared" si="4"/>
        <v>55.26584396</v>
      </c>
      <c r="W279" s="99">
        <f t="shared" si="5"/>
        <v>11.7312451</v>
      </c>
      <c r="X279" s="99">
        <f>W279*(Bonds!AO269/100)*(1/(1+(Bonds!U269/100)))</f>
        <v>0.005400131237</v>
      </c>
      <c r="Y279" s="99">
        <f>-W279*Bonds!$AS$8</f>
        <v>-1.836849734</v>
      </c>
      <c r="Z279" s="99">
        <f t="shared" si="6"/>
        <v>-5.80862888</v>
      </c>
    </row>
    <row r="280">
      <c r="A280" s="262">
        <v>42745.0</v>
      </c>
      <c r="B280" s="10">
        <f>exp(-'Yield curve'!B273*$B$9/100)</f>
        <v>0.9197991022</v>
      </c>
      <c r="C280" s="10">
        <f>exp(-'Yield curve'!C273*$C$9/100)</f>
        <v>0.8485722904</v>
      </c>
      <c r="D280" s="10">
        <f>exp(-'Yield curve'!D273*$D$9/100)</f>
        <v>0.7845068305</v>
      </c>
      <c r="E280" s="10">
        <f>exp(-'Yield curve'!E273*$E$9/100)</f>
        <v>0.7248431445</v>
      </c>
      <c r="F280" s="10">
        <f>exp(-'Yield curve'!F273*$F$9/100)</f>
        <v>0.670320046</v>
      </c>
      <c r="G280" s="10">
        <f>exp(-'Yield curve'!G273*$G$9/100)</f>
        <v>0.6182267373</v>
      </c>
      <c r="H280" s="10">
        <f>exp(-'Yield curve'!H273*$H$9/100)</f>
        <v>0.5700107834</v>
      </c>
      <c r="I280" s="10">
        <f>exp(-'Yield curve'!I273*$I$9/100)</f>
        <v>0.5246275658</v>
      </c>
      <c r="J280" s="10">
        <f>exp(-'Yield curve'!J273*$J$9/100)</f>
        <v>0.4825358792</v>
      </c>
      <c r="K280" s="10">
        <f>exp(-'Yield curve'!K273*$K$9/100)</f>
        <v>0.4435254919</v>
      </c>
      <c r="L280" s="10">
        <f>exp(-'Yield curve'!L273*$L$9/100)</f>
        <v>0.4067404549</v>
      </c>
      <c r="M280" s="10">
        <f>exp(-'Yield curve'!M273*$M$9/100)</f>
        <v>0.3726483744</v>
      </c>
      <c r="N280" s="10">
        <f>exp(-'Yield curve'!N273*$N$9/100)</f>
        <v>0.3410862163</v>
      </c>
      <c r="O280" s="10">
        <f>exp(-'Yield curve'!O273*$O$9/100)</f>
        <v>0.3118977092</v>
      </c>
      <c r="P280" s="10">
        <f>exp(-'Yield curve'!P273*$P$9/100)</f>
        <v>0.2849333459</v>
      </c>
      <c r="Q280" s="10">
        <f>exp(-'Yield curve'!Q273*$Q$9/100)</f>
        <v>0.2603834309</v>
      </c>
      <c r="R280" s="10">
        <f>exp(-'Yield curve'!R273*$R$9/100)</f>
        <v>0.2377584587</v>
      </c>
      <c r="S280" s="10">
        <f>exp(-'Yield curve'!S273*$S$9/100)</f>
        <v>0.2169257825</v>
      </c>
      <c r="T280" s="10">
        <f>exp(-'Yield curve'!T273*$T$9/100)</f>
        <v>0.1977602185</v>
      </c>
      <c r="U280" s="99">
        <f>exp(-'Yield curve'!U273*$U$9/100)</f>
        <v>0.1801437744</v>
      </c>
      <c r="V280" s="99">
        <f t="shared" si="4"/>
        <v>55.60335999</v>
      </c>
      <c r="W280" s="99">
        <f t="shared" si="5"/>
        <v>11.75910847</v>
      </c>
      <c r="X280" s="99">
        <f>W280*(Bonds!AO270/100)*(1/(1+(Bonds!U270/100)))</f>
        <v>-0.006498540186</v>
      </c>
      <c r="Y280" s="99">
        <f>-W280*Bonds!$AS$8</f>
        <v>-1.841212512</v>
      </c>
      <c r="Z280" s="99">
        <f t="shared" si="6"/>
        <v>-5.822425196</v>
      </c>
    </row>
    <row r="281">
      <c r="A281" s="262">
        <v>42744.0</v>
      </c>
      <c r="B281" s="10">
        <f>exp(-'Yield curve'!B274*$B$9/100)</f>
        <v>0.9186041402</v>
      </c>
      <c r="C281" s="10">
        <f>exp(-'Yield curve'!C274*$C$9/100)</f>
        <v>0.8482329294</v>
      </c>
      <c r="D281" s="10">
        <f>exp(-'Yield curve'!D274*$D$9/100)</f>
        <v>0.7828610948</v>
      </c>
      <c r="E281" s="10">
        <f>exp(-'Yield curve'!E274*$E$9/100)</f>
        <v>0.7222384005</v>
      </c>
      <c r="F281" s="10">
        <f>exp(-'Yield curve'!F274*$F$9/100)</f>
        <v>0.6666434058</v>
      </c>
      <c r="G281" s="10">
        <f>exp(-'Yield curve'!G274*$G$9/100)</f>
        <v>0.6145284827</v>
      </c>
      <c r="H281" s="10">
        <f>exp(-'Yield curve'!H274*$H$9/100)</f>
        <v>0.5664310037</v>
      </c>
      <c r="I281" s="10">
        <f>exp(-'Yield curve'!I274*$I$9/100)</f>
        <v>0.5210027286</v>
      </c>
      <c r="J281" s="10">
        <f>exp(-'Yield curve'!J274*$J$9/100)</f>
        <v>0.4789303975</v>
      </c>
      <c r="K281" s="10">
        <f>exp(-'Yield curve'!K274*$K$9/100)</f>
        <v>0.439991443</v>
      </c>
      <c r="L281" s="10">
        <f>exp(-'Yield curve'!L274*$L$9/100)</f>
        <v>0.4033542786</v>
      </c>
      <c r="M281" s="10">
        <f>exp(-'Yield curve'!M274*$M$9/100)</f>
        <v>0.3694425615</v>
      </c>
      <c r="N281" s="10">
        <f>exp(-'Yield curve'!N274*$N$9/100)</f>
        <v>0.3380843021</v>
      </c>
      <c r="O281" s="10">
        <f>exp(-'Yield curve'!O274*$O$9/100)</f>
        <v>0.3091155883</v>
      </c>
      <c r="P281" s="10">
        <f>exp(-'Yield curve'!P274*$P$9/100)</f>
        <v>0.2823804511</v>
      </c>
      <c r="Q281" s="10">
        <f>exp(-'Yield curve'!Q274*$Q$9/100)</f>
        <v>0.2578957102</v>
      </c>
      <c r="R281" s="10">
        <f>exp(-'Yield curve'!R274*$R$9/100)</f>
        <v>0.2353456487</v>
      </c>
      <c r="S281" s="10">
        <f>exp(-'Yield curve'!S274*$S$9/100)</f>
        <v>0.2145955898</v>
      </c>
      <c r="T281" s="10">
        <f>exp(-'Yield curve'!T274*$T$9/100)</f>
        <v>0.1955185537</v>
      </c>
      <c r="U281" s="99">
        <f>exp(-'Yield curve'!U274*$U$9/100)</f>
        <v>0.1779949678</v>
      </c>
      <c r="V281" s="99">
        <f t="shared" si="4"/>
        <v>55.17226349</v>
      </c>
      <c r="W281" s="99">
        <f t="shared" si="5"/>
        <v>11.73104774</v>
      </c>
      <c r="X281" s="99">
        <f>W281*(Bonds!AO271/100)*(1/(1+(Bonds!U271/100)))</f>
        <v>-0.01835844716</v>
      </c>
      <c r="Y281" s="99">
        <f>-W281*Bonds!$AS$8</f>
        <v>-1.836818832</v>
      </c>
      <c r="Z281" s="99">
        <f t="shared" si="6"/>
        <v>-5.808531157</v>
      </c>
    </row>
    <row r="282">
      <c r="A282" s="262">
        <v>42741.0</v>
      </c>
      <c r="B282" s="10">
        <f>exp(-'Yield curve'!B275*$B$9/100)</f>
        <v>0.9198910867</v>
      </c>
      <c r="C282" s="10">
        <f>exp(-'Yield curve'!C275*$C$9/100)</f>
        <v>0.8480632998</v>
      </c>
      <c r="D282" s="10">
        <f>exp(-'Yield curve'!D275*$D$9/100)</f>
        <v>0.7826262717</v>
      </c>
      <c r="E282" s="10">
        <f>exp(-'Yield curve'!E275*$E$9/100)</f>
        <v>0.7215165231</v>
      </c>
      <c r="F282" s="10">
        <f>exp(-'Yield curve'!F275*$F$9/100)</f>
        <v>0.6653114514</v>
      </c>
      <c r="G282" s="10">
        <f>exp(-'Yield curve'!G275*$G$9/100)</f>
        <v>0.6121364891</v>
      </c>
      <c r="H282" s="10">
        <f>exp(-'Yield curve'!H275*$H$9/100)</f>
        <v>0.5628737056</v>
      </c>
      <c r="I282" s="10">
        <f>exp(-'Yield curve'!I275*$I$9/100)</f>
        <v>0.5165757539</v>
      </c>
      <c r="J282" s="10">
        <f>exp(-'Yield curve'!J275*$J$9/100)</f>
        <v>0.4736436658</v>
      </c>
      <c r="K282" s="10">
        <f>exp(-'Yield curve'!K275*$K$9/100)</f>
        <v>0.4338744814</v>
      </c>
      <c r="L282" s="10">
        <f>exp(-'Yield curve'!L275*$L$9/100)</f>
        <v>0.3969281488</v>
      </c>
      <c r="M282" s="10">
        <f>exp(-'Yield curve'!M275*$M$9/100)</f>
        <v>0.3627650135</v>
      </c>
      <c r="N282" s="10">
        <f>exp(-'Yield curve'!N275*$N$9/100)</f>
        <v>0.3312108822</v>
      </c>
      <c r="O282" s="10">
        <f>exp(-'Yield curve'!O275*$O$9/100)</f>
        <v>0.3020991513</v>
      </c>
      <c r="P282" s="10">
        <f>exp(-'Yield curve'!P275*$P$9/100)</f>
        <v>0.2752707831</v>
      </c>
      <c r="Q282" s="10">
        <f>exp(-'Yield curve'!Q275*$Q$9/100)</f>
        <v>0.2509754885</v>
      </c>
      <c r="R282" s="10">
        <f>exp(-'Yield curve'!R275*$R$9/100)</f>
        <v>0.228641501</v>
      </c>
      <c r="S282" s="10">
        <f>exp(-'Yield curve'!S275*$S$9/100)</f>
        <v>0.2081284171</v>
      </c>
      <c r="T282" s="10">
        <f>exp(-'Yield curve'!T275*$T$9/100)</f>
        <v>0.1893042064</v>
      </c>
      <c r="U282" s="99">
        <f>exp(-'Yield curve'!U275*$U$9/100)</f>
        <v>0.1720448638</v>
      </c>
      <c r="V282" s="99">
        <f t="shared" si="4"/>
        <v>54.22001112</v>
      </c>
      <c r="W282" s="99">
        <f t="shared" si="5"/>
        <v>11.62789239</v>
      </c>
      <c r="X282" s="99">
        <f>W282*(Bonds!AO272/100)*(1/(1+(Bonds!U272/100)))</f>
        <v>-0.004274960437</v>
      </c>
      <c r="Y282" s="99">
        <f>-W282*Bonds!$AS$8</f>
        <v>-1.820667019</v>
      </c>
      <c r="Z282" s="99">
        <f t="shared" si="6"/>
        <v>-5.757454641</v>
      </c>
    </row>
    <row r="283">
      <c r="A283" s="262">
        <v>42740.0</v>
      </c>
      <c r="B283" s="10">
        <f>exp(-'Yield curve'!B276*$B$9/100)</f>
        <v>0.9197071269</v>
      </c>
      <c r="C283" s="10">
        <f>exp(-'Yield curve'!C276*$C$9/100)</f>
        <v>0.8492514199</v>
      </c>
      <c r="D283" s="10">
        <f>exp(-'Yield curve'!D276*$D$9/100)</f>
        <v>0.7835659869</v>
      </c>
      <c r="E283" s="10">
        <f>exp(-'Yield curve'!E276*$E$9/100)</f>
        <v>0.7219495629</v>
      </c>
      <c r="F283" s="10">
        <f>exp(-'Yield curve'!F276*$F$9/100)</f>
        <v>0.6649788788</v>
      </c>
      <c r="G283" s="10">
        <f>exp(-'Yield curve'!G276*$G$9/100)</f>
        <v>0.6114023658</v>
      </c>
      <c r="H283" s="10">
        <f>exp(-'Yield curve'!H276*$H$9/100)</f>
        <v>0.5616929111</v>
      </c>
      <c r="I283" s="10">
        <f>exp(-'Yield curve'!I276*$I$9/100)</f>
        <v>0.5154749003</v>
      </c>
      <c r="J283" s="10">
        <f>exp(-'Yield curve'!J276*$J$9/100)</f>
        <v>0.4726500577</v>
      </c>
      <c r="K283" s="10">
        <f>exp(-'Yield curve'!K276*$K$9/100)</f>
        <v>0.4330075996</v>
      </c>
      <c r="L283" s="10">
        <f>exp(-'Yield curve'!L276*$L$9/100)</f>
        <v>0.3959687441</v>
      </c>
      <c r="M283" s="10">
        <f>exp(-'Yield curve'!M276*$M$9/100)</f>
        <v>0.3617217533</v>
      </c>
      <c r="N283" s="10">
        <f>exp(-'Yield curve'!N276*$N$9/100)</f>
        <v>0.3300932793</v>
      </c>
      <c r="O283" s="10">
        <f>exp(-'Yield curve'!O276*$O$9/100)</f>
        <v>0.3009172407</v>
      </c>
      <c r="P283" s="10">
        <f>exp(-'Yield curve'!P276*$P$9/100)</f>
        <v>0.2740348475</v>
      </c>
      <c r="Q283" s="10">
        <f>exp(-'Yield curve'!Q276*$Q$9/100)</f>
        <v>0.249693778</v>
      </c>
      <c r="R283" s="10">
        <f>exp(-'Yield curve'!R276*$R$9/100)</f>
        <v>0.227323765</v>
      </c>
      <c r="S283" s="10">
        <f>exp(-'Yield curve'!S276*$S$9/100)</f>
        <v>0.2067841052</v>
      </c>
      <c r="T283" s="10">
        <f>exp(-'Yield curve'!T276*$T$9/100)</f>
        <v>0.1879423523</v>
      </c>
      <c r="U283" s="99">
        <f>exp(-'Yield curve'!U276*$U$9/100)</f>
        <v>0.1706739957</v>
      </c>
      <c r="V283" s="99">
        <f t="shared" si="4"/>
        <v>54.02273825</v>
      </c>
      <c r="W283" s="99">
        <f t="shared" si="5"/>
        <v>11.60278732</v>
      </c>
      <c r="X283" s="99">
        <f>W283*(Bonds!AO273/100)*(1/(1+(Bonds!U273/100)))</f>
        <v>-0.004264162925</v>
      </c>
      <c r="Y283" s="99">
        <f>-W283*Bonds!$AS$8</f>
        <v>-1.816736129</v>
      </c>
      <c r="Z283" s="99">
        <f t="shared" si="6"/>
        <v>-5.745024074</v>
      </c>
    </row>
    <row r="284">
      <c r="A284" s="262">
        <v>42739.0</v>
      </c>
      <c r="B284" s="10">
        <f>exp(-'Yield curve'!B277*$B$9/100)</f>
        <v>0.9195232038</v>
      </c>
      <c r="C284" s="10">
        <f>exp(-'Yield curve'!C277*$C$9/100)</f>
        <v>0.8490815866</v>
      </c>
      <c r="D284" s="10">
        <f>exp(-'Yield curve'!D277*$D$9/100)</f>
        <v>0.7833309524</v>
      </c>
      <c r="E284" s="10">
        <f>exp(-'Yield curve'!E277*$E$9/100)</f>
        <v>0.7213722342</v>
      </c>
      <c r="F284" s="10">
        <f>exp(-'Yield curve'!F277*$F$9/100)</f>
        <v>0.6639821582</v>
      </c>
      <c r="G284" s="10">
        <f>exp(-'Yield curve'!G277*$G$9/100)</f>
        <v>0.6099367596</v>
      </c>
      <c r="H284" s="10">
        <f>exp(-'Yield curve'!H277*$H$9/100)</f>
        <v>0.5597304222</v>
      </c>
      <c r="I284" s="10">
        <f>exp(-'Yield curve'!I277*$I$9/100)</f>
        <v>0.5131433696</v>
      </c>
      <c r="J284" s="10">
        <f>exp(-'Yield curve'!J277*$J$9/100)</f>
        <v>0.469963616</v>
      </c>
      <c r="K284" s="10">
        <f>exp(-'Yield curve'!K277*$K$9/100)</f>
        <v>0.4299871304</v>
      </c>
      <c r="L284" s="10">
        <f>exp(-'Yield curve'!L277*$L$9/100)</f>
        <v>0.3930179476</v>
      </c>
      <c r="M284" s="10">
        <f>exp(-'Yield curve'!M277*$M$9/100)</f>
        <v>0.3588682319</v>
      </c>
      <c r="N284" s="10">
        <f>exp(-'Yield curve'!N277*$N$9/100)</f>
        <v>0.3273582965</v>
      </c>
      <c r="O284" s="10">
        <f>exp(-'Yield curve'!O277*$O$9/100)</f>
        <v>0.2983165822</v>
      </c>
      <c r="P284" s="10">
        <f>exp(-'Yield curve'!P277*$P$9/100)</f>
        <v>0.2715795991</v>
      </c>
      <c r="Q284" s="10">
        <f>exp(-'Yield curve'!Q277*$Q$9/100)</f>
        <v>0.2474665148</v>
      </c>
      <c r="R284" s="10">
        <f>exp(-'Yield curve'!R277*$R$9/100)</f>
        <v>0.225323079</v>
      </c>
      <c r="S284" s="10">
        <f>exp(-'Yield curve'!S277*$S$9/100)</f>
        <v>0.2050051865</v>
      </c>
      <c r="T284" s="10">
        <f>exp(-'Yield curve'!T277*$T$9/100)</f>
        <v>0.1863777036</v>
      </c>
      <c r="U284" s="99">
        <f>exp(-'Yield curve'!U277*$U$9/100)</f>
        <v>0.1693140508</v>
      </c>
      <c r="V284" s="99">
        <f t="shared" si="4"/>
        <v>53.74211958</v>
      </c>
      <c r="W284" s="99">
        <f t="shared" si="5"/>
        <v>11.58014886</v>
      </c>
      <c r="X284" s="99">
        <f>W284*(Bonds!AO274/100)*(1/(1+(Bonds!U274/100)))</f>
        <v>0.003190709642</v>
      </c>
      <c r="Y284" s="99">
        <f>-W284*Bonds!$AS$8</f>
        <v>-1.813191454</v>
      </c>
      <c r="Z284" s="99">
        <f t="shared" si="6"/>
        <v>-5.733814828</v>
      </c>
    </row>
    <row r="285">
      <c r="A285" s="262">
        <v>42738.0</v>
      </c>
      <c r="B285" s="10">
        <f>exp(-'Yield curve'!B278*$B$9/100)</f>
        <v>0.9194312561</v>
      </c>
      <c r="C285" s="10">
        <f>exp(-'Yield curve'!C278*$C$9/100)</f>
        <v>0.8478937041</v>
      </c>
      <c r="D285" s="10">
        <f>exp(-'Yield curve'!D278*$D$9/100)</f>
        <v>0.7816876834</v>
      </c>
      <c r="E285" s="10">
        <f>exp(-'Yield curve'!E278*$E$9/100)</f>
        <v>0.7199309315</v>
      </c>
      <c r="F285" s="10">
        <f>exp(-'Yield curve'!F278*$F$9/100)</f>
        <v>0.6629869316</v>
      </c>
      <c r="G285" s="10">
        <f>exp(-'Yield curve'!G278*$G$9/100)</f>
        <v>0.6095709073</v>
      </c>
      <c r="H285" s="10">
        <f>exp(-'Yield curve'!H278*$H$9/100)</f>
        <v>0.5601223707</v>
      </c>
      <c r="I285" s="10">
        <f>exp(-'Yield curve'!I278*$I$9/100)</f>
        <v>0.5136910145</v>
      </c>
      <c r="J285" s="10">
        <f>exp(-'Yield curve'!J278*$J$9/100)</f>
        <v>0.4706690904</v>
      </c>
      <c r="K285" s="10">
        <f>exp(-'Yield curve'!K278*$K$9/100)</f>
        <v>0.4308479652</v>
      </c>
      <c r="L285" s="10">
        <f>exp(-'Yield curve'!L278*$L$9/100)</f>
        <v>0.3939702028</v>
      </c>
      <c r="M285" s="10">
        <f>exp(-'Yield curve'!M278*$M$9/100)</f>
        <v>0.3599032621</v>
      </c>
      <c r="N285" s="10">
        <f>exp(-'Yield curve'!N278*$N$9/100)</f>
        <v>0.3284666396</v>
      </c>
      <c r="O285" s="10">
        <f>exp(-'Yield curve'!O278*$O$9/100)</f>
        <v>0.2994882782</v>
      </c>
      <c r="P285" s="10">
        <f>exp(-'Yield curve'!P278*$P$9/100)</f>
        <v>0.2728044611</v>
      </c>
      <c r="Q285" s="10">
        <f>exp(-'Yield curve'!Q278*$Q$9/100)</f>
        <v>0.2486572094</v>
      </c>
      <c r="R285" s="10">
        <f>exp(-'Yield curve'!R278*$R$9/100)</f>
        <v>0.226475162</v>
      </c>
      <c r="S285" s="10">
        <f>exp(-'Yield curve'!S278*$S$9/100)</f>
        <v>0.2061152089</v>
      </c>
      <c r="T285" s="10">
        <f>exp(-'Yield curve'!T278*$T$9/100)</f>
        <v>0.1874430899</v>
      </c>
      <c r="U285" s="99">
        <f>exp(-'Yield curve'!U278*$U$9/100)</f>
        <v>0.1703329888</v>
      </c>
      <c r="V285" s="99">
        <f t="shared" si="4"/>
        <v>53.87525231</v>
      </c>
      <c r="W285" s="99">
        <f t="shared" si="5"/>
        <v>11.60220808</v>
      </c>
      <c r="X285" s="99">
        <f>W285*(Bonds!AO275/100)*(1/(1+(Bonds!U275/100)))</f>
        <v>0.01065889581</v>
      </c>
      <c r="Y285" s="99">
        <f>-W285*Bonds!$AS$8</f>
        <v>-1.816645433</v>
      </c>
      <c r="Z285" s="99">
        <f t="shared" si="6"/>
        <v>-5.744737271</v>
      </c>
    </row>
    <row r="286">
      <c r="A286" s="262">
        <v>42734.0</v>
      </c>
      <c r="B286" s="10">
        <f>exp(-'Yield curve'!B279*$B$9/100)</f>
        <v>0.9189716554</v>
      </c>
      <c r="C286" s="10">
        <f>exp(-'Yield curve'!C279*$C$9/100)</f>
        <v>0.8460303883</v>
      </c>
      <c r="D286" s="10">
        <f>exp(-'Yield curve'!D279*$D$9/100)</f>
        <v>0.7795799734</v>
      </c>
      <c r="E286" s="10">
        <f>exp(-'Yield curve'!E279*$E$9/100)</f>
        <v>0.7174873229</v>
      </c>
      <c r="F286" s="10">
        <f>exp(-'Yield curve'!F279*$F$9/100)</f>
        <v>0.6603402807</v>
      </c>
      <c r="G286" s="10">
        <f>exp(-'Yield curve'!G279*$G$9/100)</f>
        <v>0.6068340009</v>
      </c>
      <c r="H286" s="10">
        <f>exp(-'Yield curve'!H279*$H$9/100)</f>
        <v>0.5573844844</v>
      </c>
      <c r="I286" s="10">
        <f>exp(-'Yield curve'!I279*$I$9/100)</f>
        <v>0.5113675524</v>
      </c>
      <c r="J286" s="10">
        <f>exp(-'Yield curve'!J279*$J$9/100)</f>
        <v>0.4688370558</v>
      </c>
      <c r="K286" s="10">
        <f>exp(-'Yield curve'!K279*$K$9/100)</f>
        <v>0.4295573582</v>
      </c>
      <c r="L286" s="10">
        <f>exp(-'Yield curve'!L279*$L$9/100)</f>
        <v>0.3933639556</v>
      </c>
      <c r="M286" s="10">
        <f>exp(-'Yield curve'!M279*$M$9/100)</f>
        <v>0.3599896493</v>
      </c>
      <c r="N286" s="10">
        <f>exp(-'Yield curve'!N279*$N$9/100)</f>
        <v>0.3292361515</v>
      </c>
      <c r="O286" s="10">
        <f>exp(-'Yield curve'!O279*$O$9/100)</f>
        <v>0.3009172407</v>
      </c>
      <c r="P286" s="10">
        <f>exp(-'Yield curve'!P279*$P$9/100)</f>
        <v>0.2748581864</v>
      </c>
      <c r="Q286" s="10">
        <f>exp(-'Yield curve'!Q279*$Q$9/100)</f>
        <v>0.2510558135</v>
      </c>
      <c r="R286" s="10">
        <f>exp(-'Yield curve'!R279*$R$9/100)</f>
        <v>0.2291863158</v>
      </c>
      <c r="S286" s="10">
        <f>exp(-'Yield curve'!S279*$S$9/100)</f>
        <v>0.2091047409</v>
      </c>
      <c r="T286" s="10">
        <f>exp(-'Yield curve'!T279*$T$9/100)</f>
        <v>0.1906759288</v>
      </c>
      <c r="U286" s="99">
        <f>exp(-'Yield curve'!U279*$U$9/100)</f>
        <v>0.1737739435</v>
      </c>
      <c r="V286" s="99">
        <f t="shared" si="4"/>
        <v>54.21160234</v>
      </c>
      <c r="W286" s="99">
        <f t="shared" si="5"/>
        <v>11.67241413</v>
      </c>
      <c r="X286" s="99">
        <f>W286*(Bonds!AO276/100)*(1/(1+(Bonds!U276/100)))</f>
        <v>0.008586603501</v>
      </c>
      <c r="Y286" s="99">
        <f>-W286*Bonds!$AS$8</f>
        <v>-1.827638125</v>
      </c>
      <c r="Z286" s="99">
        <f t="shared" si="6"/>
        <v>-5.779499215</v>
      </c>
    </row>
    <row r="287">
      <c r="A287" s="261">
        <v>42733.0</v>
      </c>
      <c r="B287" s="10">
        <f>exp(-'Yield curve'!B280*$B$9/100)</f>
        <v>0.918236772</v>
      </c>
      <c r="C287" s="10">
        <f>exp(-'Yield curve'!C280*$C$9/100)</f>
        <v>0.8456920439</v>
      </c>
      <c r="D287" s="10">
        <f>exp(-'Yield curve'!D280*$D$9/100)</f>
        <v>0.7800478617</v>
      </c>
      <c r="E287" s="10">
        <f>exp(-'Yield curve'!E280*$E$9/100)</f>
        <v>0.7187799631</v>
      </c>
      <c r="F287" s="10">
        <f>exp(-'Yield curve'!F280*$F$9/100)</f>
        <v>0.662655521</v>
      </c>
      <c r="G287" s="10">
        <f>exp(-'Yield curve'!G280*$G$9/100)</f>
        <v>0.6095709073</v>
      </c>
      <c r="H287" s="10">
        <f>exp(-'Yield curve'!H280*$H$9/100)</f>
        <v>0.5605145936</v>
      </c>
      <c r="I287" s="10">
        <f>exp(-'Yield curve'!I280*$I$9/100)</f>
        <v>0.5146507999</v>
      </c>
      <c r="J287" s="10">
        <f>exp(-'Yield curve'!J280*$J$9/100)</f>
        <v>0.472224864</v>
      </c>
      <c r="K287" s="10">
        <f>exp(-'Yield curve'!K280*$K$9/100)</f>
        <v>0.4330075996</v>
      </c>
      <c r="L287" s="10">
        <f>exp(-'Yield curve'!L280*$L$9/100)</f>
        <v>0.3967535389</v>
      </c>
      <c r="M287" s="10">
        <f>exp(-'Yield curve'!M280*$M$9/100)</f>
        <v>0.3632877714</v>
      </c>
      <c r="N287" s="10">
        <f>exp(-'Yield curve'!N280*$N$9/100)</f>
        <v>0.3324186867</v>
      </c>
      <c r="O287" s="10">
        <f>exp(-'Yield curve'!O280*$O$9/100)</f>
        <v>0.3039658255</v>
      </c>
      <c r="P287" s="10">
        <f>exp(-'Yield curve'!P280*$P$9/100)</f>
        <v>0.2777594021</v>
      </c>
      <c r="Q287" s="10">
        <f>exp(-'Yield curve'!Q280*$Q$9/100)</f>
        <v>0.2539646995</v>
      </c>
      <c r="R287" s="10">
        <f>exp(-'Yield curve'!R280*$R$9/100)</f>
        <v>0.2320876911</v>
      </c>
      <c r="S287" s="10">
        <f>exp(-'Yield curve'!S280*$S$9/100)</f>
        <v>0.2119849494</v>
      </c>
      <c r="T287" s="10">
        <f>exp(-'Yield curve'!T280*$T$9/100)</f>
        <v>0.1935227892</v>
      </c>
      <c r="U287" s="99">
        <f>exp(-'Yield curve'!U280*$U$9/100)</f>
        <v>0.1765766887</v>
      </c>
      <c r="V287" s="99">
        <f t="shared" si="4"/>
        <v>54.68848075</v>
      </c>
      <c r="W287" s="99">
        <f t="shared" si="5"/>
        <v>11.71764564</v>
      </c>
      <c r="X287" s="99">
        <f>W287*(Bonds!AO277/100)*(1/(1+(Bonds!U277/100)))</f>
        <v>-0.007547945109</v>
      </c>
      <c r="Y287" s="99">
        <f>-W287*Bonds!$AS$8</f>
        <v>-1.834720365</v>
      </c>
      <c r="Z287" s="99">
        <f t="shared" si="6"/>
        <v>-5.801895222</v>
      </c>
    </row>
    <row r="288">
      <c r="A288" s="261">
        <v>42732.0</v>
      </c>
      <c r="B288" s="10">
        <f>exp(-'Yield curve'!B281*$B$9/100)</f>
        <v>0.918144953</v>
      </c>
      <c r="C288" s="10">
        <f>exp(-'Yield curve'!C281*$C$9/100)</f>
        <v>0.8450157608</v>
      </c>
      <c r="D288" s="10">
        <f>exp(-'Yield curve'!D281*$D$9/100)</f>
        <v>0.77841148</v>
      </c>
      <c r="E288" s="10">
        <f>exp(-'Yield curve'!E281*$E$9/100)</f>
        <v>0.7166268545</v>
      </c>
      <c r="F288" s="10">
        <f>exp(-'Yield curve'!F281*$F$9/100)</f>
        <v>0.6600101931</v>
      </c>
      <c r="G288" s="10">
        <f>exp(-'Yield curve'!G281*$G$9/100)</f>
        <v>0.606651978</v>
      </c>
      <c r="H288" s="10">
        <f>exp(-'Yield curve'!H281*$H$9/100)</f>
        <v>0.5573844844</v>
      </c>
      <c r="I288" s="10">
        <f>exp(-'Yield curve'!I281*$I$9/100)</f>
        <v>0.5113675524</v>
      </c>
      <c r="J288" s="10">
        <f>exp(-'Yield curve'!J281*$J$9/100)</f>
        <v>0.4688370558</v>
      </c>
      <c r="K288" s="10">
        <f>exp(-'Yield curve'!K281*$K$9/100)</f>
        <v>0.4295573582</v>
      </c>
      <c r="L288" s="10">
        <f>exp(-'Yield curve'!L281*$L$9/100)</f>
        <v>0.393277425</v>
      </c>
      <c r="M288" s="10">
        <f>exp(-'Yield curve'!M281*$M$9/100)</f>
        <v>0.3598168957</v>
      </c>
      <c r="N288" s="10">
        <f>exp(-'Yield curve'!N281*$N$9/100)</f>
        <v>0.3289794474</v>
      </c>
      <c r="O288" s="10">
        <f>exp(-'Yield curve'!O281*$O$9/100)</f>
        <v>0.300580402</v>
      </c>
      <c r="P288" s="10">
        <f>exp(-'Yield curve'!P281*$P$9/100)</f>
        <v>0.2744462082</v>
      </c>
      <c r="Q288" s="10">
        <f>exp(-'Yield curve'!Q281*$Q$9/100)</f>
        <v>0.2508149156</v>
      </c>
      <c r="R288" s="10">
        <f>exp(-'Yield curve'!R281*$R$9/100)</f>
        <v>0.2291084057</v>
      </c>
      <c r="S288" s="10">
        <f>exp(-'Yield curve'!S281*$S$9/100)</f>
        <v>0.2091800321</v>
      </c>
      <c r="T288" s="10">
        <f>exp(-'Yield curve'!T281*$T$9/100)</f>
        <v>0.1908934233</v>
      </c>
      <c r="U288" s="99">
        <f>exp(-'Yield curve'!U281*$U$9/100)</f>
        <v>0.1741218391</v>
      </c>
      <c r="V288" s="99">
        <f t="shared" si="4"/>
        <v>54.22509057</v>
      </c>
      <c r="W288" s="99">
        <f t="shared" si="5"/>
        <v>11.68067977</v>
      </c>
      <c r="X288" s="99">
        <f>W288*(Bonds!AO278/100)*(1/(1+(Bonds!U278/100)))</f>
        <v>-0.008593474171</v>
      </c>
      <c r="Y288" s="99">
        <f>-W288*Bonds!$AS$8</f>
        <v>-1.828932338</v>
      </c>
      <c r="Z288" s="99">
        <f t="shared" si="6"/>
        <v>-5.783591874</v>
      </c>
    </row>
    <row r="289">
      <c r="A289" s="261">
        <v>42731.0</v>
      </c>
      <c r="B289" s="10">
        <f>exp(-'Yield curve'!B282*$B$9/100)</f>
        <v>0.9176859952</v>
      </c>
      <c r="C289" s="10">
        <f>exp(-'Yield curve'!C282*$C$9/100)</f>
        <v>0.8453538347</v>
      </c>
      <c r="D289" s="10">
        <f>exp(-'Yield curve'!D282*$D$9/100)</f>
        <v>0.77841148</v>
      </c>
      <c r="E289" s="10">
        <f>exp(-'Yield curve'!E282*$E$9/100)</f>
        <v>0.7159105858</v>
      </c>
      <c r="F289" s="10">
        <f>exp(-'Yield curve'!F282*$F$9/100)</f>
        <v>0.6583622284</v>
      </c>
      <c r="G289" s="10">
        <f>exp(-'Yield curve'!G282*$G$9/100)</f>
        <v>0.6042906429</v>
      </c>
      <c r="H289" s="10">
        <f>exp(-'Yield curve'!H282*$H$9/100)</f>
        <v>0.5542718548</v>
      </c>
      <c r="I289" s="10">
        <f>exp(-'Yield curve'!I282*$I$9/100)</f>
        <v>0.5076989289</v>
      </c>
      <c r="J289" s="10">
        <f>exp(-'Yield curve'!J282*$J$9/100)</f>
        <v>0.4646364533</v>
      </c>
      <c r="K289" s="10">
        <f>exp(-'Yield curve'!K282*$K$9/100)</f>
        <v>0.4248581205</v>
      </c>
      <c r="L289" s="10">
        <f>exp(-'Yield curve'!L282*$L$9/100)</f>
        <v>0.3886329322</v>
      </c>
      <c r="M289" s="10">
        <f>exp(-'Yield curve'!M282*$M$9/100)</f>
        <v>0.3552690106</v>
      </c>
      <c r="N289" s="10">
        <f>exp(-'Yield curve'!N282*$N$9/100)</f>
        <v>0.3245615774</v>
      </c>
      <c r="O289" s="10">
        <f>exp(-'Yield curve'!O282*$O$9/100)</f>
        <v>0.2963186155</v>
      </c>
      <c r="P289" s="10">
        <f>exp(-'Yield curve'!P282*$P$9/100)</f>
        <v>0.2703602365</v>
      </c>
      <c r="Q289" s="10">
        <f>exp(-'Yield curve'!Q282*$Q$9/100)</f>
        <v>0.2469918349</v>
      </c>
      <c r="R289" s="10">
        <f>exp(-'Yield curve'!R282*$R$9/100)</f>
        <v>0.2255530258</v>
      </c>
      <c r="S289" s="10">
        <f>exp(-'Yield curve'!S282*$S$9/100)</f>
        <v>0.2058927246</v>
      </c>
      <c r="T289" s="10">
        <f>exp(-'Yield curve'!T282*$T$9/100)</f>
        <v>0.1878709478</v>
      </c>
      <c r="U289" s="99">
        <f>exp(-'Yield curve'!U282*$U$9/100)</f>
        <v>0.1713580589</v>
      </c>
      <c r="V289" s="99">
        <f t="shared" si="4"/>
        <v>53.71296224</v>
      </c>
      <c r="W289" s="99">
        <f t="shared" si="5"/>
        <v>11.63414239</v>
      </c>
      <c r="X289" s="99">
        <f>W289*(Bonds!AO279/100)*(1/(1+(Bonds!U279/100)))</f>
        <v>0.005345590142</v>
      </c>
      <c r="Y289" s="99">
        <f>-W289*Bonds!$AS$8</f>
        <v>-1.821645628</v>
      </c>
      <c r="Z289" s="99">
        <f t="shared" si="6"/>
        <v>-5.760549275</v>
      </c>
    </row>
    <row r="290">
      <c r="A290" s="261">
        <v>42730.0</v>
      </c>
      <c r="B290" s="10">
        <f>exp(-'Yield curve'!B283*$B$9/100)</f>
        <v>0.9180531431</v>
      </c>
      <c r="C290" s="10">
        <f>exp(-'Yield curve'!C283*$C$9/100)</f>
        <v>0.8461996113</v>
      </c>
      <c r="D290" s="10">
        <f>exp(-'Yield curve'!D283*$D$9/100)</f>
        <v>0.7793461345</v>
      </c>
      <c r="E290" s="10">
        <f>exp(-'Yield curve'!E283*$E$9/100)</f>
        <v>0.716340261</v>
      </c>
      <c r="F290" s="10">
        <f>exp(-'Yield curve'!F283*$F$9/100)</f>
        <v>0.6580331296</v>
      </c>
      <c r="G290" s="10">
        <f>exp(-'Yield curve'!G283*$G$9/100)</f>
        <v>0.603565929</v>
      </c>
      <c r="H290" s="10">
        <f>exp(-'Yield curve'!H283*$H$9/100)</f>
        <v>0.5531091052</v>
      </c>
      <c r="I290" s="10">
        <f>exp(-'Yield curve'!I283*$I$9/100)</f>
        <v>0.5067521082</v>
      </c>
      <c r="J290" s="10">
        <f>exp(-'Yield curve'!J283*$J$9/100)</f>
        <v>0.4639400211</v>
      </c>
      <c r="K290" s="10">
        <f>exp(-'Yield curve'!K283*$K$9/100)</f>
        <v>0.4244334747</v>
      </c>
      <c r="L290" s="10">
        <f>exp(-'Yield curve'!L283*$L$9/100)</f>
        <v>0.3884619713</v>
      </c>
      <c r="M290" s="10">
        <f>exp(-'Yield curve'!M283*$M$9/100)</f>
        <v>0.3553542854</v>
      </c>
      <c r="N290" s="10">
        <f>exp(-'Yield curve'!N283*$N$9/100)</f>
        <v>0.324899297</v>
      </c>
      <c r="O290" s="10">
        <f>exp(-'Yield curve'!O283*$O$9/100)</f>
        <v>0.2968999695</v>
      </c>
      <c r="P290" s="10">
        <f>exp(-'Yield curve'!P283*$P$9/100)</f>
        <v>0.271172535</v>
      </c>
      <c r="Q290" s="10">
        <f>exp(-'Yield curve'!Q283*$Q$9/100)</f>
        <v>0.2480214611</v>
      </c>
      <c r="R290" s="10">
        <f>exp(-'Yield curve'!R283*$R$9/100)</f>
        <v>0.2267833778</v>
      </c>
      <c r="S290" s="10">
        <f>exp(-'Yield curve'!S283*$S$9/100)</f>
        <v>0.2073058583</v>
      </c>
      <c r="T290" s="10">
        <f>exp(-'Yield curve'!T283*$T$9/100)</f>
        <v>0.1894481323</v>
      </c>
      <c r="U290" s="99">
        <f>exp(-'Yield curve'!U283*$U$9/100)</f>
        <v>0.173080236</v>
      </c>
      <c r="V290" s="99">
        <f t="shared" si="4"/>
        <v>53.91282377</v>
      </c>
      <c r="W290" s="99">
        <f t="shared" si="5"/>
        <v>11.66420845</v>
      </c>
      <c r="X290" s="99">
        <f>W290*(Bonds!AO280/100)*(1/(1+(Bonds!U280/100)))</f>
        <v>0.004289494695</v>
      </c>
      <c r="Y290" s="99">
        <f>-W290*Bonds!$AS$8</f>
        <v>-1.826353299</v>
      </c>
      <c r="Z290" s="99">
        <f t="shared" si="6"/>
        <v>-5.775436238</v>
      </c>
    </row>
    <row r="291">
      <c r="A291" s="261">
        <v>42727.0</v>
      </c>
      <c r="B291" s="10">
        <f>exp(-'Yield curve'!B284*$B$9/100)</f>
        <v>0.9178695508</v>
      </c>
      <c r="C291" s="10">
        <f>exp(-'Yield curve'!C284*$C$9/100)</f>
        <v>0.8455229224</v>
      </c>
      <c r="D291" s="10">
        <f>exp(-'Yield curve'!D284*$D$9/100)</f>
        <v>0.77841148</v>
      </c>
      <c r="E291" s="10">
        <f>exp(-'Yield curve'!E284*$E$9/100)</f>
        <v>0.7156242788</v>
      </c>
      <c r="F291" s="10">
        <f>exp(-'Yield curve'!F284*$F$9/100)</f>
        <v>0.6577041953</v>
      </c>
      <c r="G291" s="10">
        <f>exp(-'Yield curve'!G284*$G$9/100)</f>
        <v>0.603565929</v>
      </c>
      <c r="H291" s="10">
        <f>exp(-'Yield curve'!H284*$H$9/100)</f>
        <v>0.5534964171</v>
      </c>
      <c r="I291" s="10">
        <f>exp(-'Yield curve'!I284*$I$9/100)</f>
        <v>0.5072929322</v>
      </c>
      <c r="J291" s="10">
        <f>exp(-'Yield curve'!J284*$J$9/100)</f>
        <v>0.4646364533</v>
      </c>
      <c r="K291" s="10">
        <f>exp(-'Yield curve'!K284*$K$9/100)</f>
        <v>0.4252831911</v>
      </c>
      <c r="L291" s="10">
        <f>exp(-'Yield curve'!L284*$L$9/100)</f>
        <v>0.3894031877</v>
      </c>
      <c r="M291" s="10">
        <f>exp(-'Yield curve'!M284*$M$9/100)</f>
        <v>0.3563791809</v>
      </c>
      <c r="N291" s="10">
        <f>exp(-'Yield curve'!N284*$N$9/100)</f>
        <v>0.3259993146</v>
      </c>
      <c r="O291" s="10">
        <f>exp(-'Yield curve'!O284*$O$9/100)</f>
        <v>0.2980661015</v>
      </c>
      <c r="P291" s="10">
        <f>exp(-'Yield curve'!P284*$P$9/100)</f>
        <v>0.2723955612</v>
      </c>
      <c r="Q291" s="10">
        <f>exp(-'Yield curve'!Q284*$Q$9/100)</f>
        <v>0.2492945874</v>
      </c>
      <c r="R291" s="10">
        <f>exp(-'Yield curve'!R284*$R$9/100)</f>
        <v>0.2280979813</v>
      </c>
      <c r="S291" s="10">
        <f>exp(-'Yield curve'!S284*$S$9/100)</f>
        <v>0.2086535621</v>
      </c>
      <c r="T291" s="10">
        <f>exp(-'Yield curve'!T284*$T$9/100)</f>
        <v>0.1908208976</v>
      </c>
      <c r="U291" s="99">
        <f>exp(-'Yield curve'!U284*$U$9/100)</f>
        <v>0.1744704313</v>
      </c>
      <c r="V291" s="99">
        <f t="shared" si="4"/>
        <v>54.09899575</v>
      </c>
      <c r="W291" s="99">
        <f t="shared" si="5"/>
        <v>11.69065262</v>
      </c>
      <c r="X291" s="99">
        <f>W291*(Bonds!AO281/100)*(1/(1+(Bonds!U281/100)))</f>
        <v>0.001075200277</v>
      </c>
      <c r="Y291" s="99">
        <f>-W291*Bonds!$AS$8</f>
        <v>-1.830493862</v>
      </c>
      <c r="Z291" s="99">
        <f t="shared" si="6"/>
        <v>-5.788529848</v>
      </c>
    </row>
    <row r="292">
      <c r="A292" s="261">
        <v>42726.0</v>
      </c>
      <c r="B292" s="10">
        <f>exp(-'Yield curve'!B285*$B$9/100)</f>
        <v>0.9180531431</v>
      </c>
      <c r="C292" s="10">
        <f>exp(-'Yield curve'!C285*$C$9/100)</f>
        <v>0.8458611992</v>
      </c>
      <c r="D292" s="10">
        <f>exp(-'Yield curve'!D285*$D$9/100)</f>
        <v>0.7781779916</v>
      </c>
      <c r="E292" s="10">
        <f>exp(-'Yield curve'!E285*$E$9/100)</f>
        <v>0.7150520083</v>
      </c>
      <c r="F292" s="10">
        <f>exp(-'Yield curve'!F285*$F$9/100)</f>
        <v>0.6567183785</v>
      </c>
      <c r="G292" s="10">
        <f>exp(-'Yield curve'!G285*$G$9/100)</f>
        <v>0.6026612588</v>
      </c>
      <c r="H292" s="10">
        <f>exp(-'Yield curve'!H285*$H$9/100)</f>
        <v>0.5527220643</v>
      </c>
      <c r="I292" s="10">
        <f>exp(-'Yield curve'!I285*$I$9/100)</f>
        <v>0.5067521082</v>
      </c>
      <c r="J292" s="10">
        <f>exp(-'Yield curve'!J285*$J$9/100)</f>
        <v>0.4643577551</v>
      </c>
      <c r="K292" s="10">
        <f>exp(-'Yield curve'!K285*$K$9/100)</f>
        <v>0.4252831911</v>
      </c>
      <c r="L292" s="10">
        <f>exp(-'Yield curve'!L285*$L$9/100)</f>
        <v>0.3895745628</v>
      </c>
      <c r="M292" s="10">
        <f>exp(-'Yield curve'!M285*$M$9/100)</f>
        <v>0.3567214692</v>
      </c>
      <c r="N292" s="10">
        <f>exp(-'Yield curve'!N285*$N$9/100)</f>
        <v>0.3265082704</v>
      </c>
      <c r="O292" s="10">
        <f>exp(-'Yield curve'!O285*$O$9/100)</f>
        <v>0.2987345179</v>
      </c>
      <c r="P292" s="10">
        <f>exp(-'Yield curve'!P285*$P$9/100)</f>
        <v>0.2732139749</v>
      </c>
      <c r="Q292" s="10">
        <f>exp(-'Yield curve'!Q285*$Q$9/100)</f>
        <v>0.2500135906</v>
      </c>
      <c r="R292" s="10">
        <f>exp(-'Yield curve'!R285*$R$9/100)</f>
        <v>0.2287192523</v>
      </c>
      <c r="S292" s="10">
        <f>exp(-'Yield curve'!S285*$S$9/100)</f>
        <v>0.2091800321</v>
      </c>
      <c r="T292" s="10">
        <f>exp(-'Yield curve'!T285*$T$9/100)</f>
        <v>0.1912564656</v>
      </c>
      <c r="U292" s="99">
        <f>exp(-'Yield curve'!U285*$U$9/100)</f>
        <v>0.1748197213</v>
      </c>
      <c r="V292" s="99">
        <f t="shared" si="4"/>
        <v>54.13949595</v>
      </c>
      <c r="W292" s="99">
        <f t="shared" si="5"/>
        <v>11.6989705</v>
      </c>
      <c r="X292" s="99">
        <f>W292*(Bonds!AO282/100)*(1/(1+(Bonds!U282/100)))</f>
        <v>-0.002152128495</v>
      </c>
      <c r="Y292" s="99">
        <f>-W292*Bonds!$AS$8</f>
        <v>-1.831796256</v>
      </c>
      <c r="Z292" s="99">
        <f t="shared" si="6"/>
        <v>-5.792648378</v>
      </c>
    </row>
    <row r="293">
      <c r="A293" s="261">
        <v>42725.0</v>
      </c>
      <c r="B293" s="10">
        <f>exp(-'Yield curve'!B286*$B$9/100)</f>
        <v>0.9177777684</v>
      </c>
      <c r="C293" s="10">
        <f>exp(-'Yield curve'!C286*$C$9/100)</f>
        <v>0.8451847808</v>
      </c>
      <c r="D293" s="10">
        <f>exp(-'Yield curve'!D286*$D$9/100)</f>
        <v>0.7779445732</v>
      </c>
      <c r="E293" s="10">
        <f>exp(-'Yield curve'!E286*$E$9/100)</f>
        <v>0.7147660447</v>
      </c>
      <c r="F293" s="10">
        <f>exp(-'Yield curve'!F286*$F$9/100)</f>
        <v>0.6563901014</v>
      </c>
      <c r="G293" s="10">
        <f>exp(-'Yield curve'!G286*$G$9/100)</f>
        <v>0.601938499</v>
      </c>
      <c r="H293" s="10">
        <f>exp(-'Yield curve'!H286*$H$9/100)</f>
        <v>0.5515625659</v>
      </c>
      <c r="I293" s="10">
        <f>exp(-'Yield curve'!I286*$I$9/100)</f>
        <v>0.5054025695</v>
      </c>
      <c r="J293" s="10">
        <f>exp(-'Yield curve'!J286*$J$9/100)</f>
        <v>0.4628279001</v>
      </c>
      <c r="K293" s="10">
        <f>exp(-'Yield curve'!K286*$K$9/100)</f>
        <v>0.4235854561</v>
      </c>
      <c r="L293" s="10">
        <f>exp(-'Yield curve'!L286*$L$9/100)</f>
        <v>0.3878642002</v>
      </c>
      <c r="M293" s="10">
        <f>exp(-'Yield curve'!M286*$M$9/100)</f>
        <v>0.355013309</v>
      </c>
      <c r="N293" s="10">
        <f>exp(-'Yield curve'!N286*$N$9/100)</f>
        <v>0.3248148342</v>
      </c>
      <c r="O293" s="10">
        <f>exp(-'Yield curve'!O286*$O$9/100)</f>
        <v>0.29706628</v>
      </c>
      <c r="P293" s="10">
        <f>exp(-'Yield curve'!P286*$P$9/100)</f>
        <v>0.2715795991</v>
      </c>
      <c r="Q293" s="10">
        <f>exp(-'Yield curve'!Q286*$Q$9/100)</f>
        <v>0.2485776518</v>
      </c>
      <c r="R293" s="10">
        <f>exp(-'Yield curve'!R286*$R$9/100)</f>
        <v>0.2274783978</v>
      </c>
      <c r="S293" s="10">
        <f>exp(-'Yield curve'!S286*$S$9/100)</f>
        <v>0.2081284171</v>
      </c>
      <c r="T293" s="10">
        <f>exp(-'Yield curve'!T286*$T$9/100)</f>
        <v>0.1903863215</v>
      </c>
      <c r="U293" s="99">
        <f>exp(-'Yield curve'!U286*$U$9/100)</f>
        <v>0.1741218391</v>
      </c>
      <c r="V293" s="99">
        <f t="shared" si="4"/>
        <v>53.98182835</v>
      </c>
      <c r="W293" s="99">
        <f t="shared" si="5"/>
        <v>11.68788532</v>
      </c>
      <c r="X293" s="99">
        <f>W293*(Bonds!AO283/100)*(1/(1+(Bonds!U283/100)))</f>
        <v>-0.003224540735</v>
      </c>
      <c r="Y293" s="99">
        <f>-W293*Bonds!$AS$8</f>
        <v>-1.830060565</v>
      </c>
      <c r="Z293" s="99">
        <f t="shared" si="6"/>
        <v>-5.787159642</v>
      </c>
    </row>
    <row r="294">
      <c r="A294" s="261">
        <v>42724.0</v>
      </c>
      <c r="B294" s="10">
        <f>exp(-'Yield curve'!B287*$B$9/100)</f>
        <v>0.9179613423</v>
      </c>
      <c r="C294" s="10">
        <f>exp(-'Yield curve'!C287*$C$9/100)</f>
        <v>0.8455229224</v>
      </c>
      <c r="D294" s="10">
        <f>exp(-'Yield curve'!D287*$D$9/100)</f>
        <v>0.7779445732</v>
      </c>
      <c r="E294" s="10">
        <f>exp(-'Yield curve'!E287*$E$9/100)</f>
        <v>0.7146231058</v>
      </c>
      <c r="F294" s="10">
        <f>exp(-'Yield curve'!F287*$F$9/100)</f>
        <v>0.6560619884</v>
      </c>
      <c r="G294" s="10">
        <f>exp(-'Yield curve'!G287*$G$9/100)</f>
        <v>0.6017579445</v>
      </c>
      <c r="H294" s="10">
        <f>exp(-'Yield curve'!H287*$H$9/100)</f>
        <v>0.5515625659</v>
      </c>
      <c r="I294" s="10">
        <f>exp(-'Yield curve'!I287*$I$9/100)</f>
        <v>0.5052678134</v>
      </c>
      <c r="J294" s="10">
        <f>exp(-'Yield curve'!J287*$J$9/100)</f>
        <v>0.4625502867</v>
      </c>
      <c r="K294" s="10">
        <f>exp(-'Yield curve'!K287*$K$9/100)</f>
        <v>0.4231620823</v>
      </c>
      <c r="L294" s="10">
        <f>exp(-'Yield curve'!L287*$L$9/100)</f>
        <v>0.3873525573</v>
      </c>
      <c r="M294" s="10">
        <f>exp(-'Yield curve'!M287*$M$9/100)</f>
        <v>0.3544173874</v>
      </c>
      <c r="N294" s="10">
        <f>exp(-'Yield curve'!N287*$N$9/100)</f>
        <v>0.3241399215</v>
      </c>
      <c r="O294" s="10">
        <f>exp(-'Yield curve'!O287*$O$9/100)</f>
        <v>0.2963186155</v>
      </c>
      <c r="P294" s="10">
        <f>exp(-'Yield curve'!P287*$P$9/100)</f>
        <v>0.2707660812</v>
      </c>
      <c r="Q294" s="10">
        <f>exp(-'Yield curve'!Q287*$Q$9/100)</f>
        <v>0.2477041967</v>
      </c>
      <c r="R294" s="10">
        <f>exp(-'Yield curve'!R287*$R$9/100)</f>
        <v>0.2265521767</v>
      </c>
      <c r="S294" s="10">
        <f>exp(-'Yield curve'!S287*$S$9/100)</f>
        <v>0.2071566518</v>
      </c>
      <c r="T294" s="10">
        <f>exp(-'Yield curve'!T287*$T$9/100)</f>
        <v>0.1893761557</v>
      </c>
      <c r="U294" s="99">
        <f>exp(-'Yield curve'!U287*$U$9/100)</f>
        <v>0.173080236</v>
      </c>
      <c r="V294" s="99">
        <f t="shared" si="4"/>
        <v>53.84113802</v>
      </c>
      <c r="W294" s="99">
        <f t="shared" si="5"/>
        <v>11.66920699</v>
      </c>
      <c r="X294" s="99">
        <f>W294*(Bonds!AO284/100)*(1/(1+(Bonds!U284/100)))</f>
        <v>0.005364166124</v>
      </c>
      <c r="Y294" s="99">
        <f>-W294*Bonds!$AS$8</f>
        <v>-1.827135958</v>
      </c>
      <c r="Z294" s="99">
        <f t="shared" si="6"/>
        <v>-5.777911222</v>
      </c>
    </row>
    <row r="295">
      <c r="A295" s="261">
        <v>42723.0</v>
      </c>
      <c r="B295" s="10">
        <f>exp(-'Yield curve'!B288*$B$9/100)</f>
        <v>0.9180531431</v>
      </c>
      <c r="C295" s="10">
        <f>exp(-'Yield curve'!C288*$C$9/100)</f>
        <v>0.8455229224</v>
      </c>
      <c r="D295" s="10">
        <f>exp(-'Yield curve'!D288*$D$9/100)</f>
        <v>0.7777112248</v>
      </c>
      <c r="E295" s="10">
        <f>exp(-'Yield curve'!E288*$E$9/100)</f>
        <v>0.7146231058</v>
      </c>
      <c r="F295" s="10">
        <f>exp(-'Yield curve'!F288*$F$9/100)</f>
        <v>0.6563901014</v>
      </c>
      <c r="G295" s="10">
        <f>exp(-'Yield curve'!G288*$G$9/100)</f>
        <v>0.6022997705</v>
      </c>
      <c r="H295" s="10">
        <f>exp(-'Yield curve'!H288*$H$9/100)</f>
        <v>0.5523352942</v>
      </c>
      <c r="I295" s="10">
        <f>exp(-'Yield curve'!I288*$I$9/100)</f>
        <v>0.5062118608</v>
      </c>
      <c r="J295" s="10">
        <f>exp(-'Yield curve'!J288*$J$9/100)</f>
        <v>0.4636617406</v>
      </c>
      <c r="K295" s="10">
        <f>exp(-'Yield curve'!K288*$K$9/100)</f>
        <v>0.4244334747</v>
      </c>
      <c r="L295" s="10">
        <f>exp(-'Yield curve'!L288*$L$9/100)</f>
        <v>0.3887184408</v>
      </c>
      <c r="M295" s="10">
        <f>exp(-'Yield curve'!M288*$M$9/100)</f>
        <v>0.3558663642</v>
      </c>
      <c r="N295" s="10">
        <f>exp(-'Yield curve'!N288*$N$9/100)</f>
        <v>0.3256604516</v>
      </c>
      <c r="O295" s="10">
        <f>exp(-'Yield curve'!O288*$O$9/100)</f>
        <v>0.2978992312</v>
      </c>
      <c r="P295" s="10">
        <f>exp(-'Yield curve'!P288*$P$9/100)</f>
        <v>0.2723955612</v>
      </c>
      <c r="Q295" s="10">
        <f>exp(-'Yield curve'!Q288*$Q$9/100)</f>
        <v>0.2493743744</v>
      </c>
      <c r="R295" s="10">
        <f>exp(-'Yield curve'!R288*$R$9/100)</f>
        <v>0.2282531406</v>
      </c>
      <c r="S295" s="10">
        <f>exp(-'Yield curve'!S288*$S$9/100)</f>
        <v>0.2088790297</v>
      </c>
      <c r="T295" s="10">
        <f>exp(-'Yield curve'!T288*$T$9/100)</f>
        <v>0.1911111659</v>
      </c>
      <c r="U295" s="99">
        <f>exp(-'Yield curve'!U288*$U$9/100)</f>
        <v>0.1748197213</v>
      </c>
      <c r="V295" s="99">
        <f t="shared" si="4"/>
        <v>54.09885261</v>
      </c>
      <c r="W295" s="99">
        <f t="shared" si="5"/>
        <v>11.6995973</v>
      </c>
      <c r="X295" s="99">
        <f>W295*(Bonds!AO285/100)*(1/(1+(Bonds!U285/100)))</f>
        <v>-0.004304487601</v>
      </c>
      <c r="Y295" s="99">
        <f>-W295*Bonds!$AS$8</f>
        <v>-1.831894399</v>
      </c>
      <c r="Z295" s="99">
        <f t="shared" si="6"/>
        <v>-5.792958734</v>
      </c>
    </row>
    <row r="296">
      <c r="A296" s="261">
        <v>42720.0</v>
      </c>
      <c r="B296" s="10">
        <f>exp(-'Yield curve'!B289*$B$9/100)</f>
        <v>0.918236772</v>
      </c>
      <c r="C296" s="10">
        <f>exp(-'Yield curve'!C289*$C$9/100)</f>
        <v>0.8453538347</v>
      </c>
      <c r="D296" s="10">
        <f>exp(-'Yield curve'!D289*$D$9/100)</f>
        <v>0.7779445732</v>
      </c>
      <c r="E296" s="10">
        <f>exp(-'Yield curve'!E289*$E$9/100)</f>
        <v>0.7149090122</v>
      </c>
      <c r="F296" s="10">
        <f>exp(-'Yield curve'!F289*$F$9/100)</f>
        <v>0.6567183785</v>
      </c>
      <c r="G296" s="10">
        <f>exp(-'Yield curve'!G289*$G$9/100)</f>
        <v>0.6024804875</v>
      </c>
      <c r="H296" s="10">
        <f>exp(-'Yield curve'!H289*$H$9/100)</f>
        <v>0.5523352942</v>
      </c>
      <c r="I296" s="10">
        <f>exp(-'Yield curve'!I289*$I$9/100)</f>
        <v>0.506076889</v>
      </c>
      <c r="J296" s="10">
        <f>exp(-'Yield curve'!J289*$J$9/100)</f>
        <v>0.463383627</v>
      </c>
      <c r="K296" s="10">
        <f>exp(-'Yield curve'!K289*$K$9/100)</f>
        <v>0.4240092534</v>
      </c>
      <c r="L296" s="10">
        <f>exp(-'Yield curve'!L289*$L$9/100)</f>
        <v>0.3881202751</v>
      </c>
      <c r="M296" s="10">
        <f>exp(-'Yield curve'!M289*$M$9/100)</f>
        <v>0.3550985224</v>
      </c>
      <c r="N296" s="10">
        <f>exp(-'Yield curve'!N289*$N$9/100)</f>
        <v>0.3247303933</v>
      </c>
      <c r="O296" s="10">
        <f>exp(-'Yield curve'!O289*$O$9/100)</f>
        <v>0.2968168491</v>
      </c>
      <c r="P296" s="10">
        <f>exp(-'Yield curve'!P289*$P$9/100)</f>
        <v>0.271172535</v>
      </c>
      <c r="Q296" s="10">
        <f>exp(-'Yield curve'!Q289*$Q$9/100)</f>
        <v>0.2481008406</v>
      </c>
      <c r="R296" s="10">
        <f>exp(-'Yield curve'!R289*$R$9/100)</f>
        <v>0.2269376429</v>
      </c>
      <c r="S296" s="10">
        <f>exp(-'Yield curve'!S289*$S$9/100)</f>
        <v>0.2075298696</v>
      </c>
      <c r="T296" s="10">
        <f>exp(-'Yield curve'!T289*$T$9/100)</f>
        <v>0.1897363124</v>
      </c>
      <c r="U296" s="99">
        <f>exp(-'Yield curve'!U289*$U$9/100)</f>
        <v>0.1734267429</v>
      </c>
      <c r="V296" s="99">
        <f t="shared" si="4"/>
        <v>53.91514671</v>
      </c>
      <c r="W296" s="99">
        <f t="shared" si="5"/>
        <v>11.67400388</v>
      </c>
      <c r="X296" s="99">
        <f>W296*(Bonds!AO286/100)*(1/(1+(Bonds!U286/100)))</f>
        <v>-0.005366864601</v>
      </c>
      <c r="Y296" s="99">
        <f>-W296*Bonds!$AS$8</f>
        <v>-1.827887044</v>
      </c>
      <c r="Z296" s="99">
        <f t="shared" si="6"/>
        <v>-5.780286364</v>
      </c>
    </row>
    <row r="297">
      <c r="A297" s="261">
        <v>42719.0</v>
      </c>
      <c r="B297" s="10">
        <f>exp(-'Yield curve'!B290*$B$9/100)</f>
        <v>0.9175942312</v>
      </c>
      <c r="C297" s="10">
        <f>exp(-'Yield curve'!C290*$C$9/100)</f>
        <v>0.8450157608</v>
      </c>
      <c r="D297" s="10">
        <f>exp(-'Yield curve'!D290*$D$9/100)</f>
        <v>0.7777112248</v>
      </c>
      <c r="E297" s="10">
        <f>exp(-'Yield curve'!E290*$E$9/100)</f>
        <v>0.7146231058</v>
      </c>
      <c r="F297" s="10">
        <f>exp(-'Yield curve'!F290*$F$9/100)</f>
        <v>0.6563901014</v>
      </c>
      <c r="G297" s="10">
        <f>exp(-'Yield curve'!G290*$G$9/100)</f>
        <v>0.601938499</v>
      </c>
      <c r="H297" s="10">
        <f>exp(-'Yield curve'!H290*$H$9/100)</f>
        <v>0.5515625659</v>
      </c>
      <c r="I297" s="10">
        <f>exp(-'Yield curve'!I290*$I$9/100)</f>
        <v>0.5049984091</v>
      </c>
      <c r="J297" s="10">
        <f>exp(-'Yield curve'!J290*$J$9/100)</f>
        <v>0.4619955592</v>
      </c>
      <c r="K297" s="10">
        <f>exp(-'Yield curve'!K290*$K$9/100)</f>
        <v>0.4223166039</v>
      </c>
      <c r="L297" s="10">
        <f>exp(-'Yield curve'!L290*$L$9/100)</f>
        <v>0.3864162974</v>
      </c>
      <c r="M297" s="10">
        <f>exp(-'Yield curve'!M290*$M$9/100)</f>
        <v>0.3533981337</v>
      </c>
      <c r="N297" s="10">
        <f>exp(-'Yield curve'!N290*$N$9/100)</f>
        <v>0.323046178</v>
      </c>
      <c r="O297" s="10">
        <f>exp(-'Yield curve'!O290*$O$9/100)</f>
        <v>0.2951593202</v>
      </c>
      <c r="P297" s="10">
        <f>exp(-'Yield curve'!P290*$P$9/100)</f>
        <v>0.2695503712</v>
      </c>
      <c r="Q297" s="10">
        <f>exp(-'Yield curve'!Q290*$Q$9/100)</f>
        <v>0.2464391924</v>
      </c>
      <c r="R297" s="10">
        <f>exp(-'Yield curve'!R290*$R$9/100)</f>
        <v>0.2252464822</v>
      </c>
      <c r="S297" s="10">
        <f>exp(-'Yield curve'!S290*$S$9/100)</f>
        <v>0.2058186166</v>
      </c>
      <c r="T297" s="10">
        <f>exp(-'Yield curve'!T290*$T$9/100)</f>
        <v>0.1880137839</v>
      </c>
      <c r="U297" s="99">
        <f>exp(-'Yield curve'!U290*$U$9/100)</f>
        <v>0.171701118</v>
      </c>
      <c r="V297" s="99">
        <f t="shared" si="4"/>
        <v>53.64585401</v>
      </c>
      <c r="W297" s="99">
        <f t="shared" si="5"/>
        <v>11.64489792</v>
      </c>
      <c r="X297" s="99">
        <f>W297*(Bonds!AO287/100)*(1/(1+(Bonds!U287/100)))</f>
        <v>0.01926368556</v>
      </c>
      <c r="Y297" s="99">
        <f>-W297*Bonds!$AS$8</f>
        <v>-1.823329704</v>
      </c>
      <c r="Z297" s="99">
        <f t="shared" si="6"/>
        <v>-5.765874791</v>
      </c>
    </row>
    <row r="298">
      <c r="A298" s="261">
        <v>42718.0</v>
      </c>
      <c r="B298" s="10">
        <f>exp(-'Yield curve'!B291*$B$9/100)</f>
        <v>0.9175942312</v>
      </c>
      <c r="C298" s="10">
        <f>exp(-'Yield curve'!C291*$C$9/100)</f>
        <v>0.8456920439</v>
      </c>
      <c r="D298" s="10">
        <f>exp(-'Yield curve'!D291*$D$9/100)</f>
        <v>0.778878667</v>
      </c>
      <c r="E298" s="10">
        <f>exp(-'Yield curve'!E291*$E$9/100)</f>
        <v>0.716340261</v>
      </c>
      <c r="F298" s="10">
        <f>exp(-'Yield curve'!F291*$F$9/100)</f>
        <v>0.6586914918</v>
      </c>
      <c r="G298" s="10">
        <f>exp(-'Yield curve'!G291*$G$9/100)</f>
        <v>0.6048347492</v>
      </c>
      <c r="H298" s="10">
        <f>exp(-'Yield curve'!H291*$H$9/100)</f>
        <v>0.5550483788</v>
      </c>
      <c r="I298" s="10">
        <f>exp(-'Yield curve'!I291*$I$9/100)</f>
        <v>0.5091903655</v>
      </c>
      <c r="J298" s="10">
        <f>exp(-'Yield curve'!J291*$J$9/100)</f>
        <v>0.4668720695</v>
      </c>
      <c r="K298" s="10">
        <f>exp(-'Yield curve'!K291*$K$9/100)</f>
        <v>0.4278425607</v>
      </c>
      <c r="L298" s="10">
        <f>exp(-'Yield curve'!L291*$L$9/100)</f>
        <v>0.3922405419</v>
      </c>
      <c r="M298" s="10">
        <f>exp(-'Yield curve'!M291*$M$9/100)</f>
        <v>0.3594716372</v>
      </c>
      <c r="N298" s="10">
        <f>exp(-'Yield curve'!N291*$N$9/100)</f>
        <v>0.329321764</v>
      </c>
      <c r="O298" s="10">
        <f>exp(-'Yield curve'!O291*$O$9/100)</f>
        <v>0.3015920508</v>
      </c>
      <c r="P298" s="10">
        <f>exp(-'Yield curve'!P291*$P$9/100)</f>
        <v>0.2760978354</v>
      </c>
      <c r="Q298" s="10">
        <f>exp(-'Yield curve'!Q291*$Q$9/100)</f>
        <v>0.2529913451</v>
      </c>
      <c r="R298" s="10">
        <f>exp(-'Yield curve'!R291*$R$9/100)</f>
        <v>0.2317722663</v>
      </c>
      <c r="S298" s="10">
        <f>exp(-'Yield curve'!S291*$S$9/100)</f>
        <v>0.2122904277</v>
      </c>
      <c r="T298" s="10">
        <f>exp(-'Yield curve'!T291*$T$9/100)</f>
        <v>0.1944072682</v>
      </c>
      <c r="U298" s="99">
        <f>exp(-'Yield curve'!U291*$U$9/100)</f>
        <v>0.1779949678</v>
      </c>
      <c r="V298" s="99">
        <f t="shared" si="4"/>
        <v>54.63615647</v>
      </c>
      <c r="W298" s="99">
        <f t="shared" si="5"/>
        <v>11.75091158</v>
      </c>
      <c r="X298" s="99">
        <f>W298*(Bonds!AO288/100)*(1/(1+(Bonds!U288/100)))</f>
        <v>-0.001081737235</v>
      </c>
      <c r="Y298" s="99">
        <f>-W298*Bonds!$AS$8</f>
        <v>-1.839929065</v>
      </c>
      <c r="Z298" s="99">
        <f t="shared" si="6"/>
        <v>-5.818366577</v>
      </c>
    </row>
    <row r="299">
      <c r="A299" s="261">
        <v>42717.0</v>
      </c>
      <c r="B299" s="10">
        <f>exp(-'Yield curve'!B292*$B$9/100)</f>
        <v>0.9167687679</v>
      </c>
      <c r="C299" s="10">
        <f>exp(-'Yield curve'!C292*$C$9/100)</f>
        <v>0.84400235</v>
      </c>
      <c r="D299" s="10">
        <f>exp(-'Yield curve'!D292*$D$9/100)</f>
        <v>0.7772447381</v>
      </c>
      <c r="E299" s="10">
        <f>exp(-'Yield curve'!E292*$E$9/100)</f>
        <v>0.7149090122</v>
      </c>
      <c r="F299" s="10">
        <f>exp(-'Yield curve'!F292*$F$9/100)</f>
        <v>0.6577041953</v>
      </c>
      <c r="G299" s="10">
        <f>exp(-'Yield curve'!G292*$G$9/100)</f>
        <v>0.6041093829</v>
      </c>
      <c r="H299" s="10">
        <f>exp(-'Yield curve'!H292*$H$9/100)</f>
        <v>0.5546599809</v>
      </c>
      <c r="I299" s="10">
        <f>exp(-'Yield curve'!I292*$I$9/100)</f>
        <v>0.5086475187</v>
      </c>
      <c r="J299" s="10">
        <f>exp(-'Yield curve'!J292*$J$9/100)</f>
        <v>0.4661722863</v>
      </c>
      <c r="K299" s="10">
        <f>exp(-'Yield curve'!K292*$K$9/100)</f>
        <v>0.4269877307</v>
      </c>
      <c r="L299" s="10">
        <f>exp(-'Yield curve'!L292*$L$9/100)</f>
        <v>0.3913785613</v>
      </c>
      <c r="M299" s="10">
        <f>exp(-'Yield curve'!M292*$M$9/100)</f>
        <v>0.3586099397</v>
      </c>
      <c r="N299" s="10">
        <f>exp(-'Yield curve'!N292*$N$9/100)</f>
        <v>0.3284666396</v>
      </c>
      <c r="O299" s="10">
        <f>exp(-'Yield curve'!O292*$O$9/100)</f>
        <v>0.3007487742</v>
      </c>
      <c r="P299" s="10">
        <f>exp(-'Yield curve'!P292*$P$9/100)</f>
        <v>0.2752707831</v>
      </c>
      <c r="Q299" s="10">
        <f>exp(-'Yield curve'!Q292*$Q$9/100)</f>
        <v>0.2522637782</v>
      </c>
      <c r="R299" s="10">
        <f>exp(-'Yield curve'!R292*$R$9/100)</f>
        <v>0.2311427024</v>
      </c>
      <c r="S299" s="10">
        <f>exp(-'Yield curve'!S292*$S$9/100)</f>
        <v>0.2117561293</v>
      </c>
      <c r="T299" s="10">
        <f>exp(-'Yield curve'!T292*$T$9/100)</f>
        <v>0.1939645245</v>
      </c>
      <c r="U299" s="99">
        <f>exp(-'Yield curve'!U292*$U$9/100)</f>
        <v>0.1776393336</v>
      </c>
      <c r="V299" s="99">
        <f t="shared" si="4"/>
        <v>54.53372187</v>
      </c>
      <c r="W299" s="99">
        <f t="shared" si="5"/>
        <v>11.74903703</v>
      </c>
      <c r="X299" s="99">
        <f>W299*(Bonds!AO289/100)*(1/(1+(Bonds!U289/100)))</f>
        <v>0.01081465117</v>
      </c>
      <c r="Y299" s="99">
        <f>-W299*Bonds!$AS$8</f>
        <v>-1.839635551</v>
      </c>
      <c r="Z299" s="99">
        <f t="shared" si="6"/>
        <v>-5.817438407</v>
      </c>
    </row>
    <row r="300">
      <c r="A300" s="261">
        <v>42716.0</v>
      </c>
      <c r="B300" s="10">
        <f>exp(-'Yield curve'!B293*$B$9/100)</f>
        <v>0.9168604494</v>
      </c>
      <c r="C300" s="10">
        <f>exp(-'Yield curve'!C293*$C$9/100)</f>
        <v>0.8443400185</v>
      </c>
      <c r="D300" s="10">
        <f>exp(-'Yield curve'!D293*$D$9/100)</f>
        <v>0.7770115996</v>
      </c>
      <c r="E300" s="10">
        <f>exp(-'Yield curve'!E293*$E$9/100)</f>
        <v>0.7141944606</v>
      </c>
      <c r="F300" s="10">
        <f>exp(-'Yield curve'!F293*$F$9/100)</f>
        <v>0.6563901014</v>
      </c>
      <c r="G300" s="10">
        <f>exp(-'Yield curve'!G293*$G$9/100)</f>
        <v>0.6028420843</v>
      </c>
      <c r="H300" s="10">
        <f>exp(-'Yield curve'!H293*$H$9/100)</f>
        <v>0.5534964171</v>
      </c>
      <c r="I300" s="10">
        <f>exp(-'Yield curve'!I293*$I$9/100)</f>
        <v>0.5081052506</v>
      </c>
      <c r="J300" s="10">
        <f>exp(-'Yield curve'!J293*$J$9/100)</f>
        <v>0.466312159</v>
      </c>
      <c r="K300" s="10">
        <f>exp(-'Yield curve'!K293*$K$9/100)</f>
        <v>0.4278425607</v>
      </c>
      <c r="L300" s="10">
        <f>exp(-'Yield curve'!L293*$L$9/100)</f>
        <v>0.3926722439</v>
      </c>
      <c r="M300" s="10">
        <f>exp(-'Yield curve'!M293*$M$9/100)</f>
        <v>0.3603354053</v>
      </c>
      <c r="N300" s="10">
        <f>exp(-'Yield curve'!N293*$N$9/100)</f>
        <v>0.3306086267</v>
      </c>
      <c r="O300" s="10">
        <f>exp(-'Yield curve'!O293*$O$9/100)</f>
        <v>0.3032857041</v>
      </c>
      <c r="P300" s="10">
        <f>exp(-'Yield curve'!P293*$P$9/100)</f>
        <v>0.2781763539</v>
      </c>
      <c r="Q300" s="10">
        <f>exp(-'Yield curve'!Q293*$Q$9/100)</f>
        <v>0.2553500321</v>
      </c>
      <c r="R300" s="10">
        <f>exp(-'Yield curve'!R293*$R$9/100)</f>
        <v>0.2343873946</v>
      </c>
      <c r="S300" s="10">
        <f>exp(-'Yield curve'!S293*$S$9/100)</f>
        <v>0.2151370526</v>
      </c>
      <c r="T300" s="10">
        <f>exp(-'Yield curve'!T293*$T$9/100)</f>
        <v>0.1974598513</v>
      </c>
      <c r="U300" s="99">
        <f>exp(-'Yield curve'!U293*$U$9/100)</f>
        <v>0.1812278862</v>
      </c>
      <c r="V300" s="99">
        <f t="shared" si="4"/>
        <v>54.98693122</v>
      </c>
      <c r="W300" s="99">
        <f t="shared" si="5"/>
        <v>11.81369991</v>
      </c>
      <c r="X300" s="99">
        <f>W300*(Bonds!AO290/100)*(1/(1+(Bonds!U290/100)))</f>
        <v>-0.005442095039</v>
      </c>
      <c r="Y300" s="99">
        <f>-W300*Bonds!$AS$8</f>
        <v>-1.849760307</v>
      </c>
      <c r="Z300" s="99">
        <f t="shared" si="6"/>
        <v>-5.849455697</v>
      </c>
    </row>
    <row r="301">
      <c r="A301" s="261">
        <v>42713.0</v>
      </c>
      <c r="B301" s="10">
        <f>exp(-'Yield curve'!B294*$B$9/100)</f>
        <v>0.9162188717</v>
      </c>
      <c r="C301" s="10">
        <f>exp(-'Yield curve'!C294*$C$9/100)</f>
        <v>0.8421475858</v>
      </c>
      <c r="D301" s="10">
        <f>exp(-'Yield curve'!D294*$D$9/100)</f>
        <v>0.7737549946</v>
      </c>
      <c r="E301" s="10">
        <f>exp(-'Yield curve'!E294*$E$9/100)</f>
        <v>0.7107745415</v>
      </c>
      <c r="F301" s="10">
        <f>exp(-'Yield curve'!F294*$F$9/100)</f>
        <v>0.6531163421</v>
      </c>
      <c r="G301" s="10">
        <f>exp(-'Yield curve'!G294*$G$9/100)</f>
        <v>0.5999553759</v>
      </c>
      <c r="H301" s="10">
        <f>exp(-'Yield curve'!H294*$H$9/100)</f>
        <v>0.5511766072</v>
      </c>
      <c r="I301" s="10">
        <f>exp(-'Yield curve'!I294*$I$9/100)</f>
        <v>0.5059419532</v>
      </c>
      <c r="J301" s="10">
        <f>exp(-'Yield curve'!J294*$J$9/100)</f>
        <v>0.4643577551</v>
      </c>
      <c r="K301" s="10">
        <f>exp(-'Yield curve'!K294*$K$9/100)</f>
        <v>0.4261346086</v>
      </c>
      <c r="L301" s="10">
        <f>exp(-'Yield curve'!L294*$L$9/100)</f>
        <v>0.3909482815</v>
      </c>
      <c r="M301" s="10">
        <f>exp(-'Yield curve'!M294*$M$9/100)</f>
        <v>0.3586099397</v>
      </c>
      <c r="N301" s="10">
        <f>exp(-'Yield curve'!N294*$N$9/100)</f>
        <v>0.3288939239</v>
      </c>
      <c r="O301" s="10">
        <f>exp(-'Yield curve'!O294*$O$9/100)</f>
        <v>0.3015920508</v>
      </c>
      <c r="P301" s="10">
        <f>exp(-'Yield curve'!P294*$P$9/100)</f>
        <v>0.2765122929</v>
      </c>
      <c r="Q301" s="10">
        <f>exp(-'Yield curve'!Q294*$Q$9/100)</f>
        <v>0.2536398326</v>
      </c>
      <c r="R301" s="10">
        <f>exp(-'Yield curve'!R294*$R$9/100)</f>
        <v>0.2326407176</v>
      </c>
      <c r="S301" s="10">
        <f>exp(-'Yield curve'!S294*$S$9/100)</f>
        <v>0.2133630722</v>
      </c>
      <c r="T301" s="10">
        <f>exp(-'Yield curve'!T294*$T$9/100)</f>
        <v>0.1956672043</v>
      </c>
      <c r="U301" s="99">
        <f>exp(-'Yield curve'!U294*$U$9/100)</f>
        <v>0.1794246386</v>
      </c>
      <c r="V301" s="99">
        <f t="shared" si="4"/>
        <v>54.64194622</v>
      </c>
      <c r="W301" s="99">
        <f t="shared" si="5"/>
        <v>11.79299336</v>
      </c>
      <c r="X301" s="99">
        <f>W301*(Bonds!AO291/100)*(1/(1+(Bonds!U291/100)))</f>
        <v>-0.009774098923</v>
      </c>
      <c r="Y301" s="99">
        <f>-W301*Bonds!$AS$8</f>
        <v>-1.846518126</v>
      </c>
      <c r="Z301" s="99">
        <f t="shared" si="6"/>
        <v>-5.839203018</v>
      </c>
    </row>
    <row r="302">
      <c r="A302" s="262">
        <v>42712.0</v>
      </c>
      <c r="B302" s="10">
        <f>exp(-'Yield curve'!B295*$B$9/100)</f>
        <v>0.9157608767</v>
      </c>
      <c r="C302" s="10">
        <f>exp(-'Yield curve'!C295*$C$9/100)</f>
        <v>0.8409694041</v>
      </c>
      <c r="D302" s="10">
        <f>exp(-'Yield curve'!D295*$D$9/100)</f>
        <v>0.7723634883</v>
      </c>
      <c r="E302" s="10">
        <f>exp(-'Yield curve'!E295*$E$9/100)</f>
        <v>0.7094962981</v>
      </c>
      <c r="F302" s="10">
        <f>exp(-'Yield curve'!F295*$F$9/100)</f>
        <v>0.652137402</v>
      </c>
      <c r="G302" s="10">
        <f>exp(-'Yield curve'!G295*$G$9/100)</f>
        <v>0.5988764276</v>
      </c>
      <c r="H302" s="10">
        <f>exp(-'Yield curve'!H295*$H$9/100)</f>
        <v>0.5500203508</v>
      </c>
      <c r="I302" s="10">
        <f>exp(-'Yield curve'!I295*$I$9/100)</f>
        <v>0.5041910577</v>
      </c>
      <c r="J302" s="10">
        <f>exp(-'Yield curve'!J295*$J$9/100)</f>
        <v>0.4619955592</v>
      </c>
      <c r="K302" s="10">
        <f>exp(-'Yield curve'!K295*$K$9/100)</f>
        <v>0.4231620823</v>
      </c>
      <c r="L302" s="10">
        <f>exp(-'Yield curve'!L295*$L$9/100)</f>
        <v>0.3877788795</v>
      </c>
      <c r="M302" s="10">
        <f>exp(-'Yield curve'!M295*$M$9/100)</f>
        <v>0.3552690106</v>
      </c>
      <c r="N302" s="10">
        <f>exp(-'Yield curve'!N295*$N$9/100)</f>
        <v>0.3254065355</v>
      </c>
      <c r="O302" s="10">
        <f>exp(-'Yield curve'!O295*$O$9/100)</f>
        <v>0.2979826547</v>
      </c>
      <c r="P302" s="10">
        <f>exp(-'Yield curve'!P295*$P$9/100)</f>
        <v>0.2728044611</v>
      </c>
      <c r="Q302" s="10">
        <f>exp(-'Yield curve'!Q295*$Q$9/100)</f>
        <v>0.2500135906</v>
      </c>
      <c r="R302" s="10">
        <f>exp(-'Yield curve'!R295*$R$9/100)</f>
        <v>0.2291084057</v>
      </c>
      <c r="S302" s="10">
        <f>exp(-'Yield curve'!S295*$S$9/100)</f>
        <v>0.2099344374</v>
      </c>
      <c r="T302" s="10">
        <f>exp(-'Yield curve'!T295*$T$9/100)</f>
        <v>0.1923497403</v>
      </c>
      <c r="U302" s="99">
        <f>exp(-'Yield curve'!U295*$U$9/100)</f>
        <v>0.1762238883</v>
      </c>
      <c r="V302" s="99">
        <f t="shared" si="4"/>
        <v>54.12576703</v>
      </c>
      <c r="W302" s="99">
        <f t="shared" si="5"/>
        <v>11.74064284</v>
      </c>
      <c r="X302" s="99">
        <f>W302*(Bonds!AO292/100)*(1/(1+(Bonds!U292/100)))</f>
        <v>-0.005401473516</v>
      </c>
      <c r="Y302" s="99">
        <f>-W302*Bonds!$AS$8</f>
        <v>-1.838321209</v>
      </c>
      <c r="Z302" s="99">
        <f t="shared" si="6"/>
        <v>-5.813282091</v>
      </c>
    </row>
    <row r="303">
      <c r="A303" s="262">
        <v>42711.0</v>
      </c>
      <c r="B303" s="10">
        <f>exp(-'Yield curve'!B296*$B$9/100)</f>
        <v>0.9156693052</v>
      </c>
      <c r="C303" s="10">
        <f>exp(-'Yield curve'!C296*$C$9/100)</f>
        <v>0.8402968977</v>
      </c>
      <c r="D303" s="10">
        <f>exp(-'Yield curve'!D296*$D$9/100)</f>
        <v>0.7707432268</v>
      </c>
      <c r="E303" s="10">
        <f>exp(-'Yield curve'!E296*$E$9/100)</f>
        <v>0.7072295387</v>
      </c>
      <c r="F303" s="10">
        <f>exp(-'Yield curve'!F296*$F$9/100)</f>
        <v>0.6492093767</v>
      </c>
      <c r="G303" s="10">
        <f>exp(-'Yield curve'!G296*$G$9/100)</f>
        <v>0.5956512108</v>
      </c>
      <c r="H303" s="10">
        <f>exp(-'Yield curve'!H296*$H$9/100)</f>
        <v>0.5465661149</v>
      </c>
      <c r="I303" s="10">
        <f>exp(-'Yield curve'!I296*$I$9/100)</f>
        <v>0.5009745388</v>
      </c>
      <c r="J303" s="10">
        <f>exp(-'Yield curve'!J296*$J$9/100)</f>
        <v>0.4590941363</v>
      </c>
      <c r="K303" s="10">
        <f>exp(-'Yield curve'!K296*$K$9/100)</f>
        <v>0.4206307115</v>
      </c>
      <c r="L303" s="10">
        <f>exp(-'Yield curve'!L296*$L$9/100)</f>
        <v>0.3853127256</v>
      </c>
      <c r="M303" s="10">
        <f>exp(-'Yield curve'!M296*$M$9/100)</f>
        <v>0.3528896066</v>
      </c>
      <c r="N303" s="10">
        <f>exp(-'Yield curve'!N296*$N$9/100)</f>
        <v>0.3231301809</v>
      </c>
      <c r="O303" s="10">
        <f>exp(-'Yield curve'!O296*$O$9/100)</f>
        <v>0.2958212181</v>
      </c>
      <c r="P303" s="10">
        <f>exp(-'Yield curve'!P296*$P$9/100)</f>
        <v>0.2707660812</v>
      </c>
      <c r="Q303" s="10">
        <f>exp(-'Yield curve'!Q296*$Q$9/100)</f>
        <v>0.2480214611</v>
      </c>
      <c r="R303" s="10">
        <f>exp(-'Yield curve'!R296*$R$9/100)</f>
        <v>0.2271692374</v>
      </c>
      <c r="S303" s="10">
        <f>exp(-'Yield curve'!S296*$S$9/100)</f>
        <v>0.2080535043</v>
      </c>
      <c r="T303" s="10">
        <f>exp(-'Yield curve'!T296*$T$9/100)</f>
        <v>0.1905310701</v>
      </c>
      <c r="U303" s="99">
        <f>exp(-'Yield curve'!U296*$U$9/100)</f>
        <v>0.1744704313</v>
      </c>
      <c r="V303" s="99">
        <f t="shared" si="4"/>
        <v>53.77596542</v>
      </c>
      <c r="W303" s="99">
        <f t="shared" si="5"/>
        <v>11.71720275</v>
      </c>
      <c r="X303" s="99">
        <f>W303*(Bonds!AO293/100)*(1/(1+(Bonds!U293/100)))</f>
        <v>-0.005388210591</v>
      </c>
      <c r="Y303" s="99">
        <f>-W303*Bonds!$AS$8</f>
        <v>-1.834651018</v>
      </c>
      <c r="Z303" s="99">
        <f t="shared" si="6"/>
        <v>-5.801675928</v>
      </c>
    </row>
    <row r="304">
      <c r="A304" s="262">
        <v>42710.0</v>
      </c>
      <c r="B304" s="10">
        <f>exp(-'Yield curve'!B297*$B$9/100)</f>
        <v>0.915211585</v>
      </c>
      <c r="C304" s="10">
        <f>exp(-'Yield curve'!C297*$C$9/100)</f>
        <v>0.8397928707</v>
      </c>
      <c r="D304" s="10">
        <f>exp(-'Yield curve'!D297*$D$9/100)</f>
        <v>0.7702809196</v>
      </c>
      <c r="E304" s="10">
        <f>exp(-'Yield curve'!E297*$E$9/100)</f>
        <v>0.7059576706</v>
      </c>
      <c r="F304" s="10">
        <f>exp(-'Yield curve'!F297*$F$9/100)</f>
        <v>0.6469411156</v>
      </c>
      <c r="G304" s="10">
        <f>exp(-'Yield curve'!G297*$G$9/100)</f>
        <v>0.5927989359</v>
      </c>
      <c r="H304" s="10">
        <f>exp(-'Yield curve'!H297*$H$9/100)</f>
        <v>0.5431335722</v>
      </c>
      <c r="I304" s="10">
        <f>exp(-'Yield curve'!I297*$I$9/100)</f>
        <v>0.4976458166</v>
      </c>
      <c r="J304" s="10">
        <f>exp(-'Yield curve'!J297*$J$9/100)</f>
        <v>0.4559372904</v>
      </c>
      <c r="K304" s="10">
        <f>exp(-'Yield curve'!K297*$K$9/100)</f>
        <v>0.417696578</v>
      </c>
      <c r="L304" s="10">
        <f>exp(-'Yield curve'!L297*$L$9/100)</f>
        <v>0.3825254852</v>
      </c>
      <c r="M304" s="10">
        <f>exp(-'Yield curve'!M297*$M$9/100)</f>
        <v>0.3502738507</v>
      </c>
      <c r="N304" s="10">
        <f>exp(-'Yield curve'!N297*$N$9/100)</f>
        <v>0.3207029416</v>
      </c>
      <c r="O304" s="10">
        <f>exp(-'Yield curve'!O297*$O$9/100)</f>
        <v>0.2935932421</v>
      </c>
      <c r="P304" s="10">
        <f>exp(-'Yield curve'!P297*$P$9/100)</f>
        <v>0.2687429318</v>
      </c>
      <c r="Q304" s="10">
        <f>exp(-'Yield curve'!Q297*$Q$9/100)</f>
        <v>0.2460452049</v>
      </c>
      <c r="R304" s="10">
        <f>exp(-'Yield curve'!R297*$R$9/100)</f>
        <v>0.2252464822</v>
      </c>
      <c r="S304" s="10">
        <f>exp(-'Yield curve'!S297*$S$9/100)</f>
        <v>0.2061894237</v>
      </c>
      <c r="T304" s="10">
        <f>exp(-'Yield curve'!T297*$T$9/100)</f>
        <v>0.1887295955</v>
      </c>
      <c r="U304" s="99">
        <f>exp(-'Yield curve'!U297*$U$9/100)</f>
        <v>0.1727344215</v>
      </c>
      <c r="V304" s="99">
        <f t="shared" si="4"/>
        <v>53.43416188</v>
      </c>
      <c r="W304" s="99">
        <f t="shared" si="5"/>
        <v>11.69223629</v>
      </c>
      <c r="X304" s="99">
        <f>W304*(Bonds!AO294/100)*(1/(1+(Bonds!U294/100)))</f>
        <v>-0.007523961574</v>
      </c>
      <c r="Y304" s="99">
        <f>-W304*Bonds!$AS$8</f>
        <v>-1.83074183</v>
      </c>
      <c r="Z304" s="99">
        <f t="shared" si="6"/>
        <v>-5.78931399</v>
      </c>
    </row>
    <row r="305">
      <c r="A305" s="262">
        <v>42709.0</v>
      </c>
      <c r="B305" s="10">
        <f>exp(-'Yield curve'!B298*$B$9/100)</f>
        <v>0.9146626228</v>
      </c>
      <c r="C305" s="10">
        <f>exp(-'Yield curve'!C298*$C$9/100)</f>
        <v>0.8386179833</v>
      </c>
      <c r="D305" s="10">
        <f>exp(-'Yield curve'!D298*$D$9/100)</f>
        <v>0.7688956611</v>
      </c>
      <c r="E305" s="10">
        <f>exp(-'Yield curve'!E298*$E$9/100)</f>
        <v>0.7045471662</v>
      </c>
      <c r="F305" s="10">
        <f>exp(-'Yield curve'!F298*$F$9/100)</f>
        <v>0.6456485264</v>
      </c>
      <c r="G305" s="10">
        <f>exp(-'Yield curve'!G298*$G$9/100)</f>
        <v>0.5913779244</v>
      </c>
      <c r="H305" s="10">
        <f>exp(-'Yield curve'!H298*$H$9/100)</f>
        <v>0.5416149253</v>
      </c>
      <c r="I305" s="10">
        <f>exp(-'Yield curve'!I298*$I$9/100)</f>
        <v>0.4959236313</v>
      </c>
      <c r="J305" s="10">
        <f>exp(-'Yield curve'!J298*$J$9/100)</f>
        <v>0.4540263695</v>
      </c>
      <c r="K305" s="10">
        <f>exp(-'Yield curve'!K298*$K$9/100)</f>
        <v>0.4156133076</v>
      </c>
      <c r="L305" s="10">
        <f>exp(-'Yield curve'!L298*$L$9/100)</f>
        <v>0.3803436853</v>
      </c>
      <c r="M305" s="10">
        <f>exp(-'Yield curve'!M298*$M$9/100)</f>
        <v>0.3480114143</v>
      </c>
      <c r="N305" s="10">
        <f>exp(-'Yield curve'!N298*$N$9/100)</f>
        <v>0.3183767019</v>
      </c>
      <c r="O305" s="10">
        <f>exp(-'Yield curve'!O298*$O$9/100)</f>
        <v>0.2912189177</v>
      </c>
      <c r="P305" s="10">
        <f>exp(-'Yield curve'!P298*$P$9/100)</f>
        <v>0.266335097</v>
      </c>
      <c r="Q305" s="10">
        <f>exp(-'Yield curve'!Q298*$Q$9/100)</f>
        <v>0.2436165028</v>
      </c>
      <c r="R305" s="10">
        <f>exp(-'Yield curve'!R298*$R$9/100)</f>
        <v>0.2228090839</v>
      </c>
      <c r="S305" s="10">
        <f>exp(-'Yield curve'!S298*$S$9/100)</f>
        <v>0.2037543861</v>
      </c>
      <c r="T305" s="10">
        <f>exp(-'Yield curve'!T298*$T$9/100)</f>
        <v>0.1863068935</v>
      </c>
      <c r="U305" s="99">
        <f>exp(-'Yield curve'!U298*$U$9/100)</f>
        <v>0.1703329888</v>
      </c>
      <c r="V305" s="99">
        <f t="shared" si="4"/>
        <v>53.04143404</v>
      </c>
      <c r="W305" s="99">
        <f t="shared" si="5"/>
        <v>11.65363944</v>
      </c>
      <c r="X305" s="99">
        <f>W305*(Bonds!AO295/100)*(1/(1+(Bonds!U295/100)))</f>
        <v>-0.004282458222</v>
      </c>
      <c r="Y305" s="99">
        <f>-W305*Bonds!$AS$8</f>
        <v>-1.824698429</v>
      </c>
      <c r="Z305" s="99">
        <f t="shared" si="6"/>
        <v>-5.770203079</v>
      </c>
    </row>
    <row r="306">
      <c r="A306" s="262">
        <v>42706.0</v>
      </c>
      <c r="B306" s="10">
        <f>exp(-'Yield curve'!B299*$B$9/100)</f>
        <v>0.9146626228</v>
      </c>
      <c r="C306" s="10">
        <f>exp(-'Yield curve'!C299*$C$9/100)</f>
        <v>0.8384502765</v>
      </c>
      <c r="D306" s="10">
        <f>exp(-'Yield curve'!D299*$D$9/100)</f>
        <v>0.7682039663</v>
      </c>
      <c r="E306" s="10">
        <f>exp(-'Yield curve'!E299*$E$9/100)</f>
        <v>0.7034207921</v>
      </c>
      <c r="F306" s="10">
        <f>exp(-'Yield curve'!F299*$F$9/100)</f>
        <v>0.6440364211</v>
      </c>
      <c r="G306" s="10">
        <f>exp(-'Yield curve'!G299*$G$9/100)</f>
        <v>0.5896064491</v>
      </c>
      <c r="H306" s="10">
        <f>exp(-'Yield curve'!H299*$H$9/100)</f>
        <v>0.5397225866</v>
      </c>
      <c r="I306" s="10">
        <f>exp(-'Yield curve'!I299*$I$9/100)</f>
        <v>0.4940756348</v>
      </c>
      <c r="J306" s="10">
        <f>exp(-'Yield curve'!J299*$J$9/100)</f>
        <v>0.4522591151</v>
      </c>
      <c r="K306" s="10">
        <f>exp(-'Yield curve'!K299*$K$9/100)</f>
        <v>0.4139541749</v>
      </c>
      <c r="L306" s="10">
        <f>exp(-'Yield curve'!L299*$L$9/100)</f>
        <v>0.3786738494</v>
      </c>
      <c r="M306" s="10">
        <f>exp(-'Yield curve'!M299*$M$9/100)</f>
        <v>0.3463449622</v>
      </c>
      <c r="N306" s="10">
        <f>exp(-'Yield curve'!N299*$N$9/100)</f>
        <v>0.3167254401</v>
      </c>
      <c r="O306" s="10">
        <f>exp(-'Yield curve'!O299*$O$9/100)</f>
        <v>0.2895926496</v>
      </c>
      <c r="P306" s="10">
        <f>exp(-'Yield curve'!P299*$P$9/100)</f>
        <v>0.2647418708</v>
      </c>
      <c r="Q306" s="10">
        <f>exp(-'Yield curve'!Q299*$Q$9/100)</f>
        <v>0.2420623358</v>
      </c>
      <c r="R306" s="10">
        <f>exp(-'Yield curve'!R299*$R$9/100)</f>
        <v>0.2212991219</v>
      </c>
      <c r="S306" s="10">
        <f>exp(-'Yield curve'!S299*$S$9/100)</f>
        <v>0.2022926232</v>
      </c>
      <c r="T306" s="10">
        <f>exp(-'Yield curve'!T299*$T$9/100)</f>
        <v>0.184896328</v>
      </c>
      <c r="U306" s="99">
        <f>exp(-'Yield curve'!U299*$U$9/100)</f>
        <v>0.1689757611</v>
      </c>
      <c r="V306" s="99">
        <f t="shared" si="4"/>
        <v>52.79356403</v>
      </c>
      <c r="W306" s="99">
        <f t="shared" si="5"/>
        <v>11.63243302</v>
      </c>
      <c r="X306" s="99">
        <f>W306*(Bonds!AO296/100)*(1/(1+(Bonds!U296/100)))</f>
        <v>0.001068273765</v>
      </c>
      <c r="Y306" s="99">
        <f>-W306*Bonds!$AS$8</f>
        <v>-1.821377981</v>
      </c>
      <c r="Z306" s="99">
        <f t="shared" si="6"/>
        <v>-5.759702899</v>
      </c>
    </row>
    <row r="307">
      <c r="A307" s="262">
        <v>42705.0</v>
      </c>
      <c r="B307" s="10">
        <f>exp(-'Yield curve'!B300*$B$9/100)</f>
        <v>0.915028561</v>
      </c>
      <c r="C307" s="10">
        <f>exp(-'Yield curve'!C300*$C$9/100)</f>
        <v>0.8391213051</v>
      </c>
      <c r="D307" s="10">
        <f>exp(-'Yield curve'!D300*$D$9/100)</f>
        <v>0.7688956611</v>
      </c>
      <c r="E307" s="10">
        <f>exp(-'Yield curve'!E300*$E$9/100)</f>
        <v>0.7041245647</v>
      </c>
      <c r="F307" s="10">
        <f>exp(-'Yield curve'!F300*$F$9/100)</f>
        <v>0.6446807796</v>
      </c>
      <c r="G307" s="10">
        <f>exp(-'Yield curve'!G300*$G$9/100)</f>
        <v>0.5901373338</v>
      </c>
      <c r="H307" s="10">
        <f>exp(-'Yield curve'!H300*$H$9/100)</f>
        <v>0.5401005246</v>
      </c>
      <c r="I307" s="10">
        <f>exp(-'Yield curve'!I300*$I$9/100)</f>
        <v>0.4943392121</v>
      </c>
      <c r="J307" s="10">
        <f>exp(-'Yield curve'!J300*$J$9/100)</f>
        <v>0.4523948131</v>
      </c>
      <c r="K307" s="10">
        <f>exp(-'Yield curve'!K300*$K$9/100)</f>
        <v>0.4139541749</v>
      </c>
      <c r="L307" s="10">
        <f>exp(-'Yield curve'!L300*$L$9/100)</f>
        <v>0.3786738494</v>
      </c>
      <c r="M307" s="10">
        <f>exp(-'Yield curve'!M300*$M$9/100)</f>
        <v>0.3463449622</v>
      </c>
      <c r="N307" s="10">
        <f>exp(-'Yield curve'!N300*$N$9/100)</f>
        <v>0.3167254401</v>
      </c>
      <c r="O307" s="10">
        <f>exp(-'Yield curve'!O300*$O$9/100)</f>
        <v>0.2895926496</v>
      </c>
      <c r="P307" s="10">
        <f>exp(-'Yield curve'!P300*$P$9/100)</f>
        <v>0.2647418708</v>
      </c>
      <c r="Q307" s="10">
        <f>exp(-'Yield curve'!Q300*$Q$9/100)</f>
        <v>0.2421398082</v>
      </c>
      <c r="R307" s="10">
        <f>exp(-'Yield curve'!R300*$R$9/100)</f>
        <v>0.2214496564</v>
      </c>
      <c r="S307" s="10">
        <f>exp(-'Yield curve'!S300*$S$9/100)</f>
        <v>0.2025112173</v>
      </c>
      <c r="T307" s="10">
        <f>exp(-'Yield curve'!T300*$T$9/100)</f>
        <v>0.1851775842</v>
      </c>
      <c r="U307" s="99">
        <f>exp(-'Yield curve'!U300*$U$9/100)</f>
        <v>0.1693140508</v>
      </c>
      <c r="V307" s="99">
        <f t="shared" si="4"/>
        <v>52.84919715</v>
      </c>
      <c r="W307" s="99">
        <f t="shared" si="5"/>
        <v>11.63592836</v>
      </c>
      <c r="X307" s="99">
        <f>W307*(Bonds!AO297/100)*(1/(1+(Bonds!U297/100)))</f>
        <v>-0.01068692906</v>
      </c>
      <c r="Y307" s="99">
        <f>-W307*Bonds!$AS$8</f>
        <v>-1.821925272</v>
      </c>
      <c r="Z307" s="99">
        <f t="shared" si="6"/>
        <v>-5.761433587</v>
      </c>
    </row>
    <row r="308">
      <c r="A308" s="261">
        <v>42704.0</v>
      </c>
      <c r="B308" s="10">
        <f>exp(-'Yield curve'!B301*$B$9/100)</f>
        <v>0.9143882651</v>
      </c>
      <c r="C308" s="10">
        <f>exp(-'Yield curve'!C301*$C$9/100)</f>
        <v>0.8377797845</v>
      </c>
      <c r="D308" s="10">
        <f>exp(-'Yield curve'!D301*$D$9/100)</f>
        <v>0.7670525241</v>
      </c>
      <c r="E308" s="10">
        <f>exp(-'Yield curve'!E301*$E$9/100)</f>
        <v>0.7020153564</v>
      </c>
      <c r="F308" s="10">
        <f>exp(-'Yield curve'!F301*$F$9/100)</f>
        <v>0.642428341</v>
      </c>
      <c r="G308" s="10">
        <f>exp(-'Yield curve'!G301*$G$9/100)</f>
        <v>0.5878402804</v>
      </c>
      <c r="H308" s="10">
        <f>exp(-'Yield curve'!H301*$H$9/100)</f>
        <v>0.5378368595</v>
      </c>
      <c r="I308" s="10">
        <f>exp(-'Yield curve'!I301*$I$9/100)</f>
        <v>0.4921032796</v>
      </c>
      <c r="J308" s="10">
        <f>exp(-'Yield curve'!J301*$J$9/100)</f>
        <v>0.4502285213</v>
      </c>
      <c r="K308" s="10">
        <f>exp(-'Yield curve'!K301*$K$9/100)</f>
        <v>0.4118895698</v>
      </c>
      <c r="L308" s="10">
        <f>exp(-'Yield curve'!L301*$L$9/100)</f>
        <v>0.376431194</v>
      </c>
      <c r="M308" s="10">
        <f>exp(-'Yield curve'!M301*$M$9/100)</f>
        <v>0.3439427706</v>
      </c>
      <c r="N308" s="10">
        <f>exp(-'Yield curve'!N301*$N$9/100)</f>
        <v>0.3141828933</v>
      </c>
      <c r="O308" s="10">
        <f>exp(-'Yield curve'!O301*$O$9/100)</f>
        <v>0.2869291379</v>
      </c>
      <c r="P308" s="10">
        <f>exp(-'Yield curve'!P301*$P$9/100)</f>
        <v>0.2619766242</v>
      </c>
      <c r="Q308" s="10">
        <f>exp(-'Yield curve'!Q301*$Q$9/100)</f>
        <v>0.2392132178</v>
      </c>
      <c r="R308" s="10">
        <f>exp(-'Yield curve'!R301*$R$9/100)</f>
        <v>0.218384065</v>
      </c>
      <c r="S308" s="10">
        <f>exp(-'Yield curve'!S301*$S$9/100)</f>
        <v>0.1993287116</v>
      </c>
      <c r="T308" s="10">
        <f>exp(-'Yield curve'!T301*$T$9/100)</f>
        <v>0.1818996714</v>
      </c>
      <c r="U308" s="99">
        <f>exp(-'Yield curve'!U301*$U$9/100)</f>
        <v>0.1659614079</v>
      </c>
      <c r="V308" s="99">
        <f t="shared" si="4"/>
        <v>52.32339069</v>
      </c>
      <c r="W308" s="99">
        <f t="shared" si="5"/>
        <v>11.58135659</v>
      </c>
      <c r="X308" s="99">
        <f>W308*(Bonds!AO298/100)*(1/(1+(Bonds!U298/100)))</f>
        <v>-0.004250819083</v>
      </c>
      <c r="Y308" s="99">
        <f>-W308*Bonds!$AS$8</f>
        <v>-1.813380558</v>
      </c>
      <c r="Z308" s="99">
        <f t="shared" si="6"/>
        <v>-5.734412827</v>
      </c>
    </row>
    <row r="309">
      <c r="A309" s="261">
        <v>42703.0</v>
      </c>
      <c r="B309" s="10">
        <f>exp(-'Yield curve'!B302*$B$9/100)</f>
        <v>0.9142968309</v>
      </c>
      <c r="C309" s="10">
        <f>exp(-'Yield curve'!C302*$C$9/100)</f>
        <v>0.8376122453</v>
      </c>
      <c r="D309" s="10">
        <f>exp(-'Yield curve'!D302*$D$9/100)</f>
        <v>0.7668224429</v>
      </c>
      <c r="E309" s="10">
        <f>exp(-'Yield curve'!E302*$E$9/100)</f>
        <v>0.7015942735</v>
      </c>
      <c r="F309" s="10">
        <f>exp(-'Yield curve'!F302*$F$9/100)</f>
        <v>0.6417862337</v>
      </c>
      <c r="G309" s="10">
        <f>exp(-'Yield curve'!G302*$G$9/100)</f>
        <v>0.5867831196</v>
      </c>
      <c r="H309" s="10">
        <f>exp(-'Yield curve'!H302*$H$9/100)</f>
        <v>0.5363330226</v>
      </c>
      <c r="I309" s="10">
        <f>exp(-'Yield curve'!I302*$I$9/100)</f>
        <v>0.4900081118</v>
      </c>
      <c r="J309" s="10">
        <f>exp(-'Yield curve'!J302*$J$9/100)</f>
        <v>0.4475352381</v>
      </c>
      <c r="K309" s="10">
        <f>exp(-'Yield curve'!K302*$K$9/100)</f>
        <v>0.4086075986</v>
      </c>
      <c r="L309" s="10">
        <f>exp(-'Yield curve'!L302*$L$9/100)</f>
        <v>0.3732152306</v>
      </c>
      <c r="M309" s="10">
        <f>exp(-'Yield curve'!M302*$M$9/100)</f>
        <v>0.3408202728</v>
      </c>
      <c r="N309" s="10">
        <f>exp(-'Yield curve'!N302*$N$9/100)</f>
        <v>0.3111749453</v>
      </c>
      <c r="O309" s="10">
        <f>exp(-'Yield curve'!O302*$O$9/100)</f>
        <v>0.2840514202</v>
      </c>
      <c r="P309" s="10">
        <f>exp(-'Yield curve'!P302*$P$9/100)</f>
        <v>0.2592402606</v>
      </c>
      <c r="Q309" s="10">
        <f>exp(-'Yield curve'!Q302*$Q$9/100)</f>
        <v>0.2367761734</v>
      </c>
      <c r="R309" s="10">
        <f>exp(-'Yield curve'!R302*$R$9/100)</f>
        <v>0.216241379</v>
      </c>
      <c r="S309" s="10">
        <f>exp(-'Yield curve'!S302*$S$9/100)</f>
        <v>0.1974716992</v>
      </c>
      <c r="T309" s="10">
        <f>exp(-'Yield curve'!T302*$T$9/100)</f>
        <v>0.1803167955</v>
      </c>
      <c r="U309" s="99">
        <f>exp(-'Yield curve'!U302*$U$9/100)</f>
        <v>0.1646390133</v>
      </c>
      <c r="V309" s="99">
        <f t="shared" si="4"/>
        <v>52.04520656</v>
      </c>
      <c r="W309" s="99">
        <f t="shared" si="5"/>
        <v>11.55744573</v>
      </c>
      <c r="X309" s="99">
        <f>W309*(Bonds!AO299/100)*(1/(1+(Bonds!U299/100)))</f>
        <v>0.003180364812</v>
      </c>
      <c r="Y309" s="99">
        <f>-W309*Bonds!$AS$8</f>
        <v>-1.809636653</v>
      </c>
      <c r="Z309" s="99">
        <f t="shared" si="6"/>
        <v>-5.72257356</v>
      </c>
    </row>
    <row r="310">
      <c r="A310" s="261">
        <v>42702.0</v>
      </c>
      <c r="B310" s="10">
        <f>exp(-'Yield curve'!B303*$B$9/100)</f>
        <v>0.9145711611</v>
      </c>
      <c r="C310" s="10">
        <f>exp(-'Yield curve'!C303*$C$9/100)</f>
        <v>0.8382826032</v>
      </c>
      <c r="D310" s="10">
        <f>exp(-'Yield curve'!D303*$D$9/100)</f>
        <v>0.7679735397</v>
      </c>
      <c r="E310" s="10">
        <f>exp(-'Yield curve'!E303*$E$9/100)</f>
        <v>0.7028582805</v>
      </c>
      <c r="F310" s="10">
        <f>exp(-'Yield curve'!F303*$F$9/100)</f>
        <v>0.6430710906</v>
      </c>
      <c r="G310" s="10">
        <f>exp(-'Yield curve'!G303*$G$9/100)</f>
        <v>0.5883695748</v>
      </c>
      <c r="H310" s="10">
        <f>exp(-'Yield curve'!H303*$H$9/100)</f>
        <v>0.5382134771</v>
      </c>
      <c r="I310" s="10">
        <f>exp(-'Yield curve'!I303*$I$9/100)</f>
        <v>0.4921032796</v>
      </c>
      <c r="J310" s="10">
        <f>exp(-'Yield curve'!J303*$J$9/100)</f>
        <v>0.4498234979</v>
      </c>
      <c r="K310" s="10">
        <f>exp(-'Yield curve'!K303*$K$9/100)</f>
        <v>0.4110666139</v>
      </c>
      <c r="L310" s="10">
        <f>exp(-'Yield curve'!L303*$L$9/100)</f>
        <v>0.3756039557</v>
      </c>
      <c r="M310" s="10">
        <f>exp(-'Yield curve'!M303*$M$9/100)</f>
        <v>0.3431182977</v>
      </c>
      <c r="N310" s="10">
        <f>exp(-'Yield curve'!N303*$N$9/100)</f>
        <v>0.3133670788</v>
      </c>
      <c r="O310" s="10">
        <f>exp(-'Yield curve'!O303*$O$9/100)</f>
        <v>0.28612686</v>
      </c>
      <c r="P310" s="10">
        <f>exp(-'Yield curve'!P303*$P$9/100)</f>
        <v>0.261191872</v>
      </c>
      <c r="Q310" s="10">
        <f>exp(-'Yield curve'!Q303*$Q$9/100)</f>
        <v>0.2385252749</v>
      </c>
      <c r="R310" s="10">
        <f>exp(-'Yield curve'!R303*$R$9/100)</f>
        <v>0.2177908675</v>
      </c>
      <c r="S310" s="10">
        <f>exp(-'Yield curve'!S303*$S$9/100)</f>
        <v>0.1988270356</v>
      </c>
      <c r="T310" s="10">
        <f>exp(-'Yield curve'!T303*$T$9/100)</f>
        <v>0.1814854126</v>
      </c>
      <c r="U310" s="99">
        <f>exp(-'Yield curve'!U303*$U$9/100)</f>
        <v>0.1656298168</v>
      </c>
      <c r="V310" s="99">
        <f t="shared" si="4"/>
        <v>52.27498004</v>
      </c>
      <c r="W310" s="99">
        <f t="shared" si="5"/>
        <v>11.57229816</v>
      </c>
      <c r="X310" s="99">
        <f>W310*(Bonds!AO300/100)*(1/(1+(Bonds!U300/100)))</f>
        <v>-0.002123552281</v>
      </c>
      <c r="Y310" s="99">
        <f>-W310*Bonds!$AS$8</f>
        <v>-1.81196221</v>
      </c>
      <c r="Z310" s="99">
        <f t="shared" si="6"/>
        <v>-5.729927618</v>
      </c>
    </row>
    <row r="311">
      <c r="A311" s="261">
        <v>42699.0</v>
      </c>
      <c r="B311" s="10">
        <f>exp(-'Yield curve'!B304*$B$9/100)</f>
        <v>0.9142968309</v>
      </c>
      <c r="C311" s="10">
        <f>exp(-'Yield curve'!C304*$C$9/100)</f>
        <v>0.8382826032</v>
      </c>
      <c r="D311" s="10">
        <f>exp(-'Yield curve'!D304*$D$9/100)</f>
        <v>0.7679735397</v>
      </c>
      <c r="E311" s="10">
        <f>exp(-'Yield curve'!E304*$E$9/100)</f>
        <v>0.7027177229</v>
      </c>
      <c r="F311" s="10">
        <f>exp(-'Yield curve'!F304*$F$9/100)</f>
        <v>0.6427496355</v>
      </c>
      <c r="G311" s="10">
        <f>exp(-'Yield curve'!G304*$G$9/100)</f>
        <v>0.5876639547</v>
      </c>
      <c r="H311" s="10">
        <f>exp(-'Yield curve'!H304*$H$9/100)</f>
        <v>0.5370844147</v>
      </c>
      <c r="I311" s="10">
        <f>exp(-'Yield curve'!I304*$I$9/100)</f>
        <v>0.4909236478</v>
      </c>
      <c r="J311" s="10">
        <f>exp(-'Yield curve'!J304*$J$9/100)</f>
        <v>0.4486106126</v>
      </c>
      <c r="K311" s="10">
        <f>exp(-'Yield curve'!K304*$K$9/100)</f>
        <v>0.409835262</v>
      </c>
      <c r="L311" s="10">
        <f>exp(-'Yield curve'!L304*$L$9/100)</f>
        <v>0.3744488753</v>
      </c>
      <c r="M311" s="10">
        <f>exp(-'Yield curve'!M304*$M$9/100)</f>
        <v>0.3420494369</v>
      </c>
      <c r="N311" s="10">
        <f>exp(-'Yield curve'!N304*$N$9/100)</f>
        <v>0.3123908971</v>
      </c>
      <c r="O311" s="10">
        <f>exp(-'Yield curve'!O304*$O$9/100)</f>
        <v>0.2852469451</v>
      </c>
      <c r="P311" s="10">
        <f>exp(-'Yield curve'!P304*$P$9/100)</f>
        <v>0.2604094706</v>
      </c>
      <c r="Q311" s="10">
        <f>exp(-'Yield curve'!Q304*$Q$9/100)</f>
        <v>0.2377632139</v>
      </c>
      <c r="R311" s="10">
        <f>exp(-'Yield curve'!R304*$R$9/100)</f>
        <v>0.217051636</v>
      </c>
      <c r="S311" s="10">
        <f>exp(-'Yield curve'!S304*$S$9/100)</f>
        <v>0.1981125451</v>
      </c>
      <c r="T311" s="10">
        <f>exp(-'Yield curve'!T304*$T$9/100)</f>
        <v>0.1807970767</v>
      </c>
      <c r="U311" s="99">
        <f>exp(-'Yield curve'!U304*$U$9/100)</f>
        <v>0.1649686208</v>
      </c>
      <c r="V311" s="99">
        <f t="shared" si="4"/>
        <v>52.15036985</v>
      </c>
      <c r="W311" s="99">
        <f t="shared" si="5"/>
        <v>11.5612885</v>
      </c>
      <c r="X311" s="99">
        <f>W311*(Bonds!AO301/100)*(1/(1+(Bonds!U301/100)))</f>
        <v>0.01166628507</v>
      </c>
      <c r="Y311" s="99">
        <f>-W311*Bonds!$AS$8</f>
        <v>-1.810238345</v>
      </c>
      <c r="Z311" s="99">
        <f t="shared" si="6"/>
        <v>-5.724476278</v>
      </c>
    </row>
    <row r="312">
      <c r="A312" s="261">
        <v>42698.0</v>
      </c>
      <c r="B312" s="10">
        <f>exp(-'Yield curve'!B305*$B$9/100)</f>
        <v>0.915028561</v>
      </c>
      <c r="C312" s="10">
        <f>exp(-'Yield curve'!C305*$C$9/100)</f>
        <v>0.8394570208</v>
      </c>
      <c r="D312" s="10">
        <f>exp(-'Yield curve'!D305*$D$9/100)</f>
        <v>0.768665027</v>
      </c>
      <c r="E312" s="10">
        <f>exp(-'Yield curve'!E305*$E$9/100)</f>
        <v>0.7034207921</v>
      </c>
      <c r="F312" s="10">
        <f>exp(-'Yield curve'!F305*$F$9/100)</f>
        <v>0.6433927066</v>
      </c>
      <c r="G312" s="10">
        <f>exp(-'Yield curve'!G305*$G$9/100)</f>
        <v>0.5887227024</v>
      </c>
      <c r="H312" s="10">
        <f>exp(-'Yield curve'!H305*$H$9/100)</f>
        <v>0.5385903584</v>
      </c>
      <c r="I312" s="10">
        <f>exp(-'Yield curve'!I305*$I$9/100)</f>
        <v>0.4928912751</v>
      </c>
      <c r="J312" s="10">
        <f>exp(-'Yield curve'!J305*$J$9/100)</f>
        <v>0.4510396624</v>
      </c>
      <c r="K312" s="10">
        <f>exp(-'Yield curve'!K305*$K$9/100)</f>
        <v>0.4127141733</v>
      </c>
      <c r="L312" s="10">
        <f>exp(-'Yield curve'!L305*$L$9/100)</f>
        <v>0.3775093283</v>
      </c>
      <c r="M312" s="10">
        <f>exp(-'Yield curve'!M305*$M$9/100)</f>
        <v>0.3452660499</v>
      </c>
      <c r="N312" s="10">
        <f>exp(-'Yield curve'!N305*$N$9/100)</f>
        <v>0.3157387967</v>
      </c>
      <c r="O312" s="10">
        <f>exp(-'Yield curve'!O305*$O$9/100)</f>
        <v>0.2887020764</v>
      </c>
      <c r="P312" s="10">
        <f>exp(-'Yield curve'!P305*$P$9/100)</f>
        <v>0.2639488354</v>
      </c>
      <c r="Q312" s="10">
        <f>exp(-'Yield curve'!Q305*$Q$9/100)</f>
        <v>0.2413661992</v>
      </c>
      <c r="R312" s="10">
        <f>exp(-'Yield curve'!R305*$R$9/100)</f>
        <v>0.2206980061</v>
      </c>
      <c r="S312" s="10">
        <f>exp(-'Yield curve'!S305*$S$9/100)</f>
        <v>0.2017834876</v>
      </c>
      <c r="T312" s="10">
        <f>exp(-'Yield curve'!T305*$T$9/100)</f>
        <v>0.1844752446</v>
      </c>
      <c r="U312" s="99">
        <f>exp(-'Yield curve'!U305*$U$9/100)</f>
        <v>0.1686381473</v>
      </c>
      <c r="V312" s="99">
        <f t="shared" si="4"/>
        <v>52.71200853</v>
      </c>
      <c r="W312" s="99">
        <f t="shared" si="5"/>
        <v>11.62595331</v>
      </c>
      <c r="X312" s="99">
        <f>W312*(Bonds!AO302/100)*(1/(1+(Bonds!U302/100)))</f>
        <v>-0.002135161305</v>
      </c>
      <c r="Y312" s="99">
        <f>-W312*Bonds!$AS$8</f>
        <v>-1.820363402</v>
      </c>
      <c r="Z312" s="99">
        <f t="shared" si="6"/>
        <v>-5.756494521</v>
      </c>
    </row>
    <row r="313">
      <c r="A313" s="261">
        <v>42697.0</v>
      </c>
      <c r="B313" s="10">
        <f>exp(-'Yield curve'!B306*$B$9/100)</f>
        <v>0.915211585</v>
      </c>
      <c r="C313" s="10">
        <f>exp(-'Yield curve'!C306*$C$9/100)</f>
        <v>0.8392891462</v>
      </c>
      <c r="D313" s="10">
        <f>exp(-'Yield curve'!D306*$D$9/100)</f>
        <v>0.7682039663</v>
      </c>
      <c r="E313" s="10">
        <f>exp(-'Yield curve'!E306*$E$9/100)</f>
        <v>0.70313948</v>
      </c>
      <c r="F313" s="10">
        <f>exp(-'Yield curve'!F306*$F$9/100)</f>
        <v>0.6433927066</v>
      </c>
      <c r="G313" s="10">
        <f>exp(-'Yield curve'!G306*$G$9/100)</f>
        <v>0.5888993458</v>
      </c>
      <c r="H313" s="10">
        <f>exp(-'Yield curve'!H306*$H$9/100)</f>
        <v>0.5389675036</v>
      </c>
      <c r="I313" s="10">
        <f>exp(-'Yield curve'!I306*$I$9/100)</f>
        <v>0.4932857458</v>
      </c>
      <c r="J313" s="10">
        <f>exp(-'Yield curve'!J306*$J$9/100)</f>
        <v>0.4514457809</v>
      </c>
      <c r="K313" s="10">
        <f>exp(-'Yield curve'!K306*$K$9/100)</f>
        <v>0.4131270939</v>
      </c>
      <c r="L313" s="10">
        <f>exp(-'Yield curve'!L306*$L$9/100)</f>
        <v>0.3777585666</v>
      </c>
      <c r="M313" s="10">
        <f>exp(-'Yield curve'!M306*$M$9/100)</f>
        <v>0.3453489237</v>
      </c>
      <c r="N313" s="10">
        <f>exp(-'Yield curve'!N306*$N$9/100)</f>
        <v>0.3156567153</v>
      </c>
      <c r="O313" s="10">
        <f>exp(-'Yield curve'!O306*$O$9/100)</f>
        <v>0.2884596685</v>
      </c>
      <c r="P313" s="10">
        <f>exp(-'Yield curve'!P306*$P$9/100)</f>
        <v>0.2635532089</v>
      </c>
      <c r="Q313" s="10">
        <f>exp(-'Yield curve'!Q306*$Q$9/100)</f>
        <v>0.2409032207</v>
      </c>
      <c r="R313" s="10">
        <f>exp(-'Yield curve'!R306*$R$9/100)</f>
        <v>0.2201733695</v>
      </c>
      <c r="S313" s="10">
        <f>exp(-'Yield curve'!S306*$S$9/100)</f>
        <v>0.2012031872</v>
      </c>
      <c r="T313" s="10">
        <f>exp(-'Yield curve'!T306*$T$9/100)</f>
        <v>0.1838454169</v>
      </c>
      <c r="U313" s="99">
        <f>exp(-'Yield curve'!U306*$U$9/100)</f>
        <v>0.167964942</v>
      </c>
      <c r="V313" s="99">
        <f t="shared" si="4"/>
        <v>52.63581249</v>
      </c>
      <c r="W313" s="99">
        <f t="shared" si="5"/>
        <v>11.61364057</v>
      </c>
      <c r="X313" s="99">
        <f>W313*(Bonds!AO303/100)*(1/(1+(Bonds!U303/100)))</f>
        <v>0.006397525101</v>
      </c>
      <c r="Y313" s="99">
        <f>-W313*Bonds!$AS$8</f>
        <v>-1.818435504</v>
      </c>
      <c r="Z313" s="99">
        <f t="shared" si="6"/>
        <v>-5.75039797</v>
      </c>
    </row>
    <row r="314">
      <c r="A314" s="261">
        <v>42696.0</v>
      </c>
      <c r="B314" s="10">
        <f>exp(-'Yield curve'!B307*$B$9/100)</f>
        <v>0.9151200684</v>
      </c>
      <c r="C314" s="10">
        <f>exp(-'Yield curve'!C307*$C$9/100)</f>
        <v>0.8399608461</v>
      </c>
      <c r="D314" s="10">
        <f>exp(-'Yield curve'!D307*$D$9/100)</f>
        <v>0.7702809196</v>
      </c>
      <c r="E314" s="10">
        <f>exp(-'Yield curve'!E307*$E$9/100)</f>
        <v>0.7058164931</v>
      </c>
      <c r="F314" s="10">
        <f>exp(-'Yield curve'!F307*$F$9/100)</f>
        <v>0.6466177259</v>
      </c>
      <c r="G314" s="10">
        <f>exp(-'Yield curve'!G307*$G$9/100)</f>
        <v>0.5922656569</v>
      </c>
      <c r="H314" s="10">
        <f>exp(-'Yield curve'!H307*$H$9/100)</f>
        <v>0.5423737172</v>
      </c>
      <c r="I314" s="10">
        <f>exp(-'Yield curve'!I307*$I$9/100)</f>
        <v>0.4967177442</v>
      </c>
      <c r="J314" s="10">
        <f>exp(-'Yield curve'!J307*$J$9/100)</f>
        <v>0.4548443529</v>
      </c>
      <c r="K314" s="10">
        <f>exp(-'Yield curve'!K307*$K$9/100)</f>
        <v>0.416445366</v>
      </c>
      <c r="L314" s="10">
        <f>exp(-'Yield curve'!L307*$L$9/100)</f>
        <v>0.3810136796</v>
      </c>
      <c r="M314" s="10">
        <f>exp(-'Yield curve'!M307*$M$9/100)</f>
        <v>0.3485129117</v>
      </c>
      <c r="N314" s="10">
        <f>exp(-'Yield curve'!N307*$N$9/100)</f>
        <v>0.3187079859</v>
      </c>
      <c r="O314" s="10">
        <f>exp(-'Yield curve'!O307*$O$9/100)</f>
        <v>0.291382046</v>
      </c>
      <c r="P314" s="10">
        <f>exp(-'Yield curve'!P307*$P$9/100)</f>
        <v>0.266335097</v>
      </c>
      <c r="Q314" s="10">
        <f>exp(-'Yield curve'!Q307*$Q$9/100)</f>
        <v>0.243538558</v>
      </c>
      <c r="R314" s="10">
        <f>exp(-'Yield curve'!R307*$R$9/100)</f>
        <v>0.2226576253</v>
      </c>
      <c r="S314" s="10">
        <f>exp(-'Yield curve'!S307*$S$9/100)</f>
        <v>0.2035344502</v>
      </c>
      <c r="T314" s="10">
        <f>exp(-'Yield curve'!T307*$T$9/100)</f>
        <v>0.1860239221</v>
      </c>
      <c r="U314" s="99">
        <f>exp(-'Yield curve'!U307*$U$9/100)</f>
        <v>0.1699926633</v>
      </c>
      <c r="V314" s="99">
        <f t="shared" si="4"/>
        <v>53.04783365</v>
      </c>
      <c r="W314" s="99">
        <f t="shared" si="5"/>
        <v>11.64316608</v>
      </c>
      <c r="X314" s="99">
        <f>W314*(Bonds!AO304/100)*(1/(1+(Bonds!U304/100)))</f>
        <v>0.004278216453</v>
      </c>
      <c r="Y314" s="99">
        <f>-W314*Bonds!$AS$8</f>
        <v>-1.823058536</v>
      </c>
      <c r="Z314" s="99">
        <f t="shared" si="6"/>
        <v>-5.765017282</v>
      </c>
    </row>
    <row r="315">
      <c r="A315" s="261">
        <v>42695.0</v>
      </c>
      <c r="B315" s="10">
        <f>exp(-'Yield curve'!B308*$B$9/100)</f>
        <v>0.9155777429</v>
      </c>
      <c r="C315" s="10">
        <f>exp(-'Yield curve'!C308*$C$9/100)</f>
        <v>0.8401288551</v>
      </c>
      <c r="D315" s="10">
        <f>exp(-'Yield curve'!D308*$D$9/100)</f>
        <v>0.7698188897</v>
      </c>
      <c r="E315" s="10">
        <f>exp(-'Yield curve'!E308*$E$9/100)</f>
        <v>0.7052520658</v>
      </c>
      <c r="F315" s="10">
        <f>exp(-'Yield curve'!F308*$F$9/100)</f>
        <v>0.6459714314</v>
      </c>
      <c r="G315" s="10">
        <f>exp(-'Yield curve'!G308*$G$9/100)</f>
        <v>0.5919104041</v>
      </c>
      <c r="H315" s="10">
        <f>exp(-'Yield curve'!H308*$H$9/100)</f>
        <v>0.5423737172</v>
      </c>
      <c r="I315" s="10">
        <f>exp(-'Yield curve'!I308*$I$9/100)</f>
        <v>0.4968502199</v>
      </c>
      <c r="J315" s="10">
        <f>exp(-'Yield curve'!J308*$J$9/100)</f>
        <v>0.4551173414</v>
      </c>
      <c r="K315" s="10">
        <f>exp(-'Yield curve'!K308*$K$9/100)</f>
        <v>0.4168620197</v>
      </c>
      <c r="L315" s="10">
        <f>exp(-'Yield curve'!L308*$L$9/100)</f>
        <v>0.3816008927</v>
      </c>
      <c r="M315" s="10">
        <f>exp(-'Yield curve'!M308*$M$9/100)</f>
        <v>0.3492665132</v>
      </c>
      <c r="N315" s="10">
        <f>exp(-'Yield curve'!N308*$N$9/100)</f>
        <v>0.3196207955</v>
      </c>
      <c r="O315" s="10">
        <f>exp(-'Yield curve'!O308*$O$9/100)</f>
        <v>0.2924446093</v>
      </c>
      <c r="P315" s="10">
        <f>exp(-'Yield curve'!P308*$P$9/100)</f>
        <v>0.2675363056</v>
      </c>
      <c r="Q315" s="10">
        <f>exp(-'Yield curve'!Q308*$Q$9/100)</f>
        <v>0.244788673</v>
      </c>
      <c r="R315" s="10">
        <f>exp(-'Yield curve'!R308*$R$9/100)</f>
        <v>0.2239483128</v>
      </c>
      <c r="S315" s="10">
        <f>exp(-'Yield curve'!S308*$S$9/100)</f>
        <v>0.2048576359</v>
      </c>
      <c r="T315" s="10">
        <f>exp(-'Yield curve'!T308*$T$9/100)</f>
        <v>0.1873718751</v>
      </c>
      <c r="U315" s="99">
        <f>exp(-'Yield curve'!U308*$U$9/100)</f>
        <v>0.1713580589</v>
      </c>
      <c r="V315" s="99">
        <f t="shared" si="4"/>
        <v>53.22643133</v>
      </c>
      <c r="W315" s="99">
        <f t="shared" si="5"/>
        <v>11.66881126</v>
      </c>
      <c r="X315" s="99">
        <f>W315*(Bonds!AO305/100)*(1/(1+(Bonds!U305/100)))</f>
        <v>-0.005361519599</v>
      </c>
      <c r="Y315" s="99">
        <f>-W315*Bonds!$AS$8</f>
        <v>-1.827073995</v>
      </c>
      <c r="Z315" s="99">
        <f t="shared" si="6"/>
        <v>-5.777715279</v>
      </c>
    </row>
    <row r="316">
      <c r="A316" s="261">
        <v>42692.0</v>
      </c>
      <c r="B316" s="10">
        <f>exp(-'Yield curve'!B309*$B$9/100)</f>
        <v>0.9151200684</v>
      </c>
      <c r="C316" s="10">
        <f>exp(-'Yield curve'!C309*$C$9/100)</f>
        <v>0.8392891462</v>
      </c>
      <c r="D316" s="10">
        <f>exp(-'Yield curve'!D309*$D$9/100)</f>
        <v>0.768665027</v>
      </c>
      <c r="E316" s="10">
        <f>exp(-'Yield curve'!E309*$E$9/100)</f>
        <v>0.7039837539</v>
      </c>
      <c r="F316" s="10">
        <f>exp(-'Yield curve'!F309*$F$9/100)</f>
        <v>0.6446807796</v>
      </c>
      <c r="G316" s="10">
        <f>exp(-'Yield curve'!G309*$G$9/100)</f>
        <v>0.5908459237</v>
      </c>
      <c r="H316" s="10">
        <f>exp(-'Yield curve'!H309*$H$9/100)</f>
        <v>0.5416149253</v>
      </c>
      <c r="I316" s="10">
        <f>exp(-'Yield curve'!I309*$I$9/100)</f>
        <v>0.4960558952</v>
      </c>
      <c r="J316" s="10">
        <f>exp(-'Yield curve'!J309*$J$9/100)</f>
        <v>0.4542988671</v>
      </c>
      <c r="K316" s="10">
        <f>exp(-'Yield curve'!K309*$K$9/100)</f>
        <v>0.4160291288</v>
      </c>
      <c r="L316" s="10">
        <f>exp(-'Yield curve'!L309*$L$9/100)</f>
        <v>0.380594795</v>
      </c>
      <c r="M316" s="10">
        <f>exp(-'Yield curve'!M309*$M$9/100)</f>
        <v>0.3480949471</v>
      </c>
      <c r="N316" s="10">
        <f>exp(-'Yield curve'!N309*$N$9/100)</f>
        <v>0.3182939348</v>
      </c>
      <c r="O316" s="10">
        <f>exp(-'Yield curve'!O309*$O$9/100)</f>
        <v>0.2909743966</v>
      </c>
      <c r="P316" s="10">
        <f>exp(-'Yield curve'!P309*$P$9/100)</f>
        <v>0.2659358938</v>
      </c>
      <c r="Q316" s="10">
        <f>exp(-'Yield curve'!Q309*$Q$9/100)</f>
        <v>0.2431492079</v>
      </c>
      <c r="R316" s="10">
        <f>exp(-'Yield curve'!R309*$R$9/100)</f>
        <v>0.2222794289</v>
      </c>
      <c r="S316" s="10">
        <f>exp(-'Yield curve'!S309*$S$9/100)</f>
        <v>0.2031684177</v>
      </c>
      <c r="T316" s="10">
        <f>exp(-'Yield curve'!T309*$T$9/100)</f>
        <v>0.1856708122</v>
      </c>
      <c r="U316" s="99">
        <f>exp(-'Yield curve'!U309*$U$9/100)</f>
        <v>0.1696530177</v>
      </c>
      <c r="V316" s="99">
        <f t="shared" si="4"/>
        <v>52.95889524</v>
      </c>
      <c r="W316" s="99">
        <f t="shared" si="5"/>
        <v>11.64151986</v>
      </c>
      <c r="X316" s="99">
        <f>W316*(Bonds!AO306/100)*(1/(1+(Bonds!U306/100)))</f>
        <v>0.001069304662</v>
      </c>
      <c r="Y316" s="99">
        <f>-W316*Bonds!$AS$8</f>
        <v>-1.822800775</v>
      </c>
      <c r="Z316" s="99">
        <f t="shared" si="6"/>
        <v>-5.764202169</v>
      </c>
    </row>
    <row r="317">
      <c r="A317" s="261">
        <v>42691.0</v>
      </c>
      <c r="B317" s="10">
        <f>exp(-'Yield curve'!B310*$B$9/100)</f>
        <v>0.9157608767</v>
      </c>
      <c r="C317" s="10">
        <f>exp(-'Yield curve'!C310*$C$9/100)</f>
        <v>0.8394570208</v>
      </c>
      <c r="D317" s="10">
        <f>exp(-'Yield curve'!D310*$D$9/100)</f>
        <v>0.768434462</v>
      </c>
      <c r="E317" s="10">
        <f>exp(-'Yield curve'!E310*$E$9/100)</f>
        <v>0.7037022167</v>
      </c>
      <c r="F317" s="10">
        <f>exp(-'Yield curve'!F310*$F$9/100)</f>
        <v>0.6443585198</v>
      </c>
      <c r="G317" s="10">
        <f>exp(-'Yield curve'!G310*$G$9/100)</f>
        <v>0.5901373338</v>
      </c>
      <c r="H317" s="10">
        <f>exp(-'Yield curve'!H310*$H$9/100)</f>
        <v>0.5404787274</v>
      </c>
      <c r="I317" s="10">
        <f>exp(-'Yield curve'!I310*$I$9/100)</f>
        <v>0.4951307879</v>
      </c>
      <c r="J317" s="10">
        <f>exp(-'Yield curve'!J310*$J$9/100)</f>
        <v>0.4536179296</v>
      </c>
      <c r="K317" s="10">
        <f>exp(-'Yield curve'!K310*$K$9/100)</f>
        <v>0.4156133076</v>
      </c>
      <c r="L317" s="10">
        <f>exp(-'Yield curve'!L310*$L$9/100)</f>
        <v>0.3802600189</v>
      </c>
      <c r="M317" s="10">
        <f>exp(-'Yield curve'!M310*$M$9/100)</f>
        <v>0.3478444089</v>
      </c>
      <c r="N317" s="10">
        <f>exp(-'Yield curve'!N310*$N$9/100)</f>
        <v>0.3181284649</v>
      </c>
      <c r="O317" s="10">
        <f>exp(-'Yield curve'!O310*$O$9/100)</f>
        <v>0.2908929351</v>
      </c>
      <c r="P317" s="10">
        <f>exp(-'Yield curve'!P310*$P$9/100)</f>
        <v>0.2659358938</v>
      </c>
      <c r="Q317" s="10">
        <f>exp(-'Yield curve'!Q310*$Q$9/100)</f>
        <v>0.243227028</v>
      </c>
      <c r="R317" s="10">
        <f>exp(-'Yield curve'!R310*$R$9/100)</f>
        <v>0.2224306303</v>
      </c>
      <c r="S317" s="10">
        <f>exp(-'Yield curve'!S310*$S$9/100)</f>
        <v>0.2033879581</v>
      </c>
      <c r="T317" s="10">
        <f>exp(-'Yield curve'!T310*$T$9/100)</f>
        <v>0.1859532465</v>
      </c>
      <c r="U317" s="99">
        <f>exp(-'Yield curve'!U310*$U$9/100)</f>
        <v>0.1699926633</v>
      </c>
      <c r="V317" s="99">
        <f t="shared" si="4"/>
        <v>52.97824405</v>
      </c>
      <c r="W317" s="99">
        <f t="shared" si="5"/>
        <v>11.648399</v>
      </c>
      <c r="X317" s="99">
        <f>W317*(Bonds!AO307/100)*(1/(1+(Bonds!U307/100)))</f>
        <v>-0.008560278524</v>
      </c>
      <c r="Y317" s="99">
        <f>-W317*Bonds!$AS$8</f>
        <v>-1.823877895</v>
      </c>
      <c r="Z317" s="99">
        <f t="shared" si="6"/>
        <v>-5.767608321</v>
      </c>
    </row>
    <row r="318">
      <c r="A318" s="261">
        <v>42690.0</v>
      </c>
      <c r="B318" s="10">
        <f>exp(-'Yield curve'!B311*$B$9/100)</f>
        <v>0.9149370627</v>
      </c>
      <c r="C318" s="10">
        <f>exp(-'Yield curve'!C311*$C$9/100)</f>
        <v>0.8387857237</v>
      </c>
      <c r="D318" s="10">
        <f>exp(-'Yield curve'!D311*$D$9/100)</f>
        <v>0.7672826744</v>
      </c>
      <c r="E318" s="10">
        <f>exp(-'Yield curve'!E311*$E$9/100)</f>
        <v>0.7018749674</v>
      </c>
      <c r="F318" s="10">
        <f>exp(-'Yield curve'!F311*$F$9/100)</f>
        <v>0.6417862337</v>
      </c>
      <c r="G318" s="10">
        <f>exp(-'Yield curve'!G311*$G$9/100)</f>
        <v>0.587487682</v>
      </c>
      <c r="H318" s="10">
        <f>exp(-'Yield curve'!H311*$H$9/100)</f>
        <v>0.5378368595</v>
      </c>
      <c r="I318" s="10">
        <f>exp(-'Yield curve'!I311*$I$9/100)</f>
        <v>0.4922345246</v>
      </c>
      <c r="J318" s="10">
        <f>exp(-'Yield curve'!J311*$J$9/100)</f>
        <v>0.4504987395</v>
      </c>
      <c r="K318" s="10">
        <f>exp(-'Yield curve'!K311*$K$9/100)</f>
        <v>0.4123016654</v>
      </c>
      <c r="L318" s="10">
        <f>exp(-'Yield curve'!L311*$L$9/100)</f>
        <v>0.3769284113</v>
      </c>
      <c r="M318" s="10">
        <f>exp(-'Yield curve'!M311*$M$9/100)</f>
        <v>0.3445210801</v>
      </c>
      <c r="N318" s="10">
        <f>exp(-'Yield curve'!N311*$N$9/100)</f>
        <v>0.3148370738</v>
      </c>
      <c r="O318" s="10">
        <f>exp(-'Yield curve'!O311*$O$9/100)</f>
        <v>0.2876531111</v>
      </c>
      <c r="P318" s="10">
        <f>exp(-'Yield curve'!P311*$P$9/100)</f>
        <v>0.2627637341</v>
      </c>
      <c r="Q318" s="10">
        <f>exp(-'Yield curve'!Q311*$Q$9/100)</f>
        <v>0.2401335625</v>
      </c>
      <c r="R318" s="10">
        <f>exp(-'Yield curve'!R311*$R$9/100)</f>
        <v>0.2194260512</v>
      </c>
      <c r="S318" s="10">
        <f>exp(-'Yield curve'!S311*$S$9/100)</f>
        <v>0.2004801579</v>
      </c>
      <c r="T318" s="10">
        <f>exp(-'Yield curve'!T311*$T$9/100)</f>
        <v>0.18314813</v>
      </c>
      <c r="U318" s="99">
        <f>exp(-'Yield curve'!U311*$U$9/100)</f>
        <v>0.1672944241</v>
      </c>
      <c r="V318" s="99">
        <f t="shared" si="4"/>
        <v>52.49828989</v>
      </c>
      <c r="W318" s="99">
        <f t="shared" si="5"/>
        <v>11.60508948</v>
      </c>
      <c r="X318" s="99">
        <f>W318*(Bonds!AO308/100)*(1/(1+(Bonds!U308/100)))</f>
        <v>0.01171800847</v>
      </c>
      <c r="Y318" s="99">
        <f>-W318*Bonds!$AS$8</f>
        <v>-1.817096595</v>
      </c>
      <c r="Z318" s="99">
        <f t="shared" si="6"/>
        <v>-5.74616397</v>
      </c>
    </row>
    <row r="319">
      <c r="A319" s="261">
        <v>42689.0</v>
      </c>
      <c r="B319" s="10">
        <f>exp(-'Yield curve'!B312*$B$9/100)</f>
        <v>0.9151200684</v>
      </c>
      <c r="C319" s="10">
        <f>exp(-'Yield curve'!C312*$C$9/100)</f>
        <v>0.8391213051</v>
      </c>
      <c r="D319" s="10">
        <f>exp(-'Yield curve'!D312*$D$9/100)</f>
        <v>0.7682039663</v>
      </c>
      <c r="E319" s="10">
        <f>exp(-'Yield curve'!E312*$E$9/100)</f>
        <v>0.70313948</v>
      </c>
      <c r="F319" s="10">
        <f>exp(-'Yield curve'!F312*$F$9/100)</f>
        <v>0.6433927066</v>
      </c>
      <c r="G319" s="10">
        <f>exp(-'Yield curve'!G312*$G$9/100)</f>
        <v>0.5892527914</v>
      </c>
      <c r="H319" s="10">
        <f>exp(-'Yield curve'!H312*$H$9/100)</f>
        <v>0.5397225866</v>
      </c>
      <c r="I319" s="10">
        <f>exp(-'Yield curve'!I312*$I$9/100)</f>
        <v>0.4943392121</v>
      </c>
      <c r="J319" s="10">
        <f>exp(-'Yield curve'!J312*$J$9/100)</f>
        <v>0.4528021518</v>
      </c>
      <c r="K319" s="10">
        <f>exp(-'Yield curve'!K312*$K$9/100)</f>
        <v>0.4147829117</v>
      </c>
      <c r="L319" s="10">
        <f>exp(-'Yield curve'!L312*$L$9/100)</f>
        <v>0.3797584068</v>
      </c>
      <c r="M319" s="10">
        <f>exp(-'Yield curve'!M312*$M$9/100)</f>
        <v>0.3476774837</v>
      </c>
      <c r="N319" s="10">
        <f>exp(-'Yield curve'!N312*$N$9/100)</f>
        <v>0.3182939348</v>
      </c>
      <c r="O319" s="10">
        <f>exp(-'Yield curve'!O312*$O$9/100)</f>
        <v>0.291382046</v>
      </c>
      <c r="P319" s="10">
        <f>exp(-'Yield curve'!P312*$P$9/100)</f>
        <v>0.2667348994</v>
      </c>
      <c r="Q319" s="10">
        <f>exp(-'Yield curve'!Q312*$Q$9/100)</f>
        <v>0.2440846958</v>
      </c>
      <c r="R319" s="10">
        <f>exp(-'Yield curve'!R312*$R$9/100)</f>
        <v>0.2233400011</v>
      </c>
      <c r="S319" s="10">
        <f>exp(-'Yield curve'!S312*$S$9/100)</f>
        <v>0.2043420446</v>
      </c>
      <c r="T319" s="10">
        <f>exp(-'Yield curve'!T312*$T$9/100)</f>
        <v>0.1869451539</v>
      </c>
      <c r="U319" s="99">
        <f>exp(-'Yield curve'!U312*$U$9/100)</f>
        <v>0.1710156853</v>
      </c>
      <c r="V319" s="99">
        <f t="shared" si="4"/>
        <v>53.07537465</v>
      </c>
      <c r="W319" s="99">
        <f t="shared" si="5"/>
        <v>11.66996227</v>
      </c>
      <c r="X319" s="99">
        <f>W319*(Bonds!AO309/100)*(1/(1+(Bonds!U309/100)))</f>
        <v>-0.01501235613</v>
      </c>
      <c r="Y319" s="99">
        <f>-W319*Bonds!$AS$8</f>
        <v>-1.827254218</v>
      </c>
      <c r="Z319" s="99">
        <f t="shared" si="6"/>
        <v>-5.778285192</v>
      </c>
    </row>
    <row r="320">
      <c r="A320" s="261">
        <v>42688.0</v>
      </c>
      <c r="B320" s="10">
        <f>exp(-'Yield curve'!B313*$B$9/100)</f>
        <v>0.9141139898</v>
      </c>
      <c r="C320" s="10">
        <f>exp(-'Yield curve'!C313*$C$9/100)</f>
        <v>0.8382826032</v>
      </c>
      <c r="D320" s="10">
        <f>exp(-'Yield curve'!D313*$D$9/100)</f>
        <v>0.7670525241</v>
      </c>
      <c r="E320" s="10">
        <f>exp(-'Yield curve'!E313*$E$9/100)</f>
        <v>0.7014539687</v>
      </c>
      <c r="F320" s="10">
        <f>exp(-'Yield curve'!F313*$F$9/100)</f>
        <v>0.6411447683</v>
      </c>
      <c r="G320" s="10">
        <f>exp(-'Yield curve'!G313*$G$9/100)</f>
        <v>0.5860794022</v>
      </c>
      <c r="H320" s="10">
        <f>exp(-'Yield curve'!H313*$H$9/100)</f>
        <v>0.5355826817</v>
      </c>
      <c r="I320" s="10">
        <f>exp(-'Yield curve'!I313*$I$9/100)</f>
        <v>0.4897468438</v>
      </c>
      <c r="J320" s="10">
        <f>exp(-'Yield curve'!J313*$J$9/100)</f>
        <v>0.4478038398</v>
      </c>
      <c r="K320" s="10">
        <f>exp(-'Yield curve'!K313*$K$9/100)</f>
        <v>0.4094256316</v>
      </c>
      <c r="L320" s="10">
        <f>exp(-'Yield curve'!L313*$L$9/100)</f>
        <v>0.374284154</v>
      </c>
      <c r="M320" s="10">
        <f>exp(-'Yield curve'!M313*$M$9/100)</f>
        <v>0.3421315386</v>
      </c>
      <c r="N320" s="10">
        <f>exp(-'Yield curve'!N313*$N$9/100)</f>
        <v>0.3127159526</v>
      </c>
      <c r="O320" s="10">
        <f>exp(-'Yield curve'!O313*$O$9/100)</f>
        <v>0.2858065773</v>
      </c>
      <c r="P320" s="10">
        <f>exp(-'Yield curve'!P313*$P$9/100)</f>
        <v>0.261191872</v>
      </c>
      <c r="Q320" s="10">
        <f>exp(-'Yield curve'!Q313*$Q$9/100)</f>
        <v>0.2386779799</v>
      </c>
      <c r="R320" s="10">
        <f>exp(-'Yield curve'!R313*$R$9/100)</f>
        <v>0.2180872646</v>
      </c>
      <c r="S320" s="10">
        <f>exp(-'Yield curve'!S313*$S$9/100)</f>
        <v>0.1992569662</v>
      </c>
      <c r="T320" s="10">
        <f>exp(-'Yield curve'!T313*$T$9/100)</f>
        <v>0.1820379677</v>
      </c>
      <c r="U320" s="99">
        <f>exp(-'Yield curve'!U313*$U$9/100)</f>
        <v>0.1662936629</v>
      </c>
      <c r="V320" s="99">
        <f t="shared" si="4"/>
        <v>52.27404705</v>
      </c>
      <c r="W320" s="99">
        <f t="shared" si="5"/>
        <v>11.58991662</v>
      </c>
      <c r="X320" s="99">
        <f>W320*(Bonds!AO310/100)*(1/(1+(Bonds!U310/100)))</f>
        <v>-0.006381527</v>
      </c>
      <c r="Y320" s="99">
        <f>-W320*Bonds!$AS$8</f>
        <v>-1.814720866</v>
      </c>
      <c r="Z320" s="99">
        <f t="shared" si="6"/>
        <v>-5.738651254</v>
      </c>
    </row>
    <row r="321">
      <c r="A321" s="261">
        <v>42685.0</v>
      </c>
      <c r="B321" s="10">
        <f>exp(-'Yield curve'!B314*$B$9/100)</f>
        <v>0.9138397967</v>
      </c>
      <c r="C321" s="10">
        <f>exp(-'Yield curve'!C314*$C$9/100)</f>
        <v>0.8382826032</v>
      </c>
      <c r="D321" s="10">
        <f>exp(-'Yield curve'!D314*$D$9/100)</f>
        <v>0.7672826744</v>
      </c>
      <c r="E321" s="10">
        <f>exp(-'Yield curve'!E314*$E$9/100)</f>
        <v>0.7015942735</v>
      </c>
      <c r="F321" s="10">
        <f>exp(-'Yield curve'!F314*$F$9/100)</f>
        <v>0.6411447683</v>
      </c>
      <c r="G321" s="10">
        <f>exp(-'Yield curve'!G314*$G$9/100)</f>
        <v>0.5859036047</v>
      </c>
      <c r="H321" s="10">
        <f>exp(-'Yield curve'!H314*$H$9/100)</f>
        <v>0.5352079051</v>
      </c>
      <c r="I321" s="10">
        <f>exp(-'Yield curve'!I314*$I$9/100)</f>
        <v>0.4890942832</v>
      </c>
      <c r="J321" s="10">
        <f>exp(-'Yield curve'!J314*$J$9/100)</f>
        <v>0.4468644385</v>
      </c>
      <c r="K321" s="10">
        <f>exp(-'Yield curve'!K314*$K$9/100)</f>
        <v>0.4081991953</v>
      </c>
      <c r="L321" s="10">
        <f>exp(-'Yield curve'!L314*$L$9/100)</f>
        <v>0.3728869457</v>
      </c>
      <c r="M321" s="10">
        <f>exp(-'Yield curve'!M314*$M$9/100)</f>
        <v>0.3405749705</v>
      </c>
      <c r="N321" s="10">
        <f>exp(-'Yield curve'!N314*$N$9/100)</f>
        <v>0.3110131764</v>
      </c>
      <c r="O321" s="10">
        <f>exp(-'Yield curve'!O314*$O$9/100)</f>
        <v>0.283971897</v>
      </c>
      <c r="P321" s="10">
        <f>exp(-'Yield curve'!P314*$P$9/100)</f>
        <v>0.2592402606</v>
      </c>
      <c r="Q321" s="10">
        <f>exp(-'Yield curve'!Q314*$Q$9/100)</f>
        <v>0.2367004172</v>
      </c>
      <c r="R321" s="10">
        <f>exp(-'Yield curve'!R314*$R$9/100)</f>
        <v>0.2160943848</v>
      </c>
      <c r="S321" s="10">
        <f>exp(-'Yield curve'!S314*$S$9/100)</f>
        <v>0.1972585449</v>
      </c>
      <c r="T321" s="10">
        <f>exp(-'Yield curve'!T314*$T$9/100)</f>
        <v>0.1800429222</v>
      </c>
      <c r="U321" s="99">
        <f>exp(-'Yield curve'!U314*$U$9/100)</f>
        <v>0.1643100643</v>
      </c>
      <c r="V321" s="99">
        <f t="shared" si="4"/>
        <v>51.98903494</v>
      </c>
      <c r="W321" s="99">
        <f t="shared" si="5"/>
        <v>11.55261367</v>
      </c>
      <c r="X321" s="99">
        <f>W321*(Bonds!AO311/100)*(1/(1+(Bonds!U311/100)))</f>
        <v>0.0296682732</v>
      </c>
      <c r="Y321" s="99">
        <f>-W321*Bonds!$AS$8</f>
        <v>-1.808880061</v>
      </c>
      <c r="Z321" s="99">
        <f t="shared" si="6"/>
        <v>-5.720181006</v>
      </c>
    </row>
    <row r="322">
      <c r="A322" s="261">
        <v>42684.0</v>
      </c>
      <c r="B322" s="10">
        <f>exp(-'Yield curve'!B315*$B$9/100)</f>
        <v>0.9142054058</v>
      </c>
      <c r="C322" s="10">
        <f>exp(-'Yield curve'!C315*$C$9/100)</f>
        <v>0.8392891462</v>
      </c>
      <c r="D322" s="10">
        <f>exp(-'Yield curve'!D315*$D$9/100)</f>
        <v>0.7693571369</v>
      </c>
      <c r="E322" s="10">
        <f>exp(-'Yield curve'!E315*$E$9/100)</f>
        <v>0.7049700213</v>
      </c>
      <c r="F322" s="10">
        <f>exp(-'Yield curve'!F315*$F$9/100)</f>
        <v>0.6459714314</v>
      </c>
      <c r="G322" s="10">
        <f>exp(-'Yield curve'!G315*$G$9/100)</f>
        <v>0.5922656569</v>
      </c>
      <c r="H322" s="10">
        <f>exp(-'Yield curve'!H315*$H$9/100)</f>
        <v>0.5431335722</v>
      </c>
      <c r="I322" s="10">
        <f>exp(-'Yield curve'!I315*$I$9/100)</f>
        <v>0.4977785398</v>
      </c>
      <c r="J322" s="10">
        <f>exp(-'Yield curve'!J315*$J$9/100)</f>
        <v>0.4562109348</v>
      </c>
      <c r="K322" s="10">
        <f>exp(-'Yield curve'!K315*$K$9/100)</f>
        <v>0.4181144835</v>
      </c>
      <c r="L322" s="10">
        <f>exp(-'Yield curve'!L315*$L$9/100)</f>
        <v>0.3830307522</v>
      </c>
      <c r="M322" s="10">
        <f>exp(-'Yield curve'!M315*$M$9/100)</f>
        <v>0.3508628053</v>
      </c>
      <c r="N322" s="10">
        <f>exp(-'Yield curve'!N315*$N$9/100)</f>
        <v>0.3213706979</v>
      </c>
      <c r="O322" s="10">
        <f>exp(-'Yield curve'!O315*$O$9/100)</f>
        <v>0.29433403</v>
      </c>
      <c r="P322" s="10">
        <f>exp(-'Yield curve'!P315*$P$9/100)</f>
        <v>0.2695503712</v>
      </c>
      <c r="Q322" s="10">
        <f>exp(-'Yield curve'!Q315*$Q$9/100)</f>
        <v>0.2469128102</v>
      </c>
      <c r="R322" s="10">
        <f>exp(-'Yield curve'!R315*$R$9/100)</f>
        <v>0.2261673652</v>
      </c>
      <c r="S322" s="10">
        <f>exp(-'Yield curve'!S315*$S$9/100)</f>
        <v>0.2071566518</v>
      </c>
      <c r="T322" s="10">
        <f>exp(-'Yield curve'!T315*$T$9/100)</f>
        <v>0.1897363124</v>
      </c>
      <c r="U322" s="99">
        <f>exp(-'Yield curve'!U315*$U$9/100)</f>
        <v>0.1737739435</v>
      </c>
      <c r="V322" s="99">
        <f t="shared" si="4"/>
        <v>53.55416262</v>
      </c>
      <c r="W322" s="99">
        <f t="shared" si="5"/>
        <v>11.71393883</v>
      </c>
      <c r="X322" s="99">
        <f>W322*(Bonds!AO312/100)*(1/(1+(Bonds!U312/100)))</f>
        <v>0.02046573221</v>
      </c>
      <c r="Y322" s="99">
        <f>-W322*Bonds!$AS$8</f>
        <v>-1.834139962</v>
      </c>
      <c r="Z322" s="99">
        <f t="shared" si="6"/>
        <v>-5.800059826</v>
      </c>
    </row>
    <row r="323">
      <c r="A323" s="261">
        <v>42683.0</v>
      </c>
      <c r="B323" s="10">
        <f>exp(-'Yield curve'!B316*$B$9/100)</f>
        <v>0.913657047</v>
      </c>
      <c r="C323" s="10">
        <f>exp(-'Yield curve'!C316*$C$9/100)</f>
        <v>0.8397928707</v>
      </c>
      <c r="D323" s="10">
        <f>exp(-'Yield curve'!D316*$D$9/100)</f>
        <v>0.7712058115</v>
      </c>
      <c r="E323" s="10">
        <f>exp(-'Yield curve'!E316*$E$9/100)</f>
        <v>0.707937122</v>
      </c>
      <c r="F323" s="10">
        <f>exp(-'Yield curve'!F316*$F$9/100)</f>
        <v>0.6501839215</v>
      </c>
      <c r="G323" s="10">
        <f>exp(-'Yield curve'!G316*$G$9/100)</f>
        <v>0.5970824906</v>
      </c>
      <c r="H323" s="10">
        <f>exp(-'Yield curve'!H316*$H$9/100)</f>
        <v>0.5484824479</v>
      </c>
      <c r="I323" s="10">
        <f>exp(-'Yield curve'!I316*$I$9/100)</f>
        <v>0.5037878662</v>
      </c>
      <c r="J323" s="10">
        <f>exp(-'Yield curve'!J316*$J$9/100)</f>
        <v>0.4628279001</v>
      </c>
      <c r="K323" s="10">
        <f>exp(-'Yield curve'!K316*$K$9/100)</f>
        <v>0.4252831911</v>
      </c>
      <c r="L323" s="10">
        <f>exp(-'Yield curve'!L316*$L$9/100)</f>
        <v>0.3904325703</v>
      </c>
      <c r="M323" s="10">
        <f>exp(-'Yield curve'!M316*$M$9/100)</f>
        <v>0.3584378483</v>
      </c>
      <c r="N323" s="10">
        <f>exp(-'Yield curve'!N316*$N$9/100)</f>
        <v>0.3290649932</v>
      </c>
      <c r="O323" s="10">
        <f>exp(-'Yield curve'!O316*$O$9/100)</f>
        <v>0.3020991513</v>
      </c>
      <c r="P323" s="10">
        <f>exp(-'Yield curve'!P316*$P$9/100)</f>
        <v>0.2773430753</v>
      </c>
      <c r="Q323" s="10">
        <f>exp(-'Yield curve'!Q316*$Q$9/100)</f>
        <v>0.254534218</v>
      </c>
      <c r="R323" s="10">
        <f>exp(-'Yield curve'!R316*$R$9/100)</f>
        <v>0.2335918307</v>
      </c>
      <c r="S323" s="10">
        <f>exp(-'Yield curve'!S316*$S$9/100)</f>
        <v>0.2143639516</v>
      </c>
      <c r="T323" s="10">
        <f>exp(-'Yield curve'!T316*$T$9/100)</f>
        <v>0.1967109277</v>
      </c>
      <c r="U323" s="99">
        <f>exp(-'Yield curve'!U316*$U$9/100)</f>
        <v>0.1805044225</v>
      </c>
      <c r="V323" s="99">
        <f t="shared" si="4"/>
        <v>54.67973688</v>
      </c>
      <c r="W323" s="99">
        <f t="shared" si="5"/>
        <v>11.82341791</v>
      </c>
      <c r="X323" s="99">
        <f>W323*(Bonds!AO313/100)*(1/(1+(Bonds!U313/100)))</f>
        <v>0.003267340983</v>
      </c>
      <c r="Y323" s="99">
        <f>-W323*Bonds!$AS$8</f>
        <v>-1.851281927</v>
      </c>
      <c r="Z323" s="99">
        <f t="shared" si="6"/>
        <v>-5.854267482</v>
      </c>
    </row>
    <row r="324">
      <c r="A324" s="262">
        <v>42682.0</v>
      </c>
      <c r="B324" s="10">
        <f>exp(-'Yield curve'!B317*$B$9/100)</f>
        <v>0.9134743339</v>
      </c>
      <c r="C324" s="10">
        <f>exp(-'Yield curve'!C317*$C$9/100)</f>
        <v>0.8408012271</v>
      </c>
      <c r="D324" s="10">
        <f>exp(-'Yield curve'!D317*$D$9/100)</f>
        <v>0.7728270454</v>
      </c>
      <c r="E324" s="10">
        <f>exp(-'Yield curve'!E317*$E$9/100)</f>
        <v>0.7094962981</v>
      </c>
      <c r="F324" s="10">
        <f>exp(-'Yield curve'!F317*$F$9/100)</f>
        <v>0.6514855906</v>
      </c>
      <c r="G324" s="10">
        <f>exp(-'Yield curve'!G317*$G$9/100)</f>
        <v>0.5983376813</v>
      </c>
      <c r="H324" s="10">
        <f>exp(-'Yield curve'!H317*$H$9/100)</f>
        <v>0.5496354713</v>
      </c>
      <c r="I324" s="10">
        <f>exp(-'Yield curve'!I317*$I$9/100)</f>
        <v>0.5048637608</v>
      </c>
      <c r="J324" s="10">
        <f>exp(-'Yield curve'!J317*$J$9/100)</f>
        <v>0.46380086</v>
      </c>
      <c r="K324" s="10">
        <f>exp(-'Yield curve'!K317*$K$9/100)</f>
        <v>0.4261346086</v>
      </c>
      <c r="L324" s="10">
        <f>exp(-'Yield curve'!L317*$L$9/100)</f>
        <v>0.3913785613</v>
      </c>
      <c r="M324" s="10">
        <f>exp(-'Yield curve'!M317*$M$9/100)</f>
        <v>0.3594716372</v>
      </c>
      <c r="N324" s="10">
        <f>exp(-'Yield curve'!N317*$N$9/100)</f>
        <v>0.3301791147</v>
      </c>
      <c r="O324" s="10">
        <f>exp(-'Yield curve'!O317*$O$9/100)</f>
        <v>0.3032857041</v>
      </c>
      <c r="P324" s="10">
        <f>exp(-'Yield curve'!P317*$P$9/100)</f>
        <v>0.2785939315</v>
      </c>
      <c r="Q324" s="10">
        <f>exp(-'Yield curve'!Q317*$Q$9/100)</f>
        <v>0.2557589192</v>
      </c>
      <c r="R324" s="10">
        <f>exp(-'Yield curve'!R317*$R$9/100)</f>
        <v>0.2347861921</v>
      </c>
      <c r="S324" s="10">
        <f>exp(-'Yield curve'!S317*$S$9/100)</f>
        <v>0.215524648</v>
      </c>
      <c r="T324" s="10">
        <f>exp(-'Yield curve'!T317*$T$9/100)</f>
        <v>0.1978353816</v>
      </c>
      <c r="U324" s="99">
        <f>exp(-'Yield curve'!U317*$U$9/100)</f>
        <v>0.1815907046</v>
      </c>
      <c r="V324" s="99">
        <f t="shared" si="4"/>
        <v>54.87611715</v>
      </c>
      <c r="W324" s="99">
        <f t="shared" si="5"/>
        <v>11.83800671</v>
      </c>
      <c r="X324" s="99">
        <f>W324*(Bonds!AO314/100)*(1/(1+(Bonds!U314/100)))</f>
        <v>-0.003272276803</v>
      </c>
      <c r="Y324" s="99">
        <f>-W324*Bonds!$AS$8</f>
        <v>-1.853566208</v>
      </c>
      <c r="Z324" s="99">
        <f t="shared" si="6"/>
        <v>-5.86149101</v>
      </c>
    </row>
    <row r="325">
      <c r="A325" s="262">
        <v>42681.0</v>
      </c>
      <c r="B325" s="10">
        <f>exp(-'Yield curve'!B318*$B$9/100)</f>
        <v>0.913657047</v>
      </c>
      <c r="C325" s="10">
        <f>exp(-'Yield curve'!C318*$C$9/100)</f>
        <v>0.8409694041</v>
      </c>
      <c r="D325" s="10">
        <f>exp(-'Yield curve'!D318*$D$9/100)</f>
        <v>0.7725952321</v>
      </c>
      <c r="E325" s="10">
        <f>exp(-'Yield curve'!E318*$E$9/100)</f>
        <v>0.7092125563</v>
      </c>
      <c r="F325" s="10">
        <f>exp(-'Yield curve'!F318*$F$9/100)</f>
        <v>0.6511599292</v>
      </c>
      <c r="G325" s="10">
        <f>exp(-'Yield curve'!G318*$G$9/100)</f>
        <v>0.5979787863</v>
      </c>
      <c r="H325" s="10">
        <f>exp(-'Yield curve'!H318*$H$9/100)</f>
        <v>0.5492508611</v>
      </c>
      <c r="I325" s="10">
        <f>exp(-'Yield curve'!I318*$I$9/100)</f>
        <v>0.5043255266</v>
      </c>
      <c r="J325" s="10">
        <f>exp(-'Yield curve'!J318*$J$9/100)</f>
        <v>0.4631056802</v>
      </c>
      <c r="K325" s="10">
        <f>exp(-'Yield curve'!K318*$K$9/100)</f>
        <v>0.4252831911</v>
      </c>
      <c r="L325" s="10">
        <f>exp(-'Yield curve'!L318*$L$9/100)</f>
        <v>0.3904325703</v>
      </c>
      <c r="M325" s="10">
        <f>exp(-'Yield curve'!M318*$M$9/100)</f>
        <v>0.3584378483</v>
      </c>
      <c r="N325" s="10">
        <f>exp(-'Yield curve'!N318*$N$9/100)</f>
        <v>0.3290649932</v>
      </c>
      <c r="O325" s="10">
        <f>exp(-'Yield curve'!O318*$O$9/100)</f>
        <v>0.3020991513</v>
      </c>
      <c r="P325" s="10">
        <f>exp(-'Yield curve'!P318*$P$9/100)</f>
        <v>0.2773430753</v>
      </c>
      <c r="Q325" s="10">
        <f>exp(-'Yield curve'!Q318*$Q$9/100)</f>
        <v>0.254534218</v>
      </c>
      <c r="R325" s="10">
        <f>exp(-'Yield curve'!R318*$R$9/100)</f>
        <v>0.2335918307</v>
      </c>
      <c r="S325" s="10">
        <f>exp(-'Yield curve'!S318*$S$9/100)</f>
        <v>0.2143639516</v>
      </c>
      <c r="T325" s="10">
        <f>exp(-'Yield curve'!T318*$T$9/100)</f>
        <v>0.1967109277</v>
      </c>
      <c r="U325" s="99">
        <f>exp(-'Yield curve'!U318*$U$9/100)</f>
        <v>0.1805044225</v>
      </c>
      <c r="V325" s="99">
        <f t="shared" si="4"/>
        <v>54.70892706</v>
      </c>
      <c r="W325" s="99">
        <f t="shared" si="5"/>
        <v>11.81959982</v>
      </c>
      <c r="X325" s="99">
        <f>W325*(Bonds!AO315/100)*(1/(1+(Bonds!U315/100)))</f>
        <v>-0.0130651435</v>
      </c>
      <c r="Y325" s="99">
        <f>-W325*Bonds!$AS$8</f>
        <v>-1.850684101</v>
      </c>
      <c r="Z325" s="99">
        <f t="shared" si="6"/>
        <v>-5.852376988</v>
      </c>
    </row>
    <row r="326">
      <c r="A326" s="262">
        <v>42677.0</v>
      </c>
      <c r="B326" s="10">
        <f>exp(-'Yield curve'!B319*$B$9/100)</f>
        <v>0.9138397967</v>
      </c>
      <c r="C326" s="10">
        <f>exp(-'Yield curve'!C319*$C$9/100)</f>
        <v>0.8401288551</v>
      </c>
      <c r="D326" s="10">
        <f>exp(-'Yield curve'!D319*$D$9/100)</f>
        <v>0.7702809196</v>
      </c>
      <c r="E326" s="10">
        <f>exp(-'Yield curve'!E319*$E$9/100)</f>
        <v>0.7059576706</v>
      </c>
      <c r="F326" s="10">
        <f>exp(-'Yield curve'!F319*$F$9/100)</f>
        <v>0.6469411156</v>
      </c>
      <c r="G326" s="10">
        <f>exp(-'Yield curve'!G319*$G$9/100)</f>
        <v>0.5935107216</v>
      </c>
      <c r="H326" s="10">
        <f>exp(-'Yield curve'!H319*$H$9/100)</f>
        <v>0.5446564773</v>
      </c>
      <c r="I326" s="10">
        <f>exp(-'Yield curve'!I319*$I$9/100)</f>
        <v>0.4996403863</v>
      </c>
      <c r="J326" s="10">
        <f>exp(-'Yield curve'!J319*$J$9/100)</f>
        <v>0.4584060113</v>
      </c>
      <c r="K326" s="10">
        <f>exp(-'Yield curve'!K319*$K$9/100)</f>
        <v>0.4206307115</v>
      </c>
      <c r="L326" s="10">
        <f>exp(-'Yield curve'!L319*$L$9/100)</f>
        <v>0.3856519501</v>
      </c>
      <c r="M326" s="10">
        <f>exp(-'Yield curve'!M319*$M$9/100)</f>
        <v>0.3535678056</v>
      </c>
      <c r="N326" s="10">
        <f>exp(-'Yield curve'!N319*$N$9/100)</f>
        <v>0.3241399215</v>
      </c>
      <c r="O326" s="10">
        <f>exp(-'Yield curve'!O319*$O$9/100)</f>
        <v>0.2971494702</v>
      </c>
      <c r="P326" s="10">
        <f>exp(-'Yield curve'!P319*$P$9/100)</f>
        <v>0.2723955612</v>
      </c>
      <c r="Q326" s="10">
        <f>exp(-'Yield curve'!Q319*$Q$9/100)</f>
        <v>0.249693778</v>
      </c>
      <c r="R326" s="10">
        <f>exp(-'Yield curve'!R319*$R$9/100)</f>
        <v>0.2288748343</v>
      </c>
      <c r="S326" s="10">
        <f>exp(-'Yield curve'!S319*$S$9/100)</f>
        <v>0.209783339</v>
      </c>
      <c r="T326" s="10">
        <f>exp(-'Yield curve'!T319*$T$9/100)</f>
        <v>0.1922766613</v>
      </c>
      <c r="U326" s="99">
        <f>exp(-'Yield curve'!U319*$U$9/100)</f>
        <v>0.1762238883</v>
      </c>
      <c r="V326" s="99">
        <f t="shared" si="4"/>
        <v>53.95738833</v>
      </c>
      <c r="W326" s="99">
        <f t="shared" si="5"/>
        <v>11.75466839</v>
      </c>
      <c r="X326" s="99">
        <f>W326*(Bonds!AO316/100)*(1/(1+(Bonds!U316/100)))</f>
        <v>-0.006489511443</v>
      </c>
      <c r="Y326" s="99">
        <f>-W326*Bonds!$AS$8</f>
        <v>-1.840517297</v>
      </c>
      <c r="Z326" s="99">
        <f t="shared" si="6"/>
        <v>-5.820226731</v>
      </c>
    </row>
    <row r="327">
      <c r="A327" s="262">
        <v>42676.0</v>
      </c>
      <c r="B327" s="10">
        <f>exp(-'Yield curve'!B320*$B$9/100)</f>
        <v>0.9143882651</v>
      </c>
      <c r="C327" s="10">
        <f>exp(-'Yield curve'!C320*$C$9/100)</f>
        <v>0.8404649738</v>
      </c>
      <c r="D327" s="10">
        <f>exp(-'Yield curve'!D320*$D$9/100)</f>
        <v>0.7698188897</v>
      </c>
      <c r="E327" s="10">
        <f>exp(-'Yield curve'!E320*$E$9/100)</f>
        <v>0.7049700213</v>
      </c>
      <c r="F327" s="10">
        <f>exp(-'Yield curve'!F320*$F$9/100)</f>
        <v>0.6453257829</v>
      </c>
      <c r="G327" s="10">
        <f>exp(-'Yield curve'!G320*$G$9/100)</f>
        <v>0.5915553644</v>
      </c>
      <c r="H327" s="10">
        <f>exp(-'Yield curve'!H320*$H$9/100)</f>
        <v>0.5423737172</v>
      </c>
      <c r="I327" s="10">
        <f>exp(-'Yield curve'!I320*$I$9/100)</f>
        <v>0.4972478591</v>
      </c>
      <c r="J327" s="10">
        <f>exp(-'Yield curve'!J320*$J$9/100)</f>
        <v>0.4559372904</v>
      </c>
      <c r="K327" s="10">
        <f>exp(-'Yield curve'!K320*$K$9/100)</f>
        <v>0.4181144835</v>
      </c>
      <c r="L327" s="10">
        <f>exp(-'Yield curve'!L320*$L$9/100)</f>
        <v>0.3831150283</v>
      </c>
      <c r="M327" s="10">
        <f>exp(-'Yield curve'!M320*$M$9/100)</f>
        <v>0.3510312599</v>
      </c>
      <c r="N327" s="10">
        <f>exp(-'Yield curve'!N320*$N$9/100)</f>
        <v>0.3216214648</v>
      </c>
      <c r="O327" s="10">
        <f>exp(-'Yield curve'!O320*$O$9/100)</f>
        <v>0.2946638688</v>
      </c>
      <c r="P327" s="10">
        <f>exp(-'Yield curve'!P320*$P$9/100)</f>
        <v>0.2699550001</v>
      </c>
      <c r="Q327" s="10">
        <f>exp(-'Yield curve'!Q320*$Q$9/100)</f>
        <v>0.2473081869</v>
      </c>
      <c r="R327" s="10">
        <f>exp(-'Yield curve'!R320*$R$9/100)</f>
        <v>0.2265521767</v>
      </c>
      <c r="S327" s="10">
        <f>exp(-'Yield curve'!S320*$S$9/100)</f>
        <v>0.2075298696</v>
      </c>
      <c r="T327" s="10">
        <f>exp(-'Yield curve'!T320*$T$9/100)</f>
        <v>0.1900971541</v>
      </c>
      <c r="U327" s="99">
        <f>exp(-'Yield curve'!U320*$U$9/100)</f>
        <v>0.1741218391</v>
      </c>
      <c r="V327" s="99">
        <f t="shared" si="4"/>
        <v>53.59695389</v>
      </c>
      <c r="W327" s="99">
        <f t="shared" si="5"/>
        <v>11.720158</v>
      </c>
      <c r="X327" s="99">
        <f>W327*(Bonds!AO317/100)*(1/(1+(Bonds!U317/100)))</f>
        <v>0.007544703512</v>
      </c>
      <c r="Y327" s="99">
        <f>-W327*Bonds!$AS$8</f>
        <v>-1.835113743</v>
      </c>
      <c r="Z327" s="99">
        <f t="shared" si="6"/>
        <v>-5.803139194</v>
      </c>
    </row>
    <row r="328">
      <c r="A328" s="262">
        <v>42675.0</v>
      </c>
      <c r="B328" s="10">
        <f>exp(-'Yield curve'!B321*$B$9/100)</f>
        <v>0.9142054058</v>
      </c>
      <c r="C328" s="10">
        <f>exp(-'Yield curve'!C321*$C$9/100)</f>
        <v>0.8408012271</v>
      </c>
      <c r="D328" s="10">
        <f>exp(-'Yield curve'!D321*$D$9/100)</f>
        <v>0.7707432268</v>
      </c>
      <c r="E328" s="10">
        <f>exp(-'Yield curve'!E321*$E$9/100)</f>
        <v>0.7063813723</v>
      </c>
      <c r="F328" s="10">
        <f>exp(-'Yield curve'!F321*$F$9/100)</f>
        <v>0.6472646671</v>
      </c>
      <c r="G328" s="10">
        <f>exp(-'Yield curve'!G321*$G$9/100)</f>
        <v>0.5938669349</v>
      </c>
      <c r="H328" s="10">
        <f>exp(-'Yield curve'!H321*$H$9/100)</f>
        <v>0.5450378703</v>
      </c>
      <c r="I328" s="10">
        <f>exp(-'Yield curve'!I321*$I$9/100)</f>
        <v>0.5000402586</v>
      </c>
      <c r="J328" s="10">
        <f>exp(-'Yield curve'!J321*$J$9/100)</f>
        <v>0.4588187624</v>
      </c>
      <c r="K328" s="10">
        <f>exp(-'Yield curve'!K321*$K$9/100)</f>
        <v>0.4210515526</v>
      </c>
      <c r="L328" s="10">
        <f>exp(-'Yield curve'!L321*$L$9/100)</f>
        <v>0.3861613468</v>
      </c>
      <c r="M328" s="10">
        <f>exp(-'Yield curve'!M321*$M$9/100)</f>
        <v>0.3541622987</v>
      </c>
      <c r="N328" s="10">
        <f>exp(-'Yield curve'!N321*$N$9/100)</f>
        <v>0.3248148342</v>
      </c>
      <c r="O328" s="10">
        <f>exp(-'Yield curve'!O321*$O$9/100)</f>
        <v>0.2978992312</v>
      </c>
      <c r="P328" s="10">
        <f>exp(-'Yield curve'!P321*$P$9/100)</f>
        <v>0.2732139749</v>
      </c>
      <c r="Q328" s="10">
        <f>exp(-'Yield curve'!Q321*$Q$9/100)</f>
        <v>0.2504139326</v>
      </c>
      <c r="R328" s="10">
        <f>exp(-'Yield curve'!R321*$R$9/100)</f>
        <v>0.2294982213</v>
      </c>
      <c r="S328" s="10">
        <f>exp(-'Yield curve'!S321*$S$9/100)</f>
        <v>0.2103126597</v>
      </c>
      <c r="T328" s="10">
        <f>exp(-'Yield curve'!T321*$T$9/100)</f>
        <v>0.1927155522</v>
      </c>
      <c r="U328" s="99">
        <f>exp(-'Yield curve'!U321*$U$9/100)</f>
        <v>0.1765766887</v>
      </c>
      <c r="V328" s="99">
        <f t="shared" si="4"/>
        <v>54.03358894</v>
      </c>
      <c r="W328" s="99">
        <f t="shared" si="5"/>
        <v>11.75956444</v>
      </c>
      <c r="X328" s="99">
        <f>W328*(Bonds!AO318/100)*(1/(1+(Bonds!U318/100)))</f>
        <v>-0.001082135313</v>
      </c>
      <c r="Y328" s="99">
        <f>-W328*Bonds!$AS$8</f>
        <v>-1.841283908</v>
      </c>
      <c r="Z328" s="99">
        <f t="shared" si="6"/>
        <v>-5.822650968</v>
      </c>
    </row>
    <row r="329">
      <c r="A329" s="262">
        <v>42674.0</v>
      </c>
      <c r="B329" s="10">
        <f>exp(-'Yield curve'!B322*$B$9/100)</f>
        <v>0.914022583</v>
      </c>
      <c r="C329" s="10">
        <f>exp(-'Yield curve'!C322*$C$9/100)</f>
        <v>0.8402968977</v>
      </c>
      <c r="D329" s="10">
        <f>exp(-'Yield curve'!D322*$D$9/100)</f>
        <v>0.77004987</v>
      </c>
      <c r="E329" s="10">
        <f>exp(-'Yield curve'!E322*$E$9/100)</f>
        <v>0.705534223</v>
      </c>
      <c r="F329" s="10">
        <f>exp(-'Yield curve'!F322*$F$9/100)</f>
        <v>0.6462944979</v>
      </c>
      <c r="G329" s="10">
        <f>exp(-'Yield curve'!G322*$G$9/100)</f>
        <v>0.5926211229</v>
      </c>
      <c r="H329" s="10">
        <f>exp(-'Yield curve'!H322*$H$9/100)</f>
        <v>0.5435138988</v>
      </c>
      <c r="I329" s="10">
        <f>exp(-'Yield curve'!I322*$I$9/100)</f>
        <v>0.498575623</v>
      </c>
      <c r="J329" s="10">
        <f>exp(-'Yield curve'!J322*$J$9/100)</f>
        <v>0.4574443688</v>
      </c>
      <c r="K329" s="10">
        <f>exp(-'Yield curve'!K322*$K$9/100)</f>
        <v>0.4197902908</v>
      </c>
      <c r="L329" s="10">
        <f>exp(-'Yield curve'!L322*$L$9/100)</f>
        <v>0.3849737996</v>
      </c>
      <c r="M329" s="10">
        <f>exp(-'Yield curve'!M322*$M$9/100)</f>
        <v>0.3530590343</v>
      </c>
      <c r="N329" s="10">
        <f>exp(-'Yield curve'!N322*$N$9/100)</f>
        <v>0.3238029912</v>
      </c>
      <c r="O329" s="10">
        <f>exp(-'Yield curve'!O322*$O$9/100)</f>
        <v>0.2969831131</v>
      </c>
      <c r="P329" s="10">
        <f>exp(-'Yield curve'!P322*$P$9/100)</f>
        <v>0.2723955612</v>
      </c>
      <c r="Q329" s="10">
        <f>exp(-'Yield curve'!Q322*$Q$9/100)</f>
        <v>0.249693778</v>
      </c>
      <c r="R329" s="10">
        <f>exp(-'Yield curve'!R322*$R$9/100)</f>
        <v>0.2288748343</v>
      </c>
      <c r="S329" s="10">
        <f>exp(-'Yield curve'!S322*$S$9/100)</f>
        <v>0.209783339</v>
      </c>
      <c r="T329" s="10">
        <f>exp(-'Yield curve'!T322*$T$9/100)</f>
        <v>0.1922766613</v>
      </c>
      <c r="U329" s="99">
        <f>exp(-'Yield curve'!U322*$U$9/100)</f>
        <v>0.1762238883</v>
      </c>
      <c r="V329" s="99">
        <f t="shared" si="4"/>
        <v>53.92723033</v>
      </c>
      <c r="W329" s="99">
        <f t="shared" si="5"/>
        <v>11.75647352</v>
      </c>
      <c r="X329" s="99">
        <f>W329*(Bonds!AO319/100)*(1/(1+(Bonds!U319/100)))</f>
        <v>0.006490508018</v>
      </c>
      <c r="Y329" s="99">
        <f>-W329*Bonds!$AS$8</f>
        <v>-1.84079994</v>
      </c>
      <c r="Z329" s="99">
        <f t="shared" si="6"/>
        <v>-5.821120526</v>
      </c>
    </row>
    <row r="330">
      <c r="A330" s="262">
        <v>42671.0</v>
      </c>
      <c r="B330" s="10">
        <f>exp(-'Yield curve'!B323*$B$9/100)</f>
        <v>0.9147540936</v>
      </c>
      <c r="C330" s="10">
        <f>exp(-'Yield curve'!C323*$C$9/100)</f>
        <v>0.8397928707</v>
      </c>
      <c r="D330" s="10">
        <f>exp(-'Yield curve'!D323*$D$9/100)</f>
        <v>0.7698188897</v>
      </c>
      <c r="E330" s="10">
        <f>exp(-'Yield curve'!E323*$E$9/100)</f>
        <v>0.7058164931</v>
      </c>
      <c r="F330" s="10">
        <f>exp(-'Yield curve'!F323*$F$9/100)</f>
        <v>0.6472646671</v>
      </c>
      <c r="G330" s="10">
        <f>exp(-'Yield curve'!G323*$G$9/100)</f>
        <v>0.594223362</v>
      </c>
      <c r="H330" s="10">
        <f>exp(-'Yield curve'!H323*$H$9/100)</f>
        <v>0.5458014577</v>
      </c>
      <c r="I330" s="10">
        <f>exp(-'Yield curve'!I323*$I$9/100)</f>
        <v>0.5011081498</v>
      </c>
      <c r="J330" s="10">
        <f>exp(-'Yield curve'!J323*$J$9/100)</f>
        <v>0.4601972855</v>
      </c>
      <c r="K330" s="10">
        <f>exp(-'Yield curve'!K323*$K$9/100)</f>
        <v>0.4227391317</v>
      </c>
      <c r="L330" s="10">
        <f>exp(-'Yield curve'!L323*$L$9/100)</f>
        <v>0.3879495398</v>
      </c>
      <c r="M330" s="10">
        <f>exp(-'Yield curve'!M323*$M$9/100)</f>
        <v>0.3560372211</v>
      </c>
      <c r="N330" s="10">
        <f>exp(-'Yield curve'!N323*$N$9/100)</f>
        <v>0.3267630462</v>
      </c>
      <c r="O330" s="10">
        <f>exp(-'Yield curve'!O323*$O$9/100)</f>
        <v>0.2999078555</v>
      </c>
      <c r="P330" s="10">
        <f>exp(-'Yield curve'!P323*$P$9/100)</f>
        <v>0.2752707831</v>
      </c>
      <c r="Q330" s="10">
        <f>exp(-'Yield curve'!Q323*$Q$9/100)</f>
        <v>0.2524252787</v>
      </c>
      <c r="R330" s="10">
        <f>exp(-'Yield curve'!R323*$R$9/100)</f>
        <v>0.2314572703</v>
      </c>
      <c r="S330" s="10">
        <f>exp(-'Yield curve'!S323*$S$9/100)</f>
        <v>0.2122140169</v>
      </c>
      <c r="T330" s="10">
        <f>exp(-'Yield curve'!T323*$T$9/100)</f>
        <v>0.1945550738</v>
      </c>
      <c r="U330" s="99">
        <f>exp(-'Yield curve'!U323*$U$9/100)</f>
        <v>0.1783513139</v>
      </c>
      <c r="V330" s="99">
        <f t="shared" si="4"/>
        <v>54.30092259</v>
      </c>
      <c r="W330" s="99">
        <f t="shared" si="5"/>
        <v>11.79174154</v>
      </c>
      <c r="X330" s="99">
        <f>W330*(Bonds!AO320/100)*(1/(1+(Bonds!U320/100)))</f>
        <v>0.004342383187</v>
      </c>
      <c r="Y330" s="99">
        <f>-W330*Bonds!$AS$8</f>
        <v>-1.84632212</v>
      </c>
      <c r="Z330" s="99">
        <f t="shared" si="6"/>
        <v>-5.838583193</v>
      </c>
    </row>
    <row r="331">
      <c r="A331" s="262">
        <v>42670.0</v>
      </c>
      <c r="B331" s="10">
        <f>exp(-'Yield curve'!B324*$B$9/100)</f>
        <v>0.9147540936</v>
      </c>
      <c r="C331" s="10">
        <f>exp(-'Yield curve'!C324*$C$9/100)</f>
        <v>0.8406330837</v>
      </c>
      <c r="D331" s="10">
        <f>exp(-'Yield curve'!D324*$D$9/100)</f>
        <v>0.7709744845</v>
      </c>
      <c r="E331" s="10">
        <f>exp(-'Yield curve'!E324*$E$9/100)</f>
        <v>0.7072295387</v>
      </c>
      <c r="F331" s="10">
        <f>exp(-'Yield curve'!F324*$F$9/100)</f>
        <v>0.6488848531</v>
      </c>
      <c r="G331" s="10">
        <f>exp(-'Yield curve'!G324*$G$9/100)</f>
        <v>0.5956512108</v>
      </c>
      <c r="H331" s="10">
        <f>exp(-'Yield curve'!H324*$H$9/100)</f>
        <v>0.5469488451</v>
      </c>
      <c r="I331" s="10">
        <f>exp(-'Yield curve'!I324*$I$9/100)</f>
        <v>0.5023122537</v>
      </c>
      <c r="J331" s="10">
        <f>exp(-'Yield curve'!J324*$J$9/100)</f>
        <v>0.4614414971</v>
      </c>
      <c r="K331" s="10">
        <f>exp(-'Yield curve'!K324*$K$9/100)</f>
        <v>0.4240092534</v>
      </c>
      <c r="L331" s="10">
        <f>exp(-'Yield curve'!L324*$L$9/100)</f>
        <v>0.3892318879</v>
      </c>
      <c r="M331" s="10">
        <f>exp(-'Yield curve'!M324*$M$9/100)</f>
        <v>0.357321265</v>
      </c>
      <c r="N331" s="10">
        <f>exp(-'Yield curve'!N324*$N$9/100)</f>
        <v>0.3280399104</v>
      </c>
      <c r="O331" s="10">
        <f>exp(-'Yield curve'!O324*$O$9/100)</f>
        <v>0.3011701173</v>
      </c>
      <c r="P331" s="10">
        <f>exp(-'Yield curve'!P324*$P$9/100)</f>
        <v>0.2765122929</v>
      </c>
      <c r="Q331" s="10">
        <f>exp(-'Yield curve'!Q324*$Q$9/100)</f>
        <v>0.2537210104</v>
      </c>
      <c r="R331" s="10">
        <f>exp(-'Yield curve'!R324*$R$9/100)</f>
        <v>0.2327989671</v>
      </c>
      <c r="S331" s="10">
        <f>exp(-'Yield curve'!S324*$S$9/100)</f>
        <v>0.2135936288</v>
      </c>
      <c r="T331" s="10">
        <f>exp(-'Yield curve'!T324*$T$9/100)</f>
        <v>0.1959648446</v>
      </c>
      <c r="U331" s="99">
        <f>exp(-'Yield curve'!U324*$U$9/100)</f>
        <v>0.1797838469</v>
      </c>
      <c r="V331" s="99">
        <f t="shared" si="4"/>
        <v>54.54229223</v>
      </c>
      <c r="W331" s="99">
        <f t="shared" si="5"/>
        <v>11.81227411</v>
      </c>
      <c r="X331" s="99">
        <f>W331*(Bonds!AO321/100)*(1/(1+(Bonds!U321/100)))</f>
        <v>0.008703093834</v>
      </c>
      <c r="Y331" s="99">
        <f>-W331*Bonds!$AS$8</f>
        <v>-1.849537058</v>
      </c>
      <c r="Z331" s="99">
        <f t="shared" si="6"/>
        <v>-5.848749722</v>
      </c>
    </row>
    <row r="332">
      <c r="A332" s="262">
        <v>42669.0</v>
      </c>
      <c r="B332" s="10">
        <f>exp(-'Yield curve'!B325*$B$9/100)</f>
        <v>0.915028561</v>
      </c>
      <c r="C332" s="10">
        <f>exp(-'Yield curve'!C325*$C$9/100)</f>
        <v>0.8406330837</v>
      </c>
      <c r="D332" s="10">
        <f>exp(-'Yield curve'!D325*$D$9/100)</f>
        <v>0.7712058115</v>
      </c>
      <c r="E332" s="10">
        <f>exp(-'Yield curve'!E325*$E$9/100)</f>
        <v>0.707937122</v>
      </c>
      <c r="F332" s="10">
        <f>exp(-'Yield curve'!F325*$F$9/100)</f>
        <v>0.6501839215</v>
      </c>
      <c r="G332" s="10">
        <f>exp(-'Yield curve'!G325*$G$9/100)</f>
        <v>0.5976201067</v>
      </c>
      <c r="H332" s="10">
        <f>exp(-'Yield curve'!H325*$H$9/100)</f>
        <v>0.5496354713</v>
      </c>
      <c r="I332" s="10">
        <f>exp(-'Yield curve'!I325*$I$9/100)</f>
        <v>0.5052678134</v>
      </c>
      <c r="J332" s="10">
        <f>exp(-'Yield curve'!J325*$J$9/100)</f>
        <v>0.4646364533</v>
      </c>
      <c r="K332" s="10">
        <f>exp(-'Yield curve'!K325*$K$9/100)</f>
        <v>0.4274149319</v>
      </c>
      <c r="L332" s="10">
        <f>exp(-'Yield curve'!L325*$L$9/100)</f>
        <v>0.3926722439</v>
      </c>
      <c r="M332" s="10">
        <f>exp(-'Yield curve'!M325*$M$9/100)</f>
        <v>0.3607680673</v>
      </c>
      <c r="N332" s="10">
        <f>exp(-'Yield curve'!N325*$N$9/100)</f>
        <v>0.3314693275</v>
      </c>
      <c r="O332" s="10">
        <f>exp(-'Yield curve'!O325*$O$9/100)</f>
        <v>0.3045621828</v>
      </c>
      <c r="P332" s="10">
        <f>exp(-'Yield curve'!P325*$P$9/100)</f>
        <v>0.2798504292</v>
      </c>
      <c r="Q332" s="10">
        <f>exp(-'Yield curve'!Q325*$Q$9/100)</f>
        <v>0.2569895131</v>
      </c>
      <c r="R332" s="10">
        <f>exp(-'Yield curve'!R325*$R$9/100)</f>
        <v>0.2359866602</v>
      </c>
      <c r="S332" s="10">
        <f>exp(-'Yield curve'!S325*$S$9/100)</f>
        <v>0.2166916291</v>
      </c>
      <c r="T332" s="10">
        <f>exp(-'Yield curve'!T325*$T$9/100)</f>
        <v>0.1989662633</v>
      </c>
      <c r="U332" s="99">
        <f>exp(-'Yield curve'!U325*$U$9/100)</f>
        <v>0.1826835241</v>
      </c>
      <c r="V332" s="99">
        <f t="shared" si="4"/>
        <v>55.02916487</v>
      </c>
      <c r="W332" s="99">
        <f t="shared" si="5"/>
        <v>11.8586539</v>
      </c>
      <c r="X332" s="99">
        <f>W332*(Bonds!AO322/100)*(1/(1+(Bonds!U322/100)))</f>
        <v>0.004371853971</v>
      </c>
      <c r="Y332" s="99">
        <f>-W332*Bonds!$AS$8</f>
        <v>-1.856799093</v>
      </c>
      <c r="Z332" s="99">
        <f t="shared" si="6"/>
        <v>-5.871714291</v>
      </c>
    </row>
    <row r="333">
      <c r="A333" s="262">
        <v>42668.0</v>
      </c>
      <c r="B333" s="10">
        <f>exp(-'Yield curve'!B326*$B$9/100)</f>
        <v>0.9143882651</v>
      </c>
      <c r="C333" s="10">
        <f>exp(-'Yield curve'!C326*$C$9/100)</f>
        <v>0.8414741372</v>
      </c>
      <c r="D333" s="10">
        <f>exp(-'Yield curve'!D326*$D$9/100)</f>
        <v>0.7728270454</v>
      </c>
      <c r="E333" s="10">
        <f>exp(-'Yield curve'!E326*$E$9/100)</f>
        <v>0.7097801534</v>
      </c>
      <c r="F333" s="10">
        <f>exp(-'Yield curve'!F326*$F$9/100)</f>
        <v>0.652137402</v>
      </c>
      <c r="G333" s="10">
        <f>exp(-'Yield curve'!G326*$G$9/100)</f>
        <v>0.599415659</v>
      </c>
      <c r="H333" s="10">
        <f>exp(-'Yield curve'!H326*$H$9/100)</f>
        <v>0.5511766072</v>
      </c>
      <c r="I333" s="10">
        <f>exp(-'Yield curve'!I326*$I$9/100)</f>
        <v>0.5067521082</v>
      </c>
      <c r="J333" s="10">
        <f>exp(-'Yield curve'!J326*$J$9/100)</f>
        <v>0.4660324556</v>
      </c>
      <c r="K333" s="10">
        <f>exp(-'Yield curve'!K326*$K$9/100)</f>
        <v>0.428699102</v>
      </c>
      <c r="L333" s="10">
        <f>exp(-'Yield curve'!L326*$L$9/100)</f>
        <v>0.3940568858</v>
      </c>
      <c r="M333" s="10">
        <f>exp(-'Yield curve'!M326*$M$9/100)</f>
        <v>0.3622430078</v>
      </c>
      <c r="N333" s="10">
        <f>exp(-'Yield curve'!N326*$N$9/100)</f>
        <v>0.3330242396</v>
      </c>
      <c r="O333" s="10">
        <f>exp(-'Yield curve'!O326*$O$9/100)</f>
        <v>0.3061867711</v>
      </c>
      <c r="P333" s="10">
        <f>exp(-'Yield curve'!P326*$P$9/100)</f>
        <v>0.2815345792</v>
      </c>
      <c r="Q333" s="10">
        <f>exp(-'Yield curve'!Q326*$Q$9/100)</f>
        <v>0.2586395204</v>
      </c>
      <c r="R333" s="10">
        <f>exp(-'Yield curve'!R326*$R$9/100)</f>
        <v>0.2375968379</v>
      </c>
      <c r="S333" s="10">
        <f>exp(-'Yield curve'!S326*$S$9/100)</f>
        <v>0.218257439</v>
      </c>
      <c r="T333" s="10">
        <f>exp(-'Yield curve'!T326*$T$9/100)</f>
        <v>0.2004841676</v>
      </c>
      <c r="U333" s="99">
        <f>exp(-'Yield curve'!U326*$U$9/100)</f>
        <v>0.1841508537</v>
      </c>
      <c r="V333" s="99">
        <f t="shared" si="4"/>
        <v>55.29051432</v>
      </c>
      <c r="W333" s="99">
        <f t="shared" si="5"/>
        <v>11.87905763</v>
      </c>
      <c r="X333" s="99">
        <f>W333*(Bonds!AO323/100)*(1/(1+(Bonds!U323/100)))</f>
        <v>0.005476238997</v>
      </c>
      <c r="Y333" s="99">
        <f>-W333*Bonds!$AS$8</f>
        <v>-1.85999386</v>
      </c>
      <c r="Z333" s="99">
        <f t="shared" si="6"/>
        <v>-5.881817032</v>
      </c>
    </row>
    <row r="334">
      <c r="A334" s="262">
        <v>42667.0</v>
      </c>
      <c r="B334" s="10">
        <f>exp(-'Yield curve'!B327*$B$9/100)</f>
        <v>0.9142054058</v>
      </c>
      <c r="C334" s="10">
        <f>exp(-'Yield curve'!C327*$C$9/100)</f>
        <v>0.8413058592</v>
      </c>
      <c r="D334" s="10">
        <f>exp(-'Yield curve'!D327*$D$9/100)</f>
        <v>0.7725952321</v>
      </c>
      <c r="E334" s="10">
        <f>exp(-'Yield curve'!E327*$E$9/100)</f>
        <v>0.7096382116</v>
      </c>
      <c r="F334" s="10">
        <f>exp(-'Yield curve'!F327*$F$9/100)</f>
        <v>0.652137402</v>
      </c>
      <c r="G334" s="10">
        <f>exp(-'Yield curve'!G327*$G$9/100)</f>
        <v>0.5999553759</v>
      </c>
      <c r="H334" s="10">
        <f>exp(-'Yield curve'!H327*$H$9/100)</f>
        <v>0.5523352942</v>
      </c>
      <c r="I334" s="10">
        <f>exp(-'Yield curve'!I327*$I$9/100)</f>
        <v>0.5082407634</v>
      </c>
      <c r="J334" s="10">
        <f>exp(-'Yield curve'!J327*$J$9/100)</f>
        <v>0.467853531</v>
      </c>
      <c r="K334" s="10">
        <f>exp(-'Yield curve'!K327*$K$9/100)</f>
        <v>0.4308479652</v>
      </c>
      <c r="L334" s="10">
        <f>exp(-'Yield curve'!L327*$L$9/100)</f>
        <v>0.3962301697</v>
      </c>
      <c r="M334" s="10">
        <f>exp(-'Yield curve'!M327*$M$9/100)</f>
        <v>0.3644229993</v>
      </c>
      <c r="N334" s="10">
        <f>exp(-'Yield curve'!N327*$N$9/100)</f>
        <v>0.3351959476</v>
      </c>
      <c r="O334" s="10">
        <f>exp(-'Yield curve'!O327*$O$9/100)</f>
        <v>0.3083375977</v>
      </c>
      <c r="P334" s="10">
        <f>exp(-'Yield curve'!P327*$P$9/100)</f>
        <v>0.2836540265</v>
      </c>
      <c r="Q334" s="10">
        <f>exp(-'Yield curve'!Q327*$Q$9/100)</f>
        <v>0.2607169351</v>
      </c>
      <c r="R334" s="10">
        <f>exp(-'Yield curve'!R327*$R$9/100)</f>
        <v>0.2396250186</v>
      </c>
      <c r="S334" s="10">
        <f>exp(-'Yield curve'!S327*$S$9/100)</f>
        <v>0.220230622</v>
      </c>
      <c r="T334" s="10">
        <f>exp(-'Yield curve'!T327*$T$9/100)</f>
        <v>0.2023978427</v>
      </c>
      <c r="U334" s="99">
        <f>exp(-'Yield curve'!U327*$U$9/100)</f>
        <v>0.1860016006</v>
      </c>
      <c r="V334" s="99">
        <f t="shared" si="4"/>
        <v>55.58387126</v>
      </c>
      <c r="W334" s="99">
        <f t="shared" si="5"/>
        <v>11.91002617</v>
      </c>
      <c r="X334" s="99">
        <f>W334*(Bonds!AO324/100)*(1/(1+(Bonds!U324/100)))</f>
        <v>0.003295828659</v>
      </c>
      <c r="Y334" s="99">
        <f>-W334*Bonds!$AS$8</f>
        <v>-1.864842837</v>
      </c>
      <c r="Z334" s="99">
        <f t="shared" si="6"/>
        <v>-5.897150845</v>
      </c>
    </row>
    <row r="335">
      <c r="A335" s="262">
        <v>42664.0</v>
      </c>
      <c r="B335" s="10">
        <f>exp(-'Yield curve'!B328*$B$9/100)</f>
        <v>0.913657047</v>
      </c>
      <c r="C335" s="10">
        <f>exp(-'Yield curve'!C328*$C$9/100)</f>
        <v>0.8402968977</v>
      </c>
      <c r="D335" s="10">
        <f>exp(-'Yield curve'!D328*$D$9/100)</f>
        <v>0.772131814</v>
      </c>
      <c r="E335" s="10">
        <f>exp(-'Yield curve'!E328*$E$9/100)</f>
        <v>0.7094962981</v>
      </c>
      <c r="F335" s="10">
        <f>exp(-'Yield curve'!F328*$F$9/100)</f>
        <v>0.6524635522</v>
      </c>
      <c r="G335" s="10">
        <f>exp(-'Yield curve'!G328*$G$9/100)</f>
        <v>0.6004955788</v>
      </c>
      <c r="H335" s="10">
        <f>exp(-'Yield curve'!H328*$H$9/100)</f>
        <v>0.5531091052</v>
      </c>
      <c r="I335" s="10">
        <f>exp(-'Yield curve'!I328*$I$9/100)</f>
        <v>0.5090545995</v>
      </c>
      <c r="J335" s="10">
        <f>exp(-'Yield curve'!J328*$J$9/100)</f>
        <v>0.4686964257</v>
      </c>
      <c r="K335" s="10">
        <f>exp(-'Yield curve'!K328*$K$9/100)</f>
        <v>0.4317105234</v>
      </c>
      <c r="L335" s="10">
        <f>exp(-'Yield curve'!L328*$L$9/100)</f>
        <v>0.3971028356</v>
      </c>
      <c r="M335" s="10">
        <f>exp(-'Yield curve'!M328*$M$9/100)</f>
        <v>0.3652986649</v>
      </c>
      <c r="N335" s="10">
        <f>exp(-'Yield curve'!N328*$N$9/100)</f>
        <v>0.336068591</v>
      </c>
      <c r="O335" s="10">
        <f>exp(-'Yield curve'!O328*$O$9/100)</f>
        <v>0.3092021527</v>
      </c>
      <c r="P335" s="10">
        <f>exp(-'Yield curve'!P328*$P$9/100)</f>
        <v>0.2845062663</v>
      </c>
      <c r="Q335" s="10">
        <f>exp(-'Yield curve'!Q328*$Q$9/100)</f>
        <v>0.2616362758</v>
      </c>
      <c r="R335" s="10">
        <f>exp(-'Yield curve'!R328*$R$9/100)</f>
        <v>0.2406046858</v>
      </c>
      <c r="S335" s="10">
        <f>exp(-'Yield curve'!S328*$S$9/100)</f>
        <v>0.2212637168</v>
      </c>
      <c r="T335" s="10">
        <f>exp(-'Yield curve'!T328*$T$9/100)</f>
        <v>0.2034774685</v>
      </c>
      <c r="U335" s="99">
        <f>exp(-'Yield curve'!U328*$U$9/100)</f>
        <v>0.1871209649</v>
      </c>
      <c r="V335" s="99">
        <f t="shared" si="4"/>
        <v>55.74167035</v>
      </c>
      <c r="W335" s="99">
        <f t="shared" si="5"/>
        <v>11.92922328</v>
      </c>
      <c r="X335" s="99">
        <f>W335*(Bonds!AO325/100)*(1/(1+(Bonds!U325/100)))</f>
        <v>-0.007704794517</v>
      </c>
      <c r="Y335" s="99">
        <f>-W335*Bonds!$AS$8</f>
        <v>-1.867848675</v>
      </c>
      <c r="Z335" s="99">
        <f t="shared" si="6"/>
        <v>-5.906656138</v>
      </c>
    </row>
    <row r="336">
      <c r="A336" s="262">
        <v>42663.0</v>
      </c>
      <c r="B336" s="10">
        <f>exp(-'Yield curve'!B329*$B$9/100)</f>
        <v>0.9139311853</v>
      </c>
      <c r="C336" s="10">
        <f>exp(-'Yield curve'!C329*$C$9/100)</f>
        <v>0.8406330837</v>
      </c>
      <c r="D336" s="10">
        <f>exp(-'Yield curve'!D329*$D$9/100)</f>
        <v>0.7716686739</v>
      </c>
      <c r="E336" s="10">
        <f>exp(-'Yield curve'!E329*$E$9/100)</f>
        <v>0.7083620117</v>
      </c>
      <c r="F336" s="10">
        <f>exp(-'Yield curve'!F329*$F$9/100)</f>
        <v>0.6505090947</v>
      </c>
      <c r="G336" s="10">
        <f>exp(-'Yield curve'!G329*$G$9/100)</f>
        <v>0.5981582069</v>
      </c>
      <c r="H336" s="10">
        <f>exp(-'Yield curve'!H329*$H$9/100)</f>
        <v>0.5504054998</v>
      </c>
      <c r="I336" s="10">
        <f>exp(-'Yield curve'!I329*$I$9/100)</f>
        <v>0.5062118608</v>
      </c>
      <c r="J336" s="10">
        <f>exp(-'Yield curve'!J329*$J$9/100)</f>
        <v>0.46575292</v>
      </c>
      <c r="K336" s="10">
        <f>exp(-'Yield curve'!K329*$K$9/100)</f>
        <v>0.428699102</v>
      </c>
      <c r="L336" s="10">
        <f>exp(-'Yield curve'!L329*$L$9/100)</f>
        <v>0.3940568858</v>
      </c>
      <c r="M336" s="10">
        <f>exp(-'Yield curve'!M329*$M$9/100)</f>
        <v>0.3622430078</v>
      </c>
      <c r="N336" s="10">
        <f>exp(-'Yield curve'!N329*$N$9/100)</f>
        <v>0.3330242396</v>
      </c>
      <c r="O336" s="10">
        <f>exp(-'Yield curve'!O329*$O$9/100)</f>
        <v>0.3061867711</v>
      </c>
      <c r="P336" s="10">
        <f>exp(-'Yield curve'!P329*$P$9/100)</f>
        <v>0.2815345792</v>
      </c>
      <c r="Q336" s="10">
        <f>exp(-'Yield curve'!Q329*$Q$9/100)</f>
        <v>0.2587222983</v>
      </c>
      <c r="R336" s="10">
        <f>exp(-'Yield curve'!R329*$R$9/100)</f>
        <v>0.2377584587</v>
      </c>
      <c r="S336" s="10">
        <f>exp(-'Yield curve'!S329*$S$9/100)</f>
        <v>0.2184932844</v>
      </c>
      <c r="T336" s="10">
        <f>exp(-'Yield curve'!T329*$T$9/100)</f>
        <v>0.2007891352</v>
      </c>
      <c r="U336" s="99">
        <f>exp(-'Yield curve'!U329*$U$9/100)</f>
        <v>0.184519524</v>
      </c>
      <c r="V336" s="99">
        <f t="shared" si="4"/>
        <v>55.29859169</v>
      </c>
      <c r="W336" s="99">
        <f t="shared" si="5"/>
        <v>11.88937425</v>
      </c>
      <c r="X336" s="99">
        <f>W336*(Bonds!AO326/100)*(1/(1+(Bonds!U326/100)))</f>
        <v>-0.002192600138</v>
      </c>
      <c r="Y336" s="99">
        <f>-W336*Bonds!$AS$8</f>
        <v>-1.861609211</v>
      </c>
      <c r="Z336" s="99">
        <f t="shared" si="6"/>
        <v>-5.886925219</v>
      </c>
    </row>
    <row r="337">
      <c r="A337" s="262">
        <v>42662.0</v>
      </c>
      <c r="B337" s="10">
        <f>exp(-'Yield curve'!B330*$B$9/100)</f>
        <v>0.9138397967</v>
      </c>
      <c r="C337" s="10">
        <f>exp(-'Yield curve'!C330*$C$9/100)</f>
        <v>0.8404649738</v>
      </c>
      <c r="D337" s="10">
        <f>exp(-'Yield curve'!D330*$D$9/100)</f>
        <v>0.7719002092</v>
      </c>
      <c r="E337" s="10">
        <f>exp(-'Yield curve'!E330*$E$9/100)</f>
        <v>0.7087871564</v>
      </c>
      <c r="F337" s="10">
        <f>exp(-'Yield curve'!F330*$F$9/100)</f>
        <v>0.6511599292</v>
      </c>
      <c r="G337" s="10">
        <f>exp(-'Yield curve'!G330*$G$9/100)</f>
        <v>0.5986967916</v>
      </c>
      <c r="H337" s="10">
        <f>exp(-'Yield curve'!H330*$H$9/100)</f>
        <v>0.5507909186</v>
      </c>
      <c r="I337" s="10">
        <f>exp(-'Yield curve'!I330*$I$9/100)</f>
        <v>0.5063468687</v>
      </c>
      <c r="J337" s="10">
        <f>exp(-'Yield curve'!J330*$J$9/100)</f>
        <v>0.4656132151</v>
      </c>
      <c r="K337" s="10">
        <f>exp(-'Yield curve'!K330*$K$9/100)</f>
        <v>0.4282706172</v>
      </c>
      <c r="L337" s="10">
        <f>exp(-'Yield curve'!L330*$L$9/100)</f>
        <v>0.3935370738</v>
      </c>
      <c r="M337" s="10">
        <f>exp(-'Yield curve'!M330*$M$9/100)</f>
        <v>0.3616349505</v>
      </c>
      <c r="N337" s="10">
        <f>exp(-'Yield curve'!N330*$N$9/100)</f>
        <v>0.3323322691</v>
      </c>
      <c r="O337" s="10">
        <f>exp(-'Yield curve'!O330*$O$9/100)</f>
        <v>0.3054161519</v>
      </c>
      <c r="P337" s="10">
        <f>exp(-'Yield curve'!P330*$P$9/100)</f>
        <v>0.2806912411</v>
      </c>
      <c r="Q337" s="10">
        <f>exp(-'Yield curve'!Q330*$Q$9/100)</f>
        <v>0.2578957102</v>
      </c>
      <c r="R337" s="10">
        <f>exp(-'Yield curve'!R330*$R$9/100)</f>
        <v>0.2369514526</v>
      </c>
      <c r="S337" s="10">
        <f>exp(-'Yield curve'!S330*$S$9/100)</f>
        <v>0.2177081227</v>
      </c>
      <c r="T337" s="10">
        <f>exp(-'Yield curve'!T330*$T$9/100)</f>
        <v>0.2000275844</v>
      </c>
      <c r="U337" s="99">
        <f>exp(-'Yield curve'!U330*$U$9/100)</f>
        <v>0.1837829201</v>
      </c>
      <c r="V337" s="99">
        <f t="shared" si="4"/>
        <v>55.20168382</v>
      </c>
      <c r="W337" s="99">
        <f t="shared" si="5"/>
        <v>11.87565747</v>
      </c>
      <c r="X337" s="99">
        <f>W337*(Bonds!AO327/100)*(1/(1+(Bonds!U327/100)))</f>
        <v>-0.01204316697</v>
      </c>
      <c r="Y337" s="99">
        <f>-W337*Bonds!$AS$8</f>
        <v>-1.85946147</v>
      </c>
      <c r="Z337" s="99">
        <f t="shared" si="6"/>
        <v>-5.880133468</v>
      </c>
    </row>
    <row r="338">
      <c r="A338" s="262">
        <v>42661.0</v>
      </c>
      <c r="B338" s="10">
        <f>exp(-'Yield curve'!B331*$B$9/100)</f>
        <v>0.913382991</v>
      </c>
      <c r="C338" s="10">
        <f>exp(-'Yield curve'!C331*$C$9/100)</f>
        <v>0.8387857237</v>
      </c>
      <c r="D338" s="10">
        <f>exp(-'Yield curve'!D331*$D$9/100)</f>
        <v>0.7691263644</v>
      </c>
      <c r="E338" s="10">
        <f>exp(-'Yield curve'!E331*$E$9/100)</f>
        <v>0.7053931303</v>
      </c>
      <c r="F338" s="10">
        <f>exp(-'Yield curve'!F331*$F$9/100)</f>
        <v>0.6472646671</v>
      </c>
      <c r="G338" s="10">
        <f>exp(-'Yield curve'!G331*$G$9/100)</f>
        <v>0.5944016558</v>
      </c>
      <c r="H338" s="10">
        <f>exp(-'Yield curve'!H331*$H$9/100)</f>
        <v>0.5461836524</v>
      </c>
      <c r="I338" s="10">
        <f>exp(-'Yield curve'!I331*$I$9/100)</f>
        <v>0.5017767396</v>
      </c>
      <c r="J338" s="10">
        <f>exp(-'Yield curve'!J331*$J$9/100)</f>
        <v>0.4611647152</v>
      </c>
      <c r="K338" s="10">
        <f>exp(-'Yield curve'!K331*$K$9/100)</f>
        <v>0.4240092534</v>
      </c>
      <c r="L338" s="10">
        <f>exp(-'Yield curve'!L331*$L$9/100)</f>
        <v>0.3892318879</v>
      </c>
      <c r="M338" s="10">
        <f>exp(-'Yield curve'!M331*$M$9/100)</f>
        <v>0.357321265</v>
      </c>
      <c r="N338" s="10">
        <f>exp(-'Yield curve'!N331*$N$9/100)</f>
        <v>0.3280399104</v>
      </c>
      <c r="O338" s="10">
        <f>exp(-'Yield curve'!O331*$O$9/100)</f>
        <v>0.3011701173</v>
      </c>
      <c r="P338" s="10">
        <f>exp(-'Yield curve'!P331*$P$9/100)</f>
        <v>0.2765122929</v>
      </c>
      <c r="Q338" s="10">
        <f>exp(-'Yield curve'!Q331*$Q$9/100)</f>
        <v>0.2537210104</v>
      </c>
      <c r="R338" s="10">
        <f>exp(-'Yield curve'!R331*$R$9/100)</f>
        <v>0.2327989671</v>
      </c>
      <c r="S338" s="10">
        <f>exp(-'Yield curve'!S331*$S$9/100)</f>
        <v>0.2135936288</v>
      </c>
      <c r="T338" s="10">
        <f>exp(-'Yield curve'!T331*$T$9/100)</f>
        <v>0.1959648446</v>
      </c>
      <c r="U338" s="99">
        <f>exp(-'Yield curve'!U331*$U$9/100)</f>
        <v>0.1797838469</v>
      </c>
      <c r="V338" s="99">
        <f t="shared" si="4"/>
        <v>54.49689135</v>
      </c>
      <c r="W338" s="99">
        <f t="shared" si="5"/>
        <v>11.81876155</v>
      </c>
      <c r="X338" s="99">
        <f>W338*(Bonds!AO328/100)*(1/(1+(Bonds!U328/100)))</f>
        <v>-0.001088484209</v>
      </c>
      <c r="Y338" s="99">
        <f>-W338*Bonds!$AS$8</f>
        <v>-1.850552846</v>
      </c>
      <c r="Z338" s="99">
        <f t="shared" si="6"/>
        <v>-5.851961924</v>
      </c>
    </row>
    <row r="339">
      <c r="A339" s="262">
        <v>42660.0</v>
      </c>
      <c r="B339" s="10">
        <f>exp(-'Yield curve'!B332*$B$9/100)</f>
        <v>0.913382991</v>
      </c>
      <c r="C339" s="10">
        <f>exp(-'Yield curve'!C332*$C$9/100)</f>
        <v>0.8392891462</v>
      </c>
      <c r="D339" s="10">
        <f>exp(-'Yield curve'!D332*$D$9/100)</f>
        <v>0.7695879787</v>
      </c>
      <c r="E339" s="10">
        <f>exp(-'Yield curve'!E332*$E$9/100)</f>
        <v>0.705675344</v>
      </c>
      <c r="F339" s="10">
        <f>exp(-'Yield curve'!F332*$F$9/100)</f>
        <v>0.6472646671</v>
      </c>
      <c r="G339" s="10">
        <f>exp(-'Yield curve'!G332*$G$9/100)</f>
        <v>0.594223362</v>
      </c>
      <c r="H339" s="10">
        <f>exp(-'Yield curve'!H332*$H$9/100)</f>
        <v>0.5458014577</v>
      </c>
      <c r="I339" s="10">
        <f>exp(-'Yield curve'!I332*$I$9/100)</f>
        <v>0.5012417965</v>
      </c>
      <c r="J339" s="10">
        <f>exp(-'Yield curve'!J332*$J$9/100)</f>
        <v>0.4604734867</v>
      </c>
      <c r="K339" s="10">
        <f>exp(-'Yield curve'!K332*$K$9/100)</f>
        <v>0.4231620823</v>
      </c>
      <c r="L339" s="10">
        <f>exp(-'Yield curve'!L332*$L$9/100)</f>
        <v>0.3884619713</v>
      </c>
      <c r="M339" s="10">
        <f>exp(-'Yield curve'!M332*$M$9/100)</f>
        <v>0.3566358663</v>
      </c>
      <c r="N339" s="10">
        <f>exp(-'Yield curve'!N332*$N$9/100)</f>
        <v>0.3274434207</v>
      </c>
      <c r="O339" s="10">
        <f>exp(-'Yield curve'!O332*$O$9/100)</f>
        <v>0.3006645763</v>
      </c>
      <c r="P339" s="10">
        <f>exp(-'Yield curve'!P332*$P$9/100)</f>
        <v>0.2760978354</v>
      </c>
      <c r="Q339" s="10">
        <f>exp(-'Yield curve'!Q332*$Q$9/100)</f>
        <v>0.2533153813</v>
      </c>
      <c r="R339" s="10">
        <f>exp(-'Yield curve'!R332*$R$9/100)</f>
        <v>0.2324035451</v>
      </c>
      <c r="S339" s="10">
        <f>exp(-'Yield curve'!S332*$S$9/100)</f>
        <v>0.2132095061</v>
      </c>
      <c r="T339" s="10">
        <f>exp(-'Yield curve'!T332*$T$9/100)</f>
        <v>0.1955928649</v>
      </c>
      <c r="U339" s="99">
        <f>exp(-'Yield curve'!U332*$U$9/100)</f>
        <v>0.1794246386</v>
      </c>
      <c r="V339" s="99">
        <f t="shared" si="4"/>
        <v>54.43587153</v>
      </c>
      <c r="W339" s="99">
        <f t="shared" si="5"/>
        <v>11.81210217</v>
      </c>
      <c r="X339" s="99">
        <f>W339*(Bonds!AO329/100)*(1/(1+(Bonds!U329/100)))</f>
        <v>0.02393095567</v>
      </c>
      <c r="Y339" s="99">
        <f>-W339*Bonds!$AS$8</f>
        <v>-1.849510137</v>
      </c>
      <c r="Z339" s="99">
        <f t="shared" si="6"/>
        <v>-5.848664587</v>
      </c>
    </row>
    <row r="340">
      <c r="A340" s="262">
        <v>42657.0</v>
      </c>
      <c r="B340" s="10">
        <f>exp(-'Yield curve'!B333*$B$9/100)</f>
        <v>0.9135656859</v>
      </c>
      <c r="C340" s="10">
        <f>exp(-'Yield curve'!C333*$C$9/100)</f>
        <v>0.8408012271</v>
      </c>
      <c r="D340" s="10">
        <f>exp(-'Yield curve'!D333*$D$9/100)</f>
        <v>0.7725952321</v>
      </c>
      <c r="E340" s="10">
        <f>exp(-'Yield curve'!E333*$E$9/100)</f>
        <v>0.7096382116</v>
      </c>
      <c r="F340" s="10">
        <f>exp(-'Yield curve'!F333*$F$9/100)</f>
        <v>0.652137402</v>
      </c>
      <c r="G340" s="10">
        <f>exp(-'Yield curve'!G333*$G$9/100)</f>
        <v>0.5997754163</v>
      </c>
      <c r="H340" s="10">
        <f>exp(-'Yield curve'!H333*$H$9/100)</f>
        <v>0.5519487948</v>
      </c>
      <c r="I340" s="10">
        <f>exp(-'Yield curve'!I333*$I$9/100)</f>
        <v>0.5082407634</v>
      </c>
      <c r="J340" s="10">
        <f>exp(-'Yield curve'!J333*$J$9/100)</f>
        <v>0.4682747887</v>
      </c>
      <c r="K340" s="10">
        <f>exp(-'Yield curve'!K333*$K$9/100)</f>
        <v>0.4317105234</v>
      </c>
      <c r="L340" s="10">
        <f>exp(-'Yield curve'!L333*$L$9/100)</f>
        <v>0.3972775993</v>
      </c>
      <c r="M340" s="10">
        <f>exp(-'Yield curve'!M333*$M$9/100)</f>
        <v>0.36564952</v>
      </c>
      <c r="N340" s="10">
        <f>exp(-'Yield curve'!N333*$N$9/100)</f>
        <v>0.3365932671</v>
      </c>
      <c r="O340" s="10">
        <f>exp(-'Yield curve'!O333*$O$9/100)</f>
        <v>0.3098955419</v>
      </c>
      <c r="P340" s="10">
        <f>exp(-'Yield curve'!P333*$P$9/100)</f>
        <v>0.2853610667</v>
      </c>
      <c r="Q340" s="10">
        <f>exp(-'Yield curve'!Q333*$Q$9/100)</f>
        <v>0.2623908744</v>
      </c>
      <c r="R340" s="10">
        <f>exp(-'Yield curve'!R333*$R$9/100)</f>
        <v>0.2412600214</v>
      </c>
      <c r="S340" s="10">
        <f>exp(-'Yield curve'!S333*$S$9/100)</f>
        <v>0.2218220046</v>
      </c>
      <c r="T340" s="10">
        <f>exp(-'Yield curve'!T333*$T$9/100)</f>
        <v>0.2039419264</v>
      </c>
      <c r="U340" s="99">
        <f>exp(-'Yield curve'!U333*$U$9/100)</f>
        <v>0.1874955813</v>
      </c>
      <c r="V340" s="99">
        <f t="shared" si="4"/>
        <v>55.79105993</v>
      </c>
      <c r="W340" s="99">
        <f t="shared" si="5"/>
        <v>11.93664904</v>
      </c>
      <c r="X340" s="99">
        <f>W340*(Bonds!AO330/100)*(1/(1+(Bonds!U330/100)))</f>
        <v>0.001101471721</v>
      </c>
      <c r="Y340" s="99">
        <f>-W340*Bonds!$AS$8</f>
        <v>-1.869011382</v>
      </c>
      <c r="Z340" s="99">
        <f t="shared" si="6"/>
        <v>-5.910332939</v>
      </c>
    </row>
    <row r="341">
      <c r="A341" s="262">
        <v>42656.0</v>
      </c>
      <c r="B341" s="10">
        <f>exp(-'Yield curve'!B334*$B$9/100)</f>
        <v>0.9135656859</v>
      </c>
      <c r="C341" s="10">
        <f>exp(-'Yield curve'!C334*$C$9/100)</f>
        <v>0.8399608461</v>
      </c>
      <c r="D341" s="10">
        <f>exp(-'Yield curve'!D334*$D$9/100)</f>
        <v>0.7712058115</v>
      </c>
      <c r="E341" s="10">
        <f>exp(-'Yield curve'!E334*$E$9/100)</f>
        <v>0.7080787236</v>
      </c>
      <c r="F341" s="10">
        <f>exp(-'Yield curve'!F334*$F$9/100)</f>
        <v>0.6505090947</v>
      </c>
      <c r="G341" s="10">
        <f>exp(-'Yield curve'!G334*$G$9/100)</f>
        <v>0.5983376813</v>
      </c>
      <c r="H341" s="10">
        <f>exp(-'Yield curve'!H334*$H$9/100)</f>
        <v>0.5507909186</v>
      </c>
      <c r="I341" s="10">
        <f>exp(-'Yield curve'!I334*$I$9/100)</f>
        <v>0.5074282284</v>
      </c>
      <c r="J341" s="10">
        <f>exp(-'Yield curve'!J334*$J$9/100)</f>
        <v>0.467853531</v>
      </c>
      <c r="K341" s="10">
        <f>exp(-'Yield curve'!K334*$K$9/100)</f>
        <v>0.4317105234</v>
      </c>
      <c r="L341" s="10">
        <f>exp(-'Yield curve'!L334*$L$9/100)</f>
        <v>0.39736501</v>
      </c>
      <c r="M341" s="10">
        <f>exp(-'Yield curve'!M334*$M$9/100)</f>
        <v>0.3658250739</v>
      </c>
      <c r="N341" s="10">
        <f>exp(-'Yield curve'!N334*$N$9/100)</f>
        <v>0.3368559123</v>
      </c>
      <c r="O341" s="10">
        <f>exp(-'Yield curve'!O334*$O$9/100)</f>
        <v>0.3102428193</v>
      </c>
      <c r="P341" s="10">
        <f>exp(-'Yield curve'!P334*$P$9/100)</f>
        <v>0.2857894294</v>
      </c>
      <c r="Q341" s="10">
        <f>exp(-'Yield curve'!Q334*$Q$9/100)</f>
        <v>0.2628110358</v>
      </c>
      <c r="R341" s="10">
        <f>exp(-'Yield curve'!R334*$R$9/100)</f>
        <v>0.2416705123</v>
      </c>
      <c r="S341" s="10">
        <f>exp(-'Yield curve'!S334*$S$9/100)</f>
        <v>0.2222216437</v>
      </c>
      <c r="T341" s="10">
        <f>exp(-'Yield curve'!T334*$T$9/100)</f>
        <v>0.2043297844</v>
      </c>
      <c r="U341" s="99">
        <f>exp(-'Yield curve'!U334*$U$9/100)</f>
        <v>0.1878709478</v>
      </c>
      <c r="V341" s="99">
        <f t="shared" si="4"/>
        <v>55.80478763</v>
      </c>
      <c r="W341" s="99">
        <f t="shared" si="5"/>
        <v>11.94761632</v>
      </c>
      <c r="X341" s="99">
        <f>W341*(Bonds!AO331/100)*(1/(1+(Bonds!U331/100)))</f>
        <v>-0.003307756457</v>
      </c>
      <c r="Y341" s="99">
        <f>-W341*Bonds!$AS$8</f>
        <v>-1.870728613</v>
      </c>
      <c r="Z341" s="99">
        <f t="shared" si="6"/>
        <v>-5.915763301</v>
      </c>
    </row>
    <row r="342">
      <c r="A342" s="262">
        <v>42655.0</v>
      </c>
      <c r="B342" s="10">
        <f>exp(-'Yield curve'!B335*$B$9/100)</f>
        <v>0.9134743339</v>
      </c>
      <c r="C342" s="10">
        <f>exp(-'Yield curve'!C335*$C$9/100)</f>
        <v>0.8397928707</v>
      </c>
      <c r="D342" s="10">
        <f>exp(-'Yield curve'!D335*$D$9/100)</f>
        <v>0.7719002092</v>
      </c>
      <c r="E342" s="10">
        <f>exp(-'Yield curve'!E335*$E$9/100)</f>
        <v>0.7094962981</v>
      </c>
      <c r="F342" s="10">
        <f>exp(-'Yield curve'!F335*$F$9/100)</f>
        <v>0.6527898656</v>
      </c>
      <c r="G342" s="10">
        <f>exp(-'Yield curve'!G335*$G$9/100)</f>
        <v>0.6004955788</v>
      </c>
      <c r="H342" s="10">
        <f>exp(-'Yield curve'!H335*$H$9/100)</f>
        <v>0.5527220643</v>
      </c>
      <c r="I342" s="10">
        <f>exp(-'Yield curve'!I335*$I$9/100)</f>
        <v>0.5085118974</v>
      </c>
      <c r="J342" s="10">
        <f>exp(-'Yield curve'!J335*$J$9/100)</f>
        <v>0.4679939081</v>
      </c>
      <c r="K342" s="10">
        <f>exp(-'Yield curve'!K335*$K$9/100)</f>
        <v>0.4308479652</v>
      </c>
      <c r="L342" s="10">
        <f>exp(-'Yield curve'!L335*$L$9/100)</f>
        <v>0.3963173499</v>
      </c>
      <c r="M342" s="10">
        <f>exp(-'Yield curve'!M335*$M$9/100)</f>
        <v>0.3645979643</v>
      </c>
      <c r="N342" s="10">
        <f>exp(-'Yield curve'!N335*$N$9/100)</f>
        <v>0.3354575024</v>
      </c>
      <c r="O342" s="10">
        <f>exp(-'Yield curve'!O335*$O$9/100)</f>
        <v>0.3086831292</v>
      </c>
      <c r="P342" s="10">
        <f>exp(-'Yield curve'!P335*$P$9/100)</f>
        <v>0.2840798268</v>
      </c>
      <c r="Q342" s="10">
        <f>exp(-'Yield curve'!Q335*$Q$9/100)</f>
        <v>0.2612179925</v>
      </c>
      <c r="R342" s="10">
        <f>exp(-'Yield curve'!R335*$R$9/100)</f>
        <v>0.2401960053</v>
      </c>
      <c r="S342" s="10">
        <f>exp(-'Yield curve'!S335*$S$9/100)</f>
        <v>0.2208658004</v>
      </c>
      <c r="T342" s="10">
        <f>exp(-'Yield curve'!T335*$T$9/100)</f>
        <v>0.2030912284</v>
      </c>
      <c r="U342" s="99">
        <f>exp(-'Yield curve'!U335*$U$9/100)</f>
        <v>0.186747097</v>
      </c>
      <c r="V342" s="99">
        <f t="shared" si="4"/>
        <v>55.67182525</v>
      </c>
      <c r="W342" s="99">
        <f t="shared" si="5"/>
        <v>11.92382292</v>
      </c>
      <c r="X342" s="99">
        <f>W342*(Bonds!AO332/100)*(1/(1+(Bonds!U332/100)))</f>
        <v>0.009900766332</v>
      </c>
      <c r="Y342" s="99">
        <f>-W342*Bonds!$AS$8</f>
        <v>-1.8670031</v>
      </c>
      <c r="Z342" s="99">
        <f t="shared" si="6"/>
        <v>-5.903982193</v>
      </c>
    </row>
    <row r="343">
      <c r="A343" s="262">
        <v>42654.0</v>
      </c>
      <c r="B343" s="10">
        <f>exp(-'Yield curve'!B336*$B$9/100)</f>
        <v>0.9134743339</v>
      </c>
      <c r="C343" s="10">
        <f>exp(-'Yield curve'!C336*$C$9/100)</f>
        <v>0.8399608461</v>
      </c>
      <c r="D343" s="10">
        <f>exp(-'Yield curve'!D336*$D$9/100)</f>
        <v>0.7716686739</v>
      </c>
      <c r="E343" s="10">
        <f>exp(-'Yield curve'!E336*$E$9/100)</f>
        <v>0.7092125563</v>
      </c>
      <c r="F343" s="10">
        <f>exp(-'Yield curve'!F336*$F$9/100)</f>
        <v>0.6524635522</v>
      </c>
      <c r="G343" s="10">
        <f>exp(-'Yield curve'!G336*$G$9/100)</f>
        <v>0.6008559843</v>
      </c>
      <c r="H343" s="10">
        <f>exp(-'Yield curve'!H336*$H$9/100)</f>
        <v>0.5538840002</v>
      </c>
      <c r="I343" s="10">
        <f>exp(-'Yield curve'!I336*$I$9/100)</f>
        <v>0.5105500185</v>
      </c>
      <c r="J343" s="10">
        <f>exp(-'Yield curve'!J336*$J$9/100)</f>
        <v>0.4709515766</v>
      </c>
      <c r="K343" s="10">
        <f>exp(-'Yield curve'!K336*$K$9/100)</f>
        <v>0.4347430987</v>
      </c>
      <c r="L343" s="10">
        <f>exp(-'Yield curve'!L336*$L$9/100)</f>
        <v>0.4003484444</v>
      </c>
      <c r="M343" s="10">
        <f>exp(-'Yield curve'!M336*$M$9/100)</f>
        <v>0.3687339123</v>
      </c>
      <c r="N343" s="10">
        <f>exp(-'Yield curve'!N336*$N$9/100)</f>
        <v>0.3396702449</v>
      </c>
      <c r="O343" s="10">
        <f>exp(-'Yield curve'!O336*$O$9/100)</f>
        <v>0.3129474481</v>
      </c>
      <c r="P343" s="10">
        <f>exp(-'Yield curve'!P336*$P$9/100)</f>
        <v>0.2883731436</v>
      </c>
      <c r="Q343" s="10">
        <f>exp(-'Yield curve'!Q336*$Q$9/100)</f>
        <v>0.2653461709</v>
      </c>
      <c r="R343" s="10">
        <f>exp(-'Yield curve'!R336*$R$9/100)</f>
        <v>0.2441481661</v>
      </c>
      <c r="S343" s="10">
        <f>exp(-'Yield curve'!S336*$S$9/100)</f>
        <v>0.2246346442</v>
      </c>
      <c r="T343" s="10">
        <f>exp(-'Yield curve'!T336*$T$9/100)</f>
        <v>0.2066724719</v>
      </c>
      <c r="U343" s="99">
        <f>exp(-'Yield curve'!U336*$U$9/100)</f>
        <v>0.1901389801</v>
      </c>
      <c r="V343" s="99">
        <f t="shared" si="4"/>
        <v>56.20901108</v>
      </c>
      <c r="W343" s="99">
        <f t="shared" si="5"/>
        <v>11.98028773</v>
      </c>
      <c r="X343" s="99">
        <f>W343*(Bonds!AO333/100)*(1/(1+(Bonds!U333/100)))</f>
        <v>0.003318639261</v>
      </c>
      <c r="Y343" s="99">
        <f>-W343*Bonds!$AS$8</f>
        <v>-1.875844222</v>
      </c>
      <c r="Z343" s="99">
        <f t="shared" si="6"/>
        <v>-5.931940278</v>
      </c>
    </row>
    <row r="344">
      <c r="A344" s="262">
        <v>42653.0</v>
      </c>
      <c r="B344" s="10">
        <f>exp(-'Yield curve'!B337*$B$9/100)</f>
        <v>0.9135656859</v>
      </c>
      <c r="C344" s="10">
        <f>exp(-'Yield curve'!C337*$C$9/100)</f>
        <v>0.8409694041</v>
      </c>
      <c r="D344" s="10">
        <f>exp(-'Yield curve'!D337*$D$9/100)</f>
        <v>0.7732908808</v>
      </c>
      <c r="E344" s="10">
        <f>exp(-'Yield curve'!E337*$E$9/100)</f>
        <v>0.7110589082</v>
      </c>
      <c r="F344" s="10">
        <f>exp(-'Yield curve'!F337*$F$9/100)</f>
        <v>0.6544238819</v>
      </c>
      <c r="G344" s="10">
        <f>exp(-'Yield curve'!G337*$G$9/100)</f>
        <v>0.6028420843</v>
      </c>
      <c r="H344" s="10">
        <f>exp(-'Yield curve'!H337*$H$9/100)</f>
        <v>0.5558259907</v>
      </c>
      <c r="I344" s="10">
        <f>exp(-'Yield curve'!I337*$I$9/100)</f>
        <v>0.5124596343</v>
      </c>
      <c r="J344" s="10">
        <f>exp(-'Yield curve'!J337*$J$9/100)</f>
        <v>0.472791874</v>
      </c>
      <c r="K344" s="10">
        <f>exp(-'Yield curve'!K337*$K$9/100)</f>
        <v>0.4364855537</v>
      </c>
      <c r="L344" s="10">
        <f>exp(-'Yield curve'!L337*$L$9/100)</f>
        <v>0.4020254033</v>
      </c>
      <c r="M344" s="10">
        <f>exp(-'Yield curve'!M337*$M$9/100)</f>
        <v>0.3703302885</v>
      </c>
      <c r="N344" s="10">
        <f>exp(-'Yield curve'!N337*$N$9/100)</f>
        <v>0.3411749102</v>
      </c>
      <c r="O344" s="10">
        <f>exp(-'Yield curve'!O337*$O$9/100)</f>
        <v>0.3143525978</v>
      </c>
      <c r="P344" s="10">
        <f>exp(-'Yield curve'!P337*$P$9/100)</f>
        <v>0.2896737469</v>
      </c>
      <c r="Q344" s="10">
        <f>exp(-'Yield curve'!Q337*$Q$9/100)</f>
        <v>0.2666228943</v>
      </c>
      <c r="R344" s="10">
        <f>exp(-'Yield curve'!R337*$R$9/100)</f>
        <v>0.2453965023</v>
      </c>
      <c r="S344" s="10">
        <f>exp(-'Yield curve'!S337*$S$9/100)</f>
        <v>0.2258509524</v>
      </c>
      <c r="T344" s="10">
        <f>exp(-'Yield curve'!T337*$T$9/100)</f>
        <v>0.2078538688</v>
      </c>
      <c r="U344" s="99">
        <f>exp(-'Yield curve'!U337*$U$9/100)</f>
        <v>0.1912832433</v>
      </c>
      <c r="V344" s="99">
        <f t="shared" si="4"/>
        <v>56.44143756</v>
      </c>
      <c r="W344" s="99">
        <f t="shared" si="5"/>
        <v>11.99305523</v>
      </c>
      <c r="X344" s="99">
        <f>W344*(Bonds!AO334/100)*(1/(1+(Bonds!U334/100)))</f>
        <v>0.005538494148</v>
      </c>
      <c r="Y344" s="99">
        <f>-W344*Bonds!$AS$8</f>
        <v>-1.877843325</v>
      </c>
      <c r="Z344" s="99">
        <f t="shared" si="6"/>
        <v>-5.938261997</v>
      </c>
    </row>
    <row r="345">
      <c r="A345" s="262">
        <v>42650.0</v>
      </c>
      <c r="B345" s="10">
        <f>exp(-'Yield curve'!B338*$B$9/100)</f>
        <v>0.9135656859</v>
      </c>
      <c r="C345" s="10">
        <f>exp(-'Yield curve'!C338*$C$9/100)</f>
        <v>0.8414741372</v>
      </c>
      <c r="D345" s="10">
        <f>exp(-'Yield curve'!D338*$D$9/100)</f>
        <v>0.7742193869</v>
      </c>
      <c r="E345" s="10">
        <f>exp(-'Yield curve'!E338*$E$9/100)</f>
        <v>0.7121975131</v>
      </c>
      <c r="F345" s="10">
        <f>exp(-'Yield curve'!F338*$F$9/100)</f>
        <v>0.6557340394</v>
      </c>
      <c r="G345" s="10">
        <f>exp(-'Yield curve'!G338*$G$9/100)</f>
        <v>0.6042906429</v>
      </c>
      <c r="H345" s="10">
        <f>exp(-'Yield curve'!H338*$H$9/100)</f>
        <v>0.5573844844</v>
      </c>
      <c r="I345" s="10">
        <f>exp(-'Yield curve'!I338*$I$9/100)</f>
        <v>0.5141021318</v>
      </c>
      <c r="J345" s="10">
        <f>exp(-'Yield curve'!J338*$J$9/100)</f>
        <v>0.4744969921</v>
      </c>
      <c r="K345" s="10">
        <f>exp(-'Yield curve'!K338*$K$9/100)</f>
        <v>0.4382349925</v>
      </c>
      <c r="L345" s="10">
        <f>exp(-'Yield curve'!L338*$L$9/100)</f>
        <v>0.4038870578</v>
      </c>
      <c r="M345" s="10">
        <f>exp(-'Yield curve'!M338*$M$9/100)</f>
        <v>0.3722908036</v>
      </c>
      <c r="N345" s="10">
        <f>exp(-'Yield curve'!N338*$N$9/100)</f>
        <v>0.3432212486</v>
      </c>
      <c r="O345" s="10">
        <f>exp(-'Yield curve'!O338*$O$9/100)</f>
        <v>0.3164721611</v>
      </c>
      <c r="P345" s="10">
        <f>exp(-'Yield curve'!P338*$P$9/100)</f>
        <v>0.2918544675</v>
      </c>
      <c r="Q345" s="10">
        <f>exp(-'Yield curve'!Q338*$Q$9/100)</f>
        <v>0.2687644321</v>
      </c>
      <c r="R345" s="10">
        <f>exp(-'Yield curve'!R338*$R$9/100)</f>
        <v>0.2474912627</v>
      </c>
      <c r="S345" s="10">
        <f>exp(-'Yield curve'!S338*$S$9/100)</f>
        <v>0.2278927854</v>
      </c>
      <c r="T345" s="10">
        <f>exp(-'Yield curve'!T338*$T$9/100)</f>
        <v>0.2098378897</v>
      </c>
      <c r="U345" s="99">
        <f>exp(-'Yield curve'!U338*$U$9/100)</f>
        <v>0.1932056719</v>
      </c>
      <c r="V345" s="99">
        <f t="shared" si="4"/>
        <v>56.76303834</v>
      </c>
      <c r="W345" s="99">
        <f t="shared" si="5"/>
        <v>12.02076458</v>
      </c>
      <c r="X345" s="99">
        <f>W345*(Bonds!AO335/100)*(1/(1+(Bonds!U335/100)))</f>
        <v>0.00222154215</v>
      </c>
      <c r="Y345" s="99">
        <f>-W345*Bonds!$AS$8</f>
        <v>-1.882181988</v>
      </c>
      <c r="Z345" s="99">
        <f t="shared" si="6"/>
        <v>-5.951982052</v>
      </c>
    </row>
    <row r="346">
      <c r="A346" s="262">
        <v>42649.0</v>
      </c>
      <c r="B346" s="10">
        <f>exp(-'Yield curve'!B339*$B$9/100)</f>
        <v>0.9132003327</v>
      </c>
      <c r="C346" s="10">
        <f>exp(-'Yield curve'!C339*$C$9/100)</f>
        <v>0.8408012271</v>
      </c>
      <c r="D346" s="10">
        <f>exp(-'Yield curve'!D339*$D$9/100)</f>
        <v>0.7742193869</v>
      </c>
      <c r="E346" s="10">
        <f>exp(-'Yield curve'!E339*$E$9/100)</f>
        <v>0.7127674991</v>
      </c>
      <c r="F346" s="10">
        <f>exp(-'Yield curve'!F339*$F$9/100)</f>
        <v>0.6570468198</v>
      </c>
      <c r="G346" s="10">
        <f>exp(-'Yield curve'!G339*$G$9/100)</f>
        <v>0.6057426822</v>
      </c>
      <c r="H346" s="10">
        <f>exp(-'Yield curve'!H339*$H$9/100)</f>
        <v>0.5589473479</v>
      </c>
      <c r="I346" s="10">
        <f>exp(-'Yield curve'!I339*$I$9/100)</f>
        <v>0.5154749003</v>
      </c>
      <c r="J346" s="10">
        <f>exp(-'Yield curve'!J339*$J$9/100)</f>
        <v>0.4756371525</v>
      </c>
      <c r="K346" s="10">
        <f>exp(-'Yield curve'!K339*$K$9/100)</f>
        <v>0.4391123395</v>
      </c>
      <c r="L346" s="10">
        <f>exp(-'Yield curve'!L339*$L$9/100)</f>
        <v>0.4046875464</v>
      </c>
      <c r="M346" s="10">
        <f>exp(-'Yield curve'!M339*$M$9/100)</f>
        <v>0.3730062886</v>
      </c>
      <c r="N346" s="10">
        <f>exp(-'Yield curve'!N339*$N$9/100)</f>
        <v>0.3438464801</v>
      </c>
      <c r="O346" s="10">
        <f>exp(-'Yield curve'!O339*$O$9/100)</f>
        <v>0.3170042811</v>
      </c>
      <c r="P346" s="10">
        <f>exp(-'Yield curve'!P339*$P$9/100)</f>
        <v>0.2922925777</v>
      </c>
      <c r="Q346" s="10">
        <f>exp(-'Yield curve'!Q339*$Q$9/100)</f>
        <v>0.2692809556</v>
      </c>
      <c r="R346" s="10">
        <f>exp(-'Yield curve'!R339*$R$9/100)</f>
        <v>0.2480809934</v>
      </c>
      <c r="S346" s="10">
        <f>exp(-'Yield curve'!S339*$S$9/100)</f>
        <v>0.2285500627</v>
      </c>
      <c r="T346" s="10">
        <f>exp(-'Yield curve'!T339*$T$9/100)</f>
        <v>0.2105567639</v>
      </c>
      <c r="U346" s="99">
        <f>exp(-'Yield curve'!U339*$U$9/100)</f>
        <v>0.1939800423</v>
      </c>
      <c r="V346" s="99">
        <f t="shared" si="4"/>
        <v>56.89494695</v>
      </c>
      <c r="W346" s="99">
        <f t="shared" si="5"/>
        <v>12.0310561</v>
      </c>
      <c r="X346" s="99">
        <f>W346*(Bonds!AO336/100)*(1/(1+(Bonds!U336/100)))</f>
        <v>0.003335782653</v>
      </c>
      <c r="Y346" s="99">
        <f>-W346*Bonds!$AS$8</f>
        <v>-1.88379341</v>
      </c>
      <c r="Z346" s="99">
        <f t="shared" si="6"/>
        <v>-5.957077816</v>
      </c>
    </row>
    <row r="347">
      <c r="A347" s="262">
        <v>42648.0</v>
      </c>
      <c r="B347" s="10">
        <f>exp(-'Yield curve'!B340*$B$9/100)</f>
        <v>0.9138397967</v>
      </c>
      <c r="C347" s="10">
        <f>exp(-'Yield curve'!C340*$C$9/100)</f>
        <v>0.8416424488</v>
      </c>
      <c r="D347" s="10">
        <f>exp(-'Yield curve'!D340*$D$9/100)</f>
        <v>0.7753815874</v>
      </c>
      <c r="E347" s="10">
        <f>exp(-'Yield curve'!E340*$E$9/100)</f>
        <v>0.7141944606</v>
      </c>
      <c r="F347" s="10">
        <f>exp(-'Yield curve'!F340*$F$9/100)</f>
        <v>0.6586914918</v>
      </c>
      <c r="G347" s="10">
        <f>exp(-'Yield curve'!G340*$G$9/100)</f>
        <v>0.6075626388</v>
      </c>
      <c r="H347" s="10">
        <f>exp(-'Yield curve'!H340*$H$9/100)</f>
        <v>0.5609070912</v>
      </c>
      <c r="I347" s="10">
        <f>exp(-'Yield curve'!I340*$I$9/100)</f>
        <v>0.517264981</v>
      </c>
      <c r="J347" s="10">
        <f>exp(-'Yield curve'!J340*$J$9/100)</f>
        <v>0.4772093478</v>
      </c>
      <c r="K347" s="10">
        <f>exp(-'Yield curve'!K340*$K$9/100)</f>
        <v>0.4404316545</v>
      </c>
      <c r="L347" s="10">
        <f>exp(-'Yield curve'!L340*$L$9/100)</f>
        <v>0.4060252213</v>
      </c>
      <c r="M347" s="10">
        <f>exp(-'Yield curve'!M340*$M$9/100)</f>
        <v>0.3743515312</v>
      </c>
      <c r="N347" s="10">
        <f>exp(-'Yield curve'!N340*$N$9/100)</f>
        <v>0.3451900997</v>
      </c>
      <c r="O347" s="10">
        <f>exp(-'Yield curve'!O340*$O$9/100)</f>
        <v>0.318338499</v>
      </c>
      <c r="P347" s="10">
        <f>exp(-'Yield curve'!P340*$P$9/100)</f>
        <v>0.2936108582</v>
      </c>
      <c r="Q347" s="10">
        <f>exp(-'Yield curve'!Q340*$Q$9/100)</f>
        <v>0.2705766112</v>
      </c>
      <c r="R347" s="10">
        <f>exp(-'Yield curve'!R340*$R$9/100)</f>
        <v>0.2493494382</v>
      </c>
      <c r="S347" s="10">
        <f>exp(-'Yield curve'!S340*$S$9/100)</f>
        <v>0.2297875713</v>
      </c>
      <c r="T347" s="10">
        <f>exp(-'Yield curve'!T340*$T$9/100)</f>
        <v>0.2117603645</v>
      </c>
      <c r="U347" s="99">
        <f>exp(-'Yield curve'!U340*$U$9/100)</f>
        <v>0.1951474212</v>
      </c>
      <c r="V347" s="99">
        <f t="shared" si="4"/>
        <v>57.11979458</v>
      </c>
      <c r="W347" s="99">
        <f t="shared" si="5"/>
        <v>12.04443184</v>
      </c>
      <c r="X347" s="99">
        <f>W347*(Bonds!AO337/100)*(1/(1+(Bonds!U337/100)))</f>
        <v>0.006680834895</v>
      </c>
      <c r="Y347" s="99">
        <f>-W347*Bonds!$AS$8</f>
        <v>-1.885887751</v>
      </c>
      <c r="Z347" s="99">
        <f t="shared" si="6"/>
        <v>-5.963700703</v>
      </c>
    </row>
    <row r="348">
      <c r="A348" s="262">
        <v>42647.0</v>
      </c>
      <c r="B348" s="10">
        <f>exp(-'Yield curve'!B341*$B$9/100)</f>
        <v>0.9141139898</v>
      </c>
      <c r="C348" s="10">
        <f>exp(-'Yield curve'!C341*$C$9/100)</f>
        <v>0.8431587695</v>
      </c>
      <c r="D348" s="10">
        <f>exp(-'Yield curve'!D341*$D$9/100)</f>
        <v>0.7777112248</v>
      </c>
      <c r="E348" s="10">
        <f>exp(-'Yield curve'!E341*$E$9/100)</f>
        <v>0.7169135625</v>
      </c>
      <c r="F348" s="10">
        <f>exp(-'Yield curve'!F341*$F$9/100)</f>
        <v>0.6616622828</v>
      </c>
      <c r="G348" s="10">
        <f>exp(-'Yield curve'!G341*$G$9/100)</f>
        <v>0.6104859498</v>
      </c>
      <c r="H348" s="10">
        <f>exp(-'Yield curve'!H341*$H$9/100)</f>
        <v>0.5636622807</v>
      </c>
      <c r="I348" s="10">
        <f>exp(-'Yield curve'!I341*$I$9/100)</f>
        <v>0.5201697908</v>
      </c>
      <c r="J348" s="10">
        <f>exp(-'Yield curve'!J341*$J$9/100)</f>
        <v>0.4802252569</v>
      </c>
      <c r="K348" s="10">
        <f>exp(-'Yield curve'!K341*$K$9/100)</f>
        <v>0.4435254919</v>
      </c>
      <c r="L348" s="10">
        <f>exp(-'Yield curve'!L341*$L$9/100)</f>
        <v>0.4090736769</v>
      </c>
      <c r="M348" s="10">
        <f>exp(-'Yield curve'!M341*$M$9/100)</f>
        <v>0.3773281673</v>
      </c>
      <c r="N348" s="10">
        <f>exp(-'Yield curve'!N341*$N$9/100)</f>
        <v>0.348074062</v>
      </c>
      <c r="O348" s="10">
        <f>exp(-'Yield curve'!O341*$O$9/100)</f>
        <v>0.3211137042</v>
      </c>
      <c r="P348" s="10">
        <f>exp(-'Yield curve'!P341*$P$9/100)</f>
        <v>0.2962652829</v>
      </c>
      <c r="Q348" s="10">
        <f>exp(-'Yield curve'!Q341*$Q$9/100)</f>
        <v>0.2731866549</v>
      </c>
      <c r="R348" s="10">
        <f>exp(-'Yield curve'!R341*$R$9/100)</f>
        <v>0.2519058179</v>
      </c>
      <c r="S348" s="10">
        <f>exp(-'Yield curve'!S341*$S$9/100)</f>
        <v>0.2322827266</v>
      </c>
      <c r="T348" s="10">
        <f>exp(-'Yield curve'!T341*$T$9/100)</f>
        <v>0.2141882452</v>
      </c>
      <c r="U348" s="99">
        <f>exp(-'Yield curve'!U341*$U$9/100)</f>
        <v>0.1975032972</v>
      </c>
      <c r="V348" s="99">
        <f t="shared" si="4"/>
        <v>57.56053066</v>
      </c>
      <c r="W348" s="99">
        <f t="shared" si="5"/>
        <v>12.07318759</v>
      </c>
      <c r="X348" s="99">
        <f>W348*(Bonds!AO338/100)*(1/(1+(Bonds!U338/100)))</f>
        <v>0.001116750309</v>
      </c>
      <c r="Y348" s="99">
        <f>-W348*Bonds!$AS$8</f>
        <v>-1.890390255</v>
      </c>
      <c r="Z348" s="99">
        <f t="shared" si="6"/>
        <v>-5.977938874</v>
      </c>
    </row>
    <row r="349">
      <c r="A349" s="262">
        <v>42646.0</v>
      </c>
      <c r="B349" s="10">
        <f>exp(-'Yield curve'!B342*$B$9/100)</f>
        <v>0.9143882651</v>
      </c>
      <c r="C349" s="10">
        <f>exp(-'Yield curve'!C342*$C$9/100)</f>
        <v>0.8434961005</v>
      </c>
      <c r="D349" s="10">
        <f>exp(-'Yield curve'!D342*$D$9/100)</f>
        <v>0.7781779916</v>
      </c>
      <c r="E349" s="10">
        <f>exp(-'Yield curve'!E342*$E$9/100)</f>
        <v>0.7174873229</v>
      </c>
      <c r="F349" s="10">
        <f>exp(-'Yield curve'!F342*$F$9/100)</f>
        <v>0.6623242761</v>
      </c>
      <c r="G349" s="10">
        <f>exp(-'Yield curve'!G342*$G$9/100)</f>
        <v>0.6112189726</v>
      </c>
      <c r="H349" s="10">
        <f>exp(-'Yield curve'!H342*$H$9/100)</f>
        <v>0.5644519605</v>
      </c>
      <c r="I349" s="10">
        <f>exp(-'Yield curve'!I342*$I$9/100)</f>
        <v>0.5210027286</v>
      </c>
      <c r="J349" s="10">
        <f>exp(-'Yield curve'!J342*$J$9/100)</f>
        <v>0.4810904408</v>
      </c>
      <c r="K349" s="10">
        <f>exp(-'Yield curve'!K342*$K$9/100)</f>
        <v>0.4444134305</v>
      </c>
      <c r="L349" s="10">
        <f>exp(-'Yield curve'!L342*$L$9/100)</f>
        <v>0.4099746297</v>
      </c>
      <c r="M349" s="10">
        <f>exp(-'Yield curve'!M342*$M$9/100)</f>
        <v>0.3782348424</v>
      </c>
      <c r="N349" s="10">
        <f>exp(-'Yield curve'!N342*$N$9/100)</f>
        <v>0.3489802321</v>
      </c>
      <c r="O349" s="10">
        <f>exp(-'Yield curve'!O342*$O$9/100)</f>
        <v>0.3220140825</v>
      </c>
      <c r="P349" s="10">
        <f>exp(-'Yield curve'!P342*$P$9/100)</f>
        <v>0.2971554133</v>
      </c>
      <c r="Q349" s="10">
        <f>exp(-'Yield curve'!Q342*$Q$9/100)</f>
        <v>0.2739745665</v>
      </c>
      <c r="R349" s="10">
        <f>exp(-'Yield curve'!R342*$R$9/100)</f>
        <v>0.2525919344</v>
      </c>
      <c r="S349" s="10">
        <f>exp(-'Yield curve'!S342*$S$9/100)</f>
        <v>0.2328688173</v>
      </c>
      <c r="T349" s="10">
        <f>exp(-'Yield curve'!T342*$T$9/100)</f>
        <v>0.2146771516</v>
      </c>
      <c r="U349" s="99">
        <f>exp(-'Yield curve'!U342*$U$9/100)</f>
        <v>0.1978986991</v>
      </c>
      <c r="V349" s="99">
        <f t="shared" si="4"/>
        <v>57.65555734</v>
      </c>
      <c r="W349" s="99">
        <f t="shared" si="5"/>
        <v>12.07753322</v>
      </c>
      <c r="X349" s="99">
        <f>W349*(Bonds!AO339/100)*(1/(1+(Bonds!U339/100)))</f>
        <v>-0.005586278084</v>
      </c>
      <c r="Y349" s="99">
        <f>-W349*Bonds!$AS$8</f>
        <v>-1.891070683</v>
      </c>
      <c r="Z349" s="99">
        <f t="shared" si="6"/>
        <v>-5.980090575</v>
      </c>
    </row>
    <row r="350">
      <c r="A350" s="262">
        <v>42643.0</v>
      </c>
      <c r="B350" s="10">
        <f>exp(-'Yield curve'!B343*$B$9/100)</f>
        <v>0.9142968309</v>
      </c>
      <c r="C350" s="10">
        <f>exp(-'Yield curve'!C343*$C$9/100)</f>
        <v>0.8423160322</v>
      </c>
      <c r="D350" s="10">
        <f>exp(-'Yield curve'!D343*$D$9/100)</f>
        <v>0.7758469559</v>
      </c>
      <c r="E350" s="10">
        <f>exp(-'Yield curve'!E343*$E$9/100)</f>
        <v>0.7146231058</v>
      </c>
      <c r="F350" s="10">
        <f>exp(-'Yield curve'!F343*$F$9/100)</f>
        <v>0.6590209199</v>
      </c>
      <c r="G350" s="10">
        <f>exp(-'Yield curve'!G343*$G$9/100)</f>
        <v>0.6079272857</v>
      </c>
      <c r="H350" s="10">
        <f>exp(-'Yield curve'!H343*$H$9/100)</f>
        <v>0.5612998636</v>
      </c>
      <c r="I350" s="10">
        <f>exp(-'Yield curve'!I343*$I$9/100)</f>
        <v>0.5178170247</v>
      </c>
      <c r="J350" s="10">
        <f>exp(-'Yield curve'!J343*$J$9/100)</f>
        <v>0.477925699</v>
      </c>
      <c r="K350" s="10">
        <f>exp(-'Yield curve'!K343*$K$9/100)</f>
        <v>0.4413133993</v>
      </c>
      <c r="L350" s="10">
        <f>exp(-'Yield curve'!L343*$L$9/100)</f>
        <v>0.40691946</v>
      </c>
      <c r="M350" s="10">
        <f>exp(-'Yield curve'!M343*$M$9/100)</f>
        <v>0.3752510539</v>
      </c>
      <c r="N350" s="10">
        <f>exp(-'Yield curve'!N343*$N$9/100)</f>
        <v>0.3460887617</v>
      </c>
      <c r="O350" s="10">
        <f>exp(-'Yield curve'!O343*$O$9/100)</f>
        <v>0.3192310959</v>
      </c>
      <c r="P350" s="10">
        <f>exp(-'Yield curve'!P343*$P$9/100)</f>
        <v>0.2944930133</v>
      </c>
      <c r="Q350" s="10">
        <f>exp(-'Yield curve'!Q343*$Q$9/100)</f>
        <v>0.2714438432</v>
      </c>
      <c r="R350" s="10">
        <f>exp(-'Yield curve'!R343*$R$9/100)</f>
        <v>0.2501986692</v>
      </c>
      <c r="S350" s="10">
        <f>exp(-'Yield curve'!S343*$S$9/100)</f>
        <v>0.2306162973</v>
      </c>
      <c r="T350" s="10">
        <f>exp(-'Yield curve'!T343*$T$9/100)</f>
        <v>0.2125665847</v>
      </c>
      <c r="U350" s="99">
        <f>exp(-'Yield curve'!U343*$U$9/100)</f>
        <v>0.1959295741</v>
      </c>
      <c r="V350" s="99">
        <f t="shared" si="4"/>
        <v>57.25345929</v>
      </c>
      <c r="W350" s="99">
        <f t="shared" si="5"/>
        <v>12.05505206</v>
      </c>
      <c r="X350" s="99">
        <f>W350*(Bonds!AO340/100)*(1/(1+(Bonds!U340/100)))</f>
        <v>0</v>
      </c>
      <c r="Y350" s="99">
        <f>-W350*Bonds!$AS$8</f>
        <v>-1.887550638</v>
      </c>
      <c r="Z350" s="99">
        <f t="shared" si="6"/>
        <v>-5.968959214</v>
      </c>
    </row>
    <row r="351">
      <c r="A351" s="262">
        <v>42642.0</v>
      </c>
      <c r="B351" s="10">
        <f>exp(-'Yield curve'!B344*$B$9/100)</f>
        <v>0.914022583</v>
      </c>
      <c r="C351" s="10">
        <f>exp(-'Yield curve'!C344*$C$9/100)</f>
        <v>0.8419791732</v>
      </c>
      <c r="D351" s="10">
        <f>exp(-'Yield curve'!D344*$D$9/100)</f>
        <v>0.7758469559</v>
      </c>
      <c r="E351" s="10">
        <f>exp(-'Yield curve'!E344*$E$9/100)</f>
        <v>0.7147660447</v>
      </c>
      <c r="F351" s="10">
        <f>exp(-'Yield curve'!F344*$F$9/100)</f>
        <v>0.6593505128</v>
      </c>
      <c r="G351" s="10">
        <f>exp(-'Yield curve'!G344*$G$9/100)</f>
        <v>0.6082921516</v>
      </c>
      <c r="H351" s="10">
        <f>exp(-'Yield curve'!H344*$H$9/100)</f>
        <v>0.5616929111</v>
      </c>
      <c r="I351" s="10">
        <f>exp(-'Yield curve'!I344*$I$9/100)</f>
        <v>0.5183696575</v>
      </c>
      <c r="J351" s="10">
        <f>exp(-'Yield curve'!J344*$J$9/100)</f>
        <v>0.4786431255</v>
      </c>
      <c r="K351" s="10">
        <f>exp(-'Yield curve'!K344*$K$9/100)</f>
        <v>0.4421969093</v>
      </c>
      <c r="L351" s="10">
        <f>exp(-'Yield curve'!L344*$L$9/100)</f>
        <v>0.4077259587</v>
      </c>
      <c r="M351" s="10">
        <f>exp(-'Yield curve'!M344*$M$9/100)</f>
        <v>0.375972228</v>
      </c>
      <c r="N351" s="10">
        <f>exp(-'Yield curve'!N344*$N$9/100)</f>
        <v>0.3467192168</v>
      </c>
      <c r="O351" s="10">
        <f>exp(-'Yield curve'!O344*$O$9/100)</f>
        <v>0.3197678549</v>
      </c>
      <c r="P351" s="10">
        <f>exp(-'Yield curve'!P344*$P$9/100)</f>
        <v>0.2949350843</v>
      </c>
      <c r="Q351" s="10">
        <f>exp(-'Yield curve'!Q344*$Q$9/100)</f>
        <v>0.2717915138</v>
      </c>
      <c r="R351" s="10">
        <f>exp(-'Yield curve'!R344*$R$9/100)</f>
        <v>0.250454002</v>
      </c>
      <c r="S351" s="10">
        <f>exp(-'Yield curve'!S344*$S$9/100)</f>
        <v>0.2307824009</v>
      </c>
      <c r="T351" s="10">
        <f>exp(-'Yield curve'!T344*$T$9/100)</f>
        <v>0.2126473753</v>
      </c>
      <c r="U351" s="99">
        <f>exp(-'Yield curve'!U344*$U$9/100)</f>
        <v>0.1959295741</v>
      </c>
      <c r="V351" s="99">
        <f t="shared" si="4"/>
        <v>57.28049835</v>
      </c>
      <c r="W351" s="99">
        <f t="shared" si="5"/>
        <v>12.05496347</v>
      </c>
      <c r="X351" s="99">
        <f>W351*(Bonds!AO341/100)*(1/(1+(Bonds!U341/100)))</f>
        <v>-0.00668791316</v>
      </c>
      <c r="Y351" s="99">
        <f>-W351*Bonds!$AS$8</f>
        <v>-1.887536767</v>
      </c>
      <c r="Z351" s="99">
        <f t="shared" si="6"/>
        <v>-5.968915352</v>
      </c>
    </row>
    <row r="352">
      <c r="A352" s="262">
        <v>42641.0</v>
      </c>
      <c r="B352" s="10">
        <f>exp(-'Yield curve'!B345*$B$9/100)</f>
        <v>0.9132916573</v>
      </c>
      <c r="C352" s="10">
        <f>exp(-'Yield curve'!C345*$C$9/100)</f>
        <v>0.8408012271</v>
      </c>
      <c r="D352" s="10">
        <f>exp(-'Yield curve'!D345*$D$9/100)</f>
        <v>0.7744516875</v>
      </c>
      <c r="E352" s="10">
        <f>exp(-'Yield curve'!E345*$E$9/100)</f>
        <v>0.7133379412</v>
      </c>
      <c r="F352" s="10">
        <f>exp(-'Yield curve'!F345*$F$9/100)</f>
        <v>0.6580331296</v>
      </c>
      <c r="G352" s="10">
        <f>exp(-'Yield curve'!G345*$G$9/100)</f>
        <v>0.6064700097</v>
      </c>
      <c r="H352" s="10">
        <f>exp(-'Yield curve'!H345*$H$9/100)</f>
        <v>0.5593387481</v>
      </c>
      <c r="I352" s="10">
        <f>exp(-'Yield curve'!I345*$I$9/100)</f>
        <v>0.5156123786</v>
      </c>
      <c r="J352" s="10">
        <f>exp(-'Yield curve'!J345*$J$9/100)</f>
        <v>0.4754944828</v>
      </c>
      <c r="K352" s="10">
        <f>exp(-'Yield curve'!K345*$K$9/100)</f>
        <v>0.4386734466</v>
      </c>
      <c r="L352" s="10">
        <f>exp(-'Yield curve'!L345*$L$9/100)</f>
        <v>0.4042426348</v>
      </c>
      <c r="M352" s="10">
        <f>exp(-'Yield curve'!M345*$M$9/100)</f>
        <v>0.3725589495</v>
      </c>
      <c r="N352" s="10">
        <f>exp(-'Yield curve'!N345*$N$9/100)</f>
        <v>0.3433997701</v>
      </c>
      <c r="O352" s="10">
        <f>exp(-'Yield curve'!O345*$O$9/100)</f>
        <v>0.3165607857</v>
      </c>
      <c r="P352" s="10">
        <f>exp(-'Yield curve'!P345*$P$9/100)</f>
        <v>0.2918544675</v>
      </c>
      <c r="Q352" s="10">
        <f>exp(-'Yield curve'!Q345*$Q$9/100)</f>
        <v>0.2688504505</v>
      </c>
      <c r="R352" s="10">
        <f>exp(-'Yield curve'!R345*$R$9/100)</f>
        <v>0.2476596139</v>
      </c>
      <c r="S352" s="10">
        <f>exp(-'Yield curve'!S345*$S$9/100)</f>
        <v>0.2281390426</v>
      </c>
      <c r="T352" s="10">
        <f>exp(-'Yield curve'!T345*$T$9/100)</f>
        <v>0.2101570859</v>
      </c>
      <c r="U352" s="99">
        <f>exp(-'Yield curve'!U345*$U$9/100)</f>
        <v>0.1935924699</v>
      </c>
      <c r="V352" s="99">
        <f t="shared" si="4"/>
        <v>56.84932691</v>
      </c>
      <c r="W352" s="99">
        <f t="shared" si="5"/>
        <v>12.0231978</v>
      </c>
      <c r="X352" s="99">
        <f>W352*(Bonds!AO342/100)*(1/(1+(Bonds!U342/100)))</f>
        <v>-0.004444394344</v>
      </c>
      <c r="Y352" s="99">
        <f>-W352*Bonds!$AS$8</f>
        <v>-1.882562976</v>
      </c>
      <c r="Z352" s="99">
        <f t="shared" si="6"/>
        <v>-5.953186842</v>
      </c>
    </row>
    <row r="353">
      <c r="A353" s="262">
        <v>42640.0</v>
      </c>
      <c r="B353" s="10">
        <f>exp(-'Yield curve'!B346*$B$9/100)</f>
        <v>0.9128351256</v>
      </c>
      <c r="C353" s="10">
        <f>exp(-'Yield curve'!C346*$C$9/100)</f>
        <v>0.8401288551</v>
      </c>
      <c r="D353" s="10">
        <f>exp(-'Yield curve'!D346*$D$9/100)</f>
        <v>0.7737549946</v>
      </c>
      <c r="E353" s="10">
        <f>exp(-'Yield curve'!E346*$E$9/100)</f>
        <v>0.7123399668</v>
      </c>
      <c r="F353" s="10">
        <f>exp(-'Yield curve'!F346*$F$9/100)</f>
        <v>0.6567183785</v>
      </c>
      <c r="G353" s="10">
        <f>exp(-'Yield curve'!G346*$G$9/100)</f>
        <v>0.605197759</v>
      </c>
      <c r="H353" s="10">
        <f>exp(-'Yield curve'!H346*$H$9/100)</f>
        <v>0.5581653692</v>
      </c>
      <c r="I353" s="10">
        <f>exp(-'Yield curve'!I346*$I$9/100)</f>
        <v>0.5143763927</v>
      </c>
      <c r="J353" s="10">
        <f>exp(-'Yield curve'!J346*$J$9/100)</f>
        <v>0.4742123793</v>
      </c>
      <c r="K353" s="10">
        <f>exp(-'Yield curve'!K346*$K$9/100)</f>
        <v>0.4373593984</v>
      </c>
      <c r="L353" s="10">
        <f>exp(-'Yield curve'!L346*$L$9/100)</f>
        <v>0.4028222022</v>
      </c>
      <c r="M353" s="10">
        <f>exp(-'Yield curve'!M346*$M$9/100)</f>
        <v>0.3710420057</v>
      </c>
      <c r="N353" s="10">
        <f>exp(-'Yield curve'!N346*$N$9/100)</f>
        <v>0.341796414</v>
      </c>
      <c r="O353" s="10">
        <f>exp(-'Yield curve'!O346*$O$9/100)</f>
        <v>0.3148811541</v>
      </c>
      <c r="P353" s="10">
        <f>exp(-'Yield curve'!P346*$P$9/100)</f>
        <v>0.2901085836</v>
      </c>
      <c r="Q353" s="10">
        <f>exp(-'Yield curve'!Q346*$Q$9/100)</f>
        <v>0.267135302</v>
      </c>
      <c r="R353" s="10">
        <f>exp(-'Yield curve'!R346*$R$9/100)</f>
        <v>0.2459812415</v>
      </c>
      <c r="S353" s="10">
        <f>exp(-'Yield curve'!S346*$S$9/100)</f>
        <v>0.2265023407</v>
      </c>
      <c r="T353" s="10">
        <f>exp(-'Yield curve'!T346*$T$9/100)</f>
        <v>0.208565946</v>
      </c>
      <c r="U353" s="99">
        <f>exp(-'Yield curve'!U346*$U$9/100)</f>
        <v>0.1920499086</v>
      </c>
      <c r="V353" s="99">
        <f t="shared" si="4"/>
        <v>56.58888573</v>
      </c>
      <c r="W353" s="99">
        <f t="shared" si="5"/>
        <v>12.00169455</v>
      </c>
      <c r="X353" s="99">
        <f>W353*(Bonds!AO343/100)*(1/(1+(Bonds!U343/100)))</f>
        <v>0.00221740315</v>
      </c>
      <c r="Y353" s="99">
        <f>-W353*Bonds!$AS$8</f>
        <v>-1.879196049</v>
      </c>
      <c r="Z353" s="99">
        <f t="shared" si="6"/>
        <v>-5.942539686</v>
      </c>
    </row>
    <row r="354">
      <c r="A354" s="262">
        <v>42639.0</v>
      </c>
      <c r="B354" s="10">
        <f>exp(-'Yield curve'!B347*$B$9/100)</f>
        <v>0.9130177109</v>
      </c>
      <c r="C354" s="10">
        <f>exp(-'Yield curve'!C347*$C$9/100)</f>
        <v>0.8404649738</v>
      </c>
      <c r="D354" s="10">
        <f>exp(-'Yield curve'!D347*$D$9/100)</f>
        <v>0.7739871559</v>
      </c>
      <c r="E354" s="10">
        <f>exp(-'Yield curve'!E347*$E$9/100)</f>
        <v>0.7129100668</v>
      </c>
      <c r="F354" s="10">
        <f>exp(-'Yield curve'!F347*$F$9/100)</f>
        <v>0.6577041953</v>
      </c>
      <c r="G354" s="10">
        <f>exp(-'Yield curve'!G347*$G$9/100)</f>
        <v>0.6064700097</v>
      </c>
      <c r="H354" s="10">
        <f>exp(-'Yield curve'!H347*$H$9/100)</f>
        <v>0.5597304222</v>
      </c>
      <c r="I354" s="10">
        <f>exp(-'Yield curve'!I347*$I$9/100)</f>
        <v>0.5160250336</v>
      </c>
      <c r="J354" s="10">
        <f>exp(-'Yield curve'!J347*$J$9/100)</f>
        <v>0.4759226205</v>
      </c>
      <c r="K354" s="10">
        <f>exp(-'Yield curve'!K347*$K$9/100)</f>
        <v>0.4391123395</v>
      </c>
      <c r="L354" s="10">
        <f>exp(-'Yield curve'!L347*$L$9/100)</f>
        <v>0.404509523</v>
      </c>
      <c r="M354" s="10">
        <f>exp(-'Yield curve'!M347*$M$9/100)</f>
        <v>0.3726483744</v>
      </c>
      <c r="N354" s="10">
        <f>exp(-'Yield curve'!N347*$N$9/100)</f>
        <v>0.3433104978</v>
      </c>
      <c r="O354" s="10">
        <f>exp(-'Yield curve'!O347*$O$9/100)</f>
        <v>0.3162949863</v>
      </c>
      <c r="P354" s="10">
        <f>exp(-'Yield curve'!P347*$P$9/100)</f>
        <v>0.291417014</v>
      </c>
      <c r="Q354" s="10">
        <f>exp(-'Yield curve'!Q347*$Q$9/100)</f>
        <v>0.2683347529</v>
      </c>
      <c r="R354" s="10">
        <f>exp(-'Yield curve'!R347*$R$9/100)</f>
        <v>0.2470708849</v>
      </c>
      <c r="S354" s="10">
        <f>exp(-'Yield curve'!S347*$S$9/100)</f>
        <v>0.2274829474</v>
      </c>
      <c r="T354" s="10">
        <f>exp(-'Yield curve'!T347*$T$9/100)</f>
        <v>0.2094395763</v>
      </c>
      <c r="U354" s="99">
        <f>exp(-'Yield curve'!U347*$U$9/100)</f>
        <v>0.1928196467</v>
      </c>
      <c r="V354" s="99">
        <f t="shared" si="4"/>
        <v>56.7566556</v>
      </c>
      <c r="W354" s="99">
        <f t="shared" si="5"/>
        <v>12.01150829</v>
      </c>
      <c r="X354" s="99">
        <f>W354*(Bonds!AO344/100)*(1/(1+(Bonds!U344/100)))</f>
        <v>-0.004439252808</v>
      </c>
      <c r="Y354" s="99">
        <f>-W354*Bonds!$AS$8</f>
        <v>-1.88073266</v>
      </c>
      <c r="Z354" s="99">
        <f t="shared" si="6"/>
        <v>-5.947398876</v>
      </c>
    </row>
    <row r="355">
      <c r="A355" s="262">
        <v>42636.0</v>
      </c>
      <c r="B355" s="10">
        <f>exp(-'Yield curve'!B348*$B$9/100)</f>
        <v>0.9131090172</v>
      </c>
      <c r="C355" s="10">
        <f>exp(-'Yield curve'!C348*$C$9/100)</f>
        <v>0.8413058592</v>
      </c>
      <c r="D355" s="10">
        <f>exp(-'Yield curve'!D348*$D$9/100)</f>
        <v>0.7756142367</v>
      </c>
      <c r="E355" s="10">
        <f>exp(-'Yield curve'!E348*$E$9/100)</f>
        <v>0.7143373137</v>
      </c>
      <c r="F355" s="10">
        <f>exp(-'Yield curve'!F348*$F$9/100)</f>
        <v>0.6586914918</v>
      </c>
      <c r="G355" s="10">
        <f>exp(-'Yield curve'!G348*$G$9/100)</f>
        <v>0.6071982105</v>
      </c>
      <c r="H355" s="10">
        <f>exp(-'Yield curve'!H348*$H$9/100)</f>
        <v>0.5601223707</v>
      </c>
      <c r="I355" s="10">
        <f>exp(-'Yield curve'!I348*$I$9/100)</f>
        <v>0.5164380188</v>
      </c>
      <c r="J355" s="10">
        <f>exp(-'Yield curve'!J348*$J$9/100)</f>
        <v>0.4763511436</v>
      </c>
      <c r="K355" s="10">
        <f>exp(-'Yield curve'!K348*$K$9/100)</f>
        <v>0.4395516715</v>
      </c>
      <c r="L355" s="10">
        <f>exp(-'Yield curve'!L348*$L$9/100)</f>
        <v>0.4047765875</v>
      </c>
      <c r="M355" s="10">
        <f>exp(-'Yield curve'!M348*$M$9/100)</f>
        <v>0.3727378207</v>
      </c>
      <c r="N355" s="10">
        <f>exp(-'Yield curve'!N348*$N$9/100)</f>
        <v>0.3432212486</v>
      </c>
      <c r="O355" s="10">
        <f>exp(-'Yield curve'!O348*$O$9/100)</f>
        <v>0.31602941</v>
      </c>
      <c r="P355" s="10">
        <f>exp(-'Yield curve'!P348*$P$9/100)</f>
        <v>0.2909802161</v>
      </c>
      <c r="Q355" s="10">
        <f>exp(-'Yield curve'!Q348*$Q$9/100)</f>
        <v>0.2676486944</v>
      </c>
      <c r="R355" s="10">
        <f>exp(-'Yield curve'!R348*$R$9/100)</f>
        <v>0.2461485656</v>
      </c>
      <c r="S355" s="10">
        <f>exp(-'Yield curve'!S348*$S$9/100)</f>
        <v>0.2263393177</v>
      </c>
      <c r="T355" s="10">
        <f>exp(-'Yield curve'!T348*$T$9/100)</f>
        <v>0.2080909573</v>
      </c>
      <c r="U355" s="99">
        <f>exp(-'Yield curve'!U348*$U$9/100)</f>
        <v>0.1912832433</v>
      </c>
      <c r="V355" s="99">
        <f t="shared" si="4"/>
        <v>56.60822591</v>
      </c>
      <c r="W355" s="99">
        <f t="shared" si="5"/>
        <v>11.98341825</v>
      </c>
      <c r="X355" s="99">
        <f>W355*(Bonds!AO345/100)*(1/(1+(Bonds!U345/100)))</f>
        <v>-0.009961278678</v>
      </c>
      <c r="Y355" s="99">
        <f>-W355*Bonds!$AS$8</f>
        <v>-1.876334391</v>
      </c>
      <c r="Z355" s="99">
        <f t="shared" si="6"/>
        <v>-5.933490327</v>
      </c>
    </row>
    <row r="356">
      <c r="A356" s="262">
        <v>42635.0</v>
      </c>
      <c r="B356" s="10">
        <f>exp(-'Yield curve'!B349*$B$9/100)</f>
        <v>0.9132003327</v>
      </c>
      <c r="C356" s="10">
        <f>exp(-'Yield curve'!C349*$C$9/100)</f>
        <v>0.8414741372</v>
      </c>
      <c r="D356" s="10">
        <f>exp(-'Yield curve'!D349*$D$9/100)</f>
        <v>0.7758469559</v>
      </c>
      <c r="E356" s="10">
        <f>exp(-'Yield curve'!E349*$E$9/100)</f>
        <v>0.7156242788</v>
      </c>
      <c r="F356" s="10">
        <f>exp(-'Yield curve'!F349*$F$9/100)</f>
        <v>0.6613315344</v>
      </c>
      <c r="G356" s="10">
        <f>exp(-'Yield curve'!G349*$G$9/100)</f>
        <v>0.610669123</v>
      </c>
      <c r="H356" s="10">
        <f>exp(-'Yield curve'!H349*$H$9/100)</f>
        <v>0.5644519605</v>
      </c>
      <c r="I356" s="10">
        <f>exp(-'Yield curve'!I349*$I$9/100)</f>
        <v>0.5203085212</v>
      </c>
      <c r="J356" s="10">
        <f>exp(-'Yield curve'!J349*$J$9/100)</f>
        <v>0.4796493322</v>
      </c>
      <c r="K356" s="10">
        <f>exp(-'Yield curve'!K349*$K$9/100)</f>
        <v>0.4421969093</v>
      </c>
      <c r="L356" s="10">
        <f>exp(-'Yield curve'!L349*$L$9/100)</f>
        <v>0.4066509818</v>
      </c>
      <c r="M356" s="10">
        <f>exp(-'Yield curve'!M349*$M$9/100)</f>
        <v>0.3738128529</v>
      </c>
      <c r="N356" s="10">
        <f>exp(-'Yield curve'!N349*$N$9/100)</f>
        <v>0.3434890656</v>
      </c>
      <c r="O356" s="10">
        <f>exp(-'Yield curve'!O349*$O$9/100)</f>
        <v>0.3154989264</v>
      </c>
      <c r="P356" s="10">
        <f>exp(-'Yield curve'!P349*$P$9/100)</f>
        <v>0.2896737469</v>
      </c>
      <c r="Q356" s="10">
        <f>exp(-'Yield curve'!Q349*$Q$9/100)</f>
        <v>0.265856125</v>
      </c>
      <c r="R356" s="10">
        <f>exp(-'Yield curve'!R349*$R$9/100)</f>
        <v>0.2438992619</v>
      </c>
      <c r="S356" s="10">
        <f>exp(-'Yield curve'!S349*$S$9/100)</f>
        <v>0.2236663157</v>
      </c>
      <c r="T356" s="10">
        <f>exp(-'Yield curve'!T349*$T$9/100)</f>
        <v>0.2050297886</v>
      </c>
      <c r="U356" s="99">
        <f>exp(-'Yield curve'!U349*$U$9/100)</f>
        <v>0.1878709478</v>
      </c>
      <c r="V356" s="99">
        <f t="shared" si="4"/>
        <v>56.30789917</v>
      </c>
      <c r="W356" s="99">
        <f t="shared" si="5"/>
        <v>11.9208927</v>
      </c>
      <c r="X356" s="99">
        <f>W356*(Bonds!AO346/100)*(1/(1+(Bonds!U346/100)))</f>
        <v>-0.007700835075</v>
      </c>
      <c r="Y356" s="99">
        <f>-W356*Bonds!$AS$8</f>
        <v>-1.866544292</v>
      </c>
      <c r="Z356" s="99">
        <f t="shared" si="6"/>
        <v>-5.902531318</v>
      </c>
    </row>
    <row r="357">
      <c r="A357" s="262">
        <v>42634.0</v>
      </c>
      <c r="B357" s="10">
        <f>exp(-'Yield curve'!B350*$B$9/100)</f>
        <v>0.913382991</v>
      </c>
      <c r="C357" s="10">
        <f>exp(-'Yield curve'!C350*$C$9/100)</f>
        <v>0.8409694041</v>
      </c>
      <c r="D357" s="10">
        <f>exp(-'Yield curve'!D350*$D$9/100)</f>
        <v>0.7744516875</v>
      </c>
      <c r="E357" s="10">
        <f>exp(-'Yield curve'!E350*$E$9/100)</f>
        <v>0.7139088399</v>
      </c>
      <c r="F357" s="10">
        <f>exp(-'Yield curve'!F350*$F$9/100)</f>
        <v>0.6593505128</v>
      </c>
      <c r="G357" s="10">
        <f>exp(-'Yield curve'!G350*$G$9/100)</f>
        <v>0.6086572364</v>
      </c>
      <c r="H357" s="10">
        <f>exp(-'Yield curve'!H350*$H$9/100)</f>
        <v>0.5624798319</v>
      </c>
      <c r="I357" s="10">
        <f>exp(-'Yield curve'!I350*$I$9/100)</f>
        <v>0.5183696575</v>
      </c>
      <c r="J357" s="10">
        <f>exp(-'Yield curve'!J350*$J$9/100)</f>
        <v>0.4777823428</v>
      </c>
      <c r="K357" s="10">
        <f>exp(-'Yield curve'!K350*$K$9/100)</f>
        <v>0.4404316545</v>
      </c>
      <c r="L357" s="10">
        <f>exp(-'Yield curve'!L350*$L$9/100)</f>
        <v>0.4047765875</v>
      </c>
      <c r="M357" s="10">
        <f>exp(-'Yield curve'!M350*$M$9/100)</f>
        <v>0.3718443226</v>
      </c>
      <c r="N357" s="10">
        <f>exp(-'Yield curve'!N350*$N$9/100)</f>
        <v>0.3414411305</v>
      </c>
      <c r="O357" s="10">
        <f>exp(-'Yield curve'!O350*$O$9/100)</f>
        <v>0.3133858814</v>
      </c>
      <c r="P357" s="10">
        <f>exp(-'Yield curve'!P350*$P$9/100)</f>
        <v>0.2875093205</v>
      </c>
      <c r="Q357" s="10">
        <f>exp(-'Yield curve'!Q350*$Q$9/100)</f>
        <v>0.2635690226</v>
      </c>
      <c r="R357" s="10">
        <f>exp(-'Yield curve'!R350*$R$9/100)</f>
        <v>0.2415062322</v>
      </c>
      <c r="S357" s="10">
        <f>exp(-'Yield curve'!S350*$S$9/100)</f>
        <v>0.2211840762</v>
      </c>
      <c r="T357" s="10">
        <f>exp(-'Yield curve'!T350*$T$9/100)</f>
        <v>0.2024747685</v>
      </c>
      <c r="U357" s="99">
        <f>exp(-'Yield curve'!U350*$U$9/100)</f>
        <v>0.1852590802</v>
      </c>
      <c r="V357" s="99">
        <f t="shared" si="4"/>
        <v>55.89684634</v>
      </c>
      <c r="W357" s="99">
        <f t="shared" si="5"/>
        <v>11.88266673</v>
      </c>
      <c r="X357" s="99">
        <f>W357*(Bonds!AO347/100)*(1/(1+(Bonds!U347/100)))</f>
        <v>-0.005479418394</v>
      </c>
      <c r="Y357" s="99">
        <f>-W357*Bonds!$AS$8</f>
        <v>-1.860558964</v>
      </c>
      <c r="Z357" s="99">
        <f t="shared" si="6"/>
        <v>-5.883604047</v>
      </c>
    </row>
    <row r="358">
      <c r="A358" s="262">
        <v>42633.0</v>
      </c>
      <c r="B358" s="10">
        <f>exp(-'Yield curve'!B351*$B$9/100)</f>
        <v>0.9123788221</v>
      </c>
      <c r="C358" s="10">
        <f>exp(-'Yield curve'!C351*$C$9/100)</f>
        <v>0.8382826032</v>
      </c>
      <c r="D358" s="10">
        <f>exp(-'Yield curve'!D351*$D$9/100)</f>
        <v>0.7712058115</v>
      </c>
      <c r="E358" s="10">
        <f>exp(-'Yield curve'!E351*$E$9/100)</f>
        <v>0.7103482047</v>
      </c>
      <c r="F358" s="10">
        <f>exp(-'Yield curve'!F351*$F$9/100)</f>
        <v>0.6557340394</v>
      </c>
      <c r="G358" s="10">
        <f>exp(-'Yield curve'!G351*$G$9/100)</f>
        <v>0.6048347492</v>
      </c>
      <c r="H358" s="10">
        <f>exp(-'Yield curve'!H351*$H$9/100)</f>
        <v>0.5585562217</v>
      </c>
      <c r="I358" s="10">
        <f>exp(-'Yield curve'!I351*$I$9/100)</f>
        <v>0.5146507999</v>
      </c>
      <c r="J358" s="10">
        <f>exp(-'Yield curve'!J351*$J$9/100)</f>
        <v>0.4743546644</v>
      </c>
      <c r="K358" s="10">
        <f>exp(-'Yield curve'!K351*$K$9/100)</f>
        <v>0.4373593984</v>
      </c>
      <c r="L358" s="10">
        <f>exp(-'Yield curve'!L351*$L$9/100)</f>
        <v>0.4018485511</v>
      </c>
      <c r="M358" s="10">
        <f>exp(-'Yield curve'!M351*$M$9/100)</f>
        <v>0.3690880668</v>
      </c>
      <c r="N358" s="10">
        <f>exp(-'Yield curve'!N351*$N$9/100)</f>
        <v>0.3388763457</v>
      </c>
      <c r="O358" s="10">
        <f>exp(-'Yield curve'!O351*$O$9/100)</f>
        <v>0.3110256171</v>
      </c>
      <c r="P358" s="10">
        <f>exp(-'Yield curve'!P351*$P$9/100)</f>
        <v>0.2853610667</v>
      </c>
      <c r="Q358" s="10">
        <f>exp(-'Yield curve'!Q351*$Q$9/100)</f>
        <v>0.2614688822</v>
      </c>
      <c r="R358" s="10">
        <f>exp(-'Yield curve'!R351*$R$9/100)</f>
        <v>0.239462129</v>
      </c>
      <c r="S358" s="10">
        <f>exp(-'Yield curve'!S351*$S$9/100)</f>
        <v>0.2192023507</v>
      </c>
      <c r="T358" s="10">
        <f>exp(-'Yield curve'!T351*$T$9/100)</f>
        <v>0.200560366</v>
      </c>
      <c r="U358" s="99">
        <f>exp(-'Yield curve'!U351*$U$9/100)</f>
        <v>0.1834157216</v>
      </c>
      <c r="V358" s="99">
        <f t="shared" si="4"/>
        <v>55.4936298</v>
      </c>
      <c r="W358" s="99">
        <f t="shared" si="5"/>
        <v>11.86427345</v>
      </c>
      <c r="X358" s="99">
        <f>W358*(Bonds!AO348/100)*(1/(1+(Bonds!U348/100)))</f>
        <v>-0.001093683025</v>
      </c>
      <c r="Y358" s="99">
        <f>-W358*Bonds!$AS$8</f>
        <v>-1.857678989</v>
      </c>
      <c r="Z358" s="99">
        <f t="shared" si="6"/>
        <v>-5.874496767</v>
      </c>
    </row>
    <row r="359">
      <c r="A359" s="262">
        <v>42632.0</v>
      </c>
      <c r="B359" s="10">
        <f>exp(-'Yield curve'!B352*$B$9/100)</f>
        <v>0.9132003327</v>
      </c>
      <c r="C359" s="10">
        <f>exp(-'Yield curve'!C352*$C$9/100)</f>
        <v>0.8392891462</v>
      </c>
      <c r="D359" s="10">
        <f>exp(-'Yield curve'!D352*$D$9/100)</f>
        <v>0.7725952321</v>
      </c>
      <c r="E359" s="10">
        <f>exp(-'Yield curve'!E352*$E$9/100)</f>
        <v>0.7117703228</v>
      </c>
      <c r="F359" s="10">
        <f>exp(-'Yield curve'!F352*$F$9/100)</f>
        <v>0.6570468198</v>
      </c>
      <c r="G359" s="10">
        <f>exp(-'Yield curve'!G352*$G$9/100)</f>
        <v>0.6061062368</v>
      </c>
      <c r="H359" s="10">
        <f>exp(-'Yield curve'!H352*$H$9/100)</f>
        <v>0.5597304222</v>
      </c>
      <c r="I359" s="10">
        <f>exp(-'Yield curve'!I352*$I$9/100)</f>
        <v>0.5157498936</v>
      </c>
      <c r="J359" s="10">
        <f>exp(-'Yield curve'!J352*$J$9/100)</f>
        <v>0.4753518559</v>
      </c>
      <c r="K359" s="10">
        <f>exp(-'Yield curve'!K352*$K$9/100)</f>
        <v>0.4382349925</v>
      </c>
      <c r="L359" s="10">
        <f>exp(-'Yield curve'!L352*$L$9/100)</f>
        <v>0.4026449994</v>
      </c>
      <c r="M359" s="10">
        <f>exp(-'Yield curve'!M352*$M$9/100)</f>
        <v>0.3697973966</v>
      </c>
      <c r="N359" s="10">
        <f>exp(-'Yield curve'!N352*$N$9/100)</f>
        <v>0.3394936623</v>
      </c>
      <c r="O359" s="10">
        <f>exp(-'Yield curve'!O352*$O$9/100)</f>
        <v>0.3115485793</v>
      </c>
      <c r="P359" s="10">
        <f>exp(-'Yield curve'!P352*$P$9/100)</f>
        <v>0.2857894294</v>
      </c>
      <c r="Q359" s="10">
        <f>exp(-'Yield curve'!Q352*$Q$9/100)</f>
        <v>0.2617200128</v>
      </c>
      <c r="R359" s="10">
        <f>exp(-'Yield curve'!R352*$R$9/100)</f>
        <v>0.2395435599</v>
      </c>
      <c r="S359" s="10">
        <f>exp(-'Yield curve'!S352*$S$9/100)</f>
        <v>0.219123452</v>
      </c>
      <c r="T359" s="10">
        <f>exp(-'Yield curve'!T352*$T$9/100)</f>
        <v>0.2003318575</v>
      </c>
      <c r="U359" s="99">
        <f>exp(-'Yield curve'!U352*$U$9/100)</f>
        <v>0.1830492567</v>
      </c>
      <c r="V359" s="99">
        <f t="shared" si="4"/>
        <v>55.51339551</v>
      </c>
      <c r="W359" s="99">
        <f t="shared" si="5"/>
        <v>11.85354626</v>
      </c>
      <c r="X359" s="99">
        <f>W359*(Bonds!AO349/100)*(1/(1+(Bonds!U349/100)))</f>
        <v>-0.00437037377</v>
      </c>
      <c r="Y359" s="99">
        <f>-W359*Bonds!$AS$8</f>
        <v>-1.855999352</v>
      </c>
      <c r="Z359" s="99">
        <f t="shared" si="6"/>
        <v>-5.869185287</v>
      </c>
    </row>
    <row r="360">
      <c r="A360" s="262">
        <v>42629.0</v>
      </c>
      <c r="B360" s="10">
        <f>exp(-'Yield curve'!B353*$B$9/100)</f>
        <v>0.913382991</v>
      </c>
      <c r="C360" s="10">
        <f>exp(-'Yield curve'!C353*$C$9/100)</f>
        <v>0.8404649738</v>
      </c>
      <c r="D360" s="10">
        <f>exp(-'Yield curve'!D353*$D$9/100)</f>
        <v>0.7744516875</v>
      </c>
      <c r="E360" s="10">
        <f>exp(-'Yield curve'!E353*$E$9/100)</f>
        <v>0.7136233335</v>
      </c>
      <c r="F360" s="10">
        <f>exp(-'Yield curve'!F353*$F$9/100)</f>
        <v>0.6586914918</v>
      </c>
      <c r="G360" s="10">
        <f>exp(-'Yield curve'!G353*$G$9/100)</f>
        <v>0.6073803973</v>
      </c>
      <c r="H360" s="10">
        <f>exp(-'Yield curve'!H353*$H$9/100)</f>
        <v>0.5605145936</v>
      </c>
      <c r="I360" s="10">
        <f>exp(-'Yield curve'!I353*$I$9/100)</f>
        <v>0.5163003203</v>
      </c>
      <c r="J360" s="10">
        <f>exp(-'Yield curve'!J353*$J$9/100)</f>
        <v>0.4756371525</v>
      </c>
      <c r="K360" s="10">
        <f>exp(-'Yield curve'!K353*$K$9/100)</f>
        <v>0.4382349925</v>
      </c>
      <c r="L360" s="10">
        <f>exp(-'Yield curve'!L353*$L$9/100)</f>
        <v>0.4022908277</v>
      </c>
      <c r="M360" s="10">
        <f>exp(-'Yield curve'!M353*$M$9/100)</f>
        <v>0.3690880668</v>
      </c>
      <c r="N360" s="10">
        <f>exp(-'Yield curve'!N353*$N$9/100)</f>
        <v>0.3384360927</v>
      </c>
      <c r="O360" s="10">
        <f>exp(-'Yield curve'!O353*$O$9/100)</f>
        <v>0.3101559635</v>
      </c>
      <c r="P360" s="10">
        <f>exp(-'Yield curve'!P353*$P$9/100)</f>
        <v>0.2840798268</v>
      </c>
      <c r="Q360" s="10">
        <f>exp(-'Yield curve'!Q353*$Q$9/100)</f>
        <v>0.2600503533</v>
      </c>
      <c r="R360" s="10">
        <f>exp(-'Yield curve'!R353*$R$9/100)</f>
        <v>0.2379201894</v>
      </c>
      <c r="S360" s="10">
        <f>exp(-'Yield curve'!S353*$S$9/100)</f>
        <v>0.2175514293</v>
      </c>
      <c r="T360" s="10">
        <f>exp(-'Yield curve'!T353*$T$9/100)</f>
        <v>0.1988151063</v>
      </c>
      <c r="U360" s="99">
        <f>exp(-'Yield curve'!U353*$U$9/100)</f>
        <v>0.1815907046</v>
      </c>
      <c r="V360" s="99">
        <f t="shared" si="4"/>
        <v>55.35371244</v>
      </c>
      <c r="W360" s="99">
        <f t="shared" si="5"/>
        <v>11.82289801</v>
      </c>
      <c r="X360" s="99">
        <f>W360*(Bonds!AO350/100)*(1/(1+(Bonds!U350/100)))</f>
        <v>0.008714934499</v>
      </c>
      <c r="Y360" s="99">
        <f>-W360*Bonds!$AS$8</f>
        <v>-1.851200524</v>
      </c>
      <c r="Z360" s="99">
        <f t="shared" si="6"/>
        <v>-5.854010062</v>
      </c>
    </row>
    <row r="361">
      <c r="A361" s="262">
        <v>42628.0</v>
      </c>
      <c r="B361" s="10">
        <f>exp(-'Yield curve'!B354*$B$9/100)</f>
        <v>0.915028561</v>
      </c>
      <c r="C361" s="10">
        <f>exp(-'Yield curve'!C354*$C$9/100)</f>
        <v>0.8429901546</v>
      </c>
      <c r="D361" s="10">
        <f>exp(-'Yield curve'!D354*$D$9/100)</f>
        <v>0.7777112248</v>
      </c>
      <c r="E361" s="10">
        <f>exp(-'Yield curve'!E354*$E$9/100)</f>
        <v>0.7177743752</v>
      </c>
      <c r="F361" s="10">
        <f>exp(-'Yield curve'!F354*$F$9/100)</f>
        <v>0.6636502501</v>
      </c>
      <c r="G361" s="10">
        <f>exp(-'Yield curve'!G354*$G$9/100)</f>
        <v>0.6126876599</v>
      </c>
      <c r="H361" s="10">
        <f>exp(-'Yield curve'!H354*$H$9/100)</f>
        <v>0.5660346407</v>
      </c>
      <c r="I361" s="10">
        <f>exp(-'Yield curve'!I354*$I$9/100)</f>
        <v>0.5216978622</v>
      </c>
      <c r="J361" s="10">
        <f>exp(-'Yield curve'!J354*$J$9/100)</f>
        <v>0.4808018731</v>
      </c>
      <c r="K361" s="10">
        <f>exp(-'Yield curve'!K354*$K$9/100)</f>
        <v>0.4430821881</v>
      </c>
      <c r="L361" s="10">
        <f>exp(-'Yield curve'!L354*$L$9/100)</f>
        <v>0.407098544</v>
      </c>
      <c r="M361" s="10">
        <f>exp(-'Yield curve'!M354*$M$9/100)</f>
        <v>0.3738128529</v>
      </c>
      <c r="N361" s="10">
        <f>exp(-'Yield curve'!N354*$N$9/100)</f>
        <v>0.34304282</v>
      </c>
      <c r="O361" s="10">
        <f>exp(-'Yield curve'!O354*$O$9/100)</f>
        <v>0.314616765</v>
      </c>
      <c r="P361" s="10">
        <f>exp(-'Yield curve'!P354*$P$9/100)</f>
        <v>0.2883731436</v>
      </c>
      <c r="Q361" s="10">
        <f>exp(-'Yield curve'!Q354*$Q$9/100)</f>
        <v>0.2640755612</v>
      </c>
      <c r="R361" s="10">
        <f>exp(-'Yield curve'!R354*$R$9/100)</f>
        <v>0.2416705123</v>
      </c>
      <c r="S361" s="10">
        <f>exp(-'Yield curve'!S354*$S$9/100)</f>
        <v>0.221024881</v>
      </c>
      <c r="T361" s="10">
        <f>exp(-'Yield curve'!T354*$T$9/100)</f>
        <v>0.2020136519</v>
      </c>
      <c r="U361" s="99">
        <f>exp(-'Yield curve'!U354*$U$9/100)</f>
        <v>0.184519524</v>
      </c>
      <c r="V361" s="99">
        <f t="shared" si="4"/>
        <v>55.97878058</v>
      </c>
      <c r="W361" s="99">
        <f t="shared" si="5"/>
        <v>11.85789142</v>
      </c>
      <c r="X361" s="99">
        <f>W361*(Bonds!AO351/100)*(1/(1+(Bonds!U351/100)))</f>
        <v>-0.001093397088</v>
      </c>
      <c r="Y361" s="99">
        <f>-W361*Bonds!$AS$8</f>
        <v>-1.856679707</v>
      </c>
      <c r="Z361" s="99">
        <f t="shared" si="6"/>
        <v>-5.871336759</v>
      </c>
    </row>
    <row r="362">
      <c r="A362" s="262">
        <v>42627.0</v>
      </c>
      <c r="B362" s="10">
        <f>exp(-'Yield curve'!B355*$B$9/100)</f>
        <v>0.915211585</v>
      </c>
      <c r="C362" s="10">
        <f>exp(-'Yield curve'!C355*$C$9/100)</f>
        <v>0.8433274182</v>
      </c>
      <c r="D362" s="10">
        <f>exp(-'Yield curve'!D355*$D$9/100)</f>
        <v>0.7781779916</v>
      </c>
      <c r="E362" s="10">
        <f>exp(-'Yield curve'!E355*$E$9/100)</f>
        <v>0.7179179444</v>
      </c>
      <c r="F362" s="10">
        <f>exp(-'Yield curve'!F355*$F$9/100)</f>
        <v>0.663318508</v>
      </c>
      <c r="G362" s="10">
        <f>exp(-'Yield curve'!G355*$G$9/100)</f>
        <v>0.6121364891</v>
      </c>
      <c r="H362" s="10">
        <f>exp(-'Yield curve'!H355*$H$9/100)</f>
        <v>0.5652427467</v>
      </c>
      <c r="I362" s="10">
        <f>exp(-'Yield curve'!I355*$I$9/100)</f>
        <v>0.5211416812</v>
      </c>
      <c r="J362" s="10">
        <f>exp(-'Yield curve'!J355*$J$9/100)</f>
        <v>0.4805134785</v>
      </c>
      <c r="K362" s="10">
        <f>exp(-'Yield curve'!K355*$K$9/100)</f>
        <v>0.4430821881</v>
      </c>
      <c r="L362" s="10">
        <f>exp(-'Yield curve'!L355*$L$9/100)</f>
        <v>0.407098544</v>
      </c>
      <c r="M362" s="10">
        <f>exp(-'Yield curve'!M355*$M$9/100)</f>
        <v>0.3738128529</v>
      </c>
      <c r="N362" s="10">
        <f>exp(-'Yield curve'!N355*$N$9/100)</f>
        <v>0.34304282</v>
      </c>
      <c r="O362" s="10">
        <f>exp(-'Yield curve'!O355*$O$9/100)</f>
        <v>0.314616765</v>
      </c>
      <c r="P362" s="10">
        <f>exp(-'Yield curve'!P355*$P$9/100)</f>
        <v>0.2883731436</v>
      </c>
      <c r="Q362" s="10">
        <f>exp(-'Yield curve'!Q355*$Q$9/100)</f>
        <v>0.2639910706</v>
      </c>
      <c r="R362" s="10">
        <f>exp(-'Yield curve'!R355*$R$9/100)</f>
        <v>0.2415062322</v>
      </c>
      <c r="S362" s="10">
        <f>exp(-'Yield curve'!S355*$S$9/100)</f>
        <v>0.220786303</v>
      </c>
      <c r="T362" s="10">
        <f>exp(-'Yield curve'!T355*$T$9/100)</f>
        <v>0.2017068244</v>
      </c>
      <c r="U362" s="99">
        <f>exp(-'Yield curve'!U355*$U$9/100)</f>
        <v>0.1841508537</v>
      </c>
      <c r="V362" s="99">
        <f t="shared" si="4"/>
        <v>55.93170713</v>
      </c>
      <c r="W362" s="99">
        <f t="shared" si="5"/>
        <v>11.85208783</v>
      </c>
      <c r="X362" s="99">
        <f>W362*(Bonds!AO352/100)*(1/(1+(Bonds!U352/100)))</f>
        <v>0.002185522374</v>
      </c>
      <c r="Y362" s="99">
        <f>-W362*Bonds!$AS$8</f>
        <v>-1.855770995</v>
      </c>
      <c r="Z362" s="99">
        <f t="shared" si="6"/>
        <v>-5.868463159</v>
      </c>
    </row>
    <row r="363">
      <c r="A363" s="262">
        <v>42626.0</v>
      </c>
      <c r="B363" s="10">
        <f>exp(-'Yield curve'!B356*$B$9/100)</f>
        <v>0.9148455736</v>
      </c>
      <c r="C363" s="10">
        <f>exp(-'Yield curve'!C356*$C$9/100)</f>
        <v>0.8424845123</v>
      </c>
      <c r="D363" s="10">
        <f>exp(-'Yield curve'!D356*$D$9/100)</f>
        <v>0.7767785311</v>
      </c>
      <c r="E363" s="10">
        <f>exp(-'Yield curve'!E356*$E$9/100)</f>
        <v>0.7167701942</v>
      </c>
      <c r="F363" s="10">
        <f>exp(-'Yield curve'!F356*$F$9/100)</f>
        <v>0.662655521</v>
      </c>
      <c r="G363" s="10">
        <f>exp(-'Yield curve'!G356*$G$9/100)</f>
        <v>0.6121364891</v>
      </c>
      <c r="H363" s="10">
        <f>exp(-'Yield curve'!H356*$H$9/100)</f>
        <v>0.5660346407</v>
      </c>
      <c r="I363" s="10">
        <f>exp(-'Yield curve'!I356*$I$9/100)</f>
        <v>0.5221153875</v>
      </c>
      <c r="J363" s="10">
        <f>exp(-'Yield curve'!J356*$J$9/100)</f>
        <v>0.4816680958</v>
      </c>
      <c r="K363" s="10">
        <f>exp(-'Yield curve'!K356*$K$9/100)</f>
        <v>0.4444134305</v>
      </c>
      <c r="L363" s="10">
        <f>exp(-'Yield curve'!L356*$L$9/100)</f>
        <v>0.4084441883</v>
      </c>
      <c r="M363" s="10">
        <f>exp(-'Yield curve'!M356*$M$9/100)</f>
        <v>0.3751610044</v>
      </c>
      <c r="N363" s="10">
        <f>exp(-'Yield curve'!N356*$N$9/100)</f>
        <v>0.3443832992</v>
      </c>
      <c r="O363" s="10">
        <f>exp(-'Yield curve'!O356*$O$9/100)</f>
        <v>0.3159409342</v>
      </c>
      <c r="P363" s="10">
        <f>exp(-'Yield curve'!P356*$P$9/100)</f>
        <v>0.2896737469</v>
      </c>
      <c r="Q363" s="10">
        <f>exp(-'Yield curve'!Q356*$Q$9/100)</f>
        <v>0.2651764037</v>
      </c>
      <c r="R363" s="10">
        <f>exp(-'Yield curve'!R356*$R$9/100)</f>
        <v>0.2425760523</v>
      </c>
      <c r="S363" s="10">
        <f>exp(-'Yield curve'!S356*$S$9/100)</f>
        <v>0.221742163</v>
      </c>
      <c r="T363" s="10">
        <f>exp(-'Yield curve'!T356*$T$9/100)</f>
        <v>0.2025517236</v>
      </c>
      <c r="U363" s="99">
        <f>exp(-'Yield curve'!U356*$U$9/100)</f>
        <v>0.1848889323</v>
      </c>
      <c r="V363" s="99">
        <f t="shared" si="4"/>
        <v>56.05065653</v>
      </c>
      <c r="W363" s="99">
        <f t="shared" si="5"/>
        <v>11.86715252</v>
      </c>
      <c r="X363" s="99">
        <f>W363*(Bonds!AO353/100)*(1/(1+(Bonds!U353/100)))</f>
        <v>0.001094351947</v>
      </c>
      <c r="Y363" s="99">
        <f>-W363*Bonds!$AS$8</f>
        <v>-1.858129786</v>
      </c>
      <c r="Z363" s="99">
        <f t="shared" si="6"/>
        <v>-5.875922312</v>
      </c>
    </row>
    <row r="364">
      <c r="A364" s="262">
        <v>42625.0</v>
      </c>
      <c r="B364" s="10">
        <f>exp(-'Yield curve'!B357*$B$9/100)</f>
        <v>0.9142054058</v>
      </c>
      <c r="C364" s="10">
        <f>exp(-'Yield curve'!C357*$C$9/100)</f>
        <v>0.8414741372</v>
      </c>
      <c r="D364" s="10">
        <f>exp(-'Yield curve'!D357*$D$9/100)</f>
        <v>0.7758469559</v>
      </c>
      <c r="E364" s="10">
        <f>exp(-'Yield curve'!E357*$E$9/100)</f>
        <v>0.7161970073</v>
      </c>
      <c r="F364" s="10">
        <f>exp(-'Yield curve'!F357*$F$9/100)</f>
        <v>0.662655521</v>
      </c>
      <c r="G364" s="10">
        <f>exp(-'Yield curve'!G357*$G$9/100)</f>
        <v>0.6126876599</v>
      </c>
      <c r="H364" s="10">
        <f>exp(-'Yield curve'!H357*$H$9/100)</f>
        <v>0.5672245624</v>
      </c>
      <c r="I364" s="10">
        <f>exp(-'Yield curve'!I357*$I$9/100)</f>
        <v>0.5233699693</v>
      </c>
      <c r="J364" s="10">
        <f>exp(-'Yield curve'!J357*$J$9/100)</f>
        <v>0.4829703569</v>
      </c>
      <c r="K364" s="10">
        <f>exp(-'Yield curve'!K357*$K$9/100)</f>
        <v>0.4457486727</v>
      </c>
      <c r="L364" s="10">
        <f>exp(-'Yield curve'!L357*$L$9/100)</f>
        <v>0.4097041357</v>
      </c>
      <c r="M364" s="10">
        <f>exp(-'Yield curve'!M357*$M$9/100)</f>
        <v>0.3763333347</v>
      </c>
      <c r="N364" s="10">
        <f>exp(-'Yield curve'!N357*$N$9/100)</f>
        <v>0.345459453</v>
      </c>
      <c r="O364" s="10">
        <f>exp(-'Yield curve'!O357*$O$9/100)</f>
        <v>0.3169155324</v>
      </c>
      <c r="P364" s="10">
        <f>exp(-'Yield curve'!P357*$P$9/100)</f>
        <v>0.290544073</v>
      </c>
      <c r="Q364" s="10">
        <f>exp(-'Yield curve'!Q357*$Q$9/100)</f>
        <v>0.2659412126</v>
      </c>
      <c r="R364" s="10">
        <f>exp(-'Yield curve'!R357*$R$9/100)</f>
        <v>0.2432367573</v>
      </c>
      <c r="S364" s="10">
        <f>exp(-'Yield curve'!S357*$S$9/100)</f>
        <v>0.2223016579</v>
      </c>
      <c r="T364" s="10">
        <f>exp(-'Yield curve'!T357*$T$9/100)</f>
        <v>0.2030140684</v>
      </c>
      <c r="U364" s="99">
        <f>exp(-'Yield curve'!U357*$U$9/100)</f>
        <v>0.1852590802</v>
      </c>
      <c r="V364" s="99">
        <f t="shared" si="4"/>
        <v>56.13026624</v>
      </c>
      <c r="W364" s="99">
        <f t="shared" si="5"/>
        <v>11.87472278</v>
      </c>
      <c r="X364" s="99">
        <f>W364*(Bonds!AO354/100)*(1/(1+(Bonds!U354/100)))</f>
        <v>-0.002190302091</v>
      </c>
      <c r="Y364" s="99">
        <f>-W364*Bonds!$AS$8</f>
        <v>-1.85931512</v>
      </c>
      <c r="Z364" s="99">
        <f t="shared" si="6"/>
        <v>-5.879670668</v>
      </c>
    </row>
    <row r="365">
      <c r="A365" s="262">
        <v>42622.0</v>
      </c>
      <c r="B365" s="10">
        <f>exp(-'Yield curve'!B358*$B$9/100)</f>
        <v>0.914022583</v>
      </c>
      <c r="C365" s="10">
        <f>exp(-'Yield curve'!C358*$C$9/100)</f>
        <v>0.8411376148</v>
      </c>
      <c r="D365" s="10">
        <f>exp(-'Yield curve'!D358*$D$9/100)</f>
        <v>0.7753815874</v>
      </c>
      <c r="E365" s="10">
        <f>exp(-'Yield curve'!E358*$E$9/100)</f>
        <v>0.7156242788</v>
      </c>
      <c r="F365" s="10">
        <f>exp(-'Yield curve'!F358*$F$9/100)</f>
        <v>0.6619931967</v>
      </c>
      <c r="G365" s="10">
        <f>exp(-'Yield curve'!G358*$G$9/100)</f>
        <v>0.6121364891</v>
      </c>
      <c r="H365" s="10">
        <f>exp(-'Yield curve'!H358*$H$9/100)</f>
        <v>0.5668276442</v>
      </c>
      <c r="I365" s="10">
        <f>exp(-'Yield curve'!I358*$I$9/100)</f>
        <v>0.5229514408</v>
      </c>
      <c r="J365" s="10">
        <f>exp(-'Yield curve'!J358*$J$9/100)</f>
        <v>0.4825358792</v>
      </c>
      <c r="K365" s="10">
        <f>exp(-'Yield curve'!K358*$K$9/100)</f>
        <v>0.4453031468</v>
      </c>
      <c r="L365" s="10">
        <f>exp(-'Yield curve'!L358*$L$9/100)</f>
        <v>0.4092537089</v>
      </c>
      <c r="M365" s="10">
        <f>exp(-'Yield curve'!M358*$M$9/100)</f>
        <v>0.3758820055</v>
      </c>
      <c r="N365" s="10">
        <f>exp(-'Yield curve'!N358*$N$9/100)</f>
        <v>0.3450106475</v>
      </c>
      <c r="O365" s="10">
        <f>exp(-'Yield curve'!O358*$O$9/100)</f>
        <v>0.3164721611</v>
      </c>
      <c r="P365" s="10">
        <f>exp(-'Yield curve'!P358*$P$9/100)</f>
        <v>0.2901085836</v>
      </c>
      <c r="Q365" s="10">
        <f>exp(-'Yield curve'!Q358*$Q$9/100)</f>
        <v>0.2654310953</v>
      </c>
      <c r="R365" s="10">
        <f>exp(-'Yield curve'!R358*$R$9/100)</f>
        <v>0.2426585422</v>
      </c>
      <c r="S365" s="10">
        <f>exp(-'Yield curve'!S358*$S$9/100)</f>
        <v>0.2216623502</v>
      </c>
      <c r="T365" s="10">
        <f>exp(-'Yield curve'!T358*$T$9/100)</f>
        <v>0.2023209462</v>
      </c>
      <c r="U365" s="99">
        <f>exp(-'Yield curve'!U358*$U$9/100)</f>
        <v>0.184519524</v>
      </c>
      <c r="V365" s="99">
        <f t="shared" si="4"/>
        <v>56.0168861</v>
      </c>
      <c r="W365" s="99">
        <f t="shared" si="5"/>
        <v>11.86435115</v>
      </c>
      <c r="X365" s="99">
        <f>W365*(Bonds!AO355/100)*(1/(1+(Bonds!U355/100)))</f>
        <v>0.01422190549</v>
      </c>
      <c r="Y365" s="99">
        <f>-W365*Bonds!$AS$8</f>
        <v>-1.857691156</v>
      </c>
      <c r="Z365" s="99">
        <f t="shared" si="6"/>
        <v>-5.874535241</v>
      </c>
    </row>
    <row r="366">
      <c r="A366" s="262">
        <v>42621.0</v>
      </c>
      <c r="B366" s="10">
        <f>exp(-'Yield curve'!B359*$B$9/100)</f>
        <v>0.9141139898</v>
      </c>
      <c r="C366" s="10">
        <f>exp(-'Yield curve'!C359*$C$9/100)</f>
        <v>0.842653026</v>
      </c>
      <c r="D366" s="10">
        <f>exp(-'Yield curve'!D359*$D$9/100)</f>
        <v>0.7781779916</v>
      </c>
      <c r="E366" s="10">
        <f>exp(-'Yield curve'!E359*$E$9/100)</f>
        <v>0.7194991025</v>
      </c>
      <c r="F366" s="10">
        <f>exp(-'Yield curve'!F359*$F$9/100)</f>
        <v>0.6669768109</v>
      </c>
      <c r="G366" s="10">
        <f>exp(-'Yield curve'!G359*$G$9/100)</f>
        <v>0.6174853101</v>
      </c>
      <c r="H366" s="10">
        <f>exp(-'Yield curve'!H359*$H$9/100)</f>
        <v>0.5724098633</v>
      </c>
      <c r="I366" s="10">
        <f>exp(-'Yield curve'!I359*$I$9/100)</f>
        <v>0.5289824624</v>
      </c>
      <c r="J366" s="10">
        <f>exp(-'Yield curve'!J359*$J$9/100)</f>
        <v>0.4889475769</v>
      </c>
      <c r="K366" s="10">
        <f>exp(-'Yield curve'!K359*$K$9/100)</f>
        <v>0.452033042</v>
      </c>
      <c r="L366" s="10">
        <f>exp(-'Yield curve'!L359*$L$9/100)</f>
        <v>0.4159708888</v>
      </c>
      <c r="M366" s="10">
        <f>exp(-'Yield curve'!M359*$M$9/100)</f>
        <v>0.3825254852</v>
      </c>
      <c r="N366" s="10">
        <f>exp(-'Yield curve'!N359*$N$9/100)</f>
        <v>0.3515300783</v>
      </c>
      <c r="O366" s="10">
        <f>exp(-'Yield curve'!O359*$O$9/100)</f>
        <v>0.3228265813</v>
      </c>
      <c r="P366" s="10">
        <f>exp(-'Yield curve'!P359*$P$9/100)</f>
        <v>0.2962652829</v>
      </c>
      <c r="Q366" s="10">
        <f>exp(-'Yield curve'!Q359*$Q$9/100)</f>
        <v>0.2713569951</v>
      </c>
      <c r="R366" s="10">
        <f>exp(-'Yield curve'!R359*$R$9/100)</f>
        <v>0.2483341651</v>
      </c>
      <c r="S366" s="10">
        <f>exp(-'Yield curve'!S359*$S$9/100)</f>
        <v>0.2270738464</v>
      </c>
      <c r="T366" s="10">
        <f>exp(-'Yield curve'!T359*$T$9/100)</f>
        <v>0.2074593214</v>
      </c>
      <c r="U366" s="99">
        <f>exp(-'Yield curve'!U359*$U$9/100)</f>
        <v>0.1893799433</v>
      </c>
      <c r="V366" s="99">
        <f t="shared" si="4"/>
        <v>56.91400138</v>
      </c>
      <c r="W366" s="99">
        <f t="shared" si="5"/>
        <v>11.93244384</v>
      </c>
      <c r="X366" s="99">
        <f>W366*(Bonds!AO356/100)*(1/(1+(Bonds!U356/100)))</f>
        <v>-0.003304775804</v>
      </c>
      <c r="Y366" s="99">
        <f>-W366*Bonds!$AS$8</f>
        <v>-1.868352942</v>
      </c>
      <c r="Z366" s="99">
        <f t="shared" si="6"/>
        <v>-5.90825077</v>
      </c>
    </row>
    <row r="367">
      <c r="A367" s="262">
        <v>42620.0</v>
      </c>
      <c r="B367" s="10">
        <f>exp(-'Yield curve'!B360*$B$9/100)</f>
        <v>0.9142054058</v>
      </c>
      <c r="C367" s="10">
        <f>exp(-'Yield curve'!C360*$C$9/100)</f>
        <v>0.8419791732</v>
      </c>
      <c r="D367" s="10">
        <f>exp(-'Yield curve'!D360*$D$9/100)</f>
        <v>0.7767785311</v>
      </c>
      <c r="E367" s="10">
        <f>exp(-'Yield curve'!E360*$E$9/100)</f>
        <v>0.7173438397</v>
      </c>
      <c r="F367" s="10">
        <f>exp(-'Yield curve'!F360*$F$9/100)</f>
        <v>0.6639821582</v>
      </c>
      <c r="G367" s="10">
        <f>exp(-'Yield curve'!G360*$G$9/100)</f>
        <v>0.6141598762</v>
      </c>
      <c r="H367" s="10">
        <f>exp(-'Yield curve'!H360*$H$9/100)</f>
        <v>0.5688150168</v>
      </c>
      <c r="I367" s="10">
        <f>exp(-'Yield curve'!I360*$I$9/100)</f>
        <v>0.5254676418</v>
      </c>
      <c r="J367" s="10">
        <f>exp(-'Yield curve'!J360*$J$9/100)</f>
        <v>0.4855854513</v>
      </c>
      <c r="K367" s="10">
        <f>exp(-'Yield curve'!K360*$K$9/100)</f>
        <v>0.4488798597</v>
      </c>
      <c r="L367" s="10">
        <f>exp(-'Yield curve'!L360*$L$9/100)</f>
        <v>0.4130527377</v>
      </c>
      <c r="M367" s="10">
        <f>exp(-'Yield curve'!M360*$M$9/100)</f>
        <v>0.3798723514</v>
      </c>
      <c r="N367" s="10">
        <f>exp(-'Yield curve'!N360*$N$9/100)</f>
        <v>0.349161749</v>
      </c>
      <c r="O367" s="10">
        <f>exp(-'Yield curve'!O360*$O$9/100)</f>
        <v>0.3207542581</v>
      </c>
      <c r="P367" s="10">
        <f>exp(-'Yield curve'!P360*$P$9/100)</f>
        <v>0.2944930133</v>
      </c>
      <c r="Q367" s="10">
        <f>exp(-'Yield curve'!Q360*$Q$9/100)</f>
        <v>0.2697121499</v>
      </c>
      <c r="R367" s="10">
        <f>exp(-'Yield curve'!R360*$R$9/100)</f>
        <v>0.2468190011</v>
      </c>
      <c r="S367" s="10">
        <f>exp(-'Yield curve'!S360*$S$9/100)</f>
        <v>0.2256883982</v>
      </c>
      <c r="T367" s="10">
        <f>exp(-'Yield curve'!T360*$T$9/100)</f>
        <v>0.2062017955</v>
      </c>
      <c r="U367" s="99">
        <f>exp(-'Yield curve'!U360*$U$9/100)</f>
        <v>0.1882470656</v>
      </c>
      <c r="V367" s="99">
        <f t="shared" si="4"/>
        <v>56.62950446</v>
      </c>
      <c r="W367" s="99">
        <f t="shared" si="5"/>
        <v>11.92144505</v>
      </c>
      <c r="X367" s="99">
        <f>W367*(Bonds!AO357/100)*(1/(1+(Bonds!U357/100)))</f>
        <v>-0.002200543618</v>
      </c>
      <c r="Y367" s="99">
        <f>-W367*Bonds!$AS$8</f>
        <v>-1.866630778</v>
      </c>
      <c r="Z367" s="99">
        <f t="shared" si="6"/>
        <v>-5.90280481</v>
      </c>
    </row>
    <row r="368">
      <c r="A368" s="262">
        <v>42619.0</v>
      </c>
      <c r="B368" s="10">
        <f>exp(-'Yield curve'!B361*$B$9/100)</f>
        <v>0.9138397967</v>
      </c>
      <c r="C368" s="10">
        <f>exp(-'Yield curve'!C361*$C$9/100)</f>
        <v>0.8414741372</v>
      </c>
      <c r="D368" s="10">
        <f>exp(-'Yield curve'!D361*$D$9/100)</f>
        <v>0.7756142367</v>
      </c>
      <c r="E368" s="10">
        <f>exp(-'Yield curve'!E361*$E$9/100)</f>
        <v>0.7159105858</v>
      </c>
      <c r="F368" s="10">
        <f>exp(-'Yield curve'!F361*$F$9/100)</f>
        <v>0.6623242761</v>
      </c>
      <c r="G368" s="10">
        <f>exp(-'Yield curve'!G361*$G$9/100)</f>
        <v>0.6125038812</v>
      </c>
      <c r="H368" s="10">
        <f>exp(-'Yield curve'!H361*$H$9/100)</f>
        <v>0.5672245624</v>
      </c>
      <c r="I368" s="10">
        <f>exp(-'Yield curve'!I361*$I$9/100)</f>
        <v>0.5239285285</v>
      </c>
      <c r="J368" s="10">
        <f>exp(-'Yield curve'!J361*$J$9/100)</f>
        <v>0.4841308779</v>
      </c>
      <c r="K368" s="10">
        <f>exp(-'Yield curve'!K361*$K$9/100)</f>
        <v>0.4475352381</v>
      </c>
      <c r="L368" s="10">
        <f>exp(-'Yield curve'!L361*$L$9/100)</f>
        <v>0.4117824924</v>
      </c>
      <c r="M368" s="10">
        <f>exp(-'Yield curve'!M361*$M$9/100)</f>
        <v>0.3786889967</v>
      </c>
      <c r="N368" s="10">
        <f>exp(-'Yield curve'!N361*$N$9/100)</f>
        <v>0.348074062</v>
      </c>
      <c r="O368" s="10">
        <f>exp(-'Yield curve'!O361*$O$9/100)</f>
        <v>0.3197678549</v>
      </c>
      <c r="P368" s="10">
        <f>exp(-'Yield curve'!P361*$P$9/100)</f>
        <v>0.2936108582</v>
      </c>
      <c r="Q368" s="10">
        <f>exp(-'Yield curve'!Q361*$Q$9/100)</f>
        <v>0.2688504505</v>
      </c>
      <c r="R368" s="10">
        <f>exp(-'Yield curve'!R361*$R$9/100)</f>
        <v>0.2459812415</v>
      </c>
      <c r="S368" s="10">
        <f>exp(-'Yield curve'!S361*$S$9/100)</f>
        <v>0.2248773807</v>
      </c>
      <c r="T368" s="10">
        <f>exp(-'Yield curve'!T361*$T$9/100)</f>
        <v>0.2054197155</v>
      </c>
      <c r="U368" s="99">
        <f>exp(-'Yield curve'!U361*$U$9/100)</f>
        <v>0.1874955813</v>
      </c>
      <c r="V368" s="99">
        <f t="shared" si="4"/>
        <v>56.46569715</v>
      </c>
      <c r="W368" s="99">
        <f t="shared" si="5"/>
        <v>11.91377886</v>
      </c>
      <c r="X368" s="99">
        <f>W368*(Bonds!AO358/100)*(1/(1+(Bonds!U358/100)))</f>
        <v>-0.002198722684</v>
      </c>
      <c r="Y368" s="99">
        <f>-W368*Bonds!$AS$8</f>
        <v>-1.865430426</v>
      </c>
      <c r="Z368" s="99">
        <f t="shared" si="6"/>
        <v>-5.899008963</v>
      </c>
    </row>
    <row r="369">
      <c r="A369" s="262">
        <v>42618.0</v>
      </c>
      <c r="B369" s="10">
        <f>exp(-'Yield curve'!B362*$B$9/100)</f>
        <v>0.9137484173</v>
      </c>
      <c r="C369" s="10">
        <f>exp(-'Yield curve'!C362*$C$9/100)</f>
        <v>0.8399608461</v>
      </c>
      <c r="D369" s="10">
        <f>exp(-'Yield curve'!D362*$D$9/100)</f>
        <v>0.7739871559</v>
      </c>
      <c r="E369" s="10">
        <f>exp(-'Yield curve'!E362*$E$9/100)</f>
        <v>0.7139088399</v>
      </c>
      <c r="F369" s="10">
        <f>exp(-'Yield curve'!F362*$F$9/100)</f>
        <v>0.6600101931</v>
      </c>
      <c r="G369" s="10">
        <f>exp(-'Yield curve'!G362*$G$9/100)</f>
        <v>0.6099367596</v>
      </c>
      <c r="H369" s="10">
        <f>exp(-'Yield curve'!H362*$H$9/100)</f>
        <v>0.5644519605</v>
      </c>
      <c r="I369" s="10">
        <f>exp(-'Yield curve'!I362*$I$9/100)</f>
        <v>0.5211416812</v>
      </c>
      <c r="J369" s="10">
        <f>exp(-'Yield curve'!J362*$J$9/100)</f>
        <v>0.4813791816</v>
      </c>
      <c r="K369" s="10">
        <f>exp(-'Yield curve'!K362*$K$9/100)</f>
        <v>0.4448580662</v>
      </c>
      <c r="L369" s="10">
        <f>exp(-'Yield curve'!L362*$L$9/100)</f>
        <v>0.4093437547</v>
      </c>
      <c r="M369" s="10">
        <f>exp(-'Yield curve'!M362*$M$9/100)</f>
        <v>0.376514018</v>
      </c>
      <c r="N369" s="10">
        <f>exp(-'Yield curve'!N362*$N$9/100)</f>
        <v>0.3461787565</v>
      </c>
      <c r="O369" s="10">
        <f>exp(-'Yield curve'!O362*$O$9/100)</f>
        <v>0.3181602794</v>
      </c>
      <c r="P369" s="10">
        <f>exp(-'Yield curve'!P362*$P$9/100)</f>
        <v>0.2922925777</v>
      </c>
      <c r="Q369" s="10">
        <f>exp(-'Yield curve'!Q362*$Q$9/100)</f>
        <v>0.2676486944</v>
      </c>
      <c r="R369" s="10">
        <f>exp(-'Yield curve'!R362*$R$9/100)</f>
        <v>0.2448964037</v>
      </c>
      <c r="S369" s="10">
        <f>exp(-'Yield curve'!S362*$S$9/100)</f>
        <v>0.2239080058</v>
      </c>
      <c r="T369" s="10">
        <f>exp(-'Yield curve'!T362*$T$9/100)</f>
        <v>0.2045628532</v>
      </c>
      <c r="U369" s="99">
        <f>exp(-'Yield curve'!U362*$U$9/100)</f>
        <v>0.186747097</v>
      </c>
      <c r="V369" s="99">
        <f t="shared" si="4"/>
        <v>56.24925187</v>
      </c>
      <c r="W369" s="99">
        <f t="shared" si="5"/>
        <v>11.90865841</v>
      </c>
      <c r="X369" s="99">
        <f>W369*(Bonds!AO359/100)*(1/(1+(Bonds!U359/100)))</f>
        <v>0.001098686079</v>
      </c>
      <c r="Y369" s="99">
        <f>-W369*Bonds!$AS$8</f>
        <v>-1.864628678</v>
      </c>
      <c r="Z369" s="99">
        <f t="shared" si="6"/>
        <v>-5.896473612</v>
      </c>
    </row>
    <row r="370">
      <c r="A370" s="262">
        <v>42615.0</v>
      </c>
      <c r="B370" s="10">
        <f>exp(-'Yield curve'!B363*$B$9/100)</f>
        <v>0.914022583</v>
      </c>
      <c r="C370" s="10">
        <f>exp(-'Yield curve'!C363*$C$9/100)</f>
        <v>0.8391213051</v>
      </c>
      <c r="D370" s="10">
        <f>exp(-'Yield curve'!D363*$D$9/100)</f>
        <v>0.7723634883</v>
      </c>
      <c r="E370" s="10">
        <f>exp(-'Yield curve'!E363*$E$9/100)</f>
        <v>0.7120550878</v>
      </c>
      <c r="F370" s="10">
        <f>exp(-'Yield curve'!F363*$F$9/100)</f>
        <v>0.6580331296</v>
      </c>
      <c r="G370" s="10">
        <f>exp(-'Yield curve'!G363*$G$9/100)</f>
        <v>0.6079272857</v>
      </c>
      <c r="H370" s="10">
        <f>exp(-'Yield curve'!H363*$H$9/100)</f>
        <v>0.5624798319</v>
      </c>
      <c r="I370" s="10">
        <f>exp(-'Yield curve'!I363*$I$9/100)</f>
        <v>0.5194766932</v>
      </c>
      <c r="J370" s="10">
        <f>exp(-'Yield curve'!J363*$J$9/100)</f>
        <v>0.4800812109</v>
      </c>
      <c r="K370" s="10">
        <f>exp(-'Yield curve'!K363*$K$9/100)</f>
        <v>0.4439692392</v>
      </c>
      <c r="L370" s="10">
        <f>exp(-'Yield curve'!L363*$L$9/100)</f>
        <v>0.4085340559</v>
      </c>
      <c r="M370" s="10">
        <f>exp(-'Yield curve'!M363*$M$9/100)</f>
        <v>0.3757918046</v>
      </c>
      <c r="N370" s="10">
        <f>exp(-'Yield curve'!N363*$N$9/100)</f>
        <v>0.3455492842</v>
      </c>
      <c r="O370" s="10">
        <f>exp(-'Yield curve'!O363*$O$9/100)</f>
        <v>0.3176262188</v>
      </c>
      <c r="P370" s="10">
        <f>exp(-'Yield curve'!P363*$P$9/100)</f>
        <v>0.2918544675</v>
      </c>
      <c r="Q370" s="10">
        <f>exp(-'Yield curve'!Q363*$Q$9/100)</f>
        <v>0.267391875</v>
      </c>
      <c r="R370" s="10">
        <f>exp(-'Yield curve'!R363*$R$9/100)</f>
        <v>0.2448131531</v>
      </c>
      <c r="S370" s="10">
        <f>exp(-'Yield curve'!S363*$S$9/100)</f>
        <v>0.2239886272</v>
      </c>
      <c r="T370" s="10">
        <f>exp(-'Yield curve'!T363*$T$9/100)</f>
        <v>0.2047961879</v>
      </c>
      <c r="U370" s="99">
        <f>exp(-'Yield curve'!U363*$U$9/100)</f>
        <v>0.1871209649</v>
      </c>
      <c r="V370" s="99">
        <f t="shared" si="4"/>
        <v>56.22008247</v>
      </c>
      <c r="W370" s="99">
        <f t="shared" si="5"/>
        <v>11.91993415</v>
      </c>
      <c r="X370" s="99">
        <f>W370*(Bonds!AO360/100)*(1/(1+(Bonds!U360/100)))</f>
        <v>0.001099827842</v>
      </c>
      <c r="Y370" s="99">
        <f>-W370*Bonds!$AS$8</f>
        <v>-1.866394206</v>
      </c>
      <c r="Z370" s="99">
        <f t="shared" si="6"/>
        <v>-5.902056704</v>
      </c>
    </row>
    <row r="371">
      <c r="A371" s="262">
        <v>42614.0</v>
      </c>
      <c r="B371" s="10">
        <f>exp(-'Yield curve'!B364*$B$9/100)</f>
        <v>0.9141139898</v>
      </c>
      <c r="C371" s="10">
        <f>exp(-'Yield curve'!C364*$C$9/100)</f>
        <v>0.8382826032</v>
      </c>
      <c r="D371" s="10">
        <f>exp(-'Yield curve'!D364*$D$9/100)</f>
        <v>0.7709744845</v>
      </c>
      <c r="E371" s="10">
        <f>exp(-'Yield curve'!E364*$E$9/100)</f>
        <v>0.7104902886</v>
      </c>
      <c r="F371" s="10">
        <f>exp(-'Yield curve'!F364*$F$9/100)</f>
        <v>0.6563901014</v>
      </c>
      <c r="G371" s="10">
        <f>exp(-'Yield curve'!G364*$G$9/100)</f>
        <v>0.606288096</v>
      </c>
      <c r="H371" s="10">
        <f>exp(-'Yield curve'!H364*$H$9/100)</f>
        <v>0.5609070912</v>
      </c>
      <c r="I371" s="10">
        <f>exp(-'Yield curve'!I364*$I$9/100)</f>
        <v>0.5178170247</v>
      </c>
      <c r="J371" s="10">
        <f>exp(-'Yield curve'!J364*$J$9/100)</f>
        <v>0.4783560257</v>
      </c>
      <c r="K371" s="10">
        <f>exp(-'Yield curve'!K364*$K$9/100)</f>
        <v>0.4421969093</v>
      </c>
      <c r="L371" s="10">
        <f>exp(-'Yield curve'!L364*$L$9/100)</f>
        <v>0.40691946</v>
      </c>
      <c r="M371" s="10">
        <f>exp(-'Yield curve'!M364*$M$9/100)</f>
        <v>0.3743515312</v>
      </c>
      <c r="N371" s="10">
        <f>exp(-'Yield curve'!N364*$N$9/100)</f>
        <v>0.3442937712</v>
      </c>
      <c r="O371" s="10">
        <f>exp(-'Yield curve'!O364*$O$9/100)</f>
        <v>0.3165607857</v>
      </c>
      <c r="P371" s="10">
        <f>exp(-'Yield curve'!P364*$P$9/100)</f>
        <v>0.2909802161</v>
      </c>
      <c r="Q371" s="10">
        <f>exp(-'Yield curve'!Q364*$Q$9/100)</f>
        <v>0.2667935875</v>
      </c>
      <c r="R371" s="10">
        <f>exp(-'Yield curve'!R364*$R$9/100)</f>
        <v>0.2444804335</v>
      </c>
      <c r="S371" s="10">
        <f>exp(-'Yield curve'!S364*$S$9/100)</f>
        <v>0.2239080058</v>
      </c>
      <c r="T371" s="10">
        <f>exp(-'Yield curve'!T364*$T$9/100)</f>
        <v>0.2049518921</v>
      </c>
      <c r="U371" s="99">
        <f>exp(-'Yield curve'!U364*$U$9/100)</f>
        <v>0.1874955813</v>
      </c>
      <c r="V371" s="99">
        <f t="shared" si="4"/>
        <v>56.17576565</v>
      </c>
      <c r="W371" s="99">
        <f t="shared" si="5"/>
        <v>11.93034063</v>
      </c>
      <c r="X371" s="99">
        <f>W371*(Bonds!AO361/100)*(1/(1+(Bonds!U361/100)))</f>
        <v>0.00330266881</v>
      </c>
      <c r="Y371" s="99">
        <f>-W371*Bonds!$AS$8</f>
        <v>-1.868023627</v>
      </c>
      <c r="Z371" s="99">
        <f t="shared" si="6"/>
        <v>-5.907209385</v>
      </c>
    </row>
    <row r="372">
      <c r="A372" s="262">
        <v>42613.0</v>
      </c>
      <c r="B372" s="10">
        <f>exp(-'Yield curve'!B365*$B$9/100)</f>
        <v>0.9138397967</v>
      </c>
      <c r="C372" s="10">
        <f>exp(-'Yield curve'!C365*$C$9/100)</f>
        <v>0.8381149635</v>
      </c>
      <c r="D372" s="10">
        <f>exp(-'Yield curve'!D365*$D$9/100)</f>
        <v>0.7707432268</v>
      </c>
      <c r="E372" s="10">
        <f>exp(-'Yield curve'!E365*$E$9/100)</f>
        <v>0.7102061493</v>
      </c>
      <c r="F372" s="10">
        <f>exp(-'Yield curve'!F365*$F$9/100)</f>
        <v>0.6560619884</v>
      </c>
      <c r="G372" s="10">
        <f>exp(-'Yield curve'!G365*$G$9/100)</f>
        <v>0.6059244322</v>
      </c>
      <c r="H372" s="10">
        <f>exp(-'Yield curve'!H365*$H$9/100)</f>
        <v>0.5605145936</v>
      </c>
      <c r="I372" s="10">
        <f>exp(-'Yield curve'!I365*$I$9/100)</f>
        <v>0.5174029367</v>
      </c>
      <c r="J372" s="10">
        <f>exp(-'Yield curve'!J365*$J$9/100)</f>
        <v>0.477925699</v>
      </c>
      <c r="K372" s="10">
        <f>exp(-'Yield curve'!K365*$K$9/100)</f>
        <v>0.4417549334</v>
      </c>
      <c r="L372" s="10">
        <f>exp(-'Yield curve'!L365*$L$9/100)</f>
        <v>0.4066509818</v>
      </c>
      <c r="M372" s="10">
        <f>exp(-'Yield curve'!M365*$M$9/100)</f>
        <v>0.3742616976</v>
      </c>
      <c r="N372" s="10">
        <f>exp(-'Yield curve'!N365*$N$9/100)</f>
        <v>0.3443832992</v>
      </c>
      <c r="O372" s="10">
        <f>exp(-'Yield curve'!O365*$O$9/100)</f>
        <v>0.3168268084</v>
      </c>
      <c r="P372" s="10">
        <f>exp(-'Yield curve'!P365*$P$9/100)</f>
        <v>0.291417014</v>
      </c>
      <c r="Q372" s="10">
        <f>exp(-'Yield curve'!Q365*$Q$9/100)</f>
        <v>0.267391875</v>
      </c>
      <c r="R372" s="10">
        <f>exp(-'Yield curve'!R365*$R$9/100)</f>
        <v>0.2452296894</v>
      </c>
      <c r="S372" s="10">
        <f>exp(-'Yield curve'!S365*$S$9/100)</f>
        <v>0.2247964394</v>
      </c>
      <c r="T372" s="10">
        <f>exp(-'Yield curve'!T365*$T$9/100)</f>
        <v>0.2059668594</v>
      </c>
      <c r="U372" s="99">
        <f>exp(-'Yield curve'!U365*$U$9/100)</f>
        <v>0.1886239365</v>
      </c>
      <c r="V372" s="99">
        <f t="shared" si="4"/>
        <v>56.29454293</v>
      </c>
      <c r="W372" s="99">
        <f t="shared" si="5"/>
        <v>11.95001296</v>
      </c>
      <c r="X372" s="99">
        <f>W372*(Bonds!AO362/100)*(1/(1+(Bonds!U362/100)))</f>
        <v>-0.002206020483</v>
      </c>
      <c r="Y372" s="99">
        <f>-W372*Bonds!$AS$8</f>
        <v>-1.871103872</v>
      </c>
      <c r="Z372" s="99">
        <f t="shared" si="6"/>
        <v>-5.916949973</v>
      </c>
    </row>
    <row r="373">
      <c r="A373" s="262">
        <v>42612.0</v>
      </c>
      <c r="B373" s="10">
        <f>exp(-'Yield curve'!B366*$B$9/100)</f>
        <v>0.9132916573</v>
      </c>
      <c r="C373" s="10">
        <f>exp(-'Yield curve'!C366*$C$9/100)</f>
        <v>0.8367750517</v>
      </c>
      <c r="D373" s="10">
        <f>exp(-'Yield curve'!D366*$D$9/100)</f>
        <v>0.768665027</v>
      </c>
      <c r="E373" s="10">
        <f>exp(-'Yield curve'!E366*$E$9/100)</f>
        <v>0.7077955487</v>
      </c>
      <c r="F373" s="10">
        <f>exp(-'Yield curve'!F366*$F$9/100)</f>
        <v>0.6534429819</v>
      </c>
      <c r="G373" s="10">
        <f>exp(-'Yield curve'!G366*$G$9/100)</f>
        <v>0.6033848864</v>
      </c>
      <c r="H373" s="10">
        <f>exp(-'Yield curve'!H366*$H$9/100)</f>
        <v>0.5581653692</v>
      </c>
      <c r="I373" s="10">
        <f>exp(-'Yield curve'!I366*$I$9/100)</f>
        <v>0.5150626853</v>
      </c>
      <c r="J373" s="10">
        <f>exp(-'Yield curve'!J366*$J$9/100)</f>
        <v>0.4756371525</v>
      </c>
      <c r="K373" s="10">
        <f>exp(-'Yield curve'!K366*$K$9/100)</f>
        <v>0.4395516715</v>
      </c>
      <c r="L373" s="10">
        <f>exp(-'Yield curve'!L366*$L$9/100)</f>
        <v>0.4046875464</v>
      </c>
      <c r="M373" s="10">
        <f>exp(-'Yield curve'!M366*$M$9/100)</f>
        <v>0.3725589495</v>
      </c>
      <c r="N373" s="10">
        <f>exp(-'Yield curve'!N366*$N$9/100)</f>
        <v>0.3429536404</v>
      </c>
      <c r="O373" s="10">
        <f>exp(-'Yield curve'!O366*$O$9/100)</f>
        <v>0.3156756552</v>
      </c>
      <c r="P373" s="10">
        <f>exp(-'Yield curve'!P366*$P$9/100)</f>
        <v>0.290544073</v>
      </c>
      <c r="Q373" s="10">
        <f>exp(-'Yield curve'!Q366*$Q$9/100)</f>
        <v>0.2665375886</v>
      </c>
      <c r="R373" s="10">
        <f>exp(-'Yield curve'!R366*$R$9/100)</f>
        <v>0.2443973242</v>
      </c>
      <c r="S373" s="10">
        <f>exp(-'Yield curve'!S366*$S$9/100)</f>
        <v>0.2239886272</v>
      </c>
      <c r="T373" s="10">
        <f>exp(-'Yield curve'!T366*$T$9/100)</f>
        <v>0.2051856705</v>
      </c>
      <c r="U373" s="99">
        <f>exp(-'Yield curve'!U366*$U$9/100)</f>
        <v>0.1878709478</v>
      </c>
      <c r="V373" s="99">
        <f t="shared" si="4"/>
        <v>56.09178299</v>
      </c>
      <c r="W373" s="99">
        <f t="shared" si="5"/>
        <v>11.94587187</v>
      </c>
      <c r="X373" s="99">
        <f>W373*(Bonds!AO363/100)*(1/(1+(Bonds!U363/100)))</f>
        <v>0.001102424499</v>
      </c>
      <c r="Y373" s="99">
        <f>-W373*Bonds!$AS$8</f>
        <v>-1.870455471</v>
      </c>
      <c r="Z373" s="99">
        <f t="shared" si="6"/>
        <v>-5.914899551</v>
      </c>
    </row>
    <row r="374">
      <c r="A374" s="262">
        <v>42611.0</v>
      </c>
      <c r="B374" s="10">
        <f>exp(-'Yield curve'!B367*$B$9/100)</f>
        <v>0.9130177109</v>
      </c>
      <c r="C374" s="10">
        <f>exp(-'Yield curve'!C367*$C$9/100)</f>
        <v>0.8364404087</v>
      </c>
      <c r="D374" s="10">
        <f>exp(-'Yield curve'!D367*$D$9/100)</f>
        <v>0.7682039663</v>
      </c>
      <c r="E374" s="10">
        <f>exp(-'Yield curve'!E367*$E$9/100)</f>
        <v>0.7070881069</v>
      </c>
      <c r="F374" s="10">
        <f>exp(-'Yield curve'!F367*$F$9/100)</f>
        <v>0.6524635522</v>
      </c>
      <c r="G374" s="10">
        <f>exp(-'Yield curve'!G367*$G$9/100)</f>
        <v>0.6021191077</v>
      </c>
      <c r="H374" s="10">
        <f>exp(-'Yield curve'!H367*$H$9/100)</f>
        <v>0.5566046921</v>
      </c>
      <c r="I374" s="10">
        <f>exp(-'Yield curve'!I367*$I$9/100)</f>
        <v>0.5136910145</v>
      </c>
      <c r="J374" s="10">
        <f>exp(-'Yield curve'!J367*$J$9/100)</f>
        <v>0.4744969921</v>
      </c>
      <c r="K374" s="10">
        <f>exp(-'Yield curve'!K367*$K$9/100)</f>
        <v>0.4386734466</v>
      </c>
      <c r="L374" s="10">
        <f>exp(-'Yield curve'!L367*$L$9/100)</f>
        <v>0.4038870578</v>
      </c>
      <c r="M374" s="10">
        <f>exp(-'Yield curve'!M367*$M$9/100)</f>
        <v>0.3718443226</v>
      </c>
      <c r="N374" s="10">
        <f>exp(-'Yield curve'!N367*$N$9/100)</f>
        <v>0.3423300325</v>
      </c>
      <c r="O374" s="10">
        <f>exp(-'Yield curve'!O367*$O$9/100)</f>
        <v>0.3151457654</v>
      </c>
      <c r="P374" s="10">
        <f>exp(-'Yield curve'!P367*$P$9/100)</f>
        <v>0.2901085836</v>
      </c>
      <c r="Q374" s="10">
        <f>exp(-'Yield curve'!Q367*$Q$9/100)</f>
        <v>0.2662818353</v>
      </c>
      <c r="R374" s="10">
        <f>exp(-'Yield curve'!R367*$R$9/100)</f>
        <v>0.2443142433</v>
      </c>
      <c r="S374" s="10">
        <f>exp(-'Yield curve'!S367*$S$9/100)</f>
        <v>0.2240692776</v>
      </c>
      <c r="T374" s="10">
        <f>exp(-'Yield curve'!T367*$T$9/100)</f>
        <v>0.2054197155</v>
      </c>
      <c r="U374" s="99">
        <f>exp(-'Yield curve'!U367*$U$9/100)</f>
        <v>0.1882470656</v>
      </c>
      <c r="V374" s="99">
        <f t="shared" si="4"/>
        <v>56.08249415</v>
      </c>
      <c r="W374" s="99">
        <f t="shared" si="5"/>
        <v>11.95483637</v>
      </c>
      <c r="X374" s="99">
        <f>W374*(Bonds!AO364/100)*(1/(1+(Bonds!U364/100)))</f>
        <v>-0.001103353611</v>
      </c>
      <c r="Y374" s="99">
        <f>-W374*Bonds!$AS$8</f>
        <v>-1.87185911</v>
      </c>
      <c r="Z374" s="99">
        <f t="shared" si="6"/>
        <v>-5.919338248</v>
      </c>
    </row>
    <row r="375">
      <c r="A375" s="262">
        <v>42608.0</v>
      </c>
      <c r="B375" s="10">
        <f>exp(-'Yield curve'!B368*$B$9/100)</f>
        <v>0.9129264137</v>
      </c>
      <c r="C375" s="10">
        <f>exp(-'Yield curve'!C368*$C$9/100)</f>
        <v>0.8362731373</v>
      </c>
      <c r="D375" s="10">
        <f>exp(-'Yield curve'!D368*$D$9/100)</f>
        <v>0.7682039663</v>
      </c>
      <c r="E375" s="10">
        <f>exp(-'Yield curve'!E368*$E$9/100)</f>
        <v>0.7072295387</v>
      </c>
      <c r="F375" s="10">
        <f>exp(-'Yield curve'!F368*$F$9/100)</f>
        <v>0.6527898656</v>
      </c>
      <c r="G375" s="10">
        <f>exp(-'Yield curve'!G368*$G$9/100)</f>
        <v>0.6026612588</v>
      </c>
      <c r="H375" s="10">
        <f>exp(-'Yield curve'!H368*$H$9/100)</f>
        <v>0.5573844844</v>
      </c>
      <c r="I375" s="10">
        <f>exp(-'Yield curve'!I368*$I$9/100)</f>
        <v>0.5143763927</v>
      </c>
      <c r="J375" s="10">
        <f>exp(-'Yield curve'!J368*$J$9/100)</f>
        <v>0.4750667303</v>
      </c>
      <c r="K375" s="10">
        <f>exp(-'Yield curve'!K368*$K$9/100)</f>
        <v>0.4391123395</v>
      </c>
      <c r="L375" s="10">
        <f>exp(-'Yield curve'!L368*$L$9/100)</f>
        <v>0.4042426348</v>
      </c>
      <c r="M375" s="10">
        <f>exp(-'Yield curve'!M368*$M$9/100)</f>
        <v>0.3721121469</v>
      </c>
      <c r="N375" s="10">
        <f>exp(-'Yield curve'!N368*$N$9/100)</f>
        <v>0.3425080904</v>
      </c>
      <c r="O375" s="10">
        <f>exp(-'Yield curve'!O368*$O$9/100)</f>
        <v>0.3152340185</v>
      </c>
      <c r="P375" s="10">
        <f>exp(-'Yield curve'!P368*$P$9/100)</f>
        <v>0.2901085836</v>
      </c>
      <c r="Q375" s="10">
        <f>exp(-'Yield curve'!Q368*$Q$9/100)</f>
        <v>0.2661966387</v>
      </c>
      <c r="R375" s="10">
        <f>exp(-'Yield curve'!R368*$R$9/100)</f>
        <v>0.2441481661</v>
      </c>
      <c r="S375" s="10">
        <f>exp(-'Yield curve'!S368*$S$9/100)</f>
        <v>0.2238274134</v>
      </c>
      <c r="T375" s="10">
        <f>exp(-'Yield curve'!T368*$T$9/100)</f>
        <v>0.2051077148</v>
      </c>
      <c r="U375" s="99">
        <f>exp(-'Yield curve'!U368*$U$9/100)</f>
        <v>0.1878709478</v>
      </c>
      <c r="V375" s="99">
        <f t="shared" si="4"/>
        <v>56.0566167</v>
      </c>
      <c r="W375" s="99">
        <f t="shared" si="5"/>
        <v>11.94794683</v>
      </c>
      <c r="X375" s="99">
        <f>W375*(Bonds!AO365/100)*(1/(1+(Bonds!U365/100)))</f>
        <v>0</v>
      </c>
      <c r="Y375" s="99">
        <f>-W375*Bonds!$AS$8</f>
        <v>-1.870780363</v>
      </c>
      <c r="Z375" s="99">
        <f t="shared" si="6"/>
        <v>-5.915926948</v>
      </c>
    </row>
    <row r="376">
      <c r="A376" s="262">
        <v>42607.0</v>
      </c>
      <c r="B376" s="10">
        <f>exp(-'Yield curve'!B369*$B$9/100)</f>
        <v>0.9121963646</v>
      </c>
      <c r="C376" s="10">
        <f>exp(-'Yield curve'!C369*$C$9/100)</f>
        <v>0.8357715239</v>
      </c>
      <c r="D376" s="10">
        <f>exp(-'Yield curve'!D369*$D$9/100)</f>
        <v>0.7675128937</v>
      </c>
      <c r="E376" s="10">
        <f>exp(-'Yield curve'!E369*$E$9/100)</f>
        <v>0.7062401101</v>
      </c>
      <c r="F376" s="10">
        <f>exp(-'Yield curve'!F369*$F$9/100)</f>
        <v>0.6514855906</v>
      </c>
      <c r="G376" s="10">
        <f>exp(-'Yield curve'!G369*$G$9/100)</f>
        <v>0.601216606</v>
      </c>
      <c r="H376" s="10">
        <f>exp(-'Yield curve'!H369*$H$9/100)</f>
        <v>0.5558259907</v>
      </c>
      <c r="I376" s="10">
        <f>exp(-'Yield curve'!I369*$I$9/100)</f>
        <v>0.5128697661</v>
      </c>
      <c r="J376" s="10">
        <f>exp(-'Yield curve'!J369*$J$9/100)</f>
        <v>0.4736436658</v>
      </c>
      <c r="K376" s="10">
        <f>exp(-'Yield curve'!K369*$K$9/100)</f>
        <v>0.4377969765</v>
      </c>
      <c r="L376" s="10">
        <f>exp(-'Yield curve'!L369*$L$9/100)</f>
        <v>0.4031768418</v>
      </c>
      <c r="M376" s="10">
        <f>exp(-'Yield curve'!M369*$M$9/100)</f>
        <v>0.3713092521</v>
      </c>
      <c r="N376" s="10">
        <f>exp(-'Yield curve'!N369*$N$9/100)</f>
        <v>0.3419741943</v>
      </c>
      <c r="O376" s="10">
        <f>exp(-'Yield curve'!O369*$O$9/100)</f>
        <v>0.3149693331</v>
      </c>
      <c r="P376" s="10">
        <f>exp(-'Yield curve'!P369*$P$9/100)</f>
        <v>0.2901085836</v>
      </c>
      <c r="Q376" s="10">
        <f>exp(-'Yield curve'!Q369*$Q$9/100)</f>
        <v>0.2661966387</v>
      </c>
      <c r="R376" s="10">
        <f>exp(-'Yield curve'!R369*$R$9/100)</f>
        <v>0.2441481661</v>
      </c>
      <c r="S376" s="10">
        <f>exp(-'Yield curve'!S369*$S$9/100)</f>
        <v>0.2238274134</v>
      </c>
      <c r="T376" s="10">
        <f>exp(-'Yield curve'!T369*$T$9/100)</f>
        <v>0.2051077148</v>
      </c>
      <c r="U376" s="99">
        <f>exp(-'Yield curve'!U369*$U$9/100)</f>
        <v>0.1878709478</v>
      </c>
      <c r="V376" s="99">
        <f t="shared" si="4"/>
        <v>56.00008907</v>
      </c>
      <c r="W376" s="99">
        <f t="shared" si="5"/>
        <v>11.95258721</v>
      </c>
      <c r="X376" s="99">
        <f>W376*(Bonds!AO366/100)*(1/(1+(Bonds!U366/100)))</f>
        <v>-0.007721309566</v>
      </c>
      <c r="Y376" s="99">
        <f>-W376*Bonds!$AS$8</f>
        <v>-1.871506942</v>
      </c>
      <c r="Z376" s="99">
        <f t="shared" si="6"/>
        <v>-5.918224593</v>
      </c>
    </row>
    <row r="377">
      <c r="A377" s="262">
        <v>42606.0</v>
      </c>
      <c r="B377" s="10">
        <f>exp(-'Yield curve'!B370*$B$9/100)</f>
        <v>0.911649211</v>
      </c>
      <c r="C377" s="10">
        <f>exp(-'Yield curve'!C370*$C$9/100)</f>
        <v>0.8354372822</v>
      </c>
      <c r="D377" s="10">
        <f>exp(-'Yield curve'!D370*$D$9/100)</f>
        <v>0.7670525241</v>
      </c>
      <c r="E377" s="10">
        <f>exp(-'Yield curve'!E370*$E$9/100)</f>
        <v>0.705534223</v>
      </c>
      <c r="F377" s="10">
        <f>exp(-'Yield curve'!F370*$F$9/100)</f>
        <v>0.6505090947</v>
      </c>
      <c r="G377" s="10">
        <f>exp(-'Yield curve'!G370*$G$9/100)</f>
        <v>0.6001353895</v>
      </c>
      <c r="H377" s="10">
        <f>exp(-'Yield curve'!H370*$H$9/100)</f>
        <v>0.5546599809</v>
      </c>
      <c r="I377" s="10">
        <f>exp(-'Yield curve'!I370*$I$9/100)</f>
        <v>0.5115039353</v>
      </c>
      <c r="J377" s="10">
        <f>exp(-'Yield curve'!J370*$J$9/100)</f>
        <v>0.4720832178</v>
      </c>
      <c r="K377" s="10">
        <f>exp(-'Yield curve'!K370*$K$9/100)</f>
        <v>0.4360492863</v>
      </c>
      <c r="L377" s="10">
        <f>exp(-'Yield curve'!L370*$L$9/100)</f>
        <v>0.4011419196</v>
      </c>
      <c r="M377" s="10">
        <f>exp(-'Yield curve'!M370*$M$9/100)</f>
        <v>0.3689994963</v>
      </c>
      <c r="N377" s="10">
        <f>exp(-'Yield curve'!N370*$N$9/100)</f>
        <v>0.3394054054</v>
      </c>
      <c r="O377" s="10">
        <f>exp(-'Yield curve'!O370*$O$9/100)</f>
        <v>0.3121598134</v>
      </c>
      <c r="P377" s="10">
        <f>exp(-'Yield curve'!P370*$P$9/100)</f>
        <v>0.2870783798</v>
      </c>
      <c r="Q377" s="10">
        <f>exp(-'Yield curve'!Q370*$Q$9/100)</f>
        <v>0.2632318701</v>
      </c>
      <c r="R377" s="10">
        <f>exp(-'Yield curve'!R370*$R$9/100)</f>
        <v>0.2412600214</v>
      </c>
      <c r="S377" s="10">
        <f>exp(-'Yield curve'!S370*$S$9/100)</f>
        <v>0.221024881</v>
      </c>
      <c r="T377" s="10">
        <f>exp(-'Yield curve'!T370*$T$9/100)</f>
        <v>0.2023978427</v>
      </c>
      <c r="U377" s="99">
        <f>exp(-'Yield curve'!U370*$U$9/100)</f>
        <v>0.1852590802</v>
      </c>
      <c r="V377" s="99">
        <f t="shared" si="4"/>
        <v>55.59219944</v>
      </c>
      <c r="W377" s="99">
        <f t="shared" si="5"/>
        <v>11.9113234</v>
      </c>
      <c r="X377" s="99">
        <f>W377*(Bonds!AO367/100)*(1/(1+(Bonds!U367/100)))</f>
        <v>0.00659115931</v>
      </c>
      <c r="Y377" s="99">
        <f>-W377*Bonds!$AS$8</f>
        <v>-1.865045955</v>
      </c>
      <c r="Z377" s="99">
        <f t="shared" si="6"/>
        <v>-5.89779316</v>
      </c>
    </row>
    <row r="378">
      <c r="A378" s="262">
        <v>42605.0</v>
      </c>
      <c r="B378" s="10">
        <f>exp(-'Yield curve'!B371*$B$9/100)</f>
        <v>0.9113757572</v>
      </c>
      <c r="C378" s="10">
        <f>exp(-'Yield curve'!C371*$C$9/100)</f>
        <v>0.8347691996</v>
      </c>
      <c r="D378" s="10">
        <f>exp(-'Yield curve'!D371*$D$9/100)</f>
        <v>0.7665924307</v>
      </c>
      <c r="E378" s="10">
        <f>exp(-'Yield curve'!E371*$E$9/100)</f>
        <v>0.705675344</v>
      </c>
      <c r="F378" s="10">
        <f>exp(-'Yield curve'!F371*$F$9/100)</f>
        <v>0.6514855906</v>
      </c>
      <c r="G378" s="10">
        <f>exp(-'Yield curve'!G371*$G$9/100)</f>
        <v>0.6013969981</v>
      </c>
      <c r="H378" s="10">
        <f>exp(-'Yield curve'!H371*$H$9/100)</f>
        <v>0.5562152051</v>
      </c>
      <c r="I378" s="10">
        <f>exp(-'Yield curve'!I371*$I$9/100)</f>
        <v>0.5132802261</v>
      </c>
      <c r="J378" s="10">
        <f>exp(-'Yield curve'!J371*$J$9/100)</f>
        <v>0.4740701369</v>
      </c>
      <c r="K378" s="10">
        <f>exp(-'Yield curve'!K371*$K$9/100)</f>
        <v>0.4382349925</v>
      </c>
      <c r="L378" s="10">
        <f>exp(-'Yield curve'!L371*$L$9/100)</f>
        <v>0.4034430263</v>
      </c>
      <c r="M378" s="10">
        <f>exp(-'Yield curve'!M371*$M$9/100)</f>
        <v>0.371398377</v>
      </c>
      <c r="N378" s="10">
        <f>exp(-'Yield curve'!N371*$N$9/100)</f>
        <v>0.3418852926</v>
      </c>
      <c r="O378" s="10">
        <f>exp(-'Yield curve'!O371*$O$9/100)</f>
        <v>0.31470487</v>
      </c>
      <c r="P378" s="10">
        <f>exp(-'Yield curve'!P371*$P$9/100)</f>
        <v>0.2896737469</v>
      </c>
      <c r="Q378" s="10">
        <f>exp(-'Yield curve'!Q371*$Q$9/100)</f>
        <v>0.2657710646</v>
      </c>
      <c r="R378" s="10">
        <f>exp(-'Yield curve'!R371*$R$9/100)</f>
        <v>0.2437334668</v>
      </c>
      <c r="S378" s="10">
        <f>exp(-'Yield curve'!S371*$S$9/100)</f>
        <v>0.2234248864</v>
      </c>
      <c r="T378" s="10">
        <f>exp(-'Yield curve'!T371*$T$9/100)</f>
        <v>0.2047183801</v>
      </c>
      <c r="U378" s="99">
        <f>exp(-'Yield curve'!U371*$U$9/100)</f>
        <v>0.1874955813</v>
      </c>
      <c r="V378" s="99">
        <f t="shared" si="4"/>
        <v>55.94693643</v>
      </c>
      <c r="W378" s="99">
        <f t="shared" si="5"/>
        <v>11.94795535</v>
      </c>
      <c r="X378" s="99">
        <f>W378*(Bonds!AO368/100)*(1/(1+(Bonds!U368/100)))</f>
        <v>-0.006615090164</v>
      </c>
      <c r="Y378" s="99">
        <f>-W378*Bonds!$AS$8</f>
        <v>-1.870781697</v>
      </c>
      <c r="Z378" s="99">
        <f t="shared" si="6"/>
        <v>-5.915931167</v>
      </c>
    </row>
    <row r="379">
      <c r="A379" s="262">
        <v>42604.0</v>
      </c>
      <c r="B379" s="10">
        <f>exp(-'Yield curve'!B372*$B$9/100)</f>
        <v>0.9114668994</v>
      </c>
      <c r="C379" s="10">
        <f>exp(-'Yield curve'!C372*$C$9/100)</f>
        <v>0.8344353587</v>
      </c>
      <c r="D379" s="10">
        <f>exp(-'Yield curve'!D372*$D$9/100)</f>
        <v>0.7661326132</v>
      </c>
      <c r="E379" s="10">
        <f>exp(-'Yield curve'!E372*$E$9/100)</f>
        <v>0.7048290414</v>
      </c>
      <c r="F379" s="10">
        <f>exp(-'Yield curve'!F372*$F$9/100)</f>
        <v>0.6501839215</v>
      </c>
      <c r="G379" s="10">
        <f>exp(-'Yield curve'!G372*$G$9/100)</f>
        <v>0.5999553759</v>
      </c>
      <c r="H379" s="10">
        <f>exp(-'Yield curve'!H372*$H$9/100)</f>
        <v>0.5546599809</v>
      </c>
      <c r="I379" s="10">
        <f>exp(-'Yield curve'!I372*$I$9/100)</f>
        <v>0.5115039353</v>
      </c>
      <c r="J379" s="10">
        <f>exp(-'Yield curve'!J372*$J$9/100)</f>
        <v>0.4720832178</v>
      </c>
      <c r="K379" s="10">
        <f>exp(-'Yield curve'!K372*$K$9/100)</f>
        <v>0.4360492863</v>
      </c>
      <c r="L379" s="10">
        <f>exp(-'Yield curve'!L372*$L$9/100)</f>
        <v>0.4012301806</v>
      </c>
      <c r="M379" s="10">
        <f>exp(-'Yield curve'!M372*$M$9/100)</f>
        <v>0.3691766586</v>
      </c>
      <c r="N379" s="10">
        <f>exp(-'Yield curve'!N372*$N$9/100)</f>
        <v>0.3396702449</v>
      </c>
      <c r="O379" s="10">
        <f>exp(-'Yield curve'!O372*$O$9/100)</f>
        <v>0.3125096282</v>
      </c>
      <c r="P379" s="10">
        <f>exp(-'Yield curve'!P372*$P$9/100)</f>
        <v>0.2875093205</v>
      </c>
      <c r="Q379" s="10">
        <f>exp(-'Yield curve'!Q372*$Q$9/100)</f>
        <v>0.2635690226</v>
      </c>
      <c r="R379" s="10">
        <f>exp(-'Yield curve'!R372*$R$9/100)</f>
        <v>0.2415062322</v>
      </c>
      <c r="S379" s="10">
        <f>exp(-'Yield curve'!S372*$S$9/100)</f>
        <v>0.2211840762</v>
      </c>
      <c r="T379" s="10">
        <f>exp(-'Yield curve'!T372*$T$9/100)</f>
        <v>0.2024747685</v>
      </c>
      <c r="U379" s="99">
        <f>exp(-'Yield curve'!U372*$U$9/100)</f>
        <v>0.1852590802</v>
      </c>
      <c r="V379" s="99">
        <f t="shared" si="4"/>
        <v>55.58746339</v>
      </c>
      <c r="W379" s="99">
        <f t="shared" si="5"/>
        <v>11.91387354</v>
      </c>
      <c r="X379" s="99">
        <f>W379*(Bonds!AO369/100)*(1/(1+(Bonds!U369/100)))</f>
        <v>0.001098761739</v>
      </c>
      <c r="Y379" s="99">
        <f>-W379*Bonds!$AS$8</f>
        <v>-1.86544525</v>
      </c>
      <c r="Z379" s="99">
        <f t="shared" si="6"/>
        <v>-5.899055841</v>
      </c>
    </row>
    <row r="380">
      <c r="A380" s="262">
        <v>42601.0</v>
      </c>
      <c r="B380" s="10">
        <f>exp(-'Yield curve'!B373*$B$9/100)</f>
        <v>0.9114668994</v>
      </c>
      <c r="C380" s="10">
        <f>exp(-'Yield curve'!C373*$C$9/100)</f>
        <v>0.8346022625</v>
      </c>
      <c r="D380" s="10">
        <f>exp(-'Yield curve'!D373*$D$9/100)</f>
        <v>0.7663624874</v>
      </c>
      <c r="E380" s="10">
        <f>exp(-'Yield curve'!E373*$E$9/100)</f>
        <v>0.7053931303</v>
      </c>
      <c r="F380" s="10">
        <f>exp(-'Yield curve'!F373*$F$9/100)</f>
        <v>0.6511599292</v>
      </c>
      <c r="G380" s="10">
        <f>exp(-'Yield curve'!G373*$G$9/100)</f>
        <v>0.6010362681</v>
      </c>
      <c r="H380" s="10">
        <f>exp(-'Yield curve'!H373*$H$9/100)</f>
        <v>0.5558259907</v>
      </c>
      <c r="I380" s="10">
        <f>exp(-'Yield curve'!I373*$I$9/100)</f>
        <v>0.512733019</v>
      </c>
      <c r="J380" s="10">
        <f>exp(-'Yield curve'!J373*$J$9/100)</f>
        <v>0.4733595648</v>
      </c>
      <c r="K380" s="10">
        <f>exp(-'Yield curve'!K373*$K$9/100)</f>
        <v>0.4373593984</v>
      </c>
      <c r="L380" s="10">
        <f>exp(-'Yield curve'!L373*$L$9/100)</f>
        <v>0.4023793414</v>
      </c>
      <c r="M380" s="10">
        <f>exp(-'Yield curve'!M373*$M$9/100)</f>
        <v>0.3701525726</v>
      </c>
      <c r="N380" s="10">
        <f>exp(-'Yield curve'!N373*$N$9/100)</f>
        <v>0.3404660039</v>
      </c>
      <c r="O380" s="10">
        <f>exp(-'Yield curve'!O373*$O$9/100)</f>
        <v>0.3131227477</v>
      </c>
      <c r="P380" s="10">
        <f>exp(-'Yield curve'!P373*$P$9/100)</f>
        <v>0.2879409081</v>
      </c>
      <c r="Q380" s="10">
        <f>exp(-'Yield curve'!Q373*$Q$9/100)</f>
        <v>0.2639910706</v>
      </c>
      <c r="R380" s="10">
        <f>exp(-'Yield curve'!R373*$R$9/100)</f>
        <v>0.241917142</v>
      </c>
      <c r="S380" s="10">
        <f>exp(-'Yield curve'!S373*$S$9/100)</f>
        <v>0.2215825661</v>
      </c>
      <c r="T380" s="10">
        <f>exp(-'Yield curve'!T373*$T$9/100)</f>
        <v>0.2028598363</v>
      </c>
      <c r="U380" s="99">
        <f>exp(-'Yield curve'!U373*$U$9/100)</f>
        <v>0.1856299691</v>
      </c>
      <c r="V380" s="99">
        <f t="shared" si="4"/>
        <v>55.68036134</v>
      </c>
      <c r="W380" s="99">
        <f t="shared" si="5"/>
        <v>11.91756448</v>
      </c>
      <c r="X380" s="99">
        <f>W380*(Bonds!AO370/100)*(1/(1+(Bonds!U370/100)))</f>
        <v>0.003297610537</v>
      </c>
      <c r="Y380" s="99">
        <f>-W380*Bonds!$AS$8</f>
        <v>-1.866023169</v>
      </c>
      <c r="Z380" s="99">
        <f t="shared" si="6"/>
        <v>-5.900883379</v>
      </c>
    </row>
    <row r="381">
      <c r="A381" s="262">
        <v>42600.0</v>
      </c>
      <c r="B381" s="10">
        <f>exp(-'Yield curve'!B374*$B$9/100)</f>
        <v>0.9111023855</v>
      </c>
      <c r="C381" s="10">
        <f>exp(-'Yield curve'!C374*$C$9/100)</f>
        <v>0.8344353587</v>
      </c>
      <c r="D381" s="10">
        <f>exp(-'Yield curve'!D374*$D$9/100)</f>
        <v>0.7659028078</v>
      </c>
      <c r="E381" s="10">
        <f>exp(-'Yield curve'!E374*$E$9/100)</f>
        <v>0.7046880897</v>
      </c>
      <c r="F381" s="10">
        <f>exp(-'Yield curve'!F374*$F$9/100)</f>
        <v>0.6501839215</v>
      </c>
      <c r="G381" s="10">
        <f>exp(-'Yield curve'!G374*$G$9/100)</f>
        <v>0.6003154572</v>
      </c>
      <c r="H381" s="10">
        <f>exp(-'Yield curve'!H374*$H$9/100)</f>
        <v>0.5554370487</v>
      </c>
      <c r="I381" s="10">
        <f>exp(-'Yield curve'!I374*$I$9/100)</f>
        <v>0.5125963085</v>
      </c>
      <c r="J381" s="10">
        <f>exp(-'Yield curve'!J374*$J$9/100)</f>
        <v>0.473501594</v>
      </c>
      <c r="K381" s="10">
        <f>exp(-'Yield curve'!K374*$K$9/100)</f>
        <v>0.4377969765</v>
      </c>
      <c r="L381" s="10">
        <f>exp(-'Yield curve'!L374*$L$9/100)</f>
        <v>0.4029108328</v>
      </c>
      <c r="M381" s="10">
        <f>exp(-'Yield curve'!M374*$M$9/100)</f>
        <v>0.3707749516</v>
      </c>
      <c r="N381" s="10">
        <f>exp(-'Yield curve'!N374*$N$9/100)</f>
        <v>0.3411749102</v>
      </c>
      <c r="O381" s="10">
        <f>exp(-'Yield curve'!O374*$O$9/100)</f>
        <v>0.3139128121</v>
      </c>
      <c r="P381" s="10">
        <f>exp(-'Yield curve'!P374*$P$9/100)</f>
        <v>0.2888060279</v>
      </c>
      <c r="Q381" s="10">
        <f>exp(-'Yield curve'!Q374*$Q$9/100)</f>
        <v>0.2649219565</v>
      </c>
      <c r="R381" s="10">
        <f>exp(-'Yield curve'!R374*$R$9/100)</f>
        <v>0.2429061802</v>
      </c>
      <c r="S381" s="10">
        <f>exp(-'Yield curve'!S374*$S$9/100)</f>
        <v>0.2226220029</v>
      </c>
      <c r="T381" s="10">
        <f>exp(-'Yield curve'!T374*$T$9/100)</f>
        <v>0.2039419264</v>
      </c>
      <c r="U381" s="99">
        <f>exp(-'Yield curve'!U374*$U$9/100)</f>
        <v>0.186747097</v>
      </c>
      <c r="V381" s="99">
        <f t="shared" si="4"/>
        <v>55.81342428</v>
      </c>
      <c r="W381" s="99">
        <f t="shared" si="5"/>
        <v>11.93832946</v>
      </c>
      <c r="X381" s="99">
        <f>W381*(Bonds!AO371/100)*(1/(1+(Bonds!U371/100)))</f>
        <v>0.002202847026</v>
      </c>
      <c r="Y381" s="99">
        <f>-W381*Bonds!$AS$8</f>
        <v>-1.869274498</v>
      </c>
      <c r="Z381" s="99">
        <f t="shared" si="6"/>
        <v>-5.911164986</v>
      </c>
    </row>
    <row r="382">
      <c r="A382" s="262">
        <v>42599.0</v>
      </c>
      <c r="B382" s="10">
        <f>exp(-'Yield curve'!B375*$B$9/100)</f>
        <v>0.9111935003</v>
      </c>
      <c r="C382" s="10">
        <f>exp(-'Yield curve'!C375*$C$9/100)</f>
        <v>0.8339348476</v>
      </c>
      <c r="D382" s="10">
        <f>exp(-'Yield curve'!D375*$D$9/100)</f>
        <v>0.7645254228</v>
      </c>
      <c r="E382" s="10">
        <f>exp(-'Yield curve'!E375*$E$9/100)</f>
        <v>0.7029988662</v>
      </c>
      <c r="F382" s="10">
        <f>exp(-'Yield curve'!F375*$F$9/100)</f>
        <v>0.6482362926</v>
      </c>
      <c r="G382" s="10">
        <f>exp(-'Yield curve'!G375*$G$9/100)</f>
        <v>0.5983376813</v>
      </c>
      <c r="H382" s="10">
        <f>exp(-'Yield curve'!H375*$H$9/100)</f>
        <v>0.5534964171</v>
      </c>
      <c r="I382" s="10">
        <f>exp(-'Yield curve'!I375*$I$9/100)</f>
        <v>0.5106861834</v>
      </c>
      <c r="J382" s="10">
        <f>exp(-'Yield curve'!J375*$J$9/100)</f>
        <v>0.4716585341</v>
      </c>
      <c r="K382" s="10">
        <f>exp(-'Yield curve'!K375*$K$9/100)</f>
        <v>0.4360492863</v>
      </c>
      <c r="L382" s="10">
        <f>exp(-'Yield curve'!L375*$L$9/100)</f>
        <v>0.4014067607</v>
      </c>
      <c r="M382" s="10">
        <f>exp(-'Yield curve'!M375*$M$9/100)</f>
        <v>0.3695312383</v>
      </c>
      <c r="N382" s="10">
        <f>exp(-'Yield curve'!N375*$N$9/100)</f>
        <v>0.340200544</v>
      </c>
      <c r="O382" s="10">
        <f>exp(-'Yield curve'!O375*$O$9/100)</f>
        <v>0.3132104344</v>
      </c>
      <c r="P382" s="10">
        <f>exp(-'Yield curve'!P375*$P$9/100)</f>
        <v>0.2883731436</v>
      </c>
      <c r="Q382" s="10">
        <f>exp(-'Yield curve'!Q375*$Q$9/100)</f>
        <v>0.2647524607</v>
      </c>
      <c r="R382" s="10">
        <f>exp(-'Yield curve'!R375*$R$9/100)</f>
        <v>0.2429887823</v>
      </c>
      <c r="S382" s="10">
        <f>exp(-'Yield curve'!S375*$S$9/100)</f>
        <v>0.2229428095</v>
      </c>
      <c r="T382" s="10">
        <f>exp(-'Yield curve'!T375*$T$9/100)</f>
        <v>0.2044851341</v>
      </c>
      <c r="U382" s="99">
        <f>exp(-'Yield curve'!U375*$U$9/100)</f>
        <v>0.1874955813</v>
      </c>
      <c r="V382" s="99">
        <f t="shared" si="4"/>
        <v>55.81557382</v>
      </c>
      <c r="W382" s="99">
        <f t="shared" si="5"/>
        <v>11.95558542</v>
      </c>
      <c r="X382" s="99">
        <f>W382*(Bonds!AO372/100)*(1/(1+(Bonds!U372/100)))</f>
        <v>0.001103219103</v>
      </c>
      <c r="Y382" s="99">
        <f>-W382*Bonds!$AS$8</f>
        <v>-1.871976395</v>
      </c>
      <c r="Z382" s="99">
        <f t="shared" si="6"/>
        <v>-5.919709133</v>
      </c>
    </row>
    <row r="383">
      <c r="A383" s="262">
        <v>42598.0</v>
      </c>
      <c r="B383" s="10">
        <f>exp(-'Yield curve'!B376*$B$9/100)</f>
        <v>0.9111935003</v>
      </c>
      <c r="C383" s="10">
        <f>exp(-'Yield curve'!C376*$C$9/100)</f>
        <v>0.8337680774</v>
      </c>
      <c r="D383" s="10">
        <f>exp(-'Yield curve'!D376*$D$9/100)</f>
        <v>0.7645254228</v>
      </c>
      <c r="E383" s="10">
        <f>exp(-'Yield curve'!E376*$E$9/100)</f>
        <v>0.7037022167</v>
      </c>
      <c r="F383" s="10">
        <f>exp(-'Yield curve'!F376*$F$9/100)</f>
        <v>0.6498589108</v>
      </c>
      <c r="G383" s="10">
        <f>exp(-'Yield curve'!G376*$G$9/100)</f>
        <v>0.6003154572</v>
      </c>
      <c r="H383" s="10">
        <f>exp(-'Yield curve'!H376*$H$9/100)</f>
        <v>0.5558259907</v>
      </c>
      <c r="I383" s="10">
        <f>exp(-'Yield curve'!I376*$I$9/100)</f>
        <v>0.5128697661</v>
      </c>
      <c r="J383" s="10">
        <f>exp(-'Yield curve'!J376*$J$9/100)</f>
        <v>0.4736436658</v>
      </c>
      <c r="K383" s="10">
        <f>exp(-'Yield curve'!K376*$K$9/100)</f>
        <v>0.4377969765</v>
      </c>
      <c r="L383" s="10">
        <f>exp(-'Yield curve'!L376*$L$9/100)</f>
        <v>0.402999483</v>
      </c>
      <c r="M383" s="10">
        <f>exp(-'Yield curve'!M376*$M$9/100)</f>
        <v>0.3709529663</v>
      </c>
      <c r="N383" s="10">
        <f>exp(-'Yield curve'!N376*$N$9/100)</f>
        <v>0.3414411305</v>
      </c>
      <c r="O383" s="10">
        <f>exp(-'Yield curve'!O376*$O$9/100)</f>
        <v>0.3142645914</v>
      </c>
      <c r="P383" s="10">
        <f>exp(-'Yield curve'!P376*$P$9/100)</f>
        <v>0.289239562</v>
      </c>
      <c r="Q383" s="10">
        <f>exp(-'Yield curve'!Q376*$Q$9/100)</f>
        <v>0.2655160469</v>
      </c>
      <c r="R383" s="10">
        <f>exp(-'Yield curve'!R376*$R$9/100)</f>
        <v>0.2436506115</v>
      </c>
      <c r="S383" s="10">
        <f>exp(-'Yield curve'!S376*$S$9/100)</f>
        <v>0.2235053339</v>
      </c>
      <c r="T383" s="10">
        <f>exp(-'Yield curve'!T376*$T$9/100)</f>
        <v>0.2049518921</v>
      </c>
      <c r="U383" s="99">
        <f>exp(-'Yield curve'!U376*$U$9/100)</f>
        <v>0.1878709478</v>
      </c>
      <c r="V383" s="99">
        <f t="shared" si="4"/>
        <v>55.93866497</v>
      </c>
      <c r="W383" s="99">
        <f t="shared" si="5"/>
        <v>11.95843049</v>
      </c>
      <c r="X383" s="99">
        <f>W383*(Bonds!AO373/100)*(1/(1+(Bonds!U373/100)))</f>
        <v>-0.002207166941</v>
      </c>
      <c r="Y383" s="99">
        <f>-W383*Bonds!$AS$8</f>
        <v>-1.872421868</v>
      </c>
      <c r="Z383" s="99">
        <f t="shared" si="6"/>
        <v>-5.921117844</v>
      </c>
    </row>
    <row r="384">
      <c r="A384" s="262">
        <v>42597.0</v>
      </c>
      <c r="B384" s="10">
        <f>exp(-'Yield curve'!B377*$B$9/100)</f>
        <v>0.9111935003</v>
      </c>
      <c r="C384" s="10">
        <f>exp(-'Yield curve'!C377*$C$9/100)</f>
        <v>0.8342684883</v>
      </c>
      <c r="D384" s="10">
        <f>exp(-'Yield curve'!D377*$D$9/100)</f>
        <v>0.7652138054</v>
      </c>
      <c r="E384" s="10">
        <f>exp(-'Yield curve'!E377*$E$9/100)</f>
        <v>0.7041245647</v>
      </c>
      <c r="F384" s="10">
        <f>exp(-'Yield curve'!F377*$F$9/100)</f>
        <v>0.6498589108</v>
      </c>
      <c r="G384" s="10">
        <f>exp(-'Yield curve'!G377*$G$9/100)</f>
        <v>0.6001353895</v>
      </c>
      <c r="H384" s="10">
        <f>exp(-'Yield curve'!H377*$H$9/100)</f>
        <v>0.5554370487</v>
      </c>
      <c r="I384" s="10">
        <f>exp(-'Yield curve'!I377*$I$9/100)</f>
        <v>0.5124596343</v>
      </c>
      <c r="J384" s="10">
        <f>exp(-'Yield curve'!J377*$J$9/100)</f>
        <v>0.4732175782</v>
      </c>
      <c r="K384" s="10">
        <f>exp(-'Yield curve'!K377*$K$9/100)</f>
        <v>0.4373593984</v>
      </c>
      <c r="L384" s="10">
        <f>exp(-'Yield curve'!L377*$L$9/100)</f>
        <v>0.4024678746</v>
      </c>
      <c r="M384" s="10">
        <f>exp(-'Yield curve'!M377*$M$9/100)</f>
        <v>0.3703302885</v>
      </c>
      <c r="N384" s="10">
        <f>exp(-'Yield curve'!N377*$N$9/100)</f>
        <v>0.340731671</v>
      </c>
      <c r="O384" s="10">
        <f>exp(-'Yield curve'!O377*$O$9/100)</f>
        <v>0.3134736417</v>
      </c>
      <c r="P384" s="10">
        <f>exp(-'Yield curve'!P377*$P$9/100)</f>
        <v>0.2883731436</v>
      </c>
      <c r="Q384" s="10">
        <f>exp(-'Yield curve'!Q377*$Q$9/100)</f>
        <v>0.2646677535</v>
      </c>
      <c r="R384" s="10">
        <f>exp(-'Yield curve'!R377*$R$9/100)</f>
        <v>0.2428236061</v>
      </c>
      <c r="S384" s="10">
        <f>exp(-'Yield curve'!S377*$S$9/100)</f>
        <v>0.2227021613</v>
      </c>
      <c r="T384" s="10">
        <f>exp(-'Yield curve'!T377*$T$9/100)</f>
        <v>0.2041745528</v>
      </c>
      <c r="U384" s="99">
        <f>exp(-'Yield curve'!U377*$U$9/100)</f>
        <v>0.1871209649</v>
      </c>
      <c r="V384" s="99">
        <f t="shared" si="4"/>
        <v>55.8326324</v>
      </c>
      <c r="W384" s="99">
        <f t="shared" si="5"/>
        <v>11.94503293</v>
      </c>
      <c r="X384" s="99">
        <f>W384*(Bonds!AO374/100)*(1/(1+(Bonds!U374/100)))</f>
        <v>-0.008817149236</v>
      </c>
      <c r="Y384" s="99">
        <f>-W384*Bonds!$AS$8</f>
        <v>-1.870324111</v>
      </c>
      <c r="Z384" s="99">
        <f t="shared" si="6"/>
        <v>-5.914484153</v>
      </c>
    </row>
    <row r="385">
      <c r="A385" s="262">
        <v>42594.0</v>
      </c>
      <c r="B385" s="10">
        <f>exp(-'Yield curve'!B378*$B$9/100)</f>
        <v>0.9109201832</v>
      </c>
      <c r="C385" s="10">
        <f>exp(-'Yield curve'!C378*$C$9/100)</f>
        <v>0.8336013404</v>
      </c>
      <c r="D385" s="10">
        <f>exp(-'Yield curve'!D378*$D$9/100)</f>
        <v>0.7649842757</v>
      </c>
      <c r="E385" s="10">
        <f>exp(-'Yield curve'!E378*$E$9/100)</f>
        <v>0.7038429712</v>
      </c>
      <c r="F385" s="10">
        <f>exp(-'Yield curve'!F378*$F$9/100)</f>
        <v>0.6495340625</v>
      </c>
      <c r="G385" s="10">
        <f>exp(-'Yield curve'!G378*$G$9/100)</f>
        <v>0.5995955107</v>
      </c>
      <c r="H385" s="10">
        <f>exp(-'Yield curve'!H378*$H$9/100)</f>
        <v>0.5546599809</v>
      </c>
      <c r="I385" s="10">
        <f>exp(-'Yield curve'!I378*$I$9/100)</f>
        <v>0.5113675524</v>
      </c>
      <c r="J385" s="10">
        <f>exp(-'Yield curve'!J378*$J$9/100)</f>
        <v>0.4718000528</v>
      </c>
      <c r="K385" s="10">
        <f>exp(-'Yield curve'!K378*$K$9/100)</f>
        <v>0.435613455</v>
      </c>
      <c r="L385" s="10">
        <f>exp(-'Yield curve'!L378*$L$9/100)</f>
        <v>0.4005246365</v>
      </c>
      <c r="M385" s="10">
        <f>exp(-'Yield curve'!M378*$M$9/100)</f>
        <v>0.3682033176</v>
      </c>
      <c r="N385" s="10">
        <f>exp(-'Yield curve'!N378*$N$9/100)</f>
        <v>0.3384360927</v>
      </c>
      <c r="O385" s="10">
        <f>exp(-'Yield curve'!O378*$O$9/100)</f>
        <v>0.3110256171</v>
      </c>
      <c r="P385" s="10">
        <f>exp(-'Yield curve'!P378*$P$9/100)</f>
        <v>0.2857894294</v>
      </c>
      <c r="Q385" s="10">
        <f>exp(-'Yield curve'!Q378*$Q$9/100)</f>
        <v>0.2619713847</v>
      </c>
      <c r="R385" s="10">
        <f>exp(-'Yield curve'!R378*$R$9/100)</f>
        <v>0.2400327276</v>
      </c>
      <c r="S385" s="10">
        <f>exp(-'Yield curve'!S378*$S$9/100)</f>
        <v>0.2198345634</v>
      </c>
      <c r="T385" s="10">
        <f>exp(-'Yield curve'!T378*$T$9/100)</f>
        <v>0.2012474568</v>
      </c>
      <c r="U385" s="99">
        <f>exp(-'Yield curve'!U378*$U$9/100)</f>
        <v>0.1841508537</v>
      </c>
      <c r="V385" s="99">
        <f t="shared" si="4"/>
        <v>55.40362723</v>
      </c>
      <c r="W385" s="99">
        <f t="shared" si="5"/>
        <v>11.89712233</v>
      </c>
      <c r="X385" s="99">
        <f>W385*(Bonds!AO375/100)*(1/(1+(Bonds!U375/100)))</f>
        <v>0.01096913362</v>
      </c>
      <c r="Y385" s="99">
        <f>-W385*Bonds!$AS$8</f>
        <v>-1.862822386</v>
      </c>
      <c r="Z385" s="99">
        <f t="shared" si="6"/>
        <v>-5.890761617</v>
      </c>
    </row>
    <row r="386">
      <c r="A386" s="262">
        <v>42593.0</v>
      </c>
      <c r="B386" s="10">
        <f>exp(-'Yield curve'!B379*$B$9/100)</f>
        <v>0.9110112798</v>
      </c>
      <c r="C386" s="10">
        <f>exp(-'Yield curve'!C379*$C$9/100)</f>
        <v>0.8341016513</v>
      </c>
      <c r="D386" s="10">
        <f>exp(-'Yield curve'!D379*$D$9/100)</f>
        <v>0.7665924307</v>
      </c>
      <c r="E386" s="10">
        <f>exp(-'Yield curve'!E379*$E$9/100)</f>
        <v>0.7060988762</v>
      </c>
      <c r="F386" s="10">
        <f>exp(-'Yield curve'!F379*$F$9/100)</f>
        <v>0.6524635522</v>
      </c>
      <c r="G386" s="10">
        <f>exp(-'Yield curve'!G379*$G$9/100)</f>
        <v>0.6024804875</v>
      </c>
      <c r="H386" s="10">
        <f>exp(-'Yield curve'!H379*$H$9/100)</f>
        <v>0.5573844844</v>
      </c>
      <c r="I386" s="10">
        <f>exp(-'Yield curve'!I379*$I$9/100)</f>
        <v>0.5143763927</v>
      </c>
      <c r="J386" s="10">
        <f>exp(-'Yield curve'!J379*$J$9/100)</f>
        <v>0.4750667303</v>
      </c>
      <c r="K386" s="10">
        <f>exp(-'Yield curve'!K379*$K$9/100)</f>
        <v>0.4391123395</v>
      </c>
      <c r="L386" s="10">
        <f>exp(-'Yield curve'!L379*$L$9/100)</f>
        <v>0.4042426348</v>
      </c>
      <c r="M386" s="10">
        <f>exp(-'Yield curve'!M379*$M$9/100)</f>
        <v>0.3721121469</v>
      </c>
      <c r="N386" s="10">
        <f>exp(-'Yield curve'!N379*$N$9/100)</f>
        <v>0.3425080904</v>
      </c>
      <c r="O386" s="10">
        <f>exp(-'Yield curve'!O379*$O$9/100)</f>
        <v>0.3152340185</v>
      </c>
      <c r="P386" s="10">
        <f>exp(-'Yield curve'!P379*$P$9/100)</f>
        <v>0.2901085836</v>
      </c>
      <c r="Q386" s="10">
        <f>exp(-'Yield curve'!Q379*$Q$9/100)</f>
        <v>0.2661966387</v>
      </c>
      <c r="R386" s="10">
        <f>exp(-'Yield curve'!R379*$R$9/100)</f>
        <v>0.2441481661</v>
      </c>
      <c r="S386" s="10">
        <f>exp(-'Yield curve'!S379*$S$9/100)</f>
        <v>0.2238274134</v>
      </c>
      <c r="T386" s="10">
        <f>exp(-'Yield curve'!T379*$T$9/100)</f>
        <v>0.2051077148</v>
      </c>
      <c r="U386" s="99">
        <f>exp(-'Yield curve'!U379*$U$9/100)</f>
        <v>0.1878709478</v>
      </c>
      <c r="V386" s="99">
        <f t="shared" si="4"/>
        <v>56.02727309</v>
      </c>
      <c r="W386" s="99">
        <f t="shared" si="5"/>
        <v>11.95289566</v>
      </c>
      <c r="X386" s="99">
        <f>W386*(Bonds!AO376/100)*(1/(1+(Bonds!U376/100)))</f>
        <v>0</v>
      </c>
      <c r="Y386" s="99">
        <f>-W386*Bonds!$AS$8</f>
        <v>-1.871555239</v>
      </c>
      <c r="Z386" s="99">
        <f t="shared" si="6"/>
        <v>-5.918377322</v>
      </c>
    </row>
    <row r="387">
      <c r="A387" s="262">
        <v>42592.0</v>
      </c>
      <c r="B387" s="10">
        <f>exp(-'Yield curve'!B380*$B$9/100)</f>
        <v>0.9111935003</v>
      </c>
      <c r="C387" s="10">
        <f>exp(-'Yield curve'!C380*$C$9/100)</f>
        <v>0.8342684883</v>
      </c>
      <c r="D387" s="10">
        <f>exp(-'Yield curve'!D380*$D$9/100)</f>
        <v>0.7665924307</v>
      </c>
      <c r="E387" s="10">
        <f>exp(-'Yield curve'!E380*$E$9/100)</f>
        <v>0.7060988762</v>
      </c>
      <c r="F387" s="10">
        <f>exp(-'Yield curve'!F380*$F$9/100)</f>
        <v>0.6524635522</v>
      </c>
      <c r="G387" s="10">
        <f>exp(-'Yield curve'!G380*$G$9/100)</f>
        <v>0.6026612588</v>
      </c>
      <c r="H387" s="10">
        <f>exp(-'Yield curve'!H380*$H$9/100)</f>
        <v>0.5577747901</v>
      </c>
      <c r="I387" s="10">
        <f>exp(-'Yield curve'!I380*$I$9/100)</f>
        <v>0.5146507999</v>
      </c>
      <c r="J387" s="10">
        <f>exp(-'Yield curve'!J380*$J$9/100)</f>
        <v>0.4752092717</v>
      </c>
      <c r="K387" s="10">
        <f>exp(-'Yield curve'!K380*$K$9/100)</f>
        <v>0.4391123395</v>
      </c>
      <c r="L387" s="10">
        <f>exp(-'Yield curve'!L380*$L$9/100)</f>
        <v>0.4041537112</v>
      </c>
      <c r="M387" s="10">
        <f>exp(-'Yield curve'!M380*$M$9/100)</f>
        <v>0.3719335759</v>
      </c>
      <c r="N387" s="10">
        <f>exp(-'Yield curve'!N380*$N$9/100)</f>
        <v>0.3422410382</v>
      </c>
      <c r="O387" s="10">
        <f>exp(-'Yield curve'!O380*$O$9/100)</f>
        <v>0.3148811541</v>
      </c>
      <c r="P387" s="10">
        <f>exp(-'Yield curve'!P380*$P$9/100)</f>
        <v>0.2896737469</v>
      </c>
      <c r="Q387" s="10">
        <f>exp(-'Yield curve'!Q380*$Q$9/100)</f>
        <v>0.265856125</v>
      </c>
      <c r="R387" s="10">
        <f>exp(-'Yield curve'!R380*$R$9/100)</f>
        <v>0.2438992619</v>
      </c>
      <c r="S387" s="10">
        <f>exp(-'Yield curve'!S380*$S$9/100)</f>
        <v>0.2236663157</v>
      </c>
      <c r="T387" s="10">
        <f>exp(-'Yield curve'!T380*$T$9/100)</f>
        <v>0.2050297886</v>
      </c>
      <c r="U387" s="99">
        <f>exp(-'Yield curve'!U380*$U$9/100)</f>
        <v>0.1878709478</v>
      </c>
      <c r="V387" s="99">
        <f t="shared" si="4"/>
        <v>56.02401867</v>
      </c>
      <c r="W387" s="99">
        <f t="shared" si="5"/>
        <v>11.95185471</v>
      </c>
      <c r="X387" s="99">
        <f>W387*(Bonds!AO377/100)*(1/(1+(Bonds!U377/100)))</f>
        <v>0.003308929876</v>
      </c>
      <c r="Y387" s="99">
        <f>-W387*Bonds!$AS$8</f>
        <v>-1.87139225</v>
      </c>
      <c r="Z387" s="99">
        <f t="shared" si="6"/>
        <v>-5.917861904</v>
      </c>
    </row>
    <row r="388">
      <c r="A388" s="262">
        <v>42591.0</v>
      </c>
      <c r="B388" s="10">
        <f>exp(-'Yield curve'!B381*$B$9/100)</f>
        <v>0.9111023855</v>
      </c>
      <c r="C388" s="10">
        <f>exp(-'Yield curve'!C381*$C$9/100)</f>
        <v>0.8337680774</v>
      </c>
      <c r="D388" s="10">
        <f>exp(-'Yield curve'!D381*$D$9/100)</f>
        <v>0.7656730715</v>
      </c>
      <c r="E388" s="10">
        <f>exp(-'Yield curve'!E381*$E$9/100)</f>
        <v>0.7053931303</v>
      </c>
      <c r="F388" s="10">
        <f>exp(-'Yield curve'!F381*$F$9/100)</f>
        <v>0.652137402</v>
      </c>
      <c r="G388" s="10">
        <f>exp(-'Yield curve'!G381*$G$9/100)</f>
        <v>0.6024804875</v>
      </c>
      <c r="H388" s="10">
        <f>exp(-'Yield curve'!H381*$H$9/100)</f>
        <v>0.5577747901</v>
      </c>
      <c r="I388" s="10">
        <f>exp(-'Yield curve'!I381*$I$9/100)</f>
        <v>0.5146507999</v>
      </c>
      <c r="J388" s="10">
        <f>exp(-'Yield curve'!J381*$J$9/100)</f>
        <v>0.4752092717</v>
      </c>
      <c r="K388" s="10">
        <f>exp(-'Yield curve'!K381*$K$9/100)</f>
        <v>0.4391123395</v>
      </c>
      <c r="L388" s="10">
        <f>exp(-'Yield curve'!L381*$L$9/100)</f>
        <v>0.4042426348</v>
      </c>
      <c r="M388" s="10">
        <f>exp(-'Yield curve'!M381*$M$9/100)</f>
        <v>0.3721121469</v>
      </c>
      <c r="N388" s="10">
        <f>exp(-'Yield curve'!N381*$N$9/100)</f>
        <v>0.3425080904</v>
      </c>
      <c r="O388" s="10">
        <f>exp(-'Yield curve'!O381*$O$9/100)</f>
        <v>0.3152340185</v>
      </c>
      <c r="P388" s="10">
        <f>exp(-'Yield curve'!P381*$P$9/100)</f>
        <v>0.2901085836</v>
      </c>
      <c r="Q388" s="10">
        <f>exp(-'Yield curve'!Q381*$Q$9/100)</f>
        <v>0.2664523102</v>
      </c>
      <c r="R388" s="10">
        <f>exp(-'Yield curve'!R381*$R$9/100)</f>
        <v>0.2446467367</v>
      </c>
      <c r="S388" s="10">
        <f>exp(-'Yield curve'!S381*$S$9/100)</f>
        <v>0.2245537903</v>
      </c>
      <c r="T388" s="10">
        <f>exp(-'Yield curve'!T381*$T$9/100)</f>
        <v>0.2060451416</v>
      </c>
      <c r="U388" s="99">
        <f>exp(-'Yield curve'!U381*$U$9/100)</f>
        <v>0.1890015619</v>
      </c>
      <c r="V388" s="99">
        <f t="shared" si="4"/>
        <v>56.14898327</v>
      </c>
      <c r="W388" s="99">
        <f t="shared" si="5"/>
        <v>11.97185215</v>
      </c>
      <c r="X388" s="99">
        <f>W388*(Bonds!AO378/100)*(1/(1+(Bonds!U378/100)))</f>
        <v>-0.002210256097</v>
      </c>
      <c r="Y388" s="99">
        <f>-W388*Bonds!$AS$8</f>
        <v>-1.874523399</v>
      </c>
      <c r="Z388" s="99">
        <f t="shared" si="6"/>
        <v>-5.927763468</v>
      </c>
    </row>
    <row r="389">
      <c r="A389" s="262">
        <v>42590.0</v>
      </c>
      <c r="B389" s="10">
        <f>exp(-'Yield curve'!B382*$B$9/100)</f>
        <v>0.9112846242</v>
      </c>
      <c r="C389" s="10">
        <f>exp(-'Yield curve'!C382*$C$9/100)</f>
        <v>0.8336013404</v>
      </c>
      <c r="D389" s="10">
        <f>exp(-'Yield curve'!D382*$D$9/100)</f>
        <v>0.7649842757</v>
      </c>
      <c r="E389" s="10">
        <f>exp(-'Yield curve'!E382*$E$9/100)</f>
        <v>0.7041245647</v>
      </c>
      <c r="F389" s="10">
        <f>exp(-'Yield curve'!F382*$F$9/100)</f>
        <v>0.6501839215</v>
      </c>
      <c r="G389" s="10">
        <f>exp(-'Yield curve'!G382*$G$9/100)</f>
        <v>0.6003154572</v>
      </c>
      <c r="H389" s="10">
        <f>exp(-'Yield curve'!H382*$H$9/100)</f>
        <v>0.5554370487</v>
      </c>
      <c r="I389" s="10">
        <f>exp(-'Yield curve'!I382*$I$9/100)</f>
        <v>0.5121863954</v>
      </c>
      <c r="J389" s="10">
        <f>exp(-'Yield curve'!J382*$J$9/100)</f>
        <v>0.4726500577</v>
      </c>
      <c r="K389" s="10">
        <f>exp(-'Yield curve'!K382*$K$9/100)</f>
        <v>0.4364855537</v>
      </c>
      <c r="L389" s="10">
        <f>exp(-'Yield curve'!L382*$L$9/100)</f>
        <v>0.4018485511</v>
      </c>
      <c r="M389" s="10">
        <f>exp(-'Yield curve'!M382*$M$9/100)</f>
        <v>0.369974942</v>
      </c>
      <c r="N389" s="10">
        <f>exp(-'Yield curve'!N382*$N$9/100)</f>
        <v>0.3406430923</v>
      </c>
      <c r="O389" s="10">
        <f>exp(-'Yield curve'!O382*$O$9/100)</f>
        <v>0.3136492361</v>
      </c>
      <c r="P389" s="10">
        <f>exp(-'Yield curve'!P382*$P$9/100)</f>
        <v>0.2888060279</v>
      </c>
      <c r="Q389" s="10">
        <f>exp(-'Yield curve'!Q382*$Q$9/100)</f>
        <v>0.2652612738</v>
      </c>
      <c r="R389" s="10">
        <f>exp(-'Yield curve'!R382*$R$9/100)</f>
        <v>0.2435677844</v>
      </c>
      <c r="S389" s="10">
        <f>exp(-'Yield curve'!S382*$S$9/100)</f>
        <v>0.2235858103</v>
      </c>
      <c r="T389" s="10">
        <f>exp(-'Yield curve'!T382*$T$9/100)</f>
        <v>0.2051856705</v>
      </c>
      <c r="U389" s="99">
        <f>exp(-'Yield curve'!U382*$U$9/100)</f>
        <v>0.1882470656</v>
      </c>
      <c r="V389" s="99">
        <f t="shared" si="4"/>
        <v>55.95279734</v>
      </c>
      <c r="W389" s="99">
        <f t="shared" si="5"/>
        <v>11.96401022</v>
      </c>
      <c r="X389" s="99">
        <f>W389*(Bonds!AO379/100)*(1/(1+(Bonds!U379/100)))</f>
        <v>-0.01104200297</v>
      </c>
      <c r="Y389" s="99">
        <f>-W389*Bonds!$AS$8</f>
        <v>-1.873295529</v>
      </c>
      <c r="Z389" s="99">
        <f t="shared" si="6"/>
        <v>-5.923880601</v>
      </c>
    </row>
    <row r="390">
      <c r="A390" s="262">
        <v>42587.0</v>
      </c>
      <c r="B390" s="10">
        <f>exp(-'Yield curve'!B383*$B$9/100)</f>
        <v>0.9113757572</v>
      </c>
      <c r="C390" s="10">
        <f>exp(-'Yield curve'!C383*$C$9/100)</f>
        <v>0.8331013296</v>
      </c>
      <c r="D390" s="10">
        <f>exp(-'Yield curve'!D383*$D$9/100)</f>
        <v>0.7640668451</v>
      </c>
      <c r="E390" s="10">
        <f>exp(-'Yield curve'!E383*$E$9/100)</f>
        <v>0.7028582805</v>
      </c>
      <c r="F390" s="10">
        <f>exp(-'Yield curve'!F383*$F$9/100)</f>
        <v>0.6485604918</v>
      </c>
      <c r="G390" s="10">
        <f>exp(-'Yield curve'!G383*$G$9/100)</f>
        <v>0.5985172095</v>
      </c>
      <c r="H390" s="10">
        <f>exp(-'Yield curve'!H383*$H$9/100)</f>
        <v>0.5534964171</v>
      </c>
      <c r="I390" s="10">
        <f>exp(-'Yield curve'!I383*$I$9/100)</f>
        <v>0.5098697388</v>
      </c>
      <c r="J390" s="10">
        <f>exp(-'Yield curve'!J383*$J$9/100)</f>
        <v>0.469963616</v>
      </c>
      <c r="K390" s="10">
        <f>exp(-'Yield curve'!K383*$K$9/100)</f>
        <v>0.4334408238</v>
      </c>
      <c r="L390" s="10">
        <f>exp(-'Yield curve'!L383*$L$9/100)</f>
        <v>0.3985031006</v>
      </c>
      <c r="M390" s="10">
        <f>exp(-'Yield curve'!M383*$M$9/100)</f>
        <v>0.3663522415</v>
      </c>
      <c r="N390" s="10">
        <f>exp(-'Yield curve'!N383*$N$9/100)</f>
        <v>0.3367683411</v>
      </c>
      <c r="O390" s="10">
        <f>exp(-'Yield curve'!O383*$O$9/100)</f>
        <v>0.3095486532</v>
      </c>
      <c r="P390" s="10">
        <f>exp(-'Yield curve'!P383*$P$9/100)</f>
        <v>0.2845062663</v>
      </c>
      <c r="Q390" s="10">
        <f>exp(-'Yield curve'!Q383*$Q$9/100)</f>
        <v>0.2610508665</v>
      </c>
      <c r="R390" s="10">
        <f>exp(-'Yield curve'!R383*$R$9/100)</f>
        <v>0.239462129</v>
      </c>
      <c r="S390" s="10">
        <f>exp(-'Yield curve'!S383*$S$9/100)</f>
        <v>0.2195972702</v>
      </c>
      <c r="T390" s="10">
        <f>exp(-'Yield curve'!T383*$T$9/100)</f>
        <v>0.2013239453</v>
      </c>
      <c r="U390" s="99">
        <f>exp(-'Yield curve'!U383*$U$9/100)</f>
        <v>0.184519524</v>
      </c>
      <c r="V390" s="99">
        <f t="shared" si="4"/>
        <v>55.35948379</v>
      </c>
      <c r="W390" s="99">
        <f t="shared" si="5"/>
        <v>11.90526884</v>
      </c>
      <c r="X390" s="99">
        <f>W390*(Bonds!AO380/100)*(1/(1+(Bonds!U380/100)))</f>
        <v>-0.009879891154</v>
      </c>
      <c r="Y390" s="99">
        <f>-W390*Bonds!$AS$8</f>
        <v>-1.864097947</v>
      </c>
      <c r="Z390" s="99">
        <f t="shared" si="6"/>
        <v>-5.894795295</v>
      </c>
    </row>
    <row r="391">
      <c r="A391" s="262">
        <v>42586.0</v>
      </c>
      <c r="B391" s="10">
        <f>exp(-'Yield curve'!B384*$B$9/100)</f>
        <v>0.9108290958</v>
      </c>
      <c r="C391" s="10">
        <f>exp(-'Yield curve'!C384*$C$9/100)</f>
        <v>0.8322686447</v>
      </c>
      <c r="D391" s="10">
        <f>exp(-'Yield curve'!D384*$D$9/100)</f>
        <v>0.762921604</v>
      </c>
      <c r="E391" s="10">
        <f>exp(-'Yield curve'!E384*$E$9/100)</f>
        <v>0.7014539687</v>
      </c>
      <c r="F391" s="10">
        <f>exp(-'Yield curve'!F384*$F$9/100)</f>
        <v>0.6469411156</v>
      </c>
      <c r="G391" s="10">
        <f>exp(-'Yield curve'!G384*$G$9/100)</f>
        <v>0.5963664213</v>
      </c>
      <c r="H391" s="10">
        <f>exp(-'Yield curve'!H384*$H$9/100)</f>
        <v>0.5507909186</v>
      </c>
      <c r="I391" s="10">
        <f>exp(-'Yield curve'!I384*$I$9/100)</f>
        <v>0.5070224481</v>
      </c>
      <c r="J391" s="10">
        <f>exp(-'Yield curve'!J384*$J$9/100)</f>
        <v>0.4670121521</v>
      </c>
      <c r="K391" s="10">
        <f>exp(-'Yield curve'!K384*$K$9/100)</f>
        <v>0.4304173326</v>
      </c>
      <c r="L391" s="10">
        <f>exp(-'Yield curve'!L384*$L$9/100)</f>
        <v>0.3953594215</v>
      </c>
      <c r="M391" s="10">
        <f>exp(-'Yield curve'!M384*$M$9/100)</f>
        <v>0.3631134352</v>
      </c>
      <c r="N391" s="10">
        <f>exp(-'Yield curve'!N384*$N$9/100)</f>
        <v>0.3334574527</v>
      </c>
      <c r="O391" s="10">
        <f>exp(-'Yield curve'!O384*$O$9/100)</f>
        <v>0.3061867711</v>
      </c>
      <c r="P391" s="10">
        <f>exp(-'Yield curve'!P384*$P$9/100)</f>
        <v>0.2811125939</v>
      </c>
      <c r="Q391" s="10">
        <f>exp(-'Yield curve'!Q384*$Q$9/100)</f>
        <v>0.2576482491</v>
      </c>
      <c r="R391" s="10">
        <f>exp(-'Yield curve'!R384*$R$9/100)</f>
        <v>0.2360669093</v>
      </c>
      <c r="S391" s="10">
        <f>exp(-'Yield curve'!S384*$S$9/100)</f>
        <v>0.2162240804</v>
      </c>
      <c r="T391" s="10">
        <f>exp(-'Yield curve'!T384*$T$9/100)</f>
        <v>0.1979857937</v>
      </c>
      <c r="U391" s="99">
        <f>exp(-'Yield curve'!U384*$U$9/100)</f>
        <v>0.1812278862</v>
      </c>
      <c r="V391" s="99">
        <f t="shared" si="4"/>
        <v>54.8204138</v>
      </c>
      <c r="W391" s="99">
        <f t="shared" si="5"/>
        <v>11.8550137</v>
      </c>
      <c r="X391" s="99">
        <f>W391*(Bonds!AO381/100)*(1/(1+(Bonds!U381/100)))</f>
        <v>0</v>
      </c>
      <c r="Y391" s="99">
        <f>-W391*Bonds!$AS$8</f>
        <v>-1.85622912</v>
      </c>
      <c r="Z391" s="99">
        <f t="shared" si="6"/>
        <v>-5.869911877</v>
      </c>
    </row>
    <row r="392">
      <c r="A392" s="262">
        <v>42585.0</v>
      </c>
      <c r="B392" s="10">
        <f>exp(-'Yield curve'!B385*$B$9/100)</f>
        <v>0.9101917385</v>
      </c>
      <c r="C392" s="10">
        <f>exp(-'Yield curve'!C385*$C$9/100)</f>
        <v>0.8317694333</v>
      </c>
      <c r="D392" s="10">
        <f>exp(-'Yield curve'!D385*$D$9/100)</f>
        <v>0.7624639884</v>
      </c>
      <c r="E392" s="10">
        <f>exp(-'Yield curve'!E385*$E$9/100)</f>
        <v>0.7004726202</v>
      </c>
      <c r="F392" s="10">
        <f>exp(-'Yield curve'!F385*$F$9/100)</f>
        <v>0.6453257829</v>
      </c>
      <c r="G392" s="10">
        <f>exp(-'Yield curve'!G385*$G$9/100)</f>
        <v>0.5944016558</v>
      </c>
      <c r="H392" s="10">
        <f>exp(-'Yield curve'!H385*$H$9/100)</f>
        <v>0.5484824479</v>
      </c>
      <c r="I392" s="10">
        <f>exp(-'Yield curve'!I385*$I$9/100)</f>
        <v>0.5047291484</v>
      </c>
      <c r="J392" s="10">
        <f>exp(-'Yield curve'!J385*$J$9/100)</f>
        <v>0.4647758652</v>
      </c>
      <c r="K392" s="10">
        <f>exp(-'Yield curve'!K385*$K$9/100)</f>
        <v>0.4282706172</v>
      </c>
      <c r="L392" s="10">
        <f>exp(-'Yield curve'!L385*$L$9/100)</f>
        <v>0.3933639556</v>
      </c>
      <c r="M392" s="10">
        <f>exp(-'Yield curve'!M385*$M$9/100)</f>
        <v>0.3612879475</v>
      </c>
      <c r="N392" s="10">
        <f>exp(-'Yield curve'!N385*$N$9/100)</f>
        <v>0.3318142349</v>
      </c>
      <c r="O392" s="10">
        <f>exp(-'Yield curve'!O385*$O$9/100)</f>
        <v>0.3047327853</v>
      </c>
      <c r="P392" s="10">
        <f>exp(-'Yield curve'!P385*$P$9/100)</f>
        <v>0.2798504292</v>
      </c>
      <c r="Q392" s="10">
        <f>exp(-'Yield curve'!Q385*$Q$9/100)</f>
        <v>0.256660777</v>
      </c>
      <c r="R392" s="10">
        <f>exp(-'Yield curve'!R385*$R$9/100)</f>
        <v>0.2353456487</v>
      </c>
      <c r="S392" s="10">
        <f>exp(-'Yield curve'!S385*$S$9/100)</f>
        <v>0.2157575404</v>
      </c>
      <c r="T392" s="10">
        <f>exp(-'Yield curve'!T385*$T$9/100)</f>
        <v>0.1977602185</v>
      </c>
      <c r="U392" s="99">
        <f>exp(-'Yield curve'!U385*$U$9/100)</f>
        <v>0.1812278862</v>
      </c>
      <c r="V392" s="99">
        <f t="shared" si="4"/>
        <v>54.7175275</v>
      </c>
      <c r="W392" s="99">
        <f t="shared" si="5"/>
        <v>11.85916448</v>
      </c>
      <c r="X392" s="99">
        <f>W392*(Bonds!AO382/100)*(1/(1+(Bonds!U382/100)))</f>
        <v>0</v>
      </c>
      <c r="Y392" s="99">
        <f>-W392*Bonds!$AS$8</f>
        <v>-1.85687904</v>
      </c>
      <c r="Z392" s="99">
        <f t="shared" si="6"/>
        <v>-5.871967104</v>
      </c>
    </row>
    <row r="393">
      <c r="A393" s="262">
        <v>42584.0</v>
      </c>
      <c r="B393" s="10">
        <f>exp(-'Yield curve'!B386*$B$9/100)</f>
        <v>0.9094638763</v>
      </c>
      <c r="C393" s="10">
        <f>exp(-'Yield curve'!C386*$C$9/100)</f>
        <v>0.8324351151</v>
      </c>
      <c r="D393" s="10">
        <f>exp(-'Yield curve'!D386*$D$9/100)</f>
        <v>0.7636085425</v>
      </c>
      <c r="E393" s="10">
        <f>exp(-'Yield curve'!E386*$E$9/100)</f>
        <v>0.7018749674</v>
      </c>
      <c r="F393" s="10">
        <f>exp(-'Yield curve'!F386*$F$9/100)</f>
        <v>0.6469411156</v>
      </c>
      <c r="G393" s="10">
        <f>exp(-'Yield curve'!G386*$G$9/100)</f>
        <v>0.5960087088</v>
      </c>
      <c r="H393" s="10">
        <f>exp(-'Yield curve'!H386*$H$9/100)</f>
        <v>0.5500203508</v>
      </c>
      <c r="I393" s="10">
        <f>exp(-'Yield curve'!I386*$I$9/100)</f>
        <v>0.5062118608</v>
      </c>
      <c r="J393" s="10">
        <f>exp(-'Yield curve'!J386*$J$9/100)</f>
        <v>0.4661722863</v>
      </c>
      <c r="K393" s="10">
        <f>exp(-'Yield curve'!K386*$K$9/100)</f>
        <v>0.4295573582</v>
      </c>
      <c r="L393" s="10">
        <f>exp(-'Yield curve'!L386*$L$9/100)</f>
        <v>0.3945773843</v>
      </c>
      <c r="M393" s="10">
        <f>exp(-'Yield curve'!M386*$M$9/100)</f>
        <v>0.3624169262</v>
      </c>
      <c r="N393" s="10">
        <f>exp(-'Yield curve'!N386*$N$9/100)</f>
        <v>0.332851112</v>
      </c>
      <c r="O393" s="10">
        <f>exp(-'Yield curve'!O386*$O$9/100)</f>
        <v>0.3056728092</v>
      </c>
      <c r="P393" s="10">
        <f>exp(-'Yield curve'!P386*$P$9/100)</f>
        <v>0.2806912411</v>
      </c>
      <c r="Q393" s="10">
        <f>exp(-'Yield curve'!Q386*$Q$9/100)</f>
        <v>0.2573186703</v>
      </c>
      <c r="R393" s="10">
        <f>exp(-'Yield curve'!R386*$R$9/100)</f>
        <v>0.2358262438</v>
      </c>
      <c r="S393" s="10">
        <f>exp(-'Yield curve'!S386*$S$9/100)</f>
        <v>0.216068455</v>
      </c>
      <c r="T393" s="10">
        <f>exp(-'Yield curve'!T386*$T$9/100)</f>
        <v>0.1979105734</v>
      </c>
      <c r="U393" s="99">
        <f>exp(-'Yield curve'!U386*$U$9/100)</f>
        <v>0.1812278862</v>
      </c>
      <c r="V393" s="99">
        <f t="shared" si="4"/>
        <v>54.79021055</v>
      </c>
      <c r="W393" s="99">
        <f t="shared" si="5"/>
        <v>11.85575035</v>
      </c>
      <c r="X393" s="99">
        <f>W393*(Bonds!AO383/100)*(1/(1+(Bonds!U383/100)))</f>
        <v>0</v>
      </c>
      <c r="Y393" s="99">
        <f>-W393*Bonds!$AS$8</f>
        <v>-1.856344462</v>
      </c>
      <c r="Z393" s="99">
        <f t="shared" si="6"/>
        <v>-5.870276623</v>
      </c>
    </row>
    <row r="394">
      <c r="A394" s="262">
        <v>42583.0</v>
      </c>
      <c r="B394" s="10">
        <f>exp(-'Yield curve'!B387*$B$9/100)</f>
        <v>0.9095548272</v>
      </c>
      <c r="C394" s="10">
        <f>exp(-'Yield curve'!C387*$C$9/100)</f>
        <v>0.8324351151</v>
      </c>
      <c r="D394" s="10">
        <f>exp(-'Yield curve'!D387*$D$9/100)</f>
        <v>0.7642960996</v>
      </c>
      <c r="E394" s="10">
        <f>exp(-'Yield curve'!E387*$E$9/100)</f>
        <v>0.7028582805</v>
      </c>
      <c r="F394" s="10">
        <f>exp(-'Yield curve'!F387*$F$9/100)</f>
        <v>0.6482362926</v>
      </c>
      <c r="G394" s="10">
        <f>exp(-'Yield curve'!G387*$G$9/100)</f>
        <v>0.5976201067</v>
      </c>
      <c r="H394" s="10">
        <f>exp(-'Yield curve'!H387*$H$9/100)</f>
        <v>0.5519487948</v>
      </c>
      <c r="I394" s="10">
        <f>exp(-'Yield curve'!I387*$I$9/100)</f>
        <v>0.5081052506</v>
      </c>
      <c r="J394" s="10">
        <f>exp(-'Yield curve'!J387*$J$9/100)</f>
        <v>0.4679939081</v>
      </c>
      <c r="K394" s="10">
        <f>exp(-'Yield curve'!K387*$K$9/100)</f>
        <v>0.4312790287</v>
      </c>
      <c r="L394" s="10">
        <f>exp(-'Yield curve'!L387*$L$9/100)</f>
        <v>0.3961430086</v>
      </c>
      <c r="M394" s="10">
        <f>exp(-'Yield curve'!M387*$M$9/100)</f>
        <v>0.3638112827</v>
      </c>
      <c r="N394" s="10">
        <f>exp(-'Yield curve'!N387*$N$9/100)</f>
        <v>0.3340648978</v>
      </c>
      <c r="O394" s="10">
        <f>exp(-'Yield curve'!O387*$O$9/100)</f>
        <v>0.3067015973</v>
      </c>
      <c r="P394" s="10">
        <f>exp(-'Yield curve'!P387*$P$9/100)</f>
        <v>0.2815345792</v>
      </c>
      <c r="Q394" s="10">
        <f>exp(-'Yield curve'!Q387*$Q$9/100)</f>
        <v>0.25797825</v>
      </c>
      <c r="R394" s="10">
        <f>exp(-'Yield curve'!R387*$R$9/100)</f>
        <v>0.2363078204</v>
      </c>
      <c r="S394" s="10">
        <f>exp(-'Yield curve'!S387*$S$9/100)</f>
        <v>0.2163798177</v>
      </c>
      <c r="T394" s="10">
        <f>exp(-'Yield curve'!T387*$T$9/100)</f>
        <v>0.1980610426</v>
      </c>
      <c r="U394" s="99">
        <f>exp(-'Yield curve'!U387*$U$9/100)</f>
        <v>0.1812278862</v>
      </c>
      <c r="V394" s="99">
        <f t="shared" si="4"/>
        <v>54.86894016</v>
      </c>
      <c r="W394" s="99">
        <f t="shared" si="5"/>
        <v>11.85247921</v>
      </c>
      <c r="X394" s="99">
        <f>W394*(Bonds!AO384/100)*(1/(1+(Bonds!U384/100)))</f>
        <v>-0.009827926374</v>
      </c>
      <c r="Y394" s="99">
        <f>-W394*Bonds!$AS$8</f>
        <v>-1.855832275</v>
      </c>
      <c r="Z394" s="99">
        <f t="shared" si="6"/>
        <v>-5.868656945</v>
      </c>
    </row>
    <row r="395">
      <c r="A395" s="262">
        <v>42580.0</v>
      </c>
      <c r="B395" s="10">
        <f>exp(-'Yield curve'!B388*$B$9/100)</f>
        <v>0.9097367564</v>
      </c>
      <c r="C395" s="10">
        <f>exp(-'Yield curve'!C388*$C$9/100)</f>
        <v>0.8334346368</v>
      </c>
      <c r="D395" s="10">
        <f>exp(-'Yield curve'!D388*$D$9/100)</f>
        <v>0.765443404</v>
      </c>
      <c r="E395" s="10">
        <f>exp(-'Yield curve'!E388*$E$9/100)</f>
        <v>0.7038429712</v>
      </c>
      <c r="F395" s="10">
        <f>exp(-'Yield curve'!F388*$F$9/100)</f>
        <v>0.6488848531</v>
      </c>
      <c r="G395" s="10">
        <f>exp(-'Yield curve'!G388*$G$9/100)</f>
        <v>0.5976201067</v>
      </c>
      <c r="H395" s="10">
        <f>exp(-'Yield curve'!H388*$H$9/100)</f>
        <v>0.5511766072</v>
      </c>
      <c r="I395" s="10">
        <f>exp(-'Yield curve'!I388*$I$9/100)</f>
        <v>0.5068872602</v>
      </c>
      <c r="J395" s="10">
        <f>exp(-'Yield curve'!J388*$J$9/100)</f>
        <v>0.466312159</v>
      </c>
      <c r="K395" s="10">
        <f>exp(-'Yield curve'!K388*$K$9/100)</f>
        <v>0.4291280156</v>
      </c>
      <c r="L395" s="10">
        <f>exp(-'Yield curve'!L388*$L$9/100)</f>
        <v>0.3937102682</v>
      </c>
      <c r="M395" s="10">
        <f>exp(-'Yield curve'!M388*$M$9/100)</f>
        <v>0.3611145709</v>
      </c>
      <c r="N395" s="10">
        <f>exp(-'Yield curve'!N388*$N$9/100)</f>
        <v>0.3311247786</v>
      </c>
      <c r="O395" s="10">
        <f>exp(-'Yield curve'!O388*$O$9/100)</f>
        <v>0.3035405711</v>
      </c>
      <c r="P395" s="10">
        <f>exp(-'Yield curve'!P388*$P$9/100)</f>
        <v>0.2781763539</v>
      </c>
      <c r="Q395" s="10">
        <f>exp(-'Yield curve'!Q388*$Q$9/100)</f>
        <v>0.254615682</v>
      </c>
      <c r="R395" s="10">
        <f>exp(-'Yield curve'!R388*$R$9/100)</f>
        <v>0.2329573242</v>
      </c>
      <c r="S395" s="10">
        <f>exp(-'Yield curve'!S388*$S$9/100)</f>
        <v>0.2130560505</v>
      </c>
      <c r="T395" s="10">
        <f>exp(-'Yield curve'!T388*$T$9/100)</f>
        <v>0.1947769931</v>
      </c>
      <c r="U395" s="99">
        <f>exp(-'Yield curve'!U388*$U$9/100)</f>
        <v>0.1779949678</v>
      </c>
      <c r="V395" s="99">
        <f t="shared" si="4"/>
        <v>54.4136341</v>
      </c>
      <c r="W395" s="99">
        <f t="shared" si="5"/>
        <v>11.79396916</v>
      </c>
      <c r="X395" s="99">
        <f>W395*(Bonds!AO385/100)*(1/(1+(Bonds!U385/100)))</f>
        <v>-0.01302841111</v>
      </c>
      <c r="Y395" s="99">
        <f>-W395*Bonds!$AS$8</f>
        <v>-1.846670915</v>
      </c>
      <c r="Z395" s="99">
        <f t="shared" si="6"/>
        <v>-5.83968618</v>
      </c>
    </row>
    <row r="396">
      <c r="A396" s="262">
        <v>42579.0</v>
      </c>
      <c r="B396" s="10">
        <f>exp(-'Yield curve'!B389*$B$9/100)</f>
        <v>0.9091001635</v>
      </c>
      <c r="C396" s="10">
        <f>exp(-'Yield curve'!C389*$C$9/100)</f>
        <v>0.8327681557</v>
      </c>
      <c r="D396" s="10">
        <f>exp(-'Yield curve'!D389*$D$9/100)</f>
        <v>0.7645254228</v>
      </c>
      <c r="E396" s="10">
        <f>exp(-'Yield curve'!E389*$E$9/100)</f>
        <v>0.7025771934</v>
      </c>
      <c r="F396" s="10">
        <f>exp(-'Yield curve'!F389*$F$9/100)</f>
        <v>0.6472646671</v>
      </c>
      <c r="G396" s="10">
        <f>exp(-'Yield curve'!G389*$G$9/100)</f>
        <v>0.5954725422</v>
      </c>
      <c r="H396" s="10">
        <f>exp(-'Yield curve'!H389*$H$9/100)</f>
        <v>0.5484824479</v>
      </c>
      <c r="I396" s="10">
        <f>exp(-'Yield curve'!I389*$I$9/100)</f>
        <v>0.5036535406</v>
      </c>
      <c r="J396" s="10">
        <f>exp(-'Yield curve'!J389*$J$9/100)</f>
        <v>0.4625502867</v>
      </c>
      <c r="K396" s="10">
        <f>exp(-'Yield curve'!K389*$K$9/100)</f>
        <v>0.4248581205</v>
      </c>
      <c r="L396" s="10">
        <f>exp(-'Yield curve'!L389*$L$9/100)</f>
        <v>0.3892318879</v>
      </c>
      <c r="M396" s="10">
        <f>exp(-'Yield curve'!M389*$M$9/100)</f>
        <v>0.3564647222</v>
      </c>
      <c r="N396" s="10">
        <f>exp(-'Yield curve'!N389*$N$9/100)</f>
        <v>0.3263385303</v>
      </c>
      <c r="O396" s="10">
        <f>exp(-'Yield curve'!O389*$O$9/100)</f>
        <v>0.2986508839</v>
      </c>
      <c r="P396" s="10">
        <f>exp(-'Yield curve'!P389*$P$9/100)</f>
        <v>0.2732139749</v>
      </c>
      <c r="Q396" s="10">
        <f>exp(-'Yield curve'!Q389*$Q$9/100)</f>
        <v>0.2497736928</v>
      </c>
      <c r="R396" s="10">
        <f>exp(-'Yield curve'!R389*$R$9/100)</f>
        <v>0.2282531406</v>
      </c>
      <c r="S396" s="10">
        <f>exp(-'Yield curve'!S389*$S$9/100)</f>
        <v>0.2085033856</v>
      </c>
      <c r="T396" s="10">
        <f>exp(-'Yield curve'!T389*$T$9/100)</f>
        <v>0.1903863215</v>
      </c>
      <c r="U396" s="99">
        <f>exp(-'Yield curve'!U389*$U$9/100)</f>
        <v>0.1737739435</v>
      </c>
      <c r="V396" s="99">
        <f t="shared" si="4"/>
        <v>53.72076644</v>
      </c>
      <c r="W396" s="99">
        <f t="shared" si="5"/>
        <v>11.72419638</v>
      </c>
      <c r="X396" s="99">
        <f>W396*(Bonds!AO386/100)*(1/(1+(Bonds!U386/100)))</f>
        <v>-0.001078087023</v>
      </c>
      <c r="Y396" s="99">
        <f>-W396*Bonds!$AS$8</f>
        <v>-1.835746062</v>
      </c>
      <c r="Z396" s="99">
        <f t="shared" si="6"/>
        <v>-5.805138763</v>
      </c>
    </row>
    <row r="397">
      <c r="A397" s="262">
        <v>42578.0</v>
      </c>
      <c r="B397" s="10">
        <f>exp(-'Yield curve'!B390*$B$9/100)</f>
        <v>0.908645727</v>
      </c>
      <c r="C397" s="10">
        <f>exp(-'Yield curve'!C390*$C$9/100)</f>
        <v>0.8314367921</v>
      </c>
      <c r="D397" s="10">
        <f>exp(-'Yield curve'!D390*$D$9/100)</f>
        <v>0.7622352835</v>
      </c>
      <c r="E397" s="10">
        <f>exp(-'Yield curve'!E390*$E$9/100)</f>
        <v>0.7000524627</v>
      </c>
      <c r="F397" s="10">
        <f>exp(-'Yield curve'!F390*$F$9/100)</f>
        <v>0.6446807796</v>
      </c>
      <c r="G397" s="10">
        <f>exp(-'Yield curve'!G390*$G$9/100)</f>
        <v>0.5929768023</v>
      </c>
      <c r="H397" s="10">
        <f>exp(-'Yield curve'!H390*$H$9/100)</f>
        <v>0.5461836524</v>
      </c>
      <c r="I397" s="10">
        <f>exp(-'Yield curve'!I390*$I$9/100)</f>
        <v>0.5016429503</v>
      </c>
      <c r="J397" s="10">
        <f>exp(-'Yield curve'!J390*$J$9/100)</f>
        <v>0.4608880994</v>
      </c>
      <c r="K397" s="10">
        <f>exp(-'Yield curve'!K390*$K$9/100)</f>
        <v>0.4235854561</v>
      </c>
      <c r="L397" s="10">
        <f>exp(-'Yield curve'!L390*$L$9/100)</f>
        <v>0.3881202751</v>
      </c>
      <c r="M397" s="10">
        <f>exp(-'Yield curve'!M390*$M$9/100)</f>
        <v>0.3555248964</v>
      </c>
      <c r="N397" s="10">
        <f>exp(-'Yield curve'!N390*$N$9/100)</f>
        <v>0.3255757909</v>
      </c>
      <c r="O397" s="10">
        <f>exp(-'Yield curve'!O390*$O$9/100)</f>
        <v>0.2980661015</v>
      </c>
      <c r="P397" s="10">
        <f>exp(-'Yield curve'!P390*$P$9/100)</f>
        <v>0.2728044611</v>
      </c>
      <c r="Q397" s="10">
        <f>exp(-'Yield curve'!Q390*$Q$9/100)</f>
        <v>0.2493743744</v>
      </c>
      <c r="R397" s="10">
        <f>exp(-'Yield curve'!R390*$R$9/100)</f>
        <v>0.2278654399</v>
      </c>
      <c r="S397" s="10">
        <f>exp(-'Yield curve'!S390*$S$9/100)</f>
        <v>0.2081284171</v>
      </c>
      <c r="T397" s="10">
        <f>exp(-'Yield curve'!T390*$T$9/100)</f>
        <v>0.1900249309</v>
      </c>
      <c r="U397" s="99">
        <f>exp(-'Yield curve'!U390*$U$9/100)</f>
        <v>0.1734267429</v>
      </c>
      <c r="V397" s="99">
        <f t="shared" si="4"/>
        <v>53.58763203</v>
      </c>
      <c r="W397" s="99">
        <f t="shared" si="5"/>
        <v>11.7262483</v>
      </c>
      <c r="X397" s="99">
        <f>W397*(Bonds!AO387/100)*(1/(1+(Bonds!U387/100)))</f>
        <v>-0.009703589065</v>
      </c>
      <c r="Y397" s="99">
        <f>-W397*Bonds!$AS$8</f>
        <v>-1.836067347</v>
      </c>
      <c r="Z397" s="99">
        <f t="shared" si="6"/>
        <v>-5.806154755</v>
      </c>
    </row>
    <row r="398">
      <c r="A398" s="262">
        <v>42577.0</v>
      </c>
      <c r="B398" s="10">
        <f>exp(-'Yield curve'!B391*$B$9/100)</f>
        <v>0.9084640161</v>
      </c>
      <c r="C398" s="10">
        <f>exp(-'Yield curve'!C391*$C$9/100)</f>
        <v>0.8309380796</v>
      </c>
      <c r="D398" s="10">
        <f>exp(-'Yield curve'!D391*$D$9/100)</f>
        <v>0.7617780795</v>
      </c>
      <c r="E398" s="10">
        <f>exp(-'Yield curve'!E391*$E$9/100)</f>
        <v>0.6993527602</v>
      </c>
      <c r="F398" s="10">
        <f>exp(-'Yield curve'!F391*$F$9/100)</f>
        <v>0.6437144834</v>
      </c>
      <c r="G398" s="10">
        <f>exp(-'Yield curve'!G391*$G$9/100)</f>
        <v>0.5917328576</v>
      </c>
      <c r="H398" s="10">
        <f>exp(-'Yield curve'!H391*$H$9/100)</f>
        <v>0.5446564773</v>
      </c>
      <c r="I398" s="10">
        <f>exp(-'Yield curve'!I391*$I$9/100)</f>
        <v>0.4996403863</v>
      </c>
      <c r="J398" s="10">
        <f>exp(-'Yield curve'!J391*$J$9/100)</f>
        <v>0.4584060113</v>
      </c>
      <c r="K398" s="10">
        <f>exp(-'Yield curve'!K391*$K$9/100)</f>
        <v>0.4206307115</v>
      </c>
      <c r="L398" s="10">
        <f>exp(-'Yield curve'!L391*$L$9/100)</f>
        <v>0.3850585032</v>
      </c>
      <c r="M398" s="10">
        <f>exp(-'Yield curve'!M391*$M$9/100)</f>
        <v>0.3523818113</v>
      </c>
      <c r="N398" s="10">
        <f>exp(-'Yield curve'!N391*$N$9/100)</f>
        <v>0.3223749403</v>
      </c>
      <c r="O398" s="10">
        <f>exp(-'Yield curve'!O391*$O$9/100)</f>
        <v>0.2948289268</v>
      </c>
      <c r="P398" s="10">
        <f>exp(-'Yield curve'!P391*$P$9/100)</f>
        <v>0.2695503712</v>
      </c>
      <c r="Q398" s="10">
        <f>exp(-'Yield curve'!Q391*$Q$9/100)</f>
        <v>0.246123952</v>
      </c>
      <c r="R398" s="10">
        <f>exp(-'Yield curve'!R391*$R$9/100)</f>
        <v>0.2246346442</v>
      </c>
      <c r="S398" s="10">
        <f>exp(-'Yield curve'!S391*$S$9/100)</f>
        <v>0.2049313979</v>
      </c>
      <c r="T398" s="10">
        <f>exp(-'Yield curve'!T391*$T$9/100)</f>
        <v>0.1868741282</v>
      </c>
      <c r="U398" s="99">
        <f>exp(-'Yield curve'!U391*$U$9/100)</f>
        <v>0.1703329888</v>
      </c>
      <c r="V398" s="99">
        <f t="shared" si="4"/>
        <v>53.09892099</v>
      </c>
      <c r="W398" s="99">
        <f t="shared" si="5"/>
        <v>11.67323115</v>
      </c>
      <c r="X398" s="99">
        <f>W398*(Bonds!AO388/100)*(1/(1+(Bonds!U388/100)))</f>
        <v>0.005362072188</v>
      </c>
      <c r="Y398" s="99">
        <f>-W398*Bonds!$AS$8</f>
        <v>-1.827766052</v>
      </c>
      <c r="Z398" s="99">
        <f t="shared" si="6"/>
        <v>-5.779903755</v>
      </c>
    </row>
    <row r="399">
      <c r="A399" s="262">
        <v>42576.0</v>
      </c>
      <c r="B399" s="10">
        <f>exp(-'Yield curve'!B392*$B$9/100)</f>
        <v>0.9082823414</v>
      </c>
      <c r="C399" s="10">
        <f>exp(-'Yield curve'!C392*$C$9/100)</f>
        <v>0.8309380796</v>
      </c>
      <c r="D399" s="10">
        <f>exp(-'Yield curve'!D392*$D$9/100)</f>
        <v>0.762921604</v>
      </c>
      <c r="E399" s="10">
        <f>exp(-'Yield curve'!E392*$E$9/100)</f>
        <v>0.7007528653</v>
      </c>
      <c r="F399" s="10">
        <f>exp(-'Yield curve'!F392*$F$9/100)</f>
        <v>0.6453257829</v>
      </c>
      <c r="G399" s="10">
        <f>exp(-'Yield curve'!G392*$G$9/100)</f>
        <v>0.5933326951</v>
      </c>
      <c r="H399" s="10">
        <f>exp(-'Yield curve'!H392*$H$9/100)</f>
        <v>0.5461836524</v>
      </c>
      <c r="I399" s="10">
        <f>exp(-'Yield curve'!I392*$I$9/100)</f>
        <v>0.5013754788</v>
      </c>
      <c r="J399" s="10">
        <f>exp(-'Yield curve'!J392*$J$9/100)</f>
        <v>0.4603353654</v>
      </c>
      <c r="K399" s="10">
        <f>exp(-'Yield curve'!K392*$K$9/100)</f>
        <v>0.4227391317</v>
      </c>
      <c r="L399" s="10">
        <f>exp(-'Yield curve'!L392*$L$9/100)</f>
        <v>0.3870969889</v>
      </c>
      <c r="M399" s="10">
        <f>exp(-'Yield curve'!M392*$M$9/100)</f>
        <v>0.3543323374</v>
      </c>
      <c r="N399" s="10">
        <f>exp(-'Yield curve'!N392*$N$9/100)</f>
        <v>0.3242242088</v>
      </c>
      <c r="O399" s="10">
        <f>exp(-'Yield curve'!O392*$O$9/100)</f>
        <v>0.2965676277</v>
      </c>
      <c r="P399" s="10">
        <f>exp(-'Yield curve'!P392*$P$9/100)</f>
        <v>0.271172535</v>
      </c>
      <c r="Q399" s="10">
        <f>exp(-'Yield curve'!Q392*$Q$9/100)</f>
        <v>0.2477834747</v>
      </c>
      <c r="R399" s="10">
        <f>exp(-'Yield curve'!R392*$R$9/100)</f>
        <v>0.2263212113</v>
      </c>
      <c r="S399" s="10">
        <f>exp(-'Yield curve'!S392*$S$9/100)</f>
        <v>0.2066352742</v>
      </c>
      <c r="T399" s="10">
        <f>exp(-'Yield curve'!T392*$T$9/100)</f>
        <v>0.1885862155</v>
      </c>
      <c r="U399" s="99">
        <f>exp(-'Yield curve'!U392*$U$9/100)</f>
        <v>0.1720448638</v>
      </c>
      <c r="V399" s="99">
        <f t="shared" si="4"/>
        <v>53.39229332</v>
      </c>
      <c r="W399" s="99">
        <f t="shared" si="5"/>
        <v>11.70024002</v>
      </c>
      <c r="X399" s="99">
        <f>W399*(Bonds!AO389/100)*(1/(1+(Bonds!U389/100)))</f>
        <v>0.002150779415</v>
      </c>
      <c r="Y399" s="99">
        <f>-W399*Bonds!$AS$8</f>
        <v>-1.831995034</v>
      </c>
      <c r="Z399" s="99">
        <f t="shared" si="6"/>
        <v>-5.79327697</v>
      </c>
    </row>
    <row r="400">
      <c r="A400" s="262">
        <v>42573.0</v>
      </c>
      <c r="B400" s="10">
        <f>exp(-'Yield curve'!B393*$B$9/100)</f>
        <v>0.9082823414</v>
      </c>
      <c r="C400" s="10">
        <f>exp(-'Yield curve'!C393*$C$9/100)</f>
        <v>0.8309380796</v>
      </c>
      <c r="D400" s="10">
        <f>exp(-'Yield curve'!D393*$D$9/100)</f>
        <v>0.7617780795</v>
      </c>
      <c r="E400" s="10">
        <f>exp(-'Yield curve'!E393*$E$9/100)</f>
        <v>0.6994926447</v>
      </c>
      <c r="F400" s="10">
        <f>exp(-'Yield curve'!F393*$F$9/100)</f>
        <v>0.6440364211</v>
      </c>
      <c r="G400" s="10">
        <f>exp(-'Yield curve'!G393*$G$9/100)</f>
        <v>0.5922656569</v>
      </c>
      <c r="H400" s="10">
        <f>exp(-'Yield curve'!H393*$H$9/100)</f>
        <v>0.5454195303</v>
      </c>
      <c r="I400" s="10">
        <f>exp(-'Yield curve'!I393*$I$9/100)</f>
        <v>0.5009745388</v>
      </c>
      <c r="J400" s="10">
        <f>exp(-'Yield curve'!J393*$J$9/100)</f>
        <v>0.4603353654</v>
      </c>
      <c r="K400" s="10">
        <f>exp(-'Yield curve'!K393*$K$9/100)</f>
        <v>0.4231620823</v>
      </c>
      <c r="L400" s="10">
        <f>exp(-'Yield curve'!L393*$L$9/100)</f>
        <v>0.3876082943</v>
      </c>
      <c r="M400" s="10">
        <f>exp(-'Yield curve'!M393*$M$9/100)</f>
        <v>0.3549281161</v>
      </c>
      <c r="N400" s="10">
        <f>exp(-'Yield curve'!N393*$N$9/100)</f>
        <v>0.324899297</v>
      </c>
      <c r="O400" s="10">
        <f>exp(-'Yield curve'!O393*$O$9/100)</f>
        <v>0.2973159205</v>
      </c>
      <c r="P400" s="10">
        <f>exp(-'Yield curve'!P393*$P$9/100)</f>
        <v>0.2719872741</v>
      </c>
      <c r="Q400" s="10">
        <f>exp(-'Yield curve'!Q393*$Q$9/100)</f>
        <v>0.2485776518</v>
      </c>
      <c r="R400" s="10">
        <f>exp(-'Yield curve'!R393*$R$9/100)</f>
        <v>0.227092013</v>
      </c>
      <c r="S400" s="10">
        <f>exp(-'Yield curve'!S393*$S$9/100)</f>
        <v>0.2073805018</v>
      </c>
      <c r="T400" s="10">
        <f>exp(-'Yield curve'!T393*$T$9/100)</f>
        <v>0.1893042064</v>
      </c>
      <c r="U400" s="99">
        <f>exp(-'Yield curve'!U393*$U$9/100)</f>
        <v>0.1727344215</v>
      </c>
      <c r="V400" s="99">
        <f t="shared" si="4"/>
        <v>53.46749189</v>
      </c>
      <c r="W400" s="99">
        <f t="shared" si="5"/>
        <v>11.71595616</v>
      </c>
      <c r="X400" s="99">
        <f>W400*(Bonds!AO390/100)*(1/(1+(Bonds!U390/100)))</f>
        <v>0.004308128759</v>
      </c>
      <c r="Y400" s="99">
        <f>-W400*Bonds!$AS$8</f>
        <v>-1.83445583</v>
      </c>
      <c r="Z400" s="99">
        <f t="shared" si="6"/>
        <v>-5.801058689</v>
      </c>
    </row>
    <row r="401">
      <c r="A401" s="262">
        <v>42572.0</v>
      </c>
      <c r="B401" s="10">
        <f>exp(-'Yield curve'!B394*$B$9/100)</f>
        <v>0.908554867</v>
      </c>
      <c r="C401" s="10">
        <f>exp(-'Yield curve'!C394*$C$9/100)</f>
        <v>0.8314367921</v>
      </c>
      <c r="D401" s="10">
        <f>exp(-'Yield curve'!D394*$D$9/100)</f>
        <v>0.762921604</v>
      </c>
      <c r="E401" s="10">
        <f>exp(-'Yield curve'!E394*$E$9/100)</f>
        <v>0.7008930299</v>
      </c>
      <c r="F401" s="10">
        <f>exp(-'Yield curve'!F394*$F$9/100)</f>
        <v>0.6456485264</v>
      </c>
      <c r="G401" s="10">
        <f>exp(-'Yield curve'!G394*$G$9/100)</f>
        <v>0.594223362</v>
      </c>
      <c r="H401" s="10">
        <f>exp(-'Yield curve'!H394*$H$9/100)</f>
        <v>0.5477151097</v>
      </c>
      <c r="I401" s="10">
        <f>exp(-'Yield curve'!I394*$I$9/100)</f>
        <v>0.5032507789</v>
      </c>
      <c r="J401" s="10">
        <f>exp(-'Yield curve'!J394*$J$9/100)</f>
        <v>0.4625502867</v>
      </c>
      <c r="K401" s="10">
        <f>exp(-'Yield curve'!K394*$K$9/100)</f>
        <v>0.4252831911</v>
      </c>
      <c r="L401" s="10">
        <f>exp(-'Yield curve'!L394*$L$9/100)</f>
        <v>0.3897460133</v>
      </c>
      <c r="M401" s="10">
        <f>exp(-'Yield curve'!M394*$M$9/100)</f>
        <v>0.3570640863</v>
      </c>
      <c r="N401" s="10">
        <f>exp(-'Yield curve'!N394*$N$9/100)</f>
        <v>0.3270180208</v>
      </c>
      <c r="O401" s="10">
        <f>exp(-'Yield curve'!O394*$O$9/100)</f>
        <v>0.2994044332</v>
      </c>
      <c r="P401" s="10">
        <f>exp(-'Yield curve'!P394*$P$9/100)</f>
        <v>0.2740348475</v>
      </c>
      <c r="Q401" s="10">
        <f>exp(-'Yield curve'!Q394*$Q$9/100)</f>
        <v>0.2504940779</v>
      </c>
      <c r="R401" s="10">
        <f>exp(-'Yield curve'!R394*$R$9/100)</f>
        <v>0.2288748343</v>
      </c>
      <c r="S401" s="10">
        <f>exp(-'Yield curve'!S394*$S$9/100)</f>
        <v>0.2090294767</v>
      </c>
      <c r="T401" s="10">
        <f>exp(-'Yield curve'!T394*$T$9/100)</f>
        <v>0.1908208976</v>
      </c>
      <c r="U401" s="99">
        <f>exp(-'Yield curve'!U394*$U$9/100)</f>
        <v>0.1741218391</v>
      </c>
      <c r="V401" s="99">
        <f t="shared" si="4"/>
        <v>53.74452821</v>
      </c>
      <c r="W401" s="99">
        <f t="shared" si="5"/>
        <v>11.73617524</v>
      </c>
      <c r="X401" s="99">
        <f>W401*(Bonds!AO391/100)*(1/(1+(Bonds!U391/100)))</f>
        <v>0.002158575545</v>
      </c>
      <c r="Y401" s="99">
        <f>-W401*Bonds!$AS$8</f>
        <v>-1.837621684</v>
      </c>
      <c r="Z401" s="99">
        <f t="shared" si="6"/>
        <v>-5.811069998</v>
      </c>
    </row>
    <row r="402">
      <c r="A402" s="262">
        <v>42571.0</v>
      </c>
      <c r="B402" s="10">
        <f>exp(-'Yield curve'!B395*$B$9/100)</f>
        <v>0.908554867</v>
      </c>
      <c r="C402" s="10">
        <f>exp(-'Yield curve'!C395*$C$9/100)</f>
        <v>0.8319358038</v>
      </c>
      <c r="D402" s="10">
        <f>exp(-'Yield curve'!D395*$D$9/100)</f>
        <v>0.7640668451</v>
      </c>
      <c r="E402" s="10">
        <f>exp(-'Yield curve'!E395*$E$9/100)</f>
        <v>0.7022962187</v>
      </c>
      <c r="F402" s="10">
        <f>exp(-'Yield curve'!F395*$F$9/100)</f>
        <v>0.6472646671</v>
      </c>
      <c r="G402" s="10">
        <f>exp(-'Yield curve'!G395*$G$9/100)</f>
        <v>0.595829933</v>
      </c>
      <c r="H402" s="10">
        <f>exp(-'Yield curve'!H395*$H$9/100)</f>
        <v>0.5492508611</v>
      </c>
      <c r="I402" s="10">
        <f>exp(-'Yield curve'!I395*$I$9/100)</f>
        <v>0.5047291484</v>
      </c>
      <c r="J402" s="10">
        <f>exp(-'Yield curve'!J395*$J$9/100)</f>
        <v>0.4639400211</v>
      </c>
      <c r="K402" s="10">
        <f>exp(-'Yield curve'!K395*$K$9/100)</f>
        <v>0.4265609563</v>
      </c>
      <c r="L402" s="10">
        <f>exp(-'Yield curve'!L395*$L$9/100)</f>
        <v>0.3909482815</v>
      </c>
      <c r="M402" s="10">
        <f>exp(-'Yield curve'!M395*$M$9/100)</f>
        <v>0.3581798659</v>
      </c>
      <c r="N402" s="10">
        <f>exp(-'Yield curve'!N395*$N$9/100)</f>
        <v>0.3280399104</v>
      </c>
      <c r="O402" s="10">
        <f>exp(-'Yield curve'!O395*$O$9/100)</f>
        <v>0.3003280205</v>
      </c>
      <c r="P402" s="10">
        <f>exp(-'Yield curve'!P395*$P$9/100)</f>
        <v>0.2748581864</v>
      </c>
      <c r="Q402" s="10">
        <f>exp(-'Yield curve'!Q395*$Q$9/100)</f>
        <v>0.2512969428</v>
      </c>
      <c r="R402" s="10">
        <f>exp(-'Yield curve'!R395*$R$9/100)</f>
        <v>0.2296543331</v>
      </c>
      <c r="S402" s="10">
        <f>exp(-'Yield curve'!S395*$S$9/100)</f>
        <v>0.209783339</v>
      </c>
      <c r="T402" s="10">
        <f>exp(-'Yield curve'!T395*$T$9/100)</f>
        <v>0.1915473964</v>
      </c>
      <c r="U402" s="99">
        <f>exp(-'Yield curve'!U395*$U$9/100)</f>
        <v>0.1748197213</v>
      </c>
      <c r="V402" s="99">
        <f t="shared" si="4"/>
        <v>53.89751341</v>
      </c>
      <c r="W402" s="99">
        <f t="shared" si="5"/>
        <v>11.74421361</v>
      </c>
      <c r="X402" s="99">
        <f>W402*(Bonds!AO392/100)*(1/(1+(Bonds!U392/100)))</f>
        <v>0.003240677045</v>
      </c>
      <c r="Y402" s="99">
        <f>-W402*Bonds!$AS$8</f>
        <v>-1.838880313</v>
      </c>
      <c r="Z402" s="99">
        <f t="shared" si="6"/>
        <v>-5.815050132</v>
      </c>
    </row>
    <row r="403">
      <c r="A403" s="262">
        <v>42570.0</v>
      </c>
      <c r="B403" s="10">
        <f>exp(-'Yield curve'!B396*$B$9/100)</f>
        <v>0.9084640161</v>
      </c>
      <c r="C403" s="10">
        <f>exp(-'Yield curve'!C396*$C$9/100)</f>
        <v>0.8314367921</v>
      </c>
      <c r="D403" s="10">
        <f>exp(-'Yield curve'!D396*$D$9/100)</f>
        <v>0.7636085425</v>
      </c>
      <c r="E403" s="10">
        <f>exp(-'Yield curve'!E396*$E$9/100)</f>
        <v>0.7021557735</v>
      </c>
      <c r="F403" s="10">
        <f>exp(-'Yield curve'!F396*$F$9/100)</f>
        <v>0.6475883803</v>
      </c>
      <c r="G403" s="10">
        <f>exp(-'Yield curve'!G396*$G$9/100)</f>
        <v>0.5963664213</v>
      </c>
      <c r="H403" s="10">
        <f>exp(-'Yield curve'!H396*$H$9/100)</f>
        <v>0.5500203508</v>
      </c>
      <c r="I403" s="10">
        <f>exp(-'Yield curve'!I396*$I$9/100)</f>
        <v>0.5056721894</v>
      </c>
      <c r="J403" s="10">
        <f>exp(-'Yield curve'!J396*$J$9/100)</f>
        <v>0.4650548144</v>
      </c>
      <c r="K403" s="10">
        <f>exp(-'Yield curve'!K396*$K$9/100)</f>
        <v>0.4278425607</v>
      </c>
      <c r="L403" s="10">
        <f>exp(-'Yield curve'!L396*$L$9/100)</f>
        <v>0.3922405419</v>
      </c>
      <c r="M403" s="10">
        <f>exp(-'Yield curve'!M396*$M$9/100)</f>
        <v>0.3594716372</v>
      </c>
      <c r="N403" s="10">
        <f>exp(-'Yield curve'!N396*$N$9/100)</f>
        <v>0.329321764</v>
      </c>
      <c r="O403" s="10">
        <f>exp(-'Yield curve'!O396*$O$9/100)</f>
        <v>0.3015920508</v>
      </c>
      <c r="P403" s="10">
        <f>exp(-'Yield curve'!P396*$P$9/100)</f>
        <v>0.2760978354</v>
      </c>
      <c r="Q403" s="10">
        <f>exp(-'Yield curve'!Q396*$Q$9/100)</f>
        <v>0.2525060677</v>
      </c>
      <c r="R403" s="10">
        <f>exp(-'Yield curve'!R396*$R$9/100)</f>
        <v>0.230828562</v>
      </c>
      <c r="S403" s="10">
        <f>exp(-'Yield curve'!S396*$S$9/100)</f>
        <v>0.2109192332</v>
      </c>
      <c r="T403" s="10">
        <f>exp(-'Yield curve'!T396*$T$9/100)</f>
        <v>0.1926423342</v>
      </c>
      <c r="U403" s="99">
        <f>exp(-'Yield curve'!U396*$U$9/100)</f>
        <v>0.1758717927</v>
      </c>
      <c r="V403" s="99">
        <f t="shared" si="4"/>
        <v>54.06598591</v>
      </c>
      <c r="W403" s="99">
        <f t="shared" si="5"/>
        <v>11.76295027</v>
      </c>
      <c r="X403" s="99">
        <f>W403*(Bonds!AO393/100)*(1/(1+(Bonds!U393/100)))</f>
        <v>-0.005411238506</v>
      </c>
      <c r="Y403" s="99">
        <f>-W403*Bonds!$AS$8</f>
        <v>-1.841814052</v>
      </c>
      <c r="Z403" s="99">
        <f t="shared" si="6"/>
        <v>-5.824327431</v>
      </c>
    </row>
    <row r="404">
      <c r="A404" s="262">
        <v>42569.0</v>
      </c>
      <c r="B404" s="10">
        <f>exp(-'Yield curve'!B397*$B$9/100)</f>
        <v>0.9083731742</v>
      </c>
      <c r="C404" s="10">
        <f>exp(-'Yield curve'!C397*$C$9/100)</f>
        <v>0.8326016188</v>
      </c>
      <c r="D404" s="10">
        <f>exp(-'Yield curve'!D397*$D$9/100)</f>
        <v>0.765443404</v>
      </c>
      <c r="E404" s="10">
        <f>exp(-'Yield curve'!E397*$E$9/100)</f>
        <v>0.7038429712</v>
      </c>
      <c r="F404" s="10">
        <f>exp(-'Yield curve'!F397*$F$9/100)</f>
        <v>0.6488848531</v>
      </c>
      <c r="G404" s="10">
        <f>exp(-'Yield curve'!G397*$G$9/100)</f>
        <v>0.5970824906</v>
      </c>
      <c r="H404" s="10">
        <f>exp(-'Yield curve'!H397*$H$9/100)</f>
        <v>0.5500203508</v>
      </c>
      <c r="I404" s="10">
        <f>exp(-'Yield curve'!I397*$I$9/100)</f>
        <v>0.5054025695</v>
      </c>
      <c r="J404" s="10">
        <f>exp(-'Yield curve'!J397*$J$9/100)</f>
        <v>0.4644970833</v>
      </c>
      <c r="K404" s="10">
        <f>exp(-'Yield curve'!K397*$K$9/100)</f>
        <v>0.4269877307</v>
      </c>
      <c r="L404" s="10">
        <f>exp(-'Yield curve'!L397*$L$9/100)</f>
        <v>0.3912063926</v>
      </c>
      <c r="M404" s="10">
        <f>exp(-'Yield curve'!M397*$M$9/100)</f>
        <v>0.3582658394</v>
      </c>
      <c r="N404" s="10">
        <f>exp(-'Yield curve'!N397*$N$9/100)</f>
        <v>0.3279546311</v>
      </c>
      <c r="O404" s="10">
        <f>exp(-'Yield curve'!O397*$O$9/100)</f>
        <v>0.3000758509</v>
      </c>
      <c r="P404" s="10">
        <f>exp(-'Yield curve'!P397*$P$9/100)</f>
        <v>0.2744462082</v>
      </c>
      <c r="Q404" s="10">
        <f>exp(-'Yield curve'!Q397*$Q$9/100)</f>
        <v>0.2508149156</v>
      </c>
      <c r="R404" s="10">
        <f>exp(-'Yield curve'!R397*$R$9/100)</f>
        <v>0.2291084057</v>
      </c>
      <c r="S404" s="10">
        <f>exp(-'Yield curve'!S397*$S$9/100)</f>
        <v>0.2091800321</v>
      </c>
      <c r="T404" s="10">
        <f>exp(-'Yield curve'!T397*$T$9/100)</f>
        <v>0.1908934233</v>
      </c>
      <c r="U404" s="99">
        <f>exp(-'Yield curve'!U397*$U$9/100)</f>
        <v>0.1741218391</v>
      </c>
      <c r="V404" s="99">
        <f t="shared" si="4"/>
        <v>53.84899905</v>
      </c>
      <c r="W404" s="99">
        <f t="shared" si="5"/>
        <v>11.72783106</v>
      </c>
      <c r="X404" s="99">
        <f>W404*(Bonds!AO394/100)*(1/(1+(Bonds!U394/100)))</f>
        <v>0.01078520421</v>
      </c>
      <c r="Y404" s="99">
        <f>-W404*Bonds!$AS$8</f>
        <v>-1.836315173</v>
      </c>
      <c r="Z404" s="99">
        <f t="shared" si="6"/>
        <v>-5.806938448</v>
      </c>
    </row>
    <row r="405">
      <c r="A405" s="262">
        <v>42566.0</v>
      </c>
      <c r="B405" s="10">
        <f>exp(-'Yield curve'!B398*$B$9/100)</f>
        <v>0.9083731742</v>
      </c>
      <c r="C405" s="10">
        <f>exp(-'Yield curve'!C398*$C$9/100)</f>
        <v>0.8326016188</v>
      </c>
      <c r="D405" s="10">
        <f>exp(-'Yield curve'!D398*$D$9/100)</f>
        <v>0.765443404</v>
      </c>
      <c r="E405" s="10">
        <f>exp(-'Yield curve'!E398*$E$9/100)</f>
        <v>0.7041245647</v>
      </c>
      <c r="F405" s="10">
        <f>exp(-'Yield curve'!F398*$F$9/100)</f>
        <v>0.6495340625</v>
      </c>
      <c r="G405" s="10">
        <f>exp(-'Yield curve'!G398*$G$9/100)</f>
        <v>0.5985172095</v>
      </c>
      <c r="H405" s="10">
        <f>exp(-'Yield curve'!H398*$H$9/100)</f>
        <v>0.5523352942</v>
      </c>
      <c r="I405" s="10">
        <f>exp(-'Yield curve'!I398*$I$9/100)</f>
        <v>0.5081052506</v>
      </c>
      <c r="J405" s="10">
        <f>exp(-'Yield curve'!J398*$J$9/100)</f>
        <v>0.4675729031</v>
      </c>
      <c r="K405" s="10">
        <f>exp(-'Yield curve'!K398*$K$9/100)</f>
        <v>0.4304173326</v>
      </c>
      <c r="L405" s="10">
        <f>exp(-'Yield curve'!L398*$L$9/100)</f>
        <v>0.3948378913</v>
      </c>
      <c r="M405" s="10">
        <f>exp(-'Yield curve'!M398*$M$9/100)</f>
        <v>0.3620691729</v>
      </c>
      <c r="N405" s="10">
        <f>exp(-'Yield curve'!N398*$N$9/100)</f>
        <v>0.3319005178</v>
      </c>
      <c r="O405" s="10">
        <f>exp(-'Yield curve'!O398*$O$9/100)</f>
        <v>0.304136094</v>
      </c>
      <c r="P405" s="10">
        <f>exp(-'Yield curve'!P398*$P$9/100)</f>
        <v>0.2785939315</v>
      </c>
      <c r="Q405" s="10">
        <f>exp(-'Yield curve'!Q398*$Q$9/100)</f>
        <v>0.2548602304</v>
      </c>
      <c r="R405" s="10">
        <f>exp(-'Yield curve'!R398*$R$9/100)</f>
        <v>0.2330365432</v>
      </c>
      <c r="S405" s="10">
        <f>exp(-'Yield curve'!S398*$S$9/100)</f>
        <v>0.2129793641</v>
      </c>
      <c r="T405" s="10">
        <f>exp(-'Yield curve'!T398*$T$9/100)</f>
        <v>0.1945550738</v>
      </c>
      <c r="U405" s="99">
        <f>exp(-'Yield curve'!U398*$U$9/100)</f>
        <v>0.1776393336</v>
      </c>
      <c r="V405" s="99">
        <f t="shared" si="4"/>
        <v>54.41046523</v>
      </c>
      <c r="W405" s="99">
        <f t="shared" si="5"/>
        <v>11.78819387</v>
      </c>
      <c r="X405" s="99">
        <f>W405*(Bonds!AO395/100)*(1/(1+(Bonds!U395/100)))</f>
        <v>0.003255208176</v>
      </c>
      <c r="Y405" s="99">
        <f>-W405*Bonds!$AS$8</f>
        <v>-1.845766635</v>
      </c>
      <c r="Z405" s="99">
        <f t="shared" si="6"/>
        <v>-5.836826594</v>
      </c>
    </row>
    <row r="406">
      <c r="A406" s="262">
        <v>42565.0</v>
      </c>
      <c r="B406" s="10">
        <f>exp(-'Yield curve'!B399*$B$9/100)</f>
        <v>0.9083731742</v>
      </c>
      <c r="C406" s="10">
        <f>exp(-'Yield curve'!C399*$C$9/100)</f>
        <v>0.8327681557</v>
      </c>
      <c r="D406" s="10">
        <f>exp(-'Yield curve'!D399*$D$9/100)</f>
        <v>0.7656730715</v>
      </c>
      <c r="E406" s="10">
        <f>exp(-'Yield curve'!E399*$E$9/100)</f>
        <v>0.7048290414</v>
      </c>
      <c r="F406" s="10">
        <f>exp(-'Yield curve'!F399*$F$9/100)</f>
        <v>0.6508344306</v>
      </c>
      <c r="G406" s="10">
        <f>exp(-'Yield curve'!G399*$G$9/100)</f>
        <v>0.5999553759</v>
      </c>
      <c r="H406" s="10">
        <f>exp(-'Yield curve'!H399*$H$9/100)</f>
        <v>0.5538840002</v>
      </c>
      <c r="I406" s="10">
        <f>exp(-'Yield curve'!I399*$I$9/100)</f>
        <v>0.5097337917</v>
      </c>
      <c r="J406" s="10">
        <f>exp(-'Yield curve'!J399*$J$9/100)</f>
        <v>0.469259199</v>
      </c>
      <c r="K406" s="10">
        <f>exp(-'Yield curve'!K399*$K$9/100)</f>
        <v>0.4321424499</v>
      </c>
      <c r="L406" s="10">
        <f>exp(-'Yield curve'!L399*$L$9/100)</f>
        <v>0.3965790057</v>
      </c>
      <c r="M406" s="10">
        <f>exp(-'Yield curve'!M399*$M$9/100)</f>
        <v>0.3638112827</v>
      </c>
      <c r="N406" s="10">
        <f>exp(-'Yield curve'!N399*$N$9/100)</f>
        <v>0.3336308956</v>
      </c>
      <c r="O406" s="10">
        <f>exp(-'Yield curve'!O399*$O$9/100)</f>
        <v>0.3058440339</v>
      </c>
      <c r="P406" s="10">
        <f>exp(-'Yield curve'!P399*$P$9/100)</f>
        <v>0.2802705198</v>
      </c>
      <c r="Q406" s="10">
        <f>exp(-'Yield curve'!Q399*$Q$9/100)</f>
        <v>0.2564145008</v>
      </c>
      <c r="R406" s="10">
        <f>exp(-'Yield curve'!R399*$R$9/100)</f>
        <v>0.2344670999</v>
      </c>
      <c r="S406" s="10">
        <f>exp(-'Yield curve'!S399*$S$9/100)</f>
        <v>0.2142867945</v>
      </c>
      <c r="T406" s="10">
        <f>exp(-'Yield curve'!T399*$T$9/100)</f>
        <v>0.195741572</v>
      </c>
      <c r="U406" s="99">
        <f>exp(-'Yield curve'!U399*$U$9/100)</f>
        <v>0.1787083735</v>
      </c>
      <c r="V406" s="99">
        <f t="shared" si="4"/>
        <v>54.61966443</v>
      </c>
      <c r="W406" s="99">
        <f t="shared" si="5"/>
        <v>11.80441704</v>
      </c>
      <c r="X406" s="99">
        <f>W406*(Bonds!AO396/100)*(1/(1+(Bonds!U396/100)))</f>
        <v>0.007608039709</v>
      </c>
      <c r="Y406" s="99">
        <f>-W406*Bonds!$AS$8</f>
        <v>-1.848306818</v>
      </c>
      <c r="Z406" s="99">
        <f t="shared" si="6"/>
        <v>-5.844859361</v>
      </c>
    </row>
    <row r="407">
      <c r="A407" s="262">
        <v>42564.0</v>
      </c>
      <c r="B407" s="10">
        <f>exp(-'Yield curve'!B400*$B$9/100)</f>
        <v>0.9084640161</v>
      </c>
      <c r="C407" s="10">
        <f>exp(-'Yield curve'!C400*$C$9/100)</f>
        <v>0.8314367921</v>
      </c>
      <c r="D407" s="10">
        <f>exp(-'Yield curve'!D400*$D$9/100)</f>
        <v>0.7633794943</v>
      </c>
      <c r="E407" s="10">
        <f>exp(-'Yield curve'!E400*$E$9/100)</f>
        <v>0.7022962187</v>
      </c>
      <c r="F407" s="10">
        <f>exp(-'Yield curve'!F400*$F$9/100)</f>
        <v>0.6482362926</v>
      </c>
      <c r="G407" s="10">
        <f>exp(-'Yield curve'!G400*$G$9/100)</f>
        <v>0.5977994196</v>
      </c>
      <c r="H407" s="10">
        <f>exp(-'Yield curve'!H400*$H$9/100)</f>
        <v>0.5523352942</v>
      </c>
      <c r="I407" s="10">
        <f>exp(-'Yield curve'!I400*$I$9/100)</f>
        <v>0.5089188697</v>
      </c>
      <c r="J407" s="10">
        <f>exp(-'Yield curve'!J400*$J$9/100)</f>
        <v>0.469259199</v>
      </c>
      <c r="K407" s="10">
        <f>exp(-'Yield curve'!K400*$K$9/100)</f>
        <v>0.4330075996</v>
      </c>
      <c r="L407" s="10">
        <f>exp(-'Yield curve'!L400*$L$9/100)</f>
        <v>0.3977148451</v>
      </c>
      <c r="M407" s="10">
        <f>exp(-'Yield curve'!M400*$M$9/100)</f>
        <v>0.3652110037</v>
      </c>
      <c r="N407" s="10">
        <f>exp(-'Yield curve'!N400*$N$9/100)</f>
        <v>0.3352831099</v>
      </c>
      <c r="O407" s="10">
        <f>exp(-'Yield curve'!O400*$O$9/100)</f>
        <v>0.3077338478</v>
      </c>
      <c r="P407" s="10">
        <f>exp(-'Yield curve'!P400*$P$9/100)</f>
        <v>0.2823804511</v>
      </c>
      <c r="Q407" s="10">
        <f>exp(-'Yield curve'!Q400*$Q$9/100)</f>
        <v>0.2586395204</v>
      </c>
      <c r="R407" s="10">
        <f>exp(-'Yield curve'!R400*$R$9/100)</f>
        <v>0.2367903804</v>
      </c>
      <c r="S407" s="10">
        <f>exp(-'Yield curve'!S400*$S$9/100)</f>
        <v>0.2166916291</v>
      </c>
      <c r="T407" s="10">
        <f>exp(-'Yield curve'!T400*$T$9/100)</f>
        <v>0.1982116262</v>
      </c>
      <c r="U407" s="99">
        <f>exp(-'Yield curve'!U400*$U$9/100)</f>
        <v>0.1812278862</v>
      </c>
      <c r="V407" s="99">
        <f t="shared" si="4"/>
        <v>54.9028586</v>
      </c>
      <c r="W407" s="99">
        <f t="shared" si="5"/>
        <v>11.85500691</v>
      </c>
      <c r="X407" s="99">
        <f>W407*(Bonds!AO397/100)*(1/(1+(Bonds!U397/100)))</f>
        <v>0.006553348207</v>
      </c>
      <c r="Y407" s="99">
        <f>-W407*Bonds!$AS$8</f>
        <v>-1.856228056</v>
      </c>
      <c r="Z407" s="99">
        <f t="shared" si="6"/>
        <v>-5.869908514</v>
      </c>
    </row>
    <row r="408">
      <c r="A408" s="262">
        <v>42563.0</v>
      </c>
      <c r="B408" s="10">
        <f>exp(-'Yield curve'!B401*$B$9/100)</f>
        <v>0.908554867</v>
      </c>
      <c r="C408" s="10">
        <f>exp(-'Yield curve'!C401*$C$9/100)</f>
        <v>0.8314367921</v>
      </c>
      <c r="D408" s="10">
        <f>exp(-'Yield curve'!D401*$D$9/100)</f>
        <v>0.7645254228</v>
      </c>
      <c r="E408" s="10">
        <f>exp(-'Yield curve'!E401*$E$9/100)</f>
        <v>0.7039837539</v>
      </c>
      <c r="F408" s="10">
        <f>exp(-'Yield curve'!F401*$F$9/100)</f>
        <v>0.6505090947</v>
      </c>
      <c r="G408" s="10">
        <f>exp(-'Yield curve'!G401*$G$9/100)</f>
        <v>0.6003154572</v>
      </c>
      <c r="H408" s="10">
        <f>exp(-'Yield curve'!H401*$H$9/100)</f>
        <v>0.5550483788</v>
      </c>
      <c r="I408" s="10">
        <f>exp(-'Yield curve'!I401*$I$9/100)</f>
        <v>0.5117768101</v>
      </c>
      <c r="J408" s="10">
        <f>exp(-'Yield curve'!J401*$J$9/100)</f>
        <v>0.472224864</v>
      </c>
      <c r="K408" s="10">
        <f>exp(-'Yield curve'!K401*$K$9/100)</f>
        <v>0.4360492863</v>
      </c>
      <c r="L408" s="10">
        <f>exp(-'Yield curve'!L401*$L$9/100)</f>
        <v>0.40078907</v>
      </c>
      <c r="M408" s="10">
        <f>exp(-'Yield curve'!M401*$M$9/100)</f>
        <v>0.368291697</v>
      </c>
      <c r="N408" s="10">
        <f>exp(-'Yield curve'!N401*$N$9/100)</f>
        <v>0.3383481108</v>
      </c>
      <c r="O408" s="10">
        <f>exp(-'Yield curve'!O401*$O$9/100)</f>
        <v>0.3107644653</v>
      </c>
      <c r="P408" s="10">
        <f>exp(-'Yield curve'!P401*$P$9/100)</f>
        <v>0.2853610667</v>
      </c>
      <c r="Q408" s="10">
        <f>exp(-'Yield curve'!Q401*$Q$9/100)</f>
        <v>0.2614688822</v>
      </c>
      <c r="R408" s="10">
        <f>exp(-'Yield curve'!R401*$R$9/100)</f>
        <v>0.239462129</v>
      </c>
      <c r="S408" s="10">
        <f>exp(-'Yield curve'!S401*$S$9/100)</f>
        <v>0.2192023507</v>
      </c>
      <c r="T408" s="10">
        <f>exp(-'Yield curve'!T401*$T$9/100)</f>
        <v>0.200560366</v>
      </c>
      <c r="U408" s="99">
        <f>exp(-'Yield curve'!U401*$U$9/100)</f>
        <v>0.1834157216</v>
      </c>
      <c r="V408" s="99">
        <f t="shared" si="4"/>
        <v>55.3099265</v>
      </c>
      <c r="W408" s="99">
        <f t="shared" si="5"/>
        <v>11.88720398</v>
      </c>
      <c r="X408" s="99">
        <f>W408*(Bonds!AO398/100)*(1/(1+(Bonds!U398/100)))</f>
        <v>0.007670577789</v>
      </c>
      <c r="Y408" s="99">
        <f>-W408*Bonds!$AS$8</f>
        <v>-1.861269395</v>
      </c>
      <c r="Z408" s="99">
        <f t="shared" si="6"/>
        <v>-5.885850628</v>
      </c>
    </row>
    <row r="409">
      <c r="A409" s="262">
        <v>42562.0</v>
      </c>
      <c r="B409" s="10">
        <f>exp(-'Yield curve'!B402*$B$9/100)</f>
        <v>0.9084640161</v>
      </c>
      <c r="C409" s="10">
        <f>exp(-'Yield curve'!C402*$C$9/100)</f>
        <v>0.8304396663</v>
      </c>
      <c r="D409" s="10">
        <f>exp(-'Yield curve'!D402*$D$9/100)</f>
        <v>0.7624639884</v>
      </c>
      <c r="E409" s="10">
        <f>exp(-'Yield curve'!E402*$E$9/100)</f>
        <v>0.7014539687</v>
      </c>
      <c r="F409" s="10">
        <f>exp(-'Yield curve'!F402*$F$9/100)</f>
        <v>0.6475883803</v>
      </c>
      <c r="G409" s="10">
        <f>exp(-'Yield curve'!G402*$G$9/100)</f>
        <v>0.5976201067</v>
      </c>
      <c r="H409" s="10">
        <f>exp(-'Yield curve'!H402*$H$9/100)</f>
        <v>0.5527220643</v>
      </c>
      <c r="I409" s="10">
        <f>exp(-'Yield curve'!I402*$I$9/100)</f>
        <v>0.5098697388</v>
      </c>
      <c r="J409" s="10">
        <f>exp(-'Yield curve'!J402*$J$9/100)</f>
        <v>0.4708103123</v>
      </c>
      <c r="K409" s="10">
        <f>exp(-'Yield curve'!K402*$K$9/100)</f>
        <v>0.4351780593</v>
      </c>
      <c r="L409" s="10">
        <f>exp(-'Yield curve'!L402*$L$9/100)</f>
        <v>0.4003484444</v>
      </c>
      <c r="M409" s="10">
        <f>exp(-'Yield curve'!M402*$M$9/100)</f>
        <v>0.368291697</v>
      </c>
      <c r="N409" s="10">
        <f>exp(-'Yield curve'!N402*$N$9/100)</f>
        <v>0.3387882493</v>
      </c>
      <c r="O409" s="10">
        <f>exp(-'Yield curve'!O402*$O$9/100)</f>
        <v>0.3116358251</v>
      </c>
      <c r="P409" s="10">
        <f>exp(-'Yield curve'!P402*$P$9/100)</f>
        <v>0.2866480851</v>
      </c>
      <c r="Q409" s="10">
        <f>exp(-'Yield curve'!Q402*$Q$9/100)</f>
        <v>0.2630634556</v>
      </c>
      <c r="R409" s="10">
        <f>exp(-'Yield curve'!R402*$R$9/100)</f>
        <v>0.2413420638</v>
      </c>
      <c r="S409" s="10">
        <f>exp(-'Yield curve'!S402*$S$9/100)</f>
        <v>0.2213433861</v>
      </c>
      <c r="T409" s="10">
        <f>exp(-'Yield curve'!T402*$T$9/100)</f>
        <v>0.2029369377</v>
      </c>
      <c r="U409" s="99">
        <f>exp(-'Yield curve'!U402*$U$9/100)</f>
        <v>0.1860016006</v>
      </c>
      <c r="V409" s="99">
        <f t="shared" si="4"/>
        <v>55.54820024</v>
      </c>
      <c r="W409" s="99">
        <f t="shared" si="5"/>
        <v>11.93818324</v>
      </c>
      <c r="X409" s="99">
        <f>W409*(Bonds!AO399/100)*(1/(1+(Bonds!U399/100)))</f>
        <v>0</v>
      </c>
      <c r="Y409" s="99">
        <f>-W409*Bonds!$AS$8</f>
        <v>-1.869251603</v>
      </c>
      <c r="Z409" s="99">
        <f t="shared" si="6"/>
        <v>-5.911092586</v>
      </c>
    </row>
    <row r="410">
      <c r="A410" s="262">
        <v>42559.0</v>
      </c>
      <c r="B410" s="10">
        <f>exp(-'Yield curve'!B403*$B$9/100)</f>
        <v>0.9083731742</v>
      </c>
      <c r="C410" s="10">
        <f>exp(-'Yield curve'!C403*$C$9/100)</f>
        <v>0.8297755802</v>
      </c>
      <c r="D410" s="10">
        <f>exp(-'Yield curve'!D403*$D$9/100)</f>
        <v>0.7606362689</v>
      </c>
      <c r="E410" s="10">
        <f>exp(-'Yield curve'!E403*$E$9/100)</f>
        <v>0.6992129036</v>
      </c>
      <c r="F410" s="10">
        <f>exp(-'Yield curve'!F403*$F$9/100)</f>
        <v>0.6450032006</v>
      </c>
      <c r="G410" s="10">
        <f>exp(-'Yield curve'!G403*$G$9/100)</f>
        <v>0.594936858</v>
      </c>
      <c r="H410" s="10">
        <f>exp(-'Yield curve'!H403*$H$9/100)</f>
        <v>0.5500203508</v>
      </c>
      <c r="I410" s="10">
        <f>exp(-'Yield curve'!I403*$I$9/100)</f>
        <v>0.5074282284</v>
      </c>
      <c r="J410" s="10">
        <f>exp(-'Yield curve'!J403*$J$9/100)</f>
        <v>0.4686964257</v>
      </c>
      <c r="K410" s="10">
        <f>exp(-'Yield curve'!K403*$K$9/100)</f>
        <v>0.4334408238</v>
      </c>
      <c r="L410" s="10">
        <f>exp(-'Yield curve'!L403*$L$9/100)</f>
        <v>0.3988539377</v>
      </c>
      <c r="M410" s="10">
        <f>exp(-'Yield curve'!M403*$M$9/100)</f>
        <v>0.3670563135</v>
      </c>
      <c r="N410" s="10">
        <f>exp(-'Yield curve'!N403*$N$9/100)</f>
        <v>0.3378206992</v>
      </c>
      <c r="O410" s="10">
        <f>exp(-'Yield curve'!O403*$O$9/100)</f>
        <v>0.3109385421</v>
      </c>
      <c r="P410" s="10">
        <f>exp(-'Yield curve'!P403*$P$9/100)</f>
        <v>0.2862184353</v>
      </c>
      <c r="Q410" s="10">
        <f>exp(-'Yield curve'!Q403*$Q$9/100)</f>
        <v>0.2627269498</v>
      </c>
      <c r="R410" s="10">
        <f>exp(-'Yield curve'!R403*$R$9/100)</f>
        <v>0.2410960204</v>
      </c>
      <c r="S410" s="10">
        <f>exp(-'Yield curve'!S403*$S$9/100)</f>
        <v>0.2211840762</v>
      </c>
      <c r="T410" s="10">
        <f>exp(-'Yield curve'!T403*$T$9/100)</f>
        <v>0.2028598363</v>
      </c>
      <c r="U410" s="99">
        <f>exp(-'Yield curve'!U403*$U$9/100)</f>
        <v>0.1860016006</v>
      </c>
      <c r="V410" s="99">
        <f t="shared" si="4"/>
        <v>55.44928096</v>
      </c>
      <c r="W410" s="99">
        <f t="shared" si="5"/>
        <v>11.94550867</v>
      </c>
      <c r="X410" s="99">
        <f>W410*(Bonds!AO400/100)*(1/(1+(Bonds!U400/100)))</f>
        <v>0.01322259054</v>
      </c>
      <c r="Y410" s="99">
        <f>-W410*Bonds!$AS$8</f>
        <v>-1.870398602</v>
      </c>
      <c r="Z410" s="99">
        <f t="shared" si="6"/>
        <v>-5.914719715</v>
      </c>
    </row>
    <row r="411">
      <c r="A411" s="262">
        <v>42558.0</v>
      </c>
      <c r="B411" s="10">
        <f>exp(-'Yield curve'!B404*$B$9/100)</f>
        <v>0.9083731742</v>
      </c>
      <c r="C411" s="10">
        <f>exp(-'Yield curve'!C404*$C$9/100)</f>
        <v>0.830273595</v>
      </c>
      <c r="D411" s="10">
        <f>exp(-'Yield curve'!D404*$D$9/100)</f>
        <v>0.7606362689</v>
      </c>
      <c r="E411" s="10">
        <f>exp(-'Yield curve'!E404*$E$9/100)</f>
        <v>0.699073075</v>
      </c>
      <c r="F411" s="10">
        <f>exp(-'Yield curve'!F404*$F$9/100)</f>
        <v>0.6446807796</v>
      </c>
      <c r="G411" s="10">
        <f>exp(-'Yield curve'!G404*$G$9/100)</f>
        <v>0.594936858</v>
      </c>
      <c r="H411" s="10">
        <f>exp(-'Yield curve'!H404*$H$9/100)</f>
        <v>0.5504054998</v>
      </c>
      <c r="I411" s="10">
        <f>exp(-'Yield curve'!I404*$I$9/100)</f>
        <v>0.5081052506</v>
      </c>
      <c r="J411" s="10">
        <f>exp(-'Yield curve'!J404*$J$9/100)</f>
        <v>0.4696817224</v>
      </c>
      <c r="K411" s="10">
        <f>exp(-'Yield curve'!K404*$K$9/100)</f>
        <v>0.4347430987</v>
      </c>
      <c r="L411" s="10">
        <f>exp(-'Yield curve'!L404*$L$9/100)</f>
        <v>0.4006127616</v>
      </c>
      <c r="M411" s="10">
        <f>exp(-'Yield curve'!M404*$M$9/100)</f>
        <v>0.3692652716</v>
      </c>
      <c r="N411" s="10">
        <f>exp(-'Yield curve'!N404*$N$9/100)</f>
        <v>0.3404660039</v>
      </c>
      <c r="O411" s="10">
        <f>exp(-'Yield curve'!O404*$O$9/100)</f>
        <v>0.31400072</v>
      </c>
      <c r="P411" s="10">
        <f>exp(-'Yield curve'!P404*$P$9/100)</f>
        <v>0.2896737469</v>
      </c>
      <c r="Q411" s="10">
        <f>exp(-'Yield curve'!Q404*$Q$9/100)</f>
        <v>0.2664523102</v>
      </c>
      <c r="R411" s="10">
        <f>exp(-'Yield curve'!R404*$R$9/100)</f>
        <v>0.2450629899</v>
      </c>
      <c r="S411" s="10">
        <f>exp(-'Yield curve'!S404*$S$9/100)</f>
        <v>0.2253636408</v>
      </c>
      <c r="T411" s="10">
        <f>exp(-'Yield curve'!T404*$T$9/100)</f>
        <v>0.2072229525</v>
      </c>
      <c r="U411" s="99">
        <f>exp(-'Yield curve'!U404*$U$9/100)</f>
        <v>0.1905196386</v>
      </c>
      <c r="V411" s="99">
        <f t="shared" si="4"/>
        <v>56.05016129</v>
      </c>
      <c r="W411" s="99">
        <f t="shared" si="5"/>
        <v>12.02000416</v>
      </c>
      <c r="X411" s="99">
        <f>W411*(Bonds!AO401/100)*(1/(1+(Bonds!U401/100)))</f>
        <v>-0.01220981123</v>
      </c>
      <c r="Y411" s="99">
        <f>-W411*Bonds!$AS$8</f>
        <v>-1.882062924</v>
      </c>
      <c r="Z411" s="99">
        <f t="shared" si="6"/>
        <v>-5.951605538</v>
      </c>
    </row>
    <row r="412">
      <c r="A412" s="262">
        <v>42557.0</v>
      </c>
      <c r="B412" s="10">
        <f>exp(-'Yield curve'!B405*$B$9/100)</f>
        <v>0.9077375355</v>
      </c>
      <c r="C412" s="10">
        <f>exp(-'Yield curve'!C405*$C$9/100)</f>
        <v>0.8304396663</v>
      </c>
      <c r="D412" s="10">
        <f>exp(-'Yield curve'!D405*$D$9/100)</f>
        <v>0.7622352835</v>
      </c>
      <c r="E412" s="10">
        <f>exp(-'Yield curve'!E405*$E$9/100)</f>
        <v>0.7010332225</v>
      </c>
      <c r="F412" s="10">
        <f>exp(-'Yield curve'!F405*$F$9/100)</f>
        <v>0.6469411156</v>
      </c>
      <c r="G412" s="10">
        <f>exp(-'Yield curve'!G405*$G$9/100)</f>
        <v>0.5967243485</v>
      </c>
      <c r="H412" s="10">
        <f>exp(-'Yield curve'!H405*$H$9/100)</f>
        <v>0.5515625659</v>
      </c>
      <c r="I412" s="10">
        <f>exp(-'Yield curve'!I405*$I$9/100)</f>
        <v>0.5086475187</v>
      </c>
      <c r="J412" s="10">
        <f>exp(-'Yield curve'!J405*$J$9/100)</f>
        <v>0.469540839</v>
      </c>
      <c r="K412" s="10">
        <f>exp(-'Yield curve'!K405*$K$9/100)</f>
        <v>0.4338744814</v>
      </c>
      <c r="L412" s="10">
        <f>exp(-'Yield curve'!L405*$L$9/100)</f>
        <v>0.3992050837</v>
      </c>
      <c r="M412" s="10">
        <f>exp(-'Yield curve'!M405*$M$9/100)</f>
        <v>0.3673206892</v>
      </c>
      <c r="N412" s="10">
        <f>exp(-'Yield curve'!N405*$N$9/100)</f>
        <v>0.3379964116</v>
      </c>
      <c r="O412" s="10">
        <f>exp(-'Yield curve'!O405*$O$9/100)</f>
        <v>0.3110256171</v>
      </c>
      <c r="P412" s="10">
        <f>exp(-'Yield curve'!P405*$P$9/100)</f>
        <v>0.2862184353</v>
      </c>
      <c r="Q412" s="10">
        <f>exp(-'Yield curve'!Q405*$Q$9/100)</f>
        <v>0.2628110358</v>
      </c>
      <c r="R412" s="10">
        <f>exp(-'Yield curve'!R405*$R$9/100)</f>
        <v>0.2412600214</v>
      </c>
      <c r="S412" s="10">
        <f>exp(-'Yield curve'!S405*$S$9/100)</f>
        <v>0.2214230841</v>
      </c>
      <c r="T412" s="10">
        <f>exp(-'Yield curve'!T405*$T$9/100)</f>
        <v>0.2031684177</v>
      </c>
      <c r="U412" s="99">
        <f>exp(-'Yield curve'!U405*$U$9/100)</f>
        <v>0.186373976</v>
      </c>
      <c r="V412" s="99">
        <f t="shared" si="4"/>
        <v>55.539555</v>
      </c>
      <c r="W412" s="99">
        <f t="shared" si="5"/>
        <v>11.94655668</v>
      </c>
      <c r="X412" s="99">
        <f>W412*(Bonds!AO402/100)*(1/(1+(Bonds!U402/100)))</f>
        <v>-0.005510404371</v>
      </c>
      <c r="Y412" s="99">
        <f>-W412*Bonds!$AS$8</f>
        <v>-1.870562696</v>
      </c>
      <c r="Z412" s="99">
        <f t="shared" si="6"/>
        <v>-5.915238625</v>
      </c>
    </row>
    <row r="413">
      <c r="A413" s="262">
        <v>42556.0</v>
      </c>
      <c r="B413" s="10">
        <f>exp(-'Yield curve'!B406*$B$9/100)</f>
        <v>0.9075560061</v>
      </c>
      <c r="C413" s="10">
        <f>exp(-'Yield curve'!C406*$C$9/100)</f>
        <v>0.8309380796</v>
      </c>
      <c r="D413" s="10">
        <f>exp(-'Yield curve'!D406*$D$9/100)</f>
        <v>0.7638376595</v>
      </c>
      <c r="E413" s="10">
        <f>exp(-'Yield curve'!E406*$E$9/100)</f>
        <v>0.7029988662</v>
      </c>
      <c r="F413" s="10">
        <f>exp(-'Yield curve'!F406*$F$9/100)</f>
        <v>0.6492093767</v>
      </c>
      <c r="G413" s="10">
        <f>exp(-'Yield curve'!G406*$G$9/100)</f>
        <v>0.5986967916</v>
      </c>
      <c r="H413" s="10">
        <f>exp(-'Yield curve'!H406*$H$9/100)</f>
        <v>0.5531091052</v>
      </c>
      <c r="I413" s="10">
        <f>exp(-'Yield curve'!I406*$I$9/100)</f>
        <v>0.5097337917</v>
      </c>
      <c r="J413" s="10">
        <f>exp(-'Yield curve'!J406*$J$9/100)</f>
        <v>0.4701046263</v>
      </c>
      <c r="K413" s="10">
        <f>exp(-'Yield curve'!K406*$K$9/100)</f>
        <v>0.4338744814</v>
      </c>
      <c r="L413" s="10">
        <f>exp(-'Yield curve'!L406*$L$9/100)</f>
        <v>0.3988539377</v>
      </c>
      <c r="M413" s="10">
        <f>exp(-'Yield curve'!M406*$M$9/100)</f>
        <v>0.3666161101</v>
      </c>
      <c r="N413" s="10">
        <f>exp(-'Yield curve'!N406*$N$9/100)</f>
        <v>0.3369435062</v>
      </c>
      <c r="O413" s="10">
        <f>exp(-'Yield curve'!O406*$O$9/100)</f>
        <v>0.3096353389</v>
      </c>
      <c r="P413" s="10">
        <f>exp(-'Yield curve'!P406*$P$9/100)</f>
        <v>0.2845062663</v>
      </c>
      <c r="Q413" s="10">
        <f>exp(-'Yield curve'!Q406*$Q$9/100)</f>
        <v>0.2610508665</v>
      </c>
      <c r="R413" s="10">
        <f>exp(-'Yield curve'!R406*$R$9/100)</f>
        <v>0.239462129</v>
      </c>
      <c r="S413" s="10">
        <f>exp(-'Yield curve'!S406*$S$9/100)</f>
        <v>0.2195972702</v>
      </c>
      <c r="T413" s="10">
        <f>exp(-'Yield curve'!T406*$T$9/100)</f>
        <v>0.2013239453</v>
      </c>
      <c r="U413" s="99">
        <f>exp(-'Yield curve'!U406*$U$9/100)</f>
        <v>0.184519524</v>
      </c>
      <c r="V413" s="99">
        <f t="shared" si="4"/>
        <v>55.34222311</v>
      </c>
      <c r="W413" s="99">
        <f t="shared" si="5"/>
        <v>11.90958721</v>
      </c>
      <c r="X413" s="99">
        <f>W413*(Bonds!AO403/100)*(1/(1+(Bonds!U403/100)))</f>
        <v>0.0164724581</v>
      </c>
      <c r="Y413" s="99">
        <f>-W413*Bonds!$AS$8</f>
        <v>-1.864774106</v>
      </c>
      <c r="Z413" s="99">
        <f t="shared" si="6"/>
        <v>-5.896933497</v>
      </c>
    </row>
    <row r="414">
      <c r="A414" s="262">
        <v>42555.0</v>
      </c>
      <c r="B414" s="10">
        <f>exp(-'Yield curve'!B407*$B$9/100)</f>
        <v>0.9078283138</v>
      </c>
      <c r="C414" s="10">
        <f>exp(-'Yield curve'!C407*$C$9/100)</f>
        <v>0.8316030961</v>
      </c>
      <c r="D414" s="10">
        <f>exp(-'Yield curve'!D407*$D$9/100)</f>
        <v>0.7649842757</v>
      </c>
      <c r="E414" s="10">
        <f>exp(-'Yield curve'!E407*$E$9/100)</f>
        <v>0.7051110294</v>
      </c>
      <c r="F414" s="10">
        <f>exp(-'Yield curve'!F407*$F$9/100)</f>
        <v>0.6524635522</v>
      </c>
      <c r="G414" s="10">
        <f>exp(-'Yield curve'!G407*$G$9/100)</f>
        <v>0.6028420843</v>
      </c>
      <c r="H414" s="10">
        <f>exp(-'Yield curve'!H407*$H$9/100)</f>
        <v>0.5581653692</v>
      </c>
      <c r="I414" s="10">
        <f>exp(-'Yield curve'!I407*$I$9/100)</f>
        <v>0.5150626853</v>
      </c>
      <c r="J414" s="10">
        <f>exp(-'Yield curve'!J407*$J$9/100)</f>
        <v>0.4756371525</v>
      </c>
      <c r="K414" s="10">
        <f>exp(-'Yield curve'!K407*$K$9/100)</f>
        <v>0.4395516715</v>
      </c>
      <c r="L414" s="10">
        <f>exp(-'Yield curve'!L407*$L$9/100)</f>
        <v>0.4046875464</v>
      </c>
      <c r="M414" s="10">
        <f>exp(-'Yield curve'!M407*$M$9/100)</f>
        <v>0.3725589495</v>
      </c>
      <c r="N414" s="10">
        <f>exp(-'Yield curve'!N407*$N$9/100)</f>
        <v>0.3429536404</v>
      </c>
      <c r="O414" s="10">
        <f>exp(-'Yield curve'!O407*$O$9/100)</f>
        <v>0.3156756552</v>
      </c>
      <c r="P414" s="10">
        <f>exp(-'Yield curve'!P407*$P$9/100)</f>
        <v>0.290544073</v>
      </c>
      <c r="Q414" s="10">
        <f>exp(-'Yield curve'!Q407*$Q$9/100)</f>
        <v>0.2670498323</v>
      </c>
      <c r="R414" s="10">
        <f>exp(-'Yield curve'!R407*$R$9/100)</f>
        <v>0.2453965023</v>
      </c>
      <c r="S414" s="10">
        <f>exp(-'Yield curve'!S407*$S$9/100)</f>
        <v>0.2254447863</v>
      </c>
      <c r="T414" s="10">
        <f>exp(-'Yield curve'!T407*$T$9/100)</f>
        <v>0.2070655229</v>
      </c>
      <c r="U414" s="99">
        <f>exp(-'Yield curve'!U407*$U$9/100)</f>
        <v>0.1901389801</v>
      </c>
      <c r="V414" s="99">
        <f t="shared" si="4"/>
        <v>56.27295688</v>
      </c>
      <c r="W414" s="99">
        <f t="shared" si="5"/>
        <v>11.99418462</v>
      </c>
      <c r="X414" s="99">
        <f>W414*(Bonds!AO404/100)*(1/(1+(Bonds!U404/100)))</f>
        <v>0</v>
      </c>
      <c r="Y414" s="99">
        <f>-W414*Bonds!$AS$8</f>
        <v>-1.878020163</v>
      </c>
      <c r="Z414" s="99">
        <f t="shared" si="6"/>
        <v>-5.938821206</v>
      </c>
    </row>
    <row r="415">
      <c r="A415" s="262">
        <v>42552.0</v>
      </c>
      <c r="B415" s="10">
        <f>exp(-'Yield curve'!B408*$B$9/100)</f>
        <v>0.9079191011</v>
      </c>
      <c r="C415" s="10">
        <f>exp(-'Yield curve'!C408*$C$9/100)</f>
        <v>0.8317694333</v>
      </c>
      <c r="D415" s="10">
        <f>exp(-'Yield curve'!D408*$D$9/100)</f>
        <v>0.765443404</v>
      </c>
      <c r="E415" s="10">
        <f>exp(-'Yield curve'!E408*$E$9/100)</f>
        <v>0.7059576706</v>
      </c>
      <c r="F415" s="10">
        <f>exp(-'Yield curve'!F408*$F$9/100)</f>
        <v>0.6537697851</v>
      </c>
      <c r="G415" s="10">
        <f>exp(-'Yield curve'!G408*$G$9/100)</f>
        <v>0.6042906429</v>
      </c>
      <c r="H415" s="10">
        <f>exp(-'Yield curve'!H408*$H$9/100)</f>
        <v>0.5597304222</v>
      </c>
      <c r="I415" s="10">
        <f>exp(-'Yield curve'!I408*$I$9/100)</f>
        <v>0.5164380188</v>
      </c>
      <c r="J415" s="10">
        <f>exp(-'Yield curve'!J408*$J$9/100)</f>
        <v>0.4767800526</v>
      </c>
      <c r="K415" s="10">
        <f>exp(-'Yield curve'!K408*$K$9/100)</f>
        <v>0.4404316545</v>
      </c>
      <c r="L415" s="10">
        <f>exp(-'Yield curve'!L408*$L$9/100)</f>
        <v>0.4054004236</v>
      </c>
      <c r="M415" s="10">
        <f>exp(-'Yield curve'!M408*$M$9/100)</f>
        <v>0.3730958208</v>
      </c>
      <c r="N415" s="10">
        <f>exp(-'Yield curve'!N408*$N$9/100)</f>
        <v>0.3433104978</v>
      </c>
      <c r="O415" s="10">
        <f>exp(-'Yield curve'!O408*$O$9/100)</f>
        <v>0.3158524831</v>
      </c>
      <c r="P415" s="10">
        <f>exp(-'Yield curve'!P408*$P$9/100)</f>
        <v>0.290544073</v>
      </c>
      <c r="Q415" s="10">
        <f>exp(-'Yield curve'!Q408*$Q$9/100)</f>
        <v>0.2670498323</v>
      </c>
      <c r="R415" s="10">
        <f>exp(-'Yield curve'!R408*$R$9/100)</f>
        <v>0.2453965023</v>
      </c>
      <c r="S415" s="10">
        <f>exp(-'Yield curve'!S408*$S$9/100)</f>
        <v>0.2254447863</v>
      </c>
      <c r="T415" s="10">
        <f>exp(-'Yield curve'!T408*$T$9/100)</f>
        <v>0.2070655229</v>
      </c>
      <c r="U415" s="99">
        <f>exp(-'Yield curve'!U408*$U$9/100)</f>
        <v>0.1901389801</v>
      </c>
      <c r="V415" s="99">
        <f t="shared" si="4"/>
        <v>56.31721444</v>
      </c>
      <c r="W415" s="99">
        <f t="shared" si="5"/>
        <v>11.99064356</v>
      </c>
      <c r="X415" s="99">
        <f>W415*(Bonds!AO405/100)*(1/(1+(Bonds!U405/100)))</f>
        <v>0.003321507912</v>
      </c>
      <c r="Y415" s="99">
        <f>-W415*Bonds!$AS$8</f>
        <v>-1.877465713</v>
      </c>
      <c r="Z415" s="99">
        <f t="shared" si="6"/>
        <v>-5.937067882</v>
      </c>
    </row>
    <row r="416">
      <c r="A416" s="262">
        <v>42551.0</v>
      </c>
      <c r="B416" s="10">
        <f>exp(-'Yield curve'!B409*$B$9/100)</f>
        <v>0.9079191011</v>
      </c>
      <c r="C416" s="10">
        <f>exp(-'Yield curve'!C409*$C$9/100)</f>
        <v>0.8309380796</v>
      </c>
      <c r="D416" s="10">
        <f>exp(-'Yield curve'!D409*$D$9/100)</f>
        <v>0.7645254228</v>
      </c>
      <c r="E416" s="10">
        <f>exp(-'Yield curve'!E409*$E$9/100)</f>
        <v>0.7048290414</v>
      </c>
      <c r="F416" s="10">
        <f>exp(-'Yield curve'!F409*$F$9/100)</f>
        <v>0.6524635522</v>
      </c>
      <c r="G416" s="10">
        <f>exp(-'Yield curve'!G409*$G$9/100)</f>
        <v>0.6028420843</v>
      </c>
      <c r="H416" s="10">
        <f>exp(-'Yield curve'!H409*$H$9/100)</f>
        <v>0.5581653692</v>
      </c>
      <c r="I416" s="10">
        <f>exp(-'Yield curve'!I409*$I$9/100)</f>
        <v>0.5146507999</v>
      </c>
      <c r="J416" s="10">
        <f>exp(-'Yield curve'!J409*$J$9/100)</f>
        <v>0.4747817757</v>
      </c>
      <c r="K416" s="10">
        <f>exp(-'Yield curve'!K409*$K$9/100)</f>
        <v>0.4382349925</v>
      </c>
      <c r="L416" s="10">
        <f>exp(-'Yield curve'!L409*$L$9/100)</f>
        <v>0.4035317935</v>
      </c>
      <c r="M416" s="10">
        <f>exp(-'Yield curve'!M409*$M$9/100)</f>
        <v>0.371576691</v>
      </c>
      <c r="N416" s="10">
        <f>exp(-'Yield curve'!N409*$N$9/100)</f>
        <v>0.3421520671</v>
      </c>
      <c r="O416" s="10">
        <f>exp(-'Yield curve'!O409*$O$9/100)</f>
        <v>0.3150575369</v>
      </c>
      <c r="P416" s="10">
        <f>exp(-'Yield curve'!P409*$P$9/100)</f>
        <v>0.2901085836</v>
      </c>
      <c r="Q416" s="10">
        <f>exp(-'Yield curve'!Q409*$Q$9/100)</f>
        <v>0.2669643901</v>
      </c>
      <c r="R416" s="10">
        <f>exp(-'Yield curve'!R409*$R$9/100)</f>
        <v>0.2456469344</v>
      </c>
      <c r="S416" s="10">
        <f>exp(-'Yield curve'!S409*$S$9/100)</f>
        <v>0.2260136236</v>
      </c>
      <c r="T416" s="10">
        <f>exp(-'Yield curve'!T409*$T$9/100)</f>
        <v>0.2079328683</v>
      </c>
      <c r="U416" s="99">
        <f>exp(-'Yield curve'!U409*$U$9/100)</f>
        <v>0.1912832433</v>
      </c>
      <c r="V416" s="99">
        <f t="shared" si="4"/>
        <v>56.36679614</v>
      </c>
      <c r="W416" s="99">
        <f t="shared" si="5"/>
        <v>12.01300659</v>
      </c>
      <c r="X416" s="99">
        <f>W416*(Bonds!AO406/100)*(1/(1+(Bonds!U406/100)))</f>
        <v>-0.01331449886</v>
      </c>
      <c r="Y416" s="99">
        <f>-W416*Bonds!$AS$8</f>
        <v>-1.880967262</v>
      </c>
      <c r="Z416" s="99">
        <f t="shared" si="6"/>
        <v>-5.948140751</v>
      </c>
    </row>
    <row r="417">
      <c r="A417" s="262">
        <v>42550.0</v>
      </c>
      <c r="B417" s="10">
        <f>exp(-'Yield curve'!B410*$B$9/100)</f>
        <v>0.9078283138</v>
      </c>
      <c r="C417" s="10">
        <f>exp(-'Yield curve'!C410*$C$9/100)</f>
        <v>0.8304396663</v>
      </c>
      <c r="D417" s="10">
        <f>exp(-'Yield curve'!D410*$D$9/100)</f>
        <v>0.7633794943</v>
      </c>
      <c r="E417" s="10">
        <f>exp(-'Yield curve'!E410*$E$9/100)</f>
        <v>0.7029988662</v>
      </c>
      <c r="F417" s="10">
        <f>exp(-'Yield curve'!F410*$F$9/100)</f>
        <v>0.6498589108</v>
      </c>
      <c r="G417" s="10">
        <f>exp(-'Yield curve'!G410*$G$9/100)</f>
        <v>0.5992358613</v>
      </c>
      <c r="H417" s="10">
        <f>exp(-'Yield curve'!H410*$H$9/100)</f>
        <v>0.5534964171</v>
      </c>
      <c r="I417" s="10">
        <f>exp(-'Yield curve'!I410*$I$9/100)</f>
        <v>0.5094620061</v>
      </c>
      <c r="J417" s="10">
        <f>exp(-'Yield curve'!J410*$J$9/100)</f>
        <v>0.4691184424</v>
      </c>
      <c r="K417" s="10">
        <f>exp(-'Yield curve'!K410*$K$9/100)</f>
        <v>0.4321424499</v>
      </c>
      <c r="L417" s="10">
        <f>exp(-'Yield curve'!L410*$L$9/100)</f>
        <v>0.3974524399</v>
      </c>
      <c r="M417" s="10">
        <f>exp(-'Yield curve'!M410*$M$9/100)</f>
        <v>0.3655617746</v>
      </c>
      <c r="N417" s="10">
        <f>exp(-'Yield curve'!N410*$N$9/100)</f>
        <v>0.3362433921</v>
      </c>
      <c r="O417" s="10">
        <f>exp(-'Yield curve'!O410*$O$9/100)</f>
        <v>0.3092887415</v>
      </c>
      <c r="P417" s="10">
        <f>exp(-'Yield curve'!P410*$P$9/100)</f>
        <v>0.2845062663</v>
      </c>
      <c r="Q417" s="10">
        <f>exp(-'Yield curve'!Q410*$Q$9/100)</f>
        <v>0.2615525656</v>
      </c>
      <c r="R417" s="10">
        <f>exp(-'Yield curve'!R410*$R$9/100)</f>
        <v>0.2404411303</v>
      </c>
      <c r="S417" s="10">
        <f>exp(-'Yield curve'!S410*$S$9/100)</f>
        <v>0.221024881</v>
      </c>
      <c r="T417" s="10">
        <f>exp(-'Yield curve'!T410*$T$9/100)</f>
        <v>0.2031684177</v>
      </c>
      <c r="U417" s="99">
        <f>exp(-'Yield curve'!U410*$U$9/100)</f>
        <v>0.186747097</v>
      </c>
      <c r="V417" s="99">
        <f t="shared" si="4"/>
        <v>55.57049824</v>
      </c>
      <c r="W417" s="99">
        <f t="shared" si="5"/>
        <v>11.94563411</v>
      </c>
      <c r="X417" s="99">
        <f>W417*(Bonds!AO407/100)*(1/(1+(Bonds!U407/100)))</f>
        <v>0</v>
      </c>
      <c r="Y417" s="99">
        <f>-W417*Bonds!$AS$8</f>
        <v>-1.870418243</v>
      </c>
      <c r="Z417" s="99">
        <f t="shared" si="6"/>
        <v>-5.914781826</v>
      </c>
    </row>
    <row r="418">
      <c r="A418" s="262">
        <v>42549.0</v>
      </c>
      <c r="B418" s="10">
        <f>exp(-'Yield curve'!B411*$B$9/100)</f>
        <v>0.9078283138</v>
      </c>
      <c r="C418" s="10">
        <f>exp(-'Yield curve'!C411*$C$9/100)</f>
        <v>0.8311042839</v>
      </c>
      <c r="D418" s="10">
        <f>exp(-'Yield curve'!D411*$D$9/100)</f>
        <v>0.7642960996</v>
      </c>
      <c r="E418" s="10">
        <f>exp(-'Yield curve'!E411*$E$9/100)</f>
        <v>0.703280122</v>
      </c>
      <c r="F418" s="10">
        <f>exp(-'Yield curve'!F411*$F$9/100)</f>
        <v>0.6492093767</v>
      </c>
      <c r="G418" s="10">
        <f>exp(-'Yield curve'!G411*$G$9/100)</f>
        <v>0.5981582069</v>
      </c>
      <c r="H418" s="10">
        <f>exp(-'Yield curve'!H411*$H$9/100)</f>
        <v>0.5519487948</v>
      </c>
      <c r="I418" s="10">
        <f>exp(-'Yield curve'!I411*$I$9/100)</f>
        <v>0.5081052506</v>
      </c>
      <c r="J418" s="10">
        <f>exp(-'Yield curve'!J411*$J$9/100)</f>
        <v>0.4679939081</v>
      </c>
      <c r="K418" s="10">
        <f>exp(-'Yield curve'!K411*$K$9/100)</f>
        <v>0.4312790287</v>
      </c>
      <c r="L418" s="10">
        <f>exp(-'Yield curve'!L411*$L$9/100)</f>
        <v>0.3966662627</v>
      </c>
      <c r="M418" s="10">
        <f>exp(-'Yield curve'!M411*$M$9/100)</f>
        <v>0.3648605694</v>
      </c>
      <c r="N418" s="10">
        <f>exp(-'Yield curve'!N411*$N$9/100)</f>
        <v>0.3356319857</v>
      </c>
      <c r="O418" s="10">
        <f>exp(-'Yield curve'!O411*$O$9/100)</f>
        <v>0.3087695726</v>
      </c>
      <c r="P418" s="10">
        <f>exp(-'Yield curve'!P411*$P$9/100)</f>
        <v>0.2840798268</v>
      </c>
      <c r="Q418" s="10">
        <f>exp(-'Yield curve'!Q411*$Q$9/100)</f>
        <v>0.2612179925</v>
      </c>
      <c r="R418" s="10">
        <f>exp(-'Yield curve'!R411*$R$9/100)</f>
        <v>0.2401960053</v>
      </c>
      <c r="S418" s="10">
        <f>exp(-'Yield curve'!S411*$S$9/100)</f>
        <v>0.2208658004</v>
      </c>
      <c r="T418" s="10">
        <f>exp(-'Yield curve'!T411*$T$9/100)</f>
        <v>0.2030912284</v>
      </c>
      <c r="U418" s="99">
        <f>exp(-'Yield curve'!U411*$U$9/100)</f>
        <v>0.186747097</v>
      </c>
      <c r="V418" s="99">
        <f t="shared" si="4"/>
        <v>55.5360286</v>
      </c>
      <c r="W418" s="99">
        <f t="shared" si="5"/>
        <v>11.94602755</v>
      </c>
      <c r="X418" s="99">
        <f>W418*(Bonds!AO408/100)*(1/(1+(Bonds!U408/100)))</f>
        <v>-0.008817069877</v>
      </c>
      <c r="Y418" s="99">
        <f>-W418*Bonds!$AS$8</f>
        <v>-1.870479847</v>
      </c>
      <c r="Z418" s="99">
        <f t="shared" si="6"/>
        <v>-5.914976632</v>
      </c>
    </row>
    <row r="419">
      <c r="A419" s="262">
        <v>42548.0</v>
      </c>
      <c r="B419" s="10">
        <f>exp(-'Yield curve'!B412*$B$9/100)</f>
        <v>0.9072837802</v>
      </c>
      <c r="C419" s="10">
        <f>exp(-'Yield curve'!C412*$C$9/100)</f>
        <v>0.829941552</v>
      </c>
      <c r="D419" s="10">
        <f>exp(-'Yield curve'!D412*$D$9/100)</f>
        <v>0.7626927619</v>
      </c>
      <c r="E419" s="10">
        <f>exp(-'Yield curve'!E412*$E$9/100)</f>
        <v>0.7011734432</v>
      </c>
      <c r="F419" s="10">
        <f>exp(-'Yield curve'!F412*$F$9/100)</f>
        <v>0.6466177259</v>
      </c>
      <c r="G419" s="10">
        <f>exp(-'Yield curve'!G412*$G$9/100)</f>
        <v>0.5951153659</v>
      </c>
      <c r="H419" s="10">
        <f>exp(-'Yield curve'!H412*$H$9/100)</f>
        <v>0.5484824479</v>
      </c>
      <c r="I419" s="10">
        <f>exp(-'Yield curve'!I412*$I$9/100)</f>
        <v>0.5043255266</v>
      </c>
      <c r="J419" s="10">
        <f>exp(-'Yield curve'!J412*$J$9/100)</f>
        <v>0.4639400211</v>
      </c>
      <c r="K419" s="10">
        <f>exp(-'Yield curve'!K412*$K$9/100)</f>
        <v>0.4269877307</v>
      </c>
      <c r="L419" s="10">
        <f>exp(-'Yield curve'!L412*$L$9/100)</f>
        <v>0.3923268443</v>
      </c>
      <c r="M419" s="10">
        <f>exp(-'Yield curve'!M412*$M$9/100)</f>
        <v>0.3605084078</v>
      </c>
      <c r="N419" s="10">
        <f>exp(-'Yield curve'!N412*$N$9/100)</f>
        <v>0.3312970083</v>
      </c>
      <c r="O419" s="10">
        <f>exp(-'Yield curve'!O412*$O$9/100)</f>
        <v>0.3044769173</v>
      </c>
      <c r="P419" s="10">
        <f>exp(-'Yield curve'!P412*$P$9/100)</f>
        <v>0.2798504292</v>
      </c>
      <c r="Q419" s="10">
        <f>exp(-'Yield curve'!Q412*$Q$9/100)</f>
        <v>0.2572363415</v>
      </c>
      <c r="R419" s="10">
        <f>exp(-'Yield curve'!R412*$R$9/100)</f>
        <v>0.2364685644</v>
      </c>
      <c r="S419" s="10">
        <f>exp(-'Yield curve'!S412*$S$9/100)</f>
        <v>0.2173948486</v>
      </c>
      <c r="T419" s="10">
        <f>exp(-'Yield curve'!T412*$T$9/100)</f>
        <v>0.1998756212</v>
      </c>
      <c r="U419" s="99">
        <f>exp(-'Yield curve'!U412*$U$9/100)</f>
        <v>0.1837829201</v>
      </c>
      <c r="V419" s="99">
        <f t="shared" si="4"/>
        <v>54.97740504</v>
      </c>
      <c r="W419" s="99">
        <f t="shared" si="5"/>
        <v>11.90348207</v>
      </c>
      <c r="X419" s="99">
        <f>W419*(Bonds!AO409/100)*(1/(1+(Bonds!U409/100)))</f>
        <v>-0.008779188397</v>
      </c>
      <c r="Y419" s="99">
        <f>-W419*Bonds!$AS$8</f>
        <v>-1.863818179</v>
      </c>
      <c r="Z419" s="99">
        <f t="shared" si="6"/>
        <v>-5.893910589</v>
      </c>
    </row>
    <row r="420">
      <c r="A420" s="262">
        <v>42545.0</v>
      </c>
      <c r="B420" s="10">
        <f>exp(-'Yield curve'!B413*$B$9/100)</f>
        <v>0.9063769499</v>
      </c>
      <c r="C420" s="10">
        <f>exp(-'Yield curve'!C413*$C$9/100)</f>
        <v>0.829941552</v>
      </c>
      <c r="D420" s="10">
        <f>exp(-'Yield curve'!D413*$D$9/100)</f>
        <v>0.7622352835</v>
      </c>
      <c r="E420" s="10">
        <f>exp(-'Yield curve'!E413*$E$9/100)</f>
        <v>0.6999124662</v>
      </c>
      <c r="F420" s="10">
        <f>exp(-'Yield curve'!F413*$F$9/100)</f>
        <v>0.6443585198</v>
      </c>
      <c r="G420" s="10">
        <f>exp(-'Yield curve'!G413*$G$9/100)</f>
        <v>0.5919104041</v>
      </c>
      <c r="H420" s="10">
        <f>exp(-'Yield curve'!H413*$H$9/100)</f>
        <v>0.5442753511</v>
      </c>
      <c r="I420" s="10">
        <f>exp(-'Yield curve'!I413*$I$9/100)</f>
        <v>0.4999069323</v>
      </c>
      <c r="J420" s="10">
        <f>exp(-'Yield curve'!J413*$J$9/100)</f>
        <v>0.4593696754</v>
      </c>
      <c r="K420" s="10">
        <f>exp(-'Yield curve'!K413*$K$9/100)</f>
        <v>0.4223166039</v>
      </c>
      <c r="L420" s="10">
        <f>exp(-'Yield curve'!L413*$L$9/100)</f>
        <v>0.3877788795</v>
      </c>
      <c r="M420" s="10">
        <f>exp(-'Yield curve'!M413*$M$9/100)</f>
        <v>0.3561226803</v>
      </c>
      <c r="N420" s="10">
        <f>exp(-'Yield curve'!N413*$N$9/100)</f>
        <v>0.3271030566</v>
      </c>
      <c r="O420" s="10">
        <f>exp(-'Yield curve'!O413*$O$9/100)</f>
        <v>0.3004962513</v>
      </c>
      <c r="P420" s="10">
        <f>exp(-'Yield curve'!P413*$P$9/100)</f>
        <v>0.2760978354</v>
      </c>
      <c r="Q420" s="10">
        <f>exp(-'Yield curve'!Q413*$Q$9/100)</f>
        <v>0.2536398326</v>
      </c>
      <c r="R420" s="10">
        <f>exp(-'Yield curve'!R413*$R$9/100)</f>
        <v>0.2330365432</v>
      </c>
      <c r="S420" s="10">
        <f>exp(-'Yield curve'!S413*$S$9/100)</f>
        <v>0.2141325635</v>
      </c>
      <c r="T420" s="10">
        <f>exp(-'Yield curve'!T413*$T$9/100)</f>
        <v>0.1967856921</v>
      </c>
      <c r="U420" s="99">
        <f>exp(-'Yield curve'!U413*$U$9/100)</f>
        <v>0.1808657926</v>
      </c>
      <c r="V420" s="99">
        <f t="shared" si="4"/>
        <v>54.43323072</v>
      </c>
      <c r="W420" s="99">
        <f t="shared" si="5"/>
        <v>11.86008799</v>
      </c>
      <c r="X420" s="99">
        <f>W420*(Bonds!AO410/100)*(1/(1+(Bonds!U410/100)))</f>
        <v>0.008740737347</v>
      </c>
      <c r="Y420" s="99">
        <f>-W420*Bonds!$AS$8</f>
        <v>-1.85702364</v>
      </c>
      <c r="Z420" s="99">
        <f t="shared" si="6"/>
        <v>-5.87242437</v>
      </c>
    </row>
    <row r="421">
      <c r="A421" s="262">
        <v>42544.0</v>
      </c>
      <c r="B421" s="10">
        <f>exp(-'Yield curve'!B414*$B$9/100)</f>
        <v>0.9069209392</v>
      </c>
      <c r="C421" s="10">
        <f>exp(-'Yield curve'!C414*$C$9/100)</f>
        <v>0.8311042839</v>
      </c>
      <c r="D421" s="10">
        <f>exp(-'Yield curve'!D414*$D$9/100)</f>
        <v>0.7638376595</v>
      </c>
      <c r="E421" s="10">
        <f>exp(-'Yield curve'!E414*$E$9/100)</f>
        <v>0.7018749674</v>
      </c>
      <c r="F421" s="10">
        <f>exp(-'Yield curve'!F414*$F$9/100)</f>
        <v>0.6466177259</v>
      </c>
      <c r="G421" s="10">
        <f>exp(-'Yield curve'!G414*$G$9/100)</f>
        <v>0.594580003</v>
      </c>
      <c r="H421" s="10">
        <f>exp(-'Yield curve'!H414*$H$9/100)</f>
        <v>0.5473318433</v>
      </c>
      <c r="I421" s="10">
        <f>exp(-'Yield curve'!I414*$I$9/100)</f>
        <v>0.5031165966</v>
      </c>
      <c r="J421" s="10">
        <f>exp(-'Yield curve'!J414*$J$9/100)</f>
        <v>0.4626890726</v>
      </c>
      <c r="K421" s="10">
        <f>exp(-'Yield curve'!K414*$K$9/100)</f>
        <v>0.425708687</v>
      </c>
      <c r="L421" s="10">
        <f>exp(-'Yield curve'!L414*$L$9/100)</f>
        <v>0.3912063926</v>
      </c>
      <c r="M421" s="10">
        <f>exp(-'Yield curve'!M414*$M$9/100)</f>
        <v>0.3595579208</v>
      </c>
      <c r="N421" s="10">
        <f>exp(-'Yield curve'!N414*$N$9/100)</f>
        <v>0.3305226796</v>
      </c>
      <c r="O421" s="10">
        <f>exp(-'Yield curve'!O414*$O$9/100)</f>
        <v>0.303880727</v>
      </c>
      <c r="P421" s="10">
        <f>exp(-'Yield curve'!P414*$P$9/100)</f>
        <v>0.2794309682</v>
      </c>
      <c r="Q421" s="10">
        <f>exp(-'Yield curve'!Q414*$Q$9/100)</f>
        <v>0.2569072896</v>
      </c>
      <c r="R421" s="10">
        <f>exp(-'Yield curve'!R414*$R$9/100)</f>
        <v>0.2362274894</v>
      </c>
      <c r="S421" s="10">
        <f>exp(-'Yield curve'!S414*$S$9/100)</f>
        <v>0.2172383807</v>
      </c>
      <c r="T421" s="10">
        <f>exp(-'Yield curve'!T414*$T$9/100)</f>
        <v>0.1997996829</v>
      </c>
      <c r="U421" s="99">
        <f>exp(-'Yield curve'!U414*$U$9/100)</f>
        <v>0.1837829201</v>
      </c>
      <c r="V421" s="99">
        <f t="shared" si="4"/>
        <v>54.94763693</v>
      </c>
      <c r="W421" s="99">
        <f t="shared" si="5"/>
        <v>11.90273551</v>
      </c>
      <c r="X421" s="99">
        <f>W421*(Bonds!AO411/100)*(1/(1+(Bonds!U411/100)))</f>
        <v>0.006583978342</v>
      </c>
      <c r="Y421" s="99">
        <f>-W421*Bonds!$AS$8</f>
        <v>-1.863701285</v>
      </c>
      <c r="Z421" s="99">
        <f t="shared" si="6"/>
        <v>-5.893540938</v>
      </c>
    </row>
    <row r="422">
      <c r="A422" s="262">
        <v>42543.0</v>
      </c>
      <c r="B422" s="10">
        <f>exp(-'Yield curve'!B415*$B$9/100)</f>
        <v>0.9071930563</v>
      </c>
      <c r="C422" s="10">
        <f>exp(-'Yield curve'!C415*$C$9/100)</f>
        <v>0.8291120252</v>
      </c>
      <c r="D422" s="10">
        <f>exp(-'Yield curve'!D415*$D$9/100)</f>
        <v>0.760864494</v>
      </c>
      <c r="E422" s="10">
        <f>exp(-'Yield curve'!E415*$E$9/100)</f>
        <v>0.6989332744</v>
      </c>
      <c r="F422" s="10">
        <f>exp(-'Yield curve'!F415*$F$9/100)</f>
        <v>0.6440364211</v>
      </c>
      <c r="G422" s="10">
        <f>exp(-'Yield curve'!G415*$G$9/100)</f>
        <v>0.5924433632</v>
      </c>
      <c r="H422" s="10">
        <f>exp(-'Yield curve'!H415*$H$9/100)</f>
        <v>0.5458014577</v>
      </c>
      <c r="I422" s="10">
        <f>exp(-'Yield curve'!I415*$I$9/100)</f>
        <v>0.5020444253</v>
      </c>
      <c r="J422" s="10">
        <f>exp(-'Yield curve'!J415*$J$9/100)</f>
        <v>0.4621341787</v>
      </c>
      <c r="K422" s="10">
        <f>exp(-'Yield curve'!K415*$K$9/100)</f>
        <v>0.425708687</v>
      </c>
      <c r="L422" s="10">
        <f>exp(-'Yield curve'!L415*$L$9/100)</f>
        <v>0.3916369564</v>
      </c>
      <c r="M422" s="10">
        <f>exp(-'Yield curve'!M415*$M$9/100)</f>
        <v>0.3604218961</v>
      </c>
      <c r="N422" s="10">
        <f>exp(-'Yield curve'!N415*$N$9/100)</f>
        <v>0.3318142349</v>
      </c>
      <c r="O422" s="10">
        <f>exp(-'Yield curve'!O415*$O$9/100)</f>
        <v>0.3055872328</v>
      </c>
      <c r="P422" s="10">
        <f>exp(-'Yield curve'!P415*$P$9/100)</f>
        <v>0.2815345792</v>
      </c>
      <c r="Q422" s="10">
        <f>exp(-'Yield curve'!Q415*$Q$9/100)</f>
        <v>0.2590536748</v>
      </c>
      <c r="R422" s="10">
        <f>exp(-'Yield curve'!R415*$R$9/100)</f>
        <v>0.238406042</v>
      </c>
      <c r="S422" s="10">
        <f>exp(-'Yield curve'!S415*$S$9/100)</f>
        <v>0.2194392171</v>
      </c>
      <c r="T422" s="10">
        <f>exp(-'Yield curve'!T415*$T$9/100)</f>
        <v>0.2020136519</v>
      </c>
      <c r="U422" s="99">
        <f>exp(-'Yield curve'!U415*$U$9/100)</f>
        <v>0.1860016006</v>
      </c>
      <c r="V422" s="99">
        <f t="shared" si="4"/>
        <v>55.17688193</v>
      </c>
      <c r="W422" s="99">
        <f t="shared" si="5"/>
        <v>11.94895352</v>
      </c>
      <c r="X422" s="99">
        <f>W422*(Bonds!AO412/100)*(1/(1+(Bonds!U412/100)))</f>
        <v>-0.00330660092</v>
      </c>
      <c r="Y422" s="99">
        <f>-W422*Bonds!$AS$8</f>
        <v>-1.870937988</v>
      </c>
      <c r="Z422" s="99">
        <f t="shared" si="6"/>
        <v>-5.916425404</v>
      </c>
    </row>
    <row r="423">
      <c r="A423" s="262">
        <v>42542.0</v>
      </c>
      <c r="B423" s="10">
        <f>exp(-'Yield curve'!B416*$B$9/100)</f>
        <v>0.9069209392</v>
      </c>
      <c r="C423" s="10">
        <f>exp(-'Yield curve'!C416*$C$9/100)</f>
        <v>0.8291120252</v>
      </c>
      <c r="D423" s="10">
        <f>exp(-'Yield curve'!D416*$D$9/100)</f>
        <v>0.7606362689</v>
      </c>
      <c r="E423" s="10">
        <f>exp(-'Yield curve'!E416*$E$9/100)</f>
        <v>0.6983743514</v>
      </c>
      <c r="F423" s="10">
        <f>exp(-'Yield curve'!F416*$F$9/100)</f>
        <v>0.6430710906</v>
      </c>
      <c r="G423" s="10">
        <f>exp(-'Yield curve'!G416*$G$9/100)</f>
        <v>0.5913779244</v>
      </c>
      <c r="H423" s="10">
        <f>exp(-'Yield curve'!H416*$H$9/100)</f>
        <v>0.5446564773</v>
      </c>
      <c r="I423" s="10">
        <f>exp(-'Yield curve'!I416*$I$9/100)</f>
        <v>0.5009745388</v>
      </c>
      <c r="J423" s="10">
        <f>exp(-'Yield curve'!J416*$J$9/100)</f>
        <v>0.4611647152</v>
      </c>
      <c r="K423" s="10">
        <f>exp(-'Yield curve'!K416*$K$9/100)</f>
        <v>0.4248581205</v>
      </c>
      <c r="L423" s="10">
        <f>exp(-'Yield curve'!L416*$L$9/100)</f>
        <v>0.3906903408</v>
      </c>
      <c r="M423" s="10">
        <f>exp(-'Yield curve'!M416*$M$9/100)</f>
        <v>0.3593853744</v>
      </c>
      <c r="N423" s="10">
        <f>exp(-'Yield curve'!N416*$N$9/100)</f>
        <v>0.3306945961</v>
      </c>
      <c r="O423" s="10">
        <f>exp(-'Yield curve'!O416*$O$9/100)</f>
        <v>0.3043916757</v>
      </c>
      <c r="P423" s="10">
        <f>exp(-'Yield curve'!P416*$P$9/100)</f>
        <v>0.2802705198</v>
      </c>
      <c r="Q423" s="10">
        <f>exp(-'Yield curve'!Q416*$Q$9/100)</f>
        <v>0.2578131967</v>
      </c>
      <c r="R423" s="10">
        <f>exp(-'Yield curve'!R416*$R$9/100)</f>
        <v>0.2371932664</v>
      </c>
      <c r="S423" s="10">
        <f>exp(-'Yield curve'!S416*$S$9/100)</f>
        <v>0.218257439</v>
      </c>
      <c r="T423" s="10">
        <f>exp(-'Yield curve'!T416*$T$9/100)</f>
        <v>0.2008654496</v>
      </c>
      <c r="U423" s="99">
        <f>exp(-'Yield curve'!U416*$U$9/100)</f>
        <v>0.1848889323</v>
      </c>
      <c r="V423" s="99">
        <f t="shared" si="4"/>
        <v>54.9912822</v>
      </c>
      <c r="W423" s="99">
        <f t="shared" si="5"/>
        <v>11.93229407</v>
      </c>
      <c r="X423" s="99">
        <f>W423*(Bonds!AO413/100)*(1/(1+(Bonds!U413/100)))</f>
        <v>-0.001100359099</v>
      </c>
      <c r="Y423" s="99">
        <f>-W423*Bonds!$AS$8</f>
        <v>-1.868329492</v>
      </c>
      <c r="Z423" s="99">
        <f t="shared" si="6"/>
        <v>-5.908176615</v>
      </c>
    </row>
    <row r="424">
      <c r="A424" s="262">
        <v>42541.0</v>
      </c>
      <c r="B424" s="10">
        <f>exp(-'Yield curve'!B417*$B$9/100)</f>
        <v>0.9068302517</v>
      </c>
      <c r="C424" s="10">
        <f>exp(-'Yield curve'!C417*$C$9/100)</f>
        <v>0.8297755802</v>
      </c>
      <c r="D424" s="10">
        <f>exp(-'Yield curve'!D417*$D$9/100)</f>
        <v>0.7615495803</v>
      </c>
      <c r="E424" s="10">
        <f>exp(-'Yield curve'!E417*$E$9/100)</f>
        <v>0.699073075</v>
      </c>
      <c r="F424" s="10">
        <f>exp(-'Yield curve'!F417*$F$9/100)</f>
        <v>0.6433927066</v>
      </c>
      <c r="G424" s="10">
        <f>exp(-'Yield curve'!G417*$G$9/100)</f>
        <v>0.5915553644</v>
      </c>
      <c r="H424" s="10">
        <f>exp(-'Yield curve'!H417*$H$9/100)</f>
        <v>0.5446564773</v>
      </c>
      <c r="I424" s="10">
        <f>exp(-'Yield curve'!I417*$I$9/100)</f>
        <v>0.5009745388</v>
      </c>
      <c r="J424" s="10">
        <f>exp(-'Yield curve'!J417*$J$9/100)</f>
        <v>0.4611647152</v>
      </c>
      <c r="K424" s="10">
        <f>exp(-'Yield curve'!K417*$K$9/100)</f>
        <v>0.4248581205</v>
      </c>
      <c r="L424" s="10">
        <f>exp(-'Yield curve'!L417*$L$9/100)</f>
        <v>0.3906903408</v>
      </c>
      <c r="M424" s="10">
        <f>exp(-'Yield curve'!M417*$M$9/100)</f>
        <v>0.3593853744</v>
      </c>
      <c r="N424" s="10">
        <f>exp(-'Yield curve'!N417*$N$9/100)</f>
        <v>0.3306945961</v>
      </c>
      <c r="O424" s="10">
        <f>exp(-'Yield curve'!O417*$O$9/100)</f>
        <v>0.3043916757</v>
      </c>
      <c r="P424" s="10">
        <f>exp(-'Yield curve'!P417*$P$9/100)</f>
        <v>0.2802705198</v>
      </c>
      <c r="Q424" s="10">
        <f>exp(-'Yield curve'!Q417*$Q$9/100)</f>
        <v>0.2577307097</v>
      </c>
      <c r="R424" s="10">
        <f>exp(-'Yield curve'!R417*$R$9/100)</f>
        <v>0.2370320298</v>
      </c>
      <c r="S424" s="10">
        <f>exp(-'Yield curve'!S417*$S$9/100)</f>
        <v>0.2180218482</v>
      </c>
      <c r="T424" s="10">
        <f>exp(-'Yield curve'!T417*$T$9/100)</f>
        <v>0.200560366</v>
      </c>
      <c r="U424" s="99">
        <f>exp(-'Yield curve'!U417*$U$9/100)</f>
        <v>0.184519524</v>
      </c>
      <c r="V424" s="99">
        <f t="shared" si="4"/>
        <v>54.96046198</v>
      </c>
      <c r="W424" s="99">
        <f t="shared" si="5"/>
        <v>11.92466623</v>
      </c>
      <c r="X424" s="99">
        <f>W424*(Bonds!AO414/100)*(1/(1+(Bonds!U414/100)))</f>
        <v>-0.009895988575</v>
      </c>
      <c r="Y424" s="99">
        <f>-W424*Bonds!$AS$8</f>
        <v>-1.867135144</v>
      </c>
      <c r="Z424" s="99">
        <f t="shared" si="6"/>
        <v>-5.904399753</v>
      </c>
    </row>
    <row r="425">
      <c r="A425" s="262">
        <v>42538.0</v>
      </c>
      <c r="B425" s="10">
        <f>exp(-'Yield curve'!B418*$B$9/100)</f>
        <v>0.9061956926</v>
      </c>
      <c r="C425" s="10">
        <f>exp(-'Yield curve'!C418*$C$9/100)</f>
        <v>0.8282833276</v>
      </c>
      <c r="D425" s="10">
        <f>exp(-'Yield curve'!D418*$D$9/100)</f>
        <v>0.7592683551</v>
      </c>
      <c r="E425" s="10">
        <f>exp(-'Yield curve'!E418*$E$9/100)</f>
        <v>0.6960039106</v>
      </c>
      <c r="F425" s="10">
        <f>exp(-'Yield curve'!F418*$F$9/100)</f>
        <v>0.6395439083</v>
      </c>
      <c r="G425" s="10">
        <f>exp(-'Yield curve'!G418*$G$9/100)</f>
        <v>0.587487682</v>
      </c>
      <c r="H425" s="10">
        <f>exp(-'Yield curve'!H418*$H$9/100)</f>
        <v>0.5404787274</v>
      </c>
      <c r="I425" s="10">
        <f>exp(-'Yield curve'!I418*$I$9/100)</f>
        <v>0.496982731</v>
      </c>
      <c r="J425" s="10">
        <f>exp(-'Yield curve'!J418*$J$9/100)</f>
        <v>0.4574443688</v>
      </c>
      <c r="K425" s="10">
        <f>exp(-'Yield curve'!K418*$K$9/100)</f>
        <v>0.4214728148</v>
      </c>
      <c r="L425" s="10">
        <f>exp(-'Yield curve'!L418*$L$9/100)</f>
        <v>0.3871821596</v>
      </c>
      <c r="M425" s="10">
        <f>exp(-'Yield curve'!M418*$M$9/100)</f>
        <v>0.3557809665</v>
      </c>
      <c r="N425" s="10">
        <f>exp(-'Yield curve'!N418*$N$9/100)</f>
        <v>0.3270180208</v>
      </c>
      <c r="O425" s="10">
        <f>exp(-'Yield curve'!O418*$O$9/100)</f>
        <v>0.3006645763</v>
      </c>
      <c r="P425" s="10">
        <f>exp(-'Yield curve'!P418*$P$9/100)</f>
        <v>0.2765122929</v>
      </c>
      <c r="Q425" s="10">
        <f>exp(-'Yield curve'!Q418*$Q$9/100)</f>
        <v>0.2540459812</v>
      </c>
      <c r="R425" s="10">
        <f>exp(-'Yield curve'!R418*$R$9/100)</f>
        <v>0.2334330422</v>
      </c>
      <c r="S425" s="10">
        <f>exp(-'Yield curve'!S418*$S$9/100)</f>
        <v>0.2145183492</v>
      </c>
      <c r="T425" s="10">
        <f>exp(-'Yield curve'!T418*$T$9/100)</f>
        <v>0.1971599403</v>
      </c>
      <c r="U425" s="99">
        <f>exp(-'Yield curve'!U418*$U$9/100)</f>
        <v>0.1812278862</v>
      </c>
      <c r="V425" s="99">
        <f t="shared" si="4"/>
        <v>54.36560755</v>
      </c>
      <c r="W425" s="99">
        <f t="shared" si="5"/>
        <v>11.87910827</v>
      </c>
      <c r="X425" s="99">
        <f>W425*(Bonds!AO415/100)*(1/(1+(Bonds!U415/100)))</f>
        <v>-0.009850006857</v>
      </c>
      <c r="Y425" s="99">
        <f>-W425*Bonds!$AS$8</f>
        <v>-1.860001789</v>
      </c>
      <c r="Z425" s="99">
        <f t="shared" si="6"/>
        <v>-5.881842105</v>
      </c>
    </row>
    <row r="426">
      <c r="A426" s="262">
        <v>42537.0</v>
      </c>
      <c r="B426" s="10">
        <f>exp(-'Yield curve'!B419*$B$9/100)</f>
        <v>0.9068302517</v>
      </c>
      <c r="C426" s="10">
        <f>exp(-'Yield curve'!C419*$C$9/100)</f>
        <v>0.8281176875</v>
      </c>
      <c r="D426" s="10">
        <f>exp(-'Yield curve'!D419*$D$9/100)</f>
        <v>0.7583577796</v>
      </c>
      <c r="E426" s="10">
        <f>exp(-'Yield curve'!E419*$E$9/100)</f>
        <v>0.6947522304</v>
      </c>
      <c r="F426" s="10">
        <f>exp(-'Yield curve'!F419*$F$9/100)</f>
        <v>0.6379470454</v>
      </c>
      <c r="G426" s="10">
        <f>exp(-'Yield curve'!G419*$G$9/100)</f>
        <v>0.585552168</v>
      </c>
      <c r="H426" s="10">
        <f>exp(-'Yield curve'!H419*$H$9/100)</f>
        <v>0.5382134771</v>
      </c>
      <c r="I426" s="10">
        <f>exp(-'Yield curve'!I419*$I$9/100)</f>
        <v>0.4944710534</v>
      </c>
      <c r="J426" s="10">
        <f>exp(-'Yield curve'!J419*$J$9/100)</f>
        <v>0.4547079201</v>
      </c>
      <c r="K426" s="10">
        <f>exp(-'Yield curve'!K419*$K$9/100)</f>
        <v>0.4185328071</v>
      </c>
      <c r="L426" s="10">
        <f>exp(-'Yield curve'!L419*$L$9/100)</f>
        <v>0.3842123056</v>
      </c>
      <c r="M426" s="10">
        <f>exp(-'Yield curve'!M419*$M$9/100)</f>
        <v>0.3528049233</v>
      </c>
      <c r="N426" s="10">
        <f>exp(-'Yield curve'!N419*$N$9/100)</f>
        <v>0.3240556561</v>
      </c>
      <c r="O426" s="10">
        <f>exp(-'Yield curve'!O419*$O$9/100)</f>
        <v>0.2977324543</v>
      </c>
      <c r="P426" s="10">
        <f>exp(-'Yield curve'!P419*$P$9/100)</f>
        <v>0.2736241034</v>
      </c>
      <c r="Q426" s="10">
        <f>exp(-'Yield curve'!Q419*$Q$9/100)</f>
        <v>0.2510558135</v>
      </c>
      <c r="R426" s="10">
        <f>exp(-'Yield curve'!R419*$R$9/100)</f>
        <v>0.2303581517</v>
      </c>
      <c r="S426" s="10">
        <f>exp(-'Yield curve'!S419*$S$9/100)</f>
        <v>0.2113753111</v>
      </c>
      <c r="T426" s="10">
        <f>exp(-'Yield curve'!T419*$T$9/100)</f>
        <v>0.1939645245</v>
      </c>
      <c r="U426" s="99">
        <f>exp(-'Yield curve'!U419*$U$9/100)</f>
        <v>0.1779949678</v>
      </c>
      <c r="V426" s="99">
        <f t="shared" si="4"/>
        <v>53.8581393</v>
      </c>
      <c r="W426" s="99">
        <f t="shared" si="5"/>
        <v>11.82714001</v>
      </c>
      <c r="X426" s="99">
        <f>W426*(Bonds!AO416/100)*(1/(1+(Bonds!U416/100)))</f>
        <v>0.008710035907</v>
      </c>
      <c r="Y426" s="99">
        <f>-W426*Bonds!$AS$8</f>
        <v>-1.851864725</v>
      </c>
      <c r="Z426" s="99">
        <f t="shared" si="6"/>
        <v>-5.85611045</v>
      </c>
    </row>
    <row r="427">
      <c r="A427" s="262">
        <v>42536.0</v>
      </c>
      <c r="B427" s="10">
        <f>exp(-'Yield curve'!B420*$B$9/100)</f>
        <v>0.9065582434</v>
      </c>
      <c r="C427" s="10">
        <f>exp(-'Yield curve'!C420*$C$9/100)</f>
        <v>0.8284490009</v>
      </c>
      <c r="D427" s="10">
        <f>exp(-'Yield curve'!D420*$D$9/100)</f>
        <v>0.7590406088</v>
      </c>
      <c r="E427" s="10">
        <f>exp(-'Yield curve'!E420*$E$9/100)</f>
        <v>0.6961431253</v>
      </c>
      <c r="F427" s="10">
        <f>exp(-'Yield curve'!F420*$F$9/100)</f>
        <v>0.6401837721</v>
      </c>
      <c r="G427" s="10">
        <f>exp(-'Yield curve'!G420*$G$9/100)</f>
        <v>0.5881930904</v>
      </c>
      <c r="H427" s="10">
        <f>exp(-'Yield curve'!H420*$H$9/100)</f>
        <v>0.5412359275</v>
      </c>
      <c r="I427" s="10">
        <f>exp(-'Yield curve'!I420*$I$9/100)</f>
        <v>0.4973804762</v>
      </c>
      <c r="J427" s="10">
        <f>exp(-'Yield curve'!J420*$J$9/100)</f>
        <v>0.4574443688</v>
      </c>
      <c r="K427" s="10">
        <f>exp(-'Yield curve'!K420*$K$9/100)</f>
        <v>0.4210515526</v>
      </c>
      <c r="L427" s="10">
        <f>exp(-'Yield curve'!L420*$L$9/100)</f>
        <v>0.3868415892</v>
      </c>
      <c r="M427" s="10">
        <f>exp(-'Yield curve'!M420*$M$9/100)</f>
        <v>0.3555248964</v>
      </c>
      <c r="N427" s="10">
        <f>exp(-'Yield curve'!N420*$N$9/100)</f>
        <v>0.3268480157</v>
      </c>
      <c r="O427" s="10">
        <f>exp(-'Yield curve'!O420*$O$9/100)</f>
        <v>0.300580402</v>
      </c>
      <c r="P427" s="10">
        <f>exp(-'Yield curve'!P420*$P$9/100)</f>
        <v>0.2765122929</v>
      </c>
      <c r="Q427" s="10">
        <f>exp(-'Yield curve'!Q420*$Q$9/100)</f>
        <v>0.2539646995</v>
      </c>
      <c r="R427" s="10">
        <f>exp(-'Yield curve'!R420*$R$9/100)</f>
        <v>0.2332743617</v>
      </c>
      <c r="S427" s="10">
        <f>exp(-'Yield curve'!S420*$S$9/100)</f>
        <v>0.2142867945</v>
      </c>
      <c r="T427" s="10">
        <f>exp(-'Yield curve'!T420*$T$9/100)</f>
        <v>0.1968604848</v>
      </c>
      <c r="U427" s="99">
        <f>exp(-'Yield curve'!U420*$U$9/100)</f>
        <v>0.1808657926</v>
      </c>
      <c r="V427" s="99">
        <f t="shared" si="4"/>
        <v>54.33153724</v>
      </c>
      <c r="W427" s="99">
        <f t="shared" si="5"/>
        <v>11.87182692</v>
      </c>
      <c r="X427" s="99">
        <f>W427*(Bonds!AO417/100)*(1/(1+(Bonds!U417/100)))</f>
        <v>0.008749388794</v>
      </c>
      <c r="Y427" s="99">
        <f>-W427*Bonds!$AS$8</f>
        <v>-1.858861693</v>
      </c>
      <c r="Z427" s="99">
        <f t="shared" si="6"/>
        <v>-5.878236804</v>
      </c>
    </row>
    <row r="428">
      <c r="A428" s="262">
        <v>42535.0</v>
      </c>
      <c r="B428" s="10">
        <f>exp(-'Yield curve'!B421*$B$9/100)</f>
        <v>0.9076467663</v>
      </c>
      <c r="C428" s="10">
        <f>exp(-'Yield curve'!C421*$C$9/100)</f>
        <v>0.8287804467</v>
      </c>
      <c r="D428" s="10">
        <f>exp(-'Yield curve'!D421*$D$9/100)</f>
        <v>0.7592683551</v>
      </c>
      <c r="E428" s="10">
        <f>exp(-'Yield curve'!E421*$E$9/100)</f>
        <v>0.6957255647</v>
      </c>
      <c r="F428" s="10">
        <f>exp(-'Yield curve'!F421*$F$9/100)</f>
        <v>0.638904684</v>
      </c>
      <c r="G428" s="10">
        <f>exp(-'Yield curve'!G421*$G$9/100)</f>
        <v>0.5864311553</v>
      </c>
      <c r="H428" s="10">
        <f>exp(-'Yield curve'!H421*$H$9/100)</f>
        <v>0.5389675036</v>
      </c>
      <c r="I428" s="10">
        <f>exp(-'Yield curve'!I421*$I$9/100)</f>
        <v>0.495527051</v>
      </c>
      <c r="J428" s="10">
        <f>exp(-'Yield curve'!J421*$J$9/100)</f>
        <v>0.4560740921</v>
      </c>
      <c r="K428" s="10">
        <f>exp(-'Yield curve'!K421*$K$9/100)</f>
        <v>0.4202102911</v>
      </c>
      <c r="L428" s="10">
        <f>exp(-'Yield curve'!L421*$L$9/100)</f>
        <v>0.3864162974</v>
      </c>
      <c r="M428" s="10">
        <f>exp(-'Yield curve'!M421*$M$9/100)</f>
        <v>0.3555248964</v>
      </c>
      <c r="N428" s="10">
        <f>exp(-'Yield curve'!N421*$N$9/100)</f>
        <v>0.3272731944</v>
      </c>
      <c r="O428" s="10">
        <f>exp(-'Yield curve'!O421*$O$9/100)</f>
        <v>0.3014232065</v>
      </c>
      <c r="P428" s="10">
        <f>exp(-'Yield curve'!P421*$P$9/100)</f>
        <v>0.2777594021</v>
      </c>
      <c r="Q428" s="10">
        <f>exp(-'Yield curve'!Q421*$Q$9/100)</f>
        <v>0.2555952859</v>
      </c>
      <c r="R428" s="10">
        <f>exp(-'Yield curve'!R421*$R$9/100)</f>
        <v>0.2352656448</v>
      </c>
      <c r="S428" s="10">
        <f>exp(-'Yield curve'!S421*$S$9/100)</f>
        <v>0.2166136342</v>
      </c>
      <c r="T428" s="10">
        <f>exp(-'Yield curve'!T421*$T$9/100)</f>
        <v>0.199496218</v>
      </c>
      <c r="U428" s="99">
        <f>exp(-'Yield curve'!U421*$U$9/100)</f>
        <v>0.1837829201</v>
      </c>
      <c r="V428" s="99">
        <f t="shared" si="4"/>
        <v>54.64503845</v>
      </c>
      <c r="W428" s="99">
        <f t="shared" si="5"/>
        <v>11.92321694</v>
      </c>
      <c r="X428" s="99">
        <f>W428*(Bonds!AO418/100)*(1/(1+(Bonds!U418/100)))</f>
        <v>0.01319061522</v>
      </c>
      <c r="Y428" s="99">
        <f>-W428*Bonds!$AS$8</f>
        <v>-1.866908217</v>
      </c>
      <c r="Z428" s="99">
        <f t="shared" si="6"/>
        <v>-5.903682148</v>
      </c>
    </row>
    <row r="429">
      <c r="A429" s="262">
        <v>42531.0</v>
      </c>
      <c r="B429" s="10">
        <f>exp(-'Yield curve'!B422*$B$9/100)</f>
        <v>0.9079191011</v>
      </c>
      <c r="C429" s="10">
        <f>exp(-'Yield curve'!C422*$C$9/100)</f>
        <v>0.8291120252</v>
      </c>
      <c r="D429" s="10">
        <f>exp(-'Yield curve'!D422*$D$9/100)</f>
        <v>0.7599520042</v>
      </c>
      <c r="E429" s="10">
        <f>exp(-'Yield curve'!E422*$E$9/100)</f>
        <v>0.6971184082</v>
      </c>
      <c r="F429" s="10">
        <f>exp(-'Yield curve'!F422*$F$9/100)</f>
        <v>0.6411447683</v>
      </c>
      <c r="G429" s="10">
        <f>exp(-'Yield curve'!G422*$G$9/100)</f>
        <v>0.5896064491</v>
      </c>
      <c r="H429" s="10">
        <f>exp(-'Yield curve'!H422*$H$9/100)</f>
        <v>0.5431335722</v>
      </c>
      <c r="I429" s="10">
        <f>exp(-'Yield curve'!I422*$I$9/100)</f>
        <v>0.5000402586</v>
      </c>
      <c r="J429" s="10">
        <f>exp(-'Yield curve'!J422*$J$9/100)</f>
        <v>0.4608880994</v>
      </c>
      <c r="K429" s="10">
        <f>exp(-'Yield curve'!K422*$K$9/100)</f>
        <v>0.4252831911</v>
      </c>
      <c r="L429" s="10">
        <f>exp(-'Yield curve'!L422*$L$9/100)</f>
        <v>0.3916369564</v>
      </c>
      <c r="M429" s="10">
        <f>exp(-'Yield curve'!M422*$M$9/100)</f>
        <v>0.360854662</v>
      </c>
      <c r="N429" s="10">
        <f>exp(-'Yield curve'!N422*$N$9/100)</f>
        <v>0.3326780744</v>
      </c>
      <c r="O429" s="10">
        <f>exp(-'Yield curve'!O422*$O$9/100)</f>
        <v>0.3068733982</v>
      </c>
      <c r="P429" s="10">
        <f>exp(-'Yield curve'!P422*$P$9/100)</f>
        <v>0.2832288644</v>
      </c>
      <c r="Q429" s="10">
        <f>exp(-'Yield curve'!Q422*$Q$9/100)</f>
        <v>0.2608838474</v>
      </c>
      <c r="R429" s="10">
        <f>exp(-'Yield curve'!R422*$R$9/100)</f>
        <v>0.2403593942</v>
      </c>
      <c r="S429" s="10">
        <f>exp(-'Yield curve'!S422*$S$9/100)</f>
        <v>0.2215028107</v>
      </c>
      <c r="T429" s="10">
        <f>exp(-'Yield curve'!T422*$T$9/100)</f>
        <v>0.2041745528</v>
      </c>
      <c r="U429" s="99">
        <f>exp(-'Yield curve'!U422*$U$9/100)</f>
        <v>0.1882470656</v>
      </c>
      <c r="V429" s="99">
        <f t="shared" si="4"/>
        <v>55.40325658</v>
      </c>
      <c r="W429" s="99">
        <f t="shared" si="5"/>
        <v>11.99234543</v>
      </c>
      <c r="X429" s="99">
        <f>W429*(Bonds!AO419/100)*(1/(1+(Bonds!U419/100)))</f>
        <v>-0.01217496998</v>
      </c>
      <c r="Y429" s="99">
        <f>-W429*Bonds!$AS$8</f>
        <v>-1.877732187</v>
      </c>
      <c r="Z429" s="99">
        <f t="shared" si="6"/>
        <v>-5.937910546</v>
      </c>
    </row>
    <row r="430">
      <c r="A430" s="262">
        <v>42530.0</v>
      </c>
      <c r="B430" s="10">
        <f>exp(-'Yield curve'!B423*$B$9/100)</f>
        <v>0.9070116359</v>
      </c>
      <c r="C430" s="10">
        <f>exp(-'Yield curve'!C423*$C$9/100)</f>
        <v>0.8281176875</v>
      </c>
      <c r="D430" s="10">
        <f>exp(-'Yield curve'!D423*$D$9/100)</f>
        <v>0.7583577796</v>
      </c>
      <c r="E430" s="10">
        <f>exp(-'Yield curve'!E423*$E$9/100)</f>
        <v>0.6954473301</v>
      </c>
      <c r="F430" s="10">
        <f>exp(-'Yield curve'!F423*$F$9/100)</f>
        <v>0.6395439083</v>
      </c>
      <c r="G430" s="10">
        <f>exp(-'Yield curve'!G423*$G$9/100)</f>
        <v>0.5876639547</v>
      </c>
      <c r="H430" s="10">
        <f>exp(-'Yield curve'!H423*$H$9/100)</f>
        <v>0.5408571949</v>
      </c>
      <c r="I430" s="10">
        <f>exp(-'Yield curve'!I423*$I$9/100)</f>
        <v>0.4975131287</v>
      </c>
      <c r="J430" s="10">
        <f>exp(-'Yield curve'!J423*$J$9/100)</f>
        <v>0.4581310502</v>
      </c>
      <c r="K430" s="10">
        <f>exp(-'Yield curve'!K423*$K$9/100)</f>
        <v>0.4223166039</v>
      </c>
      <c r="L430" s="10">
        <f>exp(-'Yield curve'!L423*$L$9/100)</f>
        <v>0.388376519</v>
      </c>
      <c r="M430" s="10">
        <f>exp(-'Yield curve'!M423*$M$9/100)</f>
        <v>0.357321265</v>
      </c>
      <c r="N430" s="10">
        <f>exp(-'Yield curve'!N423*$N$9/100)</f>
        <v>0.3288939239</v>
      </c>
      <c r="O430" s="10">
        <f>exp(-'Yield curve'!O423*$O$9/100)</f>
        <v>0.3028614012</v>
      </c>
      <c r="P430" s="10">
        <f>exp(-'Yield curve'!P423*$P$9/100)</f>
        <v>0.279012136</v>
      </c>
      <c r="Q430" s="10">
        <f>exp(-'Yield curve'!Q423*$Q$9/100)</f>
        <v>0.256660777</v>
      </c>
      <c r="R430" s="10">
        <f>exp(-'Yield curve'!R423*$R$9/100)</f>
        <v>0.2361471857</v>
      </c>
      <c r="S430" s="10">
        <f>exp(-'Yield curve'!S423*$S$9/100)</f>
        <v>0.2173166006</v>
      </c>
      <c r="T430" s="10">
        <f>exp(-'Yield curve'!T423*$T$9/100)</f>
        <v>0.2000275844</v>
      </c>
      <c r="U430" s="99">
        <f>exp(-'Yield curve'!U423*$U$9/100)</f>
        <v>0.1841508537</v>
      </c>
      <c r="V430" s="99">
        <f t="shared" si="4"/>
        <v>54.75799945</v>
      </c>
      <c r="W430" s="99">
        <f t="shared" si="5"/>
        <v>11.92949826</v>
      </c>
      <c r="X430" s="99">
        <f>W430*(Bonds!AO420/100)*(1/(1+(Bonds!U420/100)))</f>
        <v>0.007699288939</v>
      </c>
      <c r="Y430" s="99">
        <f>-W430*Bonds!$AS$8</f>
        <v>-1.867891731</v>
      </c>
      <c r="Z430" s="99">
        <f t="shared" si="6"/>
        <v>-5.906792292</v>
      </c>
    </row>
    <row r="431">
      <c r="A431" s="262">
        <v>42529.0</v>
      </c>
      <c r="B431" s="10">
        <f>exp(-'Yield curve'!B424*$B$9/100)</f>
        <v>0.9070116359</v>
      </c>
      <c r="C431" s="10">
        <f>exp(-'Yield curve'!C424*$C$9/100)</f>
        <v>0.8281176875</v>
      </c>
      <c r="D431" s="10">
        <f>exp(-'Yield curve'!D424*$D$9/100)</f>
        <v>0.7579029014</v>
      </c>
      <c r="E431" s="10">
        <f>exp(-'Yield curve'!E424*$E$9/100)</f>
        <v>0.6951692068</v>
      </c>
      <c r="F431" s="10">
        <f>exp(-'Yield curve'!F424*$F$9/100)</f>
        <v>0.6395439083</v>
      </c>
      <c r="G431" s="10">
        <f>exp(-'Yield curve'!G424*$G$9/100)</f>
        <v>0.5883695748</v>
      </c>
      <c r="H431" s="10">
        <f>exp(-'Yield curve'!H424*$H$9/100)</f>
        <v>0.5423737172</v>
      </c>
      <c r="I431" s="10">
        <f>exp(-'Yield curve'!I424*$I$9/100)</f>
        <v>0.4992408339</v>
      </c>
      <c r="J431" s="10">
        <f>exp(-'Yield curve'!J424*$J$9/100)</f>
        <v>0.460059247</v>
      </c>
      <c r="K431" s="10">
        <f>exp(-'Yield curve'!K424*$K$9/100)</f>
        <v>0.4244334747</v>
      </c>
      <c r="L431" s="10">
        <f>exp(-'Yield curve'!L424*$L$9/100)</f>
        <v>0.3906903408</v>
      </c>
      <c r="M431" s="10">
        <f>exp(-'Yield curve'!M424*$M$9/100)</f>
        <v>0.3598168957</v>
      </c>
      <c r="N431" s="10">
        <f>exp(-'Yield curve'!N424*$N$9/100)</f>
        <v>0.3315555207</v>
      </c>
      <c r="O431" s="10">
        <f>exp(-'Yield curve'!O424*$O$9/100)</f>
        <v>0.3056728092</v>
      </c>
      <c r="P431" s="10">
        <f>exp(-'Yield curve'!P424*$P$9/100)</f>
        <v>0.2819571979</v>
      </c>
      <c r="Q431" s="10">
        <f>exp(-'Yield curve'!Q424*$Q$9/100)</f>
        <v>0.2595515357</v>
      </c>
      <c r="R431" s="10">
        <f>exp(-'Yield curve'!R424*$R$9/100)</f>
        <v>0.2389741242</v>
      </c>
      <c r="S431" s="10">
        <f>exp(-'Yield curve'!S424*$S$9/100)</f>
        <v>0.220072113</v>
      </c>
      <c r="T431" s="10">
        <f>exp(-'Yield curve'!T424*$T$9/100)</f>
        <v>0.2027057214</v>
      </c>
      <c r="U431" s="99">
        <f>exp(-'Yield curve'!U424*$U$9/100)</f>
        <v>0.186747097</v>
      </c>
      <c r="V431" s="99">
        <f t="shared" si="4"/>
        <v>55.15457187</v>
      </c>
      <c r="W431" s="99">
        <f t="shared" si="5"/>
        <v>11.97303883</v>
      </c>
      <c r="X431" s="99">
        <f>W431*(Bonds!AO421/100)*(1/(1+(Bonds!U421/100)))</f>
        <v>0.002209251559</v>
      </c>
      <c r="Y431" s="99">
        <f>-W431*Bonds!$AS$8</f>
        <v>-1.874709206</v>
      </c>
      <c r="Z431" s="99">
        <f t="shared" si="6"/>
        <v>-5.928351042</v>
      </c>
    </row>
    <row r="432">
      <c r="A432" s="262">
        <v>42528.0</v>
      </c>
      <c r="B432" s="10">
        <f>exp(-'Yield curve'!B425*$B$9/100)</f>
        <v>0.9069209392</v>
      </c>
      <c r="C432" s="10">
        <f>exp(-'Yield curve'!C425*$C$9/100)</f>
        <v>0.8274554583</v>
      </c>
      <c r="D432" s="10">
        <f>exp(-'Yield curve'!D425*$D$9/100)</f>
        <v>0.7569939634</v>
      </c>
      <c r="E432" s="10">
        <f>exp(-'Yield curve'!E425*$E$9/100)</f>
        <v>0.6937802578</v>
      </c>
      <c r="F432" s="10">
        <f>exp(-'Yield curve'!F425*$F$9/100)</f>
        <v>0.6376281516</v>
      </c>
      <c r="G432" s="10">
        <f>exp(-'Yield curve'!G425*$G$9/100)</f>
        <v>0.5862552524</v>
      </c>
      <c r="H432" s="10">
        <f>exp(-'Yield curve'!H425*$H$9/100)</f>
        <v>0.5401005246</v>
      </c>
      <c r="I432" s="10">
        <f>exp(-'Yield curve'!I425*$I$9/100)</f>
        <v>0.4972478591</v>
      </c>
      <c r="J432" s="10">
        <f>exp(-'Yield curve'!J425*$J$9/100)</f>
        <v>0.4584060113</v>
      </c>
      <c r="K432" s="10">
        <f>exp(-'Yield curve'!K425*$K$9/100)</f>
        <v>0.4231620823</v>
      </c>
      <c r="L432" s="10">
        <f>exp(-'Yield curve'!L425*$L$9/100)</f>
        <v>0.3895745628</v>
      </c>
      <c r="M432" s="10">
        <f>exp(-'Yield curve'!M425*$M$9/100)</f>
        <v>0.3588682319</v>
      </c>
      <c r="N432" s="10">
        <f>exp(-'Yield curve'!N425*$N$9/100)</f>
        <v>0.3307805878</v>
      </c>
      <c r="O432" s="10">
        <f>exp(-'Yield curve'!O425*$O$9/100)</f>
        <v>0.3050742773</v>
      </c>
      <c r="P432" s="10">
        <f>exp(-'Yield curve'!P425*$P$9/100)</f>
        <v>0.2815345792</v>
      </c>
      <c r="Q432" s="10">
        <f>exp(-'Yield curve'!Q425*$Q$9/100)</f>
        <v>0.2593854758</v>
      </c>
      <c r="R432" s="10">
        <f>exp(-'Yield curve'!R425*$R$9/100)</f>
        <v>0.2390553892</v>
      </c>
      <c r="S432" s="10">
        <f>exp(-'Yield curve'!S425*$S$9/100)</f>
        <v>0.2203892451</v>
      </c>
      <c r="T432" s="10">
        <f>exp(-'Yield curve'!T425*$T$9/100)</f>
        <v>0.2032456364</v>
      </c>
      <c r="U432" s="99">
        <f>exp(-'Yield curve'!U425*$U$9/100)</f>
        <v>0.1874955813</v>
      </c>
      <c r="V432" s="99">
        <f t="shared" si="4"/>
        <v>55.1629744</v>
      </c>
      <c r="W432" s="99">
        <f t="shared" si="5"/>
        <v>11.99036133</v>
      </c>
      <c r="X432" s="99">
        <f>W432*(Bonds!AO422/100)*(1/(1+(Bonds!U422/100)))</f>
        <v>-0.01548999341</v>
      </c>
      <c r="Y432" s="99">
        <f>-W432*Bonds!$AS$8</f>
        <v>-1.877421521</v>
      </c>
      <c r="Z432" s="99">
        <f t="shared" si="6"/>
        <v>-5.936928135</v>
      </c>
    </row>
    <row r="433">
      <c r="A433" s="262">
        <v>42527.0</v>
      </c>
      <c r="B433" s="10">
        <f>exp(-'Yield curve'!B426*$B$9/100)</f>
        <v>0.9071023416</v>
      </c>
      <c r="C433" s="10">
        <f>exp(-'Yield curve'!C426*$C$9/100)</f>
        <v>0.8271245423</v>
      </c>
      <c r="D433" s="10">
        <f>exp(-'Yield curve'!D426*$D$9/100)</f>
        <v>0.7565399032</v>
      </c>
      <c r="E433" s="10">
        <f>exp(-'Yield curve'!E426*$E$9/100)</f>
        <v>0.6930868243</v>
      </c>
      <c r="F433" s="10">
        <f>exp(-'Yield curve'!F426*$F$9/100)</f>
        <v>0.6366724264</v>
      </c>
      <c r="G433" s="10">
        <f>exp(-'Yield curve'!G426*$G$9/100)</f>
        <v>0.5852009421</v>
      </c>
      <c r="H433" s="10">
        <f>exp(-'Yield curve'!H426*$H$9/100)</f>
        <v>0.5389675036</v>
      </c>
      <c r="I433" s="10">
        <f>exp(-'Yield curve'!I426*$I$9/100)</f>
        <v>0.4956592092</v>
      </c>
      <c r="J433" s="10">
        <f>exp(-'Yield curve'!J426*$J$9/100)</f>
        <v>0.4563478187</v>
      </c>
      <c r="K433" s="10">
        <f>exp(-'Yield curve'!K426*$K$9/100)</f>
        <v>0.4206307115</v>
      </c>
      <c r="L433" s="10">
        <f>exp(-'Yield curve'!L426*$L$9/100)</f>
        <v>0.3866714163</v>
      </c>
      <c r="M433" s="10">
        <f>exp(-'Yield curve'!M426*$M$9/100)</f>
        <v>0.3556102327</v>
      </c>
      <c r="N433" s="10">
        <f>exp(-'Yield curve'!N426*$N$9/100)</f>
        <v>0.3271881144</v>
      </c>
      <c r="O433" s="10">
        <f>exp(-'Yield curve'!O426*$O$9/100)</f>
        <v>0.3011701173</v>
      </c>
      <c r="P433" s="10">
        <f>exp(-'Yield curve'!P426*$P$9/100)</f>
        <v>0.2773430753</v>
      </c>
      <c r="Q433" s="10">
        <f>exp(-'Yield curve'!Q426*$Q$9/100)</f>
        <v>0.2549417988</v>
      </c>
      <c r="R433" s="10">
        <f>exp(-'Yield curve'!R426*$R$9/100)</f>
        <v>0.2343873946</v>
      </c>
      <c r="S433" s="10">
        <f>exp(-'Yield curve'!S426*$S$9/100)</f>
        <v>0.215524648</v>
      </c>
      <c r="T433" s="10">
        <f>exp(-'Yield curve'!T426*$T$9/100)</f>
        <v>0.1982116262</v>
      </c>
      <c r="U433" s="99">
        <f>exp(-'Yield curve'!U426*$U$9/100)</f>
        <v>0.1823185221</v>
      </c>
      <c r="V433" s="99">
        <f t="shared" si="4"/>
        <v>54.43464889</v>
      </c>
      <c r="W433" s="99">
        <f t="shared" si="5"/>
        <v>11.90527029</v>
      </c>
      <c r="X433" s="99">
        <f>W433*(Bonds!AO423/100)*(1/(1+(Bonds!U423/100)))</f>
        <v>-0.02194317629</v>
      </c>
      <c r="Y433" s="99">
        <f>-W433*Bonds!$AS$8</f>
        <v>-1.864098175</v>
      </c>
      <c r="Z433" s="99">
        <f t="shared" si="6"/>
        <v>-5.894796014</v>
      </c>
    </row>
    <row r="434">
      <c r="A434" s="262">
        <v>42524.0</v>
      </c>
      <c r="B434" s="10">
        <f>exp(-'Yield curve'!B427*$B$9/100)</f>
        <v>0.9067395732</v>
      </c>
      <c r="C434" s="10">
        <f>exp(-'Yield curve'!C427*$C$9/100)</f>
        <v>0.8271245423</v>
      </c>
      <c r="D434" s="10">
        <f>exp(-'Yield curve'!D427*$D$9/100)</f>
        <v>0.7551793562</v>
      </c>
      <c r="E434" s="10">
        <f>exp(-'Yield curve'!E427*$E$9/100)</f>
        <v>0.6905961976</v>
      </c>
      <c r="F434" s="10">
        <f>exp(-'Yield curve'!F427*$F$9/100)</f>
        <v>0.632863829</v>
      </c>
      <c r="G434" s="10">
        <f>exp(-'Yield curve'!G427*$G$9/100)</f>
        <v>0.5804799602</v>
      </c>
      <c r="H434" s="10">
        <f>exp(-'Yield curve'!H427*$H$9/100)</f>
        <v>0.5333379517</v>
      </c>
      <c r="I434" s="10">
        <f>exp(-'Yield curve'!I427*$I$9/100)</f>
        <v>0.4896162621</v>
      </c>
      <c r="J434" s="10">
        <f>exp(-'Yield curve'!J427*$J$9/100)</f>
        <v>0.4499584652</v>
      </c>
      <c r="K434" s="10">
        <f>exp(-'Yield curve'!K427*$K$9/100)</f>
        <v>0.4139541749</v>
      </c>
      <c r="L434" s="10">
        <f>exp(-'Yield curve'!L427*$L$9/100)</f>
        <v>0.3797584068</v>
      </c>
      <c r="M434" s="10">
        <f>exp(-'Yield curve'!M427*$M$9/100)</f>
        <v>0.3485129117</v>
      </c>
      <c r="N434" s="10">
        <f>exp(-'Yield curve'!N427*$N$9/100)</f>
        <v>0.319953374</v>
      </c>
      <c r="O434" s="10">
        <f>exp(-'Yield curve'!O427*$O$9/100)</f>
        <v>0.293839964</v>
      </c>
      <c r="P434" s="10">
        <f>exp(-'Yield curve'!P427*$P$9/100)</f>
        <v>0.2699550001</v>
      </c>
      <c r="Q434" s="10">
        <f>exp(-'Yield curve'!Q427*$Q$9/100)</f>
        <v>0.2475457167</v>
      </c>
      <c r="R434" s="10">
        <f>exp(-'Yield curve'!R427*$R$9/100)</f>
        <v>0.2270148148</v>
      </c>
      <c r="S434" s="10">
        <f>exp(-'Yield curve'!S427*$S$9/100)</f>
        <v>0.2082033568</v>
      </c>
      <c r="T434" s="10">
        <f>exp(-'Yield curve'!T427*$T$9/100)</f>
        <v>0.1909659766</v>
      </c>
      <c r="U434" s="99">
        <f>exp(-'Yield curve'!U427*$U$9/100)</f>
        <v>0.1751697106</v>
      </c>
      <c r="V434" s="99">
        <f t="shared" si="4"/>
        <v>53.28004924</v>
      </c>
      <c r="W434" s="99">
        <f t="shared" si="5"/>
        <v>11.78991378</v>
      </c>
      <c r="X434" s="99">
        <f>W434*(Bonds!AO424/100)*(1/(1+(Bonds!U424/100)))</f>
        <v>-0.01626793365</v>
      </c>
      <c r="Y434" s="99">
        <f>-W434*Bonds!$AS$8</f>
        <v>-1.846035934</v>
      </c>
      <c r="Z434" s="99">
        <f t="shared" si="6"/>
        <v>-5.837678193</v>
      </c>
    </row>
    <row r="435">
      <c r="A435" s="262">
        <v>42523.0</v>
      </c>
      <c r="B435" s="10">
        <f>exp(-'Yield curve'!B428*$B$9/100)</f>
        <v>0.9069209392</v>
      </c>
      <c r="C435" s="10">
        <f>exp(-'Yield curve'!C428*$C$9/100)</f>
        <v>0.8261325882</v>
      </c>
      <c r="D435" s="10">
        <f>exp(-'Yield curve'!D428*$D$9/100)</f>
        <v>0.7535951436</v>
      </c>
      <c r="E435" s="10">
        <f>exp(-'Yield curve'!E428*$E$9/100)</f>
        <v>0.6888029797</v>
      </c>
      <c r="F435" s="10">
        <f>exp(-'Yield curve'!F428*$F$9/100)</f>
        <v>0.6309680826</v>
      </c>
      <c r="G435" s="10">
        <f>exp(-'Yield curve'!G428*$G$9/100)</f>
        <v>0.5782204972</v>
      </c>
      <c r="H435" s="10">
        <f>exp(-'Yield curve'!H428*$H$9/100)</f>
        <v>0.530730988</v>
      </c>
      <c r="I435" s="10">
        <f>exp(-'Yield curve'!I428*$I$9/100)</f>
        <v>0.4863630099</v>
      </c>
      <c r="J435" s="10">
        <f>exp(-'Yield curve'!J428*$J$9/100)</f>
        <v>0.446060806</v>
      </c>
      <c r="K435" s="10">
        <f>exp(-'Yield curve'!K428*$K$9/100)</f>
        <v>0.4094256316</v>
      </c>
      <c r="L435" s="10">
        <f>exp(-'Yield curve'!L428*$L$9/100)</f>
        <v>0.3749434741</v>
      </c>
      <c r="M435" s="10">
        <f>exp(-'Yield curve'!M428*$M$9/100)</f>
        <v>0.3434478494</v>
      </c>
      <c r="N435" s="10">
        <f>exp(-'Yield curve'!N428*$N$9/100)</f>
        <v>0.3146734011</v>
      </c>
      <c r="O435" s="10">
        <f>exp(-'Yield curve'!O428*$O$9/100)</f>
        <v>0.2883789111</v>
      </c>
      <c r="P435" s="10">
        <f>exp(-'Yield curve'!P428*$P$9/100)</f>
        <v>0.2643450557</v>
      </c>
      <c r="Q435" s="10">
        <f>exp(-'Yield curve'!Q428*$Q$9/100)</f>
        <v>0.2419848883</v>
      </c>
      <c r="R435" s="10">
        <f>exp(-'Yield curve'!R428*$R$9/100)</f>
        <v>0.2215249621</v>
      </c>
      <c r="S435" s="10">
        <f>exp(-'Yield curve'!S428*$S$9/100)</f>
        <v>0.2028030435</v>
      </c>
      <c r="T435" s="10">
        <f>exp(-'Yield curve'!T428*$T$9/100)</f>
        <v>0.1856708122</v>
      </c>
      <c r="U435" s="99">
        <f>exp(-'Yield curve'!U428*$U$9/100)</f>
        <v>0.1699926633</v>
      </c>
      <c r="V435" s="99">
        <f t="shared" si="4"/>
        <v>52.45920924</v>
      </c>
      <c r="W435" s="99">
        <f t="shared" si="5"/>
        <v>11.70168049</v>
      </c>
      <c r="X435" s="99">
        <f>W435*(Bonds!AO425/100)*(1/(1+(Bonds!U425/100)))</f>
        <v>0.005374646561</v>
      </c>
      <c r="Y435" s="99">
        <f>-W435*Bonds!$AS$8</f>
        <v>-1.83222058</v>
      </c>
      <c r="Z435" s="99">
        <f t="shared" si="6"/>
        <v>-5.79399021</v>
      </c>
    </row>
    <row r="436">
      <c r="A436" s="262">
        <v>42522.0</v>
      </c>
      <c r="B436" s="10">
        <f>exp(-'Yield curve'!B429*$B$9/100)</f>
        <v>0.9066489038</v>
      </c>
      <c r="C436" s="10">
        <f>exp(-'Yield curve'!C429*$C$9/100)</f>
        <v>0.8261325882</v>
      </c>
      <c r="D436" s="10">
        <f>exp(-'Yield curve'!D429*$D$9/100)</f>
        <v>0.7535951436</v>
      </c>
      <c r="E436" s="10">
        <f>exp(-'Yield curve'!E429*$E$9/100)</f>
        <v>0.6885275136</v>
      </c>
      <c r="F436" s="10">
        <f>exp(-'Yield curve'!F429*$F$9/100)</f>
        <v>0.6303374299</v>
      </c>
      <c r="G436" s="10">
        <f>exp(-'Yield curve'!G429*$G$9/100)</f>
        <v>0.5775270488</v>
      </c>
      <c r="H436" s="10">
        <f>exp(-'Yield curve'!H429*$H$9/100)</f>
        <v>0.5299884845</v>
      </c>
      <c r="I436" s="10">
        <f>exp(-'Yield curve'!I429*$I$9/100)</f>
        <v>0.4859740751</v>
      </c>
      <c r="J436" s="10">
        <f>exp(-'Yield curve'!J429*$J$9/100)</f>
        <v>0.446060806</v>
      </c>
      <c r="K436" s="10">
        <f>exp(-'Yield curve'!K429*$K$9/100)</f>
        <v>0.409835262</v>
      </c>
      <c r="L436" s="10">
        <f>exp(-'Yield curve'!L429*$L$9/100)</f>
        <v>0.3756039557</v>
      </c>
      <c r="M436" s="10">
        <f>exp(-'Yield curve'!M429*$M$9/100)</f>
        <v>0.3443557497</v>
      </c>
      <c r="N436" s="10">
        <f>exp(-'Yield curve'!N429*$N$9/100)</f>
        <v>0.3158208994</v>
      </c>
      <c r="O436" s="10">
        <f>exp(-'Yield curve'!O429*$O$9/100)</f>
        <v>0.2897548669</v>
      </c>
      <c r="P436" s="10">
        <f>exp(-'Yield curve'!P429*$P$9/100)</f>
        <v>0.2659358938</v>
      </c>
      <c r="Q436" s="10">
        <f>exp(-'Yield curve'!Q429*$Q$9/100)</f>
        <v>0.2436165028</v>
      </c>
      <c r="R436" s="10">
        <f>exp(-'Yield curve'!R429*$R$9/100)</f>
        <v>0.2231881815</v>
      </c>
      <c r="S436" s="10">
        <f>exp(-'Yield curve'!S429*$S$9/100)</f>
        <v>0.2044892238</v>
      </c>
      <c r="T436" s="10">
        <f>exp(-'Yield curve'!T429*$T$9/100)</f>
        <v>0.1873718751</v>
      </c>
      <c r="U436" s="99">
        <f>exp(-'Yield curve'!U429*$U$9/100)</f>
        <v>0.171701118</v>
      </c>
      <c r="V436" s="99">
        <f t="shared" si="4"/>
        <v>52.67597388</v>
      </c>
      <c r="W436" s="99">
        <f t="shared" si="5"/>
        <v>11.73468406</v>
      </c>
      <c r="X436" s="99">
        <f>W436*(Bonds!AO426/100)*(1/(1+(Bonds!U426/100)))</f>
        <v>0.01725530236</v>
      </c>
      <c r="Y436" s="99">
        <f>-W436*Bonds!$AS$8</f>
        <v>-1.837388198</v>
      </c>
      <c r="Z436" s="99">
        <f t="shared" si="6"/>
        <v>-5.810331652</v>
      </c>
    </row>
    <row r="437">
      <c r="A437" s="262">
        <v>42521.0</v>
      </c>
      <c r="B437" s="10">
        <f>exp(-'Yield curve'!B430*$B$9/100)</f>
        <v>0.9074652551</v>
      </c>
      <c r="C437" s="10">
        <f>exp(-'Yield curve'!C430*$C$9/100)</f>
        <v>0.8274554583</v>
      </c>
      <c r="D437" s="10">
        <f>exp(-'Yield curve'!D430*$D$9/100)</f>
        <v>0.7558593236</v>
      </c>
      <c r="E437" s="10">
        <f>exp(-'Yield curve'!E430*$E$9/100)</f>
        <v>0.6912871392</v>
      </c>
      <c r="F437" s="10">
        <f>exp(-'Yield curve'!F430*$F$9/100)</f>
        <v>0.6334970094</v>
      </c>
      <c r="G437" s="10">
        <f>exp(-'Yield curve'!G430*$G$9/100)</f>
        <v>0.5808283527</v>
      </c>
      <c r="H437" s="10">
        <f>exp(-'Yield curve'!H430*$H$9/100)</f>
        <v>0.5333379517</v>
      </c>
      <c r="I437" s="10">
        <f>exp(-'Yield curve'!I430*$I$9/100)</f>
        <v>0.4897468438</v>
      </c>
      <c r="J437" s="10">
        <f>exp(-'Yield curve'!J430*$J$9/100)</f>
        <v>0.4502285213</v>
      </c>
      <c r="K437" s="10">
        <f>exp(-'Yield curve'!K430*$K$9/100)</f>
        <v>0.4143683361</v>
      </c>
      <c r="L437" s="10">
        <f>exp(-'Yield curve'!L430*$L$9/100)</f>
        <v>0.3803436853</v>
      </c>
      <c r="M437" s="10">
        <f>exp(-'Yield curve'!M430*$M$9/100)</f>
        <v>0.3492665132</v>
      </c>
      <c r="N437" s="10">
        <f>exp(-'Yield curve'!N430*$N$9/100)</f>
        <v>0.3208697505</v>
      </c>
      <c r="O437" s="10">
        <f>exp(-'Yield curve'!O430*$O$9/100)</f>
        <v>0.2949114905</v>
      </c>
      <c r="P437" s="10">
        <f>exp(-'Yield curve'!P430*$P$9/100)</f>
        <v>0.271172535</v>
      </c>
      <c r="Q437" s="10">
        <f>exp(-'Yield curve'!Q430*$Q$9/100)</f>
        <v>0.2489756944</v>
      </c>
      <c r="R437" s="10">
        <f>exp(-'Yield curve'!R430*$R$9/100)</f>
        <v>0.228641501</v>
      </c>
      <c r="S437" s="10">
        <f>exp(-'Yield curve'!S430*$S$9/100)</f>
        <v>0.2100100274</v>
      </c>
      <c r="T437" s="10">
        <f>exp(-'Yield curve'!T430*$T$9/100)</f>
        <v>0.1929353732</v>
      </c>
      <c r="U437" s="99">
        <f>exp(-'Yield curve'!U430*$U$9/100)</f>
        <v>0.17728441</v>
      </c>
      <c r="V437" s="99">
        <f t="shared" si="4"/>
        <v>53.56238168</v>
      </c>
      <c r="W437" s="99">
        <f t="shared" si="5"/>
        <v>11.82483901</v>
      </c>
      <c r="X437" s="99">
        <f>W437*(Bonds!AO427/100)*(1/(1+(Bonds!U427/100)))</f>
        <v>-0.00435336917</v>
      </c>
      <c r="Y437" s="99">
        <f>-W437*Bonds!$AS$8</f>
        <v>-1.85150444</v>
      </c>
      <c r="Z437" s="99">
        <f t="shared" si="6"/>
        <v>-5.854971129</v>
      </c>
    </row>
    <row r="438">
      <c r="A438" s="262">
        <v>42520.0</v>
      </c>
      <c r="B438" s="10">
        <f>exp(-'Yield curve'!B431*$B$9/100)</f>
        <v>0.9084640161</v>
      </c>
      <c r="C438" s="10">
        <f>exp(-'Yield curve'!C431*$C$9/100)</f>
        <v>0.8272899838</v>
      </c>
      <c r="D438" s="10">
        <f>exp(-'Yield curve'!D431*$D$9/100)</f>
        <v>0.7551793562</v>
      </c>
      <c r="E438" s="10">
        <f>exp(-'Yield curve'!E431*$E$9/100)</f>
        <v>0.6908724913</v>
      </c>
      <c r="F438" s="10">
        <f>exp(-'Yield curve'!F431*$F$9/100)</f>
        <v>0.6334970094</v>
      </c>
      <c r="G438" s="10">
        <f>exp(-'Yield curve'!G431*$G$9/100)</f>
        <v>0.5810026274</v>
      </c>
      <c r="H438" s="10">
        <f>exp(-'Yield curve'!H431*$H$9/100)</f>
        <v>0.533711419</v>
      </c>
      <c r="I438" s="10">
        <f>exp(-'Yield curve'!I431*$I$9/100)</f>
        <v>0.4897468438</v>
      </c>
      <c r="J438" s="10">
        <f>exp(-'Yield curve'!J431*$J$9/100)</f>
        <v>0.4498234979</v>
      </c>
      <c r="K438" s="10">
        <f>exp(-'Yield curve'!K431*$K$9/100)</f>
        <v>0.4135404276</v>
      </c>
      <c r="L438" s="10">
        <f>exp(-'Yield curve'!L431*$L$9/100)</f>
        <v>0.3794243664</v>
      </c>
      <c r="M438" s="10">
        <f>exp(-'Yield curve'!M431*$M$9/100)</f>
        <v>0.3482620728</v>
      </c>
      <c r="N438" s="10">
        <f>exp(-'Yield curve'!N431*$N$9/100)</f>
        <v>0.3197870415</v>
      </c>
      <c r="O438" s="10">
        <f>exp(-'Yield curve'!O431*$O$9/100)</f>
        <v>0.2937577003</v>
      </c>
      <c r="P438" s="10">
        <f>exp(-'Yield curve'!P431*$P$9/100)</f>
        <v>0.2699550001</v>
      </c>
      <c r="Q438" s="10">
        <f>exp(-'Yield curve'!Q431*$Q$9/100)</f>
        <v>0.2477041967</v>
      </c>
      <c r="R438" s="10">
        <f>exp(-'Yield curve'!R431*$R$9/100)</f>
        <v>0.227323765</v>
      </c>
      <c r="S438" s="10">
        <f>exp(-'Yield curve'!S431*$S$9/100)</f>
        <v>0.2086535621</v>
      </c>
      <c r="T438" s="10">
        <f>exp(-'Yield curve'!T431*$T$9/100)</f>
        <v>0.1915473964</v>
      </c>
      <c r="U438" s="99">
        <f>exp(-'Yield curve'!U431*$U$9/100)</f>
        <v>0.1758717927</v>
      </c>
      <c r="V438" s="99">
        <f t="shared" si="4"/>
        <v>53.36883754</v>
      </c>
      <c r="W438" s="99">
        <f t="shared" si="5"/>
        <v>11.79951416</v>
      </c>
      <c r="X438" s="99">
        <f>W438*(Bonds!AO428/100)*(1/(1+(Bonds!U428/100)))</f>
        <v>0.006513670526</v>
      </c>
      <c r="Y438" s="99">
        <f>-W438*Bonds!$AS$8</f>
        <v>-1.847539137</v>
      </c>
      <c r="Z438" s="99">
        <f t="shared" si="6"/>
        <v>-5.842431739</v>
      </c>
    </row>
    <row r="439">
      <c r="A439" s="262">
        <v>42517.0</v>
      </c>
      <c r="B439" s="10">
        <f>exp(-'Yield curve'!B432*$B$9/100)</f>
        <v>0.9084640161</v>
      </c>
      <c r="C439" s="10">
        <f>exp(-'Yield curve'!C432*$C$9/100)</f>
        <v>0.8277865067</v>
      </c>
      <c r="D439" s="10">
        <f>exp(-'Yield curve'!D432*$D$9/100)</f>
        <v>0.7560861154</v>
      </c>
      <c r="E439" s="10">
        <f>exp(-'Yield curve'!E432*$E$9/100)</f>
        <v>0.6915637094</v>
      </c>
      <c r="F439" s="10">
        <f>exp(-'Yield curve'!F432*$F$9/100)</f>
        <v>0.6338138371</v>
      </c>
      <c r="G439" s="10">
        <f>exp(-'Yield curve'!G432*$G$9/100)</f>
        <v>0.5811769543</v>
      </c>
      <c r="H439" s="10">
        <f>exp(-'Yield curve'!H432*$H$9/100)</f>
        <v>0.533711419</v>
      </c>
      <c r="I439" s="10">
        <f>exp(-'Yield curve'!I432*$I$9/100)</f>
        <v>0.4897468438</v>
      </c>
      <c r="J439" s="10">
        <f>exp(-'Yield curve'!J432*$J$9/100)</f>
        <v>0.4498234979</v>
      </c>
      <c r="K439" s="10">
        <f>exp(-'Yield curve'!K432*$K$9/100)</f>
        <v>0.4135404276</v>
      </c>
      <c r="L439" s="10">
        <f>exp(-'Yield curve'!L432*$L$9/100)</f>
        <v>0.3796748692</v>
      </c>
      <c r="M439" s="10">
        <f>exp(-'Yield curve'!M432*$M$9/100)</f>
        <v>0.3487639314</v>
      </c>
      <c r="N439" s="10">
        <f>exp(-'Yield curve'!N432*$N$9/100)</f>
        <v>0.3205362194</v>
      </c>
      <c r="O439" s="10">
        <f>exp(-'Yield curve'!O432*$O$9/100)</f>
        <v>0.2947463863</v>
      </c>
      <c r="P439" s="10">
        <f>exp(-'Yield curve'!P432*$P$9/100)</f>
        <v>0.271172535</v>
      </c>
      <c r="Q439" s="10">
        <f>exp(-'Yield curve'!Q432*$Q$9/100)</f>
        <v>0.2491350899</v>
      </c>
      <c r="R439" s="10">
        <f>exp(-'Yield curve'!R432*$R$9/100)</f>
        <v>0.228952665</v>
      </c>
      <c r="S439" s="10">
        <f>exp(-'Yield curve'!S432*$S$9/100)</f>
        <v>0.2104641393</v>
      </c>
      <c r="T439" s="10">
        <f>exp(-'Yield curve'!T432*$T$9/100)</f>
        <v>0.1935227892</v>
      </c>
      <c r="U439" s="99">
        <f>exp(-'Yield curve'!U432*$U$9/100)</f>
        <v>0.1779949678</v>
      </c>
      <c r="V439" s="99">
        <f t="shared" si="4"/>
        <v>53.64220446</v>
      </c>
      <c r="W439" s="99">
        <f t="shared" si="5"/>
        <v>11.83516447</v>
      </c>
      <c r="X439" s="99">
        <f>W439*(Bonds!AO429/100)*(1/(1+(Bonds!U429/100)))</f>
        <v>0.004357972741</v>
      </c>
      <c r="Y439" s="99">
        <f>-W439*Bonds!$AS$8</f>
        <v>-1.853121176</v>
      </c>
      <c r="Z439" s="99">
        <f t="shared" si="6"/>
        <v>-5.860083696</v>
      </c>
    </row>
    <row r="440">
      <c r="A440" s="262">
        <v>42516.0</v>
      </c>
      <c r="B440" s="10">
        <f>exp(-'Yield curve'!B433*$B$9/100)</f>
        <v>0.9091001635</v>
      </c>
      <c r="C440" s="10">
        <f>exp(-'Yield curve'!C433*$C$9/100)</f>
        <v>0.8279520806</v>
      </c>
      <c r="D440" s="10">
        <f>exp(-'Yield curve'!D433*$D$9/100)</f>
        <v>0.7560861154</v>
      </c>
      <c r="E440" s="10">
        <f>exp(-'Yield curve'!E433*$E$9/100)</f>
        <v>0.6917020359</v>
      </c>
      <c r="F440" s="10">
        <f>exp(-'Yield curve'!F433*$F$9/100)</f>
        <v>0.6341308233</v>
      </c>
      <c r="G440" s="10">
        <f>exp(-'Yield curve'!G433*$G$9/100)</f>
        <v>0.581700249</v>
      </c>
      <c r="H440" s="10">
        <f>exp(-'Yield curve'!H433*$H$9/100)</f>
        <v>0.5344591382</v>
      </c>
      <c r="I440" s="10">
        <f>exp(-'Yield curve'!I433*$I$9/100)</f>
        <v>0.4906618917</v>
      </c>
      <c r="J440" s="10">
        <f>exp(-'Yield curve'!J433*$J$9/100)</f>
        <v>0.4509043708</v>
      </c>
      <c r="K440" s="10">
        <f>exp(-'Yield curve'!K433*$K$9/100)</f>
        <v>0.4147829117</v>
      </c>
      <c r="L440" s="10">
        <f>exp(-'Yield curve'!L433*$L$9/100)</f>
        <v>0.3810136796</v>
      </c>
      <c r="M440" s="10">
        <f>exp(-'Yield curve'!M433*$M$9/100)</f>
        <v>0.350189795</v>
      </c>
      <c r="N440" s="10">
        <f>exp(-'Yield curve'!N433*$N$9/100)</f>
        <v>0.3220398446</v>
      </c>
      <c r="O440" s="10">
        <f>exp(-'Yield curve'!O433*$O$9/100)</f>
        <v>0.2963186155</v>
      </c>
      <c r="P440" s="10">
        <f>exp(-'Yield curve'!P433*$P$9/100)</f>
        <v>0.2728044611</v>
      </c>
      <c r="Q440" s="10">
        <f>exp(-'Yield curve'!Q433*$Q$9/100)</f>
        <v>0.2507346676</v>
      </c>
      <c r="R440" s="10">
        <f>exp(-'Yield curve'!R433*$R$9/100)</f>
        <v>0.2305148485</v>
      </c>
      <c r="S440" s="10">
        <f>exp(-'Yield curve'!S433*$S$9/100)</f>
        <v>0.2119849494</v>
      </c>
      <c r="T440" s="10">
        <f>exp(-'Yield curve'!T433*$T$9/100)</f>
        <v>0.1949991655</v>
      </c>
      <c r="U440" s="99">
        <f>exp(-'Yield curve'!U433*$U$9/100)</f>
        <v>0.1794246386</v>
      </c>
      <c r="V440" s="99">
        <f t="shared" si="4"/>
        <v>53.86848164</v>
      </c>
      <c r="W440" s="99">
        <f t="shared" si="5"/>
        <v>11.85895017</v>
      </c>
      <c r="X440" s="99">
        <f>W440*(Bonds!AO430/100)*(1/(1+(Bonds!U430/100)))</f>
        <v>0.001092084922</v>
      </c>
      <c r="Y440" s="99">
        <f>-W440*Bonds!$AS$8</f>
        <v>-1.856845483</v>
      </c>
      <c r="Z440" s="99">
        <f t="shared" si="6"/>
        <v>-5.87186099</v>
      </c>
    </row>
    <row r="441">
      <c r="A441" s="262">
        <v>42515.0</v>
      </c>
      <c r="B441" s="10">
        <f>exp(-'Yield curve'!B434*$B$9/100)</f>
        <v>0.909009258</v>
      </c>
      <c r="C441" s="10">
        <f>exp(-'Yield curve'!C434*$C$9/100)</f>
        <v>0.8277865067</v>
      </c>
      <c r="D441" s="10">
        <f>exp(-'Yield curve'!D434*$D$9/100)</f>
        <v>0.7558593236</v>
      </c>
      <c r="E441" s="10">
        <f>exp(-'Yield curve'!E434*$E$9/100)</f>
        <v>0.6919787721</v>
      </c>
      <c r="F441" s="10">
        <f>exp(-'Yield curve'!F434*$F$9/100)</f>
        <v>0.6350827332</v>
      </c>
      <c r="G441" s="10">
        <f>exp(-'Yield curve'!G434*$G$9/100)</f>
        <v>0.5829231031</v>
      </c>
      <c r="H441" s="10">
        <f>exp(-'Yield curve'!H434*$H$9/100)</f>
        <v>0.5359577209</v>
      </c>
      <c r="I441" s="10">
        <f>exp(-'Yield curve'!I434*$I$9/100)</f>
        <v>0.4921032796</v>
      </c>
      <c r="J441" s="10">
        <f>exp(-'Yield curve'!J434*$J$9/100)</f>
        <v>0.4522591151</v>
      </c>
      <c r="K441" s="10">
        <f>exp(-'Yield curve'!K434*$K$9/100)</f>
        <v>0.4160291288</v>
      </c>
      <c r="L441" s="10">
        <f>exp(-'Yield curve'!L434*$L$9/100)</f>
        <v>0.3821049385</v>
      </c>
      <c r="M441" s="10">
        <f>exp(-'Yield curve'!M434*$M$9/100)</f>
        <v>0.3511155175</v>
      </c>
      <c r="N441" s="10">
        <f>exp(-'Yield curve'!N434*$N$9/100)</f>
        <v>0.3227943002</v>
      </c>
      <c r="O441" s="10">
        <f>exp(-'Yield curve'!O434*$O$9/100)</f>
        <v>0.2968999695</v>
      </c>
      <c r="P441" s="10">
        <f>exp(-'Yield curve'!P434*$P$9/100)</f>
        <v>0.2732139749</v>
      </c>
      <c r="Q441" s="10">
        <f>exp(-'Yield curve'!Q434*$Q$9/100)</f>
        <v>0.2511361642</v>
      </c>
      <c r="R441" s="10">
        <f>exp(-'Yield curve'!R434*$R$9/100)</f>
        <v>0.230907057</v>
      </c>
      <c r="S441" s="10">
        <f>exp(-'Yield curve'!S434*$S$9/100)</f>
        <v>0.212366866</v>
      </c>
      <c r="T441" s="10">
        <f>exp(-'Yield curve'!T434*$T$9/100)</f>
        <v>0.1953700161</v>
      </c>
      <c r="U441" s="99">
        <f>exp(-'Yield curve'!U434*$U$9/100)</f>
        <v>0.1797838469</v>
      </c>
      <c r="V441" s="99">
        <f t="shared" si="4"/>
        <v>53.95711106</v>
      </c>
      <c r="W441" s="99">
        <f t="shared" si="5"/>
        <v>11.863177</v>
      </c>
      <c r="X441" s="99">
        <f>W441*(Bonds!AO431/100)*(1/(1+(Bonds!U431/100)))</f>
        <v>-0.00874059827</v>
      </c>
      <c r="Y441" s="99">
        <f>-W441*Bonds!$AS$8</f>
        <v>-1.85750731</v>
      </c>
      <c r="Z441" s="99">
        <f t="shared" si="6"/>
        <v>-5.873953869</v>
      </c>
    </row>
    <row r="442">
      <c r="A442" s="262">
        <v>42514.0</v>
      </c>
      <c r="B442" s="10">
        <f>exp(-'Yield curve'!B435*$B$9/100)</f>
        <v>0.9093729345</v>
      </c>
      <c r="C442" s="10">
        <f>exp(-'Yield curve'!C435*$C$9/100)</f>
        <v>0.8284490009</v>
      </c>
      <c r="D442" s="10">
        <f>exp(-'Yield curve'!D435*$D$9/100)</f>
        <v>0.7563129753</v>
      </c>
      <c r="E442" s="10">
        <f>exp(-'Yield curve'!E435*$E$9/100)</f>
        <v>0.6918403902</v>
      </c>
      <c r="F442" s="10">
        <f>exp(-'Yield curve'!F435*$F$9/100)</f>
        <v>0.6341308233</v>
      </c>
      <c r="G442" s="10">
        <f>exp(-'Yield curve'!G435*$G$9/100)</f>
        <v>0.5813513335</v>
      </c>
      <c r="H442" s="10">
        <f>exp(-'Yield curve'!H435*$H$9/100)</f>
        <v>0.533711419</v>
      </c>
      <c r="I442" s="10">
        <f>exp(-'Yield curve'!I435*$I$9/100)</f>
        <v>0.4897468438</v>
      </c>
      <c r="J442" s="10">
        <f>exp(-'Yield curve'!J435*$J$9/100)</f>
        <v>0.4498234979</v>
      </c>
      <c r="K442" s="10">
        <f>exp(-'Yield curve'!K435*$K$9/100)</f>
        <v>0.4135404276</v>
      </c>
      <c r="L442" s="10">
        <f>exp(-'Yield curve'!L435*$L$9/100)</f>
        <v>0.3795913499</v>
      </c>
      <c r="M442" s="10">
        <f>exp(-'Yield curve'!M435*$M$9/100)</f>
        <v>0.3485965649</v>
      </c>
      <c r="N442" s="10">
        <f>exp(-'Yield curve'!N435*$N$9/100)</f>
        <v>0.3202862986</v>
      </c>
      <c r="O442" s="10">
        <f>exp(-'Yield curve'!O435*$O$9/100)</f>
        <v>0.2944164551</v>
      </c>
      <c r="P442" s="10">
        <f>exp(-'Yield curve'!P435*$P$9/100)</f>
        <v>0.2707660812</v>
      </c>
      <c r="Q442" s="10">
        <f>exp(-'Yield curve'!Q435*$Q$9/100)</f>
        <v>0.2485776518</v>
      </c>
      <c r="R442" s="10">
        <f>exp(-'Yield curve'!R435*$R$9/100)</f>
        <v>0.2282531406</v>
      </c>
      <c r="S442" s="10">
        <f>exp(-'Yield curve'!S435*$S$9/100)</f>
        <v>0.2096323493</v>
      </c>
      <c r="T442" s="10">
        <f>exp(-'Yield curve'!T435*$T$9/100)</f>
        <v>0.192569144</v>
      </c>
      <c r="U442" s="99">
        <f>exp(-'Yield curve'!U435*$U$9/100)</f>
        <v>0.1769301955</v>
      </c>
      <c r="V442" s="99">
        <f t="shared" si="4"/>
        <v>53.52461506</v>
      </c>
      <c r="W442" s="99">
        <f t="shared" si="5"/>
        <v>11.81499423</v>
      </c>
      <c r="X442" s="99">
        <f>W442*(Bonds!AO432/100)*(1/(1+(Bonds!U432/100)))</f>
        <v>-0.001087336116</v>
      </c>
      <c r="Y442" s="99">
        <f>-W442*Bonds!$AS$8</f>
        <v>-1.84996297</v>
      </c>
      <c r="Z442" s="99">
        <f t="shared" si="6"/>
        <v>-5.850096571</v>
      </c>
    </row>
    <row r="443">
      <c r="A443" s="262">
        <v>42513.0</v>
      </c>
      <c r="B443" s="10">
        <f>exp(-'Yield curve'!B436*$B$9/100)</f>
        <v>0.9093729345</v>
      </c>
      <c r="C443" s="10">
        <f>exp(-'Yield curve'!C436*$C$9/100)</f>
        <v>0.8279520806</v>
      </c>
      <c r="D443" s="10">
        <f>exp(-'Yield curve'!D436*$D$9/100)</f>
        <v>0.7556325998</v>
      </c>
      <c r="E443" s="10">
        <f>exp(-'Yield curve'!E436*$E$9/100)</f>
        <v>0.6911488956</v>
      </c>
      <c r="F443" s="10">
        <f>exp(-'Yield curve'!F436*$F$9/100)</f>
        <v>0.6334970094</v>
      </c>
      <c r="G443" s="10">
        <f>exp(-'Yield curve'!G436*$G$9/100)</f>
        <v>0.5808283527</v>
      </c>
      <c r="H443" s="10">
        <f>exp(-'Yield curve'!H436*$H$9/100)</f>
        <v>0.5333379517</v>
      </c>
      <c r="I443" s="10">
        <f>exp(-'Yield curve'!I436*$I$9/100)</f>
        <v>0.4892247257</v>
      </c>
      <c r="J443" s="10">
        <f>exp(-'Yield curve'!J436*$J$9/100)</f>
        <v>0.4491492685</v>
      </c>
      <c r="K443" s="10">
        <f>exp(-'Yield curve'!K436*$K$9/100)</f>
        <v>0.4127141733</v>
      </c>
      <c r="L443" s="10">
        <f>exp(-'Yield curve'!L436*$L$9/100)</f>
        <v>0.3787571668</v>
      </c>
      <c r="M443" s="10">
        <f>exp(-'Yield curve'!M436*$M$9/100)</f>
        <v>0.3477609363</v>
      </c>
      <c r="N443" s="10">
        <f>exp(-'Yield curve'!N436*$N$9/100)</f>
        <v>0.3194546359</v>
      </c>
      <c r="O443" s="10">
        <f>exp(-'Yield curve'!O436*$O$9/100)</f>
        <v>0.2935932421</v>
      </c>
      <c r="P443" s="10">
        <f>exp(-'Yield curve'!P436*$P$9/100)</f>
        <v>0.2699550001</v>
      </c>
      <c r="Q443" s="10">
        <f>exp(-'Yield curve'!Q436*$Q$9/100)</f>
        <v>0.2478627781</v>
      </c>
      <c r="R443" s="10">
        <f>exp(-'Yield curve'!R436*$R$9/100)</f>
        <v>0.2276331357</v>
      </c>
      <c r="S443" s="10">
        <f>exp(-'Yield curve'!S436*$S$9/100)</f>
        <v>0.2091047409</v>
      </c>
      <c r="T443" s="10">
        <f>exp(-'Yield curve'!T436*$T$9/100)</f>
        <v>0.1921305865</v>
      </c>
      <c r="U443" s="99">
        <f>exp(-'Yield curve'!U436*$U$9/100)</f>
        <v>0.1765766887</v>
      </c>
      <c r="V443" s="99">
        <f t="shared" si="4"/>
        <v>53.44041648</v>
      </c>
      <c r="W443" s="99">
        <f t="shared" si="5"/>
        <v>11.8103636</v>
      </c>
      <c r="X443" s="99">
        <f>W443*(Bonds!AO433/100)*(1/(1+(Bonds!U433/100)))</f>
        <v>0.002173619876</v>
      </c>
      <c r="Y443" s="99">
        <f>-W443*Bonds!$AS$8</f>
        <v>-1.849237916</v>
      </c>
      <c r="Z443" s="99">
        <f t="shared" si="6"/>
        <v>-5.847803749</v>
      </c>
    </row>
    <row r="444">
      <c r="A444" s="262">
        <v>42510.0</v>
      </c>
      <c r="B444" s="10">
        <f>exp(-'Yield curve'!B437*$B$9/100)</f>
        <v>0.9091910781</v>
      </c>
      <c r="C444" s="10">
        <f>exp(-'Yield curve'!C437*$C$9/100)</f>
        <v>0.8282833276</v>
      </c>
      <c r="D444" s="10">
        <f>exp(-'Yield curve'!D437*$D$9/100)</f>
        <v>0.7565399032</v>
      </c>
      <c r="E444" s="10">
        <f>exp(-'Yield curve'!E437*$E$9/100)</f>
        <v>0.692255619</v>
      </c>
      <c r="F444" s="10">
        <f>exp(-'Yield curve'!F437*$F$9/100)</f>
        <v>0.6347652713</v>
      </c>
      <c r="G444" s="10">
        <f>exp(-'Yield curve'!G437*$G$9/100)</f>
        <v>0.5820493739</v>
      </c>
      <c r="H444" s="10">
        <f>exp(-'Yield curve'!H437*$H$9/100)</f>
        <v>0.5344591382</v>
      </c>
      <c r="I444" s="10">
        <f>exp(-'Yield curve'!I437*$I$9/100)</f>
        <v>0.4904002751</v>
      </c>
      <c r="J444" s="10">
        <f>exp(-'Yield curve'!J437*$J$9/100)</f>
        <v>0.4503636101</v>
      </c>
      <c r="K444" s="10">
        <f>exp(-'Yield curve'!K437*$K$9/100)</f>
        <v>0.4139541749</v>
      </c>
      <c r="L444" s="10">
        <f>exp(-'Yield curve'!L437*$L$9/100)</f>
        <v>0.3799255373</v>
      </c>
      <c r="M444" s="10">
        <f>exp(-'Yield curve'!M437*$M$9/100)</f>
        <v>0.3488476448</v>
      </c>
      <c r="N444" s="10">
        <f>exp(-'Yield curve'!N437*$N$9/100)</f>
        <v>0.3204528908</v>
      </c>
      <c r="O444" s="10">
        <f>exp(-'Yield curve'!O437*$O$9/100)</f>
        <v>0.2944989033</v>
      </c>
      <c r="P444" s="10">
        <f>exp(-'Yield curve'!P437*$P$9/100)</f>
        <v>0.2707660812</v>
      </c>
      <c r="Q444" s="10">
        <f>exp(-'Yield curve'!Q437*$Q$9/100)</f>
        <v>0.2486572094</v>
      </c>
      <c r="R444" s="10">
        <f>exp(-'Yield curve'!R437*$R$9/100)</f>
        <v>0.2284084055</v>
      </c>
      <c r="S444" s="10">
        <f>exp(-'Yield curve'!S437*$S$9/100)</f>
        <v>0.2098588746</v>
      </c>
      <c r="T444" s="10">
        <f>exp(-'Yield curve'!T437*$T$9/100)</f>
        <v>0.1928620717</v>
      </c>
      <c r="U444" s="99">
        <f>exp(-'Yield curve'!U437*$U$9/100)</f>
        <v>0.17728441</v>
      </c>
      <c r="V444" s="99">
        <f t="shared" si="4"/>
        <v>53.5837362</v>
      </c>
      <c r="W444" s="99">
        <f t="shared" si="5"/>
        <v>11.81960578</v>
      </c>
      <c r="X444" s="99">
        <f>W444*(Bonds!AO434/100)*(1/(1+(Bonds!U434/100)))</f>
        <v>-0.007615024434</v>
      </c>
      <c r="Y444" s="99">
        <f>-W444*Bonds!$AS$8</f>
        <v>-1.850685035</v>
      </c>
      <c r="Z444" s="99">
        <f t="shared" si="6"/>
        <v>-5.852379941</v>
      </c>
    </row>
    <row r="445">
      <c r="A445" s="262">
        <v>42509.0</v>
      </c>
      <c r="B445" s="10">
        <f>exp(-'Yield curve'!B438*$B$9/100)</f>
        <v>0.9091910781</v>
      </c>
      <c r="C445" s="10">
        <f>exp(-'Yield curve'!C438*$C$9/100)</f>
        <v>0.8282833276</v>
      </c>
      <c r="D445" s="10">
        <f>exp(-'Yield curve'!D438*$D$9/100)</f>
        <v>0.7563129753</v>
      </c>
      <c r="E445" s="10">
        <f>exp(-'Yield curve'!E438*$E$9/100)</f>
        <v>0.6915637094</v>
      </c>
      <c r="F445" s="10">
        <f>exp(-'Yield curve'!F438*$F$9/100)</f>
        <v>0.6334970094</v>
      </c>
      <c r="G445" s="10">
        <f>exp(-'Yield curve'!G438*$G$9/100)</f>
        <v>0.5804799602</v>
      </c>
      <c r="H445" s="10">
        <f>exp(-'Yield curve'!H438*$H$9/100)</f>
        <v>0.532591801</v>
      </c>
      <c r="I445" s="10">
        <f>exp(-'Yield curve'!I438*$I$9/100)</f>
        <v>0.4881821587</v>
      </c>
      <c r="J445" s="10">
        <f>exp(-'Yield curve'!J438*$J$9/100)</f>
        <v>0.4478038398</v>
      </c>
      <c r="K445" s="10">
        <f>exp(-'Yield curve'!K438*$K$9/100)</f>
        <v>0.4110666139</v>
      </c>
      <c r="L445" s="10">
        <f>exp(-'Yield curve'!L438*$L$9/100)</f>
        <v>0.3770113447</v>
      </c>
      <c r="M445" s="10">
        <f>exp(-'Yield curve'!M438*$M$9/100)</f>
        <v>0.3459295975</v>
      </c>
      <c r="N445" s="10">
        <f>exp(-'Yield curve'!N438*$N$9/100)</f>
        <v>0.3175499977</v>
      </c>
      <c r="O445" s="10">
        <f>exp(-'Yield curve'!O438*$O$9/100)</f>
        <v>0.2916269098</v>
      </c>
      <c r="P445" s="10">
        <f>exp(-'Yield curve'!P438*$P$9/100)</f>
        <v>0.2679379112</v>
      </c>
      <c r="Q445" s="10">
        <f>exp(-'Yield curve'!Q438*$Q$9/100)</f>
        <v>0.2458877864</v>
      </c>
      <c r="R445" s="10">
        <f>exp(-'Yield curve'!R438*$R$9/100)</f>
        <v>0.225706454</v>
      </c>
      <c r="S445" s="10">
        <f>exp(-'Yield curve'!S438*$S$9/100)</f>
        <v>0.2072312416</v>
      </c>
      <c r="T445" s="10">
        <f>exp(-'Yield curve'!T438*$T$9/100)</f>
        <v>0.1903139885</v>
      </c>
      <c r="U445" s="99">
        <f>exp(-'Yield curve'!U438*$U$9/100)</f>
        <v>0.1748197213</v>
      </c>
      <c r="V445" s="99">
        <f t="shared" si="4"/>
        <v>53.17392183</v>
      </c>
      <c r="W445" s="99">
        <f t="shared" si="5"/>
        <v>11.77853236</v>
      </c>
      <c r="X445" s="99">
        <f>W445*(Bonds!AO435/100)*(1/(1+(Bonds!U435/100)))</f>
        <v>0.007583676095</v>
      </c>
      <c r="Y445" s="99">
        <f>-W445*Bonds!$AS$8</f>
        <v>-1.844253858</v>
      </c>
      <c r="Z445" s="99">
        <f t="shared" si="6"/>
        <v>-5.832042774</v>
      </c>
    </row>
    <row r="446">
      <c r="A446" s="262">
        <v>42508.0</v>
      </c>
      <c r="B446" s="10">
        <f>exp(-'Yield curve'!B439*$B$9/100)</f>
        <v>0.9093729345</v>
      </c>
      <c r="C446" s="10">
        <f>exp(-'Yield curve'!C439*$C$9/100)</f>
        <v>0.8287804467</v>
      </c>
      <c r="D446" s="10">
        <f>exp(-'Yield curve'!D439*$D$9/100)</f>
        <v>0.7576755646</v>
      </c>
      <c r="E446" s="10">
        <f>exp(-'Yield curve'!E439*$E$9/100)</f>
        <v>0.6936415156</v>
      </c>
      <c r="F446" s="10">
        <f>exp(-'Yield curve'!F439*$F$9/100)</f>
        <v>0.6363541697</v>
      </c>
      <c r="G446" s="10">
        <f>exp(-'Yield curve'!G439*$G$9/100)</f>
        <v>0.5836230307</v>
      </c>
      <c r="H446" s="10">
        <f>exp(-'Yield curve'!H439*$H$9/100)</f>
        <v>0.5359577209</v>
      </c>
      <c r="I446" s="10">
        <f>exp(-'Yield curve'!I439*$I$9/100)</f>
        <v>0.4918408945</v>
      </c>
      <c r="J446" s="10">
        <f>exp(-'Yield curve'!J439*$J$9/100)</f>
        <v>0.4517167296</v>
      </c>
      <c r="K446" s="10">
        <f>exp(-'Yield curve'!K439*$K$9/100)</f>
        <v>0.4151979021</v>
      </c>
      <c r="L446" s="10">
        <f>exp(-'Yield curve'!L439*$L$9/100)</f>
        <v>0.3810136796</v>
      </c>
      <c r="M446" s="10">
        <f>exp(-'Yield curve'!M439*$M$9/100)</f>
        <v>0.3497698193</v>
      </c>
      <c r="N446" s="10">
        <f>exp(-'Yield curve'!N439*$N$9/100)</f>
        <v>0.3212036286</v>
      </c>
      <c r="O446" s="10">
        <f>exp(-'Yield curve'!O439*$O$9/100)</f>
        <v>0.2950766871</v>
      </c>
      <c r="P446" s="10">
        <f>exp(-'Yield curve'!P439*$P$9/100)</f>
        <v>0.271172535</v>
      </c>
      <c r="Q446" s="10">
        <f>exp(-'Yield curve'!Q439*$Q$9/100)</f>
        <v>0.2489756944</v>
      </c>
      <c r="R446" s="10">
        <f>exp(-'Yield curve'!R439*$R$9/100)</f>
        <v>0.228641501</v>
      </c>
      <c r="S446" s="10">
        <f>exp(-'Yield curve'!S439*$S$9/100)</f>
        <v>0.2100100274</v>
      </c>
      <c r="T446" s="10">
        <f>exp(-'Yield curve'!T439*$T$9/100)</f>
        <v>0.1929353732</v>
      </c>
      <c r="U446" s="99">
        <f>exp(-'Yield curve'!U439*$U$9/100)</f>
        <v>0.17728441</v>
      </c>
      <c r="V446" s="99">
        <f t="shared" si="4"/>
        <v>53.64941806</v>
      </c>
      <c r="W446" s="99">
        <f t="shared" si="5"/>
        <v>11.81514817</v>
      </c>
      <c r="X446" s="99">
        <f>W446*(Bonds!AO436/100)*(1/(1+(Bonds!U436/100)))</f>
        <v>0.002174900722</v>
      </c>
      <c r="Y446" s="99">
        <f>-W446*Bonds!$AS$8</f>
        <v>-1.849987073</v>
      </c>
      <c r="Z446" s="99">
        <f t="shared" si="6"/>
        <v>-5.850172792</v>
      </c>
    </row>
    <row r="447">
      <c r="A447" s="262">
        <v>42507.0</v>
      </c>
      <c r="B447" s="10">
        <f>exp(-'Yield curve'!B440*$B$9/100)</f>
        <v>0.9096457873</v>
      </c>
      <c r="C447" s="10">
        <f>exp(-'Yield curve'!C440*$C$9/100)</f>
        <v>0.8292778642</v>
      </c>
      <c r="D447" s="10">
        <f>exp(-'Yield curve'!D440*$D$9/100)</f>
        <v>0.758585321</v>
      </c>
      <c r="E447" s="10">
        <f>exp(-'Yield curve'!E440*$E$9/100)</f>
        <v>0.6948911947</v>
      </c>
      <c r="F447" s="10">
        <f>exp(-'Yield curve'!F440*$F$9/100)</f>
        <v>0.6379470454</v>
      </c>
      <c r="G447" s="10">
        <f>exp(-'Yield curve'!G440*$G$9/100)</f>
        <v>0.5853765287</v>
      </c>
      <c r="H447" s="10">
        <f>exp(-'Yield curve'!H440*$H$9/100)</f>
        <v>0.5378368595</v>
      </c>
      <c r="I447" s="10">
        <f>exp(-'Yield curve'!I440*$I$9/100)</f>
        <v>0.4936805323</v>
      </c>
      <c r="J447" s="10">
        <f>exp(-'Yield curve'!J440*$J$9/100)</f>
        <v>0.4534818646</v>
      </c>
      <c r="K447" s="10">
        <f>exp(-'Yield curve'!K440*$K$9/100)</f>
        <v>0.4168620197</v>
      </c>
      <c r="L447" s="10">
        <f>exp(-'Yield curve'!L440*$L$9/100)</f>
        <v>0.38260965</v>
      </c>
      <c r="M447" s="10">
        <f>exp(-'Yield curve'!M440*$M$9/100)</f>
        <v>0.3512840934</v>
      </c>
      <c r="N447" s="10">
        <f>exp(-'Yield curve'!N440*$N$9/100)</f>
        <v>0.3226264908</v>
      </c>
      <c r="O447" s="10">
        <f>exp(-'Yield curve'!O440*$O$9/100)</f>
        <v>0.2964015963</v>
      </c>
      <c r="P447" s="10">
        <f>exp(-'Yield curve'!P440*$P$9/100)</f>
        <v>0.2723955612</v>
      </c>
      <c r="Q447" s="10">
        <f>exp(-'Yield curve'!Q440*$Q$9/100)</f>
        <v>0.2500936078</v>
      </c>
      <c r="R447" s="10">
        <f>exp(-'Yield curve'!R440*$R$9/100)</f>
        <v>0.2296543331</v>
      </c>
      <c r="S447" s="10">
        <f>exp(-'Yield curve'!S440*$S$9/100)</f>
        <v>0.2109192332</v>
      </c>
      <c r="T447" s="10">
        <f>exp(-'Yield curve'!T440*$T$9/100)</f>
        <v>0.1937435309</v>
      </c>
      <c r="U447" s="99">
        <f>exp(-'Yield curve'!U440*$U$9/100)</f>
        <v>0.1779949678</v>
      </c>
      <c r="V447" s="99">
        <f t="shared" si="4"/>
        <v>53.82072911</v>
      </c>
      <c r="W447" s="99">
        <f t="shared" si="5"/>
        <v>11.82327121</v>
      </c>
      <c r="X447" s="99">
        <f>W447*(Bonds!AO437/100)*(1/(1+(Bonds!U437/100)))</f>
        <v>0.002176796688</v>
      </c>
      <c r="Y447" s="99">
        <f>-W447*Bonds!$AS$8</f>
        <v>-1.851258958</v>
      </c>
      <c r="Z447" s="99">
        <f t="shared" si="6"/>
        <v>-5.854194847</v>
      </c>
    </row>
    <row r="448">
      <c r="A448" s="262">
        <v>42506.0</v>
      </c>
      <c r="B448" s="10">
        <f>exp(-'Yield curve'!B441*$B$9/100)</f>
        <v>0.9097367564</v>
      </c>
      <c r="C448" s="10">
        <f>exp(-'Yield curve'!C441*$C$9/100)</f>
        <v>0.8294437364</v>
      </c>
      <c r="D448" s="10">
        <f>exp(-'Yield curve'!D441*$D$9/100)</f>
        <v>0.7590406088</v>
      </c>
      <c r="E448" s="10">
        <f>exp(-'Yield curve'!E441*$E$9/100)</f>
        <v>0.6954473301</v>
      </c>
      <c r="F448" s="10">
        <f>exp(-'Yield curve'!F441*$F$9/100)</f>
        <v>0.6385853115</v>
      </c>
      <c r="G448" s="10">
        <f>exp(-'Yield curve'!G441*$G$9/100)</f>
        <v>0.5859036047</v>
      </c>
      <c r="H448" s="10">
        <f>exp(-'Yield curve'!H441*$H$9/100)</f>
        <v>0.5382134771</v>
      </c>
      <c r="I448" s="10">
        <f>exp(-'Yield curve'!I441*$I$9/100)</f>
        <v>0.4940756348</v>
      </c>
      <c r="J448" s="10">
        <f>exp(-'Yield curve'!J441*$J$9/100)</f>
        <v>0.453890182</v>
      </c>
      <c r="K448" s="10">
        <f>exp(-'Yield curve'!K441*$K$9/100)</f>
        <v>0.4172790902</v>
      </c>
      <c r="L448" s="10">
        <f>exp(-'Yield curve'!L441*$L$9/100)</f>
        <v>0.3831150283</v>
      </c>
      <c r="M448" s="10">
        <f>exp(-'Yield curve'!M441*$M$9/100)</f>
        <v>0.3518747467</v>
      </c>
      <c r="N448" s="10">
        <f>exp(-'Yield curve'!N441*$N$9/100)</f>
        <v>0.3232982523</v>
      </c>
      <c r="O448" s="10">
        <f>exp(-'Yield curve'!O441*$O$9/100)</f>
        <v>0.2971494702</v>
      </c>
      <c r="P448" s="10">
        <f>exp(-'Yield curve'!P441*$P$9/100)</f>
        <v>0.2732139749</v>
      </c>
      <c r="Q448" s="10">
        <f>exp(-'Yield curve'!Q441*$Q$9/100)</f>
        <v>0.2508951892</v>
      </c>
      <c r="R448" s="10">
        <f>exp(-'Yield curve'!R441*$R$9/100)</f>
        <v>0.2304364868</v>
      </c>
      <c r="S448" s="10">
        <f>exp(-'Yield curve'!S441*$S$9/100)</f>
        <v>0.2116799108</v>
      </c>
      <c r="T448" s="10">
        <f>exp(-'Yield curve'!T441*$T$9/100)</f>
        <v>0.194481157</v>
      </c>
      <c r="U448" s="99">
        <f>exp(-'Yield curve'!U441*$U$9/100)</f>
        <v>0.1787083735</v>
      </c>
      <c r="V448" s="99">
        <f t="shared" si="4"/>
        <v>53.93671064</v>
      </c>
      <c r="W448" s="99">
        <f t="shared" si="5"/>
        <v>11.83440394</v>
      </c>
      <c r="X448" s="99">
        <f>W448*(Bonds!AO438/100)*(1/(1+(Bonds!U438/100)))</f>
        <v>-0.003268871357</v>
      </c>
      <c r="Y448" s="99">
        <f>-W448*Bonds!$AS$8</f>
        <v>-1.853002094</v>
      </c>
      <c r="Z448" s="99">
        <f t="shared" si="6"/>
        <v>-5.859707125</v>
      </c>
    </row>
    <row r="449">
      <c r="A449" s="262">
        <v>42503.0</v>
      </c>
      <c r="B449" s="10">
        <f>exp(-'Yield curve'!B442*$B$9/100)</f>
        <v>0.9094638763</v>
      </c>
      <c r="C449" s="10">
        <f>exp(-'Yield curve'!C442*$C$9/100)</f>
        <v>0.8291120252</v>
      </c>
      <c r="D449" s="10">
        <f>exp(-'Yield curve'!D442*$D$9/100)</f>
        <v>0.7588129308</v>
      </c>
      <c r="E449" s="10">
        <f>exp(-'Yield curve'!E442*$E$9/100)</f>
        <v>0.6954473301</v>
      </c>
      <c r="F449" s="10">
        <f>exp(-'Yield curve'!F442*$F$9/100)</f>
        <v>0.638904684</v>
      </c>
      <c r="G449" s="10">
        <f>exp(-'Yield curve'!G442*$G$9/100)</f>
        <v>0.5864311553</v>
      </c>
      <c r="H449" s="10">
        <f>exp(-'Yield curve'!H442*$H$9/100)</f>
        <v>0.5389675036</v>
      </c>
      <c r="I449" s="10">
        <f>exp(-'Yield curve'!I442*$I$9/100)</f>
        <v>0.49460293</v>
      </c>
      <c r="J449" s="10">
        <f>exp(-'Yield curve'!J442*$J$9/100)</f>
        <v>0.4541625979</v>
      </c>
      <c r="K449" s="10">
        <f>exp(-'Yield curve'!K442*$K$9/100)</f>
        <v>0.4172790902</v>
      </c>
      <c r="L449" s="10">
        <f>exp(-'Yield curve'!L442*$L$9/100)</f>
        <v>0.3829464947</v>
      </c>
      <c r="M449" s="10">
        <f>exp(-'Yield curve'!M442*$M$9/100)</f>
        <v>0.351537109</v>
      </c>
      <c r="N449" s="10">
        <f>exp(-'Yield curve'!N442*$N$9/100)</f>
        <v>0.3227943002</v>
      </c>
      <c r="O449" s="10">
        <f>exp(-'Yield curve'!O442*$O$9/100)</f>
        <v>0.2964846004</v>
      </c>
      <c r="P449" s="10">
        <f>exp(-'Yield curve'!P442*$P$9/100)</f>
        <v>0.2723955612</v>
      </c>
      <c r="Q449" s="10">
        <f>exp(-'Yield curve'!Q442*$Q$9/100)</f>
        <v>0.2500135906</v>
      </c>
      <c r="R449" s="10">
        <f>exp(-'Yield curve'!R442*$R$9/100)</f>
        <v>0.2294982213</v>
      </c>
      <c r="S449" s="10">
        <f>exp(-'Yield curve'!S442*$S$9/100)</f>
        <v>0.2106915634</v>
      </c>
      <c r="T449" s="10">
        <f>exp(-'Yield curve'!T442*$T$9/100)</f>
        <v>0.1934492645</v>
      </c>
      <c r="U449" s="99">
        <f>exp(-'Yield curve'!U442*$U$9/100)</f>
        <v>0.1776393336</v>
      </c>
      <c r="V449" s="99">
        <f t="shared" si="4"/>
        <v>53.80647001</v>
      </c>
      <c r="W449" s="99">
        <f t="shared" si="5"/>
        <v>11.81530042</v>
      </c>
      <c r="X449" s="99">
        <f>W449*(Bonds!AO439/100)*(1/(1+(Bonds!U439/100)))</f>
        <v>0</v>
      </c>
      <c r="Y449" s="99">
        <f>-W449*Bonds!$AS$8</f>
        <v>-1.850010912</v>
      </c>
      <c r="Z449" s="99">
        <f t="shared" si="6"/>
        <v>-5.850248178</v>
      </c>
    </row>
    <row r="450">
      <c r="A450" s="262">
        <v>42502.0</v>
      </c>
      <c r="B450" s="10">
        <f>exp(-'Yield curve'!B443*$B$9/100)</f>
        <v>0.9095548272</v>
      </c>
      <c r="C450" s="10">
        <f>exp(-'Yield curve'!C443*$C$9/100)</f>
        <v>0.8292778642</v>
      </c>
      <c r="D450" s="10">
        <f>exp(-'Yield curve'!D443*$D$9/100)</f>
        <v>0.7588129308</v>
      </c>
      <c r="E450" s="10">
        <f>exp(-'Yield curve'!E443*$E$9/100)</f>
        <v>0.6951692068</v>
      </c>
      <c r="F450" s="10">
        <f>exp(-'Yield curve'!F443*$F$9/100)</f>
        <v>0.6382660987</v>
      </c>
      <c r="G450" s="10">
        <f>exp(-'Yield curve'!G443*$G$9/100)</f>
        <v>0.585552168</v>
      </c>
      <c r="H450" s="10">
        <f>exp(-'Yield curve'!H443*$H$9/100)</f>
        <v>0.5378368595</v>
      </c>
      <c r="I450" s="10">
        <f>exp(-'Yield curve'!I443*$I$9/100)</f>
        <v>0.4934173063</v>
      </c>
      <c r="J450" s="10">
        <f>exp(-'Yield curve'!J443*$J$9/100)</f>
        <v>0.4529380128</v>
      </c>
      <c r="K450" s="10">
        <f>exp(-'Yield curve'!K443*$K$9/100)</f>
        <v>0.4160291288</v>
      </c>
      <c r="L450" s="10">
        <f>exp(-'Yield curve'!L443*$L$9/100)</f>
        <v>0.3817688341</v>
      </c>
      <c r="M450" s="10">
        <f>exp(-'Yield curve'!M443*$M$9/100)</f>
        <v>0.3504420225</v>
      </c>
      <c r="N450" s="10">
        <f>exp(-'Yield curve'!N443*$N$9/100)</f>
        <v>0.3217887515</v>
      </c>
      <c r="O450" s="10">
        <f>exp(-'Yield curve'!O443*$O$9/100)</f>
        <v>0.2955728326</v>
      </c>
      <c r="P450" s="10">
        <f>exp(-'Yield curve'!P443*$P$9/100)</f>
        <v>0.2715795991</v>
      </c>
      <c r="Q450" s="10">
        <f>exp(-'Yield curve'!Q443*$Q$9/100)</f>
        <v>0.2493743744</v>
      </c>
      <c r="R450" s="10">
        <f>exp(-'Yield curve'!R443*$R$9/100)</f>
        <v>0.2290305221</v>
      </c>
      <c r="S450" s="10">
        <f>exp(-'Yield curve'!S443*$S$9/100)</f>
        <v>0.2103883858</v>
      </c>
      <c r="T450" s="10">
        <f>exp(-'Yield curve'!T443*$T$9/100)</f>
        <v>0.1933022989</v>
      </c>
      <c r="U450" s="99">
        <f>exp(-'Yield curve'!U443*$U$9/100)</f>
        <v>0.1776393336</v>
      </c>
      <c r="V450" s="99">
        <f t="shared" si="4"/>
        <v>53.75489879</v>
      </c>
      <c r="W450" s="99">
        <f t="shared" si="5"/>
        <v>11.81616775</v>
      </c>
      <c r="X450" s="99">
        <f>W450*(Bonds!AO440/100)*(1/(1+(Bonds!U440/100)))</f>
        <v>-0.006525865841</v>
      </c>
      <c r="Y450" s="99">
        <f>-W450*Bonds!$AS$8</f>
        <v>-1.850146716</v>
      </c>
      <c r="Z450" s="99">
        <f t="shared" si="6"/>
        <v>-5.850677627</v>
      </c>
    </row>
    <row r="451">
      <c r="A451" s="262">
        <v>42501.0</v>
      </c>
      <c r="B451" s="10">
        <f>exp(-'Yield curve'!B444*$B$9/100)</f>
        <v>0.9091910781</v>
      </c>
      <c r="C451" s="10">
        <f>exp(-'Yield curve'!C444*$C$9/100)</f>
        <v>0.8291120252</v>
      </c>
      <c r="D451" s="10">
        <f>exp(-'Yield curve'!D444*$D$9/100)</f>
        <v>0.7588129308</v>
      </c>
      <c r="E451" s="10">
        <f>exp(-'Yield curve'!E444*$E$9/100)</f>
        <v>0.6953082546</v>
      </c>
      <c r="F451" s="10">
        <f>exp(-'Yield curve'!F444*$F$9/100)</f>
        <v>0.6385853115</v>
      </c>
      <c r="G451" s="10">
        <f>exp(-'Yield curve'!G444*$G$9/100)</f>
        <v>0.58572786</v>
      </c>
      <c r="H451" s="10">
        <f>exp(-'Yield curve'!H444*$H$9/100)</f>
        <v>0.5378368595</v>
      </c>
      <c r="I451" s="10">
        <f>exp(-'Yield curve'!I444*$I$9/100)</f>
        <v>0.4931542205</v>
      </c>
      <c r="J451" s="10">
        <f>exp(-'Yield curve'!J444*$J$9/100)</f>
        <v>0.4523948131</v>
      </c>
      <c r="K451" s="10">
        <f>exp(-'Yield curve'!K444*$K$9/100)</f>
        <v>0.4151979021</v>
      </c>
      <c r="L451" s="10">
        <f>exp(-'Yield curve'!L444*$L$9/100)</f>
        <v>0.3806785351</v>
      </c>
      <c r="M451" s="10">
        <f>exp(-'Yield curve'!M444*$M$9/100)</f>
        <v>0.3490989055</v>
      </c>
      <c r="N451" s="10">
        <f>exp(-'Yield curve'!N444*$N$9/100)</f>
        <v>0.320203035</v>
      </c>
      <c r="O451" s="10">
        <f>exp(-'Yield curve'!O444*$O$9/100)</f>
        <v>0.2937577003</v>
      </c>
      <c r="P451" s="10">
        <f>exp(-'Yield curve'!P444*$P$9/100)</f>
        <v>0.2695503712</v>
      </c>
      <c r="Q451" s="10">
        <f>exp(-'Yield curve'!Q444*$Q$9/100)</f>
        <v>0.2473081869</v>
      </c>
      <c r="R451" s="10">
        <f>exp(-'Yield curve'!R444*$R$9/100)</f>
        <v>0.2269376429</v>
      </c>
      <c r="S451" s="10">
        <f>exp(-'Yield curve'!S444*$S$9/100)</f>
        <v>0.2082783235</v>
      </c>
      <c r="T451" s="10">
        <f>exp(-'Yield curve'!T444*$T$9/100)</f>
        <v>0.1911838019</v>
      </c>
      <c r="U451" s="99">
        <f>exp(-'Yield curve'!U444*$U$9/100)</f>
        <v>0.1755204006</v>
      </c>
      <c r="V451" s="99">
        <f t="shared" si="4"/>
        <v>53.46339269</v>
      </c>
      <c r="W451" s="99">
        <f t="shared" si="5"/>
        <v>11.77838754</v>
      </c>
      <c r="X451" s="99">
        <f>W451*(Bonds!AO441/100)*(1/(1+(Bonds!U441/100)))</f>
        <v>-0.01083568311</v>
      </c>
      <c r="Y451" s="99">
        <f>-W451*Bonds!$AS$8</f>
        <v>-1.844231183</v>
      </c>
      <c r="Z451" s="99">
        <f t="shared" si="6"/>
        <v>-5.831971072</v>
      </c>
    </row>
    <row r="452">
      <c r="A452" s="262">
        <v>42500.0</v>
      </c>
      <c r="B452" s="10">
        <f>exp(-'Yield curve'!B445*$B$9/100)</f>
        <v>0.9088274744</v>
      </c>
      <c r="C452" s="10">
        <f>exp(-'Yield curve'!C445*$C$9/100)</f>
        <v>0.8282833276</v>
      </c>
      <c r="D452" s="10">
        <f>exp(-'Yield curve'!D445*$D$9/100)</f>
        <v>0.7569939634</v>
      </c>
      <c r="E452" s="10">
        <f>exp(-'Yield curve'!E445*$E$9/100)</f>
        <v>0.6925325766</v>
      </c>
      <c r="F452" s="10">
        <f>exp(-'Yield curve'!F445*$F$9/100)</f>
        <v>0.6347652713</v>
      </c>
      <c r="G452" s="10">
        <f>exp(-'Yield curve'!G445*$G$9/100)</f>
        <v>0.5813513335</v>
      </c>
      <c r="H452" s="10">
        <f>exp(-'Yield curve'!H445*$H$9/100)</f>
        <v>0.5329647458</v>
      </c>
      <c r="I452" s="10">
        <f>exp(-'Yield curve'!I445*$I$9/100)</f>
        <v>0.4880519942</v>
      </c>
      <c r="J452" s="10">
        <f>exp(-'Yield curve'!J445*$J$9/100)</f>
        <v>0.4471326376</v>
      </c>
      <c r="K452" s="10">
        <f>exp(-'Yield curve'!K445*$K$9/100)</f>
        <v>0.409835262</v>
      </c>
      <c r="L452" s="10">
        <f>exp(-'Yield curve'!L445*$L$9/100)</f>
        <v>0.3754387263</v>
      </c>
      <c r="M452" s="10">
        <f>exp(-'Yield curve'!M445*$M$9/100)</f>
        <v>0.3440253268</v>
      </c>
      <c r="N452" s="10">
        <f>exp(-'Yield curve'!N445*$N$9/100)</f>
        <v>0.3153286029</v>
      </c>
      <c r="O452" s="10">
        <f>exp(-'Yield curve'!O445*$O$9/100)</f>
        <v>0.2891065424</v>
      </c>
      <c r="P452" s="10">
        <f>exp(-'Yield curve'!P445*$P$9/100)</f>
        <v>0.2651392816</v>
      </c>
      <c r="Q452" s="10">
        <f>exp(-'Yield curve'!Q445*$Q$9/100)</f>
        <v>0.2430714126</v>
      </c>
      <c r="R452" s="10">
        <f>exp(-'Yield curve'!R445*$R$9/100)</f>
        <v>0.2228848519</v>
      </c>
      <c r="S452" s="10">
        <f>exp(-'Yield curve'!S445*$S$9/100)</f>
        <v>0.204415621</v>
      </c>
      <c r="T452" s="10">
        <f>exp(-'Yield curve'!T445*$T$9/100)</f>
        <v>0.1875143318</v>
      </c>
      <c r="U452" s="99">
        <f>exp(-'Yield curve'!U445*$U$9/100)</f>
        <v>0.1720448638</v>
      </c>
      <c r="V452" s="99">
        <f t="shared" si="4"/>
        <v>52.80331897</v>
      </c>
      <c r="W452" s="99">
        <f t="shared" si="5"/>
        <v>11.7259225</v>
      </c>
      <c r="X452" s="99">
        <f>W452*(Bonds!AO442/100)*(1/(1+(Bonds!U442/100)))</f>
        <v>0</v>
      </c>
      <c r="Y452" s="99">
        <f>-W452*Bonds!$AS$8</f>
        <v>-1.836016335</v>
      </c>
      <c r="Z452" s="99">
        <f t="shared" si="6"/>
        <v>-5.80599344</v>
      </c>
    </row>
    <row r="453">
      <c r="A453" s="262">
        <v>42496.0</v>
      </c>
      <c r="B453" s="10">
        <f>exp(-'Yield curve'!B446*$B$9/100)</f>
        <v>0.9092820017</v>
      </c>
      <c r="C453" s="10">
        <f>exp(-'Yield curve'!C446*$C$9/100)</f>
        <v>0.8291120252</v>
      </c>
      <c r="D453" s="10">
        <f>exp(-'Yield curve'!D446*$D$9/100)</f>
        <v>0.757448296</v>
      </c>
      <c r="E453" s="10">
        <f>exp(-'Yield curve'!E446*$E$9/100)</f>
        <v>0.6929482208</v>
      </c>
      <c r="F453" s="10">
        <f>exp(-'Yield curve'!F446*$F$9/100)</f>
        <v>0.6350827332</v>
      </c>
      <c r="G453" s="10">
        <f>exp(-'Yield curve'!G446*$G$9/100)</f>
        <v>0.5818747853</v>
      </c>
      <c r="H453" s="10">
        <f>exp(-'Yield curve'!H446*$H$9/100)</f>
        <v>0.533711419</v>
      </c>
      <c r="I453" s="10">
        <f>exp(-'Yield curve'!I446*$I$9/100)</f>
        <v>0.4889638754</v>
      </c>
      <c r="J453" s="10">
        <f>exp(-'Yield curve'!J446*$J$9/100)</f>
        <v>0.4482070447</v>
      </c>
      <c r="K453" s="10">
        <f>exp(-'Yield curve'!K446*$K$9/100)</f>
        <v>0.4110666139</v>
      </c>
      <c r="L453" s="10">
        <f>exp(-'Yield curve'!L446*$L$9/100)</f>
        <v>0.3765968602</v>
      </c>
      <c r="M453" s="10">
        <f>exp(-'Yield curve'!M446*$M$9/100)</f>
        <v>0.345100362</v>
      </c>
      <c r="N453" s="10">
        <f>exp(-'Yield curve'!N446*$N$9/100)</f>
        <v>0.3163139645</v>
      </c>
      <c r="O453" s="10">
        <f>exp(-'Yield curve'!O446*$O$9/100)</f>
        <v>0.2899983632</v>
      </c>
      <c r="P453" s="10">
        <f>exp(-'Yield curve'!P446*$P$9/100)</f>
        <v>0.2659358938</v>
      </c>
      <c r="Q453" s="10">
        <f>exp(-'Yield curve'!Q446*$Q$9/100)</f>
        <v>0.2436944725</v>
      </c>
      <c r="R453" s="10">
        <f>exp(-'Yield curve'!R446*$R$9/100)</f>
        <v>0.2233400011</v>
      </c>
      <c r="S453" s="10">
        <f>exp(-'Yield curve'!S446*$S$9/100)</f>
        <v>0.2047101915</v>
      </c>
      <c r="T453" s="10">
        <f>exp(-'Yield curve'!T446*$T$9/100)</f>
        <v>0.1876568969</v>
      </c>
      <c r="U453" s="99">
        <f>exp(-'Yield curve'!U446*$U$9/100)</f>
        <v>0.1720448638</v>
      </c>
      <c r="V453" s="99">
        <f t="shared" si="4"/>
        <v>52.85684192</v>
      </c>
      <c r="W453" s="99">
        <f t="shared" si="5"/>
        <v>11.72411163</v>
      </c>
      <c r="X453" s="99">
        <f>W453*(Bonds!AO443/100)*(1/(1+(Bonds!U443/100)))</f>
        <v>-0.003232751368</v>
      </c>
      <c r="Y453" s="99">
        <f>-W453*Bonds!$AS$8</f>
        <v>-1.835732793</v>
      </c>
      <c r="Z453" s="99">
        <f t="shared" si="6"/>
        <v>-5.805096802</v>
      </c>
    </row>
    <row r="454">
      <c r="A454" s="262">
        <v>42495.0</v>
      </c>
      <c r="B454" s="10">
        <f>exp(-'Yield curve'!B447*$B$9/100)</f>
        <v>0.9087365962</v>
      </c>
      <c r="C454" s="10">
        <f>exp(-'Yield curve'!C447*$C$9/100)</f>
        <v>0.8282833276</v>
      </c>
      <c r="D454" s="10">
        <f>exp(-'Yield curve'!D447*$D$9/100)</f>
        <v>0.7567668992</v>
      </c>
      <c r="E454" s="10">
        <f>exp(-'Yield curve'!E447*$E$9/100)</f>
        <v>0.6925325766</v>
      </c>
      <c r="F454" s="10">
        <f>exp(-'Yield curve'!F447*$F$9/100)</f>
        <v>0.6350827332</v>
      </c>
      <c r="G454" s="10">
        <f>exp(-'Yield curve'!G447*$G$9/100)</f>
        <v>0.5818747853</v>
      </c>
      <c r="H454" s="10">
        <f>exp(-'Yield curve'!H447*$H$9/100)</f>
        <v>0.533711419</v>
      </c>
      <c r="I454" s="10">
        <f>exp(-'Yield curve'!I447*$I$9/100)</f>
        <v>0.4885728607</v>
      </c>
      <c r="J454" s="10">
        <f>exp(-'Yield curve'!J447*$J$9/100)</f>
        <v>0.4474009977</v>
      </c>
      <c r="K454" s="10">
        <f>exp(-'Yield curve'!K447*$K$9/100)</f>
        <v>0.409835262</v>
      </c>
      <c r="L454" s="10">
        <f>exp(-'Yield curve'!L447*$L$9/100)</f>
        <v>0.3752735696</v>
      </c>
      <c r="M454" s="10">
        <f>exp(-'Yield curve'!M447*$M$9/100)</f>
        <v>0.3436952209</v>
      </c>
      <c r="N454" s="10">
        <f>exp(-'Yield curve'!N447*$N$9/100)</f>
        <v>0.3148370738</v>
      </c>
      <c r="O454" s="10">
        <f>exp(-'Yield curve'!O447*$O$9/100)</f>
        <v>0.2884596685</v>
      </c>
      <c r="P454" s="10">
        <f>exp(-'Yield curve'!P447*$P$9/100)</f>
        <v>0.2643450557</v>
      </c>
      <c r="Q454" s="10">
        <f>exp(-'Yield curve'!Q447*$Q$9/100)</f>
        <v>0.2422173053</v>
      </c>
      <c r="R454" s="10">
        <f>exp(-'Yield curve'!R447*$R$9/100)</f>
        <v>0.2219773343</v>
      </c>
      <c r="S454" s="10">
        <f>exp(-'Yield curve'!S447*$S$9/100)</f>
        <v>0.203461191</v>
      </c>
      <c r="T454" s="10">
        <f>exp(-'Yield curve'!T447*$T$9/100)</f>
        <v>0.1865194045</v>
      </c>
      <c r="U454" s="99">
        <f>exp(-'Yield curve'!U447*$U$9/100)</f>
        <v>0.1710156853</v>
      </c>
      <c r="V454" s="99">
        <f t="shared" si="4"/>
        <v>52.67996439</v>
      </c>
      <c r="W454" s="99">
        <f t="shared" si="5"/>
        <v>11.70647596</v>
      </c>
      <c r="X454" s="99">
        <f>W454*(Bonds!AO444/100)*(1/(1+(Bonds!U444/100)))</f>
        <v>-0.002151332529</v>
      </c>
      <c r="Y454" s="99">
        <f>-W454*Bonds!$AS$8</f>
        <v>-1.832971443</v>
      </c>
      <c r="Z454" s="99">
        <f t="shared" si="6"/>
        <v>-5.796364645</v>
      </c>
    </row>
    <row r="455">
      <c r="A455" s="262">
        <v>42494.0</v>
      </c>
      <c r="B455" s="10">
        <f>exp(-'Yield curve'!B448*$B$9/100)</f>
        <v>0.9079191011</v>
      </c>
      <c r="C455" s="10">
        <f>exp(-'Yield curve'!C448*$C$9/100)</f>
        <v>0.8282833276</v>
      </c>
      <c r="D455" s="10">
        <f>exp(-'Yield curve'!D448*$D$9/100)</f>
        <v>0.7567668992</v>
      </c>
      <c r="E455" s="10">
        <f>exp(-'Yield curve'!E448*$E$9/100)</f>
        <v>0.6919787721</v>
      </c>
      <c r="F455" s="10">
        <f>exp(-'Yield curve'!F448*$F$9/100)</f>
        <v>0.6338138371</v>
      </c>
      <c r="G455" s="10">
        <f>exp(-'Yield curve'!G448*$G$9/100)</f>
        <v>0.5804799602</v>
      </c>
      <c r="H455" s="10">
        <f>exp(-'Yield curve'!H448*$H$9/100)</f>
        <v>0.5322191172</v>
      </c>
      <c r="I455" s="10">
        <f>exp(-'Yield curve'!I448*$I$9/100)</f>
        <v>0.4871418136</v>
      </c>
      <c r="J455" s="10">
        <f>exp(-'Yield curve'!J448*$J$9/100)</f>
        <v>0.446060806</v>
      </c>
      <c r="K455" s="10">
        <f>exp(-'Yield curve'!K448*$K$9/100)</f>
        <v>0.4086075986</v>
      </c>
      <c r="L455" s="10">
        <f>exp(-'Yield curve'!L448*$L$9/100)</f>
        <v>0.3741195052</v>
      </c>
      <c r="M455" s="10">
        <f>exp(-'Yield curve'!M448*$M$9/100)</f>
        <v>0.3426245629</v>
      </c>
      <c r="N455" s="10">
        <f>exp(-'Yield curve'!N448*$N$9/100)</f>
        <v>0.3138563129</v>
      </c>
      <c r="O455" s="10">
        <f>exp(-'Yield curve'!O448*$O$9/100)</f>
        <v>0.2875725795</v>
      </c>
      <c r="P455" s="10">
        <f>exp(-'Yield curve'!P448*$P$9/100)</f>
        <v>0.2635532089</v>
      </c>
      <c r="Q455" s="10">
        <f>exp(-'Yield curve'!Q448*$Q$9/100)</f>
        <v>0.2414434487</v>
      </c>
      <c r="R455" s="10">
        <f>exp(-'Yield curve'!R448*$R$9/100)</f>
        <v>0.221223893</v>
      </c>
      <c r="S455" s="10">
        <f>exp(-'Yield curve'!S448*$S$9/100)</f>
        <v>0.2027300475</v>
      </c>
      <c r="T455" s="10">
        <f>exp(-'Yield curve'!T448*$T$9/100)</f>
        <v>0.1858119757</v>
      </c>
      <c r="U455" s="99">
        <f>exp(-'Yield curve'!U448*$U$9/100)</f>
        <v>0.1703329888</v>
      </c>
      <c r="V455" s="99">
        <f t="shared" si="4"/>
        <v>52.53945791</v>
      </c>
      <c r="W455" s="99">
        <f t="shared" si="5"/>
        <v>11.69717601</v>
      </c>
      <c r="X455" s="99">
        <f>W455*(Bonds!AO445/100)*(1/(1+(Bonds!U445/100)))</f>
        <v>0.01074614241</v>
      </c>
      <c r="Y455" s="99">
        <f>-W455*Bonds!$AS$8</f>
        <v>-1.831515279</v>
      </c>
      <c r="Z455" s="99">
        <f t="shared" si="6"/>
        <v>-5.791759852</v>
      </c>
    </row>
    <row r="456">
      <c r="A456" s="262">
        <v>42489.0</v>
      </c>
      <c r="B456" s="10">
        <f>exp(-'Yield curve'!B449*$B$9/100)</f>
        <v>0.9084640161</v>
      </c>
      <c r="C456" s="10">
        <f>exp(-'Yield curve'!C449*$C$9/100)</f>
        <v>0.8287804467</v>
      </c>
      <c r="D456" s="10">
        <f>exp(-'Yield curve'!D449*$D$9/100)</f>
        <v>0.7579029014</v>
      </c>
      <c r="E456" s="10">
        <f>exp(-'Yield curve'!E449*$E$9/100)</f>
        <v>0.6944743851</v>
      </c>
      <c r="F456" s="10">
        <f>exp(-'Yield curve'!F449*$F$9/100)</f>
        <v>0.6379470454</v>
      </c>
      <c r="G456" s="10">
        <f>exp(-'Yield curve'!G449*$G$9/100)</f>
        <v>0.5853765287</v>
      </c>
      <c r="H456" s="10">
        <f>exp(-'Yield curve'!H449*$H$9/100)</f>
        <v>0.5378368595</v>
      </c>
      <c r="I456" s="10">
        <f>exp(-'Yield curve'!I449*$I$9/100)</f>
        <v>0.4927598549</v>
      </c>
      <c r="J456" s="10">
        <f>exp(-'Yield curve'!J449*$J$9/100)</f>
        <v>0.4515812349</v>
      </c>
      <c r="K456" s="10">
        <f>exp(-'Yield curve'!K449*$K$9/100)</f>
        <v>0.4139541749</v>
      </c>
      <c r="L456" s="10">
        <f>exp(-'Yield curve'!L449*$L$9/100)</f>
        <v>0.3793409022</v>
      </c>
      <c r="M456" s="10">
        <f>exp(-'Yield curve'!M449*$M$9/100)</f>
        <v>0.3476774837</v>
      </c>
      <c r="N456" s="10">
        <f>exp(-'Yield curve'!N449*$N$9/100)</f>
        <v>0.3187079859</v>
      </c>
      <c r="O456" s="10">
        <f>exp(-'Yield curve'!O449*$O$9/100)</f>
        <v>0.292199059</v>
      </c>
      <c r="P456" s="10">
        <f>exp(-'Yield curve'!P449*$P$9/100)</f>
        <v>0.2679379112</v>
      </c>
      <c r="Q456" s="10">
        <f>exp(-'Yield curve'!Q449*$Q$9/100)</f>
        <v>0.2456518474</v>
      </c>
      <c r="R456" s="10">
        <f>exp(-'Yield curve'!R449*$R$9/100)</f>
        <v>0.2252464822</v>
      </c>
      <c r="S456" s="10">
        <f>exp(-'Yield curve'!S449*$S$9/100)</f>
        <v>0.2065608989</v>
      </c>
      <c r="T456" s="10">
        <f>exp(-'Yield curve'!T449*$T$9/100)</f>
        <v>0.1894481323</v>
      </c>
      <c r="U456" s="99">
        <f>exp(-'Yield curve'!U449*$U$9/100)</f>
        <v>0.1737739435</v>
      </c>
      <c r="V456" s="99">
        <f t="shared" si="4"/>
        <v>53.19988272</v>
      </c>
      <c r="W456" s="99">
        <f t="shared" si="5"/>
        <v>11.74949623</v>
      </c>
      <c r="X456" s="99">
        <f>W456*(Bonds!AO446/100)*(1/(1+(Bonds!U446/100)))</f>
        <v>-0.02484950927</v>
      </c>
      <c r="Y456" s="99">
        <f>-W456*Bonds!$AS$8</f>
        <v>-1.839707452</v>
      </c>
      <c r="Z456" s="99">
        <f t="shared" si="6"/>
        <v>-5.817665776</v>
      </c>
    </row>
    <row r="457">
      <c r="A457" s="262">
        <v>42488.0</v>
      </c>
      <c r="B457" s="10">
        <f>exp(-'Yield curve'!B450*$B$9/100)</f>
        <v>0.9081007031</v>
      </c>
      <c r="C457" s="10">
        <f>exp(-'Yield curve'!C450*$C$9/100)</f>
        <v>0.8282833276</v>
      </c>
      <c r="D457" s="10">
        <f>exp(-'Yield curve'!D450*$D$9/100)</f>
        <v>0.7567668992</v>
      </c>
      <c r="E457" s="10">
        <f>exp(-'Yield curve'!E450*$E$9/100)</f>
        <v>0.6919787721</v>
      </c>
      <c r="F457" s="10">
        <f>exp(-'Yield curve'!F450*$F$9/100)</f>
        <v>0.6338138371</v>
      </c>
      <c r="G457" s="10">
        <f>exp(-'Yield curve'!G450*$G$9/100)</f>
        <v>0.5801317767</v>
      </c>
      <c r="H457" s="10">
        <f>exp(-'Yield curve'!H450*$H$9/100)</f>
        <v>0.5314745318</v>
      </c>
      <c r="I457" s="10">
        <f>exp(-'Yield curve'!I450*$I$9/100)</f>
        <v>0.4859740751</v>
      </c>
      <c r="J457" s="10">
        <f>exp(-'Yield curve'!J450*$J$9/100)</f>
        <v>0.4444578741</v>
      </c>
      <c r="K457" s="10">
        <f>exp(-'Yield curve'!K450*$K$9/100)</f>
        <v>0.4065696597</v>
      </c>
      <c r="L457" s="10">
        <f>exp(-'Yield curve'!L450*$L$9/100)</f>
        <v>0.3717402207</v>
      </c>
      <c r="M457" s="10">
        <f>exp(-'Yield curve'!M450*$M$9/100)</f>
        <v>0.3399216939</v>
      </c>
      <c r="N457" s="10">
        <f>exp(-'Yield curve'!N450*$N$9/100)</f>
        <v>0.3108514915</v>
      </c>
      <c r="O457" s="10">
        <f>exp(-'Yield curve'!O450*$O$9/100)</f>
        <v>0.2842901237</v>
      </c>
      <c r="P457" s="10">
        <f>exp(-'Yield curve'!P450*$P$9/100)</f>
        <v>0.2600191492</v>
      </c>
      <c r="Q457" s="10">
        <f>exp(-'Yield curve'!Q450*$Q$9/100)</f>
        <v>0.2376871419</v>
      </c>
      <c r="R457" s="10">
        <f>exp(-'Yield curve'!R450*$R$9/100)</f>
        <v>0.2172731416</v>
      </c>
      <c r="S457" s="10">
        <f>exp(-'Yield curve'!S450*$S$9/100)</f>
        <v>0.1986124183</v>
      </c>
      <c r="T457" s="10">
        <f>exp(-'Yield curve'!T450*$T$9/100)</f>
        <v>0.1815543901</v>
      </c>
      <c r="U457" s="99">
        <f>exp(-'Yield curve'!U450*$U$9/100)</f>
        <v>0.1659614079</v>
      </c>
      <c r="V457" s="99">
        <f t="shared" si="4"/>
        <v>51.93799133</v>
      </c>
      <c r="W457" s="99">
        <f t="shared" si="5"/>
        <v>11.61673132</v>
      </c>
      <c r="X457" s="99">
        <f>W457*(Bonds!AO447/100)*(1/(1+(Bonds!U447/100)))</f>
        <v>-0.01918711357</v>
      </c>
      <c r="Y457" s="99">
        <f>-W457*Bonds!$AS$8</f>
        <v>-1.818919446</v>
      </c>
      <c r="Z457" s="99">
        <f t="shared" si="6"/>
        <v>-5.75192833</v>
      </c>
    </row>
    <row r="458">
      <c r="A458" s="262">
        <v>42487.0</v>
      </c>
      <c r="B458" s="10">
        <f>exp(-'Yield curve'!B451*$B$9/100)</f>
        <v>0.9079191011</v>
      </c>
      <c r="C458" s="10">
        <f>exp(-'Yield curve'!C451*$C$9/100)</f>
        <v>0.8274554583</v>
      </c>
      <c r="D458" s="10">
        <f>exp(-'Yield curve'!D451*$D$9/100)</f>
        <v>0.7549528364</v>
      </c>
      <c r="E458" s="10">
        <f>exp(-'Yield curve'!E451*$E$9/100)</f>
        <v>0.688940754</v>
      </c>
      <c r="F458" s="10">
        <f>exp(-'Yield curve'!F451*$F$9/100)</f>
        <v>0.6293926325</v>
      </c>
      <c r="G458" s="10">
        <f>exp(-'Yield curve'!G451*$G$9/100)</f>
        <v>0.5747615614</v>
      </c>
      <c r="H458" s="10">
        <f>exp(-'Yield curve'!H451*$H$9/100)</f>
        <v>0.5251874671</v>
      </c>
      <c r="I458" s="10">
        <f>exp(-'Yield curve'!I451*$I$9/100)</f>
        <v>0.4794095675</v>
      </c>
      <c r="J458" s="10">
        <f>exp(-'Yield curve'!J451*$J$9/100)</f>
        <v>0.4377094259</v>
      </c>
      <c r="K458" s="10">
        <f>exp(-'Yield curve'!K451*$K$9/100)</f>
        <v>0.3997163933</v>
      </c>
      <c r="L458" s="10">
        <f>exp(-'Yield curve'!L451*$L$9/100)</f>
        <v>0.3647730134</v>
      </c>
      <c r="M458" s="10">
        <f>exp(-'Yield curve'!M451*$M$9/100)</f>
        <v>0.3328977144</v>
      </c>
      <c r="N458" s="10">
        <f>exp(-'Yield curve'!N451*$N$9/100)</f>
        <v>0.3038199569</v>
      </c>
      <c r="O458" s="10">
        <f>exp(-'Yield curve'!O451*$O$9/100)</f>
        <v>0.2772931581</v>
      </c>
      <c r="P458" s="10">
        <f>exp(-'Yield curve'!P451*$P$9/100)</f>
        <v>0.2530925619</v>
      </c>
      <c r="Q458" s="10">
        <f>exp(-'Yield curve'!Q451*$Q$9/100)</f>
        <v>0.2309393863</v>
      </c>
      <c r="R458" s="10">
        <f>exp(-'Yield curve'!R451*$R$9/100)</f>
        <v>0.2107252767</v>
      </c>
      <c r="S458" s="10">
        <f>exp(-'Yield curve'!S451*$S$9/100)</f>
        <v>0.1922805068</v>
      </c>
      <c r="T458" s="10">
        <f>exp(-'Yield curve'!T451*$T$9/100)</f>
        <v>0.1754502065</v>
      </c>
      <c r="U458" s="99">
        <f>exp(-'Yield curve'!U451*$U$9/100)</f>
        <v>0.1600930613</v>
      </c>
      <c r="V458" s="99">
        <f t="shared" si="4"/>
        <v>50.91654628</v>
      </c>
      <c r="W458" s="99">
        <f t="shared" si="5"/>
        <v>11.5155418</v>
      </c>
      <c r="X458" s="99">
        <f>W458*(Bonds!AO448/100)*(1/(1+(Bonds!U448/100)))</f>
        <v>-0.004219692854</v>
      </c>
      <c r="Y458" s="99">
        <f>-W458*Bonds!$AS$8</f>
        <v>-1.803075438</v>
      </c>
      <c r="Z458" s="99">
        <f t="shared" si="6"/>
        <v>-5.701825176</v>
      </c>
    </row>
    <row r="459">
      <c r="A459" s="262">
        <v>42486.0</v>
      </c>
      <c r="B459" s="10">
        <f>exp(-'Yield curve'!B452*$B$9/100)</f>
        <v>0.9076467663</v>
      </c>
      <c r="C459" s="10">
        <f>exp(-'Yield curve'!C452*$C$9/100)</f>
        <v>0.8274554583</v>
      </c>
      <c r="D459" s="10">
        <f>exp(-'Yield curve'!D452*$D$9/100)</f>
        <v>0.7549528364</v>
      </c>
      <c r="E459" s="10">
        <f>exp(-'Yield curve'!E452*$E$9/100)</f>
        <v>0.6886652328</v>
      </c>
      <c r="F459" s="10">
        <f>exp(-'Yield curve'!F452*$F$9/100)</f>
        <v>0.6287635545</v>
      </c>
      <c r="G459" s="10">
        <f>exp(-'Yield curve'!G452*$G$9/100)</f>
        <v>0.5737279212</v>
      </c>
      <c r="H459" s="10">
        <f>exp(-'Yield curve'!H452*$H$9/100)</f>
        <v>0.523718999</v>
      </c>
      <c r="I459" s="10">
        <f>exp(-'Yield curve'!I452*$I$9/100)</f>
        <v>0.4777504917</v>
      </c>
      <c r="J459" s="10">
        <f>exp(-'Yield curve'!J452*$J$9/100)</f>
        <v>0.4358749015</v>
      </c>
      <c r="K459" s="10">
        <f>exp(-'Yield curve'!K452*$K$9/100)</f>
        <v>0.3977227995</v>
      </c>
      <c r="L459" s="10">
        <f>exp(-'Yield curve'!L452*$L$9/100)</f>
        <v>0.3628520876</v>
      </c>
      <c r="M459" s="10">
        <f>exp(-'Yield curve'!M452*$M$9/100)</f>
        <v>0.3310651815</v>
      </c>
      <c r="N459" s="10">
        <f>exp(-'Yield curve'!N452*$N$9/100)</f>
        <v>0.3020870676</v>
      </c>
      <c r="O459" s="10">
        <f>exp(-'Yield curve'!O452*$O$9/100)</f>
        <v>0.2756674586</v>
      </c>
      <c r="P459" s="10">
        <f>exp(-'Yield curve'!P452*$P$9/100)</f>
        <v>0.2515785531</v>
      </c>
      <c r="Q459" s="10">
        <f>exp(-'Yield curve'!Q452*$Q$9/100)</f>
        <v>0.2294660938</v>
      </c>
      <c r="R459" s="10">
        <f>exp(-'Yield curve'!R452*$R$9/100)</f>
        <v>0.2092972058</v>
      </c>
      <c r="S459" s="10">
        <f>exp(-'Yield curve'!S452*$S$9/100)</f>
        <v>0.1909010592</v>
      </c>
      <c r="T459" s="10">
        <f>exp(-'Yield curve'!T452*$T$9/100)</f>
        <v>0.1741218391</v>
      </c>
      <c r="U459" s="99">
        <f>exp(-'Yield curve'!U452*$U$9/100)</f>
        <v>0.1588174261</v>
      </c>
      <c r="V459" s="99">
        <f t="shared" si="4"/>
        <v>50.69027434</v>
      </c>
      <c r="W459" s="99">
        <f t="shared" si="5"/>
        <v>11.49252543</v>
      </c>
      <c r="X459" s="99">
        <f>W459*(Bonds!AO449/100)*(1/(1+(Bonds!U449/100)))</f>
        <v>0.001052429069</v>
      </c>
      <c r="Y459" s="99">
        <f>-W459*Bonds!$AS$8</f>
        <v>-1.799471591</v>
      </c>
      <c r="Z459" s="99">
        <f t="shared" si="6"/>
        <v>-5.690428814</v>
      </c>
    </row>
    <row r="460">
      <c r="A460" s="262">
        <v>42485.0</v>
      </c>
      <c r="B460" s="10">
        <f>exp(-'Yield curve'!B453*$B$9/100)</f>
        <v>0.9079191011</v>
      </c>
      <c r="C460" s="10">
        <f>exp(-'Yield curve'!C453*$C$9/100)</f>
        <v>0.8274554583</v>
      </c>
      <c r="D460" s="10">
        <f>exp(-'Yield curve'!D453*$D$9/100)</f>
        <v>0.7547263845</v>
      </c>
      <c r="E460" s="10">
        <f>exp(-'Yield curve'!E453*$E$9/100)</f>
        <v>0.6885275136</v>
      </c>
      <c r="F460" s="10">
        <f>exp(-'Yield curve'!F453*$F$9/100)</f>
        <v>0.6287635545</v>
      </c>
      <c r="G460" s="10">
        <f>exp(-'Yield curve'!G453*$G$9/100)</f>
        <v>0.5739000653</v>
      </c>
      <c r="H460" s="10">
        <f>exp(-'Yield curve'!H453*$H$9/100)</f>
        <v>0.5240857306</v>
      </c>
      <c r="I460" s="10">
        <f>exp(-'Yield curve'!I453*$I$9/100)</f>
        <v>0.478132845</v>
      </c>
      <c r="J460" s="10">
        <f>exp(-'Yield curve'!J453*$J$9/100)</f>
        <v>0.4362673655</v>
      </c>
      <c r="K460" s="10">
        <f>exp(-'Yield curve'!K453*$K$9/100)</f>
        <v>0.3981207212</v>
      </c>
      <c r="L460" s="10">
        <f>exp(-'Yield curve'!L453*$L$9/100)</f>
        <v>0.363171538</v>
      </c>
      <c r="M460" s="10">
        <f>exp(-'Yield curve'!M453*$M$9/100)</f>
        <v>0.3313036343</v>
      </c>
      <c r="N460" s="10">
        <f>exp(-'Yield curve'!N453*$N$9/100)</f>
        <v>0.3022441937</v>
      </c>
      <c r="O460" s="10">
        <f>exp(-'Yield curve'!O453*$O$9/100)</f>
        <v>0.2757446563</v>
      </c>
      <c r="P460" s="10">
        <f>exp(-'Yield curve'!P453*$P$9/100)</f>
        <v>0.2515785531</v>
      </c>
      <c r="Q460" s="10">
        <f>exp(-'Yield curve'!Q453*$Q$9/100)</f>
        <v>0.2295395347</v>
      </c>
      <c r="R460" s="10">
        <f>exp(-'Yield curve'!R453*$R$9/100)</f>
        <v>0.2094395763</v>
      </c>
      <c r="S460" s="10">
        <f>exp(-'Yield curve'!S453*$S$9/100)</f>
        <v>0.1911073437</v>
      </c>
      <c r="T460" s="10">
        <f>exp(-'Yield curve'!T453*$T$9/100)</f>
        <v>0.1743867056</v>
      </c>
      <c r="U460" s="99">
        <f>exp(-'Yield curve'!U453*$U$9/100)</f>
        <v>0.1591353788</v>
      </c>
      <c r="V460" s="99">
        <f t="shared" si="4"/>
        <v>50.7357373</v>
      </c>
      <c r="W460" s="99">
        <f t="shared" si="5"/>
        <v>11.49802581</v>
      </c>
      <c r="X460" s="99">
        <f>W460*(Bonds!AO450/100)*(1/(1+(Bonds!U450/100)))</f>
        <v>0.004212116791</v>
      </c>
      <c r="Y460" s="99">
        <f>-W460*Bonds!$AS$8</f>
        <v>-1.800332827</v>
      </c>
      <c r="Z460" s="99">
        <f t="shared" si="6"/>
        <v>-5.69315228</v>
      </c>
    </row>
    <row r="461">
      <c r="A461" s="262">
        <v>42482.0</v>
      </c>
      <c r="B461" s="10">
        <f>exp(-'Yield curve'!B454*$B$9/100)</f>
        <v>0.9083731742</v>
      </c>
      <c r="C461" s="10">
        <f>exp(-'Yield curve'!C454*$C$9/100)</f>
        <v>0.8281176875</v>
      </c>
      <c r="D461" s="10">
        <f>exp(-'Yield curve'!D454*$D$9/100)</f>
        <v>0.755405944</v>
      </c>
      <c r="E461" s="10">
        <f>exp(-'Yield curve'!E454*$E$9/100)</f>
        <v>0.6892163855</v>
      </c>
      <c r="F461" s="10">
        <f>exp(-'Yield curve'!F454*$F$9/100)</f>
        <v>0.6293926325</v>
      </c>
      <c r="G461" s="10">
        <f>exp(-'Yield curve'!G454*$G$9/100)</f>
        <v>0.5747615614</v>
      </c>
      <c r="H461" s="10">
        <f>exp(-'Yield curve'!H454*$H$9/100)</f>
        <v>0.5251874671</v>
      </c>
      <c r="I461" s="10">
        <f>exp(-'Yield curve'!I454*$I$9/100)</f>
        <v>0.4794095675</v>
      </c>
      <c r="J461" s="10">
        <f>exp(-'Yield curve'!J454*$J$9/100)</f>
        <v>0.4377094259</v>
      </c>
      <c r="K461" s="10">
        <f>exp(-'Yield curve'!K454*$K$9/100)</f>
        <v>0.3997163933</v>
      </c>
      <c r="L461" s="10">
        <f>exp(-'Yield curve'!L454*$L$9/100)</f>
        <v>0.3647730134</v>
      </c>
      <c r="M461" s="10">
        <f>exp(-'Yield curve'!M454*$M$9/100)</f>
        <v>0.3328977144</v>
      </c>
      <c r="N461" s="10">
        <f>exp(-'Yield curve'!N454*$N$9/100)</f>
        <v>0.3038199569</v>
      </c>
      <c r="O461" s="10">
        <f>exp(-'Yield curve'!O454*$O$9/100)</f>
        <v>0.2772931581</v>
      </c>
      <c r="P461" s="10">
        <f>exp(-'Yield curve'!P454*$P$9/100)</f>
        <v>0.2530925619</v>
      </c>
      <c r="Q461" s="10">
        <f>exp(-'Yield curve'!Q454*$Q$9/100)</f>
        <v>0.2310132987</v>
      </c>
      <c r="R461" s="10">
        <f>exp(-'Yield curve'!R454*$R$9/100)</f>
        <v>0.2108686186</v>
      </c>
      <c r="S461" s="10">
        <f>exp(-'Yield curve'!S454*$S$9/100)</f>
        <v>0.192488282</v>
      </c>
      <c r="T461" s="10">
        <f>exp(-'Yield curve'!T454*$T$9/100)</f>
        <v>0.1757170936</v>
      </c>
      <c r="U461" s="99">
        <f>exp(-'Yield curve'!U454*$U$9/100)</f>
        <v>0.1604135678</v>
      </c>
      <c r="V461" s="99">
        <f t="shared" si="4"/>
        <v>50.96002679</v>
      </c>
      <c r="W461" s="99">
        <f t="shared" si="5"/>
        <v>11.52010683</v>
      </c>
      <c r="X461" s="99">
        <f>W461*(Bonds!AO451/100)*(1/(1+(Bonds!U451/100)))</f>
        <v>0.005277190487</v>
      </c>
      <c r="Y461" s="99">
        <f>-W461*Bonds!$AS$8</f>
        <v>-1.80379022</v>
      </c>
      <c r="Z461" s="99">
        <f t="shared" si="6"/>
        <v>-5.704085516</v>
      </c>
    </row>
    <row r="462">
      <c r="A462" s="262">
        <v>42481.0</v>
      </c>
      <c r="B462" s="10">
        <f>exp(-'Yield curve'!B455*$B$9/100)</f>
        <v>0.908645727</v>
      </c>
      <c r="C462" s="10">
        <f>exp(-'Yield curve'!C455*$C$9/100)</f>
        <v>0.8281176875</v>
      </c>
      <c r="D462" s="10">
        <f>exp(-'Yield curve'!D455*$D$9/100)</f>
        <v>0.7551793562</v>
      </c>
      <c r="E462" s="10">
        <f>exp(-'Yield curve'!E455*$E$9/100)</f>
        <v>0.6894921272</v>
      </c>
      <c r="F462" s="10">
        <f>exp(-'Yield curve'!F455*$F$9/100)</f>
        <v>0.6303374299</v>
      </c>
      <c r="G462" s="10">
        <f>exp(-'Yield curve'!G455*$G$9/100)</f>
        <v>0.5759698289</v>
      </c>
      <c r="H462" s="10">
        <f>exp(-'Yield curve'!H455*$H$9/100)</f>
        <v>0.5266600526</v>
      </c>
      <c r="I462" s="10">
        <f>exp(-'Yield curve'!I455*$I$9/100)</f>
        <v>0.4809461353</v>
      </c>
      <c r="J462" s="10">
        <f>exp(-'Yield curve'!J455*$J$9/100)</f>
        <v>0.4392880196</v>
      </c>
      <c r="K462" s="10">
        <f>exp(-'Yield curve'!K455*$K$9/100)</f>
        <v>0.4013184609</v>
      </c>
      <c r="L462" s="10">
        <f>exp(-'Yield curve'!L455*$L$9/100)</f>
        <v>0.3664621636</v>
      </c>
      <c r="M462" s="10">
        <f>exp(-'Yield curve'!M455*$M$9/100)</f>
        <v>0.3346600629</v>
      </c>
      <c r="N462" s="10">
        <f>exp(-'Yield curve'!N455*$N$9/100)</f>
        <v>0.3056422435</v>
      </c>
      <c r="O462" s="10">
        <f>exp(-'Yield curve'!O455*$O$9/100)</f>
        <v>0.2791628432</v>
      </c>
      <c r="P462" s="10">
        <f>exp(-'Yield curve'!P455*$P$9/100)</f>
        <v>0.2549978921</v>
      </c>
      <c r="Q462" s="10">
        <f>exp(-'Yield curve'!Q455*$Q$9/100)</f>
        <v>0.2328688173</v>
      </c>
      <c r="R462" s="10">
        <f>exp(-'Yield curve'!R455*$R$9/100)</f>
        <v>0.2126686411</v>
      </c>
      <c r="S462" s="10">
        <f>exp(-'Yield curve'!S455*$S$9/100)</f>
        <v>0.1942284957</v>
      </c>
      <c r="T462" s="10">
        <f>exp(-'Yield curve'!T455*$T$9/100)</f>
        <v>0.1773943604</v>
      </c>
      <c r="U462" s="99">
        <f>exp(-'Yield curve'!U455*$U$9/100)</f>
        <v>0.1620257509</v>
      </c>
      <c r="V462" s="99">
        <f t="shared" si="4"/>
        <v>51.22683948</v>
      </c>
      <c r="W462" s="99">
        <f t="shared" si="5"/>
        <v>11.54954924</v>
      </c>
      <c r="X462" s="99">
        <f>W462*(Bonds!AO452/100)*(1/(1+(Bonds!U452/100)))</f>
        <v>0.002117240923</v>
      </c>
      <c r="Y462" s="99">
        <f>-W462*Bonds!$AS$8</f>
        <v>-1.808400239</v>
      </c>
      <c r="Z462" s="99">
        <f t="shared" si="6"/>
        <v>-5.718663677</v>
      </c>
    </row>
    <row r="463">
      <c r="A463" s="262">
        <v>42480.0</v>
      </c>
      <c r="B463" s="10">
        <f>exp(-'Yield curve'!B456*$B$9/100)</f>
        <v>0.9088274744</v>
      </c>
      <c r="C463" s="10">
        <f>exp(-'Yield curve'!C456*$C$9/100)</f>
        <v>0.8292778642</v>
      </c>
      <c r="D463" s="10">
        <f>exp(-'Yield curve'!D456*$D$9/100)</f>
        <v>0.7569939634</v>
      </c>
      <c r="E463" s="10">
        <f>exp(-'Yield curve'!E456*$E$9/100)</f>
        <v>0.6914254105</v>
      </c>
      <c r="F463" s="10">
        <f>exp(-'Yield curve'!F456*$F$9/100)</f>
        <v>0.6322312815</v>
      </c>
      <c r="G463" s="10">
        <f>exp(-'Yield curve'!G456*$G$9/100)</f>
        <v>0.577873669</v>
      </c>
      <c r="H463" s="10">
        <f>exp(-'Yield curve'!H456*$H$9/100)</f>
        <v>0.5285065924</v>
      </c>
      <c r="I463" s="10">
        <f>exp(-'Yield curve'!I456*$I$9/100)</f>
        <v>0.4828737725</v>
      </c>
      <c r="J463" s="10">
        <f>exp(-'Yield curve'!J456*$J$9/100)</f>
        <v>0.4412692701</v>
      </c>
      <c r="K463" s="10">
        <f>exp(-'Yield curve'!K456*$K$9/100)</f>
        <v>0.4033300781</v>
      </c>
      <c r="L463" s="10">
        <f>exp(-'Yield curve'!L456*$L$9/100)</f>
        <v>0.368402201</v>
      </c>
      <c r="M463" s="10">
        <f>exp(-'Yield curve'!M456*$M$9/100)</f>
        <v>0.3365124944</v>
      </c>
      <c r="N463" s="10">
        <f>exp(-'Yield curve'!N456*$N$9/100)</f>
        <v>0.3073955267</v>
      </c>
      <c r="O463" s="10">
        <f>exp(-'Yield curve'!O456*$O$9/100)</f>
        <v>0.2808091561</v>
      </c>
      <c r="P463" s="10">
        <f>exp(-'Yield curve'!P456*$P$9/100)</f>
        <v>0.2565324786</v>
      </c>
      <c r="Q463" s="10">
        <f>exp(-'Yield curve'!Q456*$Q$9/100)</f>
        <v>0.2342140121</v>
      </c>
      <c r="R463" s="10">
        <f>exp(-'Yield curve'!R456*$R$9/100)</f>
        <v>0.2138287111</v>
      </c>
      <c r="S463" s="10">
        <f>exp(-'Yield curve'!S456*$S$9/100)</f>
        <v>0.1952098783</v>
      </c>
      <c r="T463" s="10">
        <f>exp(-'Yield curve'!T456*$T$9/100)</f>
        <v>0.1782051258</v>
      </c>
      <c r="U463" s="99">
        <f>exp(-'Yield curve'!U456*$U$9/100)</f>
        <v>0.1626751519</v>
      </c>
      <c r="V463" s="99">
        <f t="shared" si="4"/>
        <v>51.41309164</v>
      </c>
      <c r="W463" s="99">
        <f t="shared" si="5"/>
        <v>11.55651363</v>
      </c>
      <c r="X463" s="99">
        <f>W463*(Bonds!AO453/100)*(1/(1+(Bonds!U453/100)))</f>
        <v>-0.004237812111</v>
      </c>
      <c r="Y463" s="99">
        <f>-W463*Bonds!$AS$8</f>
        <v>-1.809490707</v>
      </c>
      <c r="Z463" s="99">
        <f t="shared" si="6"/>
        <v>-5.722112038</v>
      </c>
    </row>
    <row r="464">
      <c r="A464" s="262">
        <v>42479.0</v>
      </c>
      <c r="B464" s="10">
        <f>exp(-'Yield curve'!B457*$B$9/100)</f>
        <v>0.9078283138</v>
      </c>
      <c r="C464" s="10">
        <f>exp(-'Yield curve'!C457*$C$9/100)</f>
        <v>0.8276209659</v>
      </c>
      <c r="D464" s="10">
        <f>exp(-'Yield curve'!D457*$D$9/100)</f>
        <v>0.755405944</v>
      </c>
      <c r="E464" s="10">
        <f>exp(-'Yield curve'!E457*$E$9/100)</f>
        <v>0.6894921272</v>
      </c>
      <c r="F464" s="10">
        <f>exp(-'Yield curve'!F457*$F$9/100)</f>
        <v>0.6300223399</v>
      </c>
      <c r="G464" s="10">
        <f>exp(-'Yield curve'!G457*$G$9/100)</f>
        <v>0.5751065218</v>
      </c>
      <c r="H464" s="10">
        <f>exp(-'Yield curve'!H457*$H$9/100)</f>
        <v>0.5251874671</v>
      </c>
      <c r="I464" s="10">
        <f>exp(-'Yield curve'!I457*$I$9/100)</f>
        <v>0.4795374271</v>
      </c>
      <c r="J464" s="10">
        <f>exp(-'Yield curve'!J457*$J$9/100)</f>
        <v>0.4379721303</v>
      </c>
      <c r="K464" s="10">
        <f>exp(-'Yield curve'!K457*$K$9/100)</f>
        <v>0.4001163097</v>
      </c>
      <c r="L464" s="10">
        <f>exp(-'Yield curve'!L457*$L$9/100)</f>
        <v>0.3652548317</v>
      </c>
      <c r="M464" s="10">
        <f>exp(-'Yield curve'!M457*$M$9/100)</f>
        <v>0.3334574527</v>
      </c>
      <c r="N464" s="10">
        <f>exp(-'Yield curve'!N457*$N$9/100)</f>
        <v>0.3044525601</v>
      </c>
      <c r="O464" s="10">
        <f>exp(-'Yield curve'!O457*$O$9/100)</f>
        <v>0.277992818</v>
      </c>
      <c r="P464" s="10">
        <f>exp(-'Yield curve'!P457*$P$9/100)</f>
        <v>0.2538529796</v>
      </c>
      <c r="Q464" s="10">
        <f>exp(-'Yield curve'!Q457*$Q$9/100)</f>
        <v>0.2318278984</v>
      </c>
      <c r="R464" s="10">
        <f>exp(-'Yield curve'!R457*$R$9/100)</f>
        <v>0.2117307201</v>
      </c>
      <c r="S464" s="10">
        <f>exp(-'Yield curve'!S457*$S$9/100)</f>
        <v>0.1933912384</v>
      </c>
      <c r="T464" s="10">
        <f>exp(-'Yield curve'!T457*$T$9/100)</f>
        <v>0.1766543996</v>
      </c>
      <c r="U464" s="99">
        <f>exp(-'Yield curve'!U457*$U$9/100)</f>
        <v>0.1613789424</v>
      </c>
      <c r="V464" s="99">
        <f t="shared" si="4"/>
        <v>51.09102779</v>
      </c>
      <c r="W464" s="99">
        <f t="shared" si="5"/>
        <v>11.53890241</v>
      </c>
      <c r="X464" s="99">
        <f>W464*(Bonds!AO454/100)*(1/(1+(Bonds!U454/100)))</f>
        <v>-0.007402155139</v>
      </c>
      <c r="Y464" s="99">
        <f>-W464*Bonds!$AS$8</f>
        <v>-1.806733185</v>
      </c>
      <c r="Z464" s="99">
        <f t="shared" si="6"/>
        <v>-5.71339199</v>
      </c>
    </row>
    <row r="465">
      <c r="A465" s="262">
        <v>42478.0</v>
      </c>
      <c r="B465" s="10">
        <f>exp(-'Yield curve'!B458*$B$9/100)</f>
        <v>0.9074652551</v>
      </c>
      <c r="C465" s="10">
        <f>exp(-'Yield curve'!C458*$C$9/100)</f>
        <v>0.8271245423</v>
      </c>
      <c r="D465" s="10">
        <f>exp(-'Yield curve'!D458*$D$9/100)</f>
        <v>0.7542736845</v>
      </c>
      <c r="E465" s="10">
        <f>exp(-'Yield curve'!E458*$E$9/100)</f>
        <v>0.6879769118</v>
      </c>
      <c r="F465" s="10">
        <f>exp(-'Yield curve'!F458*$F$9/100)</f>
        <v>0.6281351052</v>
      </c>
      <c r="G465" s="10">
        <f>exp(-'Yield curve'!G458*$G$9/100)</f>
        <v>0.5733837876</v>
      </c>
      <c r="H465" s="10">
        <f>exp(-'Yield curve'!H458*$H$9/100)</f>
        <v>0.523718999</v>
      </c>
      <c r="I465" s="10">
        <f>exp(-'Yield curve'!I458*$I$9/100)</f>
        <v>0.4780053599</v>
      </c>
      <c r="J465" s="10">
        <f>exp(-'Yield curve'!J458*$J$9/100)</f>
        <v>0.4363982653</v>
      </c>
      <c r="K465" s="10">
        <f>exp(-'Yield curve'!K458*$K$9/100)</f>
        <v>0.3985190411</v>
      </c>
      <c r="L465" s="10">
        <f>exp(-'Yield curve'!L458*$L$9/100)</f>
        <v>0.3635712464</v>
      </c>
      <c r="M465" s="10">
        <f>exp(-'Yield curve'!M458*$M$9/100)</f>
        <v>0.3317014373</v>
      </c>
      <c r="N465" s="10">
        <f>exp(-'Yield curve'!N458*$N$9/100)</f>
        <v>0.3026373666</v>
      </c>
      <c r="O465" s="10">
        <f>exp(-'Yield curve'!O458*$O$9/100)</f>
        <v>0.2761309691</v>
      </c>
      <c r="P465" s="10">
        <f>exp(-'Yield curve'!P458*$P$9/100)</f>
        <v>0.2519562041</v>
      </c>
      <c r="Q465" s="10">
        <f>exp(-'Yield curve'!Q458*$Q$9/100)</f>
        <v>0.2298335334</v>
      </c>
      <c r="R465" s="10">
        <f>exp(-'Yield curve'!R458*$R$9/100)</f>
        <v>0.2096533136</v>
      </c>
      <c r="S465" s="10">
        <f>exp(-'Yield curve'!S458*$S$9/100)</f>
        <v>0.1912449905</v>
      </c>
      <c r="T465" s="10">
        <f>exp(-'Yield curve'!T458*$T$9/100)</f>
        <v>0.1744529851</v>
      </c>
      <c r="U465" s="99">
        <f>exp(-'Yield curve'!U458*$U$9/100)</f>
        <v>0.1591353788</v>
      </c>
      <c r="V465" s="99">
        <f t="shared" si="4"/>
        <v>50.73481139</v>
      </c>
      <c r="W465" s="99">
        <f t="shared" si="5"/>
        <v>11.5004501</v>
      </c>
      <c r="X465" s="99">
        <f>W465*(Bonds!AO455/100)*(1/(1+(Bonds!U455/100)))</f>
        <v>0.002106502446</v>
      </c>
      <c r="Y465" s="99">
        <f>-W465*Bonds!$AS$8</f>
        <v>-1.800712417</v>
      </c>
      <c r="Z465" s="99">
        <f t="shared" si="6"/>
        <v>-5.694352648</v>
      </c>
    </row>
    <row r="466">
      <c r="A466" s="262">
        <v>42475.0</v>
      </c>
      <c r="B466" s="10">
        <f>exp(-'Yield curve'!B459*$B$9/100)</f>
        <v>0.9071023416</v>
      </c>
      <c r="C466" s="10">
        <f>exp(-'Yield curve'!C459*$C$9/100)</f>
        <v>0.8264631073</v>
      </c>
      <c r="D466" s="10">
        <f>exp(-'Yield curve'!D459*$D$9/100)</f>
        <v>0.7542736845</v>
      </c>
      <c r="E466" s="10">
        <f>exp(-'Yield curve'!E459*$E$9/100)</f>
        <v>0.6883898218</v>
      </c>
      <c r="F466" s="10">
        <f>exp(-'Yield curve'!F459*$F$9/100)</f>
        <v>0.6290780149</v>
      </c>
      <c r="G466" s="10">
        <f>exp(-'Yield curve'!G459*$G$9/100)</f>
        <v>0.5742445087</v>
      </c>
      <c r="H466" s="10">
        <f>exp(-'Yield curve'!H459*$H$9/100)</f>
        <v>0.5244527191</v>
      </c>
      <c r="I466" s="10">
        <f>exp(-'Yield curve'!I459*$I$9/100)</f>
        <v>0.4785155043</v>
      </c>
      <c r="J466" s="10">
        <f>exp(-'Yield curve'!J459*$J$9/100)</f>
        <v>0.4366601829</v>
      </c>
      <c r="K466" s="10">
        <f>exp(-'Yield curve'!K459*$K$9/100)</f>
        <v>0.3985190411</v>
      </c>
      <c r="L466" s="10">
        <f>exp(-'Yield curve'!L459*$L$9/100)</f>
        <v>0.3635712464</v>
      </c>
      <c r="M466" s="10">
        <f>exp(-'Yield curve'!M459*$M$9/100)</f>
        <v>0.3317014373</v>
      </c>
      <c r="N466" s="10">
        <f>exp(-'Yield curve'!N459*$N$9/100)</f>
        <v>0.3026373666</v>
      </c>
      <c r="O466" s="10">
        <f>exp(-'Yield curve'!O459*$O$9/100)</f>
        <v>0.2761309691</v>
      </c>
      <c r="P466" s="10">
        <f>exp(-'Yield curve'!P459*$P$9/100)</f>
        <v>0.2519562041</v>
      </c>
      <c r="Q466" s="10">
        <f>exp(-'Yield curve'!Q459*$Q$9/100)</f>
        <v>0.2299806739</v>
      </c>
      <c r="R466" s="10">
        <f>exp(-'Yield curve'!R459*$R$9/100)</f>
        <v>0.2099386361</v>
      </c>
      <c r="S466" s="10">
        <f>exp(-'Yield curve'!S459*$S$9/100)</f>
        <v>0.1916585262</v>
      </c>
      <c r="T466" s="10">
        <f>exp(-'Yield curve'!T459*$T$9/100)</f>
        <v>0.1749841291</v>
      </c>
      <c r="U466" s="99">
        <f>exp(-'Yield curve'!U459*$U$9/100)</f>
        <v>0.1597731951</v>
      </c>
      <c r="V466" s="99">
        <f t="shared" si="4"/>
        <v>50.81744475</v>
      </c>
      <c r="W466" s="99">
        <f t="shared" si="5"/>
        <v>11.51148911</v>
      </c>
      <c r="X466" s="99">
        <f>W466*(Bonds!AO456/100)*(1/(1+(Bonds!U456/100)))</f>
        <v>0</v>
      </c>
      <c r="Y466" s="99">
        <f>-W466*Bonds!$AS$8</f>
        <v>-1.802440878</v>
      </c>
      <c r="Z466" s="99">
        <f t="shared" si="6"/>
        <v>-5.699818522</v>
      </c>
    </row>
    <row r="467">
      <c r="A467" s="262">
        <v>42474.0</v>
      </c>
      <c r="B467" s="10">
        <f>exp(-'Yield curve'!B460*$B$9/100)</f>
        <v>0.9075560061</v>
      </c>
      <c r="C467" s="10">
        <f>exp(-'Yield curve'!C460*$C$9/100)</f>
        <v>0.8272899838</v>
      </c>
      <c r="D467" s="10">
        <f>exp(-'Yield curve'!D460*$D$9/100)</f>
        <v>0.7545000006</v>
      </c>
      <c r="E467" s="10">
        <f>exp(-'Yield curve'!E460*$E$9/100)</f>
        <v>0.6882521576</v>
      </c>
      <c r="F467" s="10">
        <f>exp(-'Yield curve'!F460*$F$9/100)</f>
        <v>0.6284492513</v>
      </c>
      <c r="G467" s="10">
        <f>exp(-'Yield curve'!G460*$G$9/100)</f>
        <v>0.5737279212</v>
      </c>
      <c r="H467" s="10">
        <f>exp(-'Yield curve'!H460*$H$9/100)</f>
        <v>0.5240857306</v>
      </c>
      <c r="I467" s="10">
        <f>exp(-'Yield curve'!I460*$I$9/100)</f>
        <v>0.4782603641</v>
      </c>
      <c r="J467" s="10">
        <f>exp(-'Yield curve'!J460*$J$9/100)</f>
        <v>0.4365292044</v>
      </c>
      <c r="K467" s="10">
        <f>exp(-'Yield curve'!K460*$K$9/100)</f>
        <v>0.3985190411</v>
      </c>
      <c r="L467" s="10">
        <f>exp(-'Yield curve'!L460*$L$9/100)</f>
        <v>0.3636512409</v>
      </c>
      <c r="M467" s="10">
        <f>exp(-'Yield curve'!M460*$M$9/100)</f>
        <v>0.3318606922</v>
      </c>
      <c r="N467" s="10">
        <f>exp(-'Yield curve'!N460*$N$9/100)</f>
        <v>0.3028735159</v>
      </c>
      <c r="O467" s="10">
        <f>exp(-'Yield curve'!O460*$O$9/100)</f>
        <v>0.2764404091</v>
      </c>
      <c r="P467" s="10">
        <f>exp(-'Yield curve'!P460*$P$9/100)</f>
        <v>0.252334422</v>
      </c>
      <c r="Q467" s="10">
        <f>exp(-'Yield curve'!Q460*$Q$9/100)</f>
        <v>0.2302752377</v>
      </c>
      <c r="R467" s="10">
        <f>exp(-'Yield curve'!R460*$R$9/100)</f>
        <v>0.2101528828</v>
      </c>
      <c r="S467" s="10">
        <f>exp(-'Yield curve'!S460*$S$9/100)</f>
        <v>0.19179657</v>
      </c>
      <c r="T467" s="10">
        <f>exp(-'Yield curve'!T460*$T$9/100)</f>
        <v>0.1750506357</v>
      </c>
      <c r="U467" s="99">
        <f>exp(-'Yield curve'!U460*$U$9/100)</f>
        <v>0.1597731951</v>
      </c>
      <c r="V467" s="99">
        <f t="shared" si="4"/>
        <v>50.82283336</v>
      </c>
      <c r="W467" s="99">
        <f t="shared" si="5"/>
        <v>11.51169892</v>
      </c>
      <c r="X467" s="99">
        <f>W467*(Bonds!AO457/100)*(1/(1+(Bonds!U457/100)))</f>
        <v>0.002108949147</v>
      </c>
      <c r="Y467" s="99">
        <f>-W467*Bonds!$AS$8</f>
        <v>-1.80247373</v>
      </c>
      <c r="Z467" s="99">
        <f t="shared" si="6"/>
        <v>-5.699922408</v>
      </c>
    </row>
    <row r="468">
      <c r="A468" s="262">
        <v>42473.0</v>
      </c>
      <c r="B468" s="10">
        <f>exp(-'Yield curve'!B461*$B$9/100)</f>
        <v>0.9075560061</v>
      </c>
      <c r="C468" s="10">
        <f>exp(-'Yield curve'!C461*$C$9/100)</f>
        <v>0.8267937587</v>
      </c>
      <c r="D468" s="10">
        <f>exp(-'Yield curve'!D461*$D$9/100)</f>
        <v>0.7542736845</v>
      </c>
      <c r="E468" s="10">
        <f>exp(-'Yield curve'!E461*$E$9/100)</f>
        <v>0.6882521576</v>
      </c>
      <c r="F468" s="10">
        <f>exp(-'Yield curve'!F461*$F$9/100)</f>
        <v>0.6287635545</v>
      </c>
      <c r="G468" s="10">
        <f>exp(-'Yield curve'!G461*$G$9/100)</f>
        <v>0.5740722612</v>
      </c>
      <c r="H468" s="10">
        <f>exp(-'Yield curve'!H461*$H$9/100)</f>
        <v>0.5244527191</v>
      </c>
      <c r="I468" s="10">
        <f>exp(-'Yield curve'!I461*$I$9/100)</f>
        <v>0.4786431255</v>
      </c>
      <c r="J468" s="10">
        <f>exp(-'Yield curve'!J461*$J$9/100)</f>
        <v>0.4369222576</v>
      </c>
      <c r="K468" s="10">
        <f>exp(-'Yield curve'!K461*$K$9/100)</f>
        <v>0.3989177595</v>
      </c>
      <c r="L468" s="10">
        <f>exp(-'Yield curve'!L461*$L$9/100)</f>
        <v>0.3640514774</v>
      </c>
      <c r="M468" s="10">
        <f>exp(-'Yield curve'!M461*$M$9/100)</f>
        <v>0.332259164</v>
      </c>
      <c r="N468" s="10">
        <f>exp(-'Yield curve'!N461*$N$9/100)</f>
        <v>0.3032675075</v>
      </c>
      <c r="O468" s="10">
        <f>exp(-'Yield curve'!O461*$O$9/100)</f>
        <v>0.2768276967</v>
      </c>
      <c r="P468" s="10">
        <f>exp(-'Yield curve'!P461*$P$9/100)</f>
        <v>0.2527132076</v>
      </c>
      <c r="Q468" s="10">
        <f>exp(-'Yield curve'!Q461*$Q$9/100)</f>
        <v>0.2307177908</v>
      </c>
      <c r="R468" s="10">
        <f>exp(-'Yield curve'!R461*$R$9/100)</f>
        <v>0.2106536423</v>
      </c>
      <c r="S468" s="10">
        <f>exp(-'Yield curve'!S461*$S$9/100)</f>
        <v>0.1923497403</v>
      </c>
      <c r="T468" s="10">
        <f>exp(-'Yield curve'!T461*$T$9/100)</f>
        <v>0.1756503338</v>
      </c>
      <c r="U468" s="99">
        <f>exp(-'Yield curve'!U461*$U$9/100)</f>
        <v>0.1604135678</v>
      </c>
      <c r="V468" s="99">
        <f t="shared" si="4"/>
        <v>50.91156243</v>
      </c>
      <c r="W468" s="99">
        <f t="shared" si="5"/>
        <v>11.52388594</v>
      </c>
      <c r="X468" s="99">
        <f>W468*(Bonds!AO458/100)*(1/(1+(Bonds!U458/100)))</f>
        <v>0.00633470597</v>
      </c>
      <c r="Y468" s="99">
        <f>-W468*Bonds!$AS$8</f>
        <v>-1.804381944</v>
      </c>
      <c r="Z468" s="99">
        <f t="shared" si="6"/>
        <v>-5.705956711</v>
      </c>
    </row>
    <row r="469">
      <c r="A469" s="262">
        <v>42472.0</v>
      </c>
      <c r="B469" s="10">
        <f>exp(-'Yield curve'!B462*$B$9/100)</f>
        <v>0.9076467663</v>
      </c>
      <c r="C469" s="10">
        <f>exp(-'Yield curve'!C462*$C$9/100)</f>
        <v>0.8272899838</v>
      </c>
      <c r="D469" s="10">
        <f>exp(-'Yield curve'!D462*$D$9/100)</f>
        <v>0.755405944</v>
      </c>
      <c r="E469" s="10">
        <f>exp(-'Yield curve'!E462*$E$9/100)</f>
        <v>0.6894921272</v>
      </c>
      <c r="F469" s="10">
        <f>exp(-'Yield curve'!F462*$F$9/100)</f>
        <v>0.6300223399</v>
      </c>
      <c r="G469" s="10">
        <f>exp(-'Yield curve'!G462*$G$9/100)</f>
        <v>0.5752790797</v>
      </c>
      <c r="H469" s="10">
        <f>exp(-'Yield curve'!H462*$H$9/100)</f>
        <v>0.525555227</v>
      </c>
      <c r="I469" s="10">
        <f>exp(-'Yield curve'!I462*$I$9/100)</f>
        <v>0.4799212105</v>
      </c>
      <c r="J469" s="10">
        <f>exp(-'Yield curve'!J462*$J$9/100)</f>
        <v>0.4383664827</v>
      </c>
      <c r="K469" s="10">
        <f>exp(-'Yield curve'!K462*$K$9/100)</f>
        <v>0.4005166261</v>
      </c>
      <c r="L469" s="10">
        <f>exp(-'Yield curve'!L462*$L$9/100)</f>
        <v>0.3658177575</v>
      </c>
      <c r="M469" s="10">
        <f>exp(-'Yield curve'!M462*$M$9/100)</f>
        <v>0.3341784992</v>
      </c>
      <c r="N469" s="10">
        <f>exp(-'Yield curve'!N462*$N$9/100)</f>
        <v>0.3053245408</v>
      </c>
      <c r="O469" s="10">
        <f>exp(-'Yield curve'!O462*$O$9/100)</f>
        <v>0.2790065558</v>
      </c>
      <c r="P469" s="10">
        <f>exp(-'Yield curve'!P462*$P$9/100)</f>
        <v>0.2549978921</v>
      </c>
      <c r="Q469" s="10">
        <f>exp(-'Yield curve'!Q462*$Q$9/100)</f>
        <v>0.2329433472</v>
      </c>
      <c r="R469" s="10">
        <f>exp(-'Yield curve'!R462*$R$9/100)</f>
        <v>0.212813305</v>
      </c>
      <c r="S469" s="10">
        <f>exp(-'Yield curve'!S462*$S$9/100)</f>
        <v>0.1944383758</v>
      </c>
      <c r="T469" s="10">
        <f>exp(-'Yield curve'!T462*$T$9/100)</f>
        <v>0.1776642048</v>
      </c>
      <c r="U469" s="99">
        <f>exp(-'Yield curve'!U462*$U$9/100)</f>
        <v>0.1623501267</v>
      </c>
      <c r="V469" s="99">
        <f t="shared" si="4"/>
        <v>51.23113424</v>
      </c>
      <c r="W469" s="99">
        <f t="shared" si="5"/>
        <v>11.55811482</v>
      </c>
      <c r="X469" s="99">
        <f>W469*(Bonds!AO459/100)*(1/(1+(Bonds!U459/100)))</f>
        <v>-0.003178508062</v>
      </c>
      <c r="Y469" s="99">
        <f>-W469*Bonds!$AS$8</f>
        <v>-1.809741417</v>
      </c>
      <c r="Z469" s="99">
        <f t="shared" si="6"/>
        <v>-5.722904854</v>
      </c>
    </row>
    <row r="470">
      <c r="A470" s="262">
        <v>42471.0</v>
      </c>
      <c r="B470" s="10">
        <f>exp(-'Yield curve'!B463*$B$9/100)</f>
        <v>0.9079191011</v>
      </c>
      <c r="C470" s="10">
        <f>exp(-'Yield curve'!C463*$C$9/100)</f>
        <v>0.8274554583</v>
      </c>
      <c r="D470" s="10">
        <f>exp(-'Yield curve'!D463*$D$9/100)</f>
        <v>0.7547263845</v>
      </c>
      <c r="E470" s="10">
        <f>exp(-'Yield curve'!E463*$E$9/100)</f>
        <v>0.6888029797</v>
      </c>
      <c r="F470" s="10">
        <f>exp(-'Yield curve'!F463*$F$9/100)</f>
        <v>0.6293926325</v>
      </c>
      <c r="G470" s="10">
        <f>exp(-'Yield curve'!G463*$G$9/100)</f>
        <v>0.5749340157</v>
      </c>
      <c r="H470" s="10">
        <f>exp(-'Yield curve'!H463*$H$9/100)</f>
        <v>0.525555227</v>
      </c>
      <c r="I470" s="10">
        <f>exp(-'Yield curve'!I463*$I$9/100)</f>
        <v>0.4799212105</v>
      </c>
      <c r="J470" s="10">
        <f>exp(-'Yield curve'!J463*$J$9/100)</f>
        <v>0.4383664827</v>
      </c>
      <c r="K470" s="10">
        <f>exp(-'Yield curve'!K463*$K$9/100)</f>
        <v>0.4005166261</v>
      </c>
      <c r="L470" s="10">
        <f>exp(-'Yield curve'!L463*$L$9/100)</f>
        <v>0.3656568331</v>
      </c>
      <c r="M470" s="10">
        <f>exp(-'Yield curve'!M463*$M$9/100)</f>
        <v>0.3338578418</v>
      </c>
      <c r="N470" s="10">
        <f>exp(-'Yield curve'!N463*$N$9/100)</f>
        <v>0.3048486058</v>
      </c>
      <c r="O470" s="10">
        <f>exp(-'Yield curve'!O463*$O$9/100)</f>
        <v>0.2783822805</v>
      </c>
      <c r="P470" s="10">
        <f>exp(-'Yield curve'!P463*$P$9/100)</f>
        <v>0.2542340448</v>
      </c>
      <c r="Q470" s="10">
        <f>exp(-'Yield curve'!Q463*$Q$9/100)</f>
        <v>0.2321248281</v>
      </c>
      <c r="R470" s="10">
        <f>exp(-'Yield curve'!R463*$R$9/100)</f>
        <v>0.2119467956</v>
      </c>
      <c r="S470" s="10">
        <f>exp(-'Yield curve'!S463*$S$9/100)</f>
        <v>0.1935305302</v>
      </c>
      <c r="T470" s="10">
        <f>exp(-'Yield curve'!T463*$T$9/100)</f>
        <v>0.176721541</v>
      </c>
      <c r="U470" s="99">
        <f>exp(-'Yield curve'!U463*$U$9/100)</f>
        <v>0.1613789424</v>
      </c>
      <c r="V470" s="99">
        <f t="shared" si="4"/>
        <v>51.09898369</v>
      </c>
      <c r="W470" s="99">
        <f t="shared" si="5"/>
        <v>11.54037235</v>
      </c>
      <c r="X470" s="99">
        <f>W470*(Bonds!AO460/100)*(1/(1+(Bonds!U460/100)))</f>
        <v>-0.003172756328</v>
      </c>
      <c r="Y470" s="99">
        <f>-W470*Bonds!$AS$8</f>
        <v>-1.806963345</v>
      </c>
      <c r="Z470" s="99">
        <f t="shared" si="6"/>
        <v>-5.714119819</v>
      </c>
    </row>
    <row r="471">
      <c r="A471" s="262">
        <v>42468.0</v>
      </c>
      <c r="B471" s="10">
        <f>exp(-'Yield curve'!B464*$B$9/100)</f>
        <v>0.9069209392</v>
      </c>
      <c r="C471" s="10">
        <f>exp(-'Yield curve'!C464*$C$9/100)</f>
        <v>0.8262978312</v>
      </c>
      <c r="D471" s="10">
        <f>exp(-'Yield curve'!D464*$D$9/100)</f>
        <v>0.7538212561</v>
      </c>
      <c r="E471" s="10">
        <f>exp(-'Yield curve'!E464*$E$9/100)</f>
        <v>0.6877017761</v>
      </c>
      <c r="F471" s="10">
        <f>exp(-'Yield curve'!F464*$F$9/100)</f>
        <v>0.6281351052</v>
      </c>
      <c r="G471" s="10">
        <f>exp(-'Yield curve'!G464*$G$9/100)</f>
        <v>0.5735558286</v>
      </c>
      <c r="H471" s="10">
        <f>exp(-'Yield curve'!H464*$H$9/100)</f>
        <v>0.5240857306</v>
      </c>
      <c r="I471" s="10">
        <f>exp(-'Yield curve'!I464*$I$9/100)</f>
        <v>0.4782603641</v>
      </c>
      <c r="J471" s="10">
        <f>exp(-'Yield curve'!J464*$J$9/100)</f>
        <v>0.4365292044</v>
      </c>
      <c r="K471" s="10">
        <f>exp(-'Yield curve'!K464*$K$9/100)</f>
        <v>0.3985190411</v>
      </c>
      <c r="L471" s="10">
        <f>exp(-'Yield curve'!L464*$L$9/100)</f>
        <v>0.363731253</v>
      </c>
      <c r="M471" s="10">
        <f>exp(-'Yield curve'!M464*$M$9/100)</f>
        <v>0.3320200235</v>
      </c>
      <c r="N471" s="10">
        <f>exp(-'Yield curve'!N464*$N$9/100)</f>
        <v>0.3031098494</v>
      </c>
      <c r="O471" s="10">
        <f>exp(-'Yield curve'!O464*$O$9/100)</f>
        <v>0.2767501958</v>
      </c>
      <c r="P471" s="10">
        <f>exp(-'Yield curve'!P464*$P$9/100)</f>
        <v>0.2527132076</v>
      </c>
      <c r="Q471" s="10">
        <f>exp(-'Yield curve'!Q464*$Q$9/100)</f>
        <v>0.2307177908</v>
      </c>
      <c r="R471" s="10">
        <f>exp(-'Yield curve'!R464*$R$9/100)</f>
        <v>0.2106536423</v>
      </c>
      <c r="S471" s="10">
        <f>exp(-'Yield curve'!S464*$S$9/100)</f>
        <v>0.1923497403</v>
      </c>
      <c r="T471" s="10">
        <f>exp(-'Yield curve'!T464*$T$9/100)</f>
        <v>0.1756503338</v>
      </c>
      <c r="U471" s="99">
        <f>exp(-'Yield curve'!U464*$U$9/100)</f>
        <v>0.1604135678</v>
      </c>
      <c r="V471" s="99">
        <f t="shared" si="4"/>
        <v>50.8891035</v>
      </c>
      <c r="W471" s="99">
        <f t="shared" si="5"/>
        <v>11.52629075</v>
      </c>
      <c r="X471" s="99">
        <f>W471*(Bonds!AO461/100)*(1/(1+(Bonds!U461/100)))</f>
        <v>-0.01056004649</v>
      </c>
      <c r="Y471" s="99">
        <f>-W471*Bonds!$AS$8</f>
        <v>-1.804758482</v>
      </c>
      <c r="Z471" s="99">
        <f t="shared" si="6"/>
        <v>-5.707147429</v>
      </c>
    </row>
    <row r="472">
      <c r="A472" s="262">
        <v>42467.0</v>
      </c>
      <c r="B472" s="10">
        <f>exp(-'Yield curve'!B465*$B$9/100)</f>
        <v>0.9069209392</v>
      </c>
      <c r="C472" s="10">
        <f>exp(-'Yield curve'!C465*$C$9/100)</f>
        <v>0.8262978312</v>
      </c>
      <c r="D472" s="10">
        <f>exp(-'Yield curve'!D465*$D$9/100)</f>
        <v>0.7535951436</v>
      </c>
      <c r="E472" s="10">
        <f>exp(-'Yield curve'!E465*$E$9/100)</f>
        <v>0.6868770289</v>
      </c>
      <c r="F472" s="10">
        <f>exp(-'Yield curve'!F465*$F$9/100)</f>
        <v>0.6265667287</v>
      </c>
      <c r="G472" s="10">
        <f>exp(-'Yield curve'!G465*$G$9/100)</f>
        <v>0.5711519458</v>
      </c>
      <c r="H472" s="10">
        <f>exp(-'Yield curve'!H465*$H$9/100)</f>
        <v>0.5207943692</v>
      </c>
      <c r="I472" s="10">
        <f>exp(-'Yield curve'!I465*$I$9/100)</f>
        <v>0.4745760815</v>
      </c>
      <c r="J472" s="10">
        <f>exp(-'Yield curve'!J465*$J$9/100)</f>
        <v>0.4324883022</v>
      </c>
      <c r="K472" s="10">
        <f>exp(-'Yield curve'!K465*$K$9/100)</f>
        <v>0.3941593539</v>
      </c>
      <c r="L472" s="10">
        <f>exp(-'Yield curve'!L465*$L$9/100)</f>
        <v>0.3593566247</v>
      </c>
      <c r="M472" s="10">
        <f>exp(-'Yield curve'!M465*$M$9/100)</f>
        <v>0.327666158</v>
      </c>
      <c r="N472" s="10">
        <f>exp(-'Yield curve'!N465*$N$9/100)</f>
        <v>0.2988062228</v>
      </c>
      <c r="O472" s="10">
        <f>exp(-'Yield curve'!O465*$O$9/100)</f>
        <v>0.272520892</v>
      </c>
      <c r="P472" s="10">
        <f>exp(-'Yield curve'!P465*$P$9/100)</f>
        <v>0.2485776518</v>
      </c>
      <c r="Q472" s="10">
        <f>exp(-'Yield curve'!Q465*$Q$9/100)</f>
        <v>0.2267652358</v>
      </c>
      <c r="R472" s="10">
        <f>exp(-'Yield curve'!R465*$R$9/100)</f>
        <v>0.2068916609</v>
      </c>
      <c r="S472" s="10">
        <f>exp(-'Yield curve'!S465*$S$9/100)</f>
        <v>0.1887824472</v>
      </c>
      <c r="T472" s="10">
        <f>exp(-'Yield curve'!T465*$T$9/100)</f>
        <v>0.172279004</v>
      </c>
      <c r="U472" s="99">
        <f>exp(-'Yield curve'!U465*$U$9/100)</f>
        <v>0.1572371663</v>
      </c>
      <c r="V472" s="99">
        <f t="shared" si="4"/>
        <v>50.33295978</v>
      </c>
      <c r="W472" s="99">
        <f t="shared" si="5"/>
        <v>11.46741079</v>
      </c>
      <c r="X472" s="99">
        <f>W472*(Bonds!AO462/100)*(1/(1+(Bonds!U462/100)))</f>
        <v>0.0136454316</v>
      </c>
      <c r="Y472" s="99">
        <f>-W472*Bonds!$AS$8</f>
        <v>-1.795539202</v>
      </c>
      <c r="Z472" s="99">
        <f t="shared" si="6"/>
        <v>-5.677993506</v>
      </c>
    </row>
    <row r="473">
      <c r="A473" s="262">
        <v>42466.0</v>
      </c>
      <c r="B473" s="10">
        <f>exp(-'Yield curve'!B466*$B$9/100)</f>
        <v>0.9066489038</v>
      </c>
      <c r="C473" s="10">
        <f>exp(-'Yield curve'!C466*$C$9/100)</f>
        <v>0.8271245423</v>
      </c>
      <c r="D473" s="10">
        <f>exp(-'Yield curve'!D466*$D$9/100)</f>
        <v>0.7551793562</v>
      </c>
      <c r="E473" s="10">
        <f>exp(-'Yield curve'!E466*$E$9/100)</f>
        <v>0.6892163855</v>
      </c>
      <c r="F473" s="10">
        <f>exp(-'Yield curve'!F466*$F$9/100)</f>
        <v>0.6297074075</v>
      </c>
      <c r="G473" s="10">
        <f>exp(-'Yield curve'!G466*$G$9/100)</f>
        <v>0.5751065218</v>
      </c>
      <c r="H473" s="10">
        <f>exp(-'Yield curve'!H466*$H$9/100)</f>
        <v>0.525555227</v>
      </c>
      <c r="I473" s="10">
        <f>exp(-'Yield curve'!I466*$I$9/100)</f>
        <v>0.4799212105</v>
      </c>
      <c r="J473" s="10">
        <f>exp(-'Yield curve'!J466*$J$9/100)</f>
        <v>0.4383664827</v>
      </c>
      <c r="K473" s="10">
        <f>exp(-'Yield curve'!K466*$K$9/100)</f>
        <v>0.4005166261</v>
      </c>
      <c r="L473" s="10">
        <f>exp(-'Yield curve'!L466*$L$9/100)</f>
        <v>0.3656568331</v>
      </c>
      <c r="M473" s="10">
        <f>exp(-'Yield curve'!M466*$M$9/100)</f>
        <v>0.3338578418</v>
      </c>
      <c r="N473" s="10">
        <f>exp(-'Yield curve'!N466*$N$9/100)</f>
        <v>0.3048486058</v>
      </c>
      <c r="O473" s="10">
        <f>exp(-'Yield curve'!O466*$O$9/100)</f>
        <v>0.2783822805</v>
      </c>
      <c r="P473" s="10">
        <f>exp(-'Yield curve'!P466*$P$9/100)</f>
        <v>0.2542340448</v>
      </c>
      <c r="Q473" s="10">
        <f>exp(-'Yield curve'!Q466*$Q$9/100)</f>
        <v>0.2321248281</v>
      </c>
      <c r="R473" s="10">
        <f>exp(-'Yield curve'!R466*$R$9/100)</f>
        <v>0.2119467956</v>
      </c>
      <c r="S473" s="10">
        <f>exp(-'Yield curve'!S466*$S$9/100)</f>
        <v>0.1935305302</v>
      </c>
      <c r="T473" s="10">
        <f>exp(-'Yield curve'!T466*$T$9/100)</f>
        <v>0.176721541</v>
      </c>
      <c r="U473" s="99">
        <f>exp(-'Yield curve'!U466*$U$9/100)</f>
        <v>0.1613789424</v>
      </c>
      <c r="V473" s="99">
        <f t="shared" si="4"/>
        <v>51.09799387</v>
      </c>
      <c r="W473" s="99">
        <f t="shared" si="5"/>
        <v>11.54088471</v>
      </c>
      <c r="X473" s="99">
        <f>W473*(Bonds!AO463/100)*(1/(1+(Bonds!U463/100)))</f>
        <v>-0.002115264793</v>
      </c>
      <c r="Y473" s="99">
        <f>-W473*Bonds!$AS$8</f>
        <v>-1.807043569</v>
      </c>
      <c r="Z473" s="99">
        <f t="shared" si="6"/>
        <v>-5.71437351</v>
      </c>
    </row>
    <row r="474">
      <c r="A474" s="262">
        <v>42465.0</v>
      </c>
      <c r="B474" s="10">
        <f>exp(-'Yield curve'!B467*$B$9/100)</f>
        <v>0.9063769499</v>
      </c>
      <c r="C474" s="10">
        <f>exp(-'Yield curve'!C467*$C$9/100)</f>
        <v>0.8269591339</v>
      </c>
      <c r="D474" s="10">
        <f>exp(-'Yield curve'!D467*$D$9/100)</f>
        <v>0.7549528364</v>
      </c>
      <c r="E474" s="10">
        <f>exp(-'Yield curve'!E467*$E$9/100)</f>
        <v>0.6888029797</v>
      </c>
      <c r="F474" s="10">
        <f>exp(-'Yield curve'!F467*$F$9/100)</f>
        <v>0.6290780149</v>
      </c>
      <c r="G474" s="10">
        <f>exp(-'Yield curve'!G467*$G$9/100)</f>
        <v>0.5740722612</v>
      </c>
      <c r="H474" s="10">
        <f>exp(-'Yield curve'!H467*$H$9/100)</f>
        <v>0.5240857306</v>
      </c>
      <c r="I474" s="10">
        <f>exp(-'Yield curve'!I467*$I$9/100)</f>
        <v>0.4782603641</v>
      </c>
      <c r="J474" s="10">
        <f>exp(-'Yield curve'!J467*$J$9/100)</f>
        <v>0.4365292044</v>
      </c>
      <c r="K474" s="10">
        <f>exp(-'Yield curve'!K467*$K$9/100)</f>
        <v>0.3985190411</v>
      </c>
      <c r="L474" s="10">
        <f>exp(-'Yield curve'!L467*$L$9/100)</f>
        <v>0.3638112827</v>
      </c>
      <c r="M474" s="10">
        <f>exp(-'Yield curve'!M467*$M$9/100)</f>
        <v>0.3321794314</v>
      </c>
      <c r="N474" s="10">
        <f>exp(-'Yield curve'!N467*$N$9/100)</f>
        <v>0.3033463673</v>
      </c>
      <c r="O474" s="10">
        <f>exp(-'Yield curve'!O467*$O$9/100)</f>
        <v>0.2770603296</v>
      </c>
      <c r="P474" s="10">
        <f>exp(-'Yield curve'!P467*$P$9/100)</f>
        <v>0.2530925619</v>
      </c>
      <c r="Q474" s="10">
        <f>exp(-'Yield curve'!Q467*$Q$9/100)</f>
        <v>0.2310872348</v>
      </c>
      <c r="R474" s="10">
        <f>exp(-'Yield curve'!R467*$R$9/100)</f>
        <v>0.211012058</v>
      </c>
      <c r="S474" s="10">
        <f>exp(-'Yield curve'!S467*$S$9/100)</f>
        <v>0.1926962816</v>
      </c>
      <c r="T474" s="10">
        <f>exp(-'Yield curve'!T467*$T$9/100)</f>
        <v>0.1759843867</v>
      </c>
      <c r="U474" s="99">
        <f>exp(-'Yield curve'!U467*$U$9/100)</f>
        <v>0.160734716</v>
      </c>
      <c r="V474" s="99">
        <f t="shared" si="4"/>
        <v>50.94803626</v>
      </c>
      <c r="W474" s="99">
        <f t="shared" si="5"/>
        <v>11.53053495</v>
      </c>
      <c r="X474" s="99">
        <f>W474*(Bonds!AO464/100)*(1/(1+(Bonds!U464/100)))</f>
        <v>0.01056490283</v>
      </c>
      <c r="Y474" s="99">
        <f>-W474*Bonds!$AS$8</f>
        <v>-1.805423028</v>
      </c>
      <c r="Z474" s="99">
        <f t="shared" si="6"/>
        <v>-5.709248909</v>
      </c>
    </row>
    <row r="475">
      <c r="A475" s="262">
        <v>42464.0</v>
      </c>
      <c r="B475" s="10">
        <f>exp(-'Yield curve'!B468*$B$9/100)</f>
        <v>0.9061956926</v>
      </c>
      <c r="C475" s="10">
        <f>exp(-'Yield curve'!C468*$C$9/100)</f>
        <v>0.8262978312</v>
      </c>
      <c r="D475" s="10">
        <f>exp(-'Yield curve'!D468*$D$9/100)</f>
        <v>0.7551793562</v>
      </c>
      <c r="E475" s="10">
        <f>exp(-'Yield curve'!E468*$E$9/100)</f>
        <v>0.6899059466</v>
      </c>
      <c r="F475" s="10">
        <f>exp(-'Yield curve'!F468*$F$9/100)</f>
        <v>0.6312836455</v>
      </c>
      <c r="G475" s="10">
        <f>exp(-'Yield curve'!G468*$G$9/100)</f>
        <v>0.5766614076</v>
      </c>
      <c r="H475" s="10">
        <f>exp(-'Yield curve'!H468*$H$9/100)</f>
        <v>0.5270288437</v>
      </c>
      <c r="I475" s="10">
        <f>exp(-'Yield curve'!I468*$I$9/100)</f>
        <v>0.4814594182</v>
      </c>
      <c r="J475" s="10">
        <f>exp(-'Yield curve'!J468*$J$9/100)</f>
        <v>0.439947446</v>
      </c>
      <c r="K475" s="10">
        <f>exp(-'Yield curve'!K468*$K$9/100)</f>
        <v>0.402121901</v>
      </c>
      <c r="L475" s="10">
        <f>exp(-'Yield curve'!L468*$L$9/100)</f>
        <v>0.3675117456</v>
      </c>
      <c r="M475" s="10">
        <f>exp(-'Yield curve'!M468*$M$9/100)</f>
        <v>0.3359476281</v>
      </c>
      <c r="N475" s="10">
        <f>exp(-'Yield curve'!N468*$N$9/100)</f>
        <v>0.3071558517</v>
      </c>
      <c r="O475" s="10">
        <f>exp(-'Yield curve'!O468*$O$9/100)</f>
        <v>0.2808877937</v>
      </c>
      <c r="P475" s="10">
        <f>exp(-'Yield curve'!P468*$P$9/100)</f>
        <v>0.2569175661</v>
      </c>
      <c r="Q475" s="10">
        <f>exp(-'Yield curve'!Q468*$Q$9/100)</f>
        <v>0.2348143681</v>
      </c>
      <c r="R475" s="10">
        <f>exp(-'Yield curve'!R468*$R$9/100)</f>
        <v>0.2146299278</v>
      </c>
      <c r="S475" s="10">
        <f>exp(-'Yield curve'!S468*$S$9/100)</f>
        <v>0.1961962196</v>
      </c>
      <c r="T475" s="10">
        <f>exp(-'Yield curve'!T468*$T$9/100)</f>
        <v>0.1793600573</v>
      </c>
      <c r="U475" s="99">
        <f>exp(-'Yield curve'!U468*$U$9/100)</f>
        <v>0.1639817726</v>
      </c>
      <c r="V475" s="99">
        <f t="shared" si="4"/>
        <v>51.49211494</v>
      </c>
      <c r="W475" s="99">
        <f t="shared" si="5"/>
        <v>11.58941063</v>
      </c>
      <c r="X475" s="99">
        <f>W475*(Bonds!AO465/100)*(1/(1+(Bonds!U465/100)))</f>
        <v>0.001062858642</v>
      </c>
      <c r="Y475" s="99">
        <f>-W475*Bonds!$AS$8</f>
        <v>-1.814641639</v>
      </c>
      <c r="Z475" s="99">
        <f t="shared" si="6"/>
        <v>-5.738400716</v>
      </c>
    </row>
    <row r="476">
      <c r="A476" s="262">
        <v>42461.0</v>
      </c>
      <c r="B476" s="10">
        <f>exp(-'Yield curve'!B469*$B$9/100)</f>
        <v>0.9062863167</v>
      </c>
      <c r="C476" s="10">
        <f>exp(-'Yield curve'!C469*$C$9/100)</f>
        <v>0.8274554583</v>
      </c>
      <c r="D476" s="10">
        <f>exp(-'Yield curve'!D469*$D$9/100)</f>
        <v>0.7565399032</v>
      </c>
      <c r="E476" s="10">
        <f>exp(-'Yield curve'!E469*$E$9/100)</f>
        <v>0.6908724913</v>
      </c>
      <c r="F476" s="10">
        <f>exp(-'Yield curve'!F469*$F$9/100)</f>
        <v>0.6315993663</v>
      </c>
      <c r="G476" s="10">
        <f>exp(-'Yield curve'!G469*$G$9/100)</f>
        <v>0.576834432</v>
      </c>
      <c r="H476" s="10">
        <f>exp(-'Yield curve'!H469*$H$9/100)</f>
        <v>0.5270288437</v>
      </c>
      <c r="I476" s="10">
        <f>exp(-'Yield curve'!I469*$I$9/100)</f>
        <v>0.4814594182</v>
      </c>
      <c r="J476" s="10">
        <f>exp(-'Yield curve'!J469*$J$9/100)</f>
        <v>0.439947446</v>
      </c>
      <c r="K476" s="10">
        <f>exp(-'Yield curve'!K469*$K$9/100)</f>
        <v>0.402121901</v>
      </c>
      <c r="L476" s="10">
        <f>exp(-'Yield curve'!L469*$L$9/100)</f>
        <v>0.3675117456</v>
      </c>
      <c r="M476" s="10">
        <f>exp(-'Yield curve'!M469*$M$9/100)</f>
        <v>0.3359476281</v>
      </c>
      <c r="N476" s="10">
        <f>exp(-'Yield curve'!N469*$N$9/100)</f>
        <v>0.3071558517</v>
      </c>
      <c r="O476" s="10">
        <f>exp(-'Yield curve'!O469*$O$9/100)</f>
        <v>0.2808877937</v>
      </c>
      <c r="P476" s="10">
        <f>exp(-'Yield curve'!P469*$P$9/100)</f>
        <v>0.2569175661</v>
      </c>
      <c r="Q476" s="10">
        <f>exp(-'Yield curve'!Q469*$Q$9/100)</f>
        <v>0.2348895207</v>
      </c>
      <c r="R476" s="10">
        <f>exp(-'Yield curve'!R469*$R$9/100)</f>
        <v>0.2147759258</v>
      </c>
      <c r="S476" s="10">
        <f>exp(-'Yield curve'!S469*$S$9/100)</f>
        <v>0.196408226</v>
      </c>
      <c r="T476" s="10">
        <f>exp(-'Yield curve'!T469*$T$9/100)</f>
        <v>0.1796328919</v>
      </c>
      <c r="U476" s="99">
        <f>exp(-'Yield curve'!U469*$U$9/100)</f>
        <v>0.1643100643</v>
      </c>
      <c r="V476" s="99">
        <f t="shared" si="4"/>
        <v>51.5453376</v>
      </c>
      <c r="W476" s="99">
        <f t="shared" si="5"/>
        <v>11.59268244</v>
      </c>
      <c r="X476" s="99">
        <f>W476*(Bonds!AO466/100)*(1/(1+(Bonds!U466/100)))</f>
        <v>0.003189768626</v>
      </c>
      <c r="Y476" s="99">
        <f>-W476*Bonds!$AS$8</f>
        <v>-1.815153932</v>
      </c>
      <c r="Z476" s="99">
        <f t="shared" si="6"/>
        <v>-5.740020729</v>
      </c>
    </row>
    <row r="477">
      <c r="A477" s="262">
        <v>42460.0</v>
      </c>
      <c r="B477" s="10">
        <f>exp(-'Yield curve'!B470*$B$9/100)</f>
        <v>0.9059238747</v>
      </c>
      <c r="C477" s="10">
        <f>exp(-'Yield curve'!C470*$C$9/100)</f>
        <v>0.8272899838</v>
      </c>
      <c r="D477" s="10">
        <f>exp(-'Yield curve'!D470*$D$9/100)</f>
        <v>0.7569939634</v>
      </c>
      <c r="E477" s="10">
        <f>exp(-'Yield curve'!E470*$E$9/100)</f>
        <v>0.6919787721</v>
      </c>
      <c r="F477" s="10">
        <f>exp(-'Yield curve'!F470*$F$9/100)</f>
        <v>0.6334970094</v>
      </c>
      <c r="G477" s="10">
        <f>exp(-'Yield curve'!G470*$G$9/100)</f>
        <v>0.5790884788</v>
      </c>
      <c r="H477" s="10">
        <f>exp(-'Yield curve'!H470*$H$9/100)</f>
        <v>0.5296176224</v>
      </c>
      <c r="I477" s="10">
        <f>exp(-'Yield curve'!I470*$I$9/100)</f>
        <v>0.4841631543</v>
      </c>
      <c r="J477" s="10">
        <f>exp(-'Yield curve'!J470*$J$9/100)</f>
        <v>0.4427278641</v>
      </c>
      <c r="K477" s="10">
        <f>exp(-'Yield curve'!K470*$K$9/100)</f>
        <v>0.4049466293</v>
      </c>
      <c r="L477" s="10">
        <f>exp(-'Yield curve'!L470*$L$9/100)</f>
        <v>0.3701895897</v>
      </c>
      <c r="M477" s="10">
        <f>exp(-'Yield curve'!M470*$M$9/100)</f>
        <v>0.3384563995</v>
      </c>
      <c r="N477" s="10">
        <f>exp(-'Yield curve'!N470*$N$9/100)</f>
        <v>0.3094805599</v>
      </c>
      <c r="O477" s="10">
        <f>exp(-'Yield curve'!O470*$O$9/100)</f>
        <v>0.2830193526</v>
      </c>
      <c r="P477" s="10">
        <f>exp(-'Yield curve'!P470*$P$9/100)</f>
        <v>0.2588516918</v>
      </c>
      <c r="Q477" s="10">
        <f>exp(-'Yield curve'!Q470*$Q$9/100)</f>
        <v>0.2366246852</v>
      </c>
      <c r="R477" s="10">
        <f>exp(-'Yield curve'!R470*$R$9/100)</f>
        <v>0.2163149135</v>
      </c>
      <c r="S477" s="10">
        <f>exp(-'Yield curve'!S470*$S$9/100)</f>
        <v>0.1977562633</v>
      </c>
      <c r="T477" s="10">
        <f>exp(-'Yield curve'!T470*$T$9/100)</f>
        <v>0.1807970767</v>
      </c>
      <c r="U477" s="99">
        <f>exp(-'Yield curve'!U470*$U$9/100)</f>
        <v>0.1652988882</v>
      </c>
      <c r="V477" s="99">
        <f t="shared" si="4"/>
        <v>51.78195591</v>
      </c>
      <c r="W477" s="99">
        <f t="shared" si="5"/>
        <v>11.6080162</v>
      </c>
      <c r="X477" s="99">
        <f>W477*(Bonds!AO467/100)*(1/(1+(Bonds!U467/100)))</f>
        <v>-0.004259822461</v>
      </c>
      <c r="Y477" s="99">
        <f>-W477*Bonds!$AS$8</f>
        <v>-1.817554855</v>
      </c>
      <c r="Z477" s="99">
        <f t="shared" si="6"/>
        <v>-5.747613113</v>
      </c>
    </row>
    <row r="478">
      <c r="A478" s="262">
        <v>42459.0</v>
      </c>
      <c r="B478" s="10">
        <f>exp(-'Yield curve'!B471*$B$9/100)</f>
        <v>0.9078283138</v>
      </c>
      <c r="C478" s="10">
        <f>exp(-'Yield curve'!C471*$C$9/100)</f>
        <v>0.8287804467</v>
      </c>
      <c r="D478" s="10">
        <f>exp(-'Yield curve'!D471*$D$9/100)</f>
        <v>0.7572210956</v>
      </c>
      <c r="E478" s="10">
        <f>exp(-'Yield curve'!E471*$E$9/100)</f>
        <v>0.6915637094</v>
      </c>
      <c r="F478" s="10">
        <f>exp(-'Yield curve'!F471*$F$9/100)</f>
        <v>0.6322312815</v>
      </c>
      <c r="G478" s="10">
        <f>exp(-'Yield curve'!G471*$G$9/100)</f>
        <v>0.5775270488</v>
      </c>
      <c r="H478" s="10">
        <f>exp(-'Yield curve'!H471*$H$9/100)</f>
        <v>0.5277672008</v>
      </c>
      <c r="I478" s="10">
        <f>exp(-'Yield curve'!I471*$I$9/100)</f>
        <v>0.4823589818</v>
      </c>
      <c r="J478" s="10">
        <f>exp(-'Yield curve'!J471*$J$9/100)</f>
        <v>0.441004588</v>
      </c>
      <c r="K478" s="10">
        <f>exp(-'Yield curve'!K471*$K$9/100)</f>
        <v>0.4033300781</v>
      </c>
      <c r="L478" s="10">
        <f>exp(-'Yield curve'!L471*$L$9/100)</f>
        <v>0.3685643337</v>
      </c>
      <c r="M478" s="10">
        <f>exp(-'Yield curve'!M471*$M$9/100)</f>
        <v>0.3368357016</v>
      </c>
      <c r="N478" s="10">
        <f>exp(-'Yield curve'!N471*$N$9/100)</f>
        <v>0.307875438</v>
      </c>
      <c r="O478" s="10">
        <f>exp(-'Yield curve'!O471*$O$9/100)</f>
        <v>0.2814388737</v>
      </c>
      <c r="P478" s="10">
        <f>exp(-'Yield curve'!P471*$P$9/100)</f>
        <v>0.2573032316</v>
      </c>
      <c r="Q478" s="10">
        <f>exp(-'Yield curve'!Q471*$Q$9/100)</f>
        <v>0.2351151229</v>
      </c>
      <c r="R478" s="10">
        <f>exp(-'Yield curve'!R471*$R$9/100)</f>
        <v>0.214848962</v>
      </c>
      <c r="S478" s="10">
        <f>exp(-'Yield curve'!S471*$S$9/100)</f>
        <v>0.1963375318</v>
      </c>
      <c r="T478" s="10">
        <f>exp(-'Yield curve'!T471*$T$9/100)</f>
        <v>0.1794282271</v>
      </c>
      <c r="U478" s="99">
        <f>exp(-'Yield curve'!U471*$U$9/100)</f>
        <v>0.1639817726</v>
      </c>
      <c r="V478" s="99">
        <f t="shared" si="4"/>
        <v>51.56354502</v>
      </c>
      <c r="W478" s="99">
        <f t="shared" si="5"/>
        <v>11.58272014</v>
      </c>
      <c r="X478" s="99">
        <f>W478*(Bonds!AO468/100)*(1/(1+(Bonds!U468/100)))</f>
        <v>-0.01487143084</v>
      </c>
      <c r="Y478" s="99">
        <f>-W478*Bonds!$AS$8</f>
        <v>-1.813594058</v>
      </c>
      <c r="Z478" s="99">
        <f t="shared" si="6"/>
        <v>-5.735087975</v>
      </c>
    </row>
    <row r="479">
      <c r="A479" s="262">
        <v>42458.0</v>
      </c>
      <c r="B479" s="10">
        <f>exp(-'Yield curve'!B472*$B$9/100)</f>
        <v>0.9079191011</v>
      </c>
      <c r="C479" s="10">
        <f>exp(-'Yield curve'!C472*$C$9/100)</f>
        <v>0.8281176875</v>
      </c>
      <c r="D479" s="10">
        <f>exp(-'Yield curve'!D472*$D$9/100)</f>
        <v>0.755405944</v>
      </c>
      <c r="E479" s="10">
        <f>exp(-'Yield curve'!E472*$E$9/100)</f>
        <v>0.6888029797</v>
      </c>
      <c r="F479" s="10">
        <f>exp(-'Yield curve'!F472*$F$9/100)</f>
        <v>0.6284492513</v>
      </c>
      <c r="G479" s="10">
        <f>exp(-'Yield curve'!G472*$G$9/100)</f>
        <v>0.5735558286</v>
      </c>
      <c r="H479" s="10">
        <f>exp(-'Yield curve'!H472*$H$9/100)</f>
        <v>0.523718999</v>
      </c>
      <c r="I479" s="10">
        <f>exp(-'Yield curve'!I472*$I$9/100)</f>
        <v>0.4777504917</v>
      </c>
      <c r="J479" s="10">
        <f>exp(-'Yield curve'!J472*$J$9/100)</f>
        <v>0.4358749015</v>
      </c>
      <c r="K479" s="10">
        <f>exp(-'Yield curve'!K472*$K$9/100)</f>
        <v>0.3977227995</v>
      </c>
      <c r="L479" s="10">
        <f>exp(-'Yield curve'!L472*$L$9/100)</f>
        <v>0.3629319238</v>
      </c>
      <c r="M479" s="10">
        <f>exp(-'Yield curve'!M472*$M$9/100)</f>
        <v>0.3312241309</v>
      </c>
      <c r="N479" s="10">
        <f>exp(-'Yield curve'!N472*$N$9/100)</f>
        <v>0.3023227874</v>
      </c>
      <c r="O479" s="10">
        <f>exp(-'Yield curve'!O472*$O$9/100)</f>
        <v>0.2759763791</v>
      </c>
      <c r="P479" s="10">
        <f>exp(-'Yield curve'!P472*$P$9/100)</f>
        <v>0.2519562041</v>
      </c>
      <c r="Q479" s="10">
        <f>exp(-'Yield curve'!Q472*$Q$9/100)</f>
        <v>0.2299070919</v>
      </c>
      <c r="R479" s="10">
        <f>exp(-'Yield curve'!R472*$R$9/100)</f>
        <v>0.2097959264</v>
      </c>
      <c r="S479" s="10">
        <f>exp(-'Yield curve'!S472*$S$9/100)</f>
        <v>0.1914516467</v>
      </c>
      <c r="T479" s="10">
        <f>exp(-'Yield curve'!T472*$T$9/100)</f>
        <v>0.1747183553</v>
      </c>
      <c r="U479" s="99">
        <f>exp(-'Yield curve'!U472*$U$9/100)</f>
        <v>0.159453968</v>
      </c>
      <c r="V479" s="99">
        <f t="shared" si="4"/>
        <v>50.77362239</v>
      </c>
      <c r="W479" s="99">
        <f t="shared" si="5"/>
        <v>11.50395287</v>
      </c>
      <c r="X479" s="99">
        <f>W479*(Bonds!AO469/100)*(1/(1+(Bonds!U469/100)))</f>
        <v>0.006322011105</v>
      </c>
      <c r="Y479" s="99">
        <f>-W479*Bonds!$AS$8</f>
        <v>-1.801260872</v>
      </c>
      <c r="Z479" s="99">
        <f t="shared" si="6"/>
        <v>-5.696087017</v>
      </c>
    </row>
    <row r="480">
      <c r="A480" s="262">
        <v>42457.0</v>
      </c>
      <c r="B480" s="10">
        <f>exp(-'Yield curve'!B473*$B$9/100)</f>
        <v>0.9081915177</v>
      </c>
      <c r="C480" s="10">
        <f>exp(-'Yield curve'!C473*$C$9/100)</f>
        <v>0.8286147072</v>
      </c>
      <c r="D480" s="10">
        <f>exp(-'Yield curve'!D473*$D$9/100)</f>
        <v>0.7560861154</v>
      </c>
      <c r="E480" s="10">
        <f>exp(-'Yield curve'!E473*$E$9/100)</f>
        <v>0.6896300394</v>
      </c>
      <c r="F480" s="10">
        <f>exp(-'Yield curve'!F473*$F$9/100)</f>
        <v>0.6293926325</v>
      </c>
      <c r="G480" s="10">
        <f>exp(-'Yield curve'!G473*$G$9/100)</f>
        <v>0.5744168079</v>
      </c>
      <c r="H480" s="10">
        <f>exp(-'Yield curve'!H473*$H$9/100)</f>
        <v>0.5244527191</v>
      </c>
      <c r="I480" s="10">
        <f>exp(-'Yield curve'!I473*$I$9/100)</f>
        <v>0.4787707807</v>
      </c>
      <c r="J480" s="10">
        <f>exp(-'Yield curve'!J473*$J$9/100)</f>
        <v>0.4371844896</v>
      </c>
      <c r="K480" s="10">
        <f>exp(-'Yield curve'!K473*$K$9/100)</f>
        <v>0.3993168767</v>
      </c>
      <c r="L480" s="10">
        <f>exp(-'Yield curve'!L473*$L$9/100)</f>
        <v>0.3646125486</v>
      </c>
      <c r="M480" s="10">
        <f>exp(-'Yield curve'!M473*$M$9/100)</f>
        <v>0.3329776195</v>
      </c>
      <c r="N480" s="10">
        <f>exp(-'Yield curve'!N473*$N$9/100)</f>
        <v>0.304136094</v>
      </c>
      <c r="O480" s="10">
        <f>exp(-'Yield curve'!O473*$O$9/100)</f>
        <v>0.2778371856</v>
      </c>
      <c r="P480" s="10">
        <f>exp(-'Yield curve'!P473*$P$9/100)</f>
        <v>0.2538529796</v>
      </c>
      <c r="Q480" s="10">
        <f>exp(-'Yield curve'!Q473*$Q$9/100)</f>
        <v>0.2318278984</v>
      </c>
      <c r="R480" s="10">
        <f>exp(-'Yield curve'!R473*$R$9/100)</f>
        <v>0.2117307201</v>
      </c>
      <c r="S480" s="10">
        <f>exp(-'Yield curve'!S473*$S$9/100)</f>
        <v>0.1933912384</v>
      </c>
      <c r="T480" s="10">
        <f>exp(-'Yield curve'!T473*$T$9/100)</f>
        <v>0.1766543996</v>
      </c>
      <c r="U480" s="99">
        <f>exp(-'Yield curve'!U473*$U$9/100)</f>
        <v>0.1613789424</v>
      </c>
      <c r="V480" s="99">
        <f t="shared" si="4"/>
        <v>51.07571949</v>
      </c>
      <c r="W480" s="99">
        <f t="shared" si="5"/>
        <v>11.53861584</v>
      </c>
      <c r="X480" s="99">
        <f>W480*(Bonds!AO470/100)*(1/(1+(Bonds!U470/100)))</f>
        <v>-0.001057424472</v>
      </c>
      <c r="Y480" s="99">
        <f>-W480*Bonds!$AS$8</f>
        <v>-1.806688314</v>
      </c>
      <c r="Z480" s="99">
        <f t="shared" si="6"/>
        <v>-5.713250095</v>
      </c>
    </row>
    <row r="481">
      <c r="A481" s="262">
        <v>42454.0</v>
      </c>
      <c r="B481" s="10">
        <f>exp(-'Yield curve'!B474*$B$9/100)</f>
        <v>0.9081007031</v>
      </c>
      <c r="C481" s="10">
        <f>exp(-'Yield curve'!C474*$C$9/100)</f>
        <v>0.8281176875</v>
      </c>
      <c r="D481" s="10">
        <f>exp(-'Yield curve'!D474*$D$9/100)</f>
        <v>0.7560861154</v>
      </c>
      <c r="E481" s="10">
        <f>exp(-'Yield curve'!E474*$E$9/100)</f>
        <v>0.6901819641</v>
      </c>
      <c r="F481" s="10">
        <f>exp(-'Yield curve'!F474*$F$9/100)</f>
        <v>0.6306526774</v>
      </c>
      <c r="G481" s="10">
        <f>exp(-'Yield curve'!G474*$G$9/100)</f>
        <v>0.5756243507</v>
      </c>
      <c r="H481" s="10">
        <f>exp(-'Yield curve'!H474*$H$9/100)</f>
        <v>0.525555227</v>
      </c>
      <c r="I481" s="10">
        <f>exp(-'Yield curve'!I474*$I$9/100)</f>
        <v>0.4797932486</v>
      </c>
      <c r="J481" s="10">
        <f>exp(-'Yield curve'!J474*$J$9/100)</f>
        <v>0.4381035417</v>
      </c>
      <c r="K481" s="10">
        <f>exp(-'Yield curve'!K474*$K$9/100)</f>
        <v>0.4001163097</v>
      </c>
      <c r="L481" s="10">
        <f>exp(-'Yield curve'!L474*$L$9/100)</f>
        <v>0.3652548317</v>
      </c>
      <c r="M481" s="10">
        <f>exp(-'Yield curve'!M474*$M$9/100)</f>
        <v>0.3334574527</v>
      </c>
      <c r="N481" s="10">
        <f>exp(-'Yield curve'!N474*$N$9/100)</f>
        <v>0.3044525601</v>
      </c>
      <c r="O481" s="10">
        <f>exp(-'Yield curve'!O474*$O$9/100)</f>
        <v>0.277992818</v>
      </c>
      <c r="P481" s="10">
        <f>exp(-'Yield curve'!P474*$P$9/100)</f>
        <v>0.2538529796</v>
      </c>
      <c r="Q481" s="10">
        <f>exp(-'Yield curve'!Q474*$Q$9/100)</f>
        <v>0.2317537253</v>
      </c>
      <c r="R481" s="10">
        <f>exp(-'Yield curve'!R474*$R$9/100)</f>
        <v>0.2115867921</v>
      </c>
      <c r="S481" s="10">
        <f>exp(-'Yield curve'!S474*$S$9/100)</f>
        <v>0.1931824886</v>
      </c>
      <c r="T481" s="10">
        <f>exp(-'Yield curve'!T474*$T$9/100)</f>
        <v>0.1763860888</v>
      </c>
      <c r="U481" s="99">
        <f>exp(-'Yield curve'!U474*$U$9/100)</f>
        <v>0.1610565071</v>
      </c>
      <c r="V481" s="99">
        <f t="shared" si="4"/>
        <v>51.07088298</v>
      </c>
      <c r="W481" s="99">
        <f t="shared" si="5"/>
        <v>11.53076352</v>
      </c>
      <c r="X481" s="99">
        <f>W481*(Bonds!AO471/100)*(1/(1+(Bonds!U471/100)))</f>
        <v>-0.00950947234</v>
      </c>
      <c r="Y481" s="99">
        <f>-W481*Bonds!$AS$8</f>
        <v>-1.805458817</v>
      </c>
      <c r="Z481" s="99">
        <f t="shared" si="6"/>
        <v>-5.709362084</v>
      </c>
    </row>
    <row r="482">
      <c r="A482" s="262">
        <v>42453.0</v>
      </c>
      <c r="B482" s="10">
        <f>exp(-'Yield curve'!B475*$B$9/100)</f>
        <v>0.9081915177</v>
      </c>
      <c r="C482" s="10">
        <f>exp(-'Yield curve'!C475*$C$9/100)</f>
        <v>0.8276209659</v>
      </c>
      <c r="D482" s="10">
        <f>exp(-'Yield curve'!D475*$D$9/100)</f>
        <v>0.755405944</v>
      </c>
      <c r="E482" s="10">
        <f>exp(-'Yield curve'!E475*$E$9/100)</f>
        <v>0.689078556</v>
      </c>
      <c r="F482" s="10">
        <f>exp(-'Yield curve'!F475*$F$9/100)</f>
        <v>0.6290780149</v>
      </c>
      <c r="G482" s="10">
        <f>exp(-'Yield curve'!G475*$G$9/100)</f>
        <v>0.5737279212</v>
      </c>
      <c r="H482" s="10">
        <f>exp(-'Yield curve'!H475*$H$9/100)</f>
        <v>0.523352524</v>
      </c>
      <c r="I482" s="10">
        <f>exp(-'Yield curve'!I475*$I$9/100)</f>
        <v>0.4771139155</v>
      </c>
      <c r="J482" s="10">
        <f>exp(-'Yield curve'!J475*$J$9/100)</f>
        <v>0.4349605246</v>
      </c>
      <c r="K482" s="10">
        <f>exp(-'Yield curve'!K475*$K$9/100)</f>
        <v>0.3965314191</v>
      </c>
      <c r="L482" s="10">
        <f>exp(-'Yield curve'!L475*$L$9/100)</f>
        <v>0.3616566492</v>
      </c>
      <c r="M482" s="10">
        <f>exp(-'Yield curve'!M475*$M$9/100)</f>
        <v>0.3298754896</v>
      </c>
      <c r="N482" s="10">
        <f>exp(-'Yield curve'!N475*$N$9/100)</f>
        <v>0.3009112224</v>
      </c>
      <c r="O482" s="10">
        <f>exp(-'Yield curve'!O475*$O$9/100)</f>
        <v>0.2745120832</v>
      </c>
      <c r="P482" s="10">
        <f>exp(-'Yield curve'!P475*$P$9/100)</f>
        <v>0.250448993</v>
      </c>
      <c r="Q482" s="10">
        <f>exp(-'Yield curve'!Q475*$Q$9/100)</f>
        <v>0.228440385</v>
      </c>
      <c r="R482" s="10">
        <f>exp(-'Yield curve'!R475*$R$9/100)</f>
        <v>0.2083741536</v>
      </c>
      <c r="S482" s="10">
        <f>exp(-'Yield curve'!S475*$S$9/100)</f>
        <v>0.1900781454</v>
      </c>
      <c r="T482" s="10">
        <f>exp(-'Yield curve'!T475*$T$9/100)</f>
        <v>0.1733955289</v>
      </c>
      <c r="U482" s="99">
        <f>exp(-'Yield curve'!U475*$U$9/100)</f>
        <v>0.1581834252</v>
      </c>
      <c r="V482" s="99">
        <f t="shared" si="4"/>
        <v>50.58209204</v>
      </c>
      <c r="W482" s="99">
        <f t="shared" si="5"/>
        <v>11.47846945</v>
      </c>
      <c r="X482" s="99">
        <f>W482*(Bonds!AO472/100)*(1/(1+(Bonds!U472/100)))</f>
        <v>0.007356645866</v>
      </c>
      <c r="Y482" s="99">
        <f>-W482*Bonds!$AS$8</f>
        <v>-1.79727074</v>
      </c>
      <c r="Z482" s="99">
        <f t="shared" si="6"/>
        <v>-5.68346911</v>
      </c>
    </row>
    <row r="483">
      <c r="A483" s="262">
        <v>42452.0</v>
      </c>
      <c r="B483" s="10">
        <f>exp(-'Yield curve'!B476*$B$9/100)</f>
        <v>0.9083731742</v>
      </c>
      <c r="C483" s="10">
        <f>exp(-'Yield curve'!C476*$C$9/100)</f>
        <v>0.8286147072</v>
      </c>
      <c r="D483" s="10">
        <f>exp(-'Yield curve'!D476*$D$9/100)</f>
        <v>0.7569939634</v>
      </c>
      <c r="E483" s="10">
        <f>exp(-'Yield curve'!E476*$E$9/100)</f>
        <v>0.6908724913</v>
      </c>
      <c r="F483" s="10">
        <f>exp(-'Yield curve'!F476*$F$9/100)</f>
        <v>0.6309680826</v>
      </c>
      <c r="G483" s="10">
        <f>exp(-'Yield curve'!G476*$G$9/100)</f>
        <v>0.5754516893</v>
      </c>
      <c r="H483" s="10">
        <f>exp(-'Yield curve'!H476*$H$9/100)</f>
        <v>0.5248199645</v>
      </c>
      <c r="I483" s="10">
        <f>exp(-'Yield curve'!I476*$I$9/100)</f>
        <v>0.4787707807</v>
      </c>
      <c r="J483" s="10">
        <f>exp(-'Yield curve'!J476*$J$9/100)</f>
        <v>0.4367912006</v>
      </c>
      <c r="K483" s="10">
        <f>exp(-'Yield curve'!K476*$K$9/100)</f>
        <v>0.3985190411</v>
      </c>
      <c r="L483" s="10">
        <f>exp(-'Yield curve'!L476*$L$9/100)</f>
        <v>0.363731253</v>
      </c>
      <c r="M483" s="10">
        <f>exp(-'Yield curve'!M476*$M$9/100)</f>
        <v>0.3320200235</v>
      </c>
      <c r="N483" s="10">
        <f>exp(-'Yield curve'!N476*$N$9/100)</f>
        <v>0.3031098494</v>
      </c>
      <c r="O483" s="10">
        <f>exp(-'Yield curve'!O476*$O$9/100)</f>
        <v>0.2767501958</v>
      </c>
      <c r="P483" s="10">
        <f>exp(-'Yield curve'!P476*$P$9/100)</f>
        <v>0.2527132076</v>
      </c>
      <c r="Q483" s="10">
        <f>exp(-'Yield curve'!Q476*$Q$9/100)</f>
        <v>0.2307177908</v>
      </c>
      <c r="R483" s="10">
        <f>exp(-'Yield curve'!R476*$R$9/100)</f>
        <v>0.2106536423</v>
      </c>
      <c r="S483" s="10">
        <f>exp(-'Yield curve'!S476*$S$9/100)</f>
        <v>0.1923497403</v>
      </c>
      <c r="T483" s="10">
        <f>exp(-'Yield curve'!T476*$T$9/100)</f>
        <v>0.1756503338</v>
      </c>
      <c r="U483" s="99">
        <f>exp(-'Yield curve'!U476*$U$9/100)</f>
        <v>0.1604135678</v>
      </c>
      <c r="V483" s="99">
        <f t="shared" si="4"/>
        <v>50.95449557</v>
      </c>
      <c r="W483" s="99">
        <f t="shared" si="5"/>
        <v>11.51663318</v>
      </c>
      <c r="X483" s="99">
        <f>W483*(Bonds!AO473/100)*(1/(1+(Bonds!U473/100)))</f>
        <v>0.02004727719</v>
      </c>
      <c r="Y483" s="99">
        <f>-W483*Bonds!$AS$8</f>
        <v>-1.803246324</v>
      </c>
      <c r="Z483" s="99">
        <f t="shared" si="6"/>
        <v>-5.702365567</v>
      </c>
    </row>
    <row r="484">
      <c r="A484" s="262">
        <v>42451.0</v>
      </c>
      <c r="B484" s="10">
        <f>exp(-'Yield curve'!B477*$B$9/100)</f>
        <v>0.9095548272</v>
      </c>
      <c r="C484" s="10">
        <f>exp(-'Yield curve'!C477*$C$9/100)</f>
        <v>0.830273595</v>
      </c>
      <c r="D484" s="10">
        <f>exp(-'Yield curve'!D477*$D$9/100)</f>
        <v>0.7590406088</v>
      </c>
      <c r="E484" s="10">
        <f>exp(-'Yield curve'!E477*$E$9/100)</f>
        <v>0.6940578254</v>
      </c>
      <c r="F484" s="10">
        <f>exp(-'Yield curve'!F477*$F$9/100)</f>
        <v>0.635400354</v>
      </c>
      <c r="G484" s="10">
        <f>exp(-'Yield curve'!G477*$G$9/100)</f>
        <v>0.5810026274</v>
      </c>
      <c r="H484" s="10">
        <f>exp(-'Yield curve'!H477*$H$9/100)</f>
        <v>0.5314745318</v>
      </c>
      <c r="I484" s="10">
        <f>exp(-'Yield curve'!I477*$I$9/100)</f>
        <v>0.4858444993</v>
      </c>
      <c r="J484" s="10">
        <f>exp(-'Yield curve'!J477*$J$9/100)</f>
        <v>0.4441912793</v>
      </c>
      <c r="K484" s="10">
        <f>exp(-'Yield curve'!K477*$K$9/100)</f>
        <v>0.4061632933</v>
      </c>
      <c r="L484" s="10">
        <f>exp(-'Yield curve'!L477*$L$9/100)</f>
        <v>0.3714132332</v>
      </c>
      <c r="M484" s="10">
        <f>exp(-'Yield curve'!M477*$M$9/100)</f>
        <v>0.3396770384</v>
      </c>
      <c r="N484" s="10">
        <f>exp(-'Yield curve'!N477*$N$9/100)</f>
        <v>0.3106898908</v>
      </c>
      <c r="O484" s="10">
        <f>exp(-'Yield curve'!O477*$O$9/100)</f>
        <v>0.2842105336</v>
      </c>
      <c r="P484" s="10">
        <f>exp(-'Yield curve'!P477*$P$9/100)</f>
        <v>0.2600191492</v>
      </c>
      <c r="Q484" s="10">
        <f>exp(-'Yield curve'!Q477*$Q$9/100)</f>
        <v>0.2378393103</v>
      </c>
      <c r="R484" s="10">
        <f>exp(-'Yield curve'!R477*$R$9/100)</f>
        <v>0.2175688341</v>
      </c>
      <c r="S484" s="10">
        <f>exp(-'Yield curve'!S477*$S$9/100)</f>
        <v>0.1990418848</v>
      </c>
      <c r="T484" s="10">
        <f>exp(-'Yield curve'!T477*$T$9/100)</f>
        <v>0.1821071553</v>
      </c>
      <c r="U484" s="99">
        <f>exp(-'Yield curve'!U477*$U$9/100)</f>
        <v>0.166626583</v>
      </c>
      <c r="V484" s="99">
        <f t="shared" si="4"/>
        <v>52.04744652</v>
      </c>
      <c r="W484" s="99">
        <f t="shared" si="5"/>
        <v>11.62212562</v>
      </c>
      <c r="X484" s="99">
        <f>W484*(Bonds!AO474/100)*(1/(1+(Bonds!U474/100)))</f>
        <v>-0.003199924454</v>
      </c>
      <c r="Y484" s="99">
        <f>-W484*Bonds!$AS$8</f>
        <v>-1.819764072</v>
      </c>
      <c r="Z484" s="99">
        <f t="shared" si="6"/>
        <v>-5.754599271</v>
      </c>
    </row>
    <row r="485">
      <c r="A485" s="262">
        <v>42450.0</v>
      </c>
      <c r="B485" s="10">
        <f>exp(-'Yield curve'!B478*$B$9/100)</f>
        <v>0.9098277346</v>
      </c>
      <c r="C485" s="10">
        <f>exp(-'Yield curve'!C478*$C$9/100)</f>
        <v>0.8304396663</v>
      </c>
      <c r="D485" s="10">
        <f>exp(-'Yield curve'!D478*$D$9/100)</f>
        <v>0.7594961698</v>
      </c>
      <c r="E485" s="10">
        <f>exp(-'Yield curve'!E478*$E$9/100)</f>
        <v>0.6944743851</v>
      </c>
      <c r="F485" s="10">
        <f>exp(-'Yield curve'!F478*$F$9/100)</f>
        <v>0.6357181336</v>
      </c>
      <c r="G485" s="10">
        <f>exp(-'Yield curve'!G478*$G$9/100)</f>
        <v>0.5815257651</v>
      </c>
      <c r="H485" s="10">
        <f>exp(-'Yield curve'!H478*$H$9/100)</f>
        <v>0.5322191172</v>
      </c>
      <c r="I485" s="10">
        <f>exp(-'Yield curve'!I478*$I$9/100)</f>
        <v>0.4863630099</v>
      </c>
      <c r="J485" s="10">
        <f>exp(-'Yield curve'!J478*$J$9/100)</f>
        <v>0.4444578741</v>
      </c>
      <c r="K485" s="10">
        <f>exp(-'Yield curve'!K478*$K$9/100)</f>
        <v>0.4061632933</v>
      </c>
      <c r="L485" s="10">
        <f>exp(-'Yield curve'!L478*$L$9/100)</f>
        <v>0.3712498474</v>
      </c>
      <c r="M485" s="10">
        <f>exp(-'Yield curve'!M478*$M$9/100)</f>
        <v>0.3393511049</v>
      </c>
      <c r="N485" s="10">
        <f>exp(-'Yield curve'!N478*$N$9/100)</f>
        <v>0.3102055924</v>
      </c>
      <c r="O485" s="10">
        <f>exp(-'Yield curve'!O478*$O$9/100)</f>
        <v>0.2835746145</v>
      </c>
      <c r="P485" s="10">
        <f>exp(-'Yield curve'!P478*$P$9/100)</f>
        <v>0.2592402606</v>
      </c>
      <c r="Q485" s="10">
        <f>exp(-'Yield curve'!Q478*$Q$9/100)</f>
        <v>0.2370035877</v>
      </c>
      <c r="R485" s="10">
        <f>exp(-'Yield curve'!R478*$R$9/100)</f>
        <v>0.2166829616</v>
      </c>
      <c r="S485" s="10">
        <f>exp(-'Yield curve'!S478*$S$9/100)</f>
        <v>0.1981125451</v>
      </c>
      <c r="T485" s="10">
        <f>exp(-'Yield curve'!T478*$T$9/100)</f>
        <v>0.1811409177</v>
      </c>
      <c r="U485" s="99">
        <f>exp(-'Yield curve'!U478*$U$9/100)</f>
        <v>0.1656298168</v>
      </c>
      <c r="V485" s="99">
        <f t="shared" si="4"/>
        <v>51.93448727</v>
      </c>
      <c r="W485" s="99">
        <f t="shared" si="5"/>
        <v>11.60163094</v>
      </c>
      <c r="X485" s="99">
        <f>W485*(Bonds!AO475/100)*(1/(1+(Bonds!U475/100)))</f>
        <v>0.006386804812</v>
      </c>
      <c r="Y485" s="99">
        <f>-W485*Bonds!$AS$8</f>
        <v>-1.816555066</v>
      </c>
      <c r="Z485" s="99">
        <f t="shared" si="6"/>
        <v>-5.744451503</v>
      </c>
    </row>
    <row r="486">
      <c r="A486" s="262">
        <v>42447.0</v>
      </c>
      <c r="B486" s="10">
        <f>exp(-'Yield curve'!B479*$B$9/100)</f>
        <v>0.910555888</v>
      </c>
      <c r="C486" s="10">
        <f>exp(-'Yield curve'!C479*$C$9/100)</f>
        <v>0.8312705213</v>
      </c>
      <c r="D486" s="10">
        <f>exp(-'Yield curve'!D479*$D$9/100)</f>
        <v>0.7604081123</v>
      </c>
      <c r="E486" s="10">
        <f>exp(-'Yield curve'!E479*$E$9/100)</f>
        <v>0.6954473301</v>
      </c>
      <c r="F486" s="10">
        <f>exp(-'Yield curve'!F479*$F$9/100)</f>
        <v>0.6366724264</v>
      </c>
      <c r="G486" s="10">
        <f>exp(-'Yield curve'!G479*$G$9/100)</f>
        <v>0.5820493739</v>
      </c>
      <c r="H486" s="10">
        <f>exp(-'Yield curve'!H479*$H$9/100)</f>
        <v>0.5322191172</v>
      </c>
      <c r="I486" s="10">
        <f>exp(-'Yield curve'!I479*$I$9/100)</f>
        <v>0.4866224727</v>
      </c>
      <c r="J486" s="10">
        <f>exp(-'Yield curve'!J479*$J$9/100)</f>
        <v>0.4449915437</v>
      </c>
      <c r="K486" s="10">
        <f>exp(-'Yield curve'!K479*$K$9/100)</f>
        <v>0.4069764328</v>
      </c>
      <c r="L486" s="10">
        <f>exp(-'Yield curve'!L479*$L$9/100)</f>
        <v>0.3723131417</v>
      </c>
      <c r="M486" s="10">
        <f>exp(-'Yield curve'!M479*$M$9/100)</f>
        <v>0.3406567183</v>
      </c>
      <c r="N486" s="10">
        <f>exp(-'Yield curve'!N479*$N$9/100)</f>
        <v>0.3117417993</v>
      </c>
      <c r="O486" s="10">
        <f>exp(-'Yield curve'!O479*$O$9/100)</f>
        <v>0.2853268254</v>
      </c>
      <c r="P486" s="10">
        <f>exp(-'Yield curve'!P479*$P$9/100)</f>
        <v>0.261191872</v>
      </c>
      <c r="Q486" s="10">
        <f>exp(-'Yield curve'!Q479*$Q$9/100)</f>
        <v>0.2389836833</v>
      </c>
      <c r="R486" s="10">
        <f>exp(-'Yield curve'!R479*$R$9/100)</f>
        <v>0.2186812694</v>
      </c>
      <c r="S486" s="10">
        <f>exp(-'Yield curve'!S479*$S$9/100)</f>
        <v>0.2001196182</v>
      </c>
      <c r="T486" s="10">
        <f>exp(-'Yield curve'!T479*$T$9/100)</f>
        <v>0.18314813</v>
      </c>
      <c r="U486" s="99">
        <f>exp(-'Yield curve'!U479*$U$9/100)</f>
        <v>0.1676293478</v>
      </c>
      <c r="V486" s="99">
        <f t="shared" si="4"/>
        <v>52.23095728</v>
      </c>
      <c r="W486" s="99">
        <f t="shared" si="5"/>
        <v>11.63631301</v>
      </c>
      <c r="X486" s="99">
        <f>W486*(Bonds!AO476/100)*(1/(1+(Bonds!U476/100)))</f>
        <v>-0.01922827818</v>
      </c>
      <c r="Y486" s="99">
        <f>-W486*Bonds!$AS$8</f>
        <v>-1.8219855</v>
      </c>
      <c r="Z486" s="99">
        <f t="shared" si="6"/>
        <v>-5.761624044</v>
      </c>
    </row>
    <row r="487">
      <c r="A487" s="262">
        <v>42446.0</v>
      </c>
      <c r="B487" s="10">
        <f>exp(-'Yield curve'!B480*$B$9/100)</f>
        <v>0.9101917385</v>
      </c>
      <c r="C487" s="10">
        <f>exp(-'Yield curve'!C480*$C$9/100)</f>
        <v>0.8314367921</v>
      </c>
      <c r="D487" s="10">
        <f>exp(-'Yield curve'!D480*$D$9/100)</f>
        <v>0.7594961698</v>
      </c>
      <c r="E487" s="10">
        <f>exp(-'Yield curve'!E480*$E$9/100)</f>
        <v>0.6933641145</v>
      </c>
      <c r="F487" s="10">
        <f>exp(-'Yield curve'!F480*$F$9/100)</f>
        <v>0.6331803401</v>
      </c>
      <c r="G487" s="10">
        <f>exp(-'Yield curve'!G480*$G$9/100)</f>
        <v>0.5782204972</v>
      </c>
      <c r="H487" s="10">
        <f>exp(-'Yield curve'!H480*$H$9/100)</f>
        <v>0.5281367672</v>
      </c>
      <c r="I487" s="10">
        <f>exp(-'Yield curve'!I480*$I$9/100)</f>
        <v>0.4823589818</v>
      </c>
      <c r="J487" s="10">
        <f>exp(-'Yield curve'!J480*$J$9/100)</f>
        <v>0.4406078624</v>
      </c>
      <c r="K487" s="10">
        <f>exp(-'Yield curve'!K480*$K$9/100)</f>
        <v>0.402524224</v>
      </c>
      <c r="L487" s="10">
        <f>exp(-'Yield curve'!L480*$L$9/100)</f>
        <v>0.3675117456</v>
      </c>
      <c r="M487" s="10">
        <f>exp(-'Yield curve'!M480*$M$9/100)</f>
        <v>0.3355447327</v>
      </c>
      <c r="N487" s="10">
        <f>exp(-'Yield curve'!N480*$N$9/100)</f>
        <v>0.3063582838</v>
      </c>
      <c r="O487" s="10">
        <f>exp(-'Yield curve'!O480*$O$9/100)</f>
        <v>0.279710539</v>
      </c>
      <c r="P487" s="10">
        <f>exp(-'Yield curve'!P480*$P$9/100)</f>
        <v>0.255380676</v>
      </c>
      <c r="Q487" s="10">
        <f>exp(-'Yield curve'!Q480*$Q$9/100)</f>
        <v>0.2330924787</v>
      </c>
      <c r="R487" s="10">
        <f>exp(-'Yield curve'!R480*$R$9/100)</f>
        <v>0.2127409608</v>
      </c>
      <c r="S487" s="10">
        <f>exp(-'Yield curve'!S480*$S$9/100)</f>
        <v>0.194158586</v>
      </c>
      <c r="T487" s="10">
        <f>exp(-'Yield curve'!T480*$T$9/100)</f>
        <v>0.177192246</v>
      </c>
      <c r="U487" s="99">
        <f>exp(-'Yield curve'!U480*$U$9/100)</f>
        <v>0.1617020233</v>
      </c>
      <c r="V487" s="99">
        <f t="shared" si="4"/>
        <v>51.30184136</v>
      </c>
      <c r="W487" s="99">
        <f t="shared" si="5"/>
        <v>11.53158561</v>
      </c>
      <c r="X487" s="99">
        <f>W487*(Bonds!AO477/100)*(1/(1+(Bonds!U477/100)))</f>
        <v>-0.02853568064</v>
      </c>
      <c r="Y487" s="99">
        <f>-W487*Bonds!$AS$8</f>
        <v>-1.805587538</v>
      </c>
      <c r="Z487" s="99">
        <f t="shared" si="6"/>
        <v>-5.709769136</v>
      </c>
    </row>
    <row r="488">
      <c r="A488" s="262">
        <v>42445.0</v>
      </c>
      <c r="B488" s="10">
        <f>exp(-'Yield curve'!B481*$B$9/100)</f>
        <v>0.9091001635</v>
      </c>
      <c r="C488" s="10">
        <f>exp(-'Yield curve'!C481*$C$9/100)</f>
        <v>0.8271245423</v>
      </c>
      <c r="D488" s="10">
        <f>exp(-'Yield curve'!D481*$D$9/100)</f>
        <v>0.7524655983</v>
      </c>
      <c r="E488" s="10">
        <f>exp(-'Yield curve'!E481*$E$9/100)</f>
        <v>0.6846825355</v>
      </c>
      <c r="F488" s="10">
        <f>exp(-'Yield curve'!F481*$F$9/100)</f>
        <v>0.6231300712</v>
      </c>
      <c r="G488" s="10">
        <f>exp(-'Yield curve'!G481*$G$9/100)</f>
        <v>0.5673947553</v>
      </c>
      <c r="H488" s="10">
        <f>exp(-'Yield curve'!H481*$H$9/100)</f>
        <v>0.5167996519</v>
      </c>
      <c r="I488" s="10">
        <f>exp(-'Yield curve'!I481*$I$9/100)</f>
        <v>0.4706690904</v>
      </c>
      <c r="J488" s="10">
        <f>exp(-'Yield curve'!J481*$J$9/100)</f>
        <v>0.4287419741</v>
      </c>
      <c r="K488" s="10">
        <f>exp(-'Yield curve'!K481*$K$9/100)</f>
        <v>0.3906278354</v>
      </c>
      <c r="L488" s="10">
        <f>exp(-'Yield curve'!L481*$L$9/100)</f>
        <v>0.3557382754</v>
      </c>
      <c r="M488" s="10">
        <f>exp(-'Yield curve'!M481*$M$9/100)</f>
        <v>0.3239908514</v>
      </c>
      <c r="N488" s="10">
        <f>exp(-'Yield curve'!N481*$N$9/100)</f>
        <v>0.2951002942</v>
      </c>
      <c r="O488" s="10">
        <f>exp(-'Yield curve'!O481*$O$9/100)</f>
        <v>0.2688074379</v>
      </c>
      <c r="P488" s="10">
        <f>exp(-'Yield curve'!P481*$P$9/100)</f>
        <v>0.2448768127</v>
      </c>
      <c r="Q488" s="10">
        <f>exp(-'Yield curve'!Q481*$Q$9/100)</f>
        <v>0.2229517274</v>
      </c>
      <c r="R488" s="10">
        <f>exp(-'Yield curve'!R481*$R$9/100)</f>
        <v>0.2029897081</v>
      </c>
      <c r="S488" s="10">
        <f>exp(-'Yield curve'!S481*$S$9/100)</f>
        <v>0.1848149915</v>
      </c>
      <c r="T488" s="10">
        <f>exp(-'Yield curve'!T481*$T$9/100)</f>
        <v>0.1682675511</v>
      </c>
      <c r="U488" s="99">
        <f>exp(-'Yield curve'!U481*$U$9/100)</f>
        <v>0.1532016885</v>
      </c>
      <c r="V488" s="99">
        <f t="shared" si="4"/>
        <v>49.68607108</v>
      </c>
      <c r="W488" s="99">
        <f t="shared" si="5"/>
        <v>11.39215509</v>
      </c>
      <c r="X488" s="99">
        <f>W488*(Bonds!AO478/100)*(1/(1+(Bonds!U478/100)))</f>
        <v>-0.004166083413</v>
      </c>
      <c r="Y488" s="99">
        <f>-W488*Bonds!$AS$8</f>
        <v>-1.783755848</v>
      </c>
      <c r="Z488" s="99">
        <f t="shared" si="6"/>
        <v>-5.64073127</v>
      </c>
    </row>
    <row r="489">
      <c r="A489" s="262">
        <v>42444.0</v>
      </c>
      <c r="B489" s="10">
        <f>exp(-'Yield curve'!B482*$B$9/100)</f>
        <v>0.909009258</v>
      </c>
      <c r="C489" s="10">
        <f>exp(-'Yield curve'!C482*$C$9/100)</f>
        <v>0.8266284164</v>
      </c>
      <c r="D489" s="10">
        <f>exp(-'Yield curve'!D482*$D$9/100)</f>
        <v>0.751337746</v>
      </c>
      <c r="E489" s="10">
        <f>exp(-'Yield curve'!E482*$E$9/100)</f>
        <v>0.6826315659</v>
      </c>
      <c r="F489" s="10">
        <f>exp(-'Yield curve'!F482*$F$9/100)</f>
        <v>0.620022197</v>
      </c>
      <c r="G489" s="10">
        <f>exp(-'Yield curve'!G482*$G$9/100)</f>
        <v>0.5636622807</v>
      </c>
      <c r="H489" s="10">
        <f>exp(-'Yield curve'!H482*$H$9/100)</f>
        <v>0.5124767166</v>
      </c>
      <c r="I489" s="10">
        <f>exp(-'Yield curve'!I482*$I$9/100)</f>
        <v>0.4664209779</v>
      </c>
      <c r="J489" s="10">
        <f>exp(-'Yield curve'!J482*$J$9/100)</f>
        <v>0.4246457445</v>
      </c>
      <c r="K489" s="10">
        <f>exp(-'Yield curve'!K482*$K$9/100)</f>
        <v>0.3867410235</v>
      </c>
      <c r="L489" s="10">
        <f>exp(-'Yield curve'!L482*$L$9/100)</f>
        <v>0.3521563591</v>
      </c>
      <c r="M489" s="10">
        <f>exp(-'Yield curve'!M482*$M$9/100)</f>
        <v>0.3207414282</v>
      </c>
      <c r="N489" s="10">
        <f>exp(-'Yield curve'!N482*$N$9/100)</f>
        <v>0.292199059</v>
      </c>
      <c r="O489" s="10">
        <f>exp(-'Yield curve'!O482*$O$9/100)</f>
        <v>0.2662605336</v>
      </c>
      <c r="P489" s="10">
        <f>exp(-'Yield curve'!P482*$P$9/100)</f>
        <v>0.2426828093</v>
      </c>
      <c r="Q489" s="10">
        <f>exp(-'Yield curve'!Q482*$Q$9/100)</f>
        <v>0.2209630027</v>
      </c>
      <c r="R489" s="10">
        <f>exp(-'Yield curve'!R482*$R$9/100)</f>
        <v>0.2012031872</v>
      </c>
      <c r="S489" s="10">
        <f>exp(-'Yield curve'!S482*$S$9/100)</f>
        <v>0.1832250684</v>
      </c>
      <c r="T489" s="10">
        <f>exp(-'Yield curve'!T482*$T$9/100)</f>
        <v>0.1668666981</v>
      </c>
      <c r="U489" s="99">
        <f>exp(-'Yield curve'!U482*$U$9/100)</f>
        <v>0.1519809644</v>
      </c>
      <c r="V489" s="99">
        <f t="shared" si="4"/>
        <v>49.36551659</v>
      </c>
      <c r="W489" s="99">
        <f t="shared" si="5"/>
        <v>11.3747736</v>
      </c>
      <c r="X489" s="99">
        <f>W489*(Bonds!AO479/100)*(1/(1+(Bonds!U479/100)))</f>
        <v>0.01039551599</v>
      </c>
      <c r="Y489" s="99">
        <f>-W489*Bonds!$AS$8</f>
        <v>-1.781034297</v>
      </c>
      <c r="Z489" s="99">
        <f t="shared" si="6"/>
        <v>-5.632124969</v>
      </c>
    </row>
    <row r="490">
      <c r="A490" s="262">
        <v>42443.0</v>
      </c>
      <c r="B490" s="10">
        <f>exp(-'Yield curve'!B483*$B$9/100)</f>
        <v>0.9097367564</v>
      </c>
      <c r="C490" s="10">
        <f>exp(-'Yield curve'!C483*$C$9/100)</f>
        <v>0.8284490009</v>
      </c>
      <c r="D490" s="10">
        <f>exp(-'Yield curve'!D483*$D$9/100)</f>
        <v>0.7538212561</v>
      </c>
      <c r="E490" s="10">
        <f>exp(-'Yield curve'!E483*$E$9/100)</f>
        <v>0.6853675605</v>
      </c>
      <c r="F490" s="10">
        <f>exp(-'Yield curve'!F483*$F$9/100)</f>
        <v>0.622818584</v>
      </c>
      <c r="G490" s="10">
        <f>exp(-'Yield curve'!G483*$G$9/100)</f>
        <v>0.5665443012</v>
      </c>
      <c r="H490" s="10">
        <f>exp(-'Yield curve'!H483*$H$9/100)</f>
        <v>0.5153546369</v>
      </c>
      <c r="I490" s="10">
        <f>exp(-'Yield curve'!I483*$I$9/100)</f>
        <v>0.469540839</v>
      </c>
      <c r="J490" s="10">
        <f>exp(-'Yield curve'!J483*$J$9/100)</f>
        <v>0.4279709327</v>
      </c>
      <c r="K490" s="10">
        <f>exp(-'Yield curve'!K483*$K$9/100)</f>
        <v>0.3902374028</v>
      </c>
      <c r="L490" s="10">
        <f>exp(-'Yield curve'!L483*$L$9/100)</f>
        <v>0.3557382754</v>
      </c>
      <c r="M490" s="10">
        <f>exp(-'Yield curve'!M483*$M$9/100)</f>
        <v>0.3243798738</v>
      </c>
      <c r="N490" s="10">
        <f>exp(-'Yield curve'!N483*$N$9/100)</f>
        <v>0.2958685533</v>
      </c>
      <c r="O490" s="10">
        <f>exp(-'Yield curve'!O483*$O$9/100)</f>
        <v>0.2699388033</v>
      </c>
      <c r="P490" s="10">
        <f>exp(-'Yield curve'!P483*$P$9/100)</f>
        <v>0.2463504902</v>
      </c>
      <c r="Q490" s="10">
        <f>exp(-'Yield curve'!Q483*$Q$9/100)</f>
        <v>0.2245268455</v>
      </c>
      <c r="R490" s="10">
        <f>exp(-'Yield curve'!R483*$R$9/100)</f>
        <v>0.2046528807</v>
      </c>
      <c r="S490" s="10">
        <f>exp(-'Yield curve'!S483*$S$9/100)</f>
        <v>0.186552981</v>
      </c>
      <c r="T490" s="10">
        <f>exp(-'Yield curve'!T483*$T$9/100)</f>
        <v>0.1700674765</v>
      </c>
      <c r="U490" s="99">
        <f>exp(-'Yield curve'!U483*$U$9/100)</f>
        <v>0.1550511836</v>
      </c>
      <c r="V490" s="99">
        <f t="shared" si="4"/>
        <v>49.91699289</v>
      </c>
      <c r="W490" s="99">
        <f t="shared" si="5"/>
        <v>11.42814034</v>
      </c>
      <c r="X490" s="99">
        <f>W490*(Bonds!AO480/100)*(1/(1+(Bonds!U480/100)))</f>
        <v>0.01045384225</v>
      </c>
      <c r="Y490" s="99">
        <f>-W490*Bonds!$AS$8</f>
        <v>-1.789390331</v>
      </c>
      <c r="Z490" s="99">
        <f t="shared" si="6"/>
        <v>-5.65854907</v>
      </c>
    </row>
    <row r="491">
      <c r="A491" s="262">
        <v>42440.0</v>
      </c>
      <c r="B491" s="10">
        <f>exp(-'Yield curve'!B484*$B$9/100)</f>
        <v>0.9106469482</v>
      </c>
      <c r="C491" s="10">
        <f>exp(-'Yield curve'!C484*$C$9/100)</f>
        <v>0.8309380796</v>
      </c>
      <c r="D491" s="10">
        <f>exp(-'Yield curve'!D484*$D$9/100)</f>
        <v>0.7567668992</v>
      </c>
      <c r="E491" s="10">
        <f>exp(-'Yield curve'!E484*$E$9/100)</f>
        <v>0.6883898218</v>
      </c>
      <c r="F491" s="10">
        <f>exp(-'Yield curve'!F484*$F$9/100)</f>
        <v>0.6256275832</v>
      </c>
      <c r="G491" s="10">
        <f>exp(-'Yield curve'!G484*$G$9/100)</f>
        <v>0.5694410576</v>
      </c>
      <c r="H491" s="10">
        <f>exp(-'Yield curve'!H484*$H$9/100)</f>
        <v>0.5182487187</v>
      </c>
      <c r="I491" s="10">
        <f>exp(-'Yield curve'!I484*$I$9/100)</f>
        <v>0.4725555372</v>
      </c>
      <c r="J491" s="10">
        <f>exp(-'Yield curve'!J484*$J$9/100)</f>
        <v>0.4310634431</v>
      </c>
      <c r="K491" s="10">
        <f>exp(-'Yield curve'!K484*$K$9/100)</f>
        <v>0.393371823</v>
      </c>
      <c r="L491" s="10">
        <f>exp(-'Yield curve'!L484*$L$9/100)</f>
        <v>0.3589615497</v>
      </c>
      <c r="M491" s="10">
        <f>exp(-'Yield curve'!M484*$M$9/100)</f>
        <v>0.327666158</v>
      </c>
      <c r="N491" s="10">
        <f>exp(-'Yield curve'!N484*$N$9/100)</f>
        <v>0.2991949235</v>
      </c>
      <c r="O491" s="10">
        <f>exp(-'Yield curve'!O484*$O$9/100)</f>
        <v>0.2732850198</v>
      </c>
      <c r="P491" s="10">
        <f>exp(-'Yield curve'!P484*$P$9/100)</f>
        <v>0.2496987719</v>
      </c>
      <c r="Q491" s="10">
        <f>exp(-'Yield curve'!Q484*$Q$9/100)</f>
        <v>0.2278563255</v>
      </c>
      <c r="R491" s="10">
        <f>exp(-'Yield curve'!R484*$R$9/100)</f>
        <v>0.2079495036</v>
      </c>
      <c r="S491" s="10">
        <f>exp(-'Yield curve'!S484*$S$9/100)</f>
        <v>0.1898046298</v>
      </c>
      <c r="T491" s="10">
        <f>exp(-'Yield curve'!T484*$T$9/100)</f>
        <v>0.1732637983</v>
      </c>
      <c r="U491" s="99">
        <f>exp(-'Yield curve'!U484*$U$9/100)</f>
        <v>0.1581834252</v>
      </c>
      <c r="V491" s="99">
        <f t="shared" si="4"/>
        <v>50.46999859</v>
      </c>
      <c r="W491" s="99">
        <f t="shared" si="5"/>
        <v>11.48000334</v>
      </c>
      <c r="X491" s="99">
        <f>W491*(Bonds!AO481/100)*(1/(1+(Bonds!U481/100)))</f>
        <v>0.005255449249</v>
      </c>
      <c r="Y491" s="99">
        <f>-W491*Bonds!$AS$8</f>
        <v>-1.797510913</v>
      </c>
      <c r="Z491" s="99">
        <f t="shared" si="6"/>
        <v>-5.684228603</v>
      </c>
    </row>
    <row r="492">
      <c r="A492" s="262">
        <v>42439.0</v>
      </c>
      <c r="B492" s="10">
        <f>exp(-'Yield curve'!B485*$B$9/100)</f>
        <v>0.9101007239</v>
      </c>
      <c r="C492" s="10">
        <f>exp(-'Yield curve'!C485*$C$9/100)</f>
        <v>0.8296096417</v>
      </c>
      <c r="D492" s="10">
        <f>exp(-'Yield curve'!D485*$D$9/100)</f>
        <v>0.7560861154</v>
      </c>
      <c r="E492" s="10">
        <f>exp(-'Yield curve'!E485*$E$9/100)</f>
        <v>0.6886652328</v>
      </c>
      <c r="F492" s="10">
        <f>exp(-'Yield curve'!F485*$F$9/100)</f>
        <v>0.6271936088</v>
      </c>
      <c r="G492" s="10">
        <f>exp(-'Yield curve'!G485*$G$9/100)</f>
        <v>0.5714947398</v>
      </c>
      <c r="H492" s="10">
        <f>exp(-'Yield curve'!H485*$H$9/100)</f>
        <v>0.5207943692</v>
      </c>
      <c r="I492" s="10">
        <f>exp(-'Yield curve'!I485*$I$9/100)</f>
        <v>0.4752092717</v>
      </c>
      <c r="J492" s="10">
        <f>exp(-'Yield curve'!J485*$J$9/100)</f>
        <v>0.4337877152</v>
      </c>
      <c r="K492" s="10">
        <f>exp(-'Yield curve'!K485*$K$9/100)</f>
        <v>0.3961350859</v>
      </c>
      <c r="L492" s="10">
        <f>exp(-'Yield curve'!L485*$L$9/100)</f>
        <v>0.3615770935</v>
      </c>
      <c r="M492" s="10">
        <f>exp(-'Yield curve'!M485*$M$9/100)</f>
        <v>0.3301130855</v>
      </c>
      <c r="N492" s="10">
        <f>exp(-'Yield curve'!N485*$N$9/100)</f>
        <v>0.3014593795</v>
      </c>
      <c r="O492" s="10">
        <f>exp(-'Yield curve'!O485*$O$9/100)</f>
        <v>0.2753588838</v>
      </c>
      <c r="P492" s="10">
        <f>exp(-'Yield curve'!P485*$P$9/100)</f>
        <v>0.2515785531</v>
      </c>
      <c r="Q492" s="10">
        <f>exp(-'Yield curve'!Q485*$Q$9/100)</f>
        <v>0.229686487</v>
      </c>
      <c r="R492" s="10">
        <f>exp(-'Yield curve'!R485*$R$9/100)</f>
        <v>0.2097246079</v>
      </c>
      <c r="S492" s="10">
        <f>exp(-'Yield curve'!S485*$S$9/100)</f>
        <v>0.1915205817</v>
      </c>
      <c r="T492" s="10">
        <f>exp(-'Yield curve'!T485*$T$9/100)</f>
        <v>0.1749176478</v>
      </c>
      <c r="U492" s="99">
        <f>exp(-'Yield curve'!U485*$U$9/100)</f>
        <v>0.1597731951</v>
      </c>
      <c r="V492" s="99">
        <f t="shared" si="4"/>
        <v>50.75646359</v>
      </c>
      <c r="W492" s="99">
        <f t="shared" si="5"/>
        <v>11.50981684</v>
      </c>
      <c r="X492" s="99">
        <f>W492*(Bonds!AO482/100)*(1/(1+(Bonds!U482/100)))</f>
        <v>0.004217208698</v>
      </c>
      <c r="Y492" s="99">
        <f>-W492*Bonds!$AS$8</f>
        <v>-1.802179038</v>
      </c>
      <c r="Z492" s="99">
        <f t="shared" si="6"/>
        <v>-5.698990511</v>
      </c>
    </row>
    <row r="493">
      <c r="A493" s="262">
        <v>42438.0</v>
      </c>
      <c r="B493" s="10">
        <f>exp(-'Yield curve'!B486*$B$9/100)</f>
        <v>0.9102827622</v>
      </c>
      <c r="C493" s="10">
        <f>exp(-'Yield curve'!C486*$C$9/100)</f>
        <v>0.830273595</v>
      </c>
      <c r="D493" s="10">
        <f>exp(-'Yield curve'!D486*$D$9/100)</f>
        <v>0.7567668992</v>
      </c>
      <c r="E493" s="10">
        <f>exp(-'Yield curve'!E486*$E$9/100)</f>
        <v>0.6897679792</v>
      </c>
      <c r="F493" s="10">
        <f>exp(-'Yield curve'!F486*$F$9/100)</f>
        <v>0.6287635545</v>
      </c>
      <c r="G493" s="10">
        <f>exp(-'Yield curve'!G486*$G$9/100)</f>
        <v>0.5737279212</v>
      </c>
      <c r="H493" s="10">
        <f>exp(-'Yield curve'!H486*$H$9/100)</f>
        <v>0.523718999</v>
      </c>
      <c r="I493" s="10">
        <f>exp(-'Yield curve'!I486*$I$9/100)</f>
        <v>0.4782603641</v>
      </c>
      <c r="J493" s="10">
        <f>exp(-'Yield curve'!J486*$J$9/100)</f>
        <v>0.4369222576</v>
      </c>
      <c r="K493" s="10">
        <f>exp(-'Yield curve'!K486*$K$9/100)</f>
        <v>0.3993168767</v>
      </c>
      <c r="L493" s="10">
        <f>exp(-'Yield curve'!L486*$L$9/100)</f>
        <v>0.3646125486</v>
      </c>
      <c r="M493" s="10">
        <f>exp(-'Yield curve'!M486*$M$9/100)</f>
        <v>0.3329776195</v>
      </c>
      <c r="N493" s="10">
        <f>exp(-'Yield curve'!N486*$N$9/100)</f>
        <v>0.304136094</v>
      </c>
      <c r="O493" s="10">
        <f>exp(-'Yield curve'!O486*$O$9/100)</f>
        <v>0.2778371856</v>
      </c>
      <c r="P493" s="10">
        <f>exp(-'Yield curve'!P486*$P$9/100)</f>
        <v>0.2538529796</v>
      </c>
      <c r="Q493" s="10">
        <f>exp(-'Yield curve'!Q486*$Q$9/100)</f>
        <v>0.2317537253</v>
      </c>
      <c r="R493" s="10">
        <f>exp(-'Yield curve'!R486*$R$9/100)</f>
        <v>0.2115867921</v>
      </c>
      <c r="S493" s="10">
        <f>exp(-'Yield curve'!S486*$S$9/100)</f>
        <v>0.1931824886</v>
      </c>
      <c r="T493" s="10">
        <f>exp(-'Yield curve'!T486*$T$9/100)</f>
        <v>0.1763860888</v>
      </c>
      <c r="U493" s="99">
        <f>exp(-'Yield curve'!U486*$U$9/100)</f>
        <v>0.1610565071</v>
      </c>
      <c r="V493" s="99">
        <f t="shared" si="4"/>
        <v>51.04638366</v>
      </c>
      <c r="W493" s="99">
        <f t="shared" si="5"/>
        <v>11.53027937</v>
      </c>
      <c r="X493" s="99">
        <f>W493*(Bonds!AO483/100)*(1/(1+(Bonds!U483/100)))</f>
        <v>0.001056563673</v>
      </c>
      <c r="Y493" s="99">
        <f>-W493*Bonds!$AS$8</f>
        <v>-1.80538301</v>
      </c>
      <c r="Z493" s="99">
        <f t="shared" si="6"/>
        <v>-5.709122362</v>
      </c>
    </row>
    <row r="494">
      <c r="A494" s="262">
        <v>42436.0</v>
      </c>
      <c r="B494" s="10">
        <f>exp(-'Yield curve'!B487*$B$9/100)</f>
        <v>0.9103737951</v>
      </c>
      <c r="C494" s="10">
        <f>exp(-'Yield curve'!C487*$C$9/100)</f>
        <v>0.8311042839</v>
      </c>
      <c r="D494" s="10">
        <f>exp(-'Yield curve'!D487*$D$9/100)</f>
        <v>0.7576755646</v>
      </c>
      <c r="E494" s="10">
        <f>exp(-'Yield curve'!E487*$E$9/100)</f>
        <v>0.6905961976</v>
      </c>
      <c r="F494" s="10">
        <f>exp(-'Yield curve'!F487*$F$9/100)</f>
        <v>0.6293926325</v>
      </c>
      <c r="G494" s="10">
        <f>exp(-'Yield curve'!G487*$G$9/100)</f>
        <v>0.5744168079</v>
      </c>
      <c r="H494" s="10">
        <f>exp(-'Yield curve'!H487*$H$9/100)</f>
        <v>0.5244527191</v>
      </c>
      <c r="I494" s="10">
        <f>exp(-'Yield curve'!I487*$I$9/100)</f>
        <v>0.4790261932</v>
      </c>
      <c r="J494" s="10">
        <f>exp(-'Yield curve'!J487*$J$9/100)</f>
        <v>0.4377094259</v>
      </c>
      <c r="K494" s="10">
        <f>exp(-'Yield curve'!K487*$K$9/100)</f>
        <v>0.4001163097</v>
      </c>
      <c r="L494" s="10">
        <f>exp(-'Yield curve'!L487*$L$9/100)</f>
        <v>0.3654155792</v>
      </c>
      <c r="M494" s="10">
        <f>exp(-'Yield curve'!M487*$M$9/100)</f>
        <v>0.3337777255</v>
      </c>
      <c r="N494" s="10">
        <f>exp(-'Yield curve'!N487*$N$9/100)</f>
        <v>0.3049278768</v>
      </c>
      <c r="O494" s="10">
        <f>exp(-'Yield curve'!O487*$O$9/100)</f>
        <v>0.2786162199</v>
      </c>
      <c r="P494" s="10">
        <f>exp(-'Yield curve'!P487*$P$9/100)</f>
        <v>0.254615682</v>
      </c>
      <c r="Q494" s="10">
        <f>exp(-'Yield curve'!Q487*$Q$9/100)</f>
        <v>0.2324221381</v>
      </c>
      <c r="R494" s="10">
        <f>exp(-'Yield curve'!R487*$R$9/100)</f>
        <v>0.2121630916</v>
      </c>
      <c r="S494" s="10">
        <f>exp(-'Yield curve'!S487*$S$9/100)</f>
        <v>0.1936699224</v>
      </c>
      <c r="T494" s="10">
        <f>exp(-'Yield curve'!T487*$T$9/100)</f>
        <v>0.1767887079</v>
      </c>
      <c r="U494" s="99">
        <f>exp(-'Yield curve'!U487*$U$9/100)</f>
        <v>0.1613789424</v>
      </c>
      <c r="V494" s="99">
        <f t="shared" si="4"/>
        <v>51.1324535</v>
      </c>
      <c r="W494" s="99">
        <f t="shared" si="5"/>
        <v>11.53410986</v>
      </c>
      <c r="X494" s="99">
        <f>W494*(Bonds!AO484/100)*(1/(1+(Bonds!U484/100)))</f>
        <v>-0.001057011534</v>
      </c>
      <c r="Y494" s="99">
        <f>-W494*Bonds!$AS$8</f>
        <v>-1.80598278</v>
      </c>
      <c r="Z494" s="99">
        <f t="shared" si="6"/>
        <v>-5.711018999</v>
      </c>
    </row>
    <row r="495">
      <c r="A495" s="262">
        <v>42433.0</v>
      </c>
      <c r="B495" s="10">
        <f>exp(-'Yield curve'!B488*$B$9/100)</f>
        <v>0.9112846242</v>
      </c>
      <c r="C495" s="10">
        <f>exp(-'Yield curve'!C488*$C$9/100)</f>
        <v>0.8309380796</v>
      </c>
      <c r="D495" s="10">
        <f>exp(-'Yield curve'!D488*$D$9/100)</f>
        <v>0.7569939634</v>
      </c>
      <c r="E495" s="10">
        <f>exp(-'Yield curve'!E488*$E$9/100)</f>
        <v>0.6896300394</v>
      </c>
      <c r="F495" s="10">
        <f>exp(-'Yield curve'!F488*$F$9/100)</f>
        <v>0.6281351052</v>
      </c>
      <c r="G495" s="10">
        <f>exp(-'Yield curve'!G488*$G$9/100)</f>
        <v>0.5728679744</v>
      </c>
      <c r="H495" s="10">
        <f>exp(-'Yield curve'!H488*$H$9/100)</f>
        <v>0.5226203431</v>
      </c>
      <c r="I495" s="10">
        <f>exp(-'Yield curve'!I488*$I$9/100)</f>
        <v>0.4773684441</v>
      </c>
      <c r="J495" s="10">
        <f>exp(-'Yield curve'!J488*$J$9/100)</f>
        <v>0.4362673655</v>
      </c>
      <c r="K495" s="10">
        <f>exp(-'Yield curve'!K488*$K$9/100)</f>
        <v>0.3989177595</v>
      </c>
      <c r="L495" s="10">
        <f>exp(-'Yield curve'!L488*$L$9/100)</f>
        <v>0.3642918307</v>
      </c>
      <c r="M495" s="10">
        <f>exp(-'Yield curve'!M488*$M$9/100)</f>
        <v>0.3327379619</v>
      </c>
      <c r="N495" s="10">
        <f>exp(-'Yield curve'!N488*$N$9/100)</f>
        <v>0.3039779844</v>
      </c>
      <c r="O495" s="10">
        <f>exp(-'Yield curve'!O488*$O$9/100)</f>
        <v>0.2777594021</v>
      </c>
      <c r="P495" s="10">
        <f>exp(-'Yield curve'!P488*$P$9/100)</f>
        <v>0.2538529796</v>
      </c>
      <c r="Q495" s="10">
        <f>exp(-'Yield curve'!Q488*$Q$9/100)</f>
        <v>0.2317537253</v>
      </c>
      <c r="R495" s="10">
        <f>exp(-'Yield curve'!R488*$R$9/100)</f>
        <v>0.2115867921</v>
      </c>
      <c r="S495" s="10">
        <f>exp(-'Yield curve'!S488*$S$9/100)</f>
        <v>0.1931824886</v>
      </c>
      <c r="T495" s="10">
        <f>exp(-'Yield curve'!T488*$T$9/100)</f>
        <v>0.1763860888</v>
      </c>
      <c r="U495" s="99">
        <f>exp(-'Yield curve'!U488*$U$9/100)</f>
        <v>0.1610565071</v>
      </c>
      <c r="V495" s="99">
        <f t="shared" si="4"/>
        <v>51.03208854</v>
      </c>
      <c r="W495" s="99">
        <f t="shared" si="5"/>
        <v>11.53036603</v>
      </c>
      <c r="X495" s="99">
        <f>W495*(Bonds!AO485/100)*(1/(1+(Bonds!U485/100)))</f>
        <v>-0.009509144533</v>
      </c>
      <c r="Y495" s="99">
        <f>-W495*Bonds!$AS$8</f>
        <v>-1.80539658</v>
      </c>
      <c r="Z495" s="99">
        <f t="shared" si="6"/>
        <v>-5.709165273</v>
      </c>
    </row>
    <row r="496">
      <c r="A496" s="262">
        <v>42432.0</v>
      </c>
      <c r="B496" s="10">
        <f>exp(-'Yield curve'!B489*$B$9/100)</f>
        <v>0.910555888</v>
      </c>
      <c r="C496" s="10">
        <f>exp(-'Yield curve'!C489*$C$9/100)</f>
        <v>0.8294437364</v>
      </c>
      <c r="D496" s="10">
        <f>exp(-'Yield curve'!D489*$D$9/100)</f>
        <v>0.7551793562</v>
      </c>
      <c r="E496" s="10">
        <f>exp(-'Yield curve'!E489*$E$9/100)</f>
        <v>0.6877017761</v>
      </c>
      <c r="F496" s="10">
        <f>exp(-'Yield curve'!F489*$F$9/100)</f>
        <v>0.6262535237</v>
      </c>
      <c r="G496" s="10">
        <f>exp(-'Yield curve'!G489*$G$9/100)</f>
        <v>0.5706381403</v>
      </c>
      <c r="H496" s="10">
        <f>exp(-'Yield curve'!H489*$H$9/100)</f>
        <v>0.5200657672</v>
      </c>
      <c r="I496" s="10">
        <f>exp(-'Yield curve'!I489*$I$9/100)</f>
        <v>0.4744495448</v>
      </c>
      <c r="J496" s="10">
        <f>exp(-'Yield curve'!J489*$J$9/100)</f>
        <v>0.4330075996</v>
      </c>
      <c r="K496" s="10">
        <f>exp(-'Yield curve'!K489*$K$9/100)</f>
        <v>0.3953436074</v>
      </c>
      <c r="L496" s="10">
        <f>exp(-'Yield curve'!L489*$L$9/100)</f>
        <v>0.3607031349</v>
      </c>
      <c r="M496" s="10">
        <f>exp(-'Yield curve'!M489*$M$9/100)</f>
        <v>0.3291637275</v>
      </c>
      <c r="N496" s="10">
        <f>exp(-'Yield curve'!N489*$N$9/100)</f>
        <v>0.3004421668</v>
      </c>
      <c r="O496" s="10">
        <f>exp(-'Yield curve'!O489*$O$9/100)</f>
        <v>0.2742815899</v>
      </c>
      <c r="P496" s="10">
        <f>exp(-'Yield curve'!P489*$P$9/100)</f>
        <v>0.250448993</v>
      </c>
      <c r="Q496" s="10">
        <f>exp(-'Yield curve'!Q489*$Q$9/100)</f>
        <v>0.228440385</v>
      </c>
      <c r="R496" s="10">
        <f>exp(-'Yield curve'!R489*$R$9/100)</f>
        <v>0.2083741536</v>
      </c>
      <c r="S496" s="10">
        <f>exp(-'Yield curve'!S489*$S$9/100)</f>
        <v>0.1900781454</v>
      </c>
      <c r="T496" s="10">
        <f>exp(-'Yield curve'!T489*$T$9/100)</f>
        <v>0.1733955289</v>
      </c>
      <c r="U496" s="99">
        <f>exp(-'Yield curve'!U489*$U$9/100)</f>
        <v>0.1581834252</v>
      </c>
      <c r="V496" s="99">
        <f t="shared" si="4"/>
        <v>50.52294328</v>
      </c>
      <c r="W496" s="99">
        <f t="shared" si="5"/>
        <v>11.48122187</v>
      </c>
      <c r="X496" s="99">
        <f>W496*(Bonds!AO486/100)*(1/(1+(Bonds!U486/100)))</f>
        <v>-0.004204805664</v>
      </c>
      <c r="Y496" s="99">
        <f>-W496*Bonds!$AS$8</f>
        <v>-1.797701707</v>
      </c>
      <c r="Z496" s="99">
        <f t="shared" si="6"/>
        <v>-5.684831946</v>
      </c>
    </row>
    <row r="497">
      <c r="A497" s="262">
        <v>42431.0</v>
      </c>
      <c r="B497" s="10">
        <f>exp(-'Yield curve'!B490*$B$9/100)</f>
        <v>0.9096457873</v>
      </c>
      <c r="C497" s="10">
        <f>exp(-'Yield curve'!C490*$C$9/100)</f>
        <v>0.8279520806</v>
      </c>
      <c r="D497" s="10">
        <f>exp(-'Yield curve'!D490*$D$9/100)</f>
        <v>0.7531431221</v>
      </c>
      <c r="E497" s="10">
        <f>exp(-'Yield curve'!E490*$E$9/100)</f>
        <v>0.6853675605</v>
      </c>
      <c r="F497" s="10">
        <f>exp(-'Yield curve'!F490*$F$9/100)</f>
        <v>0.6237535129</v>
      </c>
      <c r="G497" s="10">
        <f>exp(-'Yield curve'!G490*$G$9/100)</f>
        <v>0.5684169856</v>
      </c>
      <c r="H497" s="10">
        <f>exp(-'Yield curve'!H490*$H$9/100)</f>
        <v>0.5182487187</v>
      </c>
      <c r="I497" s="10">
        <f>exp(-'Yield curve'!I490*$I$9/100)</f>
        <v>0.472807634</v>
      </c>
      <c r="J497" s="10">
        <f>exp(-'Yield curve'!J490*$J$9/100)</f>
        <v>0.4315810297</v>
      </c>
      <c r="K497" s="10">
        <f>exp(-'Yield curve'!K490*$K$9/100)</f>
        <v>0.3941593539</v>
      </c>
      <c r="L497" s="10">
        <f>exp(-'Yield curve'!L490*$L$9/100)</f>
        <v>0.3594356919</v>
      </c>
      <c r="M497" s="10">
        <f>exp(-'Yield curve'!M490*$M$9/100)</f>
        <v>0.3278234755</v>
      </c>
      <c r="N497" s="10">
        <f>exp(-'Yield curve'!N490*$N$9/100)</f>
        <v>0.2990393826</v>
      </c>
      <c r="O497" s="10">
        <f>exp(-'Yield curve'!O490*$O$9/100)</f>
        <v>0.2728262864</v>
      </c>
      <c r="P497" s="10">
        <f>exp(-'Yield curve'!P490*$P$9/100)</f>
        <v>0.2489507981</v>
      </c>
      <c r="Q497" s="10">
        <f>exp(-'Yield curve'!Q490*$Q$9/100)</f>
        <v>0.226983035</v>
      </c>
      <c r="R497" s="10">
        <f>exp(-'Yield curve'!R490*$R$9/100)</f>
        <v>0.206962016</v>
      </c>
      <c r="S497" s="10">
        <f>exp(-'Yield curve'!S490*$S$9/100)</f>
        <v>0.1887144977</v>
      </c>
      <c r="T497" s="10">
        <f>exp(-'Yield curve'!T490*$T$9/100)</f>
        <v>0.1720827179</v>
      </c>
      <c r="U497" s="99">
        <f>exp(-'Yield curve'!U490*$U$9/100)</f>
        <v>0.1569230062</v>
      </c>
      <c r="V497" s="99">
        <f t="shared" si="4"/>
        <v>50.27156739</v>
      </c>
      <c r="W497" s="99">
        <f t="shared" si="5"/>
        <v>11.4639146</v>
      </c>
      <c r="X497" s="99">
        <f>W497*(Bonds!AO487/100)*(1/(1+(Bonds!U487/100)))</f>
        <v>0</v>
      </c>
      <c r="Y497" s="99">
        <f>-W497*Bonds!$AS$8</f>
        <v>-1.794991778</v>
      </c>
      <c r="Z497" s="99">
        <f t="shared" si="6"/>
        <v>-5.676262398</v>
      </c>
    </row>
    <row r="498">
      <c r="A498" s="262">
        <v>42430.0</v>
      </c>
      <c r="B498" s="10">
        <f>exp(-'Yield curve'!B491*$B$9/100)</f>
        <v>0.9096457873</v>
      </c>
      <c r="C498" s="10">
        <f>exp(-'Yield curve'!C491*$C$9/100)</f>
        <v>0.8272899838</v>
      </c>
      <c r="D498" s="10">
        <f>exp(-'Yield curve'!D491*$D$9/100)</f>
        <v>0.7522398924</v>
      </c>
      <c r="E498" s="10">
        <f>exp(-'Yield curve'!E491*$E$9/100)</f>
        <v>0.6846825355</v>
      </c>
      <c r="F498" s="10">
        <f>exp(-'Yield curve'!F491*$F$9/100)</f>
        <v>0.6234417141</v>
      </c>
      <c r="G498" s="10">
        <f>exp(-'Yield curve'!G491*$G$9/100)</f>
        <v>0.5684169856</v>
      </c>
      <c r="H498" s="10">
        <f>exp(-'Yield curve'!H491*$H$9/100)</f>
        <v>0.5186116198</v>
      </c>
      <c r="I498" s="10">
        <f>exp(-'Yield curve'!I491*$I$9/100)</f>
        <v>0.4733122312</v>
      </c>
      <c r="J498" s="10">
        <f>exp(-'Yield curve'!J491*$J$9/100)</f>
        <v>0.432228887</v>
      </c>
      <c r="K498" s="10">
        <f>exp(-'Yield curve'!K491*$K$9/100)</f>
        <v>0.3949484614</v>
      </c>
      <c r="L498" s="10">
        <f>exp(-'Yield curve'!L491*$L$9/100)</f>
        <v>0.3601480796</v>
      </c>
      <c r="M498" s="10">
        <f>exp(-'Yield curve'!M491*$M$9/100)</f>
        <v>0.3284535012</v>
      </c>
      <c r="N498" s="10">
        <f>exp(-'Yield curve'!N491*$N$9/100)</f>
        <v>0.2995841298</v>
      </c>
      <c r="O498" s="10">
        <f>exp(-'Yield curve'!O491*$O$9/100)</f>
        <v>0.2732850198</v>
      </c>
      <c r="P498" s="10">
        <f>exp(-'Yield curve'!P491*$P$9/100)</f>
        <v>0.2493245045</v>
      </c>
      <c r="Q498" s="10">
        <f>exp(-'Yield curve'!Q491*$Q$9/100)</f>
        <v>0.2272737593</v>
      </c>
      <c r="R498" s="10">
        <f>exp(-'Yield curve'!R491*$R$9/100)</f>
        <v>0.207173225</v>
      </c>
      <c r="S498" s="10">
        <f>exp(-'Yield curve'!S491*$S$9/100)</f>
        <v>0.1888504211</v>
      </c>
      <c r="T498" s="10">
        <f>exp(-'Yield curve'!T491*$T$9/100)</f>
        <v>0.1721481217</v>
      </c>
      <c r="U498" s="99">
        <f>exp(-'Yield curve'!U491*$U$9/100)</f>
        <v>0.1569230062</v>
      </c>
      <c r="V498" s="99">
        <f t="shared" si="4"/>
        <v>50.28422809</v>
      </c>
      <c r="W498" s="99">
        <f t="shared" si="5"/>
        <v>11.46567406</v>
      </c>
      <c r="X498" s="99">
        <f>W498*(Bonds!AO488/100)*(1/(1+(Bonds!U488/100)))</f>
        <v>-0.02413605192</v>
      </c>
      <c r="Y498" s="99">
        <f>-W498*Bonds!$AS$8</f>
        <v>-1.795267269</v>
      </c>
      <c r="Z498" s="99">
        <f t="shared" si="6"/>
        <v>-5.677133578</v>
      </c>
    </row>
    <row r="499">
      <c r="A499" s="262">
        <v>42429.0</v>
      </c>
      <c r="B499" s="10">
        <f>exp(-'Yield curve'!B492*$B$9/100)</f>
        <v>0.9081007031</v>
      </c>
      <c r="C499" s="10">
        <f>exp(-'Yield curve'!C492*$C$9/100)</f>
        <v>0.8244819741</v>
      </c>
      <c r="D499" s="10">
        <f>exp(-'Yield curve'!D492*$D$9/100)</f>
        <v>0.747964322</v>
      </c>
      <c r="E499" s="10">
        <f>exp(-'Yield curve'!E492*$E$9/100)</f>
        <v>0.6782766744</v>
      </c>
      <c r="F499" s="10">
        <f>exp(-'Yield curve'!F492*$F$9/100)</f>
        <v>0.6147743433</v>
      </c>
      <c r="G499" s="10">
        <f>exp(-'Yield curve'!G492*$G$9/100)</f>
        <v>0.5582770134</v>
      </c>
      <c r="H499" s="10">
        <f>exp(-'Yield curve'!H492*$H$9/100)</f>
        <v>0.5071238628</v>
      </c>
      <c r="I499" s="10">
        <f>exp(-'Yield curve'!I492*$I$9/100)</f>
        <v>0.4615953365</v>
      </c>
      <c r="J499" s="10">
        <f>exp(-'Yield curve'!J492*$J$9/100)</f>
        <v>0.4204624929</v>
      </c>
      <c r="K499" s="10">
        <f>exp(-'Yield curve'!K492*$K$9/100)</f>
        <v>0.3832759704</v>
      </c>
      <c r="L499" s="10">
        <f>exp(-'Yield curve'!L492*$L$9/100)</f>
        <v>0.3488406679</v>
      </c>
      <c r="M499" s="10">
        <f>exp(-'Yield curve'!M492*$M$9/100)</f>
        <v>0.3176008098</v>
      </c>
      <c r="N499" s="10">
        <f>exp(-'Yield curve'!N492*$N$9/100)</f>
        <v>0.2892511318</v>
      </c>
      <c r="O499" s="10">
        <f>exp(-'Yield curve'!O492*$O$9/100)</f>
        <v>0.2635163141</v>
      </c>
      <c r="P499" s="10">
        <f>exp(-'Yield curve'!P492*$P$9/100)</f>
        <v>0.240147971</v>
      </c>
      <c r="Q499" s="10">
        <f>exp(-'Yield curve'!Q492*$Q$9/100)</f>
        <v>0.2185020243</v>
      </c>
      <c r="R499" s="10">
        <f>exp(-'Yield curve'!R492*$R$9/100)</f>
        <v>0.1988230591</v>
      </c>
      <c r="S499" s="10">
        <f>exp(-'Yield curve'!S492*$S$9/100)</f>
        <v>0.180930916</v>
      </c>
      <c r="T499" s="10">
        <f>exp(-'Yield curve'!T492*$T$9/100)</f>
        <v>0.1646620644</v>
      </c>
      <c r="U499" s="99">
        <f>exp(-'Yield curve'!U492*$U$9/100)</f>
        <v>0.1498680558</v>
      </c>
      <c r="V499" s="99">
        <f t="shared" si="4"/>
        <v>48.89270841</v>
      </c>
      <c r="W499" s="99">
        <f t="shared" si="5"/>
        <v>11.34648281</v>
      </c>
      <c r="X499" s="99">
        <f>W499*(Bonds!AO489/100)*(1/(1+(Bonds!U489/100)))</f>
        <v>0</v>
      </c>
      <c r="Y499" s="99">
        <f>-W499*Bonds!$AS$8</f>
        <v>-1.776604594</v>
      </c>
      <c r="Z499" s="99">
        <f t="shared" si="6"/>
        <v>-5.618117017</v>
      </c>
    </row>
    <row r="500">
      <c r="A500" s="262">
        <v>42426.0</v>
      </c>
      <c r="B500" s="10">
        <f>exp(-'Yield curve'!B493*$B$9/100)</f>
        <v>0.9071023416</v>
      </c>
      <c r="C500" s="10">
        <f>exp(-'Yield curve'!C493*$C$9/100)</f>
        <v>0.8241522473</v>
      </c>
      <c r="D500" s="10">
        <f>exp(-'Yield curve'!D493*$D$9/100)</f>
        <v>0.7477399664</v>
      </c>
      <c r="E500" s="10">
        <f>exp(-'Yield curve'!E493*$E$9/100)</f>
        <v>0.6784123433</v>
      </c>
      <c r="F500" s="10">
        <f>exp(-'Yield curve'!F493*$F$9/100)</f>
        <v>0.6153894251</v>
      </c>
      <c r="G500" s="10">
        <f>exp(-'Yield curve'!G493*$G$9/100)</f>
        <v>0.5591150573</v>
      </c>
      <c r="H500" s="10">
        <f>exp(-'Yield curve'!H493*$H$9/100)</f>
        <v>0.5081899419</v>
      </c>
      <c r="I500" s="10">
        <f>exp(-'Yield curve'!I493*$I$9/100)</f>
        <v>0.4625811244</v>
      </c>
      <c r="J500" s="10">
        <f>exp(-'Yield curve'!J493*$J$9/100)</f>
        <v>0.4213463919</v>
      </c>
      <c r="K500" s="10">
        <f>exp(-'Yield curve'!K493*$K$9/100)</f>
        <v>0.3840432894</v>
      </c>
      <c r="L500" s="10">
        <f>exp(-'Yield curve'!L493*$L$9/100)</f>
        <v>0.3495320567</v>
      </c>
      <c r="M500" s="10">
        <f>exp(-'Yield curve'!M493*$M$9/100)</f>
        <v>0.3182111891</v>
      </c>
      <c r="N500" s="10">
        <f>exp(-'Yield curve'!N493*$N$9/100)</f>
        <v>0.2897780482</v>
      </c>
      <c r="O500" s="10">
        <f>exp(-'Yield curve'!O493*$O$9/100)</f>
        <v>0.2639593935</v>
      </c>
      <c r="P500" s="10">
        <f>exp(-'Yield curve'!P493*$P$9/100)</f>
        <v>0.2405084632</v>
      </c>
      <c r="Q500" s="10">
        <f>exp(-'Yield curve'!Q493*$Q$9/100)</f>
        <v>0.218781886</v>
      </c>
      <c r="R500" s="10">
        <f>exp(-'Yield curve'!R493*$R$9/100)</f>
        <v>0.1990259621</v>
      </c>
      <c r="S500" s="10">
        <f>exp(-'Yield curve'!S493*$S$9/100)</f>
        <v>0.1810612332</v>
      </c>
      <c r="T500" s="10">
        <f>exp(-'Yield curve'!T493*$T$9/100)</f>
        <v>0.1647246478</v>
      </c>
      <c r="U500" s="99">
        <f>exp(-'Yield curve'!U493*$U$9/100)</f>
        <v>0.1498680558</v>
      </c>
      <c r="V500" s="99">
        <f t="shared" si="4"/>
        <v>48.92089784</v>
      </c>
      <c r="W500" s="99">
        <f t="shared" si="5"/>
        <v>11.34666122</v>
      </c>
      <c r="X500" s="99">
        <f>W500*(Bonds!AO490/100)*(1/(1+(Bonds!U490/100)))</f>
        <v>-0.0103631941</v>
      </c>
      <c r="Y500" s="99">
        <f>-W500*Bonds!$AS$8</f>
        <v>-1.776632529</v>
      </c>
      <c r="Z500" s="99">
        <f t="shared" si="6"/>
        <v>-5.618205358</v>
      </c>
    </row>
    <row r="501">
      <c r="A501" s="262">
        <v>42425.0</v>
      </c>
      <c r="B501" s="10">
        <f>exp(-'Yield curve'!B494*$B$9/100)</f>
        <v>0.9062863167</v>
      </c>
      <c r="C501" s="10">
        <f>exp(-'Yield curve'!C494*$C$9/100)</f>
        <v>0.8223411053</v>
      </c>
      <c r="D501" s="10">
        <f>exp(-'Yield curve'!D494*$D$9/100)</f>
        <v>0.7452764914</v>
      </c>
      <c r="E501" s="10">
        <f>exp(-'Yield curve'!E494*$E$9/100)</f>
        <v>0.6755689867</v>
      </c>
      <c r="F501" s="10">
        <f>exp(-'Yield curve'!F494*$F$9/100)</f>
        <v>0.6123201576</v>
      </c>
      <c r="G501" s="10">
        <f>exp(-'Yield curve'!G494*$G$9/100)</f>
        <v>0.5561039732</v>
      </c>
      <c r="H501" s="10">
        <f>exp(-'Yield curve'!H494*$H$9/100)</f>
        <v>0.5053520317</v>
      </c>
      <c r="I501" s="10">
        <f>exp(-'Yield curve'!I494*$I$9/100)</f>
        <v>0.459752643</v>
      </c>
      <c r="J501" s="10">
        <f>exp(-'Yield curve'!J494*$J$9/100)</f>
        <v>0.4185746625</v>
      </c>
      <c r="K501" s="10">
        <f>exp(-'Yield curve'!K494*$K$9/100)</f>
        <v>0.3813643735</v>
      </c>
      <c r="L501" s="10">
        <f>exp(-'Yield curve'!L494*$L$9/100)</f>
        <v>0.3466984143</v>
      </c>
      <c r="M501" s="10">
        <f>exp(-'Yield curve'!M494*$M$9/100)</f>
        <v>0.3152466281</v>
      </c>
      <c r="N501" s="10">
        <f>exp(-'Yield curve'!N494*$N$9/100)</f>
        <v>0.2867054204</v>
      </c>
      <c r="O501" s="10">
        <f>exp(-'Yield curve'!O494*$O$9/100)</f>
        <v>0.2608003779</v>
      </c>
      <c r="P501" s="10">
        <f>exp(-'Yield curve'!P494*$P$9/100)</f>
        <v>0.237283417</v>
      </c>
      <c r="Q501" s="10">
        <f>exp(-'Yield curve'!Q494*$Q$9/100)</f>
        <v>0.2155850034</v>
      </c>
      <c r="R501" s="10">
        <f>exp(-'Yield curve'!R494*$R$9/100)</f>
        <v>0.1958708041</v>
      </c>
      <c r="S501" s="10">
        <f>exp(-'Yield curve'!S494*$S$9/100)</f>
        <v>0.1779593723</v>
      </c>
      <c r="T501" s="10">
        <f>exp(-'Yield curve'!T494*$T$9/100)</f>
        <v>0.1616858539</v>
      </c>
      <c r="U501" s="99">
        <f>exp(-'Yield curve'!U494*$U$9/100)</f>
        <v>0.1469004695</v>
      </c>
      <c r="V501" s="99">
        <f t="shared" si="4"/>
        <v>48.40075296</v>
      </c>
      <c r="W501" s="99">
        <f t="shared" si="5"/>
        <v>11.29408682</v>
      </c>
      <c r="X501" s="99">
        <f>W501*(Bonds!AO491/100)*(1/(1+(Bonds!U491/100)))</f>
        <v>-0.0206115281</v>
      </c>
      <c r="Y501" s="99">
        <f>-W501*Bonds!$AS$8</f>
        <v>-1.768400558</v>
      </c>
      <c r="Z501" s="99">
        <f t="shared" si="6"/>
        <v>-5.592173578</v>
      </c>
    </row>
    <row r="502">
      <c r="A502" s="262">
        <v>42424.0</v>
      </c>
      <c r="B502" s="10">
        <f>exp(-'Yield curve'!B495*$B$9/100)</f>
        <v>0.905742708</v>
      </c>
      <c r="C502" s="10">
        <f>exp(-'Yield curve'!C495*$C$9/100)</f>
        <v>0.8198777789</v>
      </c>
      <c r="D502" s="10">
        <f>exp(-'Yield curve'!D495*$D$9/100)</f>
        <v>0.741262845</v>
      </c>
      <c r="E502" s="10">
        <f>exp(-'Yield curve'!E495*$E$9/100)</f>
        <v>0.6705882277</v>
      </c>
      <c r="F502" s="10">
        <f>exp(-'Yield curve'!F495*$F$9/100)</f>
        <v>0.6065306597</v>
      </c>
      <c r="G502" s="10">
        <f>exp(-'Yield curve'!G495*$G$9/100)</f>
        <v>0.5498003866</v>
      </c>
      <c r="H502" s="10">
        <f>exp(-'Yield curve'!H495*$H$9/100)</f>
        <v>0.4986753481</v>
      </c>
      <c r="I502" s="10">
        <f>exp(-'Yield curve'!I495*$I$9/100)</f>
        <v>0.4526965102</v>
      </c>
      <c r="J502" s="10">
        <f>exp(-'Yield curve'!J495*$J$9/100)</f>
        <v>0.4112310734</v>
      </c>
      <c r="K502" s="10">
        <f>exp(-'Yield curve'!K495*$K$9/100)</f>
        <v>0.3738128529</v>
      </c>
      <c r="L502" s="10">
        <f>exp(-'Yield curve'!L495*$L$9/100)</f>
        <v>0.3391543383</v>
      </c>
      <c r="M502" s="10">
        <f>exp(-'Yield curve'!M495*$M$9/100)</f>
        <v>0.3077707781</v>
      </c>
      <c r="N502" s="10">
        <f>exp(-'Yield curve'!N495*$N$9/100)</f>
        <v>0.2793471515</v>
      </c>
      <c r="O502" s="10">
        <f>exp(-'Yield curve'!O495*$O$9/100)</f>
        <v>0.2535992535</v>
      </c>
      <c r="P502" s="10">
        <f>exp(-'Yield curve'!P495*$P$9/100)</f>
        <v>0.2302706322</v>
      </c>
      <c r="Q502" s="10">
        <f>exp(-'Yield curve'!Q495*$Q$9/100)</f>
        <v>0.2087954948</v>
      </c>
      <c r="R502" s="10">
        <f>exp(-'Yield curve'!R495*$R$9/100)</f>
        <v>0.1893231378</v>
      </c>
      <c r="S502" s="10">
        <f>exp(-'Yield curve'!S495*$S$9/100)</f>
        <v>0.1716667812</v>
      </c>
      <c r="T502" s="10">
        <f>exp(-'Yield curve'!T495*$T$9/100)</f>
        <v>0.1556570639</v>
      </c>
      <c r="U502" s="99">
        <f>exp(-'Yield curve'!U495*$U$9/100)</f>
        <v>0.1411404197</v>
      </c>
      <c r="V502" s="99">
        <f t="shared" si="4"/>
        <v>47.34181573</v>
      </c>
      <c r="W502" s="99">
        <f t="shared" si="5"/>
        <v>11.18624082</v>
      </c>
      <c r="X502" s="99">
        <f>W502*(Bonds!AO492/100)*(1/(1+(Bonds!U492/100)))</f>
        <v>-0.00101887611</v>
      </c>
      <c r="Y502" s="99">
        <f>-W502*Bonds!$AS$8</f>
        <v>-1.751514293</v>
      </c>
      <c r="Z502" s="99">
        <f t="shared" si="6"/>
        <v>-5.538774522</v>
      </c>
    </row>
    <row r="503">
      <c r="A503" s="262">
        <v>42422.0</v>
      </c>
      <c r="B503" s="10">
        <f>exp(-'Yield curve'!B496*$B$9/100)</f>
        <v>0.9076467663</v>
      </c>
      <c r="C503" s="10">
        <f>exp(-'Yield curve'!C496*$C$9/100)</f>
        <v>0.8200417708</v>
      </c>
      <c r="D503" s="10">
        <f>exp(-'Yield curve'!D496*$D$9/100)</f>
        <v>0.7410404995</v>
      </c>
      <c r="E503" s="10">
        <f>exp(-'Yield curve'!E496*$E$9/100)</f>
        <v>0.670320046</v>
      </c>
      <c r="F503" s="10">
        <f>exp(-'Yield curve'!F496*$F$9/100)</f>
        <v>0.6062274702</v>
      </c>
      <c r="G503" s="10">
        <f>exp(-'Yield curve'!G496*$G$9/100)</f>
        <v>0.5493057889</v>
      </c>
      <c r="H503" s="10">
        <f>exp(-'Yield curve'!H496*$H$9/100)</f>
        <v>0.4979776911</v>
      </c>
      <c r="I503" s="10">
        <f>exp(-'Yield curve'!I496*$I$9/100)</f>
        <v>0.4520933171</v>
      </c>
      <c r="J503" s="10">
        <f>exp(-'Yield curve'!J496*$J$9/100)</f>
        <v>0.4107378921</v>
      </c>
      <c r="K503" s="10">
        <f>exp(-'Yield curve'!K496*$K$9/100)</f>
        <v>0.3734392269</v>
      </c>
      <c r="L503" s="10">
        <f>exp(-'Yield curve'!L496*$L$9/100)</f>
        <v>0.3388560138</v>
      </c>
      <c r="M503" s="10">
        <f>exp(-'Yield curve'!M496*$M$9/100)</f>
        <v>0.3075492629</v>
      </c>
      <c r="N503" s="10">
        <f>exp(-'Yield curve'!N496*$N$9/100)</f>
        <v>0.2792019287</v>
      </c>
      <c r="O503" s="10">
        <f>exp(-'Yield curve'!O496*$O$9/100)</f>
        <v>0.2535282557</v>
      </c>
      <c r="P503" s="10">
        <f>exp(-'Yield curve'!P496*$P$9/100)</f>
        <v>0.2302706322</v>
      </c>
      <c r="Q503" s="10">
        <f>exp(-'Yield curve'!Q496*$Q$9/100)</f>
        <v>0.2087286909</v>
      </c>
      <c r="R503" s="10">
        <f>exp(-'Yield curve'!R496*$R$9/100)</f>
        <v>0.1891944418</v>
      </c>
      <c r="S503" s="10">
        <f>exp(-'Yield curve'!S496*$S$9/100)</f>
        <v>0.1714814811</v>
      </c>
      <c r="T503" s="10">
        <f>exp(-'Yield curve'!T496*$T$9/100)</f>
        <v>0.1554206449</v>
      </c>
      <c r="U503" s="99">
        <f>exp(-'Yield curve'!U496*$U$9/100)</f>
        <v>0.1408584209</v>
      </c>
      <c r="V503" s="99">
        <f t="shared" si="4"/>
        <v>47.30152306</v>
      </c>
      <c r="W503" s="99">
        <f t="shared" si="5"/>
        <v>11.179836</v>
      </c>
      <c r="X503" s="99">
        <f>W503*(Bonds!AO493/100)*(1/(1+(Bonds!U493/100)))</f>
        <v>-0.009163799997</v>
      </c>
      <c r="Y503" s="99">
        <f>-W503*Bonds!$AS$8</f>
        <v>-1.750511442</v>
      </c>
      <c r="Z503" s="99">
        <f t="shared" si="6"/>
        <v>-5.535603228</v>
      </c>
    </row>
    <row r="504">
      <c r="A504" s="262">
        <v>42420.0</v>
      </c>
      <c r="B504" s="10">
        <f>exp(-'Yield curve'!B497*$B$9/100)</f>
        <v>0.9065582434</v>
      </c>
      <c r="C504" s="10">
        <f>exp(-'Yield curve'!C497*$C$9/100)</f>
        <v>0.818239662</v>
      </c>
      <c r="D504" s="10">
        <f>exp(-'Yield curve'!D497*$D$9/100)</f>
        <v>0.7401517842</v>
      </c>
      <c r="E504" s="10">
        <f>exp(-'Yield curve'!E497*$E$9/100)</f>
        <v>0.6699179746</v>
      </c>
      <c r="F504" s="10">
        <f>exp(-'Yield curve'!F497*$F$9/100)</f>
        <v>0.6065306597</v>
      </c>
      <c r="G504" s="10">
        <f>exp(-'Yield curve'!G497*$G$9/100)</f>
        <v>0.5494706054</v>
      </c>
      <c r="H504" s="10">
        <f>exp(-'Yield curve'!H497*$H$9/100)</f>
        <v>0.4979776911</v>
      </c>
      <c r="I504" s="10">
        <f>exp(-'Yield curve'!I497*$I$9/100)</f>
        <v>0.4513705462</v>
      </c>
      <c r="J504" s="10">
        <f>exp(-'Yield curve'!J497*$J$9/100)</f>
        <v>0.4092618941</v>
      </c>
      <c r="K504" s="10">
        <f>exp(-'Yield curve'!K497*$K$9/100)</f>
        <v>0.3712053001</v>
      </c>
      <c r="L504" s="10">
        <f>exp(-'Yield curve'!L497*$L$9/100)</f>
        <v>0.3363308268</v>
      </c>
      <c r="M504" s="10">
        <f>exp(-'Yield curve'!M497*$M$9/100)</f>
        <v>0.3047571649</v>
      </c>
      <c r="N504" s="10">
        <f>exp(-'Yield curve'!N497*$N$9/100)</f>
        <v>0.2761696302</v>
      </c>
      <c r="O504" s="10">
        <f>exp(-'Yield curve'!O497*$O$9/100)</f>
        <v>0.2502837512</v>
      </c>
      <c r="P504" s="10">
        <f>exp(-'Yield curve'!P497*$P$9/100)</f>
        <v>0.2268423491</v>
      </c>
      <c r="Q504" s="10">
        <f>exp(-'Yield curve'!Q497*$Q$9/100)</f>
        <v>0.2054813507</v>
      </c>
      <c r="R504" s="10">
        <f>exp(-'Yield curve'!R497*$R$9/100)</f>
        <v>0.1861318473</v>
      </c>
      <c r="S504" s="10">
        <f>exp(-'Yield curve'!S497*$S$9/100)</f>
        <v>0.168604423</v>
      </c>
      <c r="T504" s="10">
        <f>exp(-'Yield curve'!T497*$T$9/100)</f>
        <v>0.1527274987</v>
      </c>
      <c r="U504" s="99">
        <f>exp(-'Yield curve'!U497*$U$9/100)</f>
        <v>0.1383456521</v>
      </c>
      <c r="V504" s="99">
        <f t="shared" si="4"/>
        <v>46.90000063</v>
      </c>
      <c r="W504" s="99">
        <f t="shared" si="5"/>
        <v>11.12552499</v>
      </c>
      <c r="X504" s="99">
        <f>W504*(Bonds!AO494/100)*(1/(1+(Bonds!U494/100)))</f>
        <v>-0.001012423786</v>
      </c>
      <c r="Y504" s="99">
        <f>-W504*Bonds!$AS$8</f>
        <v>-1.742007557</v>
      </c>
      <c r="Z504" s="99">
        <f t="shared" si="6"/>
        <v>-5.508711582</v>
      </c>
    </row>
    <row r="505">
      <c r="A505" s="262">
        <v>42419.0</v>
      </c>
      <c r="B505" s="10">
        <f>exp(-'Yield curve'!B498*$B$9/100)</f>
        <v>0.9059238747</v>
      </c>
      <c r="C505" s="10">
        <f>exp(-'Yield curve'!C498*$C$9/100)</f>
        <v>0.8185670233</v>
      </c>
      <c r="D505" s="10">
        <f>exp(-'Yield curve'!D498*$D$9/100)</f>
        <v>0.7397078264</v>
      </c>
      <c r="E505" s="10">
        <f>exp(-'Yield curve'!E498*$E$9/100)</f>
        <v>0.6687132069</v>
      </c>
      <c r="F505" s="10">
        <f>exp(-'Yield curve'!F498*$F$9/100)</f>
        <v>0.6044115131</v>
      </c>
      <c r="G505" s="10">
        <f>exp(-'Yield curve'!G498*$G$9/100)</f>
        <v>0.5471676684</v>
      </c>
      <c r="H505" s="10">
        <f>exp(-'Yield curve'!H498*$H$9/100)</f>
        <v>0.4955435689</v>
      </c>
      <c r="I505" s="10">
        <f>exp(-'Yield curve'!I498*$I$9/100)</f>
        <v>0.4490893859</v>
      </c>
      <c r="J505" s="10">
        <f>exp(-'Yield curve'!J498*$J$9/100)</f>
        <v>0.4071799718</v>
      </c>
      <c r="K505" s="10">
        <f>exp(-'Yield curve'!K498*$K$9/100)</f>
        <v>0.3693539059</v>
      </c>
      <c r="L505" s="10">
        <f>exp(-'Yield curve'!L498*$L$9/100)</f>
        <v>0.3347069186</v>
      </c>
      <c r="M505" s="10">
        <f>exp(-'Yield curve'!M498*$M$9/100)</f>
        <v>0.303370636</v>
      </c>
      <c r="N505" s="10">
        <f>exp(-'Yield curve'!N498*$N$9/100)</f>
        <v>0.2750231508</v>
      </c>
      <c r="O505" s="10">
        <f>exp(-'Yield curve'!O498*$O$9/100)</f>
        <v>0.2493743744</v>
      </c>
      <c r="P505" s="10">
        <f>exp(-'Yield curve'!P498*$P$9/100)</f>
        <v>0.2261628419</v>
      </c>
      <c r="Q505" s="10">
        <f>exp(-'Yield curve'!Q498*$Q$9/100)</f>
        <v>0.2048904158</v>
      </c>
      <c r="R505" s="10">
        <f>exp(-'Yield curve'!R498*$R$9/100)</f>
        <v>0.1856262566</v>
      </c>
      <c r="S505" s="10">
        <f>exp(-'Yield curve'!S498*$S$9/100)</f>
        <v>0.1681800748</v>
      </c>
      <c r="T505" s="10">
        <f>exp(-'Yield curve'!T498*$T$9/100)</f>
        <v>0.1523796766</v>
      </c>
      <c r="U505" s="99">
        <f>exp(-'Yield curve'!U498*$U$9/100)</f>
        <v>0.1380692373</v>
      </c>
      <c r="V505" s="99">
        <f t="shared" si="4"/>
        <v>46.78068984</v>
      </c>
      <c r="W505" s="99">
        <f t="shared" si="5"/>
        <v>11.12384937</v>
      </c>
      <c r="X505" s="99">
        <f>W505*(Bonds!AO495/100)*(1/(1+(Bonds!U495/100)))</f>
        <v>0.004048716788</v>
      </c>
      <c r="Y505" s="99">
        <f>-W505*Bonds!$AS$8</f>
        <v>-1.741745194</v>
      </c>
      <c r="Z505" s="99">
        <f t="shared" si="6"/>
        <v>-5.507881916</v>
      </c>
    </row>
    <row r="506">
      <c r="A506" s="262">
        <v>42418.0</v>
      </c>
      <c r="B506" s="10">
        <f>exp(-'Yield curve'!B499*$B$9/100)</f>
        <v>0.905742708</v>
      </c>
      <c r="C506" s="10">
        <f>exp(-'Yield curve'!C499*$C$9/100)</f>
        <v>0.8177488654</v>
      </c>
      <c r="D506" s="10">
        <f>exp(-'Yield curve'!D499*$D$9/100)</f>
        <v>0.7385990964</v>
      </c>
      <c r="E506" s="10">
        <f>exp(-'Yield curve'!E499*$E$9/100)</f>
        <v>0.6679112323</v>
      </c>
      <c r="F506" s="10">
        <f>exp(-'Yield curve'!F499*$F$9/100)</f>
        <v>0.6041093829</v>
      </c>
      <c r="G506" s="10">
        <f>exp(-'Yield curve'!G499*$G$9/100)</f>
        <v>0.5474960675</v>
      </c>
      <c r="H506" s="10">
        <f>exp(-'Yield curve'!H499*$H$9/100)</f>
        <v>0.4965853038</v>
      </c>
      <c r="I506" s="10">
        <f>exp(-'Yield curve'!I499*$I$9/100)</f>
        <v>0.4505287737</v>
      </c>
      <c r="J506" s="10">
        <f>exp(-'Yield curve'!J499*$J$9/100)</f>
        <v>0.4090164106</v>
      </c>
      <c r="K506" s="10">
        <f>exp(-'Yield curve'!K499*$K$9/100)</f>
        <v>0.371576691</v>
      </c>
      <c r="L506" s="10">
        <f>exp(-'Yield curve'!L499*$L$9/100)</f>
        <v>0.3369232902</v>
      </c>
      <c r="M506" s="10">
        <f>exp(-'Yield curve'!M499*$M$9/100)</f>
        <v>0.3055627868</v>
      </c>
      <c r="N506" s="10">
        <f>exp(-'Yield curve'!N499*$N$9/100)</f>
        <v>0.2771767194</v>
      </c>
      <c r="O506" s="10">
        <f>exp(-'Yield curve'!O499*$O$9/100)</f>
        <v>0.2514779418</v>
      </c>
      <c r="P506" s="10">
        <f>exp(-'Yield curve'!P499*$P$9/100)</f>
        <v>0.2282074946</v>
      </c>
      <c r="Q506" s="10">
        <f>exp(-'Yield curve'!Q499*$Q$9/100)</f>
        <v>0.206734483</v>
      </c>
      <c r="R506" s="10">
        <f>exp(-'Yield curve'!R499*$R$9/100)</f>
        <v>0.187274467</v>
      </c>
      <c r="S506" s="10">
        <f>exp(-'Yield curve'!S499*$S$9/100)</f>
        <v>0.169639446</v>
      </c>
      <c r="T506" s="10">
        <f>exp(-'Yield curve'!T499*$T$9/100)</f>
        <v>0.1536589105</v>
      </c>
      <c r="U506" s="99">
        <f>exp(-'Yield curve'!U499*$U$9/100)</f>
        <v>0.1391782212</v>
      </c>
      <c r="V506" s="99">
        <f t="shared" si="4"/>
        <v>46.97841529</v>
      </c>
      <c r="W506" s="99">
        <f t="shared" si="5"/>
        <v>11.15138344</v>
      </c>
      <c r="X506" s="99">
        <f>W506*(Bonds!AO496/100)*(1/(1+(Bonds!U496/100)))</f>
        <v>-0.0172559183</v>
      </c>
      <c r="Y506" s="99">
        <f>-W506*Bonds!$AS$8</f>
        <v>-1.74605641</v>
      </c>
      <c r="Z506" s="99">
        <f t="shared" si="6"/>
        <v>-5.521515178</v>
      </c>
    </row>
    <row r="507">
      <c r="A507" s="262">
        <v>42417.0</v>
      </c>
      <c r="B507" s="10">
        <f>exp(-'Yield curve'!B500*$B$9/100)</f>
        <v>0.9045660075</v>
      </c>
      <c r="C507" s="10">
        <f>exp(-'Yield curve'!C500*$C$9/100)</f>
        <v>0.8167681553</v>
      </c>
      <c r="D507" s="10">
        <f>exp(-'Yield curve'!D500*$D$9/100)</f>
        <v>0.7363866195</v>
      </c>
      <c r="E507" s="10">
        <f>exp(-'Yield curve'!E500*$E$9/100)</f>
        <v>0.6644471085</v>
      </c>
      <c r="F507" s="10">
        <f>exp(-'Yield curve'!F500*$F$9/100)</f>
        <v>0.5992957878</v>
      </c>
      <c r="G507" s="10">
        <f>exp(-'Yield curve'!G500*$G$9/100)</f>
        <v>0.5417774341</v>
      </c>
      <c r="H507" s="10">
        <f>exp(-'Yield curve'!H500*$H$9/100)</f>
        <v>0.4900244457</v>
      </c>
      <c r="I507" s="10">
        <f>exp(-'Yield curve'!I500*$I$9/100)</f>
        <v>0.4437325188</v>
      </c>
      <c r="J507" s="10">
        <f>exp(-'Yield curve'!J500*$J$9/100)</f>
        <v>0.4020816908</v>
      </c>
      <c r="K507" s="10">
        <f>exp(-'Yield curve'!K500*$K$9/100)</f>
        <v>0.3645833807</v>
      </c>
      <c r="L507" s="10">
        <f>exp(-'Yield curve'!L500*$L$9/100)</f>
        <v>0.3300272672</v>
      </c>
      <c r="M507" s="10">
        <f>exp(-'Yield curve'!M500*$M$9/100)</f>
        <v>0.2988181753</v>
      </c>
      <c r="N507" s="10">
        <f>exp(-'Yield curve'!N500*$N$9/100)</f>
        <v>0.2706253194</v>
      </c>
      <c r="O507" s="10">
        <f>exp(-'Yield curve'!O500*$O$9/100)</f>
        <v>0.2451512284</v>
      </c>
      <c r="P507" s="10">
        <f>exp(-'Yield curve'!P500*$P$9/100)</f>
        <v>0.2221283302</v>
      </c>
      <c r="Q507" s="10">
        <f>exp(-'Yield curve'!Q500*$Q$9/100)</f>
        <v>0.2009297368</v>
      </c>
      <c r="R507" s="10">
        <f>exp(-'Yield curve'!R500*$R$9/100)</f>
        <v>0.1817542098</v>
      </c>
      <c r="S507" s="10">
        <f>exp(-'Yield curve'!S500*$S$9/100)</f>
        <v>0.16440868</v>
      </c>
      <c r="T507" s="10">
        <f>exp(-'Yield curve'!T500*$T$9/100)</f>
        <v>0.1487185032</v>
      </c>
      <c r="U507" s="99">
        <f>exp(-'Yield curve'!U500*$U$9/100)</f>
        <v>0.1345257027</v>
      </c>
      <c r="V507" s="99">
        <f t="shared" si="4"/>
        <v>46.09557148</v>
      </c>
      <c r="W507" s="99">
        <f t="shared" si="5"/>
        <v>11.05860284</v>
      </c>
      <c r="X507" s="99">
        <f>W507*(Bonds!AO497/100)*(1/(1+(Bonds!U497/100)))</f>
        <v>-0.00603032055</v>
      </c>
      <c r="Y507" s="99">
        <f>-W507*Bonds!$AS$8</f>
        <v>-1.73152905</v>
      </c>
      <c r="Z507" s="99">
        <f t="shared" si="6"/>
        <v>-5.475575632</v>
      </c>
    </row>
    <row r="508">
      <c r="A508" s="262">
        <v>42416.0</v>
      </c>
      <c r="B508" s="10">
        <f>exp(-'Yield curve'!B501*$B$9/100)</f>
        <v>0.9049279063</v>
      </c>
      <c r="C508" s="10">
        <f>exp(-'Yield curve'!C501*$C$9/100)</f>
        <v>0.8159517954</v>
      </c>
      <c r="D508" s="10">
        <f>exp(-'Yield curve'!D501*$D$9/100)</f>
        <v>0.7350623158</v>
      </c>
      <c r="E508" s="10">
        <f>exp(-'Yield curve'!E501*$E$9/100)</f>
        <v>0.6624567542</v>
      </c>
      <c r="F508" s="10">
        <f>exp(-'Yield curve'!F501*$F$9/100)</f>
        <v>0.5966050156</v>
      </c>
      <c r="G508" s="10">
        <f>exp(-'Yield curve'!G501*$G$9/100)</f>
        <v>0.5386980872</v>
      </c>
      <c r="H508" s="10">
        <f>exp(-'Yield curve'!H501*$H$9/100)</f>
        <v>0.4866062522</v>
      </c>
      <c r="I508" s="10">
        <f>exp(-'Yield curve'!I501*$I$9/100)</f>
        <v>0.4403142217</v>
      </c>
      <c r="J508" s="10">
        <f>exp(-'Yield curve'!J501*$J$9/100)</f>
        <v>0.3987183504</v>
      </c>
      <c r="K508" s="10">
        <f>exp(-'Yield curve'!K501*$K$9/100)</f>
        <v>0.3613168517</v>
      </c>
      <c r="L508" s="10">
        <f>exp(-'Yield curve'!L501*$L$9/100)</f>
        <v>0.3269199301</v>
      </c>
      <c r="M508" s="10">
        <f>exp(-'Yield curve'!M501*$M$9/100)</f>
        <v>0.2958922237</v>
      </c>
      <c r="N508" s="10">
        <f>exp(-'Yield curve'!N501*$N$9/100)</f>
        <v>0.2678950445</v>
      </c>
      <c r="O508" s="10">
        <f>exp(-'Yield curve'!O501*$O$9/100)</f>
        <v>0.2426245724</v>
      </c>
      <c r="P508" s="10">
        <f>exp(-'Yield curve'!P501*$P$9/100)</f>
        <v>0.2198081848</v>
      </c>
      <c r="Q508" s="10">
        <f>exp(-'Yield curve'!Q501*$Q$9/100)</f>
        <v>0.1987554708</v>
      </c>
      <c r="R508" s="10">
        <f>exp(-'Yield curve'!R501*$R$9/100)</f>
        <v>0.1797263253</v>
      </c>
      <c r="S508" s="10">
        <f>exp(-'Yield curve'!S501*$S$9/100)</f>
        <v>0.1625255596</v>
      </c>
      <c r="T508" s="10">
        <f>exp(-'Yield curve'!T501*$T$9/100)</f>
        <v>0.1469768776</v>
      </c>
      <c r="U508" s="99">
        <f>exp(-'Yield curve'!U501*$U$9/100)</f>
        <v>0.1329210415</v>
      </c>
      <c r="V508" s="99">
        <f t="shared" si="4"/>
        <v>45.75091527</v>
      </c>
      <c r="W508" s="99">
        <f t="shared" si="5"/>
        <v>11.02781662</v>
      </c>
      <c r="X508" s="99">
        <f>W508*(Bonds!AO498/100)*(1/(1+(Bonds!U498/100)))</f>
        <v>0.005008546016</v>
      </c>
      <c r="Y508" s="99">
        <f>-W508*Bonds!$AS$8</f>
        <v>-1.726708619</v>
      </c>
      <c r="Z508" s="99">
        <f t="shared" si="6"/>
        <v>-5.460332092</v>
      </c>
    </row>
    <row r="509">
      <c r="A509" s="262">
        <v>42415.0</v>
      </c>
      <c r="B509" s="10">
        <f>exp(-'Yield curve'!B502*$B$9/100)</f>
        <v>0.90510891</v>
      </c>
      <c r="C509" s="10">
        <f>exp(-'Yield curve'!C502*$C$9/100)</f>
        <v>0.8146473164</v>
      </c>
      <c r="D509" s="10">
        <f>exp(-'Yield curve'!D502*$D$9/100)</f>
        <v>0.73418077</v>
      </c>
      <c r="E509" s="10">
        <f>exp(-'Yield curve'!E502*$E$9/100)</f>
        <v>0.6621918244</v>
      </c>
      <c r="F509" s="10">
        <f>exp(-'Yield curve'!F502*$F$9/100)</f>
        <v>0.597201919</v>
      </c>
      <c r="G509" s="10">
        <f>exp(-'Yield curve'!G502*$G$9/100)</f>
        <v>0.539668617</v>
      </c>
      <c r="H509" s="10">
        <f>exp(-'Yield curve'!H502*$H$9/100)</f>
        <v>0.487970659</v>
      </c>
      <c r="I509" s="10">
        <f>exp(-'Yield curve'!I502*$I$9/100)</f>
        <v>0.4420790058</v>
      </c>
      <c r="J509" s="10">
        <f>exp(-'Yield curve'!J502*$J$9/100)</f>
        <v>0.4008772533</v>
      </c>
      <c r="K509" s="10">
        <f>exp(-'Yield curve'!K502*$K$9/100)</f>
        <v>0.3638549426</v>
      </c>
      <c r="L509" s="10">
        <f>exp(-'Yield curve'!L502*$L$9/100)</f>
        <v>0.3294469301</v>
      </c>
      <c r="M509" s="10">
        <f>exp(-'Yield curve'!M502*$M$9/100)</f>
        <v>0.2983881868</v>
      </c>
      <c r="N509" s="10">
        <f>exp(-'Yield curve'!N502*$N$9/100)</f>
        <v>0.2703440154</v>
      </c>
      <c r="O509" s="10">
        <f>exp(-'Yield curve'!O502*$O$9/100)</f>
        <v>0.2450139822</v>
      </c>
      <c r="P509" s="10">
        <f>exp(-'Yield curve'!P502*$P$9/100)</f>
        <v>0.2221283302</v>
      </c>
      <c r="Q509" s="10">
        <f>exp(-'Yield curve'!Q502*$Q$9/100)</f>
        <v>0.2008654496</v>
      </c>
      <c r="R509" s="10">
        <f>exp(-'Yield curve'!R502*$R$9/100)</f>
        <v>0.181630659</v>
      </c>
      <c r="S509" s="10">
        <f>exp(-'Yield curve'!S502*$S$9/100)</f>
        <v>0.1642312144</v>
      </c>
      <c r="T509" s="10">
        <f>exp(-'Yield curve'!T502*$T$9/100)</f>
        <v>0.1484926228</v>
      </c>
      <c r="U509" s="99">
        <f>exp(-'Yield curve'!U502*$U$9/100)</f>
        <v>0.1342569202</v>
      </c>
      <c r="V509" s="99">
        <f t="shared" si="4"/>
        <v>45.99601013</v>
      </c>
      <c r="W509" s="99">
        <f t="shared" si="5"/>
        <v>11.06030383</v>
      </c>
      <c r="X509" s="99">
        <f>W509*(Bonds!AO499/100)*(1/(1+(Bonds!U499/100)))</f>
        <v>-0.0130665167</v>
      </c>
      <c r="Y509" s="99">
        <f>-W509*Bonds!$AS$8</f>
        <v>-1.731795388</v>
      </c>
      <c r="Z509" s="99">
        <f t="shared" si="6"/>
        <v>-5.476417867</v>
      </c>
    </row>
    <row r="510">
      <c r="A510" s="262">
        <v>42412.0</v>
      </c>
      <c r="B510" s="10">
        <f>exp(-'Yield curve'!B503*$B$9/100)</f>
        <v>0.9044755554</v>
      </c>
      <c r="C510" s="10">
        <f>exp(-'Yield curve'!C503*$C$9/100)</f>
        <v>0.8146473164</v>
      </c>
      <c r="D510" s="10">
        <f>exp(-'Yield curve'!D503*$D$9/100)</f>
        <v>0.7337403937</v>
      </c>
      <c r="E510" s="10">
        <f>exp(-'Yield curve'!E503*$E$9/100)</f>
        <v>0.6611331647</v>
      </c>
      <c r="F510" s="10">
        <f>exp(-'Yield curve'!F503*$F$9/100)</f>
        <v>0.595412998</v>
      </c>
      <c r="G510" s="10">
        <f>exp(-'Yield curve'!G503*$G$9/100)</f>
        <v>0.5372455642</v>
      </c>
      <c r="H510" s="10">
        <f>exp(-'Yield curve'!H503*$H$9/100)</f>
        <v>0.4849061073</v>
      </c>
      <c r="I510" s="10">
        <f>exp(-'Yield curve'!I503*$I$9/100)</f>
        <v>0.4384395499</v>
      </c>
      <c r="J510" s="10">
        <f>exp(-'Yield curve'!J503*$J$9/100)</f>
        <v>0.3966900634</v>
      </c>
      <c r="K510" s="10">
        <f>exp(-'Yield curve'!K503*$K$9/100)</f>
        <v>0.3591554413</v>
      </c>
      <c r="L510" s="10">
        <f>exp(-'Yield curve'!L503*$L$9/100)</f>
        <v>0.3246979219</v>
      </c>
      <c r="M510" s="10">
        <f>exp(-'Yield curve'!M503*$M$9/100)</f>
        <v>0.2936284754</v>
      </c>
      <c r="N510" s="10">
        <f>exp(-'Yield curve'!N503*$N$9/100)</f>
        <v>0.2656063377</v>
      </c>
      <c r="O510" s="10">
        <f>exp(-'Yield curve'!O503*$O$9/100)</f>
        <v>0.2403257462</v>
      </c>
      <c r="P510" s="10">
        <f>exp(-'Yield curve'!P503*$P$9/100)</f>
        <v>0.2175122735</v>
      </c>
      <c r="Q510" s="10">
        <f>exp(-'Yield curve'!Q503*$Q$9/100)</f>
        <v>0.1964789457</v>
      </c>
      <c r="R510" s="10">
        <f>exp(-'Yield curve'!R503*$R$9/100)</f>
        <v>0.1774795301</v>
      </c>
      <c r="S510" s="10">
        <f>exp(-'Yield curve'!S503*$S$9/100)</f>
        <v>0.1603173485</v>
      </c>
      <c r="T510" s="10">
        <f>exp(-'Yield curve'!T503*$T$9/100)</f>
        <v>0.1448147412</v>
      </c>
      <c r="U510" s="99">
        <f>exp(-'Yield curve'!U503*$U$9/100)</f>
        <v>0.1308112283</v>
      </c>
      <c r="V510" s="99">
        <f t="shared" si="4"/>
        <v>45.39119765</v>
      </c>
      <c r="W510" s="99">
        <f t="shared" si="5"/>
        <v>10.98352853</v>
      </c>
      <c r="X510" s="99">
        <f>W510*(Bonds!AO500/100)*(1/(1+(Bonds!U500/100)))</f>
        <v>-0.001993923668</v>
      </c>
      <c r="Y510" s="99">
        <f>-W510*Bonds!$AS$8</f>
        <v>-1.719774098</v>
      </c>
      <c r="Z510" s="99">
        <f t="shared" si="6"/>
        <v>-5.438403211</v>
      </c>
    </row>
    <row r="511">
      <c r="A511" s="262">
        <v>42411.0</v>
      </c>
      <c r="B511" s="10">
        <f>exp(-'Yield curve'!B504*$B$9/100)</f>
        <v>0.9049279063</v>
      </c>
      <c r="C511" s="10">
        <f>exp(-'Yield curve'!C504*$C$9/100)</f>
        <v>0.8138330763</v>
      </c>
      <c r="D511" s="10">
        <f>exp(-'Yield curve'!D504*$D$9/100)</f>
        <v>0.7319815282</v>
      </c>
      <c r="E511" s="10">
        <f>exp(-'Yield curve'!E504*$E$9/100)</f>
        <v>0.6590209199</v>
      </c>
      <c r="F511" s="10">
        <f>exp(-'Yield curve'!F504*$F$9/100)</f>
        <v>0.5930361029</v>
      </c>
      <c r="G511" s="10">
        <f>exp(-'Yield curve'!G504*$G$9/100)</f>
        <v>0.5349938647</v>
      </c>
      <c r="H511" s="10">
        <f>exp(-'Yield curve'!H504*$H$9/100)</f>
        <v>0.4828737725</v>
      </c>
      <c r="I511" s="10">
        <f>exp(-'Yield curve'!I504*$I$9/100)</f>
        <v>0.4366892945</v>
      </c>
      <c r="J511" s="10">
        <f>exp(-'Yield curve'!J504*$J$9/100)</f>
        <v>0.3952645466</v>
      </c>
      <c r="K511" s="10">
        <f>exp(-'Yield curve'!K504*$K$9/100)</f>
        <v>0.3580795896</v>
      </c>
      <c r="L511" s="10">
        <f>exp(-'Yield curve'!L504*$L$9/100)</f>
        <v>0.3236993908</v>
      </c>
      <c r="M511" s="10">
        <f>exp(-'Yield curve'!M504*$M$9/100)</f>
        <v>0.2927137822</v>
      </c>
      <c r="N511" s="10">
        <f>exp(-'Yield curve'!N504*$N$9/100)</f>
        <v>0.2647789373</v>
      </c>
      <c r="O511" s="10">
        <f>exp(-'Yield curve'!O504*$O$9/100)</f>
        <v>0.2395866817</v>
      </c>
      <c r="P511" s="10">
        <f>exp(-'Yield curve'!P504*$P$9/100)</f>
        <v>0.2168607145</v>
      </c>
      <c r="Q511" s="10">
        <f>exp(-'Yield curve'!Q504*$Q$9/100)</f>
        <v>0.195851218</v>
      </c>
      <c r="R511" s="10">
        <f>exp(-'Yield curve'!R504*$R$9/100)</f>
        <v>0.1768771244</v>
      </c>
      <c r="S511" s="10">
        <f>exp(-'Yield curve'!S504*$S$9/100)</f>
        <v>0.1597412437</v>
      </c>
      <c r="T511" s="10">
        <f>exp(-'Yield curve'!T504*$T$9/100)</f>
        <v>0.1442654895</v>
      </c>
      <c r="U511" s="99">
        <f>exp(-'Yield curve'!U504*$U$9/100)</f>
        <v>0.1302890285</v>
      </c>
      <c r="V511" s="99">
        <f t="shared" si="4"/>
        <v>45.2503597</v>
      </c>
      <c r="W511" s="99">
        <f t="shared" si="5"/>
        <v>10.97726477</v>
      </c>
      <c r="X511" s="99">
        <f>W511*(Bonds!AO501/100)*(1/(1+(Bonds!U501/100)))</f>
        <v>0.006973487013</v>
      </c>
      <c r="Y511" s="99">
        <f>-W511*Bonds!$AS$8</f>
        <v>-1.718793334</v>
      </c>
      <c r="Z511" s="99">
        <f t="shared" si="6"/>
        <v>-5.435301763</v>
      </c>
    </row>
    <row r="512">
      <c r="A512" s="262">
        <v>42410.0</v>
      </c>
      <c r="B512" s="10">
        <f>exp(-'Yield curve'!B505*$B$9/100)</f>
        <v>0.9046564686</v>
      </c>
      <c r="C512" s="10">
        <f>exp(-'Yield curve'!C505*$C$9/100)</f>
        <v>0.8146473164</v>
      </c>
      <c r="D512" s="10">
        <f>exp(-'Yield curve'!D505*$D$9/100)</f>
        <v>0.7344010573</v>
      </c>
      <c r="E512" s="10">
        <f>exp(-'Yield curve'!E505*$E$9/100)</f>
        <v>0.6620593993</v>
      </c>
      <c r="F512" s="10">
        <f>exp(-'Yield curve'!F505*$F$9/100)</f>
        <v>0.5966050156</v>
      </c>
      <c r="G512" s="10">
        <f>exp(-'Yield curve'!G505*$G$9/100)</f>
        <v>0.5385365021</v>
      </c>
      <c r="H512" s="10">
        <f>exp(-'Yield curve'!H505*$H$9/100)</f>
        <v>0.486265747</v>
      </c>
      <c r="I512" s="10">
        <f>exp(-'Yield curve'!I505*$I$9/100)</f>
        <v>0.4400794501</v>
      </c>
      <c r="J512" s="10">
        <f>exp(-'Yield curve'!J505*$J$9/100)</f>
        <v>0.3985987529</v>
      </c>
      <c r="K512" s="10">
        <f>exp(-'Yield curve'!K505*$K$9/100)</f>
        <v>0.3613168517</v>
      </c>
      <c r="L512" s="10">
        <f>exp(-'Yield curve'!L505*$L$9/100)</f>
        <v>0.326776117</v>
      </c>
      <c r="M512" s="10">
        <f>exp(-'Yield curve'!M505*$M$9/100)</f>
        <v>0.2956083035</v>
      </c>
      <c r="N512" s="10">
        <f>exp(-'Yield curve'!N505*$N$9/100)</f>
        <v>0.2674774541</v>
      </c>
      <c r="O512" s="10">
        <f>exp(-'Yield curve'!O505*$O$9/100)</f>
        <v>0.2420817016</v>
      </c>
      <c r="P512" s="10">
        <f>exp(-'Yield curve'!P505*$P$9/100)</f>
        <v>0.2191497484</v>
      </c>
      <c r="Q512" s="10">
        <f>exp(-'Yield curve'!Q505*$Q$9/100)</f>
        <v>0.1980570814</v>
      </c>
      <c r="R512" s="10">
        <f>exp(-'Yield curve'!R505*$R$9/100)</f>
        <v>0.1789945358</v>
      </c>
      <c r="S512" s="10">
        <f>exp(-'Yield curve'!S505*$S$9/100)</f>
        <v>0.161766717</v>
      </c>
      <c r="T512" s="10">
        <f>exp(-'Yield curve'!T505*$T$9/100)</f>
        <v>0.1461970368</v>
      </c>
      <c r="U512" s="99">
        <f>exp(-'Yield curve'!U505*$U$9/100)</f>
        <v>0.132125903</v>
      </c>
      <c r="V512" s="99">
        <f t="shared" si="4"/>
        <v>45.63419494</v>
      </c>
      <c r="W512" s="99">
        <f t="shared" si="5"/>
        <v>11.01165104</v>
      </c>
      <c r="X512" s="99">
        <f>W512*(Bonds!AO502/100)*(1/(1+(Bonds!U502/100)))</f>
        <v>-0.01499952467</v>
      </c>
      <c r="Y512" s="99">
        <f>-W512*Bonds!$AS$8</f>
        <v>-1.724177453</v>
      </c>
      <c r="Z512" s="99">
        <f t="shared" si="6"/>
        <v>-5.45232784</v>
      </c>
    </row>
    <row r="513">
      <c r="A513" s="262">
        <v>42409.0</v>
      </c>
      <c r="B513" s="10">
        <f>exp(-'Yield curve'!B506*$B$9/100)</f>
        <v>0.9047469388</v>
      </c>
      <c r="C513" s="10">
        <f>exp(-'Yield curve'!C506*$C$9/100)</f>
        <v>0.8139958592</v>
      </c>
      <c r="D513" s="10">
        <f>exp(-'Yield curve'!D506*$D$9/100)</f>
        <v>0.7326406081</v>
      </c>
      <c r="E513" s="10">
        <f>exp(-'Yield curve'!E506*$E$9/100)</f>
        <v>0.6594164511</v>
      </c>
      <c r="F513" s="10">
        <f>exp(-'Yield curve'!F506*$F$9/100)</f>
        <v>0.5930361029</v>
      </c>
      <c r="G513" s="10">
        <f>exp(-'Yield curve'!G506*$G$9/100)</f>
        <v>0.5343522571</v>
      </c>
      <c r="H513" s="10">
        <f>exp(-'Yield curve'!H506*$H$9/100)</f>
        <v>0.4815236171</v>
      </c>
      <c r="I513" s="10">
        <f>exp(-'Yield curve'!I506*$I$9/100)</f>
        <v>0.4349460262</v>
      </c>
      <c r="J513" s="10">
        <f>exp(-'Yield curve'!J506*$J$9/100)</f>
        <v>0.3931358707</v>
      </c>
      <c r="K513" s="10">
        <f>exp(-'Yield curve'!K506*$K$9/100)</f>
        <v>0.355581785</v>
      </c>
      <c r="L513" s="10">
        <f>exp(-'Yield curve'!L506*$L$9/100)</f>
        <v>0.3211458171</v>
      </c>
      <c r="M513" s="10">
        <f>exp(-'Yield curve'!M506*$M$9/100)</f>
        <v>0.2901259906</v>
      </c>
      <c r="N513" s="10">
        <f>exp(-'Yield curve'!N506*$N$9/100)</f>
        <v>0.2621758021</v>
      </c>
      <c r="O513" s="10">
        <f>exp(-'Yield curve'!O506*$O$9/100)</f>
        <v>0.2369846282</v>
      </c>
      <c r="P513" s="10">
        <f>exp(-'Yield curve'!P506*$P$9/100)</f>
        <v>0.2142739377</v>
      </c>
      <c r="Q513" s="10">
        <f>exp(-'Yield curve'!Q506*$Q$9/100)</f>
        <v>0.1933602983</v>
      </c>
      <c r="R513" s="10">
        <f>exp(-'Yield curve'!R506*$R$9/100)</f>
        <v>0.1744878792</v>
      </c>
      <c r="S513" s="10">
        <f>exp(-'Yield curve'!S506*$S$9/100)</f>
        <v>0.1574574525</v>
      </c>
      <c r="T513" s="10">
        <f>exp(-'Yield curve'!T506*$T$9/100)</f>
        <v>0.1420892355</v>
      </c>
      <c r="U513" s="99">
        <f>exp(-'Yield curve'!U506*$U$9/100)</f>
        <v>0.1282209925</v>
      </c>
      <c r="V513" s="99">
        <f t="shared" si="4"/>
        <v>44.91688945</v>
      </c>
      <c r="W513" s="99">
        <f t="shared" si="5"/>
        <v>10.92747923</v>
      </c>
      <c r="X513" s="99">
        <f>W513*(Bonds!AO503/100)*(1/(1+(Bonds!U503/100)))</f>
        <v>0.009909748102</v>
      </c>
      <c r="Y513" s="99">
        <f>-W513*Bonds!$AS$8</f>
        <v>-1.710998036</v>
      </c>
      <c r="Z513" s="99">
        <f t="shared" si="6"/>
        <v>-5.410650866</v>
      </c>
    </row>
    <row r="514">
      <c r="A514" s="262">
        <v>42408.0</v>
      </c>
      <c r="B514" s="10">
        <f>exp(-'Yield curve'!B507*$B$9/100)</f>
        <v>0.9049279063</v>
      </c>
      <c r="C514" s="10">
        <f>exp(-'Yield curve'!C507*$C$9/100)</f>
        <v>0.8139958592</v>
      </c>
      <c r="D514" s="10">
        <f>exp(-'Yield curve'!D507*$D$9/100)</f>
        <v>0.7330803244</v>
      </c>
      <c r="E514" s="10">
        <f>exp(-'Yield curve'!E507*$E$9/100)</f>
        <v>0.660472362</v>
      </c>
      <c r="F514" s="10">
        <f>exp(-'Yield curve'!F507*$F$9/100)</f>
        <v>0.5948178826</v>
      </c>
      <c r="G514" s="10">
        <f>exp(-'Yield curve'!G507*$G$9/100)</f>
        <v>0.5366012562</v>
      </c>
      <c r="H514" s="10">
        <f>exp(-'Yield curve'!H507*$H$9/100)</f>
        <v>0.4842277137</v>
      </c>
      <c r="I514" s="10">
        <f>exp(-'Yield curve'!I507*$I$9/100)</f>
        <v>0.4378553533</v>
      </c>
      <c r="J514" s="10">
        <f>exp(-'Yield curve'!J507*$J$9/100)</f>
        <v>0.3962143208</v>
      </c>
      <c r="K514" s="10">
        <f>exp(-'Yield curve'!K507*$K$9/100)</f>
        <v>0.3587964654</v>
      </c>
      <c r="L514" s="10">
        <f>exp(-'Yield curve'!L507*$L$9/100)</f>
        <v>0.3243409505</v>
      </c>
      <c r="M514" s="10">
        <f>exp(-'Yield curve'!M507*$M$9/100)</f>
        <v>0.2932763325</v>
      </c>
      <c r="N514" s="10">
        <f>exp(-'Yield curve'!N507*$N$9/100)</f>
        <v>0.2652612738</v>
      </c>
      <c r="O514" s="10">
        <f>exp(-'Yield curve'!O507*$O$9/100)</f>
        <v>0.2399895256</v>
      </c>
      <c r="P514" s="10">
        <f>exp(-'Yield curve'!P507*$P$9/100)</f>
        <v>0.2171862497</v>
      </c>
      <c r="Q514" s="10">
        <f>exp(-'Yield curve'!Q507*$Q$9/100)</f>
        <v>0.1962276135</v>
      </c>
      <c r="R514" s="10">
        <f>exp(-'Yield curve'!R507*$R$9/100)</f>
        <v>0.1772985933</v>
      </c>
      <c r="S514" s="10">
        <f>exp(-'Yield curve'!S507*$S$9/100)</f>
        <v>0.1602019616</v>
      </c>
      <c r="T514" s="10">
        <f>exp(-'Yield curve'!T507*$T$9/100)</f>
        <v>0.1447597221</v>
      </c>
      <c r="U514" s="99">
        <f>exp(-'Yield curve'!U507*$U$9/100)</f>
        <v>0.1308112283</v>
      </c>
      <c r="V514" s="99">
        <f t="shared" si="4"/>
        <v>45.36249441</v>
      </c>
      <c r="W514" s="99">
        <f t="shared" si="5"/>
        <v>10.98500563</v>
      </c>
      <c r="X514" s="99">
        <f>W514*(Bonds!AO504/100)*(1/(1+(Bonds!U504/100)))</f>
        <v>0.008973863182</v>
      </c>
      <c r="Y514" s="99">
        <f>-W514*Bonds!$AS$8</f>
        <v>-1.720005379</v>
      </c>
      <c r="Z514" s="99">
        <f t="shared" si="6"/>
        <v>-5.439134586</v>
      </c>
    </row>
    <row r="515">
      <c r="A515" s="262">
        <v>42405.0</v>
      </c>
      <c r="B515" s="10">
        <f>exp(-'Yield curve'!B508*$B$9/100)</f>
        <v>0.9049279063</v>
      </c>
      <c r="C515" s="10">
        <f>exp(-'Yield curve'!C508*$C$9/100)</f>
        <v>0.8151362515</v>
      </c>
      <c r="D515" s="10">
        <f>exp(-'Yield curve'!D508*$D$9/100)</f>
        <v>0.7348418302</v>
      </c>
      <c r="E515" s="10">
        <f>exp(-'Yield curve'!E508*$E$9/100)</f>
        <v>0.6627217899</v>
      </c>
      <c r="F515" s="10">
        <f>exp(-'Yield curve'!F508*$F$9/100)</f>
        <v>0.5975005946</v>
      </c>
      <c r="G515" s="10">
        <f>exp(-'Yield curve'!G508*$G$9/100)</f>
        <v>0.5395067407</v>
      </c>
      <c r="H515" s="10">
        <f>exp(-'Yield curve'!H508*$H$9/100)</f>
        <v>0.487287978</v>
      </c>
      <c r="I515" s="10">
        <f>exp(-'Yield curve'!I508*$I$9/100)</f>
        <v>0.4410192884</v>
      </c>
      <c r="J515" s="10">
        <f>exp(-'Yield curve'!J508*$J$9/100)</f>
        <v>0.3994366898</v>
      </c>
      <c r="K515" s="10">
        <f>exp(-'Yield curve'!K508*$K$9/100)</f>
        <v>0.3620402085</v>
      </c>
      <c r="L515" s="10">
        <f>exp(-'Yield curve'!L508*$L$9/100)</f>
        <v>0.3275678729</v>
      </c>
      <c r="M515" s="10">
        <f>exp(-'Yield curve'!M508*$M$9/100)</f>
        <v>0.2964608825</v>
      </c>
      <c r="N515" s="10">
        <f>exp(-'Yield curve'!N508*$N$9/100)</f>
        <v>0.2683830575</v>
      </c>
      <c r="O515" s="10">
        <f>exp(-'Yield curve'!O508*$O$9/100)</f>
        <v>0.2430325242</v>
      </c>
      <c r="P515" s="10">
        <f>exp(-'Yield curve'!P508*$P$9/100)</f>
        <v>0.2201381445</v>
      </c>
      <c r="Q515" s="10">
        <f>exp(-'Yield curve'!Q508*$Q$9/100)</f>
        <v>0.1990737341</v>
      </c>
      <c r="R515" s="10">
        <f>exp(-'Yield curve'!R508*$R$9/100)</f>
        <v>0.1800321199</v>
      </c>
      <c r="S515" s="10">
        <f>exp(-'Yield curve'!S508*$S$9/100)</f>
        <v>0.162818369</v>
      </c>
      <c r="T515" s="10">
        <f>exp(-'Yield curve'!T508*$T$9/100)</f>
        <v>0.1472563991</v>
      </c>
      <c r="U515" s="99">
        <f>exp(-'Yield curve'!U508*$U$9/100)</f>
        <v>0.1331871496</v>
      </c>
      <c r="V515" s="99">
        <f t="shared" si="4"/>
        <v>45.80819308</v>
      </c>
      <c r="W515" s="99">
        <f t="shared" si="5"/>
        <v>11.03344888</v>
      </c>
      <c r="X515" s="99">
        <f>W515*(Bonds!AO505/100)*(1/(1+(Bonds!U505/100)))</f>
        <v>-0.001002311853</v>
      </c>
      <c r="Y515" s="99">
        <f>-W515*Bonds!$AS$8</f>
        <v>-1.727590505</v>
      </c>
      <c r="Z515" s="99">
        <f t="shared" si="6"/>
        <v>-5.46312086</v>
      </c>
    </row>
    <row r="516">
      <c r="A516" s="262">
        <v>42404.0</v>
      </c>
      <c r="B516" s="10">
        <f>exp(-'Yield curve'!B509*$B$9/100)</f>
        <v>0.904837418</v>
      </c>
      <c r="C516" s="10">
        <f>exp(-'Yield curve'!C509*$C$9/100)</f>
        <v>0.81562548</v>
      </c>
      <c r="D516" s="10">
        <f>exp(-'Yield curve'!D509*$D$9/100)</f>
        <v>0.7355034855</v>
      </c>
      <c r="E516" s="10">
        <f>exp(-'Yield curve'!E509*$E$9/100)</f>
        <v>0.6636502501</v>
      </c>
      <c r="F516" s="10">
        <f>exp(-'Yield curve'!F509*$F$9/100)</f>
        <v>0.5986967916</v>
      </c>
      <c r="G516" s="10">
        <f>exp(-'Yield curve'!G509*$G$9/100)</f>
        <v>0.5409653772</v>
      </c>
      <c r="H516" s="10">
        <f>exp(-'Yield curve'!H509*$H$9/100)</f>
        <v>0.4889964741</v>
      </c>
      <c r="I516" s="10">
        <f>exp(-'Yield curve'!I509*$I$9/100)</f>
        <v>0.4425508083</v>
      </c>
      <c r="J516" s="10">
        <f>exp(-'Yield curve'!J509*$J$9/100)</f>
        <v>0.4007570082</v>
      </c>
      <c r="K516" s="10">
        <f>exp(-'Yield curve'!K509*$K$9/100)</f>
        <v>0.36312796</v>
      </c>
      <c r="L516" s="10">
        <f>exp(-'Yield curve'!L509*$L$9/100)</f>
        <v>0.3284337946</v>
      </c>
      <c r="M516" s="10">
        <f>exp(-'Yield curve'!M509*$M$9/100)</f>
        <v>0.2971019301</v>
      </c>
      <c r="N516" s="10">
        <f>exp(-'Yield curve'!N509*$N$9/100)</f>
        <v>0.2688020618</v>
      </c>
      <c r="O516" s="10">
        <f>exp(-'Yield curve'!O509*$O$9/100)</f>
        <v>0.2432367573</v>
      </c>
      <c r="P516" s="10">
        <f>exp(-'Yield curve'!P509*$P$9/100)</f>
        <v>0.2201381445</v>
      </c>
      <c r="Q516" s="10">
        <f>exp(-'Yield curve'!Q509*$Q$9/100)</f>
        <v>0.1990100407</v>
      </c>
      <c r="R516" s="10">
        <f>exp(-'Yield curve'!R509*$R$9/100)</f>
        <v>0.1799097397</v>
      </c>
      <c r="S516" s="10">
        <f>exp(-'Yield curve'!S509*$S$9/100)</f>
        <v>0.1626426201</v>
      </c>
      <c r="T516" s="10">
        <f>exp(-'Yield curve'!T509*$T$9/100)</f>
        <v>0.1470327394</v>
      </c>
      <c r="U516" s="99">
        <f>exp(-'Yield curve'!U509*$U$9/100)</f>
        <v>0.1329210415</v>
      </c>
      <c r="V516" s="99">
        <f t="shared" si="4"/>
        <v>45.82786384</v>
      </c>
      <c r="W516" s="99">
        <f t="shared" si="5"/>
        <v>11.02390602</v>
      </c>
      <c r="X516" s="99">
        <f>W516*(Bonds!AO506/100)*(1/(1+(Bonds!U506/100)))</f>
        <v>-0.01702301774</v>
      </c>
      <c r="Y516" s="99">
        <f>-W516*Bonds!$AS$8</f>
        <v>-1.726096307</v>
      </c>
      <c r="Z516" s="99">
        <f t="shared" si="6"/>
        <v>-5.458395791</v>
      </c>
    </row>
    <row r="517">
      <c r="A517" s="262">
        <v>42403.0</v>
      </c>
      <c r="B517" s="10">
        <f>exp(-'Yield curve'!B510*$B$9/100)</f>
        <v>0.9052899499</v>
      </c>
      <c r="C517" s="10">
        <f>exp(-'Yield curve'!C510*$C$9/100)</f>
        <v>0.8133449229</v>
      </c>
      <c r="D517" s="10">
        <f>exp(-'Yield curve'!D510*$D$9/100)</f>
        <v>0.731542471</v>
      </c>
      <c r="E517" s="10">
        <f>exp(-'Yield curve'!E510*$E$9/100)</f>
        <v>0.6591527373</v>
      </c>
      <c r="F517" s="10">
        <f>exp(-'Yield curve'!F510*$F$9/100)</f>
        <v>0.5939263246</v>
      </c>
      <c r="G517" s="10">
        <f>exp(-'Yield curve'!G510*$G$9/100)</f>
        <v>0.5357969577</v>
      </c>
      <c r="H517" s="10">
        <f>exp(-'Yield curve'!H510*$H$9/100)</f>
        <v>0.4835502692</v>
      </c>
      <c r="I517" s="10">
        <f>exp(-'Yield curve'!I510*$I$9/100)</f>
        <v>0.4366892945</v>
      </c>
      <c r="J517" s="10">
        <f>exp(-'Yield curve'!J510*$J$9/100)</f>
        <v>0.3945537104</v>
      </c>
      <c r="K517" s="10">
        <f>exp(-'Yield curve'!K510*$K$9/100)</f>
        <v>0.3566501321</v>
      </c>
      <c r="L517" s="10">
        <f>exp(-'Yield curve'!L510*$L$9/100)</f>
        <v>0.3219947622</v>
      </c>
      <c r="M517" s="10">
        <f>exp(-'Yield curve'!M510*$M$9/100)</f>
        <v>0.29075334</v>
      </c>
      <c r="N517" s="10">
        <f>exp(-'Yield curve'!N510*$N$9/100)</f>
        <v>0.2625851155</v>
      </c>
      <c r="O517" s="10">
        <f>exp(-'Yield curve'!O510*$O$9/100)</f>
        <v>0.2371837789</v>
      </c>
      <c r="P517" s="10">
        <f>exp(-'Yield curve'!P510*$P$9/100)</f>
        <v>0.2142739377</v>
      </c>
      <c r="Q517" s="10">
        <f>exp(-'Yield curve'!Q510*$Q$9/100)</f>
        <v>0.1934221835</v>
      </c>
      <c r="R517" s="10">
        <f>exp(-'Yield curve'!R510*$R$9/100)</f>
        <v>0.1746065713</v>
      </c>
      <c r="S517" s="10">
        <f>exp(-'Yield curve'!S510*$S$9/100)</f>
        <v>0.1576275984</v>
      </c>
      <c r="T517" s="10">
        <f>exp(-'Yield curve'!T510*$T$9/100)</f>
        <v>0.1423053753</v>
      </c>
      <c r="U517" s="99">
        <f>exp(-'Yield curve'!U510*$U$9/100)</f>
        <v>0.1284776911</v>
      </c>
      <c r="V517" s="99">
        <f t="shared" si="4"/>
        <v>44.9826776</v>
      </c>
      <c r="W517" s="99">
        <f t="shared" si="5"/>
        <v>10.93179196</v>
      </c>
      <c r="X517" s="99">
        <f>W517*(Bonds!AO507/100)*(1/(1+(Bonds!U507/100)))</f>
        <v>-0.00495727914</v>
      </c>
      <c r="Y517" s="99">
        <f>-W517*Bonds!$AS$8</f>
        <v>-1.711673312</v>
      </c>
      <c r="Z517" s="99">
        <f t="shared" si="6"/>
        <v>-5.412786277</v>
      </c>
    </row>
    <row r="518">
      <c r="A518" s="262">
        <v>42402.0</v>
      </c>
      <c r="B518" s="10">
        <f>exp(-'Yield curve'!B511*$B$9/100)</f>
        <v>0.9043851124</v>
      </c>
      <c r="C518" s="10">
        <f>exp(-'Yield curve'!C511*$C$9/100)</f>
        <v>0.8126945072</v>
      </c>
      <c r="D518" s="10">
        <f>exp(-'Yield curve'!D511*$D$9/100)</f>
        <v>0.7306651466</v>
      </c>
      <c r="E518" s="10">
        <f>exp(-'Yield curve'!E511*$E$9/100)</f>
        <v>0.6575726676</v>
      </c>
      <c r="F518" s="10">
        <f>exp(-'Yield curve'!F511*$F$9/100)</f>
        <v>0.5915553644</v>
      </c>
      <c r="G518" s="10">
        <f>exp(-'Yield curve'!G511*$G$9/100)</f>
        <v>0.5333912882</v>
      </c>
      <c r="H518" s="10">
        <f>exp(-'Yield curve'!H511*$H$9/100)</f>
        <v>0.4811866685</v>
      </c>
      <c r="I518" s="10">
        <f>exp(-'Yield curve'!I511*$I$9/100)</f>
        <v>0.4344823311</v>
      </c>
      <c r="J518" s="10">
        <f>exp(-'Yield curve'!J511*$J$9/100)</f>
        <v>0.3925466089</v>
      </c>
      <c r="K518" s="10">
        <f>exp(-'Yield curve'!K511*$K$9/100)</f>
        <v>0.3548713321</v>
      </c>
      <c r="L518" s="10">
        <f>exp(-'Yield curve'!L511*$L$9/100)</f>
        <v>0.3202991103</v>
      </c>
      <c r="M518" s="10">
        <f>exp(-'Yield curve'!M511*$M$9/100)</f>
        <v>0.2891528031</v>
      </c>
      <c r="N518" s="10">
        <f>exp(-'Yield curve'!N511*$N$9/100)</f>
        <v>0.2610874161</v>
      </c>
      <c r="O518" s="10">
        <f>exp(-'Yield curve'!O511*$O$9/100)</f>
        <v>0.2357932305</v>
      </c>
      <c r="P518" s="10">
        <f>exp(-'Yield curve'!P511*$P$9/100)</f>
        <v>0.2129921433</v>
      </c>
      <c r="Q518" s="10">
        <f>exp(-'Yield curve'!Q511*$Q$9/100)</f>
        <v>0.192126744</v>
      </c>
      <c r="R518" s="10">
        <f>exp(-'Yield curve'!R511*$R$9/100)</f>
        <v>0.1733053866</v>
      </c>
      <c r="S518" s="10">
        <f>exp(-'Yield curve'!S511*$S$9/100)</f>
        <v>0.1563278304</v>
      </c>
      <c r="T518" s="10">
        <f>exp(-'Yield curve'!T511*$T$9/100)</f>
        <v>0.1410134504</v>
      </c>
      <c r="U518" s="99">
        <f>exp(-'Yield curve'!U511*$U$9/100)</f>
        <v>0.1271993167</v>
      </c>
      <c r="V518" s="99">
        <f t="shared" si="4"/>
        <v>44.7305255</v>
      </c>
      <c r="W518" s="99">
        <f t="shared" si="5"/>
        <v>10.90765198</v>
      </c>
      <c r="X518" s="99">
        <f>W518*(Bonds!AO508/100)*(1/(1+(Bonds!U508/100)))</f>
        <v>0.006921726392</v>
      </c>
      <c r="Y518" s="99">
        <f>-W518*Bonds!$AS$8</f>
        <v>-1.707893533</v>
      </c>
      <c r="Z518" s="99">
        <f t="shared" si="6"/>
        <v>-5.400833564</v>
      </c>
    </row>
    <row r="519">
      <c r="A519" s="268">
        <v>42401.0</v>
      </c>
      <c r="B519" s="269">
        <f>exp(-'Yield curve'!B512*$B$9/100)</f>
        <v>0.9039330329</v>
      </c>
      <c r="C519" s="269">
        <f>exp(-'Yield curve'!C512*$C$9/100)</f>
        <v>0.8139958592</v>
      </c>
      <c r="D519" s="269">
        <f>exp(-'Yield curve'!D512*$D$9/100)</f>
        <v>0.7330803244</v>
      </c>
      <c r="E519" s="269">
        <f>exp(-'Yield curve'!E512*$E$9/100)</f>
        <v>0.6606044697</v>
      </c>
      <c r="F519" s="269">
        <f>exp(-'Yield curve'!F512*$F$9/100)</f>
        <v>0.5951153659</v>
      </c>
      <c r="G519" s="269">
        <f>exp(-'Yield curve'!G512*$G$9/100)</f>
        <v>0.5369233135</v>
      </c>
      <c r="H519" s="269">
        <f>exp(-'Yield curve'!H512*$H$9/100)</f>
        <v>0.4845667918</v>
      </c>
      <c r="I519" s="269">
        <f>exp(-'Yield curve'!I512*$I$9/100)</f>
        <v>0.4377386075</v>
      </c>
      <c r="J519" s="269">
        <f>exp(-'Yield curve'!J512*$J$9/100)</f>
        <v>0.3956204448</v>
      </c>
      <c r="K519" s="269">
        <f>exp(-'Yield curve'!K512*$K$9/100)</f>
        <v>0.357721689</v>
      </c>
      <c r="L519" s="269">
        <f>exp(-'Yield curve'!L512*$L$9/100)</f>
        <v>0.3230591001</v>
      </c>
      <c r="M519" s="269">
        <f>exp(-'Yield curve'!M512*$M$9/100)</f>
        <v>0.2918019384</v>
      </c>
      <c r="N519" s="269">
        <f>exp(-'Yield curve'!N512*$N$9/100)</f>
        <v>0.263611197</v>
      </c>
      <c r="O519" s="269">
        <f>exp(-'Yield curve'!O512*$O$9/100)</f>
        <v>0.2381820457</v>
      </c>
      <c r="P519" s="269">
        <f>exp(-'Yield curve'!P512*$P$9/100)</f>
        <v>0.2152403432</v>
      </c>
      <c r="Q519" s="269">
        <f>exp(-'Yield curve'!Q512*$Q$9/100)</f>
        <v>0.1942906588</v>
      </c>
      <c r="R519" s="269">
        <f>exp(-'Yield curve'!R512*$R$9/100)</f>
        <v>0.1753800404</v>
      </c>
      <c r="S519" s="269">
        <f>exp(-'Yield curve'!S512*$S$9/100)</f>
        <v>0.1583100226</v>
      </c>
      <c r="T519" s="269">
        <f>exp(-'Yield curve'!T512*$T$9/100)</f>
        <v>0.1429014567</v>
      </c>
      <c r="U519" s="270">
        <f>exp(-'Yield curve'!U512*$U$9/100)</f>
        <v>0.128992631</v>
      </c>
      <c r="V519" s="270">
        <f t="shared" si="4"/>
        <v>45.10354043</v>
      </c>
      <c r="W519" s="270">
        <f t="shared" si="5"/>
        <v>10.94182289</v>
      </c>
      <c r="X519" s="99">
        <f>W519*(Bonds!AO509/100)*(1/(1+(Bonds!U509/100)))</f>
        <v>0</v>
      </c>
      <c r="Y519" s="99">
        <f>-W519*Bonds!$AS$8</f>
        <v>-1.713243931</v>
      </c>
      <c r="Z519" s="99">
        <f t="shared" si="6"/>
        <v>-5.417753009</v>
      </c>
    </row>
  </sheetData>
  <mergeCells count="1">
    <mergeCell ref="B14:U14"/>
  </mergeCells>
  <hyperlinks>
    <hyperlink r:id="rId1" ref="A15"/>
    <hyperlink r:id="rId2" ref="A16"/>
    <hyperlink r:id="rId3" ref="A17"/>
    <hyperlink r:id="rId4" ref="A18"/>
    <hyperlink r:id="rId5" ref="A19"/>
    <hyperlink r:id="rId6" ref="A20"/>
    <hyperlink r:id="rId7" ref="A21"/>
    <hyperlink r:id="rId8" ref="A22"/>
    <hyperlink r:id="rId9" ref="A23"/>
    <hyperlink r:id="rId10" ref="A24"/>
    <hyperlink r:id="rId11" ref="A25"/>
    <hyperlink r:id="rId12" ref="A26"/>
    <hyperlink r:id="rId13" ref="A27"/>
    <hyperlink r:id="rId14" ref="A28"/>
    <hyperlink r:id="rId15" ref="A29"/>
    <hyperlink r:id="rId16" ref="A30"/>
    <hyperlink r:id="rId17" ref="A31"/>
    <hyperlink r:id="rId18" ref="A32"/>
    <hyperlink r:id="rId19" ref="A33"/>
    <hyperlink r:id="rId20" ref="A34"/>
    <hyperlink r:id="rId21" ref="A35"/>
    <hyperlink r:id="rId22" ref="A36"/>
    <hyperlink r:id="rId23" ref="A37"/>
    <hyperlink r:id="rId24" ref="A38"/>
    <hyperlink r:id="rId25" ref="A39"/>
    <hyperlink r:id="rId26" ref="A40"/>
    <hyperlink r:id="rId27" ref="A41"/>
    <hyperlink r:id="rId28" ref="A42"/>
    <hyperlink r:id="rId29" ref="A43"/>
    <hyperlink r:id="rId30" ref="A44"/>
    <hyperlink r:id="rId31" ref="A45"/>
    <hyperlink r:id="rId32" ref="A46"/>
    <hyperlink r:id="rId33" ref="A47"/>
    <hyperlink r:id="rId34" ref="A48"/>
    <hyperlink r:id="rId35" ref="A49"/>
    <hyperlink r:id="rId36" ref="A50"/>
    <hyperlink r:id="rId37" ref="A51"/>
    <hyperlink r:id="rId38" ref="A52"/>
    <hyperlink r:id="rId39" ref="A53"/>
    <hyperlink r:id="rId40" ref="A54"/>
    <hyperlink r:id="rId41" ref="A55"/>
    <hyperlink r:id="rId42" ref="A56"/>
    <hyperlink r:id="rId43" ref="A57"/>
    <hyperlink r:id="rId44" ref="A58"/>
    <hyperlink r:id="rId45" ref="A59"/>
    <hyperlink r:id="rId46" ref="A60"/>
    <hyperlink r:id="rId47" ref="A61"/>
    <hyperlink r:id="rId48" ref="A62"/>
    <hyperlink r:id="rId49" ref="A63"/>
    <hyperlink r:id="rId50" ref="A64"/>
    <hyperlink r:id="rId51" ref="A65"/>
    <hyperlink r:id="rId52" ref="A66"/>
    <hyperlink r:id="rId53" ref="A67"/>
    <hyperlink r:id="rId54" ref="A68"/>
    <hyperlink r:id="rId55" ref="A69"/>
    <hyperlink r:id="rId56" ref="A70"/>
    <hyperlink r:id="rId57" ref="A71"/>
    <hyperlink r:id="rId58" ref="A72"/>
    <hyperlink r:id="rId59" ref="A73"/>
    <hyperlink r:id="rId60" ref="A74"/>
    <hyperlink r:id="rId61" ref="A75"/>
    <hyperlink r:id="rId62" ref="A76"/>
    <hyperlink r:id="rId63" ref="A77"/>
    <hyperlink r:id="rId64" ref="A78"/>
    <hyperlink r:id="rId65" ref="A79"/>
    <hyperlink r:id="rId66" ref="A80"/>
    <hyperlink r:id="rId67" ref="A81"/>
    <hyperlink r:id="rId68" ref="A82"/>
    <hyperlink r:id="rId69" ref="A83"/>
    <hyperlink r:id="rId70" ref="A84"/>
    <hyperlink r:id="rId71" ref="A85"/>
    <hyperlink r:id="rId72" ref="A86"/>
    <hyperlink r:id="rId73" ref="A87"/>
    <hyperlink r:id="rId74" ref="A88"/>
    <hyperlink r:id="rId75" ref="A89"/>
    <hyperlink r:id="rId76" ref="A90"/>
    <hyperlink r:id="rId77" ref="A91"/>
    <hyperlink r:id="rId78" ref="A92"/>
    <hyperlink r:id="rId79" ref="A93"/>
    <hyperlink r:id="rId80" ref="A94"/>
    <hyperlink r:id="rId81" ref="A95"/>
    <hyperlink r:id="rId82" ref="A96"/>
    <hyperlink r:id="rId83" ref="A97"/>
    <hyperlink r:id="rId84" ref="A98"/>
    <hyperlink r:id="rId85" ref="A99"/>
    <hyperlink r:id="rId86" ref="A100"/>
    <hyperlink r:id="rId87" ref="A101"/>
    <hyperlink r:id="rId88" ref="A102"/>
    <hyperlink r:id="rId89" ref="A103"/>
    <hyperlink r:id="rId90" ref="A104"/>
    <hyperlink r:id="rId91" ref="A105"/>
    <hyperlink r:id="rId92" ref="A106"/>
    <hyperlink r:id="rId93" ref="A107"/>
    <hyperlink r:id="rId94" ref="A108"/>
    <hyperlink r:id="rId95" ref="A109"/>
    <hyperlink r:id="rId96" ref="A110"/>
    <hyperlink r:id="rId97" ref="A111"/>
    <hyperlink r:id="rId98" ref="A112"/>
    <hyperlink r:id="rId99" ref="A113"/>
    <hyperlink r:id="rId100" ref="A114"/>
    <hyperlink r:id="rId101" ref="A115"/>
    <hyperlink r:id="rId102" ref="A116"/>
    <hyperlink r:id="rId103" ref="A117"/>
    <hyperlink r:id="rId104" ref="A118"/>
    <hyperlink r:id="rId105" ref="A119"/>
    <hyperlink r:id="rId106" ref="A120"/>
    <hyperlink r:id="rId107" ref="A121"/>
    <hyperlink r:id="rId108" ref="A122"/>
    <hyperlink r:id="rId109" ref="A123"/>
    <hyperlink r:id="rId110" ref="A124"/>
    <hyperlink r:id="rId111" ref="A125"/>
    <hyperlink r:id="rId112" ref="A126"/>
    <hyperlink r:id="rId113" ref="A127"/>
    <hyperlink r:id="rId114" ref="A128"/>
    <hyperlink r:id="rId115" ref="A129"/>
    <hyperlink r:id="rId116" ref="A130"/>
    <hyperlink r:id="rId117" ref="A131"/>
    <hyperlink r:id="rId118" ref="A132"/>
    <hyperlink r:id="rId119" ref="A133"/>
    <hyperlink r:id="rId120" ref="A134"/>
    <hyperlink r:id="rId121" ref="A135"/>
    <hyperlink r:id="rId122" ref="A136"/>
    <hyperlink r:id="rId123" ref="A137"/>
    <hyperlink r:id="rId124" ref="A138"/>
    <hyperlink r:id="rId125" ref="A139"/>
    <hyperlink r:id="rId126" ref="A140"/>
    <hyperlink r:id="rId127" ref="A141"/>
    <hyperlink r:id="rId128" ref="A142"/>
    <hyperlink r:id="rId129" ref="A143"/>
    <hyperlink r:id="rId130" ref="A144"/>
    <hyperlink r:id="rId131" ref="A145"/>
    <hyperlink r:id="rId132" ref="A146"/>
    <hyperlink r:id="rId133" ref="A147"/>
    <hyperlink r:id="rId134" ref="A148"/>
    <hyperlink r:id="rId135" ref="A149"/>
    <hyperlink r:id="rId136" ref="A150"/>
    <hyperlink r:id="rId137" ref="A151"/>
    <hyperlink r:id="rId138" ref="A152"/>
    <hyperlink r:id="rId139" ref="A153"/>
    <hyperlink r:id="rId140" ref="A154"/>
    <hyperlink r:id="rId141" ref="A155"/>
    <hyperlink r:id="rId142" ref="A156"/>
    <hyperlink r:id="rId143" ref="A157"/>
    <hyperlink r:id="rId144" ref="A158"/>
    <hyperlink r:id="rId145" ref="A159"/>
    <hyperlink r:id="rId146" ref="A160"/>
    <hyperlink r:id="rId147" ref="A161"/>
    <hyperlink r:id="rId148" ref="A162"/>
    <hyperlink r:id="rId149" ref="A163"/>
    <hyperlink r:id="rId150" ref="A164"/>
    <hyperlink r:id="rId151" ref="A165"/>
    <hyperlink r:id="rId152" ref="A166"/>
    <hyperlink r:id="rId153" ref="A167"/>
    <hyperlink r:id="rId154" ref="A168"/>
    <hyperlink r:id="rId155" ref="A169"/>
    <hyperlink r:id="rId156" ref="A170"/>
    <hyperlink r:id="rId157" ref="A171"/>
    <hyperlink r:id="rId158" ref="A172"/>
    <hyperlink r:id="rId159" ref="A173"/>
    <hyperlink r:id="rId160" ref="A174"/>
    <hyperlink r:id="rId161" ref="A175"/>
    <hyperlink r:id="rId162" ref="A176"/>
    <hyperlink r:id="rId163" ref="A177"/>
    <hyperlink r:id="rId164" ref="A178"/>
    <hyperlink r:id="rId165" ref="A179"/>
    <hyperlink r:id="rId166" ref="A180"/>
    <hyperlink r:id="rId167" ref="A181"/>
    <hyperlink r:id="rId168" ref="A182"/>
    <hyperlink r:id="rId169" ref="A183"/>
    <hyperlink r:id="rId170" ref="A184"/>
    <hyperlink r:id="rId171" ref="A185"/>
    <hyperlink r:id="rId172" ref="A186"/>
    <hyperlink r:id="rId173" ref="A187"/>
    <hyperlink r:id="rId174" ref="A188"/>
    <hyperlink r:id="rId175" ref="A189"/>
    <hyperlink r:id="rId176" ref="A190"/>
    <hyperlink r:id="rId177" ref="A191"/>
    <hyperlink r:id="rId178" ref="A192"/>
    <hyperlink r:id="rId179" ref="A193"/>
    <hyperlink r:id="rId180" ref="A194"/>
    <hyperlink r:id="rId181" ref="A195"/>
    <hyperlink r:id="rId182" ref="A196"/>
    <hyperlink r:id="rId183" ref="A197"/>
    <hyperlink r:id="rId184" ref="A198"/>
    <hyperlink r:id="rId185" ref="A199"/>
    <hyperlink r:id="rId186" ref="A200"/>
    <hyperlink r:id="rId187" ref="A201"/>
    <hyperlink r:id="rId188" ref="A202"/>
    <hyperlink r:id="rId189" ref="A203"/>
    <hyperlink r:id="rId190" ref="A204"/>
    <hyperlink r:id="rId191" ref="A205"/>
    <hyperlink r:id="rId192" ref="A206"/>
    <hyperlink r:id="rId193" ref="A207"/>
    <hyperlink r:id="rId194" ref="A208"/>
    <hyperlink r:id="rId195" ref="A209"/>
    <hyperlink r:id="rId196" ref="A210"/>
    <hyperlink r:id="rId197" ref="A211"/>
    <hyperlink r:id="rId198" ref="A212"/>
    <hyperlink r:id="rId199" ref="A213"/>
    <hyperlink r:id="rId200" ref="A214"/>
    <hyperlink r:id="rId201" ref="A215"/>
    <hyperlink r:id="rId202" ref="A216"/>
    <hyperlink r:id="rId203" ref="A217"/>
    <hyperlink r:id="rId204" ref="A218"/>
    <hyperlink r:id="rId205" ref="A219"/>
    <hyperlink r:id="rId206" ref="A220"/>
    <hyperlink r:id="rId207" ref="A221"/>
    <hyperlink r:id="rId208" ref="A222"/>
    <hyperlink r:id="rId209" ref="A223"/>
    <hyperlink r:id="rId210" ref="A224"/>
    <hyperlink r:id="rId211" ref="A225"/>
    <hyperlink r:id="rId212" ref="A226"/>
    <hyperlink r:id="rId213" ref="A227"/>
    <hyperlink r:id="rId214" ref="A228"/>
    <hyperlink r:id="rId215" ref="A229"/>
    <hyperlink r:id="rId216" ref="A230"/>
    <hyperlink r:id="rId217" ref="A231"/>
    <hyperlink r:id="rId218" ref="A232"/>
    <hyperlink r:id="rId219" ref="A233"/>
    <hyperlink r:id="rId220" ref="A234"/>
    <hyperlink r:id="rId221" ref="A235"/>
    <hyperlink r:id="rId222" ref="A236"/>
    <hyperlink r:id="rId223" ref="A237"/>
    <hyperlink r:id="rId224" ref="A238"/>
    <hyperlink r:id="rId225" ref="A239"/>
    <hyperlink r:id="rId226" ref="A240"/>
    <hyperlink r:id="rId227" ref="A241"/>
    <hyperlink r:id="rId228" ref="A242"/>
    <hyperlink r:id="rId229" ref="A243"/>
    <hyperlink r:id="rId230" ref="A244"/>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6"/>
    <hyperlink r:id="rId273" ref="A287"/>
    <hyperlink r:id="rId274" ref="A288"/>
    <hyperlink r:id="rId275" ref="A289"/>
    <hyperlink r:id="rId276" ref="A290"/>
    <hyperlink r:id="rId277" ref="A291"/>
    <hyperlink r:id="rId278" ref="A292"/>
    <hyperlink r:id="rId279" ref="A293"/>
    <hyperlink r:id="rId280" ref="A294"/>
    <hyperlink r:id="rId281" ref="A295"/>
    <hyperlink r:id="rId282" ref="A296"/>
    <hyperlink r:id="rId283" ref="A297"/>
    <hyperlink r:id="rId284" ref="A298"/>
    <hyperlink r:id="rId285" ref="A299"/>
    <hyperlink r:id="rId286" ref="A300"/>
    <hyperlink r:id="rId287" ref="A301"/>
    <hyperlink r:id="rId288" ref="A302"/>
    <hyperlink r:id="rId289" ref="A303"/>
    <hyperlink r:id="rId290" ref="A304"/>
    <hyperlink r:id="rId291" ref="A305"/>
    <hyperlink r:id="rId292" ref="A306"/>
    <hyperlink r:id="rId293" ref="A307"/>
    <hyperlink r:id="rId294" ref="A308"/>
    <hyperlink r:id="rId295" ref="A309"/>
    <hyperlink r:id="rId296" ref="A310"/>
    <hyperlink r:id="rId297" ref="A311"/>
    <hyperlink r:id="rId298" ref="A312"/>
    <hyperlink r:id="rId299" ref="A313"/>
    <hyperlink r:id="rId300" ref="A314"/>
    <hyperlink r:id="rId301" ref="A315"/>
    <hyperlink r:id="rId302" ref="A316"/>
    <hyperlink r:id="rId303" ref="A317"/>
    <hyperlink r:id="rId304" ref="A318"/>
    <hyperlink r:id="rId305" ref="A319"/>
    <hyperlink r:id="rId306" ref="A320"/>
    <hyperlink r:id="rId307" ref="A321"/>
    <hyperlink r:id="rId308" ref="A322"/>
    <hyperlink r:id="rId309" ref="A323"/>
    <hyperlink r:id="rId310" ref="A324"/>
    <hyperlink r:id="rId311" ref="A325"/>
    <hyperlink r:id="rId312" ref="A326"/>
    <hyperlink r:id="rId313" ref="A327"/>
    <hyperlink r:id="rId314" ref="A328"/>
    <hyperlink r:id="rId315" ref="A329"/>
    <hyperlink r:id="rId316" ref="A330"/>
    <hyperlink r:id="rId317" ref="A331"/>
    <hyperlink r:id="rId318" ref="A332"/>
    <hyperlink r:id="rId319" ref="A333"/>
    <hyperlink r:id="rId320" ref="A334"/>
    <hyperlink r:id="rId321" ref="A335"/>
    <hyperlink r:id="rId322" ref="A336"/>
    <hyperlink r:id="rId323" ref="A337"/>
    <hyperlink r:id="rId324" ref="A338"/>
    <hyperlink r:id="rId325" ref="A339"/>
    <hyperlink r:id="rId326" ref="A340"/>
    <hyperlink r:id="rId327" ref="A341"/>
    <hyperlink r:id="rId328" ref="A342"/>
    <hyperlink r:id="rId329" ref="A343"/>
    <hyperlink r:id="rId330" ref="A344"/>
    <hyperlink r:id="rId331" ref="A345"/>
    <hyperlink r:id="rId332" ref="A346"/>
    <hyperlink r:id="rId333" ref="A347"/>
    <hyperlink r:id="rId334" ref="A348"/>
    <hyperlink r:id="rId335" ref="A349"/>
    <hyperlink r:id="rId336" ref="A350"/>
    <hyperlink r:id="rId337" ref="A351"/>
    <hyperlink r:id="rId338" ref="A352"/>
    <hyperlink r:id="rId339" ref="A353"/>
    <hyperlink r:id="rId340" ref="A354"/>
    <hyperlink r:id="rId341" ref="A355"/>
    <hyperlink r:id="rId342" ref="A356"/>
    <hyperlink r:id="rId343" ref="A357"/>
    <hyperlink r:id="rId344" ref="A358"/>
    <hyperlink r:id="rId345" ref="A359"/>
    <hyperlink r:id="rId346" ref="A360"/>
    <hyperlink r:id="rId347" ref="A361"/>
    <hyperlink r:id="rId348" ref="A362"/>
    <hyperlink r:id="rId349" ref="A363"/>
    <hyperlink r:id="rId350" ref="A364"/>
    <hyperlink r:id="rId351" ref="A365"/>
    <hyperlink r:id="rId352" ref="A366"/>
    <hyperlink r:id="rId353" ref="A367"/>
    <hyperlink r:id="rId354" ref="A368"/>
    <hyperlink r:id="rId355" ref="A369"/>
    <hyperlink r:id="rId356" ref="A370"/>
    <hyperlink r:id="rId357" ref="A371"/>
    <hyperlink r:id="rId358" ref="A372"/>
    <hyperlink r:id="rId359" ref="A373"/>
    <hyperlink r:id="rId360" ref="A374"/>
    <hyperlink r:id="rId361" ref="A375"/>
    <hyperlink r:id="rId362" ref="A376"/>
    <hyperlink r:id="rId363" ref="A377"/>
    <hyperlink r:id="rId364" ref="A378"/>
    <hyperlink r:id="rId365" ref="A379"/>
    <hyperlink r:id="rId366" ref="A380"/>
    <hyperlink r:id="rId367" ref="A381"/>
    <hyperlink r:id="rId368" ref="A382"/>
    <hyperlink r:id="rId369" ref="A383"/>
    <hyperlink r:id="rId370" ref="A384"/>
    <hyperlink r:id="rId371" ref="A385"/>
    <hyperlink r:id="rId372" ref="A386"/>
    <hyperlink r:id="rId373" ref="A387"/>
    <hyperlink r:id="rId374" ref="A388"/>
    <hyperlink r:id="rId375" ref="A389"/>
    <hyperlink r:id="rId376" ref="A390"/>
    <hyperlink r:id="rId377" ref="A391"/>
    <hyperlink r:id="rId378" ref="A392"/>
    <hyperlink r:id="rId379" ref="A393"/>
    <hyperlink r:id="rId380" ref="A394"/>
    <hyperlink r:id="rId381" ref="A395"/>
    <hyperlink r:id="rId382" ref="A396"/>
    <hyperlink r:id="rId383" ref="A397"/>
    <hyperlink r:id="rId384" ref="A398"/>
    <hyperlink r:id="rId385" ref="A399"/>
    <hyperlink r:id="rId386" ref="A400"/>
    <hyperlink r:id="rId387" ref="A401"/>
    <hyperlink r:id="rId388" ref="A402"/>
    <hyperlink r:id="rId389" ref="A403"/>
    <hyperlink r:id="rId390" ref="A404"/>
    <hyperlink r:id="rId391" ref="A405"/>
    <hyperlink r:id="rId392" ref="A406"/>
    <hyperlink r:id="rId393" ref="A407"/>
    <hyperlink r:id="rId394" ref="A408"/>
    <hyperlink r:id="rId395" ref="A409"/>
    <hyperlink r:id="rId396" ref="A410"/>
    <hyperlink r:id="rId397" ref="A411"/>
    <hyperlink r:id="rId398" ref="A412"/>
    <hyperlink r:id="rId399" ref="A413"/>
    <hyperlink r:id="rId400" ref="A414"/>
    <hyperlink r:id="rId401" ref="A415"/>
    <hyperlink r:id="rId402" ref="A416"/>
    <hyperlink r:id="rId403" ref="A417"/>
    <hyperlink r:id="rId404" ref="A418"/>
    <hyperlink r:id="rId405" ref="A419"/>
    <hyperlink r:id="rId406" ref="A420"/>
    <hyperlink r:id="rId407" ref="A421"/>
    <hyperlink r:id="rId408" ref="A422"/>
    <hyperlink r:id="rId409" ref="A423"/>
    <hyperlink r:id="rId410" ref="A424"/>
    <hyperlink r:id="rId411" ref="A425"/>
    <hyperlink r:id="rId412" ref="A426"/>
    <hyperlink r:id="rId413" ref="A427"/>
    <hyperlink r:id="rId414" ref="A428"/>
    <hyperlink r:id="rId415" ref="A429"/>
    <hyperlink r:id="rId416" ref="A430"/>
    <hyperlink r:id="rId417" ref="A431"/>
    <hyperlink r:id="rId418" ref="A432"/>
    <hyperlink r:id="rId419" ref="A433"/>
    <hyperlink r:id="rId420" ref="A434"/>
    <hyperlink r:id="rId421" ref="A435"/>
    <hyperlink r:id="rId422" ref="A436"/>
    <hyperlink r:id="rId423" ref="A437"/>
    <hyperlink r:id="rId424" ref="A438"/>
    <hyperlink r:id="rId425" ref="A439"/>
    <hyperlink r:id="rId426" ref="A440"/>
    <hyperlink r:id="rId427" ref="A441"/>
    <hyperlink r:id="rId428" ref="A442"/>
    <hyperlink r:id="rId429" ref="A443"/>
    <hyperlink r:id="rId430" ref="A444"/>
    <hyperlink r:id="rId431" ref="A445"/>
    <hyperlink r:id="rId432" ref="A446"/>
    <hyperlink r:id="rId433" ref="A447"/>
    <hyperlink r:id="rId434" ref="A448"/>
    <hyperlink r:id="rId435" ref="A449"/>
    <hyperlink r:id="rId436" ref="A450"/>
    <hyperlink r:id="rId437" ref="A451"/>
    <hyperlink r:id="rId438" ref="A452"/>
    <hyperlink r:id="rId439" ref="A453"/>
    <hyperlink r:id="rId440" ref="A454"/>
    <hyperlink r:id="rId441" ref="A455"/>
    <hyperlink r:id="rId442" ref="A456"/>
    <hyperlink r:id="rId443" ref="A457"/>
    <hyperlink r:id="rId444" ref="A458"/>
    <hyperlink r:id="rId445" ref="A459"/>
    <hyperlink r:id="rId446" ref="A460"/>
    <hyperlink r:id="rId447" ref="A461"/>
    <hyperlink r:id="rId448" ref="A462"/>
    <hyperlink r:id="rId449" ref="A463"/>
    <hyperlink r:id="rId450" ref="A464"/>
    <hyperlink r:id="rId451" ref="A465"/>
    <hyperlink r:id="rId452" ref="A466"/>
    <hyperlink r:id="rId453" ref="A467"/>
    <hyperlink r:id="rId454" ref="A468"/>
    <hyperlink r:id="rId455" ref="A469"/>
    <hyperlink r:id="rId456" ref="A470"/>
    <hyperlink r:id="rId457" ref="A471"/>
    <hyperlink r:id="rId458" ref="A472"/>
    <hyperlink r:id="rId459" ref="A473"/>
    <hyperlink r:id="rId460" ref="A474"/>
    <hyperlink r:id="rId461" ref="A475"/>
    <hyperlink r:id="rId462" ref="A476"/>
    <hyperlink r:id="rId463" ref="A477"/>
    <hyperlink r:id="rId464" ref="A478"/>
    <hyperlink r:id="rId465" ref="A479"/>
    <hyperlink r:id="rId466" ref="A480"/>
    <hyperlink r:id="rId467" ref="A481"/>
    <hyperlink r:id="rId468" ref="A482"/>
    <hyperlink r:id="rId469" ref="A483"/>
    <hyperlink r:id="rId470" ref="A484"/>
    <hyperlink r:id="rId471" ref="A485"/>
    <hyperlink r:id="rId472" ref="A486"/>
    <hyperlink r:id="rId473" ref="A487"/>
    <hyperlink r:id="rId474" ref="A488"/>
    <hyperlink r:id="rId475" ref="A489"/>
    <hyperlink r:id="rId476" ref="A490"/>
    <hyperlink r:id="rId477" ref="A491"/>
    <hyperlink r:id="rId478" ref="A492"/>
    <hyperlink r:id="rId479" ref="A493"/>
    <hyperlink r:id="rId480" ref="A494"/>
    <hyperlink r:id="rId481" ref="A495"/>
    <hyperlink r:id="rId482" ref="A496"/>
    <hyperlink r:id="rId483" ref="A497"/>
    <hyperlink r:id="rId484" ref="A498"/>
    <hyperlink r:id="rId485" ref="A499"/>
    <hyperlink r:id="rId486" ref="A500"/>
    <hyperlink r:id="rId487" ref="A501"/>
    <hyperlink r:id="rId488" ref="A502"/>
    <hyperlink r:id="rId489" ref="A503"/>
    <hyperlink r:id="rId490" ref="A504"/>
    <hyperlink r:id="rId491" ref="A505"/>
    <hyperlink r:id="rId492" ref="A506"/>
    <hyperlink r:id="rId493" ref="A507"/>
    <hyperlink r:id="rId494" ref="A508"/>
    <hyperlink r:id="rId495" ref="A509"/>
    <hyperlink r:id="rId496" ref="A510"/>
    <hyperlink r:id="rId497" ref="A511"/>
    <hyperlink r:id="rId498" ref="A512"/>
    <hyperlink r:id="rId499" ref="A513"/>
    <hyperlink r:id="rId500" ref="A514"/>
    <hyperlink r:id="rId501" ref="A515"/>
    <hyperlink r:id="rId502" ref="A516"/>
    <hyperlink r:id="rId503" ref="A517"/>
    <hyperlink r:id="rId504" ref="A518"/>
    <hyperlink r:id="rId505" ref="A519"/>
  </hyperlinks>
  <drawing r:id="rId50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1.43"/>
    <col customWidth="1" min="7" max="7" width="18.29"/>
    <col customWidth="1" min="8" max="8" width="14.71"/>
    <col customWidth="1" min="9" max="9" width="19.71"/>
    <col customWidth="1" min="10" max="10" width="15.0"/>
    <col customWidth="1" min="11" max="11" width="21.14"/>
    <col customWidth="1" min="12" max="12" width="17.29"/>
    <col customWidth="1" min="13" max="13" width="17.0"/>
    <col customWidth="1" min="14" max="14" width="21.86"/>
    <col customWidth="1" min="15" max="15" width="13.29"/>
    <col customWidth="1" min="16" max="16" width="13.71"/>
    <col customWidth="1" min="17" max="19" width="11.43"/>
    <col customWidth="1" min="20" max="20" width="16.43"/>
  </cols>
  <sheetData>
    <row r="1" ht="12.75" customHeight="1">
      <c r="A1" s="279" t="s">
        <v>197</v>
      </c>
    </row>
    <row r="2" ht="12.75" customHeight="1">
      <c r="A2" s="70"/>
      <c r="B2" s="70"/>
    </row>
    <row r="3" ht="12.75" customHeight="1">
      <c r="A3" s="71" t="s">
        <v>68</v>
      </c>
      <c r="B3" s="13"/>
    </row>
    <row r="4" ht="12.75" customHeight="1">
      <c r="A4" s="72">
        <f t="shared" ref="A4:A8" si="1">1/5</f>
        <v>0.2</v>
      </c>
      <c r="B4" s="164" t="s">
        <v>198</v>
      </c>
      <c r="D4" s="74" t="s">
        <v>69</v>
      </c>
      <c r="E4" s="11"/>
      <c r="F4" s="11"/>
      <c r="G4" s="11"/>
      <c r="H4" s="11"/>
      <c r="I4" s="13"/>
    </row>
    <row r="5" ht="12.75" customHeight="1">
      <c r="A5" s="72">
        <f t="shared" si="1"/>
        <v>0.2</v>
      </c>
      <c r="B5" s="164" t="s">
        <v>199</v>
      </c>
      <c r="D5" s="75" t="s">
        <v>70</v>
      </c>
      <c r="E5" s="27"/>
      <c r="F5" s="27"/>
      <c r="G5" s="27"/>
      <c r="H5" s="27"/>
      <c r="I5" s="29"/>
    </row>
    <row r="6" ht="12.75" customHeight="1">
      <c r="A6" s="72">
        <f t="shared" si="1"/>
        <v>0.2</v>
      </c>
      <c r="B6" s="164" t="s">
        <v>200</v>
      </c>
      <c r="D6" s="76"/>
      <c r="I6" s="77"/>
    </row>
    <row r="7" ht="12.75" customHeight="1">
      <c r="A7" s="72">
        <f t="shared" si="1"/>
        <v>0.2</v>
      </c>
      <c r="B7" s="164" t="s">
        <v>201</v>
      </c>
      <c r="D7" s="76"/>
      <c r="I7" s="77"/>
    </row>
    <row r="8" ht="12.75" customHeight="1">
      <c r="A8" s="72">
        <f t="shared" si="1"/>
        <v>0.2</v>
      </c>
      <c r="B8" s="164">
        <v>20.0</v>
      </c>
      <c r="D8" s="76"/>
      <c r="I8" s="77"/>
    </row>
    <row r="9" ht="25.5" customHeight="1">
      <c r="A9" s="280"/>
      <c r="B9" s="120"/>
      <c r="D9" s="76"/>
      <c r="I9" s="77"/>
      <c r="J9" s="78"/>
    </row>
    <row r="10" ht="12.75" customHeight="1">
      <c r="D10" s="76"/>
      <c r="I10" s="77"/>
    </row>
    <row r="11" ht="12.75" customHeight="1">
      <c r="A11" s="48" t="s">
        <v>51</v>
      </c>
      <c r="B11" s="49">
        <v>0.01</v>
      </c>
      <c r="D11" s="76"/>
      <c r="I11" s="77"/>
    </row>
    <row r="12" ht="21.0" customHeight="1">
      <c r="D12" s="31"/>
      <c r="E12" s="33"/>
      <c r="F12" s="33"/>
      <c r="G12" s="33"/>
      <c r="H12" s="33"/>
      <c r="I12" s="34"/>
    </row>
    <row r="13" ht="12.75" customHeight="1">
      <c r="A13" s="56"/>
      <c r="B13" s="281"/>
      <c r="C13" s="281"/>
      <c r="D13" s="281"/>
      <c r="E13" s="281"/>
      <c r="F13" s="281"/>
      <c r="L13" s="79" t="s">
        <v>72</v>
      </c>
      <c r="M13" s="27"/>
      <c r="N13" s="29"/>
    </row>
    <row r="14" ht="12.75" customHeight="1">
      <c r="A14" s="56"/>
      <c r="B14" s="281"/>
      <c r="C14" s="281"/>
      <c r="D14" s="281"/>
      <c r="E14" s="281"/>
      <c r="F14" s="281"/>
      <c r="H14" s="80" t="s">
        <v>73</v>
      </c>
      <c r="I14" s="27"/>
      <c r="J14" s="29"/>
      <c r="L14" s="76"/>
      <c r="N14" s="77"/>
    </row>
    <row r="15" ht="12.75" customHeight="1">
      <c r="A15" s="56"/>
      <c r="B15" s="281"/>
      <c r="C15" s="281"/>
      <c r="D15" s="281"/>
      <c r="E15" s="281"/>
      <c r="F15" s="281"/>
      <c r="H15" s="76"/>
      <c r="J15" s="77"/>
      <c r="L15" s="76"/>
      <c r="N15" s="77"/>
    </row>
    <row r="16" ht="12.75" customHeight="1">
      <c r="A16" s="56"/>
      <c r="B16" s="281"/>
      <c r="C16" s="281"/>
      <c r="D16" s="281"/>
      <c r="E16" s="281"/>
      <c r="F16" s="281"/>
      <c r="H16" s="31"/>
      <c r="I16" s="33"/>
      <c r="J16" s="34"/>
      <c r="L16" s="31"/>
      <c r="M16" s="33"/>
      <c r="N16" s="34"/>
    </row>
    <row r="17" ht="12.75" customHeight="1">
      <c r="A17" s="78"/>
      <c r="B17" s="81"/>
      <c r="C17" s="81"/>
      <c r="D17" s="81"/>
      <c r="E17" s="81"/>
      <c r="F17" s="81"/>
    </row>
    <row r="18" ht="12.75" customHeight="1">
      <c r="A18" s="78"/>
      <c r="B18" s="81"/>
      <c r="C18" s="81"/>
      <c r="D18" s="81"/>
      <c r="E18" s="81"/>
      <c r="F18" s="81"/>
    </row>
    <row r="19" ht="12.75" customHeight="1">
      <c r="A19" s="78"/>
      <c r="B19" s="81"/>
      <c r="C19" s="81"/>
      <c r="D19" s="81"/>
      <c r="E19" s="81"/>
      <c r="F19" s="81"/>
      <c r="K19" s="82" t="s">
        <v>74</v>
      </c>
      <c r="L19" s="83" t="s">
        <v>75</v>
      </c>
      <c r="M19" s="83" t="s">
        <v>76</v>
      </c>
      <c r="N19" s="82" t="s">
        <v>77</v>
      </c>
      <c r="T19" s="82" t="s">
        <v>78</v>
      </c>
    </row>
    <row r="20" ht="12.75" customHeight="1">
      <c r="A20" s="78"/>
      <c r="B20" s="81"/>
      <c r="C20" s="81"/>
      <c r="D20" s="81"/>
      <c r="E20" s="81"/>
      <c r="F20" s="81"/>
      <c r="G20" s="84" t="s">
        <v>79</v>
      </c>
      <c r="I20" s="84" t="s">
        <v>80</v>
      </c>
      <c r="K20" s="85"/>
      <c r="L20" s="85"/>
      <c r="M20" s="85"/>
      <c r="N20" s="85"/>
      <c r="T20" s="85"/>
    </row>
    <row r="21" ht="12.75" customHeight="1">
      <c r="A21" s="78"/>
      <c r="B21" s="81"/>
      <c r="C21" s="81"/>
      <c r="D21" s="81"/>
      <c r="E21" s="81"/>
      <c r="F21" s="81"/>
      <c r="G21" s="85"/>
      <c r="I21" s="85"/>
      <c r="K21" s="85"/>
      <c r="L21" s="85"/>
      <c r="M21" s="85"/>
      <c r="N21" s="85"/>
      <c r="T21" s="85"/>
    </row>
    <row r="22" ht="12.75" customHeight="1">
      <c r="G22" s="85"/>
      <c r="I22" s="85"/>
      <c r="K22" s="85"/>
      <c r="L22" s="85"/>
      <c r="M22" s="85"/>
      <c r="N22" s="85"/>
      <c r="T22" s="85"/>
    </row>
    <row r="23" ht="12.75" customHeight="1">
      <c r="G23" s="85"/>
      <c r="I23" s="85"/>
      <c r="K23" s="85"/>
      <c r="L23" s="85"/>
      <c r="M23" s="85"/>
      <c r="N23" s="85"/>
      <c r="T23" s="85"/>
    </row>
    <row r="24" ht="12.75" customHeight="1">
      <c r="G24" s="85"/>
      <c r="I24" s="85"/>
      <c r="K24" s="85"/>
      <c r="L24" s="85"/>
      <c r="M24" s="85"/>
      <c r="N24" s="85"/>
      <c r="T24" s="85"/>
    </row>
    <row r="25" ht="12.75" customHeight="1">
      <c r="B25" s="71" t="s">
        <v>202</v>
      </c>
      <c r="C25" s="11"/>
      <c r="D25" s="11"/>
      <c r="E25" s="11"/>
      <c r="F25" s="13"/>
      <c r="G25" s="87"/>
      <c r="H25" s="10">
        <f>sum(H27:H278)</f>
        <v>57</v>
      </c>
      <c r="I25" s="87"/>
      <c r="J25" s="10">
        <f>sum(J27:J278)</f>
        <v>68</v>
      </c>
      <c r="K25" s="87"/>
      <c r="L25" s="87"/>
      <c r="M25" s="87"/>
      <c r="N25" s="87"/>
      <c r="O25" s="86" t="s">
        <v>82</v>
      </c>
      <c r="P25" s="11"/>
      <c r="Q25" s="11"/>
      <c r="R25" s="11"/>
      <c r="S25" s="13"/>
      <c r="T25" s="87"/>
    </row>
    <row r="26" ht="30.75" customHeight="1">
      <c r="A26" s="282" t="str">
        <f>Stocks!A4</f>
        <v>Date</v>
      </c>
      <c r="B26" s="283">
        <v>1.0</v>
      </c>
      <c r="C26" s="283">
        <v>3.0</v>
      </c>
      <c r="D26" s="283">
        <v>5.0</v>
      </c>
      <c r="E26" s="283">
        <v>10.0</v>
      </c>
      <c r="F26" s="284">
        <v>20.0</v>
      </c>
      <c r="G26" s="90" t="s">
        <v>83</v>
      </c>
      <c r="H26" s="285" t="s">
        <v>84</v>
      </c>
      <c r="I26" s="90" t="s">
        <v>85</v>
      </c>
      <c r="J26" s="285" t="s">
        <v>84</v>
      </c>
      <c r="K26" s="90" t="s">
        <v>86</v>
      </c>
      <c r="L26" s="90" t="s">
        <v>87</v>
      </c>
      <c r="M26" s="92" t="s">
        <v>88</v>
      </c>
      <c r="N26" s="93" t="s">
        <v>89</v>
      </c>
      <c r="O26" s="94">
        <f t="shared" ref="O26:S26" si="2">B26</f>
        <v>1</v>
      </c>
      <c r="P26" s="88">
        <f t="shared" si="2"/>
        <v>3</v>
      </c>
      <c r="Q26" s="88">
        <f t="shared" si="2"/>
        <v>5</v>
      </c>
      <c r="R26" s="88">
        <f t="shared" si="2"/>
        <v>10</v>
      </c>
      <c r="S26" s="88">
        <f t="shared" si="2"/>
        <v>20</v>
      </c>
      <c r="T26" s="286" t="s">
        <v>90</v>
      </c>
    </row>
    <row r="27" ht="12.75" customHeight="1">
      <c r="A27" s="96">
        <f>Stocks!A509</f>
        <v>43131</v>
      </c>
      <c r="B27" s="287">
        <f>Bonds!V5/100</f>
        <v>0.0001</v>
      </c>
      <c r="C27" s="288">
        <f>Bonds!X5/100</f>
        <v>-0.0002</v>
      </c>
      <c r="D27" s="288">
        <f>Bonds!Z5/100</f>
        <v>-0.0005</v>
      </c>
      <c r="E27" s="288">
        <f>Bonds!AE5/100</f>
        <v>-0.0008</v>
      </c>
      <c r="F27" s="289">
        <f>Bonds!AO5/100</f>
        <v>-0.0009</v>
      </c>
      <c r="G27" s="36">
        <f t="array" ref="G27">SQRT(MMULT(MMULT(TRANSPOSE($A$4:$A$8),MMULT(TRANSPOSE(EXP(B28:$F$530)-1),EXP(B28:$F$530)-1)/COUNTA(F28:$F$530)),$A$4:$A$8))*NORMSINV($B$11)</f>
        <v>-0.001106834567</v>
      </c>
      <c r="H27" s="99">
        <f t="shared" ref="H27:H278" si="3">IF(T27&lt;G27,1,0)</f>
        <v>1</v>
      </c>
      <c r="I27" s="36">
        <f t="array" ref="I27">SQRT(MMULT(MMULT(TRANSPOSE($A$4:$A$8),MMULT(TRANSPOSE(EXP(B28:F279)-1),EXP(B28:F279)-1)/COUNTA(F28:F279)),$A$4:$A$8))*NORMSINV($B$11)</f>
        <v>-0.0007857970395</v>
      </c>
      <c r="J27" s="99">
        <f t="shared" ref="J27:J278" si="4">IF(T27&lt;I27,1,0)</f>
        <v>1</v>
      </c>
      <c r="K27" s="36">
        <f t="shared" ref="K27:K278" si="5">G27*SQRT(10)</f>
        <v>-0.003500118223</v>
      </c>
      <c r="L27" s="100">
        <f t="array" ref="L27">SQRT(MMULT(MMULT(TRANSPOSE($A$4:$A$8),MMULT(TRANSPOSE(EXP(B28:$F$532)-1),EXP(B28:$F$532)-1)/COUNTA(#REF!)),$A$4:$A$8))*(-1/SQRT(2*PI())*EXP(-1*(NORMSINV($B$11))^2/2)/$B$11)</f>
        <v>-0.0284396449</v>
      </c>
      <c r="M27" s="36">
        <f t="array" ref="M27">SQRT(MMULT(MMULT(TRANSPOSE($A$4:$A$8),MMULT(TRANSPOSE(EXP(B28:F279)-1),EXP(B28:F279)-1)/COUNTA(#REF!)),$A$4:$A$8))*(-1/SQRT(2*PI())*EXP(-1*(NORMSINV($B$11))^2/2)/$B$11)</f>
        <v>-0.01429118107</v>
      </c>
      <c r="N27" s="101">
        <f t="shared" ref="N27:N278" si="6">L27*SQRT(10)</f>
        <v>-0.08993405374</v>
      </c>
      <c r="O27" s="100">
        <f>'Bond 1'!E16</f>
        <v>-0.00009367681499</v>
      </c>
      <c r="P27" s="36">
        <f>'Bond 3'!G15</f>
        <v>0.0005499077041</v>
      </c>
      <c r="Q27" s="36">
        <f>'Bond 5'!I15</f>
        <v>-0.002211364046</v>
      </c>
      <c r="R27" s="36">
        <f>'Bond 10'!N15</f>
        <v>-0.006178063372</v>
      </c>
      <c r="S27" s="36">
        <f>'Bond 20'!X15</f>
        <v>-0.009983673024</v>
      </c>
      <c r="T27" s="101">
        <f t="shared" ref="T27:T278" si="7">MMULT(O27:S27,$A$4:$A$8)</f>
        <v>-0.003583373911</v>
      </c>
    </row>
    <row r="28" ht="12.75" customHeight="1">
      <c r="A28" s="102">
        <f>Stocks!A508</f>
        <v>43130</v>
      </c>
      <c r="B28" s="287">
        <f>Bonds!V6/100</f>
        <v>-0.0006</v>
      </c>
      <c r="C28" s="288">
        <f>Bonds!X6/100</f>
        <v>-0.0007</v>
      </c>
      <c r="D28" s="288">
        <f>Bonds!Z6/100</f>
        <v>-0.0006</v>
      </c>
      <c r="E28" s="288">
        <f>Bonds!AE6/100</f>
        <v>-0.0006</v>
      </c>
      <c r="F28" s="289">
        <f>Bonds!AO6/100</f>
        <v>-0.0006</v>
      </c>
      <c r="G28" s="36">
        <f t="array" ref="G28">SQRT(MMULT(MMULT(TRANSPOSE($A$4:$A$8),MMULT(TRANSPOSE(EXP(B29:$F$530)-1),EXP(B29:$F$530)-1)/COUNTA($F29:F$530)),$A$4:$A$8))*NORMSINV($B$11)</f>
        <v>-0.001106065845</v>
      </c>
      <c r="H28" s="24">
        <f t="shared" si="3"/>
        <v>1</v>
      </c>
      <c r="I28" s="36">
        <f t="array" ref="I28">SQRT(MMULT(MMULT(TRANSPOSE($A$4:$A$8),MMULT(TRANSPOSE(EXP(B29:F280)-1),EXP(B29:F280)-1)/COUNTA(F29:F280)),$A$4:$A$8))*NORMSINV($B$11)</f>
        <v>-0.0007865169118</v>
      </c>
      <c r="J28" s="24">
        <f t="shared" si="4"/>
        <v>1</v>
      </c>
      <c r="K28" s="36">
        <f t="shared" si="5"/>
        <v>-0.003497687311</v>
      </c>
      <c r="L28" s="100">
        <f t="array" ref="L28">SQRT(MMULT(MMULT(TRANSPOSE($A$4:$A$8),MMULT(TRANSPOSE(EXP(B29:$F$532)-1),EXP(B29:$F$532)-1)/COUNTA(#REF!)),$A$4:$A$8))*(-1/SQRT(2*PI())*EXP(-1*(NORMSINV($B$11))^2/2)/$B$11)</f>
        <v>-0.02839162847</v>
      </c>
      <c r="M28" s="36">
        <f t="array" ref="M28">SQRT(MMULT(MMULT(TRANSPOSE($A$4:$A$8),MMULT(TRANSPOSE(EXP(B29:F280)-1),EXP(B29:F280)-1)/COUNTA(#REF!)),$A$4:$A$8))*(-1/SQRT(2*PI())*EXP(-1*(NORMSINV($B$11))^2/2)/$B$11)</f>
        <v>-0.01430427329</v>
      </c>
      <c r="N28" s="101">
        <f t="shared" si="6"/>
        <v>-0.08978221246</v>
      </c>
      <c r="O28" s="100">
        <f>'Bond 1'!E17</f>
        <v>0.0005621135469</v>
      </c>
      <c r="P28" s="36">
        <f>'Bond 3'!G16</f>
        <v>0.00192429255</v>
      </c>
      <c r="Q28" s="36">
        <f>'Bond 5'!I16</f>
        <v>-0.002652087359</v>
      </c>
      <c r="R28" s="36">
        <f>'Bond 10'!N16</f>
        <v>-0.004625372023</v>
      </c>
      <c r="S28" s="36">
        <f>'Bond 20'!X16</f>
        <v>-0.006621641109</v>
      </c>
      <c r="T28" s="101">
        <f t="shared" si="7"/>
        <v>-0.002282538879</v>
      </c>
    </row>
    <row r="29" ht="12.75" customHeight="1">
      <c r="A29" s="102">
        <f>Stocks!A507</f>
        <v>43129</v>
      </c>
      <c r="B29" s="287">
        <f>Bonds!V7/100</f>
        <v>0.0006</v>
      </c>
      <c r="C29" s="288">
        <f>Bonds!X7/100</f>
        <v>0</v>
      </c>
      <c r="D29" s="288">
        <f>Bonds!Z7/100</f>
        <v>-0.0001</v>
      </c>
      <c r="E29" s="288">
        <f>Bonds!AE7/100</f>
        <v>0.0001</v>
      </c>
      <c r="F29" s="289">
        <f>Bonds!AO7/100</f>
        <v>-0.0001</v>
      </c>
      <c r="G29" s="36">
        <f t="array" ref="G29">SQRT(MMULT(MMULT(TRANSPOSE($A$4:$A$8),MMULT(TRANSPOSE(EXP(B30:$F$530)-1),EXP(B30:$F$530)-1)/COUNTA($F30:F$530)),$A$4:$A$8))*NORMSINV($B$11)</f>
        <v>-0.00110712033</v>
      </c>
      <c r="H29" s="24">
        <f t="shared" si="3"/>
        <v>0</v>
      </c>
      <c r="I29" s="36">
        <f t="array" ref="I29">SQRT(MMULT(MMULT(TRANSPOSE($A$4:$A$8),MMULT(TRANSPOSE(EXP(B30:F281)-1),EXP(B30:F281)-1)/COUNTA(F30:F281)),$A$4:$A$8))*NORMSINV($B$11)</f>
        <v>-0.0007950794605</v>
      </c>
      <c r="J29" s="24">
        <f t="shared" si="4"/>
        <v>0</v>
      </c>
      <c r="K29" s="36">
        <f t="shared" si="5"/>
        <v>-0.003501021888</v>
      </c>
      <c r="L29" s="100">
        <f t="array" ref="L29">SQRT(MMULT(MMULT(TRANSPOSE($A$4:$A$8),MMULT(TRANSPOSE(EXP(B30:$F$532)-1),EXP(B30:$F$532)-1)/COUNTA(#REF!)),$A$4:$A$8))*(-1/SQRT(2*PI())*EXP(-1*(NORMSINV($B$11))^2/2)/$B$11)</f>
        <v>-0.02839037651</v>
      </c>
      <c r="M29" s="36">
        <f t="array" ref="M29">SQRT(MMULT(MMULT(TRANSPOSE($A$4:$A$8),MMULT(TRANSPOSE(EXP(B30:F281)-1),EXP(B30:F281)-1)/COUNTA(#REF!)),$A$4:$A$8))*(-1/SQRT(2*PI())*EXP(-1*(NORMSINV($B$11))^2/2)/$B$11)</f>
        <v>-0.01445999917</v>
      </c>
      <c r="N29" s="101">
        <f t="shared" si="6"/>
        <v>-0.0897782534</v>
      </c>
      <c r="O29" s="100">
        <f>'Bond 1'!E18</f>
        <v>-0.0005617977528</v>
      </c>
      <c r="P29" s="36">
        <f>'Bond 3'!G17</f>
        <v>0</v>
      </c>
      <c r="Q29" s="36">
        <f>'Bond 5'!I17</f>
        <v>-0.00044172862</v>
      </c>
      <c r="R29" s="36">
        <f>'Bond 10'!N17</f>
        <v>0.0007700123528</v>
      </c>
      <c r="S29" s="36">
        <f>'Bond 20'!X17</f>
        <v>-0.001100209106</v>
      </c>
      <c r="T29" s="101">
        <f t="shared" si="7"/>
        <v>-0.0002667446252</v>
      </c>
    </row>
    <row r="30" ht="12.75" customHeight="1">
      <c r="A30" s="102">
        <f>Stocks!A506</f>
        <v>43126</v>
      </c>
      <c r="B30" s="287">
        <f>Bonds!V8/100</f>
        <v>0.0003</v>
      </c>
      <c r="C30" s="288">
        <f>Bonds!X8/100</f>
        <v>0.0006</v>
      </c>
      <c r="D30" s="288">
        <f>Bonds!Z8/100</f>
        <v>0.0004</v>
      </c>
      <c r="E30" s="288">
        <f>Bonds!AE8/100</f>
        <v>-0.0001</v>
      </c>
      <c r="F30" s="289">
        <f>Bonds!AO8/100</f>
        <v>-0.0003</v>
      </c>
      <c r="G30" s="36">
        <f t="array" ref="G30">SQRT(MMULT(MMULT(TRANSPOSE($A$4:$A$8),MMULT(TRANSPOSE(EXP(B31:$F$530)-1),EXP(B31:$F$530)-1)/COUNTA($F31:F$530)),$A$4:$A$8))*NORMSINV($B$11)</f>
        <v>-0.00110806854</v>
      </c>
      <c r="H30" s="24">
        <f t="shared" si="3"/>
        <v>0</v>
      </c>
      <c r="I30" s="36">
        <f t="array" ref="I30">SQRT(MMULT(MMULT(TRANSPOSE($A$4:$A$8),MMULT(TRANSPOSE(EXP(B31:F282)-1),EXP(B31:F282)-1)/COUNTA(F31:F282)),$A$4:$A$8))*NORMSINV($B$11)</f>
        <v>-0.0007965911378</v>
      </c>
      <c r="J30" s="24">
        <f t="shared" si="4"/>
        <v>1</v>
      </c>
      <c r="K30" s="36">
        <f t="shared" si="5"/>
        <v>-0.00350402039</v>
      </c>
      <c r="L30" s="100">
        <f t="array" ref="L30">SQRT(MMULT(MMULT(TRANSPOSE($A$4:$A$8),MMULT(TRANSPOSE(EXP(B31:$F$532)-1),EXP(B31:$F$532)-1)/COUNTA(#REF!)),$A$4:$A$8))*(-1/SQRT(2*PI())*EXP(-1*(NORMSINV($B$11))^2/2)/$B$11)</f>
        <v>-0.02838631973</v>
      </c>
      <c r="M30" s="36">
        <f t="array" ref="M30">SQRT(MMULT(MMULT(TRANSPOSE($A$4:$A$8),MMULT(TRANSPOSE(EXP(B31:F282)-1),EXP(B31:F282)-1)/COUNTA(#REF!)),$A$4:$A$8))*(-1/SQRT(2*PI())*EXP(-1*(NORMSINV($B$11))^2/2)/$B$11)</f>
        <v>-0.01448749183</v>
      </c>
      <c r="N30" s="101">
        <f t="shared" si="6"/>
        <v>-0.08976542472</v>
      </c>
      <c r="O30" s="100">
        <f>'Bond 1'!E19</f>
        <v>-0.0002810567735</v>
      </c>
      <c r="P30" s="36">
        <f>'Bond 3'!G18</f>
        <v>-0.001648252647</v>
      </c>
      <c r="Q30" s="36">
        <f>'Bond 5'!I18</f>
        <v>0.0017666645</v>
      </c>
      <c r="R30" s="36">
        <f>'Bond 10'!N18</f>
        <v>-0.0007701628277</v>
      </c>
      <c r="S30" s="36">
        <f>'Bond 20'!X18</f>
        <v>-0.003298209781</v>
      </c>
      <c r="T30" s="101">
        <f t="shared" si="7"/>
        <v>-0.0008462035059</v>
      </c>
    </row>
    <row r="31" ht="12.75" customHeight="1">
      <c r="A31" s="102">
        <f>Stocks!A505</f>
        <v>43125</v>
      </c>
      <c r="B31" s="287">
        <f>Bonds!V9/100</f>
        <v>-0.0001</v>
      </c>
      <c r="C31" s="288">
        <f>Bonds!X9/100</f>
        <v>0</v>
      </c>
      <c r="D31" s="288">
        <f>Bonds!Z9/100</f>
        <v>0.0002</v>
      </c>
      <c r="E31" s="288">
        <f>Bonds!AE9/100</f>
        <v>0.0003</v>
      </c>
      <c r="F31" s="289">
        <f>Bonds!AO9/100</f>
        <v>0.0004</v>
      </c>
      <c r="G31" s="36">
        <f t="array" ref="G31">SQRT(MMULT(MMULT(TRANSPOSE($A$4:$A$8),MMULT(TRANSPOSE(EXP(B32:$F$530)-1),EXP(B32:$F$530)-1)/COUNTA($F32:F$530)),$A$4:$A$8))*NORMSINV($B$11)</f>
        <v>-0.001109053062</v>
      </c>
      <c r="H31" s="24">
        <f t="shared" si="3"/>
        <v>0</v>
      </c>
      <c r="I31" s="36">
        <f t="array" ref="I31">SQRT(MMULT(MMULT(TRANSPOSE($A$4:$A$8),MMULT(TRANSPOSE(EXP(B32:F283)-1),EXP(B32:F283)-1)/COUNTA(F32:F283)),$A$4:$A$8))*NORMSINV($B$11)</f>
        <v>-0.0007966831657</v>
      </c>
      <c r="J31" s="24">
        <f t="shared" si="4"/>
        <v>0</v>
      </c>
      <c r="K31" s="36">
        <f t="shared" si="5"/>
        <v>-0.003507133721</v>
      </c>
      <c r="L31" s="100">
        <f t="array" ref="L31">SQRT(MMULT(MMULT(TRANSPOSE($A$4:$A$8),MMULT(TRANSPOSE(EXP(B32:$F$532)-1),EXP(B32:$F$532)-1)/COUNTA(#REF!)),$A$4:$A$8))*(-1/SQRT(2*PI())*EXP(-1*(NORMSINV($B$11))^2/2)/$B$11)</f>
        <v>-0.02838311528</v>
      </c>
      <c r="M31" s="36">
        <f t="array" ref="M31">SQRT(MMULT(MMULT(TRANSPOSE($A$4:$A$8),MMULT(TRANSPOSE(EXP(B32:F283)-1),EXP(B32:F283)-1)/COUNTA(#REF!)),$A$4:$A$8))*(-1/SQRT(2*PI())*EXP(-1*(NORMSINV($B$11))^2/2)/$B$11)</f>
        <v>-0.01448916553</v>
      </c>
      <c r="N31" s="101">
        <f t="shared" si="6"/>
        <v>-0.08975529139</v>
      </c>
      <c r="O31" s="100">
        <f>'Bond 1'!E20</f>
        <v>0.00009371192953</v>
      </c>
      <c r="P31" s="36">
        <f>'Bond 3'!G19</f>
        <v>0</v>
      </c>
      <c r="Q31" s="36">
        <f>'Bond 5'!I19</f>
        <v>0.0008837094705</v>
      </c>
      <c r="R31" s="36">
        <f>'Bond 10'!N19</f>
        <v>0.002309541502</v>
      </c>
      <c r="S31" s="36">
        <f>'Bond 20'!X19</f>
        <v>0.004388418281</v>
      </c>
      <c r="T31" s="101">
        <f t="shared" si="7"/>
        <v>0.001535076237</v>
      </c>
    </row>
    <row r="32" ht="12.75" customHeight="1">
      <c r="A32" s="102">
        <f>Stocks!A504</f>
        <v>43124</v>
      </c>
      <c r="B32" s="287">
        <f>Bonds!V10/100</f>
        <v>0.0001</v>
      </c>
      <c r="C32" s="288">
        <f>Bonds!X10/100</f>
        <v>-0.0001</v>
      </c>
      <c r="D32" s="288">
        <f>Bonds!Z10/100</f>
        <v>-0.0002</v>
      </c>
      <c r="E32" s="288">
        <f>Bonds!AE10/100</f>
        <v>-0.0002</v>
      </c>
      <c r="F32" s="289">
        <f>Bonds!AO10/100</f>
        <v>-0.0005</v>
      </c>
      <c r="G32" s="36">
        <f t="array" ref="G32">SQRT(MMULT(MMULT(TRANSPOSE($A$4:$A$8),MMULT(TRANSPOSE(EXP(B33:$F$530)-1),EXP(B33:$F$530)-1)/COUNTA($F33:F$530)),$A$4:$A$8))*NORMSINV($B$11)</f>
        <v>-0.001110007481</v>
      </c>
      <c r="H32" s="24">
        <f t="shared" si="3"/>
        <v>1</v>
      </c>
      <c r="I32" s="36">
        <f t="array" ref="I32">SQRT(MMULT(MMULT(TRANSPOSE($A$4:$A$8),MMULT(TRANSPOSE(EXP(B33:F284)-1),EXP(B33:F284)-1)/COUNTA(F33:F284)),$A$4:$A$8))*NORMSINV($B$11)</f>
        <v>-0.0007998939222</v>
      </c>
      <c r="J32" s="24">
        <f t="shared" si="4"/>
        <v>1</v>
      </c>
      <c r="K32" s="36">
        <f t="shared" si="5"/>
        <v>-0.003510151861</v>
      </c>
      <c r="L32" s="100">
        <f t="array" ref="L32">SQRT(MMULT(MMULT(TRANSPOSE($A$4:$A$8),MMULT(TRANSPOSE(EXP(B33:$F$532)-1),EXP(B33:$F$532)-1)/COUNTA(#REF!)),$A$4:$A$8))*(-1/SQRT(2*PI())*EXP(-1*(NORMSINV($B$11))^2/2)/$B$11)</f>
        <v>-0.02837906224</v>
      </c>
      <c r="M32" s="36">
        <f t="array" ref="M32">SQRT(MMULT(MMULT(TRANSPOSE($A$4:$A$8),MMULT(TRANSPOSE(EXP(B33:F284)-1),EXP(B33:F284)-1)/COUNTA(#REF!)),$A$4:$A$8))*(-1/SQRT(2*PI())*EXP(-1*(NORMSINV($B$11))^2/2)/$B$11)</f>
        <v>-0.01454755911</v>
      </c>
      <c r="N32" s="101">
        <f t="shared" si="6"/>
        <v>-0.08974247453</v>
      </c>
      <c r="O32" s="100">
        <f>'Bond 1'!E21</f>
        <v>-0.00009370314843</v>
      </c>
      <c r="P32" s="36">
        <f>'Bond 3'!G20</f>
        <v>0.0002748707215</v>
      </c>
      <c r="Q32" s="36">
        <f>'Bond 5'!I20</f>
        <v>-0.0008839235197</v>
      </c>
      <c r="R32" s="36">
        <f>'Bond 10'!N20</f>
        <v>-0.001540730067</v>
      </c>
      <c r="S32" s="36">
        <f>'Bond 20'!X20</f>
        <v>-0.005498079481</v>
      </c>
      <c r="T32" s="101">
        <f t="shared" si="7"/>
        <v>-0.001548313099</v>
      </c>
    </row>
    <row r="33" ht="12.75" customHeight="1">
      <c r="A33" s="102">
        <f>Stocks!A503</f>
        <v>43123</v>
      </c>
      <c r="B33" s="287">
        <f>Bonds!V11/100</f>
        <v>-0.0001</v>
      </c>
      <c r="C33" s="288">
        <f>Bonds!X11/100</f>
        <v>0</v>
      </c>
      <c r="D33" s="288">
        <f>Bonds!Z11/100</f>
        <v>0</v>
      </c>
      <c r="E33" s="288">
        <f>Bonds!AE11/100</f>
        <v>-0.0004</v>
      </c>
      <c r="F33" s="289">
        <f>Bonds!AO11/100</f>
        <v>-0.0005</v>
      </c>
      <c r="G33" s="36">
        <f t="array" ref="G33">SQRT(MMULT(MMULT(TRANSPOSE($A$4:$A$8),MMULT(TRANSPOSE(EXP(B34:$F$530)-1),EXP(B34:$F$530)-1)/COUNTA($F34:F$530)),$A$4:$A$8))*NORMSINV($B$11)</f>
        <v>-0.001110927691</v>
      </c>
      <c r="H33" s="24">
        <f t="shared" si="3"/>
        <v>1</v>
      </c>
      <c r="I33" s="36">
        <f t="array" ref="I33">SQRT(MMULT(MMULT(TRANSPOSE($A$4:$A$8),MMULT(TRANSPOSE(EXP(B34:F285)-1),EXP(B34:F285)-1)/COUNTA(F34:F285)),$A$4:$A$8))*NORMSINV($B$11)</f>
        <v>-0.0007995502291</v>
      </c>
      <c r="J33" s="24">
        <f t="shared" si="4"/>
        <v>1</v>
      </c>
      <c r="K33" s="36">
        <f t="shared" si="5"/>
        <v>-0.003513061819</v>
      </c>
      <c r="L33" s="100">
        <f t="array" ref="L33">SQRT(MMULT(MMULT(TRANSPOSE($A$4:$A$8),MMULT(TRANSPOSE(EXP(B34:$F$532)-1),EXP(B34:$F$532)-1)/COUNTA(#REF!)),$A$4:$A$8))*(-1/SQRT(2*PI())*EXP(-1*(NORMSINV($B$11))^2/2)/$B$11)</f>
        <v>-0.02837405784</v>
      </c>
      <c r="M33" s="36">
        <f t="array" ref="M33">SQRT(MMULT(MMULT(TRANSPOSE($A$4:$A$8),MMULT(TRANSPOSE(EXP(B34:F285)-1),EXP(B34:F285)-1)/COUNTA(#REF!)),$A$4:$A$8))*(-1/SQRT(2*PI())*EXP(-1*(NORMSINV($B$11))^2/2)/$B$11)</f>
        <v>-0.01454130841</v>
      </c>
      <c r="N33" s="101">
        <f t="shared" si="6"/>
        <v>-0.08972664923</v>
      </c>
      <c r="O33" s="100">
        <f>'Bond 1'!E22</f>
        <v>0.00009371192953</v>
      </c>
      <c r="P33" s="36">
        <f>'Bond 3'!G21</f>
        <v>0</v>
      </c>
      <c r="Q33" s="36">
        <f>'Bond 5'!I21</f>
        <v>0</v>
      </c>
      <c r="R33" s="36">
        <f>'Bond 10'!N21</f>
        <v>-0.003080139428</v>
      </c>
      <c r="S33" s="36">
        <f>'Bond 20'!X21</f>
        <v>-0.00548186415</v>
      </c>
      <c r="T33" s="101">
        <f t="shared" si="7"/>
        <v>-0.00169365833</v>
      </c>
    </row>
    <row r="34" ht="12.75" customHeight="1">
      <c r="A34" s="102">
        <f>Stocks!A502</f>
        <v>43122</v>
      </c>
      <c r="B34" s="287">
        <f>Bonds!V12/100</f>
        <v>0</v>
      </c>
      <c r="C34" s="288">
        <f>Bonds!X12/100</f>
        <v>-0.0001</v>
      </c>
      <c r="D34" s="288">
        <f>Bonds!Z12/100</f>
        <v>0</v>
      </c>
      <c r="E34" s="288">
        <f>Bonds!AE12/100</f>
        <v>0.0004</v>
      </c>
      <c r="F34" s="289">
        <f>Bonds!AO12/100</f>
        <v>0.0006</v>
      </c>
      <c r="G34" s="36">
        <f t="array" ref="G34">SQRT(MMULT(MMULT(TRANSPOSE($A$4:$A$8),MMULT(TRANSPOSE(EXP(B35:$F$530)-1),EXP(B35:$F$530)-1)/COUNTA($F35:F$530)),$A$4:$A$8))*NORMSINV($B$11)</f>
        <v>-0.001111887959</v>
      </c>
      <c r="H34" s="24">
        <f t="shared" si="3"/>
        <v>0</v>
      </c>
      <c r="I34" s="36">
        <f t="array" ref="I34">SQRT(MMULT(MMULT(TRANSPOSE($A$4:$A$8),MMULT(TRANSPOSE(EXP(B35:F286)-1),EXP(B35:F286)-1)/COUNTA(F35:F286)),$A$4:$A$8))*NORMSINV($B$11)</f>
        <v>-0.0007992491211</v>
      </c>
      <c r="J34" s="24">
        <f t="shared" si="4"/>
        <v>0</v>
      </c>
      <c r="K34" s="36">
        <f t="shared" si="5"/>
        <v>-0.003516098454</v>
      </c>
      <c r="L34" s="100">
        <f t="array" ref="L34">SQRT(MMULT(MMULT(TRANSPOSE($A$4:$A$8),MMULT(TRANSPOSE(EXP(B35:$F$532)-1),EXP(B35:$F$532)-1)/COUNTA(#REF!)),$A$4:$A$8))*(-1/SQRT(2*PI())*EXP(-1*(NORMSINV($B$11))^2/2)/$B$11)</f>
        <v>-0.02836999953</v>
      </c>
      <c r="M34" s="36">
        <f t="array" ref="M34">SQRT(MMULT(MMULT(TRANSPOSE($A$4:$A$8),MMULT(TRANSPOSE(EXP(B35:F286)-1),EXP(B35:F286)-1)/COUNTA(#REF!)),$A$4:$A$8))*(-1/SQRT(2*PI())*EXP(-1*(NORMSINV($B$11))^2/2)/$B$11)</f>
        <v>-0.0145358322</v>
      </c>
      <c r="N34" s="101">
        <f t="shared" si="6"/>
        <v>-0.08971381574</v>
      </c>
      <c r="O34" s="100">
        <f>'Bond 1'!E23</f>
        <v>0</v>
      </c>
      <c r="P34" s="36">
        <f>'Bond 3'!G22</f>
        <v>0.0002748432937</v>
      </c>
      <c r="Q34" s="36">
        <f>'Bond 5'!I22</f>
        <v>0</v>
      </c>
      <c r="R34" s="36">
        <f>'Bond 10'!N22</f>
        <v>0.0030772653</v>
      </c>
      <c r="S34" s="36">
        <f>'Bond 20'!X22</f>
        <v>0.006558298252</v>
      </c>
      <c r="T34" s="101">
        <f t="shared" si="7"/>
        <v>0.001982081369</v>
      </c>
    </row>
    <row r="35" ht="12.75" customHeight="1">
      <c r="A35" s="102">
        <f>Stocks!A501</f>
        <v>43119</v>
      </c>
      <c r="B35" s="287">
        <f>Bonds!V13/100</f>
        <v>0.0004</v>
      </c>
      <c r="C35" s="288">
        <f>Bonds!X13/100</f>
        <v>0.0003</v>
      </c>
      <c r="D35" s="288">
        <f>Bonds!Z13/100</f>
        <v>0</v>
      </c>
      <c r="E35" s="288">
        <f>Bonds!AE13/100</f>
        <v>-0.0004</v>
      </c>
      <c r="F35" s="289">
        <f>Bonds!AO13/100</f>
        <v>-0.0005</v>
      </c>
      <c r="G35" s="36">
        <f t="array" ref="G35">SQRT(MMULT(MMULT(TRANSPOSE($A$4:$A$8),MMULT(TRANSPOSE(EXP(B36:$F$530)-1),EXP(B36:$F$530)-1)/COUNTA($F36:F$530)),$A$4:$A$8))*NORMSINV($B$11)</f>
        <v>-0.001113002679</v>
      </c>
      <c r="H35" s="24">
        <f t="shared" si="3"/>
        <v>1</v>
      </c>
      <c r="I35" s="36">
        <f t="array" ref="I35">SQRT(MMULT(MMULT(TRANSPOSE($A$4:$A$8),MMULT(TRANSPOSE(EXP(B36:F287)-1),EXP(B36:F287)-1)/COUNTA(F36:F287)),$A$4:$A$8))*NORMSINV($B$11)</f>
        <v>-0.0008009662881</v>
      </c>
      <c r="J35" s="24">
        <f t="shared" si="4"/>
        <v>1</v>
      </c>
      <c r="K35" s="36">
        <f t="shared" si="5"/>
        <v>-0.003519623508</v>
      </c>
      <c r="L35" s="100">
        <f t="array" ref="L35">SQRT(MMULT(MMULT(TRANSPOSE($A$4:$A$8),MMULT(TRANSPOSE(EXP(B36:$F$532)-1),EXP(B36:$F$532)-1)/COUNTA(#REF!)),$A$4:$A$8))*(-1/SQRT(2*PI())*EXP(-1*(NORMSINV($B$11))^2/2)/$B$11)</f>
        <v>-0.02836979989</v>
      </c>
      <c r="M35" s="36">
        <f t="array" ref="M35">SQRT(MMULT(MMULT(TRANSPOSE($A$4:$A$8),MMULT(TRANSPOSE(EXP(B36:F287)-1),EXP(B36:F287)-1)/COUNTA(#REF!)),$A$4:$A$8))*(-1/SQRT(2*PI())*EXP(-1*(NORMSINV($B$11))^2/2)/$B$11)</f>
        <v>-0.01456706208</v>
      </c>
      <c r="N35" s="101">
        <f t="shared" si="6"/>
        <v>-0.08971318441</v>
      </c>
      <c r="O35" s="100">
        <f>'Bond 1'!E24</f>
        <v>-0.0003748125937</v>
      </c>
      <c r="P35" s="36">
        <f>'Bond 3'!G23</f>
        <v>-0.0008244486717</v>
      </c>
      <c r="Q35" s="36">
        <f>'Bond 5'!I23</f>
        <v>0</v>
      </c>
      <c r="R35" s="36">
        <f>'Bond 10'!N23</f>
        <v>-0.00308020708</v>
      </c>
      <c r="S35" s="36">
        <f>'Bond 20'!X23</f>
        <v>-0.005485502432</v>
      </c>
      <c r="T35" s="101">
        <f t="shared" si="7"/>
        <v>-0.001952994156</v>
      </c>
    </row>
    <row r="36" ht="12.75" customHeight="1">
      <c r="A36" s="102">
        <f>Stocks!A500</f>
        <v>43118</v>
      </c>
      <c r="B36" s="287">
        <f>Bonds!V14/100</f>
        <v>-0.0007</v>
      </c>
      <c r="C36" s="288">
        <f>Bonds!X14/100</f>
        <v>-0.0002</v>
      </c>
      <c r="D36" s="288">
        <f>Bonds!Z14/100</f>
        <v>-0.0001</v>
      </c>
      <c r="E36" s="288">
        <f>Bonds!AE14/100</f>
        <v>0</v>
      </c>
      <c r="F36" s="289">
        <f>Bonds!AO14/100</f>
        <v>0.0001</v>
      </c>
      <c r="G36" s="36">
        <f t="array" ref="G36">SQRT(MMULT(MMULT(TRANSPOSE($A$4:$A$8),MMULT(TRANSPOSE(EXP(B37:$F$530)-1),EXP(B37:$F$530)-1)/COUNTA($F37:F$530)),$A$4:$A$8))*NORMSINV($B$11)</f>
        <v>-0.001113969421</v>
      </c>
      <c r="H36" s="24">
        <f t="shared" si="3"/>
        <v>0</v>
      </c>
      <c r="I36" s="36">
        <f t="array" ref="I36">SQRT(MMULT(MMULT(TRANSPOSE($A$4:$A$8),MMULT(TRANSPOSE(EXP(B37:F288)-1),EXP(B37:F288)-1)/COUNTA(F37:F288)),$A$4:$A$8))*NORMSINV($B$11)</f>
        <v>-0.0008019053614</v>
      </c>
      <c r="J36" s="24">
        <f t="shared" si="4"/>
        <v>0</v>
      </c>
      <c r="K36" s="36">
        <f t="shared" si="5"/>
        <v>-0.003522680616</v>
      </c>
      <c r="L36" s="100">
        <f t="array" ref="L36">SQRT(MMULT(MMULT(TRANSPOSE($A$4:$A$8),MMULT(TRANSPOSE(EXP(B37:$F$532)-1),EXP(B37:$F$532)-1)/COUNTA(#REF!)),$A$4:$A$8))*(-1/SQRT(2*PI())*EXP(-1*(NORMSINV($B$11))^2/2)/$B$11)</f>
        <v>-0.02836574584</v>
      </c>
      <c r="M36" s="36">
        <f t="array" ref="M36">SQRT(MMULT(MMULT(TRANSPOSE($A$4:$A$8),MMULT(TRANSPOSE(EXP(B37:F288)-1),EXP(B37:F288)-1)/COUNTA(#REF!)),$A$4:$A$8))*(-1/SQRT(2*PI())*EXP(-1*(NORMSINV($B$11))^2/2)/$B$11)</f>
        <v>-0.01458414088</v>
      </c>
      <c r="N36" s="101">
        <f t="shared" si="6"/>
        <v>-0.08970036439</v>
      </c>
      <c r="O36" s="100">
        <f>'Bond 1'!E25</f>
        <v>0.000656167979</v>
      </c>
      <c r="P36" s="36">
        <f>'Bond 3'!G24</f>
        <v>0.000549790354</v>
      </c>
      <c r="Q36" s="36">
        <f>'Bond 5'!I24</f>
        <v>-0.0004418460153</v>
      </c>
      <c r="R36" s="36">
        <f>'Bond 10'!N24</f>
        <v>0</v>
      </c>
      <c r="S36" s="36">
        <f>'Bond 20'!X24</f>
        <v>0.001093657341</v>
      </c>
      <c r="T36" s="101">
        <f t="shared" si="7"/>
        <v>0.0003715539317</v>
      </c>
    </row>
    <row r="37" ht="12.75" customHeight="1">
      <c r="A37" s="102">
        <f>Stocks!A499</f>
        <v>43117</v>
      </c>
      <c r="B37" s="287">
        <f>Bonds!V15/100</f>
        <v>0.0005</v>
      </c>
      <c r="C37" s="288">
        <f>Bonds!X15/100</f>
        <v>0</v>
      </c>
      <c r="D37" s="288">
        <f>Bonds!Z15/100</f>
        <v>0</v>
      </c>
      <c r="E37" s="288">
        <f>Bonds!AE15/100</f>
        <v>0</v>
      </c>
      <c r="F37" s="289">
        <f>Bonds!AO15/100</f>
        <v>0.0001</v>
      </c>
      <c r="G37" s="36">
        <f t="array" ref="G37">SQRT(MMULT(MMULT(TRANSPOSE($A$4:$A$8),MMULT(TRANSPOSE(EXP(B38:$F$530)-1),EXP(B38:$F$530)-1)/COUNTA($F38:F$530)),$A$4:$A$8))*NORMSINV($B$11)</f>
        <v>-0.001115027723</v>
      </c>
      <c r="H37" s="24">
        <f t="shared" si="3"/>
        <v>0</v>
      </c>
      <c r="I37" s="36">
        <f t="array" ref="I37">SQRT(MMULT(MMULT(TRANSPOSE($A$4:$A$8),MMULT(TRANSPOSE(EXP(B38:F289)-1),EXP(B38:F289)-1)/COUNTA(F38:F289)),$A$4:$A$8))*NORMSINV($B$11)</f>
        <v>-0.000801712432</v>
      </c>
      <c r="J37" s="24">
        <f t="shared" si="4"/>
        <v>0</v>
      </c>
      <c r="K37" s="36">
        <f t="shared" si="5"/>
        <v>-0.003526027259</v>
      </c>
      <c r="L37" s="100">
        <f t="array" ref="L37">SQRT(MMULT(MMULT(TRANSPOSE($A$4:$A$8),MMULT(TRANSPOSE(EXP(B38:$F$532)-1),EXP(B38:$F$532)-1)/COUNTA(#REF!)),$A$4:$A$8))*(-1/SQRT(2*PI())*EXP(-1*(NORMSINV($B$11))^2/2)/$B$11)</f>
        <v>-0.02836394197</v>
      </c>
      <c r="M37" s="36">
        <f t="array" ref="M37">SQRT(MMULT(MMULT(TRANSPOSE($A$4:$A$8),MMULT(TRANSPOSE(EXP(B38:F289)-1),EXP(B38:F289)-1)/COUNTA(#REF!)),$A$4:$A$8))*(-1/SQRT(2*PI())*EXP(-1*(NORMSINV($B$11))^2/2)/$B$11)</f>
        <v>-0.01458063209</v>
      </c>
      <c r="N37" s="101">
        <f t="shared" si="6"/>
        <v>-0.08969466006</v>
      </c>
      <c r="O37" s="100">
        <f>'Bond 1'!E26</f>
        <v>-0.0004683840749</v>
      </c>
      <c r="P37" s="36">
        <f>'Bond 3'!G25</f>
        <v>0</v>
      </c>
      <c r="Q37" s="36">
        <f>'Bond 5'!I25</f>
        <v>0</v>
      </c>
      <c r="R37" s="36">
        <f>'Bond 10'!N25</f>
        <v>0</v>
      </c>
      <c r="S37" s="36">
        <f>'Bond 20'!X25</f>
        <v>0.001094503154</v>
      </c>
      <c r="T37" s="101">
        <f t="shared" si="7"/>
        <v>0.0001252238158</v>
      </c>
    </row>
    <row r="38" ht="12.75" customHeight="1">
      <c r="A38" s="102">
        <f>Stocks!A498</f>
        <v>43116</v>
      </c>
      <c r="B38" s="287">
        <f>Bonds!V16/100</f>
        <v>-0.0001</v>
      </c>
      <c r="C38" s="288">
        <f>Bonds!X16/100</f>
        <v>0.0005</v>
      </c>
      <c r="D38" s="288">
        <f>Bonds!Z16/100</f>
        <v>0.0004</v>
      </c>
      <c r="E38" s="288">
        <f>Bonds!AE16/100</f>
        <v>0.0002</v>
      </c>
      <c r="F38" s="289">
        <f>Bonds!AO16/100</f>
        <v>0.0002</v>
      </c>
      <c r="G38" s="36">
        <f t="array" ref="G38">SQRT(MMULT(MMULT(TRANSPOSE($A$4:$A$8),MMULT(TRANSPOSE(EXP(B39:$F$530)-1),EXP(B39:$F$530)-1)/COUNTA($F39:F$530)),$A$4:$A$8))*NORMSINV($B$11)</f>
        <v>-0.001115876327</v>
      </c>
      <c r="H38" s="24">
        <f t="shared" si="3"/>
        <v>0</v>
      </c>
      <c r="I38" s="36">
        <f t="array" ref="I38">SQRT(MMULT(MMULT(TRANSPOSE($A$4:$A$8),MMULT(TRANSPOSE(EXP(B39:F290)-1),EXP(B39:F290)-1)/COUNTA(F39:F290)),$A$4:$A$8))*NORMSINV($B$11)</f>
        <v>-0.0008126866735</v>
      </c>
      <c r="J38" s="24">
        <f t="shared" si="4"/>
        <v>0</v>
      </c>
      <c r="K38" s="36">
        <f t="shared" si="5"/>
        <v>-0.00352871078</v>
      </c>
      <c r="L38" s="100">
        <f t="array" ref="L38">SQRT(MMULT(MMULT(TRANSPOSE($A$4:$A$8),MMULT(TRANSPOSE(EXP(B39:$F$532)-1),EXP(B39:$F$532)-1)/COUNTA(#REF!)),$A$4:$A$8))*(-1/SQRT(2*PI())*EXP(-1*(NORMSINV($B$11))^2/2)/$B$11)</f>
        <v>-0.02835672548</v>
      </c>
      <c r="M38" s="36">
        <f t="array" ref="M38">SQRT(MMULT(MMULT(TRANSPOSE($A$4:$A$8),MMULT(TRANSPOSE(EXP(B39:F290)-1),EXP(B39:F290)-1)/COUNTA(#REF!)),$A$4:$A$8))*(-1/SQRT(2*PI())*EXP(-1*(NORMSINV($B$11))^2/2)/$B$11)</f>
        <v>-0.01478021909</v>
      </c>
      <c r="N38" s="101">
        <f t="shared" si="6"/>
        <v>-0.0896718395</v>
      </c>
      <c r="O38" s="100">
        <f>'Bond 1'!E27</f>
        <v>0.00009372071228</v>
      </c>
      <c r="P38" s="36">
        <f>'Bond 3'!G26</f>
        <v>-0.001374212557</v>
      </c>
      <c r="Q38" s="36">
        <f>'Bond 5'!I26</f>
        <v>0.001767217363</v>
      </c>
      <c r="R38" s="36">
        <f>'Bond 10'!N26</f>
        <v>0.001538649385</v>
      </c>
      <c r="S38" s="36">
        <f>'Bond 20'!X26</f>
        <v>0.002190239153</v>
      </c>
      <c r="T38" s="101">
        <f t="shared" si="7"/>
        <v>0.0008431228112</v>
      </c>
    </row>
    <row r="39" ht="12.75" customHeight="1">
      <c r="A39" s="102">
        <f>Stocks!A497</f>
        <v>43112</v>
      </c>
      <c r="B39" s="287">
        <f>Bonds!V17/100</f>
        <v>0.0004</v>
      </c>
      <c r="C39" s="288">
        <f>Bonds!X17/100</f>
        <v>-0.0002</v>
      </c>
      <c r="D39" s="288">
        <f>Bonds!Z17/100</f>
        <v>-0.0001</v>
      </c>
      <c r="E39" s="288">
        <f>Bonds!AE17/100</f>
        <v>-0.0003</v>
      </c>
      <c r="F39" s="289">
        <f>Bonds!AO17/100</f>
        <v>-0.0014</v>
      </c>
      <c r="G39" s="36">
        <f t="array" ref="G39">SQRT(MMULT(MMULT(TRANSPOSE($A$4:$A$8),MMULT(TRANSPOSE(EXP(B40:$F$530)-1),EXP(B40:$F$530)-1)/COUNTA($F40:F$530)),$A$4:$A$8))*NORMSINV($B$11)</f>
        <v>-0.001116507459</v>
      </c>
      <c r="H39" s="24">
        <f t="shared" si="3"/>
        <v>1</v>
      </c>
      <c r="I39" s="36">
        <f t="array" ref="I39">SQRT(MMULT(MMULT(TRANSPOSE($A$4:$A$8),MMULT(TRANSPOSE(EXP(B40:F291)-1),EXP(B40:F291)-1)/COUNTA(F40:F291)),$A$4:$A$8))*NORMSINV($B$11)</f>
        <v>-0.0008138940451</v>
      </c>
      <c r="J39" s="24">
        <f t="shared" si="4"/>
        <v>1</v>
      </c>
      <c r="K39" s="36">
        <f t="shared" si="5"/>
        <v>-0.003530706595</v>
      </c>
      <c r="L39" s="100">
        <f t="array" ref="L39">SQRT(MMULT(MMULT(TRANSPOSE($A$4:$A$8),MMULT(TRANSPOSE(EXP(B40:$F$532)-1),EXP(B40:$F$532)-1)/COUNTA(#REF!)),$A$4:$A$8))*(-1/SQRT(2*PI())*EXP(-1*(NORMSINV($B$11))^2/2)/$B$11)</f>
        <v>-0.02834391507</v>
      </c>
      <c r="M39" s="36">
        <f t="array" ref="M39">SQRT(MMULT(MMULT(TRANSPOSE($A$4:$A$8),MMULT(TRANSPOSE(EXP(B40:F291)-1),EXP(B40:F291)-1)/COUNTA(#REF!)),$A$4:$A$8))*(-1/SQRT(2*PI())*EXP(-1*(NORMSINV($B$11))^2/2)/$B$11)</f>
        <v>-0.01480217739</v>
      </c>
      <c r="N39" s="101">
        <f t="shared" si="6"/>
        <v>-0.08963132944</v>
      </c>
      <c r="O39" s="100">
        <f>'Bond 1'!E28</f>
        <v>-0.0003748477181</v>
      </c>
      <c r="P39" s="36">
        <f>'Bond 3'!G27</f>
        <v>0.0005499573527</v>
      </c>
      <c r="Q39" s="36">
        <f>'Bond 5'!I27</f>
        <v>-0.0004420013801</v>
      </c>
      <c r="R39" s="36">
        <f>'Bond 10'!N27</f>
        <v>-0.002308724497</v>
      </c>
      <c r="S39" s="36">
        <f>'Bond 20'!X27</f>
        <v>-0.01534566614</v>
      </c>
      <c r="T39" s="101">
        <f t="shared" si="7"/>
        <v>-0.003584256477</v>
      </c>
    </row>
    <row r="40" ht="12.75" customHeight="1">
      <c r="A40" s="102">
        <f>Stocks!A496</f>
        <v>43111</v>
      </c>
      <c r="B40" s="287">
        <f>Bonds!V18/100</f>
        <v>0.0001</v>
      </c>
      <c r="C40" s="288">
        <f>Bonds!X18/100</f>
        <v>-0.0006</v>
      </c>
      <c r="D40" s="288">
        <f>Bonds!Z18/100</f>
        <v>-0.0007</v>
      </c>
      <c r="E40" s="288">
        <f>Bonds!AE18/100</f>
        <v>-0.0004</v>
      </c>
      <c r="F40" s="289">
        <f>Bonds!AO18/100</f>
        <v>0</v>
      </c>
      <c r="G40" s="36">
        <f t="array" ref="G40">SQRT(MMULT(MMULT(TRANSPOSE($A$4:$A$8),MMULT(TRANSPOSE(EXP(B41:$F$530)-1),EXP(B41:$F$530)-1)/COUNTA($F41:F$530)),$A$4:$A$8))*NORMSINV($B$11)</f>
        <v>-0.001117140417</v>
      </c>
      <c r="H40" s="24">
        <f t="shared" si="3"/>
        <v>0</v>
      </c>
      <c r="I40" s="36">
        <f t="array" ref="I40">SQRT(MMULT(MMULT(TRANSPOSE($A$4:$A$8),MMULT(TRANSPOSE(EXP(B41:F292)-1),EXP(B41:F292)-1)/COUNTA(F41:F292)),$A$4:$A$8))*NORMSINV($B$11)</f>
        <v>-0.0008231671846</v>
      </c>
      <c r="J40" s="24">
        <f t="shared" si="4"/>
        <v>1</v>
      </c>
      <c r="K40" s="36">
        <f t="shared" si="5"/>
        <v>-0.003532708182</v>
      </c>
      <c r="L40" s="100">
        <f t="array" ref="L40">SQRT(MMULT(MMULT(TRANSPOSE($A$4:$A$8),MMULT(TRANSPOSE(EXP(B41:$F$532)-1),EXP(B41:$F$532)-1)/COUNTA(#REF!)),$A$4:$A$8))*(-1/SQRT(2*PI())*EXP(-1*(NORMSINV($B$11))^2/2)/$B$11)</f>
        <v>-0.02833108894</v>
      </c>
      <c r="M40" s="36">
        <f t="array" ref="M40">SQRT(MMULT(MMULT(TRANSPOSE($A$4:$A$8),MMULT(TRANSPOSE(EXP(B41:F292)-1),EXP(B41:F292)-1)/COUNTA(#REF!)),$A$4:$A$8))*(-1/SQRT(2*PI())*EXP(-1*(NORMSINV($B$11))^2/2)/$B$11)</f>
        <v>-0.01497082669</v>
      </c>
      <c r="N40" s="101">
        <f t="shared" si="6"/>
        <v>-0.08959076964</v>
      </c>
      <c r="O40" s="100">
        <f>'Bond 1'!E29</f>
        <v>-0.0000937470704</v>
      </c>
      <c r="P40" s="36">
        <f>'Bond 3'!G28</f>
        <v>0.001649533342</v>
      </c>
      <c r="Q40" s="36">
        <f>'Bond 5'!I28</f>
        <v>-0.00309363671</v>
      </c>
      <c r="R40" s="36">
        <f>'Bond 10'!N28</f>
        <v>-0.0030761872</v>
      </c>
      <c r="S40" s="36">
        <f>'Bond 20'!X28</f>
        <v>0</v>
      </c>
      <c r="T40" s="101">
        <f t="shared" si="7"/>
        <v>-0.0009228075278</v>
      </c>
    </row>
    <row r="41" ht="12.75" customHeight="1">
      <c r="A41" s="102">
        <f>Stocks!A495</f>
        <v>43110</v>
      </c>
      <c r="B41" s="287">
        <f>Bonds!V19/100</f>
        <v>0.0008</v>
      </c>
      <c r="C41" s="288">
        <f>Bonds!X19/100</f>
        <v>0.0004</v>
      </c>
      <c r="D41" s="288">
        <f>Bonds!Z19/100</f>
        <v>0.0003</v>
      </c>
      <c r="E41" s="288">
        <f>Bonds!AE19/100</f>
        <v>0</v>
      </c>
      <c r="F41" s="289">
        <f>Bonds!AO19/100</f>
        <v>-0.0006</v>
      </c>
      <c r="G41" s="36">
        <f t="array" ref="G41">SQRT(MMULT(MMULT(TRANSPOSE($A$4:$A$8),MMULT(TRANSPOSE(EXP(B42:$F$530)-1),EXP(B42:$F$530)-1)/COUNTA($F42:F$530)),$A$4:$A$8))*NORMSINV($B$11)</f>
        <v>-0.001118121543</v>
      </c>
      <c r="H41" s="24">
        <f t="shared" si="3"/>
        <v>1</v>
      </c>
      <c r="I41" s="36">
        <f t="array" ref="I41">SQRT(MMULT(MMULT(TRANSPOSE($A$4:$A$8),MMULT(TRANSPOSE(EXP(B42:F293)-1),EXP(B42:F293)-1)/COUNTA(F42:F293)),$A$4:$A$8))*NORMSINV($B$11)</f>
        <v>-0.0008252587253</v>
      </c>
      <c r="J41" s="24">
        <f t="shared" si="4"/>
        <v>1</v>
      </c>
      <c r="K41" s="36">
        <f t="shared" si="5"/>
        <v>-0.003535810777</v>
      </c>
      <c r="L41" s="100">
        <f t="array" ref="L41">SQRT(MMULT(MMULT(TRANSPOSE($A$4:$A$8),MMULT(TRANSPOSE(EXP(B42:$F$532)-1),EXP(B42:$F$532)-1)/COUNTA(#REF!)),$A$4:$A$8))*(-1/SQRT(2*PI())*EXP(-1*(NORMSINV($B$11))^2/2)/$B$11)</f>
        <v>-0.02832702123</v>
      </c>
      <c r="M41" s="36">
        <f t="array" ref="M41">SQRT(MMULT(MMULT(TRANSPOSE($A$4:$A$8),MMULT(TRANSPOSE(EXP(B42:F293)-1),EXP(B42:F293)-1)/COUNTA(#REF!)),$A$4:$A$8))*(-1/SQRT(2*PI())*EXP(-1*(NORMSINV($B$11))^2/2)/$B$11)</f>
        <v>-0.01500886525</v>
      </c>
      <c r="N41" s="101">
        <f t="shared" si="6"/>
        <v>-0.08957790641</v>
      </c>
      <c r="O41" s="100">
        <f>'Bond 1'!E30</f>
        <v>-0.0007500468779</v>
      </c>
      <c r="P41" s="36">
        <f>'Bond 3'!G29</f>
        <v>-0.001099037586</v>
      </c>
      <c r="Q41" s="36">
        <f>'Bond 5'!I29</f>
        <v>0.00132479553</v>
      </c>
      <c r="R41" s="36">
        <f>'Bond 10'!N29</f>
        <v>0</v>
      </c>
      <c r="S41" s="36">
        <f>'Bond 20'!X29</f>
        <v>-0.006524611984</v>
      </c>
      <c r="T41" s="101">
        <f t="shared" si="7"/>
        <v>-0.001409780184</v>
      </c>
    </row>
    <row r="42" ht="12.75" customHeight="1">
      <c r="A42" s="102">
        <f>Stocks!A494</f>
        <v>43109</v>
      </c>
      <c r="B42" s="287">
        <f>Bonds!V20/100</f>
        <v>0.0008</v>
      </c>
      <c r="C42" s="288">
        <f>Bonds!X20/100</f>
        <v>0.0004</v>
      </c>
      <c r="D42" s="288">
        <f>Bonds!Z20/100</f>
        <v>0.0001</v>
      </c>
      <c r="E42" s="288">
        <f>Bonds!AE20/100</f>
        <v>0.0001</v>
      </c>
      <c r="F42" s="289">
        <f>Bonds!AO20/100</f>
        <v>0.0005</v>
      </c>
      <c r="G42" s="36">
        <f t="array" ref="G42">SQRT(MMULT(MMULT(TRANSPOSE($A$4:$A$8),MMULT(TRANSPOSE(EXP(B43:$F$530)-1),EXP(B43:$F$530)-1)/COUNTA($F43:F$530)),$A$4:$A$8))*NORMSINV($B$11)</f>
        <v>-0.001118550567</v>
      </c>
      <c r="H42" s="24">
        <f t="shared" si="3"/>
        <v>0</v>
      </c>
      <c r="I42" s="36">
        <f t="array" ref="I42">SQRT(MMULT(MMULT(TRANSPOSE($A$4:$A$8),MMULT(TRANSPOSE(EXP(B43:F294)-1),EXP(B43:F294)-1)/COUNTA(F43:F294)),$A$4:$A$8))*NORMSINV($B$11)</f>
        <v>-0.0008235069501</v>
      </c>
      <c r="J42" s="24">
        <f t="shared" si="4"/>
        <v>0</v>
      </c>
      <c r="K42" s="36">
        <f t="shared" si="5"/>
        <v>-0.00353716747</v>
      </c>
      <c r="L42" s="100">
        <f t="array" ref="L42">SQRT(MMULT(MMULT(TRANSPOSE($A$4:$A$8),MMULT(TRANSPOSE(EXP(B43:$F$532)-1),EXP(B43:$F$532)-1)/COUNTA(#REF!)),$A$4:$A$8))*(-1/SQRT(2*PI())*EXP(-1*(NORMSINV($B$11))^2/2)/$B$11)</f>
        <v>-0.02830890015</v>
      </c>
      <c r="M42" s="36">
        <f t="array" ref="M42">SQRT(MMULT(MMULT(TRANSPOSE($A$4:$A$8),MMULT(TRANSPOSE(EXP(B43:F294)-1),EXP(B43:F294)-1)/COUNTA(#REF!)),$A$4:$A$8))*(-1/SQRT(2*PI())*EXP(-1*(NORMSINV($B$11))^2/2)/$B$11)</f>
        <v>-0.01497700595</v>
      </c>
      <c r="N42" s="101">
        <f t="shared" si="6"/>
        <v>-0.08952060252</v>
      </c>
      <c r="O42" s="100">
        <f>'Bond 1'!E31</f>
        <v>-0.0007506098705</v>
      </c>
      <c r="P42" s="36">
        <f>'Bond 3'!G30</f>
        <v>-0.001099455322</v>
      </c>
      <c r="Q42" s="36">
        <f>'Bond 5'!I30</f>
        <v>0.0004417328235</v>
      </c>
      <c r="R42" s="36">
        <f>'Bond 10'!N30</f>
        <v>0.0007683683858</v>
      </c>
      <c r="S42" s="36">
        <f>'Bond 20'!X30</f>
        <v>0.00541530159</v>
      </c>
      <c r="T42" s="101">
        <f t="shared" si="7"/>
        <v>0.0009550675213</v>
      </c>
    </row>
    <row r="43" ht="12.75" customHeight="1">
      <c r="A43" s="102">
        <f>Stocks!A493</f>
        <v>43108</v>
      </c>
      <c r="B43" s="287">
        <f>Bonds!V21/100</f>
        <v>-0.0002</v>
      </c>
      <c r="C43" s="288">
        <f>Bonds!X21/100</f>
        <v>-0.0008</v>
      </c>
      <c r="D43" s="288">
        <f>Bonds!Z21/100</f>
        <v>-0.0008</v>
      </c>
      <c r="E43" s="288">
        <f>Bonds!AE21/100</f>
        <v>-0.0005</v>
      </c>
      <c r="F43" s="289">
        <f>Bonds!AO21/100</f>
        <v>-0.0008</v>
      </c>
      <c r="G43" s="36">
        <f t="array" ref="G43">SQRT(MMULT(MMULT(TRANSPOSE($A$4:$A$8),MMULT(TRANSPOSE(EXP(B44:$F$530)-1),EXP(B44:$F$530)-1)/COUNTA($F44:F$530)),$A$4:$A$8))*NORMSINV($B$11)</f>
        <v>-0.001117790586</v>
      </c>
      <c r="H43" s="24">
        <f t="shared" si="3"/>
        <v>1</v>
      </c>
      <c r="I43" s="36">
        <f t="array" ref="I43">SQRT(MMULT(MMULT(TRANSPOSE($A$4:$A$8),MMULT(TRANSPOSE(EXP(B44:F295)-1),EXP(B44:F295)-1)/COUNTA(F44:F295)),$A$4:$A$8))*NORMSINV($B$11)</f>
        <v>-0.0008199974018</v>
      </c>
      <c r="J43" s="24">
        <f t="shared" si="4"/>
        <v>1</v>
      </c>
      <c r="K43" s="36">
        <f t="shared" si="5"/>
        <v>-0.003534764198</v>
      </c>
      <c r="L43" s="100">
        <f t="array" ref="L43">SQRT(MMULT(MMULT(TRANSPOSE($A$4:$A$8),MMULT(TRANSPOSE(EXP(B44:$F$532)-1),EXP(B44:$F$532)-1)/COUNTA(#REF!)),$A$4:$A$8))*(-1/SQRT(2*PI())*EXP(-1*(NORMSINV($B$11))^2/2)/$B$11)</f>
        <v>-0.02826066594</v>
      </c>
      <c r="M43" s="36">
        <f t="array" ref="M43">SQRT(MMULT(MMULT(TRANSPOSE($A$4:$A$8),MMULT(TRANSPOSE(EXP(B44:F295)-1),EXP(B44:F295)-1)/COUNTA(#REF!)),$A$4:$A$8))*(-1/SQRT(2*PI())*EXP(-1*(NORMSINV($B$11))^2/2)/$B$11)</f>
        <v>-0.01491317829</v>
      </c>
      <c r="N43" s="101">
        <f t="shared" si="6"/>
        <v>-0.08936807255</v>
      </c>
      <c r="O43" s="100">
        <f>'Bond 1'!E32</f>
        <v>0.0001877934272</v>
      </c>
      <c r="P43" s="36">
        <f>'Bond 3'!G31</f>
        <v>0.002199743909</v>
      </c>
      <c r="Q43" s="36">
        <f>'Bond 5'!I31</f>
        <v>-0.003534089399</v>
      </c>
      <c r="R43" s="36">
        <f>'Bond 10'!N31</f>
        <v>-0.003842226872</v>
      </c>
      <c r="S43" s="36">
        <f>'Bond 20'!X31</f>
        <v>-0.008689517773</v>
      </c>
      <c r="T43" s="101">
        <f t="shared" si="7"/>
        <v>-0.002735659341</v>
      </c>
    </row>
    <row r="44" ht="12.75" customHeight="1">
      <c r="A44" s="102">
        <f>Stocks!A492</f>
        <v>43105</v>
      </c>
      <c r="B44" s="287">
        <f>Bonds!V22/100</f>
        <v>0.0017</v>
      </c>
      <c r="C44" s="288">
        <f>Bonds!X22/100</f>
        <v>-0.0001</v>
      </c>
      <c r="D44" s="288">
        <f>Bonds!Z22/100</f>
        <v>0.0002</v>
      </c>
      <c r="E44" s="288">
        <f>Bonds!AE22/100</f>
        <v>0.0002</v>
      </c>
      <c r="F44" s="289">
        <f>Bonds!AO22/100</f>
        <v>-0.0003</v>
      </c>
      <c r="G44" s="36">
        <f t="array" ref="G44">SQRT(MMULT(MMULT(TRANSPOSE($A$4:$A$8),MMULT(TRANSPOSE(EXP(B45:$F$530)-1),EXP(B45:$F$530)-1)/COUNTA($F45:F$530)),$A$4:$A$8))*NORMSINV($B$11)</f>
        <v>-0.001118363577</v>
      </c>
      <c r="H44" s="24">
        <f t="shared" si="3"/>
        <v>0</v>
      </c>
      <c r="I44" s="36">
        <f t="array" ref="I44">SQRT(MMULT(MMULT(TRANSPOSE($A$4:$A$8),MMULT(TRANSPOSE(EXP(B45:F296)-1),EXP(B45:F296)-1)/COUNTA(F45:F296)),$A$4:$A$8))*NORMSINV($B$11)</f>
        <v>-0.0008186681453</v>
      </c>
      <c r="J44" s="24">
        <f t="shared" si="4"/>
        <v>0</v>
      </c>
      <c r="K44" s="36">
        <f t="shared" si="5"/>
        <v>-0.003536576154</v>
      </c>
      <c r="L44" s="100">
        <f t="array" ref="L44">SQRT(MMULT(MMULT(TRANSPOSE($A$4:$A$8),MMULT(TRANSPOSE(EXP(B45:$F$532)-1),EXP(B45:$F$532)-1)/COUNTA(#REF!)),$A$4:$A$8))*(-1/SQRT(2*PI())*EXP(-1*(NORMSINV($B$11))^2/2)/$B$11)</f>
        <v>-0.0282461078</v>
      </c>
      <c r="M44" s="36">
        <f t="array" ref="M44">SQRT(MMULT(MMULT(TRANSPOSE($A$4:$A$8),MMULT(TRANSPOSE(EXP(B45:F296)-1),EXP(B45:F296)-1)/COUNTA(#REF!)),$A$4:$A$8))*(-1/SQRT(2*PI())*EXP(-1*(NORMSINV($B$11))^2/2)/$B$11)</f>
        <v>-0.01488900329</v>
      </c>
      <c r="N44" s="101">
        <f t="shared" si="6"/>
        <v>-0.08932203567</v>
      </c>
      <c r="O44" s="100">
        <f>'Bond 1'!E33</f>
        <v>-0.001595944424</v>
      </c>
      <c r="P44" s="36">
        <f>'Bond 3'!G32</f>
        <v>0.0002747510835</v>
      </c>
      <c r="Q44" s="36">
        <f>'Bond 5'!I32</f>
        <v>0.0008827282633</v>
      </c>
      <c r="R44" s="36">
        <f>'Bond 10'!N32</f>
        <v>0.001535474615</v>
      </c>
      <c r="S44" s="36">
        <f>'Bond 20'!X32</f>
        <v>-0.003244442439</v>
      </c>
      <c r="T44" s="101">
        <f t="shared" si="7"/>
        <v>-0.0004294865801</v>
      </c>
    </row>
    <row r="45" ht="12.75" customHeight="1">
      <c r="A45" s="102">
        <f>Stocks!A491</f>
        <v>43104</v>
      </c>
      <c r="B45" s="287">
        <f>Bonds!V23/100</f>
        <v>-0.0014</v>
      </c>
      <c r="C45" s="288">
        <f>Bonds!X23/100</f>
        <v>-0.0004</v>
      </c>
      <c r="D45" s="288">
        <f>Bonds!Z23/100</f>
        <v>-0.0006</v>
      </c>
      <c r="E45" s="288">
        <f>Bonds!AE23/100</f>
        <v>-0.0005</v>
      </c>
      <c r="F45" s="289">
        <f>Bonds!AO23/100</f>
        <v>-0.0001</v>
      </c>
      <c r="G45" s="36">
        <f t="array" ref="G45">SQRT(MMULT(MMULT(TRANSPOSE($A$4:$A$8),MMULT(TRANSPOSE(EXP(B46:$F$530)-1),EXP(B46:$F$530)-1)/COUNTA($F46:F$530)),$A$4:$A$8))*NORMSINV($B$11)</f>
        <v>-0.001117722022</v>
      </c>
      <c r="H45" s="24">
        <f t="shared" si="3"/>
        <v>0</v>
      </c>
      <c r="I45" s="36">
        <f t="array" ref="I45">SQRT(MMULT(MMULT(TRANSPOSE($A$4:$A$8),MMULT(TRANSPOSE(EXP(B46:F297)-1),EXP(B46:F297)-1)/COUNTA(F46:F297)),$A$4:$A$8))*NORMSINV($B$11)</f>
        <v>-0.0008151211797</v>
      </c>
      <c r="J45" s="24">
        <f t="shared" si="4"/>
        <v>1</v>
      </c>
      <c r="K45" s="36">
        <f t="shared" si="5"/>
        <v>-0.003534547382</v>
      </c>
      <c r="L45" s="100">
        <f t="array" ref="L45">SQRT(MMULT(MMULT(TRANSPOSE($A$4:$A$8),MMULT(TRANSPOSE(EXP(B46:$F$532)-1),EXP(B46:$F$532)-1)/COUNTA(#REF!)),$A$4:$A$8))*(-1/SQRT(2*PI())*EXP(-1*(NORMSINV($B$11))^2/2)/$B$11)</f>
        <v>-0.02820084622</v>
      </c>
      <c r="M45" s="36">
        <f t="array" ref="M45">SQRT(MMULT(MMULT(TRANSPOSE($A$4:$A$8),MMULT(TRANSPOSE(EXP(B46:F297)-1),EXP(B46:F297)-1)/COUNTA(#REF!)),$A$4:$A$8))*(-1/SQRT(2*PI())*EXP(-1*(NORMSINV($B$11))^2/2)/$B$11)</f>
        <v>-0.01482449512</v>
      </c>
      <c r="N45" s="101">
        <f t="shared" si="6"/>
        <v>-0.08917890601</v>
      </c>
      <c r="O45" s="100">
        <f>'Bond 1'!E34</f>
        <v>0.001316408087</v>
      </c>
      <c r="P45" s="36">
        <f>'Bond 3'!G33</f>
        <v>0.001098870835</v>
      </c>
      <c r="Q45" s="36">
        <f>'Bond 5'!I33</f>
        <v>-0.002648734414</v>
      </c>
      <c r="R45" s="36">
        <f>'Bond 10'!N33</f>
        <v>-0.003840197489</v>
      </c>
      <c r="S45" s="36">
        <f>'Bond 20'!X33</f>
        <v>-0.001079309249</v>
      </c>
      <c r="T45" s="101">
        <f t="shared" si="7"/>
        <v>-0.001030592446</v>
      </c>
    </row>
    <row r="46" ht="12.75" customHeight="1">
      <c r="A46" s="102">
        <f>Stocks!A490</f>
        <v>43103</v>
      </c>
      <c r="B46" s="287">
        <f>Bonds!V24/100</f>
        <v>-0.0013</v>
      </c>
      <c r="C46" s="288">
        <f>Bonds!X24/100</f>
        <v>-0.0005</v>
      </c>
      <c r="D46" s="288">
        <f>Bonds!Z24/100</f>
        <v>-0.0003</v>
      </c>
      <c r="E46" s="288">
        <f>Bonds!AE24/100</f>
        <v>-0.0001</v>
      </c>
      <c r="F46" s="289">
        <f>Bonds!AO24/100</f>
        <v>-0.0004</v>
      </c>
      <c r="G46" s="36">
        <f t="array" ref="G46">SQRT(MMULT(MMULT(TRANSPOSE($A$4:$A$8),MMULT(TRANSPOSE(EXP(B47:$F$530)-1),EXP(B47:$F$530)-1)/COUNTA($F47:F$530)),$A$4:$A$8))*NORMSINV($B$11)</f>
        <v>-0.001117525291</v>
      </c>
      <c r="H46" s="24">
        <f t="shared" si="3"/>
        <v>0</v>
      </c>
      <c r="I46" s="36">
        <f t="array" ref="I46">SQRT(MMULT(MMULT(TRANSPOSE($A$4:$A$8),MMULT(TRANSPOSE(EXP(B47:F298)-1),EXP(B47:F298)-1)/COUNTA(F47:F298)),$A$4:$A$8))*NORMSINV($B$11)</f>
        <v>-0.0008130846072</v>
      </c>
      <c r="J46" s="24">
        <f t="shared" si="4"/>
        <v>0</v>
      </c>
      <c r="K46" s="36">
        <f t="shared" si="5"/>
        <v>-0.003533925261</v>
      </c>
      <c r="L46" s="100">
        <f t="array" ref="L46">SQRT(MMULT(MMULT(TRANSPOSE($A$4:$A$8),MMULT(TRANSPOSE(EXP(B47:$F$532)-1),EXP(B47:$F$532)-1)/COUNTA(#REF!)),$A$4:$A$8))*(-1/SQRT(2*PI())*EXP(-1*(NORMSINV($B$11))^2/2)/$B$11)</f>
        <v>-0.02816679963</v>
      </c>
      <c r="M46" s="36">
        <f t="array" ref="M46">SQRT(MMULT(MMULT(TRANSPOSE($A$4:$A$8),MMULT(TRANSPOSE(EXP(B47:F298)-1),EXP(B47:F298)-1)/COUNTA(#REF!)),$A$4:$A$8))*(-1/SQRT(2*PI())*EXP(-1*(NORMSINV($B$11))^2/2)/$B$11)</f>
        <v>-0.01478745626</v>
      </c>
      <c r="N46" s="101">
        <f t="shared" si="6"/>
        <v>-0.08907124124</v>
      </c>
      <c r="O46" s="100">
        <f>'Bond 1'!E35</f>
        <v>0.001220771903</v>
      </c>
      <c r="P46" s="36">
        <f>'Bond 3'!G34</f>
        <v>0.001373075106</v>
      </c>
      <c r="Q46" s="36">
        <f>'Bond 5'!I34</f>
        <v>-0.001323504283</v>
      </c>
      <c r="R46" s="36">
        <f>'Bond 10'!N34</f>
        <v>-0.0007673122032</v>
      </c>
      <c r="S46" s="36">
        <f>'Bond 20'!X34</f>
        <v>-0.004317037006</v>
      </c>
      <c r="T46" s="101">
        <f t="shared" si="7"/>
        <v>-0.0007628012965</v>
      </c>
    </row>
    <row r="47" ht="12.75" customHeight="1">
      <c r="A47" s="102">
        <f>Stocks!A489</f>
        <v>43102</v>
      </c>
      <c r="B47" s="287">
        <f>Bonds!V25/100</f>
        <v>0.0009</v>
      </c>
      <c r="C47" s="288">
        <f>Bonds!X25/100</f>
        <v>0.0004</v>
      </c>
      <c r="D47" s="288">
        <f>Bonds!Z25/100</f>
        <v>0.0004</v>
      </c>
      <c r="E47" s="288">
        <f>Bonds!AE25/100</f>
        <v>-0.0002</v>
      </c>
      <c r="F47" s="289">
        <f>Bonds!AO25/100</f>
        <v>-0.0018</v>
      </c>
      <c r="G47" s="36">
        <f t="array" ref="G47">SQRT(MMULT(MMULT(TRANSPOSE($A$4:$A$8),MMULT(TRANSPOSE(EXP(B48:$F$530)-1),EXP(B48:$F$530)-1)/COUNTA($F48:F$530)),$A$4:$A$8))*NORMSINV($B$11)</f>
        <v>-0.001118663786</v>
      </c>
      <c r="H47" s="24">
        <f t="shared" si="3"/>
        <v>1</v>
      </c>
      <c r="I47" s="36">
        <f t="array" ref="I47">SQRT(MMULT(MMULT(TRANSPOSE($A$4:$A$8),MMULT(TRANSPOSE(EXP(B48:F299)-1),EXP(B48:F299)-1)/COUNTA(F48:F299)),$A$4:$A$8))*NORMSINV($B$11)</f>
        <v>-0.0008180951301</v>
      </c>
      <c r="J47" s="24">
        <f t="shared" si="4"/>
        <v>1</v>
      </c>
      <c r="K47" s="36">
        <f t="shared" si="5"/>
        <v>-0.003537525499</v>
      </c>
      <c r="L47" s="100">
        <f t="array" ref="L47">SQRT(MMULT(MMULT(TRANSPOSE($A$4:$A$8),MMULT(TRANSPOSE(EXP(B48:$F$532)-1),EXP(B48:$F$532)-1)/COUNTA(#REF!)),$A$4:$A$8))*(-1/SQRT(2*PI())*EXP(-1*(NORMSINV($B$11))^2/2)/$B$11)</f>
        <v>-0.02816635234</v>
      </c>
      <c r="M47" s="36">
        <f t="array" ref="M47">SQRT(MMULT(MMULT(TRANSPOSE($A$4:$A$8),MMULT(TRANSPOSE(EXP(B48:F299)-1),EXP(B48:F299)-1)/COUNTA(#REF!)),$A$4:$A$8))*(-1/SQRT(2*PI())*EXP(-1*(NORMSINV($B$11))^2/2)/$B$11)</f>
        <v>-0.01487858194</v>
      </c>
      <c r="N47" s="101">
        <f t="shared" si="6"/>
        <v>-0.08906982676</v>
      </c>
      <c r="O47" s="100">
        <f>'Bond 1'!E36</f>
        <v>-0.0008441193022</v>
      </c>
      <c r="P47" s="36">
        <f>'Bond 3'!G35</f>
        <v>-0.001097940015</v>
      </c>
      <c r="Q47" s="36">
        <f>'Bond 5'!I35</f>
        <v>0.001764157082</v>
      </c>
      <c r="R47" s="36">
        <f>'Bond 10'!N35</f>
        <v>-0.00153454926</v>
      </c>
      <c r="S47" s="36">
        <f>'Bond 20'!X35</f>
        <v>-0.01938501751</v>
      </c>
      <c r="T47" s="101">
        <f t="shared" si="7"/>
        <v>-0.0042194938</v>
      </c>
    </row>
    <row r="48" ht="12.75" customHeight="1">
      <c r="A48" s="102">
        <f>Stocks!A488</f>
        <v>43098</v>
      </c>
      <c r="B48" s="287">
        <f>Bonds!V26/100</f>
        <v>-0.0017</v>
      </c>
      <c r="C48" s="288">
        <f>Bonds!X26/100</f>
        <v>-0.0004</v>
      </c>
      <c r="D48" s="288">
        <f>Bonds!Z26/100</f>
        <v>-0.0003</v>
      </c>
      <c r="E48" s="288">
        <f>Bonds!AE26/100</f>
        <v>0.0001</v>
      </c>
      <c r="F48" s="289">
        <f>Bonds!AO26/100</f>
        <v>0.0017</v>
      </c>
      <c r="G48" s="36">
        <f t="array" ref="G48">SQRT(MMULT(MMULT(TRANSPOSE($A$4:$A$8),MMULT(TRANSPOSE(EXP(B49:$F$530)-1),EXP(B49:$F$530)-1)/COUNTA($F49:F$530)),$A$4:$A$8))*NORMSINV($B$11)</f>
        <v>-0.001119752155</v>
      </c>
      <c r="H48" s="24">
        <f t="shared" si="3"/>
        <v>0</v>
      </c>
      <c r="I48" s="36">
        <f t="array" ref="I48">SQRT(MMULT(MMULT(TRANSPOSE($A$4:$A$8),MMULT(TRANSPOSE(EXP(B49:F300)-1),EXP(B49:F300)-1)/COUNTA(F49:F300)),$A$4:$A$8))*NORMSINV($B$11)</f>
        <v>-0.0008223090017</v>
      </c>
      <c r="J48" s="24">
        <f t="shared" si="4"/>
        <v>0</v>
      </c>
      <c r="K48" s="36">
        <f t="shared" si="5"/>
        <v>-0.003540967226</v>
      </c>
      <c r="L48" s="100">
        <f t="array" ref="L48">SQRT(MMULT(MMULT(TRANSPOSE($A$4:$A$8),MMULT(TRANSPOSE(EXP(B49:$F$532)-1),EXP(B49:$F$532)-1)/COUNTA(#REF!)),$A$4:$A$8))*(-1/SQRT(2*PI())*EXP(-1*(NORMSINV($B$11))^2/2)/$B$11)</f>
        <v>-0.02816455472</v>
      </c>
      <c r="M48" s="36">
        <f t="array" ref="M48">SQRT(MMULT(MMULT(TRANSPOSE($A$4:$A$8),MMULT(TRANSPOSE(EXP(B49:F300)-1),EXP(B49:F300)-1)/COUNTA(#REF!)),$A$4:$A$8))*(-1/SQRT(2*PI())*EXP(-1*(NORMSINV($B$11))^2/2)/$B$11)</f>
        <v>-0.01495521903</v>
      </c>
      <c r="N48" s="101">
        <f t="shared" si="6"/>
        <v>-0.0890641422</v>
      </c>
      <c r="O48" s="100">
        <f>'Bond 1'!E37</f>
        <v>0.001595794612</v>
      </c>
      <c r="P48" s="36">
        <f>'Bond 3'!G36</f>
        <v>0.001098359645</v>
      </c>
      <c r="Q48" s="36">
        <f>'Bond 5'!I36</f>
        <v>-0.001323686174</v>
      </c>
      <c r="R48" s="36">
        <f>'Bond 10'!N36</f>
        <v>0.0007667851038</v>
      </c>
      <c r="S48" s="36">
        <f>'Bond 20'!X36</f>
        <v>0.01810026378</v>
      </c>
      <c r="T48" s="101">
        <f t="shared" si="7"/>
        <v>0.004047503392</v>
      </c>
    </row>
    <row r="49" ht="12.75" customHeight="1">
      <c r="A49" s="102">
        <f>Stocks!A487</f>
        <v>43097</v>
      </c>
      <c r="B49" s="287">
        <f>Bonds!V27/100</f>
        <v>-0.0008</v>
      </c>
      <c r="C49" s="288">
        <f>Bonds!X27/100</f>
        <v>-0.0002</v>
      </c>
      <c r="D49" s="288">
        <f>Bonds!Z27/100</f>
        <v>0.0001</v>
      </c>
      <c r="E49" s="288">
        <f>Bonds!AE27/100</f>
        <v>0.0002</v>
      </c>
      <c r="F49" s="289">
        <f>Bonds!AO27/100</f>
        <v>0.0003</v>
      </c>
      <c r="G49" s="36">
        <f t="array" ref="G49">SQRT(MMULT(MMULT(TRANSPOSE($A$4:$A$8),MMULT(TRANSPOSE(EXP(B50:$F$530)-1),EXP(B50:$F$530)-1)/COUNTA($F50:F$530)),$A$4:$A$8))*NORMSINV($B$11)</f>
        <v>-0.00112088348</v>
      </c>
      <c r="H49" s="24">
        <f t="shared" si="3"/>
        <v>0</v>
      </c>
      <c r="I49" s="36">
        <f t="array" ref="I49">SQRT(MMULT(MMULT(TRANSPOSE($A$4:$A$8),MMULT(TRANSPOSE(EXP(B50:F301)-1),EXP(B50:F301)-1)/COUNTA(F50:F301)),$A$4:$A$8))*NORMSINV($B$11)</f>
        <v>-0.0008228577738</v>
      </c>
      <c r="J49" s="24">
        <f t="shared" si="4"/>
        <v>0</v>
      </c>
      <c r="K49" s="36">
        <f t="shared" si="5"/>
        <v>-0.003544544787</v>
      </c>
      <c r="L49" s="100">
        <f t="array" ref="L49">SQRT(MMULT(MMULT(TRANSPOSE($A$4:$A$8),MMULT(TRANSPOSE(EXP(B50:$F$532)-1),EXP(B50:$F$532)-1)/COUNTA(#REF!)),$A$4:$A$8))*(-1/SQRT(2*PI())*EXP(-1*(NORMSINV($B$11))^2/2)/$B$11)</f>
        <v>-0.02816374929</v>
      </c>
      <c r="M49" s="36">
        <f t="array" ref="M49">SQRT(MMULT(MMULT(TRANSPOSE($A$4:$A$8),MMULT(TRANSPOSE(EXP(B50:F301)-1),EXP(B50:F301)-1)/COUNTA(#REF!)),$A$4:$A$8))*(-1/SQRT(2*PI())*EXP(-1*(NORMSINV($B$11))^2/2)/$B$11)</f>
        <v>-0.01496519947</v>
      </c>
      <c r="N49" s="101">
        <f t="shared" si="6"/>
        <v>-0.08906159521</v>
      </c>
      <c r="O49" s="100">
        <f>'Bond 1'!E38</f>
        <v>0.0007497656982</v>
      </c>
      <c r="P49" s="36">
        <f>'Bond 3'!G37</f>
        <v>0.0005489791121</v>
      </c>
      <c r="Q49" s="36">
        <f>'Bond 5'!I37</f>
        <v>0.0004411051668</v>
      </c>
      <c r="R49" s="36">
        <f>'Bond 10'!N37</f>
        <v>0.001534262282</v>
      </c>
      <c r="S49" s="36">
        <f>'Bond 20'!X37</f>
        <v>0.003229108367</v>
      </c>
      <c r="T49" s="101">
        <f t="shared" si="7"/>
        <v>0.001300644125</v>
      </c>
    </row>
    <row r="50" ht="12.75" customHeight="1">
      <c r="A50" s="102">
        <f>Stocks!A486</f>
        <v>43096</v>
      </c>
      <c r="B50" s="287">
        <f>Bonds!V28/100</f>
        <v>0.0002</v>
      </c>
      <c r="C50" s="288">
        <f>Bonds!X28/100</f>
        <v>-0.0001</v>
      </c>
      <c r="D50" s="288">
        <f>Bonds!Z28/100</f>
        <v>-0.0001</v>
      </c>
      <c r="E50" s="288">
        <f>Bonds!AE28/100</f>
        <v>0.0001</v>
      </c>
      <c r="F50" s="289">
        <f>Bonds!AO28/100</f>
        <v>0.0002</v>
      </c>
      <c r="G50" s="36">
        <f t="array" ref="G50">SQRT(MMULT(MMULT(TRANSPOSE($A$4:$A$8),MMULT(TRANSPOSE(EXP(B51:$F$530)-1),EXP(B51:$F$530)-1)/COUNTA($F51:F$530)),$A$4:$A$8))*NORMSINV($B$11)</f>
        <v>-0.001122032365</v>
      </c>
      <c r="H50" s="24">
        <f t="shared" si="3"/>
        <v>0</v>
      </c>
      <c r="I50" s="36">
        <f t="array" ref="I50">SQRT(MMULT(MMULT(TRANSPOSE($A$4:$A$8),MMULT(TRANSPOSE(EXP(B51:F302)-1),EXP(B51:F302)-1)/COUNTA(F51:F302)),$A$4:$A$8))*NORMSINV($B$11)</f>
        <v>-0.0008228159757</v>
      </c>
      <c r="J50" s="24">
        <f t="shared" si="4"/>
        <v>0</v>
      </c>
      <c r="K50" s="36">
        <f t="shared" si="5"/>
        <v>-0.003548177882</v>
      </c>
      <c r="L50" s="100">
        <f t="array" ref="L50">SQRT(MMULT(MMULT(TRANSPOSE($A$4:$A$8),MMULT(TRANSPOSE(EXP(B51:$F$532)-1),EXP(B51:$F$532)-1)/COUNTA(#REF!)),$A$4:$A$8))*(-1/SQRT(2*PI())*EXP(-1*(NORMSINV($B$11))^2/2)/$B$11)</f>
        <v>-0.02816329513</v>
      </c>
      <c r="M50" s="36">
        <f t="array" ref="M50">SQRT(MMULT(MMULT(TRANSPOSE($A$4:$A$8),MMULT(TRANSPOSE(EXP(B51:F302)-1),EXP(B51:F302)-1)/COUNTA(#REF!)),$A$4:$A$8))*(-1/SQRT(2*PI())*EXP(-1*(NORMSINV($B$11))^2/2)/$B$11)</f>
        <v>-0.0149644393</v>
      </c>
      <c r="N50" s="101">
        <f t="shared" si="6"/>
        <v>-0.08906015903</v>
      </c>
      <c r="O50" s="100">
        <f>'Bond 1'!E39</f>
        <v>-0.0001873009927</v>
      </c>
      <c r="P50" s="36">
        <f>'Bond 3'!G38</f>
        <v>0.0002744383268</v>
      </c>
      <c r="Q50" s="36">
        <f>'Bond 5'!I38</f>
        <v>-0.0004411699847</v>
      </c>
      <c r="R50" s="36">
        <f>'Bond 10'!N38</f>
        <v>0.0007675212484</v>
      </c>
      <c r="S50" s="36">
        <f>'Bond 20'!X38</f>
        <v>0.002156671059</v>
      </c>
      <c r="T50" s="101">
        <f t="shared" si="7"/>
        <v>0.0005140319313</v>
      </c>
    </row>
    <row r="51" ht="12.75" customHeight="1">
      <c r="A51" s="102">
        <f>Stocks!A485</f>
        <v>43095</v>
      </c>
      <c r="B51" s="287">
        <f>Bonds!V29/100</f>
        <v>-0.0007</v>
      </c>
      <c r="C51" s="288">
        <f>Bonds!X29/100</f>
        <v>0.0002</v>
      </c>
      <c r="D51" s="288">
        <f>Bonds!Z29/100</f>
        <v>0.0002</v>
      </c>
      <c r="E51" s="288">
        <f>Bonds!AE29/100</f>
        <v>-0.0001</v>
      </c>
      <c r="F51" s="289">
        <f>Bonds!AO29/100</f>
        <v>0</v>
      </c>
      <c r="G51" s="36">
        <f t="array" ref="G51">SQRT(MMULT(MMULT(TRANSPOSE($A$4:$A$8),MMULT(TRANSPOSE(EXP(B52:$F$530)-1),EXP(B52:$F$530)-1)/COUNTA($F52:F$530)),$A$4:$A$8))*NORMSINV($B$11)</f>
        <v>-0.001123170836</v>
      </c>
      <c r="H51" s="24">
        <f t="shared" si="3"/>
        <v>0</v>
      </c>
      <c r="I51" s="36">
        <f t="array" ref="I51">SQRT(MMULT(MMULT(TRANSPOSE($A$4:$A$8),MMULT(TRANSPOSE(EXP(B52:F303)-1),EXP(B52:F303)-1)/COUNTA(F52:F303)),$A$4:$A$8))*NORMSINV($B$11)</f>
        <v>-0.0008227377842</v>
      </c>
      <c r="J51" s="24">
        <f t="shared" si="4"/>
        <v>0</v>
      </c>
      <c r="K51" s="36">
        <f t="shared" si="5"/>
        <v>-0.003551778042</v>
      </c>
      <c r="L51" s="100">
        <f t="array" ref="L51">SQRT(MMULT(MMULT(TRANSPOSE($A$4:$A$8),MMULT(TRANSPOSE(EXP(B52:$F$532)-1),EXP(B52:$F$532)-1)/COUNTA(#REF!)),$A$4:$A$8))*(-1/SQRT(2*PI())*EXP(-1*(NORMSINV($B$11))^2/2)/$B$11)</f>
        <v>-0.02816248918</v>
      </c>
      <c r="M51" s="36">
        <f t="array" ref="M51">SQRT(MMULT(MMULT(TRANSPOSE($A$4:$A$8),MMULT(TRANSPOSE(EXP(B52:F303)-1),EXP(B52:F303)-1)/COUNTA(#REF!)),$A$4:$A$8))*(-1/SQRT(2*PI())*EXP(-1*(NORMSINV($B$11))^2/2)/$B$11)</f>
        <v>-0.01496301724</v>
      </c>
      <c r="N51" s="101">
        <f t="shared" si="6"/>
        <v>-0.0890576104</v>
      </c>
      <c r="O51" s="100">
        <f>'Bond 1'!E40</f>
        <v>0.0006556762833</v>
      </c>
      <c r="P51" s="36">
        <f>'Bond 3'!G39</f>
        <v>-0.0005488210877</v>
      </c>
      <c r="Q51" s="36">
        <f>'Bond 5'!I39</f>
        <v>0.0008822373232</v>
      </c>
      <c r="R51" s="36">
        <f>'Bond 10'!N39</f>
        <v>-0.0007677217742</v>
      </c>
      <c r="S51" s="36">
        <f>'Bond 20'!X39</f>
        <v>0</v>
      </c>
      <c r="T51" s="101">
        <f t="shared" si="7"/>
        <v>0.0000442741489</v>
      </c>
    </row>
    <row r="52" ht="12.75" customHeight="1">
      <c r="A52" s="102">
        <f>Stocks!A484</f>
        <v>43091</v>
      </c>
      <c r="B52" s="287">
        <f>Bonds!V30/100</f>
        <v>-0.0005</v>
      </c>
      <c r="C52" s="288">
        <f>Bonds!X30/100</f>
        <v>-0.0002</v>
      </c>
      <c r="D52" s="288">
        <f>Bonds!Z30/100</f>
        <v>-0.0001</v>
      </c>
      <c r="E52" s="288">
        <f>Bonds!AE30/100</f>
        <v>0.0003</v>
      </c>
      <c r="F52" s="289">
        <f>Bonds!AO30/100</f>
        <v>0.0009</v>
      </c>
      <c r="G52" s="36">
        <f t="array" ref="G52">SQRT(MMULT(MMULT(TRANSPOSE($A$4:$A$8),MMULT(TRANSPOSE(EXP(B53:$F$530)-1),EXP(B53:$F$530)-1)/COUNTA($F53:F$530)),$A$4:$A$8))*NORMSINV($B$11)</f>
        <v>-0.001124312766</v>
      </c>
      <c r="H52" s="24">
        <f t="shared" si="3"/>
        <v>0</v>
      </c>
      <c r="I52" s="36">
        <f t="array" ref="I52">SQRT(MMULT(MMULT(TRANSPOSE($A$4:$A$8),MMULT(TRANSPOSE(EXP(B53:F304)-1),EXP(B53:F304)-1)/COUNTA(F53:F304)),$A$4:$A$8))*NORMSINV($B$11)</f>
        <v>-0.0008232853323</v>
      </c>
      <c r="J52" s="24">
        <f t="shared" si="4"/>
        <v>0</v>
      </c>
      <c r="K52" s="36">
        <f t="shared" si="5"/>
        <v>-0.003555389143</v>
      </c>
      <c r="L52" s="100">
        <f t="array" ref="L52">SQRT(MMULT(MMULT(TRANSPOSE($A$4:$A$8),MMULT(TRANSPOSE(EXP(B53:$F$532)-1),EXP(B53:$F$532)-1)/COUNTA(#REF!)),$A$4:$A$8))*(-1/SQRT(2*PI())*EXP(-1*(NORMSINV($B$11))^2/2)/$B$11)</f>
        <v>-0.02816167962</v>
      </c>
      <c r="M52" s="36">
        <f t="array" ref="M52">SQRT(MMULT(MMULT(TRANSPOSE($A$4:$A$8),MMULT(TRANSPOSE(EXP(B53:F304)-1),EXP(B53:F304)-1)/COUNTA(#REF!)),$A$4:$A$8))*(-1/SQRT(2*PI())*EXP(-1*(NORMSINV($B$11))^2/2)/$B$11)</f>
        <v>-0.01497297542</v>
      </c>
      <c r="N52" s="101">
        <f t="shared" si="6"/>
        <v>-0.08905505033</v>
      </c>
      <c r="O52" s="100">
        <f>'Bond 1'!E41</f>
        <v>0.000468033324</v>
      </c>
      <c r="P52" s="36">
        <f>'Bond 3'!G40</f>
        <v>0.0005489366988</v>
      </c>
      <c r="Q52" s="36">
        <f>'Bond 5'!I40</f>
        <v>-0.0004412285069</v>
      </c>
      <c r="R52" s="36">
        <f>'Bond 10'!N40</f>
        <v>0.002302583518</v>
      </c>
      <c r="S52" s="36">
        <f>'Bond 20'!X40</f>
        <v>0.009716943806</v>
      </c>
      <c r="T52" s="101">
        <f t="shared" si="7"/>
        <v>0.002519053768</v>
      </c>
    </row>
    <row r="53" ht="12.75" customHeight="1">
      <c r="A53" s="102">
        <f>Stocks!A483</f>
        <v>43090</v>
      </c>
      <c r="B53" s="287">
        <f>Bonds!V31/100</f>
        <v>-0.0006</v>
      </c>
      <c r="C53" s="288">
        <f>Bonds!X31/100</f>
        <v>-0.0005</v>
      </c>
      <c r="D53" s="288">
        <f>Bonds!Z31/100</f>
        <v>-0.0001</v>
      </c>
      <c r="E53" s="288">
        <f>Bonds!AE31/100</f>
        <v>0.0001</v>
      </c>
      <c r="F53" s="289">
        <f>Bonds!AO31/100</f>
        <v>0</v>
      </c>
      <c r="G53" s="36">
        <f t="array" ref="G53">SQRT(MMULT(MMULT(TRANSPOSE($A$4:$A$8),MMULT(TRANSPOSE(EXP(B54:$F$530)-1),EXP(B54:$F$530)-1)/COUNTA($F54:F$530)),$A$4:$A$8))*NORMSINV($B$11)</f>
        <v>-0.001125246835</v>
      </c>
      <c r="H53" s="24">
        <f t="shared" si="3"/>
        <v>0</v>
      </c>
      <c r="I53" s="36">
        <f t="array" ref="I53">SQRT(MMULT(MMULT(TRANSPOSE($A$4:$A$8),MMULT(TRANSPOSE(EXP(B54:F305)-1),EXP(B54:F305)-1)/COUNTA(F54:F305)),$A$4:$A$8))*NORMSINV($B$11)</f>
        <v>-0.0008227011488</v>
      </c>
      <c r="J53" s="24">
        <f t="shared" si="4"/>
        <v>0</v>
      </c>
      <c r="K53" s="36">
        <f t="shared" si="5"/>
        <v>-0.003558342929</v>
      </c>
      <c r="L53" s="100">
        <f t="array" ref="L53">SQRT(MMULT(MMULT(TRANSPOSE($A$4:$A$8),MMULT(TRANSPOSE(EXP(B54:$F$532)-1),EXP(B54:$F$532)-1)/COUNTA(#REF!)),$A$4:$A$8))*(-1/SQRT(2*PI())*EXP(-1*(NORMSINV($B$11))^2/2)/$B$11)</f>
        <v>-0.02815557836</v>
      </c>
      <c r="M53" s="36">
        <f t="array" ref="M53">SQRT(MMULT(MMULT(TRANSPOSE($A$4:$A$8),MMULT(TRANSPOSE(EXP(B54:F305)-1),EXP(B54:F305)-1)/COUNTA(#REF!)),$A$4:$A$8))*(-1/SQRT(2*PI())*EXP(-1*(NORMSINV($B$11))^2/2)/$B$11)</f>
        <v>-0.01496235096</v>
      </c>
      <c r="N53" s="101">
        <f t="shared" si="6"/>
        <v>-0.08903575646</v>
      </c>
      <c r="O53" s="100">
        <f>'Bond 1'!E42</f>
        <v>0.0005613772455</v>
      </c>
      <c r="P53" s="36">
        <f>'Bond 3'!G41</f>
        <v>0.001372085066</v>
      </c>
      <c r="Q53" s="36">
        <f>'Bond 5'!I41</f>
        <v>-0.000441189975</v>
      </c>
      <c r="R53" s="36">
        <f>'Bond 10'!N41</f>
        <v>0.0007681350931</v>
      </c>
      <c r="S53" s="36">
        <f>'Bond 20'!X41</f>
        <v>0</v>
      </c>
      <c r="T53" s="101">
        <f t="shared" si="7"/>
        <v>0.000452081486</v>
      </c>
    </row>
    <row r="54" ht="12.75" customHeight="1">
      <c r="A54" s="102">
        <f>Stocks!A482</f>
        <v>43089</v>
      </c>
      <c r="B54" s="287">
        <f>Bonds!V32/100</f>
        <v>-0.0002</v>
      </c>
      <c r="C54" s="288">
        <f>Bonds!X32/100</f>
        <v>-0.0003</v>
      </c>
      <c r="D54" s="288">
        <f>Bonds!Z32/100</f>
        <v>-0.0005</v>
      </c>
      <c r="E54" s="288">
        <f>Bonds!AE32/100</f>
        <v>-0.0004</v>
      </c>
      <c r="F54" s="289">
        <f>Bonds!AO32/100</f>
        <v>-0.0001</v>
      </c>
      <c r="G54" s="36">
        <f t="array" ref="G54">SQRT(MMULT(MMULT(TRANSPOSE($A$4:$A$8),MMULT(TRANSPOSE(EXP(B55:$F$530)-1),EXP(B55:$F$530)-1)/COUNTA($F55:F$530)),$A$4:$A$8))*NORMSINV($B$11)</f>
        <v>-0.001125974067</v>
      </c>
      <c r="H54" s="24">
        <f t="shared" si="3"/>
        <v>0</v>
      </c>
      <c r="I54" s="36">
        <f t="array" ref="I54">SQRT(MMULT(MMULT(TRANSPOSE($A$4:$A$8),MMULT(TRANSPOSE(EXP(B55:F306)-1),EXP(B55:F306)-1)/COUNTA(F55:F306)),$A$4:$A$8))*NORMSINV($B$11)</f>
        <v>-0.0008219496155</v>
      </c>
      <c r="J54" s="24">
        <f t="shared" si="4"/>
        <v>1</v>
      </c>
      <c r="K54" s="36">
        <f t="shared" si="5"/>
        <v>-0.00356064264</v>
      </c>
      <c r="L54" s="100">
        <f t="array" ref="L54">SQRT(MMULT(MMULT(TRANSPOSE($A$4:$A$8),MMULT(TRANSPOSE(EXP(B55:$F$532)-1),EXP(B55:$F$532)-1)/COUNTA(#REF!)),$A$4:$A$8))*(-1/SQRT(2*PI())*EXP(-1*(NORMSINV($B$11))^2/2)/$B$11)</f>
        <v>-0.02814422719</v>
      </c>
      <c r="M54" s="36">
        <f t="array" ref="M54">SQRT(MMULT(MMULT(TRANSPOSE($A$4:$A$8),MMULT(TRANSPOSE(EXP(B55:F306)-1),EXP(B55:F306)-1)/COUNTA(#REF!)),$A$4:$A$8))*(-1/SQRT(2*PI())*EXP(-1*(NORMSINV($B$11))^2/2)/$B$11)</f>
        <v>-0.01494868293</v>
      </c>
      <c r="N54" s="101">
        <f t="shared" si="6"/>
        <v>-0.08899986091</v>
      </c>
      <c r="O54" s="100">
        <f>'Bond 1'!E43</f>
        <v>0.0001870207593</v>
      </c>
      <c r="P54" s="36">
        <f>'Bond 3'!G42</f>
        <v>0.0008228543949</v>
      </c>
      <c r="Q54" s="36">
        <f>'Bond 5'!I42</f>
        <v>-0.002205799278</v>
      </c>
      <c r="R54" s="36">
        <f>'Bond 10'!N42</f>
        <v>-0.003073666269</v>
      </c>
      <c r="S54" s="36">
        <f>'Bond 20'!X42</f>
        <v>-0.001085965625</v>
      </c>
      <c r="T54" s="101">
        <f t="shared" si="7"/>
        <v>-0.001071111204</v>
      </c>
    </row>
    <row r="55" ht="12.75" customHeight="1">
      <c r="A55" s="102">
        <f>Stocks!A481</f>
        <v>43088</v>
      </c>
      <c r="B55" s="287">
        <f>Bonds!V33/100</f>
        <v>-0.0002</v>
      </c>
      <c r="C55" s="288">
        <f>Bonds!X33/100</f>
        <v>0</v>
      </c>
      <c r="D55" s="288">
        <f>Bonds!Z33/100</f>
        <v>-0.0001</v>
      </c>
      <c r="E55" s="288">
        <f>Bonds!AE33/100</f>
        <v>-0.0001</v>
      </c>
      <c r="F55" s="289">
        <f>Bonds!AO33/100</f>
        <v>0.0006</v>
      </c>
      <c r="G55" s="36">
        <f t="array" ref="G55">SQRT(MMULT(MMULT(TRANSPOSE($A$4:$A$8),MMULT(TRANSPOSE(EXP(B56:$F$530)-1),EXP(B56:$F$530)-1)/COUNTA($F56:F$530)),$A$4:$A$8))*NORMSINV($B$11)</f>
        <v>-0.001127150577</v>
      </c>
      <c r="H55" s="24">
        <f t="shared" si="3"/>
        <v>0</v>
      </c>
      <c r="I55" s="36">
        <f t="array" ref="I55">SQRT(MMULT(MMULT(TRANSPOSE($A$4:$A$8),MMULT(TRANSPOSE(EXP(B56:F307)-1),EXP(B56:F307)-1)/COUNTA(F56:F307)),$A$4:$A$8))*NORMSINV($B$11)</f>
        <v>-0.0008219338827</v>
      </c>
      <c r="J55" s="24">
        <f t="shared" si="4"/>
        <v>0</v>
      </c>
      <c r="K55" s="36">
        <f t="shared" si="5"/>
        <v>-0.003564363088</v>
      </c>
      <c r="L55" s="100">
        <f t="array" ref="L55">SQRT(MMULT(MMULT(TRANSPOSE($A$4:$A$8),MMULT(TRANSPOSE(EXP(B56:$F$532)-1),EXP(B56:$F$532)-1)/COUNTA(#REF!)),$A$4:$A$8))*(-1/SQRT(2*PI())*EXP(-1*(NORMSINV($B$11))^2/2)/$B$11)</f>
        <v>-0.02814402485</v>
      </c>
      <c r="M55" s="36">
        <f t="array" ref="M55">SQRT(MMULT(MMULT(TRANSPOSE($A$4:$A$8),MMULT(TRANSPOSE(EXP(B56:F307)-1),EXP(B56:F307)-1)/COUNTA(#REF!)),$A$4:$A$8))*(-1/SQRT(2*PI())*EXP(-1*(NORMSINV($B$11))^2/2)/$B$11)</f>
        <v>-0.0149483968</v>
      </c>
      <c r="N55" s="101">
        <f t="shared" si="6"/>
        <v>-0.08899922106</v>
      </c>
      <c r="O55" s="100">
        <f>'Bond 1'!E44</f>
        <v>0.0001869857891</v>
      </c>
      <c r="P55" s="36">
        <f>'Bond 3'!G43</f>
        <v>0</v>
      </c>
      <c r="Q55" s="36">
        <f>'Bond 5'!I43</f>
        <v>-0.0004409083227</v>
      </c>
      <c r="R55" s="36">
        <f>'Bond 10'!N43</f>
        <v>-0.0007678017193</v>
      </c>
      <c r="S55" s="36">
        <f>'Bond 20'!X43</f>
        <v>0.006514088111</v>
      </c>
      <c r="T55" s="101">
        <f t="shared" si="7"/>
        <v>0.001098472772</v>
      </c>
    </row>
    <row r="56" ht="12.75" customHeight="1">
      <c r="A56" s="102">
        <f>Stocks!A480</f>
        <v>43087</v>
      </c>
      <c r="B56" s="287">
        <f>Bonds!V34/100</f>
        <v>0.0001</v>
      </c>
      <c r="C56" s="288">
        <f>Bonds!X34/100</f>
        <v>-0.0004</v>
      </c>
      <c r="D56" s="288">
        <f>Bonds!Z34/100</f>
        <v>-0.0004</v>
      </c>
      <c r="E56" s="288">
        <f>Bonds!AE34/100</f>
        <v>0.0001</v>
      </c>
      <c r="F56" s="289">
        <f>Bonds!AO34/100</f>
        <v>0.0004</v>
      </c>
      <c r="G56" s="36">
        <f t="array" ref="G56">SQRT(MMULT(MMULT(TRANSPOSE($A$4:$A$8),MMULT(TRANSPOSE(EXP(B57:$F$530)-1),EXP(B57:$F$530)-1)/COUNTA($F57:F$530)),$A$4:$A$8))*NORMSINV($B$11)</f>
        <v>-0.001128330853</v>
      </c>
      <c r="H56" s="24">
        <f t="shared" si="3"/>
        <v>0</v>
      </c>
      <c r="I56" s="36">
        <f t="array" ref="I56">SQRT(MMULT(MMULT(TRANSPOSE($A$4:$A$8),MMULT(TRANSPOSE(EXP(B57:F308)-1),EXP(B57:F308)-1)/COUNTA(F57:F308)),$A$4:$A$8))*NORMSINV($B$11)</f>
        <v>-0.0008236035879</v>
      </c>
      <c r="J56" s="24">
        <f t="shared" si="4"/>
        <v>0</v>
      </c>
      <c r="K56" s="36">
        <f t="shared" si="5"/>
        <v>-0.003568095449</v>
      </c>
      <c r="L56" s="100">
        <f t="array" ref="L56">SQRT(MMULT(MMULT(TRANSPOSE($A$4:$A$8),MMULT(TRANSPOSE(EXP(B57:$F$532)-1),EXP(B57:$F$532)-1)/COUNTA(#REF!)),$A$4:$A$8))*(-1/SQRT(2*PI())*EXP(-1*(NORMSINV($B$11))^2/2)/$B$11)</f>
        <v>-0.02814382344</v>
      </c>
      <c r="M56" s="36">
        <f t="array" ref="M56">SQRT(MMULT(MMULT(TRANSPOSE($A$4:$A$8),MMULT(TRANSPOSE(EXP(B57:F308)-1),EXP(B57:F308)-1)/COUNTA(#REF!)),$A$4:$A$8))*(-1/SQRT(2*PI())*EXP(-1*(NORMSINV($B$11))^2/2)/$B$11)</f>
        <v>-0.01497876349</v>
      </c>
      <c r="N56" s="101">
        <f t="shared" si="6"/>
        <v>-0.08899858414</v>
      </c>
      <c r="O56" s="100">
        <f>'Bond 1'!E45</f>
        <v>-0.00009347541597</v>
      </c>
      <c r="P56" s="36">
        <f>'Bond 3'!G44</f>
        <v>0.001096820476</v>
      </c>
      <c r="Q56" s="36">
        <f>'Bond 5'!I44</f>
        <v>-0.001763432721</v>
      </c>
      <c r="R56" s="36">
        <f>'Bond 10'!N44</f>
        <v>0.0007676484771</v>
      </c>
      <c r="S56" s="36">
        <f>'Bond 20'!X44</f>
        <v>0.004359257283</v>
      </c>
      <c r="T56" s="101">
        <f t="shared" si="7"/>
        <v>0.0008733636197</v>
      </c>
    </row>
    <row r="57" ht="12.75" customHeight="1">
      <c r="A57" s="102">
        <f>Stocks!A479</f>
        <v>43084</v>
      </c>
      <c r="B57" s="287">
        <f>Bonds!V35/100</f>
        <v>-0.0016</v>
      </c>
      <c r="C57" s="288">
        <f>Bonds!X35/100</f>
        <v>-0.0009</v>
      </c>
      <c r="D57" s="288">
        <f>Bonds!Z35/100</f>
        <v>-0.0007</v>
      </c>
      <c r="E57" s="288">
        <f>Bonds!AE35/100</f>
        <v>-0.0002</v>
      </c>
      <c r="F57" s="289">
        <f>Bonds!AO35/100</f>
        <v>0.0001</v>
      </c>
      <c r="G57" s="36">
        <f t="array" ref="G57">SQRT(MMULT(MMULT(TRANSPOSE($A$4:$A$8),MMULT(TRANSPOSE(EXP(B58:$F$530)-1),EXP(B58:$F$530)-1)/COUNTA($F58:F$530)),$A$4:$A$8))*NORMSINV($B$11)</f>
        <v>-0.001127317189</v>
      </c>
      <c r="H57" s="24">
        <f t="shared" si="3"/>
        <v>0</v>
      </c>
      <c r="I57" s="36">
        <f t="array" ref="I57">SQRT(MMULT(MMULT(TRANSPOSE($A$4:$A$8),MMULT(TRANSPOSE(EXP(B58:F309)-1),EXP(B58:F309)-1)/COUNTA(F58:F309)),$A$4:$A$8))*NORMSINV($B$11)</f>
        <v>-0.00082757691</v>
      </c>
      <c r="J57" s="24">
        <f t="shared" si="4"/>
        <v>0</v>
      </c>
      <c r="K57" s="36">
        <f t="shared" si="5"/>
        <v>-0.003564889963</v>
      </c>
      <c r="L57" s="100">
        <f t="array" ref="L57">SQRT(MMULT(MMULT(TRANSPOSE($A$4:$A$8),MMULT(TRANSPOSE(EXP(B58:$F$532)-1),EXP(B58:$F$532)-1)/COUNTA(#REF!)),$A$4:$A$8))*(-1/SQRT(2*PI())*EXP(-1*(NORMSINV($B$11))^2/2)/$B$11)</f>
        <v>-0.02808886318</v>
      </c>
      <c r="M57" s="36">
        <f t="array" ref="M57">SQRT(MMULT(MMULT(TRANSPOSE($A$4:$A$8),MMULT(TRANSPOSE(EXP(B58:F309)-1),EXP(B58:F309)-1)/COUNTA(#REF!)),$A$4:$A$8))*(-1/SQRT(2*PI())*EXP(-1*(NORMSINV($B$11))^2/2)/$B$11)</f>
        <v>-0.01505102575</v>
      </c>
      <c r="N57" s="101">
        <f t="shared" si="6"/>
        <v>-0.08882478453</v>
      </c>
      <c r="O57" s="100">
        <f>'Bond 1'!E46</f>
        <v>0.001495746471</v>
      </c>
      <c r="P57" s="36">
        <f>'Bond 3'!G45</f>
        <v>0.002466869234</v>
      </c>
      <c r="Q57" s="36">
        <f>'Bond 5'!I45</f>
        <v>-0.003084612</v>
      </c>
      <c r="R57" s="36">
        <f>'Bond 10'!N45</f>
        <v>-0.001535855612</v>
      </c>
      <c r="S57" s="36">
        <f>'Bond 20'!X45</f>
        <v>0.001092798814</v>
      </c>
      <c r="T57" s="101">
        <f t="shared" si="7"/>
        <v>0.00008698938122</v>
      </c>
    </row>
    <row r="58" ht="12.75" customHeight="1">
      <c r="A58" s="102">
        <f>Stocks!A478</f>
        <v>43083</v>
      </c>
      <c r="B58" s="287">
        <f>Bonds!V36/100</f>
        <v>0.0001</v>
      </c>
      <c r="C58" s="288">
        <f>Bonds!X36/100</f>
        <v>-0.0002</v>
      </c>
      <c r="D58" s="288">
        <f>Bonds!Z36/100</f>
        <v>-0.0001</v>
      </c>
      <c r="E58" s="288">
        <f>Bonds!AE36/100</f>
        <v>0</v>
      </c>
      <c r="F58" s="289">
        <f>Bonds!AO36/100</f>
        <v>0</v>
      </c>
      <c r="G58" s="36">
        <f t="array" ref="G58">SQRT(MMULT(MMULT(TRANSPOSE($A$4:$A$8),MMULT(TRANSPOSE(EXP(B59:$F$530)-1),EXP(B59:$F$530)-1)/COUNTA($F59:F$530)),$A$4:$A$8))*NORMSINV($B$11)</f>
        <v>-0.001128502623</v>
      </c>
      <c r="H58" s="24">
        <f t="shared" si="3"/>
        <v>0</v>
      </c>
      <c r="I58" s="36">
        <f t="array" ref="I58">SQRT(MMULT(MMULT(TRANSPOSE($A$4:$A$8),MMULT(TRANSPOSE(EXP(B59:F310)-1),EXP(B59:F310)-1)/COUNTA(F59:F310)),$A$4:$A$8))*NORMSINV($B$11)</f>
        <v>-0.0008300627567</v>
      </c>
      <c r="J58" s="24">
        <f t="shared" si="4"/>
        <v>0</v>
      </c>
      <c r="K58" s="36">
        <f t="shared" si="5"/>
        <v>-0.003568638636</v>
      </c>
      <c r="L58" s="100">
        <f t="array" ref="L58">SQRT(MMULT(MMULT(TRANSPOSE($A$4:$A$8),MMULT(TRANSPOSE(EXP(B59:$F$532)-1),EXP(B59:$F$532)-1)/COUNTA(#REF!)),$A$4:$A$8))*(-1/SQRT(2*PI())*EXP(-1*(NORMSINV($B$11))^2/2)/$B$11)</f>
        <v>-0.02808866093</v>
      </c>
      <c r="M58" s="36">
        <f t="array" ref="M58">SQRT(MMULT(MMULT(TRANSPOSE($A$4:$A$8),MMULT(TRANSPOSE(EXP(B59:F310)-1),EXP(B59:F310)-1)/COUNTA(#REF!)),$A$4:$A$8))*(-1/SQRT(2*PI())*EXP(-1*(NORMSINV($B$11))^2/2)/$B$11)</f>
        <v>-0.01509623549</v>
      </c>
      <c r="N58" s="101">
        <f t="shared" si="6"/>
        <v>-0.08882414496</v>
      </c>
      <c r="O58" s="100">
        <f>'Bond 1'!E47</f>
        <v>-0.00009334453468</v>
      </c>
      <c r="P58" s="36">
        <f>'Bond 3'!G46</f>
        <v>0.000547723327</v>
      </c>
      <c r="Q58" s="36">
        <f>'Bond 5'!I46</f>
        <v>-0.0004403408029</v>
      </c>
      <c r="R58" s="36">
        <f>'Bond 10'!N46</f>
        <v>0</v>
      </c>
      <c r="S58" s="36">
        <f>'Bond 20'!X46</f>
        <v>0</v>
      </c>
      <c r="T58" s="101">
        <f t="shared" si="7"/>
        <v>0.00000280759787</v>
      </c>
    </row>
    <row r="59" ht="12.75" customHeight="1">
      <c r="A59" s="102">
        <f>Stocks!A477</f>
        <v>43082</v>
      </c>
      <c r="B59" s="287">
        <f>Bonds!V37/100</f>
        <v>-0.0002</v>
      </c>
      <c r="C59" s="288">
        <f>Bonds!X37/100</f>
        <v>0.0002</v>
      </c>
      <c r="D59" s="288">
        <f>Bonds!Z37/100</f>
        <v>0.0001</v>
      </c>
      <c r="E59" s="288">
        <f>Bonds!AE37/100</f>
        <v>0</v>
      </c>
      <c r="F59" s="289">
        <f>Bonds!AO37/100</f>
        <v>0.0001</v>
      </c>
      <c r="G59" s="36">
        <f t="array" ref="G59">SQRT(MMULT(MMULT(TRANSPOSE($A$4:$A$8),MMULT(TRANSPOSE(EXP(B60:$F$530)-1),EXP(B60:$F$530)-1)/COUNTA($F60:F$530)),$A$4:$A$8))*NORMSINV($B$11)</f>
        <v>-0.001129691833</v>
      </c>
      <c r="H59" s="24">
        <f t="shared" si="3"/>
        <v>0</v>
      </c>
      <c r="I59" s="36">
        <f t="array" ref="I59">SQRT(MMULT(MMULT(TRANSPOSE($A$4:$A$8),MMULT(TRANSPOSE(EXP(B60:F311)-1),EXP(B60:F311)-1)/COUNTA(F60:F311)),$A$4:$A$8))*NORMSINV($B$11)</f>
        <v>-0.0008303736631</v>
      </c>
      <c r="J59" s="24">
        <f t="shared" si="4"/>
        <v>0</v>
      </c>
      <c r="K59" s="36">
        <f t="shared" si="5"/>
        <v>-0.003572399247</v>
      </c>
      <c r="L59" s="100">
        <f t="array" ref="L59">SQRT(MMULT(MMULT(TRANSPOSE($A$4:$A$8),MMULT(TRANSPOSE(EXP(B60:$F$532)-1),EXP(B60:$F$532)-1)/COUNTA(#REF!)),$A$4:$A$8))*(-1/SQRT(2*PI())*EXP(-1*(NORMSINV($B$11))^2/2)/$B$11)</f>
        <v>-0.02808845851</v>
      </c>
      <c r="M59" s="36">
        <f t="array" ref="M59">SQRT(MMULT(MMULT(TRANSPOSE($A$4:$A$8),MMULT(TRANSPOSE(EXP(B60:F311)-1),EXP(B60:F311)-1)/COUNTA(#REF!)),$A$4:$A$8))*(-1/SQRT(2*PI())*EXP(-1*(NORMSINV($B$11))^2/2)/$B$11)</f>
        <v>-0.01510188991</v>
      </c>
      <c r="N59" s="101">
        <f t="shared" si="6"/>
        <v>-0.08882350487</v>
      </c>
      <c r="O59" s="100">
        <f>'Bond 1'!E48</f>
        <v>0.0001867064974</v>
      </c>
      <c r="P59" s="36">
        <f>'Bond 3'!G47</f>
        <v>-0.0005476142729</v>
      </c>
      <c r="Q59" s="36">
        <f>'Bond 5'!I47</f>
        <v>0.0004402921626</v>
      </c>
      <c r="R59" s="36">
        <f>'Bond 10'!N47</f>
        <v>0</v>
      </c>
      <c r="S59" s="36">
        <f>'Bond 20'!X47</f>
        <v>0.001094327196</v>
      </c>
      <c r="T59" s="101">
        <f t="shared" si="7"/>
        <v>0.0002347423166</v>
      </c>
    </row>
    <row r="60" ht="12.75" customHeight="1">
      <c r="A60" s="102">
        <f>Stocks!A476</f>
        <v>43081</v>
      </c>
      <c r="B60" s="287">
        <f>Bonds!V38/100</f>
        <v>-0.0002</v>
      </c>
      <c r="C60" s="288">
        <f>Bonds!X38/100</f>
        <v>-0.0002</v>
      </c>
      <c r="D60" s="288">
        <f>Bonds!Z38/100</f>
        <v>-0.0002</v>
      </c>
      <c r="E60" s="288">
        <f>Bonds!AE38/100</f>
        <v>0.0001</v>
      </c>
      <c r="F60" s="289">
        <f>Bonds!AO38/100</f>
        <v>-0.0001</v>
      </c>
      <c r="G60" s="36">
        <f t="array" ref="G60">SQRT(MMULT(MMULT(TRANSPOSE($A$4:$A$8),MMULT(TRANSPOSE(EXP(B61:$F$530)-1),EXP(B61:$F$530)-1)/COUNTA($F61:F$530)),$A$4:$A$8))*NORMSINV($B$11)</f>
        <v>-0.001130819699</v>
      </c>
      <c r="H60" s="24">
        <f t="shared" si="3"/>
        <v>0</v>
      </c>
      <c r="I60" s="36">
        <f t="array" ref="I60">SQRT(MMULT(MMULT(TRANSPOSE($A$4:$A$8),MMULT(TRANSPOSE(EXP(B61:F312)-1),EXP(B61:F312)-1)/COUNTA(F61:F312)),$A$4:$A$8))*NORMSINV($B$11)</f>
        <v>-0.0008384166505</v>
      </c>
      <c r="J60" s="24">
        <f t="shared" si="4"/>
        <v>0</v>
      </c>
      <c r="K60" s="36">
        <f t="shared" si="5"/>
        <v>-0.003575965872</v>
      </c>
      <c r="L60" s="100">
        <f t="array" ref="L60">SQRT(MMULT(MMULT(TRANSPOSE($A$4:$A$8),MMULT(TRANSPOSE(EXP(B61:$F$532)-1),EXP(B61:$F$532)-1)/COUNTA(#REF!)),$A$4:$A$8))*(-1/SQRT(2*PI())*EXP(-1*(NORMSINV($B$11))^2/2)/$B$11)</f>
        <v>-0.02808663805</v>
      </c>
      <c r="M60" s="36">
        <f t="array" ref="M60">SQRT(MMULT(MMULT(TRANSPOSE($A$4:$A$8),MMULT(TRANSPOSE(EXP(B61:F312)-1),EXP(B61:F312)-1)/COUNTA(#REF!)),$A$4:$A$8))*(-1/SQRT(2*PI())*EXP(-1*(NORMSINV($B$11))^2/2)/$B$11)</f>
        <v>-0.01524816659</v>
      </c>
      <c r="N60" s="101">
        <f t="shared" si="6"/>
        <v>-0.08881774806</v>
      </c>
      <c r="O60" s="100">
        <f>'Bond 1'!E49</f>
        <v>0.0001866716446</v>
      </c>
      <c r="P60" s="36">
        <f>'Bond 3'!G48</f>
        <v>0.0005477241115</v>
      </c>
      <c r="Q60" s="36">
        <f>'Bond 5'!I48</f>
        <v>-0.0008806836419</v>
      </c>
      <c r="R60" s="36">
        <f>'Bond 10'!N48</f>
        <v>0.000767848486</v>
      </c>
      <c r="S60" s="36">
        <f>'Bond 20'!X48</f>
        <v>-0.001094946706</v>
      </c>
      <c r="T60" s="101">
        <f t="shared" si="7"/>
        <v>-0.00009467722106</v>
      </c>
    </row>
    <row r="61" ht="12.75" customHeight="1">
      <c r="A61" s="102">
        <f>Stocks!A475</f>
        <v>43080</v>
      </c>
      <c r="B61" s="287">
        <f>Bonds!V39/100</f>
        <v>0.0001</v>
      </c>
      <c r="C61" s="288">
        <f>Bonds!X39/100</f>
        <v>0</v>
      </c>
      <c r="D61" s="288">
        <f>Bonds!Z39/100</f>
        <v>0.0001</v>
      </c>
      <c r="E61" s="288">
        <f>Bonds!AE39/100</f>
        <v>0</v>
      </c>
      <c r="F61" s="289">
        <f>Bonds!AO39/100</f>
        <v>-0.0001</v>
      </c>
      <c r="G61" s="36">
        <f t="array" ref="G61">SQRT(MMULT(MMULT(TRANSPOSE($A$4:$A$8),MMULT(TRANSPOSE(EXP(B62:$F$530)-1),EXP(B62:$F$530)-1)/COUNTA($F62:F$530)),$A$4:$A$8))*NORMSINV($B$11)</f>
        <v>-0.001132022583</v>
      </c>
      <c r="H61" s="24">
        <f t="shared" si="3"/>
        <v>0</v>
      </c>
      <c r="I61" s="36">
        <f t="array" ref="I61">SQRT(MMULT(MMULT(TRANSPOSE($A$4:$A$8),MMULT(TRANSPOSE(EXP(B62:F313)-1),EXP(B62:F313)-1)/COUNTA(F62:F313)),$A$4:$A$8))*NORMSINV($B$11)</f>
        <v>-0.0008430065318</v>
      </c>
      <c r="J61" s="24">
        <f t="shared" si="4"/>
        <v>0</v>
      </c>
      <c r="K61" s="36">
        <f t="shared" si="5"/>
        <v>-0.003579769724</v>
      </c>
      <c r="L61" s="100">
        <f t="array" ref="L61">SQRT(MMULT(MMULT(TRANSPOSE($A$4:$A$8),MMULT(TRANSPOSE(EXP(B62:$F$532)-1),EXP(B62:$F$532)-1)/COUNTA(#REF!)),$A$4:$A$8))*(-1/SQRT(2*PI())*EXP(-1*(NORMSINV($B$11))^2/2)/$B$11)</f>
        <v>-0.02808658746</v>
      </c>
      <c r="M61" s="36">
        <f t="array" ref="M61">SQRT(MMULT(MMULT(TRANSPOSE($A$4:$A$8),MMULT(TRANSPOSE(EXP(B62:F313)-1),EXP(B62:F313)-1)/COUNTA(#REF!)),$A$4:$A$8))*(-1/SQRT(2*PI())*EXP(-1*(NORMSINV($B$11))^2/2)/$B$11)</f>
        <v>-0.01533164212</v>
      </c>
      <c r="N61" s="101">
        <f t="shared" si="6"/>
        <v>-0.08881758806</v>
      </c>
      <c r="O61" s="100">
        <f>'Bond 1'!E50</f>
        <v>-0.00009331840239</v>
      </c>
      <c r="P61" s="36">
        <f>'Bond 3'!G49</f>
        <v>0</v>
      </c>
      <c r="Q61" s="36">
        <f>'Bond 5'!I49</f>
        <v>0.0004402455371</v>
      </c>
      <c r="R61" s="36">
        <f>'Bond 10'!N49</f>
        <v>0</v>
      </c>
      <c r="S61" s="36">
        <f>'Bond 20'!X49</f>
        <v>-0.00109442347</v>
      </c>
      <c r="T61" s="101">
        <f t="shared" si="7"/>
        <v>-0.000149499267</v>
      </c>
    </row>
    <row r="62" ht="12.75" customHeight="1">
      <c r="A62" s="102">
        <f>Stocks!A474</f>
        <v>43077</v>
      </c>
      <c r="B62" s="287">
        <f>Bonds!V40/100</f>
        <v>-0.0003</v>
      </c>
      <c r="C62" s="288">
        <f>Bonds!X40/100</f>
        <v>-0.0002</v>
      </c>
      <c r="D62" s="288">
        <f>Bonds!Z40/100</f>
        <v>-0.0001</v>
      </c>
      <c r="E62" s="288">
        <f>Bonds!AE40/100</f>
        <v>-0.0001</v>
      </c>
      <c r="F62" s="289">
        <f>Bonds!AO40/100</f>
        <v>0.0001</v>
      </c>
      <c r="G62" s="36">
        <f t="array" ref="G62">SQRT(MMULT(MMULT(TRANSPOSE($A$4:$A$8),MMULT(TRANSPOSE(EXP(B63:$F$530)-1),EXP(B63:$F$530)-1)/COUNTA($F63:F$530)),$A$4:$A$8))*NORMSINV($B$11)</f>
        <v>-0.001133157909</v>
      </c>
      <c r="H62" s="24">
        <f t="shared" si="3"/>
        <v>0</v>
      </c>
      <c r="I62" s="36">
        <f t="array" ref="I62">SQRT(MMULT(MMULT(TRANSPOSE($A$4:$A$8),MMULT(TRANSPOSE(EXP(B63:F314)-1),EXP(B63:F314)-1)/COUNTA(F63:F314)),$A$4:$A$8))*NORMSINV($B$11)</f>
        <v>-0.0008468063709</v>
      </c>
      <c r="J62" s="24">
        <f t="shared" si="4"/>
        <v>0</v>
      </c>
      <c r="K62" s="36">
        <f t="shared" si="5"/>
        <v>-0.003583359941</v>
      </c>
      <c r="L62" s="100">
        <f t="array" ref="L62">SQRT(MMULT(MMULT(TRANSPOSE($A$4:$A$8),MMULT(TRANSPOSE(EXP(B63:$F$532)-1),EXP(B63:$F$532)-1)/COUNTA(#REF!)),$A$4:$A$8))*(-1/SQRT(2*PI())*EXP(-1*(NORMSINV($B$11))^2/2)/$B$11)</f>
        <v>-0.02808476693</v>
      </c>
      <c r="M62" s="36">
        <f t="array" ref="M62">SQRT(MMULT(MMULT(TRANSPOSE($A$4:$A$8),MMULT(TRANSPOSE(EXP(B63:F314)-1),EXP(B63:F314)-1)/COUNTA(#REF!)),$A$4:$A$8))*(-1/SQRT(2*PI())*EXP(-1*(NORMSINV($B$11))^2/2)/$B$11)</f>
        <v>-0.01540074927</v>
      </c>
      <c r="N62" s="101">
        <f t="shared" si="6"/>
        <v>-0.08881183106</v>
      </c>
      <c r="O62" s="100">
        <f>'Bond 1'!E51</f>
        <v>0.0002799813346</v>
      </c>
      <c r="P62" s="36">
        <f>'Bond 3'!G50</f>
        <v>0.0005476166275</v>
      </c>
      <c r="Q62" s="36">
        <f>'Bond 5'!I50</f>
        <v>-0.0004402952177</v>
      </c>
      <c r="R62" s="36">
        <f>'Bond 10'!N50</f>
        <v>-0.000768062685</v>
      </c>
      <c r="S62" s="36">
        <f>'Bond 20'!X50</f>
        <v>0.001093657687</v>
      </c>
      <c r="T62" s="101">
        <f t="shared" si="7"/>
        <v>0.0001425795493</v>
      </c>
    </row>
    <row r="63" ht="12.75" customHeight="1">
      <c r="A63" s="102">
        <f>Stocks!A473</f>
        <v>43076</v>
      </c>
      <c r="B63" s="287">
        <f>Bonds!V41/100</f>
        <v>0.0002</v>
      </c>
      <c r="C63" s="288">
        <f>Bonds!X41/100</f>
        <v>0.0001</v>
      </c>
      <c r="D63" s="288">
        <f>Bonds!Z41/100</f>
        <v>-0.0002</v>
      </c>
      <c r="E63" s="288">
        <f>Bonds!AE41/100</f>
        <v>0</v>
      </c>
      <c r="F63" s="289">
        <f>Bonds!AO41/100</f>
        <v>0.0002</v>
      </c>
      <c r="G63" s="36">
        <f t="array" ref="G63">SQRT(MMULT(MMULT(TRANSPOSE($A$4:$A$8),MMULT(TRANSPOSE(EXP(B64:$F$530)-1),EXP(B64:$F$530)-1)/COUNTA($F64:F$530)),$A$4:$A$8))*NORMSINV($B$11)</f>
        <v>-0.001134352095</v>
      </c>
      <c r="H63" s="24">
        <f t="shared" si="3"/>
        <v>0</v>
      </c>
      <c r="I63" s="36">
        <f t="array" ref="I63">SQRT(MMULT(MMULT(TRANSPOSE($A$4:$A$8),MMULT(TRANSPOSE(EXP(B64:F315)-1),EXP(B64:F315)-1)/COUNTA(F64:F315)),$A$4:$A$8))*NORMSINV($B$11)</f>
        <v>-0.0008501807681</v>
      </c>
      <c r="J63" s="24">
        <f t="shared" si="4"/>
        <v>0</v>
      </c>
      <c r="K63" s="36">
        <f t="shared" si="5"/>
        <v>-0.003587136288</v>
      </c>
      <c r="L63" s="100">
        <f t="array" ref="L63">SQRT(MMULT(MMULT(TRANSPOSE($A$4:$A$8),MMULT(TRANSPOSE(EXP(B64:$F$532)-1),EXP(B64:$F$532)-1)/COUNTA(#REF!)),$A$4:$A$8))*(-1/SQRT(2*PI())*EXP(-1*(NORMSINV($B$11))^2/2)/$B$11)</f>
        <v>-0.02808431147</v>
      </c>
      <c r="M63" s="36">
        <f t="array" ref="M63">SQRT(MMULT(MMULT(TRANSPOSE($A$4:$A$8),MMULT(TRANSPOSE(EXP(B64:F315)-1),EXP(B64:F315)-1)/COUNTA(#REF!)),$A$4:$A$8))*(-1/SQRT(2*PI())*EXP(-1*(NORMSINV($B$11))^2/2)/$B$11)</f>
        <v>-0.01546211896</v>
      </c>
      <c r="N63" s="101">
        <f t="shared" si="6"/>
        <v>-0.08881039075</v>
      </c>
      <c r="O63" s="100">
        <f>'Bond 1'!E52</f>
        <v>-0.000186601978</v>
      </c>
      <c r="P63" s="36">
        <f>'Bond 3'!G51</f>
        <v>-0.0002737557286</v>
      </c>
      <c r="Q63" s="36">
        <f>'Bond 5'!I51</f>
        <v>-0.0008805040882</v>
      </c>
      <c r="R63" s="36">
        <f>'Bond 10'!N51</f>
        <v>0</v>
      </c>
      <c r="S63" s="36">
        <f>'Bond 20'!X51</f>
        <v>0.002188918487</v>
      </c>
      <c r="T63" s="101">
        <f t="shared" si="7"/>
        <v>0.0001696113385</v>
      </c>
    </row>
    <row r="64" ht="12.75" customHeight="1">
      <c r="A64" s="102">
        <f>Stocks!A472</f>
        <v>43075</v>
      </c>
      <c r="B64" s="287">
        <f>Bonds!V42/100</f>
        <v>-0.0002</v>
      </c>
      <c r="C64" s="288">
        <f>Bonds!X42/100</f>
        <v>-0.0002</v>
      </c>
      <c r="D64" s="288">
        <f>Bonds!Z42/100</f>
        <v>0</v>
      </c>
      <c r="E64" s="288">
        <f>Bonds!AE42/100</f>
        <v>0.0001</v>
      </c>
      <c r="F64" s="289">
        <f>Bonds!AO42/100</f>
        <v>0.0001</v>
      </c>
      <c r="G64" s="36">
        <f t="array" ref="G64">SQRT(MMULT(MMULT(TRANSPOSE($A$4:$A$8),MMULT(TRANSPOSE(EXP(B65:$F$530)-1),EXP(B65:$F$530)-1)/COUNTA($F65:F$530)),$A$4:$A$8))*NORMSINV($B$11)</f>
        <v>-0.001135560381</v>
      </c>
      <c r="H64" s="24">
        <f t="shared" si="3"/>
        <v>0</v>
      </c>
      <c r="I64" s="36">
        <f t="array" ref="I64">SQRT(MMULT(MMULT(TRANSPOSE($A$4:$A$8),MMULT(TRANSPOSE(EXP(B65:F316)-1),EXP(B65:F316)-1)/COUNTA(F65:F316)),$A$4:$A$8))*NORMSINV($B$11)</f>
        <v>-0.0008541100053</v>
      </c>
      <c r="J64" s="24">
        <f t="shared" si="4"/>
        <v>0</v>
      </c>
      <c r="K64" s="36">
        <f t="shared" si="5"/>
        <v>-0.003590957224</v>
      </c>
      <c r="L64" s="100">
        <f t="array" ref="L64">SQRT(MMULT(MMULT(TRANSPOSE($A$4:$A$8),MMULT(TRANSPOSE(EXP(B65:$F$532)-1),EXP(B65:$F$532)-1)/COUNTA(#REF!)),$A$4:$A$8))*(-1/SQRT(2*PI())*EXP(-1*(NORMSINV($B$11))^2/2)/$B$11)</f>
        <v>-0.02808410922</v>
      </c>
      <c r="M64" s="36">
        <f t="array" ref="M64">SQRT(MMULT(MMULT(TRANSPOSE($A$4:$A$8),MMULT(TRANSPOSE(EXP(B65:F316)-1),EXP(B65:F316)-1)/COUNTA(#REF!)),$A$4:$A$8))*(-1/SQRT(2*PI())*EXP(-1*(NORMSINV($B$11))^2/2)/$B$11)</f>
        <v>-0.01553357945</v>
      </c>
      <c r="N64" s="101">
        <f t="shared" si="6"/>
        <v>-0.0888097512</v>
      </c>
      <c r="O64" s="100">
        <f>'Bond 1'!E53</f>
        <v>0.0001866368048</v>
      </c>
      <c r="P64" s="36">
        <f>'Bond 3'!G52</f>
        <v>0.0005475636452</v>
      </c>
      <c r="Q64" s="36">
        <f>'Bond 5'!I52</f>
        <v>0</v>
      </c>
      <c r="R64" s="36">
        <f>'Bond 10'!N52</f>
        <v>0.0007679448884</v>
      </c>
      <c r="S64" s="36">
        <f>'Bond 20'!X52</f>
        <v>0.001095898865</v>
      </c>
      <c r="T64" s="101">
        <f t="shared" si="7"/>
        <v>0.0005196088406</v>
      </c>
    </row>
    <row r="65" ht="12.75" customHeight="1">
      <c r="A65" s="102">
        <f>Stocks!A471</f>
        <v>43074</v>
      </c>
      <c r="B65" s="287">
        <f>Bonds!V43/100</f>
        <v>0</v>
      </c>
      <c r="C65" s="288">
        <f>Bonds!X43/100</f>
        <v>-0.0001</v>
      </c>
      <c r="D65" s="288">
        <f>Bonds!Z43/100</f>
        <v>-0.0002</v>
      </c>
      <c r="E65" s="288">
        <f>Bonds!AE43/100</f>
        <v>-0.0003</v>
      </c>
      <c r="F65" s="289">
        <f>Bonds!AO43/100</f>
        <v>-0.0003</v>
      </c>
      <c r="G65" s="36">
        <f t="array" ref="G65">SQRT(MMULT(MMULT(TRANSPOSE($A$4:$A$8),MMULT(TRANSPOSE(EXP(B66:$F$530)-1),EXP(B66:$F$530)-1)/COUNTA($F66:F$530)),$A$4:$A$8))*NORMSINV($B$11)</f>
        <v>-0.001136614931</v>
      </c>
      <c r="H65" s="24">
        <f t="shared" si="3"/>
        <v>1</v>
      </c>
      <c r="I65" s="36">
        <f t="array" ref="I65">SQRT(MMULT(MMULT(TRANSPOSE($A$4:$A$8),MMULT(TRANSPOSE(EXP(B66:F317)-1),EXP(B66:F317)-1)/COUNTA(F66:F317)),$A$4:$A$8))*NORMSINV($B$11)</f>
        <v>-0.0008549891672</v>
      </c>
      <c r="J65" s="24">
        <f t="shared" si="4"/>
        <v>1</v>
      </c>
      <c r="K65" s="36">
        <f t="shared" si="5"/>
        <v>-0.003594292004</v>
      </c>
      <c r="L65" s="100">
        <f t="array" ref="L65">SQRT(MMULT(MMULT(TRANSPOSE($A$4:$A$8),MMULT(TRANSPOSE(EXP(B66:$F$532)-1),EXP(B66:$F$532)-1)/COUNTA(#REF!)),$A$4:$A$8))*(-1/SQRT(2*PI())*EXP(-1*(NORMSINV($B$11))^2/2)/$B$11)</f>
        <v>-0.02808001247</v>
      </c>
      <c r="M65" s="36">
        <f t="array" ref="M65">SQRT(MMULT(MMULT(TRANSPOSE($A$4:$A$8),MMULT(TRANSPOSE(EXP(B66:F317)-1),EXP(B66:F317)-1)/COUNTA(#REF!)),$A$4:$A$8))*(-1/SQRT(2*PI())*EXP(-1*(NORMSINV($B$11))^2/2)/$B$11)</f>
        <v>-0.01554956864</v>
      </c>
      <c r="N65" s="101">
        <f t="shared" si="6"/>
        <v>-0.08879679614</v>
      </c>
      <c r="O65" s="100">
        <f>'Bond 1'!E54</f>
        <v>0</v>
      </c>
      <c r="P65" s="36">
        <f>'Bond 3'!G53</f>
        <v>0.0002737288545</v>
      </c>
      <c r="Q65" s="36">
        <f>'Bond 5'!I53</f>
        <v>-0.0008803016463</v>
      </c>
      <c r="R65" s="36">
        <f>'Bond 10'!N53</f>
        <v>-0.002304458173</v>
      </c>
      <c r="S65" s="36">
        <f>'Bond 20'!X53</f>
        <v>-0.003289775042</v>
      </c>
      <c r="T65" s="101">
        <f t="shared" si="7"/>
        <v>-0.001240161201</v>
      </c>
    </row>
    <row r="66" ht="12.75" customHeight="1">
      <c r="A66" s="102">
        <f>Stocks!A470</f>
        <v>43073</v>
      </c>
      <c r="B66" s="287">
        <f>Bonds!V44/100</f>
        <v>-0.0001</v>
      </c>
      <c r="C66" s="288">
        <f>Bonds!X44/100</f>
        <v>0.0001</v>
      </c>
      <c r="D66" s="288">
        <f>Bonds!Z44/100</f>
        <v>0.0001</v>
      </c>
      <c r="E66" s="288">
        <f>Bonds!AE44/100</f>
        <v>0.0002</v>
      </c>
      <c r="F66" s="289">
        <f>Bonds!AO44/100</f>
        <v>0.0004</v>
      </c>
      <c r="G66" s="36">
        <f t="array" ref="G66">SQRT(MMULT(MMULT(TRANSPOSE($A$4:$A$8),MMULT(TRANSPOSE(EXP(B67:$F$530)-1),EXP(B67:$F$530)-1)/COUNTA($F67:F$530)),$A$4:$A$8))*NORMSINV($B$11)</f>
        <v>-0.001137738578</v>
      </c>
      <c r="H66" s="24">
        <f t="shared" si="3"/>
        <v>0</v>
      </c>
      <c r="I66" s="36">
        <f t="array" ref="I66">SQRT(MMULT(MMULT(TRANSPOSE($A$4:$A$8),MMULT(TRANSPOSE(EXP(B67:F318)-1),EXP(B67:F318)-1)/COUNTA(F67:F318)),$A$4:$A$8))*NORMSINV($B$11)</f>
        <v>-0.0008552454041</v>
      </c>
      <c r="J66" s="24">
        <f t="shared" si="4"/>
        <v>0</v>
      </c>
      <c r="K66" s="36">
        <f t="shared" si="5"/>
        <v>-0.00359784529</v>
      </c>
      <c r="L66" s="100">
        <f t="array" ref="L66">SQRT(MMULT(MMULT(TRANSPOSE($A$4:$A$8),MMULT(TRANSPOSE(EXP(B67:$F$532)-1),EXP(B67:$F$532)-1)/COUNTA(#REF!)),$A$4:$A$8))*(-1/SQRT(2*PI())*EXP(-1*(NORMSINV($B$11))^2/2)/$B$11)</f>
        <v>-0.02807753245</v>
      </c>
      <c r="M66" s="36">
        <f t="array" ref="M66">SQRT(MMULT(MMULT(TRANSPOSE($A$4:$A$8),MMULT(TRANSPOSE(EXP(B67:F318)-1),EXP(B67:F318)-1)/COUNTA(#REF!)),$A$4:$A$8))*(-1/SQRT(2*PI())*EXP(-1*(NORMSINV($B$11))^2/2)/$B$11)</f>
        <v>-0.01555422879</v>
      </c>
      <c r="N66" s="101">
        <f t="shared" si="6"/>
        <v>-0.08878895363</v>
      </c>
      <c r="O66" s="100">
        <f>'Bond 1'!E55</f>
        <v>0.00009330098899</v>
      </c>
      <c r="P66" s="36">
        <f>'Bond 3'!G54</f>
        <v>-0.0002737016321</v>
      </c>
      <c r="Q66" s="36">
        <f>'Bond 5'!I54</f>
        <v>0.0004400482386</v>
      </c>
      <c r="R66" s="36">
        <f>'Bond 10'!N54</f>
        <v>0.001535303212</v>
      </c>
      <c r="S66" s="36">
        <f>'Bond 20'!X54</f>
        <v>0.004379230552</v>
      </c>
      <c r="T66" s="101">
        <f t="shared" si="7"/>
        <v>0.001234836272</v>
      </c>
    </row>
    <row r="67" ht="12.75" customHeight="1">
      <c r="A67" s="102">
        <f>Stocks!A469</f>
        <v>43070</v>
      </c>
      <c r="B67" s="287">
        <f>Bonds!V45/100</f>
        <v>-0.0005</v>
      </c>
      <c r="C67" s="288">
        <f>Bonds!X45/100</f>
        <v>-0.0006</v>
      </c>
      <c r="D67" s="288">
        <f>Bonds!Z45/100</f>
        <v>-0.0004</v>
      </c>
      <c r="E67" s="288">
        <f>Bonds!AE45/100</f>
        <v>0</v>
      </c>
      <c r="F67" s="289">
        <f>Bonds!AO45/100</f>
        <v>0.0001</v>
      </c>
      <c r="G67" s="36">
        <f t="array" ref="G67">SQRT(MMULT(MMULT(TRANSPOSE($A$4:$A$8),MMULT(TRANSPOSE(EXP(B68:$F$530)-1),EXP(B68:$F$530)-1)/COUNTA($F68:F$530)),$A$4:$A$8))*NORMSINV($B$11)</f>
        <v>-0.001138564434</v>
      </c>
      <c r="H67" s="24">
        <f t="shared" si="3"/>
        <v>0</v>
      </c>
      <c r="I67" s="36">
        <f t="array" ref="I67">SQRT(MMULT(MMULT(TRANSPOSE($A$4:$A$8),MMULT(TRANSPOSE(EXP(B68:F319)-1),EXP(B68:F319)-1)/COUNTA(F68:F319)),$A$4:$A$8))*NORMSINV($B$11)</f>
        <v>-0.0008611114638</v>
      </c>
      <c r="J67" s="24">
        <f t="shared" si="4"/>
        <v>0</v>
      </c>
      <c r="K67" s="36">
        <f t="shared" si="5"/>
        <v>-0.003600456875</v>
      </c>
      <c r="L67" s="100">
        <f t="array" ref="L67">SQRT(MMULT(MMULT(TRANSPOSE($A$4:$A$8),MMULT(TRANSPOSE(EXP(B68:$F$532)-1),EXP(B68:$F$532)-1)/COUNTA(#REF!)),$A$4:$A$8))*(-1/SQRT(2*PI())*EXP(-1*(NORMSINV($B$11))^2/2)/$B$11)</f>
        <v>-0.02806761898</v>
      </c>
      <c r="M67" s="36">
        <f t="array" ref="M67">SQRT(MMULT(MMULT(TRANSPOSE($A$4:$A$8),MMULT(TRANSPOSE(EXP(B68:F319)-1),EXP(B68:F319)-1)/COUNTA(#REF!)),$A$4:$A$8))*(-1/SQRT(2*PI())*EXP(-1*(NORMSINV($B$11))^2/2)/$B$11)</f>
        <v>-0.015660914</v>
      </c>
      <c r="N67" s="101">
        <f t="shared" si="6"/>
        <v>-0.08875760446</v>
      </c>
      <c r="O67" s="100">
        <f>'Bond 1'!E56</f>
        <v>0.0004664614236</v>
      </c>
      <c r="P67" s="36">
        <f>'Bond 3'!G55</f>
        <v>0.001642375482</v>
      </c>
      <c r="Q67" s="36">
        <f>'Bond 5'!I55</f>
        <v>-0.001760399105</v>
      </c>
      <c r="R67" s="36">
        <f>'Bond 10'!N55</f>
        <v>0</v>
      </c>
      <c r="S67" s="36">
        <f>'Bond 20'!X55</f>
        <v>0.001097391653</v>
      </c>
      <c r="T67" s="101">
        <f t="shared" si="7"/>
        <v>0.0002891658908</v>
      </c>
    </row>
    <row r="68" ht="12.75" customHeight="1">
      <c r="A68" s="102">
        <f>Stocks!A468</f>
        <v>43069</v>
      </c>
      <c r="B68" s="287">
        <f>Bonds!V46/100</f>
        <v>0</v>
      </c>
      <c r="C68" s="288">
        <f>Bonds!X46/100</f>
        <v>-0.0001</v>
      </c>
      <c r="D68" s="288">
        <f>Bonds!Z46/100</f>
        <v>0</v>
      </c>
      <c r="E68" s="288">
        <f>Bonds!AE46/100</f>
        <v>-0.0001</v>
      </c>
      <c r="F68" s="289">
        <f>Bonds!AO46/100</f>
        <v>-0.0002</v>
      </c>
      <c r="G68" s="36">
        <f t="array" ref="G68">SQRT(MMULT(MMULT(TRANSPOSE($A$4:$A$8),MMULT(TRANSPOSE(EXP(B69:$F$530)-1),EXP(B69:$F$530)-1)/COUNTA($F69:F$530)),$A$4:$A$8))*NORMSINV($B$11)</f>
        <v>-0.001139763098</v>
      </c>
      <c r="H68" s="24">
        <f t="shared" si="3"/>
        <v>0</v>
      </c>
      <c r="I68" s="36">
        <f t="array" ref="I68">SQRT(MMULT(MMULT(TRANSPOSE($A$4:$A$8),MMULT(TRANSPOSE(EXP(B69:F320)-1),EXP(B69:F320)-1)/COUNTA(F69:F320)),$A$4:$A$8))*NORMSINV($B$11)</f>
        <v>-0.0008623070603</v>
      </c>
      <c r="J68" s="24">
        <f t="shared" si="4"/>
        <v>0</v>
      </c>
      <c r="K68" s="36">
        <f t="shared" si="5"/>
        <v>-0.003604247382</v>
      </c>
      <c r="L68" s="100">
        <f t="array" ref="L68">SQRT(MMULT(MMULT(TRANSPOSE($A$4:$A$8),MMULT(TRANSPOSE(EXP(B69:$F$532)-1),EXP(B69:$F$532)-1)/COUNTA(#REF!)),$A$4:$A$8))*(-1/SQRT(2*PI())*EXP(-1*(NORMSINV($B$11))^2/2)/$B$11)</f>
        <v>-0.02806680923</v>
      </c>
      <c r="M68" s="36">
        <f t="array" ref="M68">SQRT(MMULT(MMULT(TRANSPOSE($A$4:$A$8),MMULT(TRANSPOSE(EXP(B69:F320)-1),EXP(B69:F320)-1)/COUNTA(#REF!)),$A$4:$A$8))*(-1/SQRT(2*PI())*EXP(-1*(NORMSINV($B$11))^2/2)/$B$11)</f>
        <v>-0.01568265814</v>
      </c>
      <c r="N68" s="101">
        <f t="shared" si="6"/>
        <v>-0.08875504381</v>
      </c>
      <c r="O68" s="100">
        <f>'Bond 1'!E57</f>
        <v>0</v>
      </c>
      <c r="P68" s="36">
        <f>'Bond 3'!G56</f>
        <v>0.0002735700649</v>
      </c>
      <c r="Q68" s="36">
        <f>'Bond 5'!I56</f>
        <v>0</v>
      </c>
      <c r="R68" s="36">
        <f>'Bond 10'!N56</f>
        <v>-0.0007681400884</v>
      </c>
      <c r="S68" s="36">
        <f>'Bond 20'!X56</f>
        <v>-0.00219696812</v>
      </c>
      <c r="T68" s="101">
        <f t="shared" si="7"/>
        <v>-0.0005383076287</v>
      </c>
    </row>
    <row r="69" ht="12.75" customHeight="1">
      <c r="A69" s="102">
        <f>Stocks!A467</f>
        <v>43068</v>
      </c>
      <c r="B69" s="287">
        <f>Bonds!V47/100</f>
        <v>0.0001</v>
      </c>
      <c r="C69" s="288">
        <f>Bonds!X47/100</f>
        <v>0.0001</v>
      </c>
      <c r="D69" s="288">
        <f>Bonds!Z47/100</f>
        <v>0.0001</v>
      </c>
      <c r="E69" s="288">
        <f>Bonds!AE47/100</f>
        <v>0.0001</v>
      </c>
      <c r="F69" s="289">
        <f>Bonds!AO47/100</f>
        <v>0.0001</v>
      </c>
      <c r="G69" s="36">
        <f t="array" ref="G69">SQRT(MMULT(MMULT(TRANSPOSE($A$4:$A$8),MMULT(TRANSPOSE(EXP(B70:$F$530)-1),EXP(B70:$F$530)-1)/COUNTA($F70:F$530)),$A$4:$A$8))*NORMSINV($B$11)</f>
        <v>-0.001140947164</v>
      </c>
      <c r="H69" s="24">
        <f t="shared" si="3"/>
        <v>0</v>
      </c>
      <c r="I69" s="36">
        <f t="array" ref="I69">SQRT(MMULT(MMULT(TRANSPOSE($A$4:$A$8),MMULT(TRANSPOSE(EXP(B70:F321)-1),EXP(B70:F321)-1)/COUNTA(F70:F321)),$A$4:$A$8))*NORMSINV($B$11)</f>
        <v>-0.0008643776532</v>
      </c>
      <c r="J69" s="24">
        <f t="shared" si="4"/>
        <v>0</v>
      </c>
      <c r="K69" s="36">
        <f t="shared" si="5"/>
        <v>-0.003607991727</v>
      </c>
      <c r="L69" s="100">
        <f t="array" ref="L69">SQRT(MMULT(MMULT(TRANSPOSE($A$4:$A$8),MMULT(TRANSPOSE(EXP(B70:$F$532)-1),EXP(B70:$F$532)-1)/COUNTA(#REF!)),$A$4:$A$8))*(-1/SQRT(2*PI())*EXP(-1*(NORMSINV($B$11))^2/2)/$B$11)</f>
        <v>-0.02806554363</v>
      </c>
      <c r="M69" s="36">
        <f t="array" ref="M69">SQRT(MMULT(MMULT(TRANSPOSE($A$4:$A$8),MMULT(TRANSPOSE(EXP(B70:F321)-1),EXP(B70:F321)-1)/COUNTA(#REF!)),$A$4:$A$8))*(-1/SQRT(2*PI())*EXP(-1*(NORMSINV($B$11))^2/2)/$B$11)</f>
        <v>-0.01572031573</v>
      </c>
      <c r="N69" s="101">
        <f t="shared" si="6"/>
        <v>-0.08875104165</v>
      </c>
      <c r="O69" s="100">
        <f>'Bond 1'!E58</f>
        <v>-0.00009324878777</v>
      </c>
      <c r="P69" s="36">
        <f>'Bond 3'!G57</f>
        <v>-0.0002735428709</v>
      </c>
      <c r="Q69" s="36">
        <f>'Bond 5'!I57</f>
        <v>0.0004399157951</v>
      </c>
      <c r="R69" s="36">
        <f>'Bond 10'!N57</f>
        <v>0.0007679664617</v>
      </c>
      <c r="S69" s="36">
        <f>'Bond 20'!X57</f>
        <v>0.001097138538</v>
      </c>
      <c r="T69" s="101">
        <f t="shared" si="7"/>
        <v>0.0003876458273</v>
      </c>
    </row>
    <row r="70" ht="12.75" customHeight="1">
      <c r="A70" s="102">
        <f>Stocks!A466</f>
        <v>43067</v>
      </c>
      <c r="B70" s="287">
        <f>Bonds!V48/100</f>
        <v>-0.0005</v>
      </c>
      <c r="C70" s="288">
        <f>Bonds!X48/100</f>
        <v>-0.0002</v>
      </c>
      <c r="D70" s="288">
        <f>Bonds!Z48/100</f>
        <v>-0.0001</v>
      </c>
      <c r="E70" s="288">
        <f>Bonds!AE48/100</f>
        <v>-0.0001</v>
      </c>
      <c r="F70" s="289">
        <f>Bonds!AO48/100</f>
        <v>0</v>
      </c>
      <c r="G70" s="36">
        <f t="array" ref="G70">SQRT(MMULT(MMULT(TRANSPOSE($A$4:$A$8),MMULT(TRANSPOSE(EXP(B71:$F$530)-1),EXP(B71:$F$530)-1)/COUNTA($F71:F$530)),$A$4:$A$8))*NORMSINV($B$11)</f>
        <v>-0.001142019829</v>
      </c>
      <c r="H70" s="24">
        <f t="shared" si="3"/>
        <v>0</v>
      </c>
      <c r="I70" s="36">
        <f t="array" ref="I70">SQRT(MMULT(MMULT(TRANSPOSE($A$4:$A$8),MMULT(TRANSPOSE(EXP(B71:F322)-1),EXP(B71:F322)-1)/COUNTA(F71:F322)),$A$4:$A$8))*NORMSINV($B$11)</f>
        <v>-0.000864377689</v>
      </c>
      <c r="J70" s="24">
        <f t="shared" si="4"/>
        <v>0</v>
      </c>
      <c r="K70" s="36">
        <f t="shared" si="5"/>
        <v>-0.003611383793</v>
      </c>
      <c r="L70" s="100">
        <f t="array" ref="L70">SQRT(MMULT(MMULT(TRANSPOSE($A$4:$A$8),MMULT(TRANSPOSE(EXP(B71:$F$532)-1),EXP(B71:$F$532)-1)/COUNTA(#REF!)),$A$4:$A$8))*(-1/SQRT(2*PI())*EXP(-1*(NORMSINV($B$11))^2/2)/$B$11)</f>
        <v>-0.02806144454</v>
      </c>
      <c r="M70" s="36">
        <f t="array" ref="M70">SQRT(MMULT(MMULT(TRANSPOSE($A$4:$A$8),MMULT(TRANSPOSE(EXP(B71:F322)-1),EXP(B71:F322)-1)/COUNTA(#REF!)),$A$4:$A$8))*(-1/SQRT(2*PI())*EXP(-1*(NORMSINV($B$11))^2/2)/$B$11)</f>
        <v>-0.01572031638</v>
      </c>
      <c r="N70" s="101">
        <f t="shared" si="6"/>
        <v>-0.08873807918</v>
      </c>
      <c r="O70" s="100">
        <f>'Bond 1'!E59</f>
        <v>0.0004662874196</v>
      </c>
      <c r="P70" s="36">
        <f>'Bond 3'!G58</f>
        <v>0.0005471393444</v>
      </c>
      <c r="Q70" s="36">
        <f>'Bond 5'!I58</f>
        <v>-0.0004399652719</v>
      </c>
      <c r="R70" s="36">
        <f>'Bond 10'!N58</f>
        <v>-0.0007681182013</v>
      </c>
      <c r="S70" s="36">
        <f>'Bond 20'!X58</f>
        <v>0</v>
      </c>
      <c r="T70" s="101">
        <f t="shared" si="7"/>
        <v>-0.00003893134185</v>
      </c>
    </row>
    <row r="71" ht="12.75" customHeight="1">
      <c r="A71" s="102">
        <f>Stocks!A465</f>
        <v>43066</v>
      </c>
      <c r="B71" s="287">
        <f>Bonds!V49/100</f>
        <v>-0.0002</v>
      </c>
      <c r="C71" s="288">
        <f>Bonds!X49/100</f>
        <v>-0.0001</v>
      </c>
      <c r="D71" s="288">
        <f>Bonds!Z49/100</f>
        <v>-0.0003</v>
      </c>
      <c r="E71" s="288">
        <f>Bonds!AE49/100</f>
        <v>-0.0002</v>
      </c>
      <c r="F71" s="289">
        <f>Bonds!AO49/100</f>
        <v>0</v>
      </c>
      <c r="G71" s="36">
        <f t="array" ref="G71">SQRT(MMULT(MMULT(TRANSPOSE($A$4:$A$8),MMULT(TRANSPOSE(EXP(B72:$F$530)-1),EXP(B72:$F$530)-1)/COUNTA($F72:F$530)),$A$4:$A$8))*NORMSINV($B$11)</f>
        <v>-0.001143131197</v>
      </c>
      <c r="H71" s="24">
        <f t="shared" si="3"/>
        <v>0</v>
      </c>
      <c r="I71" s="36">
        <f t="array" ref="I71">SQRT(MMULT(MMULT(TRANSPOSE($A$4:$A$8),MMULT(TRANSPOSE(EXP(B72:F323)-1),EXP(B72:F323)-1)/COUNTA(F72:F323)),$A$4:$A$8))*NORMSINV($B$11)</f>
        <v>-0.000868827371</v>
      </c>
      <c r="J71" s="24">
        <f t="shared" si="4"/>
        <v>0</v>
      </c>
      <c r="K71" s="36">
        <f t="shared" si="5"/>
        <v>-0.003614898246</v>
      </c>
      <c r="L71" s="100">
        <f t="array" ref="L71">SQRT(MMULT(MMULT(TRANSPOSE($A$4:$A$8),MMULT(TRANSPOSE(EXP(B72:$F$532)-1),EXP(B72:$F$532)-1)/COUNTA(#REF!)),$A$4:$A$8))*(-1/SQRT(2*PI())*EXP(-1*(NORMSINV($B$11))^2/2)/$B$11)</f>
        <v>-0.02805820494</v>
      </c>
      <c r="M71" s="36">
        <f t="array" ref="M71">SQRT(MMULT(MMULT(TRANSPOSE($A$4:$A$8),MMULT(TRANSPOSE(EXP(B72:F323)-1),EXP(B72:F323)-1)/COUNTA(#REF!)),$A$4:$A$8))*(-1/SQRT(2*PI())*EXP(-1*(NORMSINV($B$11))^2/2)/$B$11)</f>
        <v>-0.01580124212</v>
      </c>
      <c r="N71" s="101">
        <f t="shared" si="6"/>
        <v>-0.08872783466</v>
      </c>
      <c r="O71" s="100">
        <f>'Bond 1'!E60</f>
        <v>0.0001864280388</v>
      </c>
      <c r="P71" s="36">
        <f>'Bond 3'!G59</f>
        <v>0.0002735186646</v>
      </c>
      <c r="Q71" s="36">
        <f>'Bond 5'!I59</f>
        <v>-0.001319780895</v>
      </c>
      <c r="R71" s="36">
        <f>'Bond 10'!N59</f>
        <v>-0.001536015731</v>
      </c>
      <c r="S71" s="36">
        <f>'Bond 20'!X59</f>
        <v>0</v>
      </c>
      <c r="T71" s="101">
        <f t="shared" si="7"/>
        <v>-0.0004791699846</v>
      </c>
    </row>
    <row r="72" ht="12.75" customHeight="1">
      <c r="A72" s="102">
        <f>Stocks!A464</f>
        <v>43063</v>
      </c>
      <c r="B72" s="287">
        <f>Bonds!V50/100</f>
        <v>0</v>
      </c>
      <c r="C72" s="288">
        <f>Bonds!X50/100</f>
        <v>0</v>
      </c>
      <c r="D72" s="288">
        <f>Bonds!Z50/100</f>
        <v>0.0001</v>
      </c>
      <c r="E72" s="288">
        <f>Bonds!AE50/100</f>
        <v>0</v>
      </c>
      <c r="F72" s="289">
        <f>Bonds!AO50/100</f>
        <v>0</v>
      </c>
      <c r="G72" s="36">
        <f t="array" ref="G72">SQRT(MMULT(MMULT(TRANSPOSE($A$4:$A$8),MMULT(TRANSPOSE(EXP(B73:$F$530)-1),EXP(B73:$F$530)-1)/COUNTA($F73:F$530)),$A$4:$A$8))*NORMSINV($B$11)</f>
        <v>-0.001144376411</v>
      </c>
      <c r="H72" s="24">
        <f t="shared" si="3"/>
        <v>0</v>
      </c>
      <c r="I72" s="36">
        <f t="array" ref="I72">SQRT(MMULT(MMULT(TRANSPOSE($A$4:$A$8),MMULT(TRANSPOSE(EXP(B73:F324)-1),EXP(B73:F324)-1)/COUNTA(F73:F324)),$A$4:$A$8))*NORMSINV($B$11)</f>
        <v>-0.0008688273641</v>
      </c>
      <c r="J72" s="24">
        <f t="shared" si="4"/>
        <v>0</v>
      </c>
      <c r="K72" s="36">
        <f t="shared" si="5"/>
        <v>-0.003618835958</v>
      </c>
      <c r="L72" s="100">
        <f t="array" ref="L72">SQRT(MMULT(MMULT(TRANSPOSE($A$4:$A$8),MMULT(TRANSPOSE(EXP(B73:$F$532)-1),EXP(B73:$F$532)-1)/COUNTA(#REF!)),$A$4:$A$8))*(-1/SQRT(2*PI())*EXP(-1*(NORMSINV($B$11))^2/2)/$B$11)</f>
        <v>-0.0280581543</v>
      </c>
      <c r="M72" s="36">
        <f t="array" ref="M72">SQRT(MMULT(MMULT(TRANSPOSE($A$4:$A$8),MMULT(TRANSPOSE(EXP(B73:F324)-1),EXP(B73:F324)-1)/COUNTA(#REF!)),$A$4:$A$8))*(-1/SQRT(2*PI())*EXP(-1*(NORMSINV($B$11))^2/2)/$B$11)</f>
        <v>-0.015801242</v>
      </c>
      <c r="N72" s="101">
        <f t="shared" si="6"/>
        <v>-0.08872767453</v>
      </c>
      <c r="O72" s="100">
        <f>'Bond 1'!E61</f>
        <v>0</v>
      </c>
      <c r="P72" s="36">
        <f>'Bond 3'!G60</f>
        <v>0</v>
      </c>
      <c r="Q72" s="36">
        <f>'Bond 5'!I60</f>
        <v>0.0004397744774</v>
      </c>
      <c r="R72" s="36">
        <f>'Bond 10'!N60</f>
        <v>0</v>
      </c>
      <c r="S72" s="36">
        <f>'Bond 20'!X60</f>
        <v>0</v>
      </c>
      <c r="T72" s="101">
        <f t="shared" si="7"/>
        <v>0.00008795489548</v>
      </c>
    </row>
    <row r="73" ht="12.75" customHeight="1">
      <c r="A73" s="102">
        <f>Stocks!A463</f>
        <v>43061</v>
      </c>
      <c r="B73" s="287">
        <f>Bonds!V51/100</f>
        <v>-0.0003</v>
      </c>
      <c r="C73" s="288">
        <f>Bonds!X51/100</f>
        <v>-0.0004</v>
      </c>
      <c r="D73" s="288">
        <f>Bonds!Z51/100</f>
        <v>-0.0003</v>
      </c>
      <c r="E73" s="288">
        <f>Bonds!AE51/100</f>
        <v>0</v>
      </c>
      <c r="F73" s="289">
        <f>Bonds!AO51/100</f>
        <v>0.0002</v>
      </c>
      <c r="G73" s="36">
        <f t="array" ref="G73">SQRT(MMULT(MMULT(TRANSPOSE($A$4:$A$8),MMULT(TRANSPOSE(EXP(B74:$F$530)-1),EXP(B74:$F$530)-1)/COUNTA($F74:F$530)),$A$4:$A$8))*NORMSINV($B$11)</f>
        <v>-0.001145495522</v>
      </c>
      <c r="H73" s="24">
        <f t="shared" si="3"/>
        <v>0</v>
      </c>
      <c r="I73" s="36">
        <f t="array" ref="I73">SQRT(MMULT(MMULT(TRANSPOSE($A$4:$A$8),MMULT(TRANSPOSE(EXP(B74:F325)-1),EXP(B74:F325)-1)/COUNTA(F74:F325)),$A$4:$A$8))*NORMSINV($B$11)</f>
        <v>-0.0008735649385</v>
      </c>
      <c r="J73" s="24">
        <f t="shared" si="4"/>
        <v>0</v>
      </c>
      <c r="K73" s="36">
        <f t="shared" si="5"/>
        <v>-0.003622374901</v>
      </c>
      <c r="L73" s="100">
        <f t="array" ref="L73">SQRT(MMULT(MMULT(TRANSPOSE($A$4:$A$8),MMULT(TRANSPOSE(EXP(B74:$F$532)-1),EXP(B74:$F$532)-1)/COUNTA(#REF!)),$A$4:$A$8))*(-1/SQRT(2*PI())*EXP(-1*(NORMSINV($B$11))^2/2)/$B$11)</f>
        <v>-0.02805491513</v>
      </c>
      <c r="M73" s="36">
        <f t="array" ref="M73">SQRT(MMULT(MMULT(TRANSPOSE($A$4:$A$8),MMULT(TRANSPOSE(EXP(B74:F325)-1),EXP(B74:F325)-1)/COUNTA(#REF!)),$A$4:$A$8))*(-1/SQRT(2*PI())*EXP(-1*(NORMSINV($B$11))^2/2)/$B$11)</f>
        <v>-0.0158874036</v>
      </c>
      <c r="N73" s="101">
        <f t="shared" si="6"/>
        <v>-0.08871743137</v>
      </c>
      <c r="O73" s="100">
        <f>'Bond 1'!E62</f>
        <v>0.0002795899348</v>
      </c>
      <c r="P73" s="36">
        <f>'Bond 3'!G61</f>
        <v>0.001093969063</v>
      </c>
      <c r="Q73" s="36">
        <f>'Bond 5'!I61</f>
        <v>-0.001319479485</v>
      </c>
      <c r="R73" s="36">
        <f>'Bond 10'!N61</f>
        <v>0</v>
      </c>
      <c r="S73" s="36">
        <f>'Bond 20'!X61</f>
        <v>0.002196086659</v>
      </c>
      <c r="T73" s="101">
        <f t="shared" si="7"/>
        <v>0.0004500332345</v>
      </c>
    </row>
    <row r="74" ht="12.75" customHeight="1">
      <c r="A74" s="102">
        <f>Stocks!A462</f>
        <v>43060</v>
      </c>
      <c r="B74" s="287">
        <f>Bonds!V52/100</f>
        <v>0</v>
      </c>
      <c r="C74" s="288">
        <f>Bonds!X52/100</f>
        <v>0</v>
      </c>
      <c r="D74" s="288">
        <f>Bonds!Z52/100</f>
        <v>-0.0004</v>
      </c>
      <c r="E74" s="288">
        <f>Bonds!AE52/100</f>
        <v>-0.0005</v>
      </c>
      <c r="F74" s="289">
        <f>Bonds!AO52/100</f>
        <v>-0.0002</v>
      </c>
      <c r="G74" s="36">
        <f t="array" ref="G74">SQRT(MMULT(MMULT(TRANSPOSE($A$4:$A$8),MMULT(TRANSPOSE(EXP(B75:$F$530)-1),EXP(B75:$F$530)-1)/COUNTA($F75:F$530)),$A$4:$A$8))*NORMSINV($B$11)</f>
        <v>-0.00114650048</v>
      </c>
      <c r="H74" s="24">
        <f t="shared" si="3"/>
        <v>1</v>
      </c>
      <c r="I74" s="36">
        <f t="array" ref="I74">SQRT(MMULT(MMULT(TRANSPOSE($A$4:$A$8),MMULT(TRANSPOSE(EXP(B75:F326)-1),EXP(B75:F326)-1)/COUNTA(F75:F326)),$A$4:$A$8))*NORMSINV($B$11)</f>
        <v>-0.0008731473005</v>
      </c>
      <c r="J74" s="24">
        <f t="shared" si="4"/>
        <v>1</v>
      </c>
      <c r="K74" s="36">
        <f t="shared" si="5"/>
        <v>-0.003625552855</v>
      </c>
      <c r="L74" s="100">
        <f t="array" ref="L74">SQRT(MMULT(MMULT(TRANSPOSE($A$4:$A$8),MMULT(TRANSPOSE(EXP(B75:$F$532)-1),EXP(B75:$F$532)-1)/COUNTA(#REF!)),$A$4:$A$8))*(-1/SQRT(2*PI())*EXP(-1*(NORMSINV($B$11))^2/2)/$B$11)</f>
        <v>-0.02804878965</v>
      </c>
      <c r="M74" s="36">
        <f t="array" ref="M74">SQRT(MMULT(MMULT(TRANSPOSE($A$4:$A$8),MMULT(TRANSPOSE(EXP(B75:F326)-1),EXP(B75:F326)-1)/COUNTA(#REF!)),$A$4:$A$8))*(-1/SQRT(2*PI())*EXP(-1*(NORMSINV($B$11))^2/2)/$B$11)</f>
        <v>-0.01587980808</v>
      </c>
      <c r="N74" s="101">
        <f t="shared" si="6"/>
        <v>-0.08869806089</v>
      </c>
      <c r="O74" s="100">
        <f>'Bond 1'!E63</f>
        <v>0</v>
      </c>
      <c r="P74" s="36">
        <f>'Bond 3'!G62</f>
        <v>0</v>
      </c>
      <c r="Q74" s="36">
        <f>'Bond 5'!I62</f>
        <v>-0.001758740971</v>
      </c>
      <c r="R74" s="36">
        <f>'Bond 10'!N62</f>
        <v>-0.003838954054</v>
      </c>
      <c r="S74" s="36">
        <f>'Bond 20'!X62</f>
        <v>-0.002199381656</v>
      </c>
      <c r="T74" s="101">
        <f t="shared" si="7"/>
        <v>-0.001559415336</v>
      </c>
    </row>
    <row r="75" ht="12.75" customHeight="1">
      <c r="A75" s="102">
        <f>Stocks!A461</f>
        <v>43059</v>
      </c>
      <c r="B75" s="287">
        <f>Bonds!V53/100</f>
        <v>-0.0004</v>
      </c>
      <c r="C75" s="288">
        <f>Bonds!X53/100</f>
        <v>-0.0003</v>
      </c>
      <c r="D75" s="288">
        <f>Bonds!Z53/100</f>
        <v>-0.0001</v>
      </c>
      <c r="E75" s="288">
        <f>Bonds!AE53/100</f>
        <v>0.0001</v>
      </c>
      <c r="F75" s="289">
        <f>Bonds!AO53/100</f>
        <v>0.0001</v>
      </c>
      <c r="G75" s="36">
        <f t="array" ref="G75">SQRT(MMULT(MMULT(TRANSPOSE($A$4:$A$8),MMULT(TRANSPOSE(EXP(B76:$F$530)-1),EXP(B76:$F$530)-1)/COUNTA($F76:F$530)),$A$4:$A$8))*NORMSINV($B$11)</f>
        <v>-0.001147685098</v>
      </c>
      <c r="H75" s="24">
        <f t="shared" si="3"/>
        <v>0</v>
      </c>
      <c r="I75" s="36">
        <f t="array" ref="I75">SQRT(MMULT(MMULT(TRANSPOSE($A$4:$A$8),MMULT(TRANSPOSE(EXP(B76:F327)-1),EXP(B76:F327)-1)/COUNTA(F76:F327)),$A$4:$A$8))*NORMSINV($B$11)</f>
        <v>-0.0008751363976</v>
      </c>
      <c r="J75" s="24">
        <f t="shared" si="4"/>
        <v>0</v>
      </c>
      <c r="K75" s="36">
        <f t="shared" si="5"/>
        <v>-0.003629298945</v>
      </c>
      <c r="L75" s="100">
        <f t="array" ref="L75">SQRT(MMULT(MMULT(TRANSPOSE($A$4:$A$8),MMULT(TRANSPOSE(EXP(B76:$F$532)-1),EXP(B76:$F$532)-1)/COUNTA(#REF!)),$A$4:$A$8))*(-1/SQRT(2*PI())*EXP(-1*(NORMSINV($B$11))^2/2)/$B$11)</f>
        <v>-0.02804696703</v>
      </c>
      <c r="M75" s="36">
        <f t="array" ref="M75">SQRT(MMULT(MMULT(TRANSPOSE($A$4:$A$8),MMULT(TRANSPOSE(EXP(B76:F327)-1),EXP(B76:F327)-1)/COUNTA(#REF!)),$A$4:$A$8))*(-1/SQRT(2*PI())*EXP(-1*(NORMSINV($B$11))^2/2)/$B$11)</f>
        <v>-0.01591598351</v>
      </c>
      <c r="N75" s="101">
        <f t="shared" si="6"/>
        <v>-0.08869229729</v>
      </c>
      <c r="O75" s="100">
        <f>'Bond 1'!E64</f>
        <v>0.0003726823814</v>
      </c>
      <c r="P75" s="36">
        <f>'Bond 3'!G63</f>
        <v>0.0008201584983</v>
      </c>
      <c r="Q75" s="36">
        <f>'Bond 5'!I63</f>
        <v>-0.0004394772847</v>
      </c>
      <c r="R75" s="36">
        <f>'Bond 10'!N63</f>
        <v>0.0007669405577</v>
      </c>
      <c r="S75" s="36">
        <f>'Bond 20'!X63</f>
        <v>0.001098604445</v>
      </c>
      <c r="T75" s="101">
        <f t="shared" si="7"/>
        <v>0.0005237817195</v>
      </c>
    </row>
    <row r="76" ht="12.75" customHeight="1">
      <c r="A76" s="102">
        <f>Stocks!A460</f>
        <v>43056</v>
      </c>
      <c r="B76" s="287">
        <f>Bonds!V54/100</f>
        <v>-0.0003</v>
      </c>
      <c r="C76" s="288">
        <f>Bonds!X54/100</f>
        <v>-0.0001</v>
      </c>
      <c r="D76" s="288">
        <f>Bonds!Z54/100</f>
        <v>0</v>
      </c>
      <c r="E76" s="288">
        <f>Bonds!AE54/100</f>
        <v>0.0002</v>
      </c>
      <c r="F76" s="289">
        <f>Bonds!AO54/100</f>
        <v>0.0003</v>
      </c>
      <c r="G76" s="36">
        <f t="array" ref="G76">SQRT(MMULT(MMULT(TRANSPOSE($A$4:$A$8),MMULT(TRANSPOSE(EXP(B77:$F$530)-1),EXP(B77:$F$530)-1)/COUNTA($F77:F$530)),$A$4:$A$8))*NORMSINV($B$11)</f>
        <v>-0.001148946293</v>
      </c>
      <c r="H76" s="24">
        <f t="shared" si="3"/>
        <v>0</v>
      </c>
      <c r="I76" s="36">
        <f t="array" ref="I76">SQRT(MMULT(MMULT(TRANSPOSE($A$4:$A$8),MMULT(TRANSPOSE(EXP(B77:F328)-1),EXP(B77:F328)-1)/COUNTA(F77:F328)),$A$4:$A$8))*NORMSINV($B$11)</f>
        <v>-0.0008752543001</v>
      </c>
      <c r="J76" s="24">
        <f t="shared" si="4"/>
        <v>0</v>
      </c>
      <c r="K76" s="36">
        <f t="shared" si="5"/>
        <v>-0.003633287195</v>
      </c>
      <c r="L76" s="100">
        <f t="array" ref="L76">SQRT(MMULT(MMULT(TRANSPOSE($A$4:$A$8),MMULT(TRANSPOSE(EXP(B77:$F$532)-1),EXP(B77:$F$532)-1)/COUNTA(#REF!)),$A$4:$A$8))*(-1/SQRT(2*PI())*EXP(-1*(NORMSINV($B$11))^2/2)/$B$11)</f>
        <v>-0.02804691626</v>
      </c>
      <c r="M76" s="36">
        <f t="array" ref="M76">SQRT(MMULT(MMULT(TRANSPOSE($A$4:$A$8),MMULT(TRANSPOSE(EXP(B77:F328)-1),EXP(B77:F328)-1)/COUNTA(#REF!)),$A$4:$A$8))*(-1/SQRT(2*PI())*EXP(-1*(NORMSINV($B$11))^2/2)/$B$11)</f>
        <v>-0.01591812778</v>
      </c>
      <c r="N76" s="101">
        <f t="shared" si="6"/>
        <v>-0.08869213674</v>
      </c>
      <c r="O76" s="100">
        <f>'Bond 1'!E65</f>
        <v>0.0002794076558</v>
      </c>
      <c r="P76" s="36">
        <f>'Bond 3'!G64</f>
        <v>0.0002733073288</v>
      </c>
      <c r="Q76" s="36">
        <f>'Bond 5'!I64</f>
        <v>0</v>
      </c>
      <c r="R76" s="36">
        <f>'Bond 10'!N64</f>
        <v>0.001534383189</v>
      </c>
      <c r="S76" s="36">
        <f>'Bond 20'!X64</f>
        <v>0.003298387837</v>
      </c>
      <c r="T76" s="101">
        <f t="shared" si="7"/>
        <v>0.001077097202</v>
      </c>
    </row>
    <row r="77" ht="12.75" customHeight="1">
      <c r="A77" s="102">
        <f>Stocks!A459</f>
        <v>43055</v>
      </c>
      <c r="B77" s="287">
        <f>Bonds!V55/100</f>
        <v>0.0001</v>
      </c>
      <c r="C77" s="288">
        <f>Bonds!X55/100</f>
        <v>-0.0003</v>
      </c>
      <c r="D77" s="288">
        <f>Bonds!Z55/100</f>
        <v>-0.0004</v>
      </c>
      <c r="E77" s="288">
        <f>Bonds!AE55/100</f>
        <v>-0.0001</v>
      </c>
      <c r="F77" s="289">
        <f>Bonds!AO55/100</f>
        <v>0</v>
      </c>
      <c r="G77" s="36">
        <f t="array" ref="G77">SQRT(MMULT(MMULT(TRANSPOSE($A$4:$A$8),MMULT(TRANSPOSE(EXP(B78:$F$530)-1),EXP(B78:$F$530)-1)/COUNTA($F78:F$530)),$A$4:$A$8))*NORMSINV($B$11)</f>
        <v>-0.001150111993</v>
      </c>
      <c r="H77" s="24">
        <f t="shared" si="3"/>
        <v>0</v>
      </c>
      <c r="I77" s="36">
        <f t="array" ref="I77">SQRT(MMULT(MMULT(TRANSPOSE($A$4:$A$8),MMULT(TRANSPOSE(EXP(B78:F329)-1),EXP(B78:F329)-1)/COUNTA(F78:F329)),$A$4:$A$8))*NORMSINV($B$11)</f>
        <v>-0.00088206803</v>
      </c>
      <c r="J77" s="24">
        <f t="shared" si="4"/>
        <v>0</v>
      </c>
      <c r="K77" s="36">
        <f t="shared" si="5"/>
        <v>-0.003636973461</v>
      </c>
      <c r="L77" s="100">
        <f t="array" ref="L77">SQRT(MMULT(MMULT(TRANSPOSE($A$4:$A$8),MMULT(TRANSPOSE(EXP(B78:$F$532)-1),EXP(B78:$F$532)-1)/COUNTA(#REF!)),$A$4:$A$8))*(-1/SQRT(2*PI())*EXP(-1*(NORMSINV($B$11))^2/2)/$B$11)</f>
        <v>-0.02804443509</v>
      </c>
      <c r="M77" s="36">
        <f t="array" ref="M77">SQRT(MMULT(MMULT(TRANSPOSE($A$4:$A$8),MMULT(TRANSPOSE(EXP(B78:F329)-1),EXP(B78:F329)-1)/COUNTA(#REF!)),$A$4:$A$8))*(-1/SQRT(2*PI())*EXP(-1*(NORMSINV($B$11))^2/2)/$B$11)</f>
        <v>-0.01604204814</v>
      </c>
      <c r="N77" s="101">
        <f t="shared" si="6"/>
        <v>-0.08868429058</v>
      </c>
      <c r="O77" s="100">
        <f>'Bond 1'!E66</f>
        <v>-0.00009310986965</v>
      </c>
      <c r="P77" s="36">
        <f>'Bond 3'!G65</f>
        <v>0.0008198462013</v>
      </c>
      <c r="Q77" s="36">
        <f>'Bond 5'!I65</f>
        <v>-0.001757782333</v>
      </c>
      <c r="R77" s="36">
        <f>'Bond 10'!N65</f>
        <v>-0.0007675762084</v>
      </c>
      <c r="S77" s="36">
        <f>'Bond 20'!X65</f>
        <v>0</v>
      </c>
      <c r="T77" s="101">
        <f t="shared" si="7"/>
        <v>-0.0003597244419</v>
      </c>
    </row>
    <row r="78" ht="12.75" customHeight="1">
      <c r="A78" s="102">
        <f>Stocks!A458</f>
        <v>43054</v>
      </c>
      <c r="B78" s="287">
        <f>Bonds!V56/100</f>
        <v>-0.0007</v>
      </c>
      <c r="C78" s="288">
        <f>Bonds!X56/100</f>
        <v>-0.0004</v>
      </c>
      <c r="D78" s="288">
        <f>Bonds!Z56/100</f>
        <v>-0.0001</v>
      </c>
      <c r="E78" s="288">
        <f>Bonds!AE56/100</f>
        <v>-0.0002</v>
      </c>
      <c r="F78" s="289">
        <f>Bonds!AO56/100</f>
        <v>-0.0005</v>
      </c>
      <c r="G78" s="36">
        <f t="array" ref="G78">SQRT(MMULT(MMULT(TRANSPOSE($A$4:$A$8),MMULT(TRANSPOSE(EXP(B79:$F$530)-1),EXP(B79:$F$530)-1)/COUNTA($F79:F$530)),$A$4:$A$8))*NORMSINV($B$11)</f>
        <v>-0.001150632862</v>
      </c>
      <c r="H78" s="24">
        <f t="shared" si="3"/>
        <v>0</v>
      </c>
      <c r="I78" s="36">
        <f t="array" ref="I78">SQRT(MMULT(MMULT(TRANSPOSE($A$4:$A$8),MMULT(TRANSPOSE(EXP(B79:F330)-1),EXP(B79:F330)-1)/COUNTA(F79:F330)),$A$4:$A$8))*NORMSINV($B$11)</f>
        <v>-0.0008841290183</v>
      </c>
      <c r="J78" s="24">
        <f t="shared" si="4"/>
        <v>1</v>
      </c>
      <c r="K78" s="36">
        <f t="shared" si="5"/>
        <v>-0.003638620593</v>
      </c>
      <c r="L78" s="100">
        <f t="array" ref="L78">SQRT(MMULT(MMULT(TRANSPOSE($A$4:$A$8),MMULT(TRANSPOSE(EXP(B79:$F$532)-1),EXP(B79:$F$532)-1)/COUNTA(#REF!)),$A$4:$A$8))*(-1/SQRT(2*PI())*EXP(-1*(NORMSINV($B$11))^2/2)/$B$11)</f>
        <v>-0.02802615076</v>
      </c>
      <c r="M78" s="36">
        <f t="array" ref="M78">SQRT(MMULT(MMULT(TRANSPOSE($A$4:$A$8),MMULT(TRANSPOSE(EXP(B79:F330)-1),EXP(B79:F330)-1)/COUNTA(#REF!)),$A$4:$A$8))*(-1/SQRT(2*PI())*EXP(-1*(NORMSINV($B$11))^2/2)/$B$11)</f>
        <v>-0.01607953105</v>
      </c>
      <c r="N78" s="101">
        <f t="shared" si="6"/>
        <v>-0.08862647043</v>
      </c>
      <c r="O78" s="100">
        <f>'Bond 1'!E67</f>
        <v>0.0006518297793</v>
      </c>
      <c r="P78" s="36">
        <f>'Bond 3'!G66</f>
        <v>0.001092803875</v>
      </c>
      <c r="Q78" s="36">
        <f>'Bond 5'!I66</f>
        <v>-0.0004392441385</v>
      </c>
      <c r="R78" s="36">
        <f>'Bond 10'!N66</f>
        <v>-0.001534969684</v>
      </c>
      <c r="S78" s="36">
        <f>'Bond 20'!X66</f>
        <v>-0.005509210257</v>
      </c>
      <c r="T78" s="101">
        <f t="shared" si="7"/>
        <v>-0.001147758085</v>
      </c>
    </row>
    <row r="79" ht="12.75" customHeight="1">
      <c r="A79" s="102">
        <f>Stocks!A457</f>
        <v>43053</v>
      </c>
      <c r="B79" s="287">
        <f>Bonds!V57/100</f>
        <v>0.0003</v>
      </c>
      <c r="C79" s="288">
        <f>Bonds!X57/100</f>
        <v>0</v>
      </c>
      <c r="D79" s="288">
        <f>Bonds!Z57/100</f>
        <v>-0.0003</v>
      </c>
      <c r="E79" s="288">
        <f>Bonds!AE57/100</f>
        <v>-0.0004</v>
      </c>
      <c r="F79" s="289">
        <f>Bonds!AO57/100</f>
        <v>-0.0004</v>
      </c>
      <c r="G79" s="36">
        <f t="array" ref="G79">SQRT(MMULT(MMULT(TRANSPOSE($A$4:$A$8),MMULT(TRANSPOSE(EXP(B80:$F$530)-1),EXP(B80:$F$530)-1)/COUNTA($F80:F$530)),$A$4:$A$8))*NORMSINV($B$11)</f>
        <v>-0.001151774536</v>
      </c>
      <c r="H79" s="24">
        <f t="shared" si="3"/>
        <v>1</v>
      </c>
      <c r="I79" s="36">
        <f t="array" ref="I79">SQRT(MMULT(MMULT(TRANSPOSE($A$4:$A$8),MMULT(TRANSPOSE(EXP(B80:F331)-1),EXP(B80:F331)-1)/COUNTA(F80:F331)),$A$4:$A$8))*NORMSINV($B$11)</f>
        <v>-0.000895871877</v>
      </c>
      <c r="J79" s="24">
        <f t="shared" si="4"/>
        <v>1</v>
      </c>
      <c r="K79" s="36">
        <f t="shared" si="5"/>
        <v>-0.003642230884</v>
      </c>
      <c r="L79" s="100">
        <f t="array" ref="L79">SQRT(MMULT(MMULT(TRANSPOSE($A$4:$A$8),MMULT(TRANSPOSE(EXP(B80:$F$532)-1),EXP(B80:$F$532)-1)/COUNTA(#REF!)),$A$4:$A$8))*(-1/SQRT(2*PI())*EXP(-1*(NORMSINV($B$11))^2/2)/$B$11)</f>
        <v>-0.02802290837</v>
      </c>
      <c r="M79" s="36">
        <f t="array" ref="M79">SQRT(MMULT(MMULT(TRANSPOSE($A$4:$A$8),MMULT(TRANSPOSE(EXP(B80:F331)-1),EXP(B80:F331)-1)/COUNTA(#REF!)),$A$4:$A$8))*(-1/SQRT(2*PI())*EXP(-1*(NORMSINV($B$11))^2/2)/$B$11)</f>
        <v>-0.01629309678</v>
      </c>
      <c r="N79" s="101">
        <f t="shared" si="6"/>
        <v>-0.08861621712</v>
      </c>
      <c r="O79" s="100">
        <f>'Bond 1'!E68</f>
        <v>-0.000279173646</v>
      </c>
      <c r="P79" s="36">
        <f>'Bond 3'!G67</f>
        <v>0</v>
      </c>
      <c r="Q79" s="36">
        <f>'Bond 5'!I67</f>
        <v>-0.00131763744</v>
      </c>
      <c r="R79" s="36">
        <f>'Bond 10'!N67</f>
        <v>-0.003068850195</v>
      </c>
      <c r="S79" s="36">
        <f>'Bond 20'!X67</f>
        <v>-0.004394680013</v>
      </c>
      <c r="T79" s="101">
        <f t="shared" si="7"/>
        <v>-0.001812068259</v>
      </c>
    </row>
    <row r="80" ht="12.75" customHeight="1">
      <c r="A80" s="102">
        <f>Stocks!A456</f>
        <v>43052</v>
      </c>
      <c r="B80" s="287">
        <f>Bonds!V58/100</f>
        <v>0</v>
      </c>
      <c r="C80" s="288">
        <f>Bonds!X58/100</f>
        <v>0.0001</v>
      </c>
      <c r="D80" s="288">
        <f>Bonds!Z58/100</f>
        <v>0.0003</v>
      </c>
      <c r="E80" s="288">
        <f>Bonds!AE58/100</f>
        <v>0.0003</v>
      </c>
      <c r="F80" s="289">
        <f>Bonds!AO58/100</f>
        <v>0.0002</v>
      </c>
      <c r="G80" s="36">
        <f t="array" ref="G80">SQRT(MMULT(MMULT(TRANSPOSE($A$4:$A$8),MMULT(TRANSPOSE(EXP(B81:$F$530)-1),EXP(B81:$F$530)-1)/COUNTA($F81:F$530)),$A$4:$A$8))*NORMSINV($B$11)</f>
        <v>-0.001152884552</v>
      </c>
      <c r="H80" s="24">
        <f t="shared" si="3"/>
        <v>0</v>
      </c>
      <c r="I80" s="36">
        <f t="array" ref="I80">SQRT(MMULT(MMULT(TRANSPOSE($A$4:$A$8),MMULT(TRANSPOSE(EXP(B81:F332)-1),EXP(B81:F332)-1)/COUNTA(F81:F332)),$A$4:$A$8))*NORMSINV($B$11)</f>
        <v>-0.0008960632427</v>
      </c>
      <c r="J80" s="24">
        <f t="shared" si="4"/>
        <v>0</v>
      </c>
      <c r="K80" s="36">
        <f t="shared" si="5"/>
        <v>-0.003645741064</v>
      </c>
      <c r="L80" s="100">
        <f t="array" ref="L80">SQRT(MMULT(MMULT(TRANSPOSE($A$4:$A$8),MMULT(TRANSPOSE(EXP(B81:$F$532)-1),EXP(B81:$F$532)-1)/COUNTA(#REF!)),$A$4:$A$8))*(-1/SQRT(2*PI())*EXP(-1*(NORMSINV($B$11))^2/2)/$B$11)</f>
        <v>-0.02801880058</v>
      </c>
      <c r="M80" s="36">
        <f t="array" ref="M80">SQRT(MMULT(MMULT(TRANSPOSE($A$4:$A$8),MMULT(TRANSPOSE(EXP(B81:F332)-1),EXP(B81:F332)-1)/COUNTA(#REF!)),$A$4:$A$8))*(-1/SQRT(2*PI())*EXP(-1*(NORMSINV($B$11))^2/2)/$B$11)</f>
        <v>-0.01629657712</v>
      </c>
      <c r="N80" s="101">
        <f t="shared" si="6"/>
        <v>-0.08860322712</v>
      </c>
      <c r="O80" s="100">
        <f>'Bond 1'!E69</f>
        <v>0</v>
      </c>
      <c r="P80" s="36">
        <f>'Bond 3'!G68</f>
        <v>-0.0002730954708</v>
      </c>
      <c r="Q80" s="36">
        <f>'Bond 5'!I68</f>
        <v>0.001317156711</v>
      </c>
      <c r="R80" s="36">
        <f>'Bond 10'!N68</f>
        <v>0.002299547476</v>
      </c>
      <c r="S80" s="36">
        <f>'Bond 20'!X68</f>
        <v>0.002192283205</v>
      </c>
      <c r="T80" s="101">
        <f t="shared" si="7"/>
        <v>0.001107178384</v>
      </c>
    </row>
    <row r="81" ht="12.75" customHeight="1">
      <c r="A81" s="102">
        <f>Stocks!A455</f>
        <v>43049</v>
      </c>
      <c r="B81" s="287">
        <f>Bonds!V59/100</f>
        <v>-0.0004</v>
      </c>
      <c r="C81" s="288">
        <f>Bonds!X59/100</f>
        <v>0.0001</v>
      </c>
      <c r="D81" s="288">
        <f>Bonds!Z59/100</f>
        <v>0.0003</v>
      </c>
      <c r="E81" s="288">
        <f>Bonds!AE59/100</f>
        <v>0.0005</v>
      </c>
      <c r="F81" s="289">
        <f>Bonds!AO59/100</f>
        <v>0.0006</v>
      </c>
      <c r="G81" s="36">
        <f t="array" ref="G81">SQRT(MMULT(MMULT(TRANSPOSE($A$4:$A$8),MMULT(TRANSPOSE(EXP(B82:$F$530)-1),EXP(B82:$F$530)-1)/COUNTA($F82:F$530)),$A$4:$A$8))*NORMSINV($B$11)</f>
        <v>-0.001153914721</v>
      </c>
      <c r="H81" s="24">
        <f t="shared" si="3"/>
        <v>0</v>
      </c>
      <c r="I81" s="36">
        <f t="array" ref="I81">SQRT(MMULT(MMULT(TRANSPOSE($A$4:$A$8),MMULT(TRANSPOSE(EXP(B82:F333)-1),EXP(B82:F333)-1)/COUNTA(F82:F333)),$A$4:$A$8))*NORMSINV($B$11)</f>
        <v>-0.0009257336571</v>
      </c>
      <c r="J81" s="24">
        <f t="shared" si="4"/>
        <v>0</v>
      </c>
      <c r="K81" s="36">
        <f t="shared" si="5"/>
        <v>-0.003648998743</v>
      </c>
      <c r="L81" s="100">
        <f t="array" ref="L81">SQRT(MMULT(MMULT(TRANSPOSE($A$4:$A$8),MMULT(TRANSPOSE(EXP(B82:$F$532)-1),EXP(B82:$F$532)-1)/COUNTA(#REF!)),$A$4:$A$8))*(-1/SQRT(2*PI())*EXP(-1*(NORMSINV($B$11))^2/2)/$B$11)</f>
        <v>-0.02801265983</v>
      </c>
      <c r="M81" s="36">
        <f t="array" ref="M81">SQRT(MMULT(MMULT(TRANSPOSE($A$4:$A$8),MMULT(TRANSPOSE(EXP(B82:F333)-1),EXP(B82:F333)-1)/COUNTA(#REF!)),$A$4:$A$8))*(-1/SQRT(2*PI())*EXP(-1*(NORMSINV($B$11))^2/2)/$B$11)</f>
        <v>-0.01683618881</v>
      </c>
      <c r="N81" s="101">
        <f t="shared" si="6"/>
        <v>-0.08858380838</v>
      </c>
      <c r="O81" s="100">
        <f>'Bond 1'!E70</f>
        <v>0.0003723354743</v>
      </c>
      <c r="P81" s="36">
        <f>'Bond 3'!G69</f>
        <v>-0.0002731222315</v>
      </c>
      <c r="Q81" s="36">
        <f>'Bond 5'!I69</f>
        <v>0.001317615264</v>
      </c>
      <c r="R81" s="36">
        <f>'Bond 10'!N69</f>
        <v>0.003835009163</v>
      </c>
      <c r="S81" s="36">
        <f>'Bond 20'!X69</f>
        <v>0.006583704055</v>
      </c>
      <c r="T81" s="101">
        <f t="shared" si="7"/>
        <v>0.002367108345</v>
      </c>
    </row>
    <row r="82" ht="12.75" customHeight="1">
      <c r="A82" s="102">
        <f>Stocks!A454</f>
        <v>43048</v>
      </c>
      <c r="B82" s="287">
        <f>Bonds!V60/100</f>
        <v>0.0003</v>
      </c>
      <c r="C82" s="288">
        <f>Bonds!X60/100</f>
        <v>0.0003</v>
      </c>
      <c r="D82" s="288">
        <f>Bonds!Z60/100</f>
        <v>0.0001</v>
      </c>
      <c r="E82" s="288">
        <f>Bonds!AE60/100</f>
        <v>0.0001</v>
      </c>
      <c r="F82" s="289">
        <f>Bonds!AO60/100</f>
        <v>0</v>
      </c>
      <c r="G82" s="36">
        <f t="array" ref="G82">SQRT(MMULT(MMULT(TRANSPOSE($A$4:$A$8),MMULT(TRANSPOSE(EXP(B83:$F$530)-1),EXP(B83:$F$530)-1)/COUNTA($F83:F$530)),$A$4:$A$8))*NORMSINV($B$11)</f>
        <v>-0.001155067961</v>
      </c>
      <c r="H82" s="24">
        <f t="shared" si="3"/>
        <v>0</v>
      </c>
      <c r="I82" s="36">
        <f t="array" ref="I82">SQRT(MMULT(MMULT(TRANSPOSE($A$4:$A$8),MMULT(TRANSPOSE(EXP(B83:F334)-1),EXP(B83:F334)-1)/COUNTA(F83:F334)),$A$4:$A$8))*NORMSINV($B$11)</f>
        <v>-0.000937452175</v>
      </c>
      <c r="J82" s="24">
        <f t="shared" si="4"/>
        <v>0</v>
      </c>
      <c r="K82" s="36">
        <f t="shared" si="5"/>
        <v>-0.00365264561</v>
      </c>
      <c r="L82" s="100">
        <f t="array" ref="L82">SQRT(MMULT(MMULT(TRANSPOSE($A$4:$A$8),MMULT(TRANSPOSE(EXP(B83:$F$532)-1),EXP(B83:$F$532)-1)/COUNTA(#REF!)),$A$4:$A$8))*(-1/SQRT(2*PI())*EXP(-1*(NORMSINV($B$11))^2/2)/$B$11)</f>
        <v>-0.02800941304</v>
      </c>
      <c r="M82" s="36">
        <f t="array" ref="M82">SQRT(MMULT(MMULT(TRANSPOSE($A$4:$A$8),MMULT(TRANSPOSE(EXP(B83:F334)-1),EXP(B83:F334)-1)/COUNTA(#REF!)),$A$4:$A$8))*(-1/SQRT(2*PI())*EXP(-1*(NORMSINV($B$11))^2/2)/$B$11)</f>
        <v>-0.01704931185</v>
      </c>
      <c r="N82" s="101">
        <f t="shared" si="6"/>
        <v>-0.08857354114</v>
      </c>
      <c r="O82" s="100">
        <f>'Bond 1'!E71</f>
        <v>-0.0002791476691</v>
      </c>
      <c r="P82" s="36">
        <f>'Bond 3'!G70</f>
        <v>-0.0008194538249</v>
      </c>
      <c r="Q82" s="36">
        <f>'Bond 5'!I70</f>
        <v>0.0004393648592</v>
      </c>
      <c r="R82" s="36">
        <f>'Bond 10'!N70</f>
        <v>0.0007678750108</v>
      </c>
      <c r="S82" s="36">
        <f>'Bond 20'!X70</f>
        <v>0</v>
      </c>
      <c r="T82" s="101">
        <f t="shared" si="7"/>
        <v>0.0000217276752</v>
      </c>
    </row>
    <row r="83" ht="12.75" customHeight="1">
      <c r="A83" s="102">
        <f>Stocks!A453</f>
        <v>43047</v>
      </c>
      <c r="B83" s="287">
        <f>Bonds!V61/100</f>
        <v>-0.0007</v>
      </c>
      <c r="C83" s="288">
        <f>Bonds!X61/100</f>
        <v>-0.0003</v>
      </c>
      <c r="D83" s="288">
        <f>Bonds!Z61/100</f>
        <v>-0.0001</v>
      </c>
      <c r="E83" s="288">
        <f>Bonds!AE61/100</f>
        <v>0.0001</v>
      </c>
      <c r="F83" s="289">
        <f>Bonds!AO61/100</f>
        <v>0</v>
      </c>
      <c r="G83" s="36">
        <f t="array" ref="G83">SQRT(MMULT(MMULT(TRANSPOSE($A$4:$A$8),MMULT(TRANSPOSE(EXP(B84:$F$530)-1),EXP(B84:$F$530)-1)/COUNTA($F84:F$530)),$A$4:$A$8))*NORMSINV($B$11)</f>
        <v>-0.001156149967</v>
      </c>
      <c r="H83" s="24">
        <f t="shared" si="3"/>
        <v>0</v>
      </c>
      <c r="I83" s="36">
        <f t="array" ref="I83">SQRT(MMULT(MMULT(TRANSPOSE($A$4:$A$8),MMULT(TRANSPOSE(EXP(B84:F335)-1),EXP(B84:F335)-1)/COUNTA(F84:F335)),$A$4:$A$8))*NORMSINV($B$11)</f>
        <v>-0.0009378927187</v>
      </c>
      <c r="J83" s="24">
        <f t="shared" si="4"/>
        <v>0</v>
      </c>
      <c r="K83" s="36">
        <f t="shared" si="5"/>
        <v>-0.003656067213</v>
      </c>
      <c r="L83" s="100">
        <f t="array" ref="L83">SQRT(MMULT(MMULT(TRANSPOSE($A$4:$A$8),MMULT(TRANSPOSE(EXP(B84:$F$532)-1),EXP(B84:$F$532)-1)/COUNTA(#REF!)),$A$4:$A$8))*(-1/SQRT(2*PI())*EXP(-1*(NORMSINV($B$11))^2/2)/$B$11)</f>
        <v>-0.0280043435</v>
      </c>
      <c r="M83" s="36">
        <f t="array" ref="M83">SQRT(MMULT(MMULT(TRANSPOSE($A$4:$A$8),MMULT(TRANSPOSE(EXP(B84:F335)-1),EXP(B84:F335)-1)/COUNTA(#REF!)),$A$4:$A$8))*(-1/SQRT(2*PI())*EXP(-1*(NORMSINV($B$11))^2/2)/$B$11)</f>
        <v>-0.01705732396</v>
      </c>
      <c r="N83" s="101">
        <f t="shared" si="6"/>
        <v>-0.08855750983</v>
      </c>
      <c r="O83" s="100">
        <f>'Bond 1'!E72</f>
        <v>0.0006515264334</v>
      </c>
      <c r="P83" s="36">
        <f>'Bond 3'!G71</f>
        <v>0.0008196901992</v>
      </c>
      <c r="Q83" s="36">
        <f>'Bond 5'!I71</f>
        <v>-0.0004394035696</v>
      </c>
      <c r="R83" s="36">
        <f>'Bond 10'!N71</f>
        <v>0.0007679913399</v>
      </c>
      <c r="S83" s="36">
        <f>'Bond 20'!X71</f>
        <v>0</v>
      </c>
      <c r="T83" s="101">
        <f t="shared" si="7"/>
        <v>0.0003599608806</v>
      </c>
    </row>
    <row r="84" ht="12.75" customHeight="1">
      <c r="A84" s="102">
        <f>Stocks!A452</f>
        <v>43046</v>
      </c>
      <c r="B84" s="287">
        <f>Bonds!V62/100</f>
        <v>0.0007</v>
      </c>
      <c r="C84" s="288">
        <f>Bonds!X62/100</f>
        <v>0.0003</v>
      </c>
      <c r="D84" s="288">
        <f>Bonds!Z62/100</f>
        <v>0.0005</v>
      </c>
      <c r="E84" s="288">
        <f>Bonds!AE62/100</f>
        <v>0.0004</v>
      </c>
      <c r="F84" s="289">
        <f>Bonds!AO62/100</f>
        <v>-0.0001</v>
      </c>
      <c r="G84" s="36">
        <f t="array" ref="G84">SQRT(MMULT(MMULT(TRANSPOSE($A$4:$A$8),MMULT(TRANSPOSE(EXP(B85:$F$530)-1),EXP(B85:$F$530)-1)/COUNTA($F85:F$530)),$A$4:$A$8))*NORMSINV($B$11)</f>
        <v>-0.001156765454</v>
      </c>
      <c r="H84" s="24">
        <f t="shared" si="3"/>
        <v>0</v>
      </c>
      <c r="I84" s="36">
        <f t="array" ref="I84">SQRT(MMULT(MMULT(TRANSPOSE($A$4:$A$8),MMULT(TRANSPOSE(EXP(B85:F336)-1),EXP(B85:F336)-1)/COUNTA(F85:F336)),$A$4:$A$8))*NORMSINV($B$11)</f>
        <v>-0.000936521554</v>
      </c>
      <c r="J84" s="24">
        <f t="shared" si="4"/>
        <v>0</v>
      </c>
      <c r="K84" s="36">
        <f t="shared" si="5"/>
        <v>-0.003658013553</v>
      </c>
      <c r="L84" s="100">
        <f t="array" ref="L84">SQRT(MMULT(MMULT(TRANSPOSE($A$4:$A$8),MMULT(TRANSPOSE(EXP(B85:$F$532)-1),EXP(B85:$F$532)-1)/COUNTA(#REF!)),$A$4:$A$8))*(-1/SQRT(2*PI())*EXP(-1*(NORMSINV($B$11))^2/2)/$B$11)</f>
        <v>-0.02798789286</v>
      </c>
      <c r="M84" s="36">
        <f t="array" ref="M84">SQRT(MMULT(MMULT(TRANSPOSE($A$4:$A$8),MMULT(TRANSPOSE(EXP(B85:F336)-1),EXP(B85:F336)-1)/COUNTA(#REF!)),$A$4:$A$8))*(-1/SQRT(2*PI())*EXP(-1*(NORMSINV($B$11))^2/2)/$B$11)</f>
        <v>-0.01703238678</v>
      </c>
      <c r="N84" s="101">
        <f t="shared" si="6"/>
        <v>-0.08850548835</v>
      </c>
      <c r="O84" s="100">
        <f>'Bond 1'!E73</f>
        <v>-0.000651102223</v>
      </c>
      <c r="P84" s="36">
        <f>'Bond 3'!G72</f>
        <v>-0.0008194585408</v>
      </c>
      <c r="Q84" s="36">
        <f>'Bond 5'!I72</f>
        <v>0.002196844743</v>
      </c>
      <c r="R84" s="36">
        <f>'Bond 10'!N72</f>
        <v>0.003073008876</v>
      </c>
      <c r="S84" s="36">
        <f>'Bond 20'!X72</f>
        <v>-0.001101248683</v>
      </c>
      <c r="T84" s="101">
        <f t="shared" si="7"/>
        <v>0.0005396088344</v>
      </c>
    </row>
    <row r="85" ht="12.75" customHeight="1">
      <c r="A85" s="102">
        <f>Stocks!A451</f>
        <v>43045</v>
      </c>
      <c r="B85" s="287">
        <f>Bonds!V63/100</f>
        <v>-0.0001</v>
      </c>
      <c r="C85" s="288">
        <f>Bonds!X63/100</f>
        <v>0</v>
      </c>
      <c r="D85" s="288">
        <f>Bonds!Z63/100</f>
        <v>0</v>
      </c>
      <c r="E85" s="288">
        <f>Bonds!AE63/100</f>
        <v>-0.0002</v>
      </c>
      <c r="F85" s="289">
        <f>Bonds!AO63/100</f>
        <v>-0.0004</v>
      </c>
      <c r="G85" s="36">
        <f t="array" ref="G85">SQRT(MMULT(MMULT(TRANSPOSE($A$4:$A$8),MMULT(TRANSPOSE(EXP(B86:$F$530)-1),EXP(B86:$F$530)-1)/COUNTA($F86:F$530)),$A$4:$A$8))*NORMSINV($B$11)</f>
        <v>-0.001157961571</v>
      </c>
      <c r="H85" s="24">
        <f t="shared" si="3"/>
        <v>1</v>
      </c>
      <c r="I85" s="36">
        <f t="array" ref="I85">SQRT(MMULT(MMULT(TRANSPOSE($A$4:$A$8),MMULT(TRANSPOSE(EXP(B86:F337)-1),EXP(B86:F337)-1)/COUNTA(F86:F337)),$A$4:$A$8))*NORMSINV($B$11)</f>
        <v>-0.0009451255678</v>
      </c>
      <c r="J85" s="24">
        <f t="shared" si="4"/>
        <v>1</v>
      </c>
      <c r="K85" s="36">
        <f t="shared" si="5"/>
        <v>-0.003661796008</v>
      </c>
      <c r="L85" s="100">
        <f t="array" ref="L85">SQRT(MMULT(MMULT(TRANSPOSE($A$4:$A$8),MMULT(TRANSPOSE(EXP(B86:$F$532)-1),EXP(B86:$F$532)-1)/COUNTA(#REF!)),$A$4:$A$8))*(-1/SQRT(2*PI())*EXP(-1*(NORMSINV($B$11))^2/2)/$B$11)</f>
        <v>-0.02798540624</v>
      </c>
      <c r="M85" s="36">
        <f t="array" ref="M85">SQRT(MMULT(MMULT(TRANSPOSE($A$4:$A$8),MMULT(TRANSPOSE(EXP(B86:F337)-1),EXP(B86:F337)-1)/COUNTA(#REF!)),$A$4:$A$8))*(-1/SQRT(2*PI())*EXP(-1*(NORMSINV($B$11))^2/2)/$B$11)</f>
        <v>-0.01718886678</v>
      </c>
      <c r="N85" s="101">
        <f t="shared" si="6"/>
        <v>-0.08849762498</v>
      </c>
      <c r="O85" s="100">
        <f>'Bond 1'!E74</f>
        <v>0.00009307520477</v>
      </c>
      <c r="P85" s="36">
        <f>'Bond 3'!G73</f>
        <v>0</v>
      </c>
      <c r="Q85" s="36">
        <f>'Bond 5'!I73</f>
        <v>0</v>
      </c>
      <c r="R85" s="36">
        <f>'Bond 10'!N73</f>
        <v>-0.001537691869</v>
      </c>
      <c r="S85" s="36">
        <f>'Bond 20'!X73</f>
        <v>-0.004400420787</v>
      </c>
      <c r="T85" s="101">
        <f t="shared" si="7"/>
        <v>-0.00116900749</v>
      </c>
    </row>
    <row r="86" ht="12.75" customHeight="1">
      <c r="A86" s="102">
        <f>Stocks!A450</f>
        <v>43042</v>
      </c>
      <c r="B86" s="287">
        <f>Bonds!V64/100</f>
        <v>-0.0004</v>
      </c>
      <c r="C86" s="288">
        <f>Bonds!X64/100</f>
        <v>0.0001</v>
      </c>
      <c r="D86" s="288">
        <f>Bonds!Z64/100</f>
        <v>0.0003</v>
      </c>
      <c r="E86" s="288">
        <f>Bonds!AE64/100</f>
        <v>0.0004</v>
      </c>
      <c r="F86" s="289">
        <f>Bonds!AO64/100</f>
        <v>0.0005</v>
      </c>
      <c r="G86" s="36">
        <f t="array" ref="G86">SQRT(MMULT(MMULT(TRANSPOSE($A$4:$A$8),MMULT(TRANSPOSE(EXP(B87:$F$530)-1),EXP(B87:$F$530)-1)/COUNTA($F87:F$530)),$A$4:$A$8))*NORMSINV($B$11)</f>
        <v>-0.001159094376</v>
      </c>
      <c r="H86" s="24">
        <f t="shared" si="3"/>
        <v>0</v>
      </c>
      <c r="I86" s="36">
        <f t="array" ref="I86">SQRT(MMULT(MMULT(TRANSPOSE($A$4:$A$8),MMULT(TRANSPOSE(EXP(B87:F338)-1),EXP(B87:F338)-1)/COUNTA(F87:F338)),$A$4:$A$8))*NORMSINV($B$11)</f>
        <v>-0.0009455243193</v>
      </c>
      <c r="J86" s="24">
        <f t="shared" si="4"/>
        <v>0</v>
      </c>
      <c r="K86" s="36">
        <f t="shared" si="5"/>
        <v>-0.003665378252</v>
      </c>
      <c r="L86" s="100">
        <f t="array" ref="L86">SQRT(MMULT(MMULT(TRANSPOSE($A$4:$A$8),MMULT(TRANSPOSE(EXP(B87:$F$532)-1),EXP(B87:$F$532)-1)/COUNTA(#REF!)),$A$4:$A$8))*(-1/SQRT(2*PI())*EXP(-1*(NORMSINV($B$11))^2/2)/$B$11)</f>
        <v>-0.02798129093</v>
      </c>
      <c r="M86" s="36">
        <f t="array" ref="M86">SQRT(MMULT(MMULT(TRANSPOSE($A$4:$A$8),MMULT(TRANSPOSE(EXP(B87:F338)-1),EXP(B87:F338)-1)/COUNTA(#REF!)),$A$4:$A$8))*(-1/SQRT(2*PI())*EXP(-1*(NORMSINV($B$11))^2/2)/$B$11)</f>
        <v>-0.01719611882</v>
      </c>
      <c r="N86" s="101">
        <f t="shared" si="6"/>
        <v>-0.08848461121</v>
      </c>
      <c r="O86" s="100">
        <f>'Bond 1'!E75</f>
        <v>0.0003722661703</v>
      </c>
      <c r="P86" s="36">
        <f>'Bond 3'!G74</f>
        <v>-0.0002732308121</v>
      </c>
      <c r="Q86" s="36">
        <f>'Bond 5'!I74</f>
        <v>0.001318841574</v>
      </c>
      <c r="R86" s="36">
        <f>'Bond 10'!N74</f>
        <v>0.003073937768</v>
      </c>
      <c r="S86" s="36">
        <f>'Bond 20'!X74</f>
        <v>0.005486897875</v>
      </c>
      <c r="T86" s="101">
        <f t="shared" si="7"/>
        <v>0.001995742515</v>
      </c>
    </row>
    <row r="87" ht="12.75" customHeight="1">
      <c r="A87" s="102">
        <f>Stocks!A449</f>
        <v>43041</v>
      </c>
      <c r="B87" s="287">
        <f>Bonds!V65/100</f>
        <v>0.0001</v>
      </c>
      <c r="C87" s="288">
        <f>Bonds!X65/100</f>
        <v>0</v>
      </c>
      <c r="D87" s="288">
        <f>Bonds!Z65/100</f>
        <v>-0.0002</v>
      </c>
      <c r="E87" s="288">
        <f>Bonds!AE65/100</f>
        <v>-0.0001</v>
      </c>
      <c r="F87" s="289">
        <f>Bonds!AO65/100</f>
        <v>0.0003</v>
      </c>
      <c r="G87" s="36">
        <f t="array" ref="G87">SQRT(MMULT(MMULT(TRANSPOSE($A$4:$A$8),MMULT(TRANSPOSE(EXP(B88:$F$530)-1),EXP(B88:$F$530)-1)/COUNTA($F88:F$530)),$A$4:$A$8))*NORMSINV($B$11)</f>
        <v>-0.001160399763</v>
      </c>
      <c r="H87" s="24">
        <f t="shared" si="3"/>
        <v>0</v>
      </c>
      <c r="I87" s="36">
        <f t="array" ref="I87">SQRT(MMULT(MMULT(TRANSPOSE($A$4:$A$8),MMULT(TRANSPOSE(EXP(B88:F339)-1),EXP(B88:F339)-1)/COUNTA(F88:F339)),$A$4:$A$8))*NORMSINV($B$11)</f>
        <v>-0.0009477173925</v>
      </c>
      <c r="J87" s="24">
        <f t="shared" si="4"/>
        <v>0</v>
      </c>
      <c r="K87" s="36">
        <f t="shared" si="5"/>
        <v>-0.003669506248</v>
      </c>
      <c r="L87" s="100">
        <f t="array" ref="L87">SQRT(MMULT(MMULT(TRANSPOSE($A$4:$A$8),MMULT(TRANSPOSE(EXP(B88:$F$532)-1),EXP(B88:$F$532)-1)/COUNTA(#REF!)),$A$4:$A$8))*(-1/SQRT(2*PI())*EXP(-1*(NORMSINV($B$11))^2/2)/$B$11)</f>
        <v>-0.02798124008</v>
      </c>
      <c r="M87" s="36">
        <f t="array" ref="M87">SQRT(MMULT(MMULT(TRANSPOSE($A$4:$A$8),MMULT(TRANSPOSE(EXP(B88:F339)-1),EXP(B88:F339)-1)/COUNTA(#REF!)),$A$4:$A$8))*(-1/SQRT(2*PI())*EXP(-1*(NORMSINV($B$11))^2/2)/$B$11)</f>
        <v>-0.01723600393</v>
      </c>
      <c r="N87" s="101">
        <f t="shared" si="6"/>
        <v>-0.08848445042</v>
      </c>
      <c r="O87" s="100">
        <f>'Bond 1'!E76</f>
        <v>-0.00009303190995</v>
      </c>
      <c r="P87" s="36">
        <f>'Bond 3'!G75</f>
        <v>0</v>
      </c>
      <c r="Q87" s="36">
        <f>'Bond 5'!I75</f>
        <v>-0.0008795474941</v>
      </c>
      <c r="R87" s="36">
        <f>'Bond 10'!N75</f>
        <v>-0.0007691746032</v>
      </c>
      <c r="S87" s="36">
        <f>'Bond 20'!X75</f>
        <v>0.003301739737</v>
      </c>
      <c r="T87" s="101">
        <f t="shared" si="7"/>
        <v>0.000311997146</v>
      </c>
    </row>
    <row r="88" ht="12.75" customHeight="1">
      <c r="A88" s="102">
        <f>Stocks!A448</f>
        <v>43040</v>
      </c>
      <c r="B88" s="287">
        <f>Bonds!V66/100</f>
        <v>-0.0006</v>
      </c>
      <c r="C88" s="288">
        <f>Bonds!X66/100</f>
        <v>-0.0003</v>
      </c>
      <c r="D88" s="288">
        <f>Bonds!Z66/100</f>
        <v>0</v>
      </c>
      <c r="E88" s="288">
        <f>Bonds!AE66/100</f>
        <v>0.0001</v>
      </c>
      <c r="F88" s="289">
        <f>Bonds!AO66/100</f>
        <v>0</v>
      </c>
      <c r="G88" s="36">
        <f t="array" ref="G88">SQRT(MMULT(MMULT(TRANSPOSE($A$4:$A$8),MMULT(TRANSPOSE(EXP(B89:$F$530)-1),EXP(B89:$F$530)-1)/COUNTA($F89:F$530)),$A$4:$A$8))*NORMSINV($B$11)</f>
        <v>-0.001161576852</v>
      </c>
      <c r="H88" s="24">
        <f t="shared" si="3"/>
        <v>0</v>
      </c>
      <c r="I88" s="36">
        <f t="array" ref="I88">SQRT(MMULT(MMULT(TRANSPOSE($A$4:$A$8),MMULT(TRANSPOSE(EXP(B89:F340)-1),EXP(B89:F340)-1)/COUNTA(F89:F340)),$A$4:$A$8))*NORMSINV($B$11)</f>
        <v>-0.0009480798843</v>
      </c>
      <c r="J88" s="24">
        <f t="shared" si="4"/>
        <v>0</v>
      </c>
      <c r="K88" s="36">
        <f t="shared" si="5"/>
        <v>-0.003673228531</v>
      </c>
      <c r="L88" s="100">
        <f t="array" ref="L88">SQRT(MMULT(MMULT(TRANSPOSE($A$4:$A$8),MMULT(TRANSPOSE(EXP(B89:$F$532)-1),EXP(B89:$F$532)-1)/COUNTA(#REF!)),$A$4:$A$8))*(-1/SQRT(2*PI())*EXP(-1*(NORMSINV($B$11))^2/2)/$B$11)</f>
        <v>-0.02797799233</v>
      </c>
      <c r="M88" s="36">
        <f t="array" ref="M88">SQRT(MMULT(MMULT(TRANSPOSE($A$4:$A$8),MMULT(TRANSPOSE(EXP(B89:F340)-1),EXP(B89:F340)-1)/COUNTA(#REF!)),$A$4:$A$8))*(-1/SQRT(2*PI())*EXP(-1*(NORMSINV($B$11))^2/2)/$B$11)</f>
        <v>-0.01724259652</v>
      </c>
      <c r="N88" s="101">
        <f t="shared" si="6"/>
        <v>-0.08847418013</v>
      </c>
      <c r="O88" s="100">
        <f>'Bond 1'!E77</f>
        <v>0.0005582433941</v>
      </c>
      <c r="P88" s="36">
        <f>'Bond 3'!G76</f>
        <v>0.0008197784387</v>
      </c>
      <c r="Q88" s="36">
        <f>'Bond 5'!I76</f>
        <v>0</v>
      </c>
      <c r="R88" s="36">
        <f>'Bond 10'!N76</f>
        <v>0.0007690181566</v>
      </c>
      <c r="S88" s="36">
        <f>'Bond 20'!X76</f>
        <v>0</v>
      </c>
      <c r="T88" s="101">
        <f t="shared" si="7"/>
        <v>0.0004294079979</v>
      </c>
    </row>
    <row r="89" ht="12.75" customHeight="1">
      <c r="A89" s="102">
        <f>Stocks!A447</f>
        <v>43039</v>
      </c>
      <c r="B89" s="287">
        <f>Bonds!V67/100</f>
        <v>0.0006</v>
      </c>
      <c r="C89" s="288">
        <f>Bonds!X67/100</f>
        <v>0.0003</v>
      </c>
      <c r="D89" s="288">
        <f>Bonds!Z67/100</f>
        <v>0.0001</v>
      </c>
      <c r="E89" s="288">
        <f>Bonds!AE67/100</f>
        <v>-0.0001</v>
      </c>
      <c r="F89" s="289">
        <f>Bonds!AO67/100</f>
        <v>0.0001</v>
      </c>
      <c r="G89" s="36">
        <f t="array" ref="G89">SQRT(MMULT(MMULT(TRANSPOSE($A$4:$A$8),MMULT(TRANSPOSE(EXP(B90:$F$530)-1),EXP(B90:$F$530)-1)/COUNTA($F90:F$530)),$A$4:$A$8))*NORMSINV($B$11)</f>
        <v>-0.001162681909</v>
      </c>
      <c r="H89" s="24">
        <f t="shared" si="3"/>
        <v>0</v>
      </c>
      <c r="I89" s="36">
        <f t="array" ref="I89">SQRT(MMULT(MMULT(TRANSPOSE($A$4:$A$8),MMULT(TRANSPOSE(EXP(B90:F341)-1),EXP(B90:F341)-1)/COUNTA(F90:F341)),$A$4:$A$8))*NORMSINV($B$11)</f>
        <v>-0.0009500228627</v>
      </c>
      <c r="J89" s="24">
        <f t="shared" si="4"/>
        <v>0</v>
      </c>
      <c r="K89" s="36">
        <f t="shared" si="5"/>
        <v>-0.003676723027</v>
      </c>
      <c r="L89" s="100">
        <f t="array" ref="L89">SQRT(MMULT(MMULT(TRANSPOSE($A$4:$A$8),MMULT(TRANSPOSE(EXP(B90:$F$532)-1),EXP(B90:$F$532)-1)/COUNTA(#REF!)),$A$4:$A$8))*(-1/SQRT(2*PI())*EXP(-1*(NORMSINV($B$11))^2/2)/$B$11)</f>
        <v>-0.02797291161</v>
      </c>
      <c r="M89" s="36">
        <f t="array" ref="M89">SQRT(MMULT(MMULT(TRANSPOSE($A$4:$A$8),MMULT(TRANSPOSE(EXP(B90:F341)-1),EXP(B90:F341)-1)/COUNTA(#REF!)),$A$4:$A$8))*(-1/SQRT(2*PI())*EXP(-1*(NORMSINV($B$11))^2/2)/$B$11)</f>
        <v>-0.0172779332</v>
      </c>
      <c r="N89" s="101">
        <f t="shared" si="6"/>
        <v>-0.08845811347</v>
      </c>
      <c r="O89" s="100">
        <f>'Bond 1'!E78</f>
        <v>-0.0005579319323</v>
      </c>
      <c r="P89" s="36">
        <f>'Bond 3'!G77</f>
        <v>-0.0008195455578</v>
      </c>
      <c r="Q89" s="36">
        <f>'Bond 5'!I77</f>
        <v>0.0004396850307</v>
      </c>
      <c r="R89" s="36">
        <f>'Bond 10'!N77</f>
        <v>-0.0007692611419</v>
      </c>
      <c r="S89" s="36">
        <f>'Bond 20'!X77</f>
        <v>0.001102836958</v>
      </c>
      <c r="T89" s="101">
        <f t="shared" si="7"/>
        <v>-0.0001208433287</v>
      </c>
    </row>
    <row r="90" ht="12.75" customHeight="1">
      <c r="A90" s="102">
        <f>Stocks!A446</f>
        <v>43038</v>
      </c>
      <c r="B90" s="287">
        <f>Bonds!V68/100</f>
        <v>-0.0002</v>
      </c>
      <c r="C90" s="288">
        <f>Bonds!X68/100</f>
        <v>-0.0003</v>
      </c>
      <c r="D90" s="288">
        <f>Bonds!Z68/100</f>
        <v>-0.0002</v>
      </c>
      <c r="E90" s="288">
        <f>Bonds!AE68/100</f>
        <v>-0.0003</v>
      </c>
      <c r="F90" s="289">
        <f>Bonds!AO68/100</f>
        <v>-0.0006</v>
      </c>
      <c r="G90" s="36">
        <f t="array" ref="G90">SQRT(MMULT(MMULT(TRANSPOSE($A$4:$A$8),MMULT(TRANSPOSE(EXP(B91:$F$530)-1),EXP(B91:$F$530)-1)/COUNTA($F91:F$530)),$A$4:$A$8))*NORMSINV($B$11)</f>
        <v>-0.001163461453</v>
      </c>
      <c r="H90" s="24">
        <f t="shared" si="3"/>
        <v>1</v>
      </c>
      <c r="I90" s="36">
        <f t="array" ref="I90">SQRT(MMULT(MMULT(TRANSPOSE($A$4:$A$8),MMULT(TRANSPOSE(EXP(B91:F342)-1),EXP(B91:F342)-1)/COUNTA(F91:F342)),$A$4:$A$8))*NORMSINV($B$11)</f>
        <v>-0.0009501730723</v>
      </c>
      <c r="J90" s="24">
        <f t="shared" si="4"/>
        <v>1</v>
      </c>
      <c r="K90" s="36">
        <f t="shared" si="5"/>
        <v>-0.003679188162</v>
      </c>
      <c r="L90" s="100">
        <f t="array" ref="L90">SQRT(MMULT(MMULT(TRANSPOSE($A$4:$A$8),MMULT(TRANSPOSE(EXP(B91:$F$532)-1),EXP(B91:$F$532)-1)/COUNTA(#REF!)),$A$4:$A$8))*(-1/SQRT(2*PI())*EXP(-1*(NORMSINV($B$11))^2/2)/$B$11)</f>
        <v>-0.02795991203</v>
      </c>
      <c r="M90" s="36">
        <f t="array" ref="M90">SQRT(MMULT(MMULT(TRANSPOSE($A$4:$A$8),MMULT(TRANSPOSE(EXP(B91:F342)-1),EXP(B91:F342)-1)/COUNTA(#REF!)),$A$4:$A$8))*(-1/SQRT(2*PI())*EXP(-1*(NORMSINV($B$11))^2/2)/$B$11)</f>
        <v>-0.01728066504</v>
      </c>
      <c r="N90" s="101">
        <f t="shared" si="6"/>
        <v>-0.0884170052</v>
      </c>
      <c r="O90" s="100">
        <f>'Bond 1'!E79</f>
        <v>0.0001860811314</v>
      </c>
      <c r="P90" s="36">
        <f>'Bond 3'!G78</f>
        <v>0.0008197784387</v>
      </c>
      <c r="Q90" s="36">
        <f>'Bond 5'!I78</f>
        <v>-0.0008794414708</v>
      </c>
      <c r="R90" s="36">
        <f>'Bond 10'!N78</f>
        <v>-0.00230702401</v>
      </c>
      <c r="S90" s="36">
        <f>'Bond 20'!X78</f>
        <v>-0.006620134966</v>
      </c>
      <c r="T90" s="101">
        <f t="shared" si="7"/>
        <v>-0.001760148175</v>
      </c>
    </row>
    <row r="91" ht="12.75" customHeight="1">
      <c r="A91" s="102">
        <f>Stocks!A445</f>
        <v>43035</v>
      </c>
      <c r="B91" s="287">
        <f>Bonds!V69/100</f>
        <v>0.0003</v>
      </c>
      <c r="C91" s="288">
        <f>Bonds!X69/100</f>
        <v>0.0007</v>
      </c>
      <c r="D91" s="288">
        <f>Bonds!Z69/100</f>
        <v>0.0004</v>
      </c>
      <c r="E91" s="288">
        <f>Bonds!AE69/100</f>
        <v>0.0002</v>
      </c>
      <c r="F91" s="289">
        <f>Bonds!AO69/100</f>
        <v>0.0004</v>
      </c>
      <c r="G91" s="36">
        <f t="array" ref="G91">SQRT(MMULT(MMULT(TRANSPOSE($A$4:$A$8),MMULT(TRANSPOSE(EXP(B92:$F$530)-1),EXP(B92:$F$530)-1)/COUNTA($F92:F$530)),$A$4:$A$8))*NORMSINV($B$11)</f>
        <v>-0.001163938422</v>
      </c>
      <c r="H91" s="24">
        <f t="shared" si="3"/>
        <v>0</v>
      </c>
      <c r="I91" s="36">
        <f t="array" ref="I91">SQRT(MMULT(MMULT(TRANSPOSE($A$4:$A$8),MMULT(TRANSPOSE(EXP(B92:F343)-1),EXP(B92:F343)-1)/COUNTA(F92:F343)),$A$4:$A$8))*NORMSINV($B$11)</f>
        <v>-0.0009509691491</v>
      </c>
      <c r="J91" s="24">
        <f t="shared" si="4"/>
        <v>0</v>
      </c>
      <c r="K91" s="36">
        <f t="shared" si="5"/>
        <v>-0.003680696469</v>
      </c>
      <c r="L91" s="100">
        <f t="array" ref="L91">SQRT(MMULT(MMULT(TRANSPOSE($A$4:$A$8),MMULT(TRANSPOSE(EXP(B92:$F$532)-1),EXP(B92:$F$532)-1)/COUNTA(#REF!)),$A$4:$A$8))*(-1/SQRT(2*PI())*EXP(-1*(NORMSINV($B$11))^2/2)/$B$11)</f>
        <v>-0.02793957064</v>
      </c>
      <c r="M91" s="36">
        <f t="array" ref="M91">SQRT(MMULT(MMULT(TRANSPOSE($A$4:$A$8),MMULT(TRANSPOSE(EXP(B92:F343)-1),EXP(B92:F343)-1)/COUNTA(#REF!)),$A$4:$A$8))*(-1/SQRT(2*PI())*EXP(-1*(NORMSINV($B$11))^2/2)/$B$11)</f>
        <v>-0.01729514318</v>
      </c>
      <c r="N91" s="101">
        <f t="shared" si="6"/>
        <v>-0.08835268008</v>
      </c>
      <c r="O91" s="100">
        <f>'Bond 1'!E80</f>
        <v>-0.0002790697674</v>
      </c>
      <c r="P91" s="36">
        <f>'Bond 3'!G79</f>
        <v>-0.001912259502</v>
      </c>
      <c r="Q91" s="36">
        <f>'Bond 5'!I79</f>
        <v>0.001758510346</v>
      </c>
      <c r="R91" s="36">
        <f>'Bond 10'!N79</f>
        <v>0.001537066754</v>
      </c>
      <c r="S91" s="36">
        <f>'Bond 20'!X79</f>
        <v>0.004397975284</v>
      </c>
      <c r="T91" s="101">
        <f t="shared" si="7"/>
        <v>0.001100444623</v>
      </c>
    </row>
    <row r="92" ht="12.75" customHeight="1">
      <c r="A92" s="102">
        <f>Stocks!A444</f>
        <v>43034</v>
      </c>
      <c r="B92" s="287">
        <f>Bonds!V70/100</f>
        <v>0.0001</v>
      </c>
      <c r="C92" s="288">
        <f>Bonds!X70/100</f>
        <v>0.0001</v>
      </c>
      <c r="D92" s="288">
        <f>Bonds!Z70/100</f>
        <v>0.0001</v>
      </c>
      <c r="E92" s="288">
        <f>Bonds!AE70/100</f>
        <v>0.0002</v>
      </c>
      <c r="F92" s="289">
        <f>Bonds!AO70/100</f>
        <v>-0.0001</v>
      </c>
      <c r="G92" s="36">
        <f t="array" ref="G92">SQRT(MMULT(MMULT(TRANSPOSE($A$4:$A$8),MMULT(TRANSPOSE(EXP(B93:$F$530)-1),EXP(B93:$F$530)-1)/COUNTA($F93:F$530)),$A$4:$A$8))*NORMSINV($B$11)</f>
        <v>-0.001165232423</v>
      </c>
      <c r="H92" s="24">
        <f t="shared" si="3"/>
        <v>0</v>
      </c>
      <c r="I92" s="36">
        <f t="array" ref="I92">SQRT(MMULT(MMULT(TRANSPOSE($A$4:$A$8),MMULT(TRANSPOSE(EXP(B93:F344)-1),EXP(B93:F344)-1)/COUNTA(F93:F344)),$A$4:$A$8))*NORMSINV($B$11)</f>
        <v>-0.0009516608579</v>
      </c>
      <c r="J92" s="24">
        <f t="shared" si="4"/>
        <v>0</v>
      </c>
      <c r="K92" s="36">
        <f t="shared" si="5"/>
        <v>-0.003684788459</v>
      </c>
      <c r="L92" s="100">
        <f t="array" ref="L92">SQRT(MMULT(MMULT(TRANSPOSE($A$4:$A$8),MMULT(TRANSPOSE(EXP(B93:$F$532)-1),EXP(B93:$F$532)-1)/COUNTA(#REF!)),$A$4:$A$8))*(-1/SQRT(2*PI())*EXP(-1*(NORMSINV($B$11))^2/2)/$B$11)</f>
        <v>-0.0279387569</v>
      </c>
      <c r="M92" s="36">
        <f t="array" ref="M92">SQRT(MMULT(MMULT(TRANSPOSE($A$4:$A$8),MMULT(TRANSPOSE(EXP(B93:F344)-1),EXP(B93:F344)-1)/COUNTA(#REF!)),$A$4:$A$8))*(-1/SQRT(2*PI())*EXP(-1*(NORMSINV($B$11))^2/2)/$B$11)</f>
        <v>-0.01730772319</v>
      </c>
      <c r="N92" s="101">
        <f t="shared" si="6"/>
        <v>-0.0883501068</v>
      </c>
      <c r="O92" s="100">
        <f>'Bond 1'!E81</f>
        <v>-0.00009304922304</v>
      </c>
      <c r="P92" s="36">
        <f>'Bond 3'!G80</f>
        <v>-0.0002733662676</v>
      </c>
      <c r="Q92" s="36">
        <f>'Bond 5'!I80</f>
        <v>0.0004398120056</v>
      </c>
      <c r="R92" s="36">
        <f>'Bond 10'!N80</f>
        <v>0.001537476958</v>
      </c>
      <c r="S92" s="36">
        <f>'Bond 20'!X80</f>
        <v>-0.001101734413</v>
      </c>
      <c r="T92" s="101">
        <f t="shared" si="7"/>
        <v>0.000101827812</v>
      </c>
    </row>
    <row r="93" ht="12.75" customHeight="1">
      <c r="A93" s="102">
        <f>Stocks!A443</f>
        <v>43033</v>
      </c>
      <c r="B93" s="287">
        <f>Bonds!V71/100</f>
        <v>-0.0001</v>
      </c>
      <c r="C93" s="288">
        <f>Bonds!X71/100</f>
        <v>-0.0001</v>
      </c>
      <c r="D93" s="288">
        <f>Bonds!Z71/100</f>
        <v>0.0003</v>
      </c>
      <c r="E93" s="288">
        <f>Bonds!AE71/100</f>
        <v>0</v>
      </c>
      <c r="F93" s="289">
        <f>Bonds!AO71/100</f>
        <v>-0.0001</v>
      </c>
      <c r="G93" s="36">
        <f t="array" ref="G93">SQRT(MMULT(MMULT(TRANSPOSE($A$4:$A$8),MMULT(TRANSPOSE(EXP(B94:$F$530)-1),EXP(B94:$F$530)-1)/COUNTA($F94:F$530)),$A$4:$A$8))*NORMSINV($B$11)</f>
        <v>-0.001166564879</v>
      </c>
      <c r="H93" s="24">
        <f t="shared" si="3"/>
        <v>0</v>
      </c>
      <c r="I93" s="36">
        <f t="array" ref="I93">SQRT(MMULT(MMULT(TRANSPOSE($A$4:$A$8),MMULT(TRANSPOSE(EXP(B94:F345)-1),EXP(B94:F345)-1)/COUNTA(F94:F345)),$A$4:$A$8))*NORMSINV($B$11)</f>
        <v>-0.0009518821589</v>
      </c>
      <c r="J93" s="24">
        <f t="shared" si="4"/>
        <v>0</v>
      </c>
      <c r="K93" s="36">
        <f t="shared" si="5"/>
        <v>-0.003689002055</v>
      </c>
      <c r="L93" s="100">
        <f t="array" ref="L93">SQRT(MMULT(MMULT(TRANSPOSE($A$4:$A$8),MMULT(TRANSPOSE(EXP(B94:$F$532)-1),EXP(B94:$F$532)-1)/COUNTA(#REF!)),$A$4:$A$8))*(-1/SQRT(2*PI())*EXP(-1*(NORMSINV($B$11))^2/2)/$B$11)</f>
        <v>-0.0279387569</v>
      </c>
      <c r="M93" s="36">
        <f t="array" ref="M93">SQRT(MMULT(MMULT(TRANSPOSE($A$4:$A$8),MMULT(TRANSPOSE(EXP(B94:F345)-1),EXP(B94:F345)-1)/COUNTA(#REF!)),$A$4:$A$8))*(-1/SQRT(2*PI())*EXP(-1*(NORMSINV($B$11))^2/2)/$B$11)</f>
        <v>-0.01731174796</v>
      </c>
      <c r="N93" s="101">
        <f t="shared" si="6"/>
        <v>-0.0883501068</v>
      </c>
      <c r="O93" s="100">
        <f>'Bond 1'!E82</f>
        <v>0.000093057882</v>
      </c>
      <c r="P93" s="36">
        <f>'Bond 3'!G81</f>
        <v>0.0002733930346</v>
      </c>
      <c r="Q93" s="36">
        <f>'Bond 5'!I81</f>
        <v>0.001319584358</v>
      </c>
      <c r="R93" s="36">
        <f>'Bond 10'!N81</f>
        <v>0</v>
      </c>
      <c r="S93" s="36">
        <f>'Bond 20'!X81</f>
        <v>-0.001101013731</v>
      </c>
      <c r="T93" s="101">
        <f t="shared" si="7"/>
        <v>0.0001170043087</v>
      </c>
    </row>
    <row r="94" ht="12.75" customHeight="1">
      <c r="A94" s="102">
        <f>Stocks!A442</f>
        <v>43032</v>
      </c>
      <c r="B94" s="287">
        <f>Bonds!V72/100</f>
        <v>0.0005</v>
      </c>
      <c r="C94" s="288">
        <f>Bonds!X72/100</f>
        <v>0.0003</v>
      </c>
      <c r="D94" s="288">
        <f>Bonds!Z72/100</f>
        <v>0.0002</v>
      </c>
      <c r="E94" s="288">
        <f>Bonds!AE72/100</f>
        <v>0.0002</v>
      </c>
      <c r="F94" s="289">
        <f>Bonds!AO72/100</f>
        <v>0.0001</v>
      </c>
      <c r="G94" s="36">
        <f t="array" ref="G94">SQRT(MMULT(MMULT(TRANSPOSE($A$4:$A$8),MMULT(TRANSPOSE(EXP(B95:$F$530)-1),EXP(B95:$F$530)-1)/COUNTA($F95:F$530)),$A$4:$A$8))*NORMSINV($B$11)</f>
        <v>-0.001167542512</v>
      </c>
      <c r="H94" s="24">
        <f t="shared" si="3"/>
        <v>0</v>
      </c>
      <c r="I94" s="36">
        <f t="array" ref="I94">SQRT(MMULT(MMULT(TRANSPOSE($A$4:$A$8),MMULT(TRANSPOSE(EXP(B95:F346)-1),EXP(B95:F346)-1)/COUNTA(F95:F346)),$A$4:$A$8))*NORMSINV($B$11)</f>
        <v>-0.0009511370409</v>
      </c>
      <c r="J94" s="24">
        <f t="shared" si="4"/>
        <v>0</v>
      </c>
      <c r="K94" s="36">
        <f t="shared" si="5"/>
        <v>-0.003692093601</v>
      </c>
      <c r="L94" s="100">
        <f t="array" ref="L94">SQRT(MMULT(MMULT(TRANSPOSE($A$4:$A$8),MMULT(TRANSPOSE(EXP(B95:$F$532)-1),EXP(B95:$F$532)-1)/COUNTA(#REF!)),$A$4:$A$8))*(-1/SQRT(2*PI())*EXP(-1*(NORMSINV($B$11))^2/2)/$B$11)</f>
        <v>-0.02793015916</v>
      </c>
      <c r="M94" s="36">
        <f t="array" ref="M94">SQRT(MMULT(MMULT(TRANSPOSE($A$4:$A$8),MMULT(TRANSPOSE(EXP(B95:F346)-1),EXP(B95:F346)-1)/COUNTA(#REF!)),$A$4:$A$8))*(-1/SQRT(2*PI())*EXP(-1*(NORMSINV($B$11))^2/2)/$B$11)</f>
        <v>-0.0172981966</v>
      </c>
      <c r="N94" s="101">
        <f t="shared" si="6"/>
        <v>-0.08832291836</v>
      </c>
      <c r="O94" s="100">
        <f>'Bond 1'!E83</f>
        <v>-0.0004652461152</v>
      </c>
      <c r="P94" s="36">
        <f>'Bond 3'!G82</f>
        <v>-0.0008200998605</v>
      </c>
      <c r="Q94" s="36">
        <f>'Bond 5'!I82</f>
        <v>0.0008800428918</v>
      </c>
      <c r="R94" s="36">
        <f>'Bond 10'!N82</f>
        <v>0.001538108927</v>
      </c>
      <c r="S94" s="36">
        <f>'Bond 20'!X82</f>
        <v>0.001100168981</v>
      </c>
      <c r="T94" s="101">
        <f t="shared" si="7"/>
        <v>0.0004465949647</v>
      </c>
    </row>
    <row r="95" ht="12.75" customHeight="1">
      <c r="A95" s="102">
        <f>Stocks!A441</f>
        <v>43031</v>
      </c>
      <c r="B95" s="287">
        <f>Bonds!V73/100</f>
        <v>-0.0002</v>
      </c>
      <c r="C95" s="288">
        <f>Bonds!X73/100</f>
        <v>0.0001</v>
      </c>
      <c r="D95" s="288">
        <f>Bonds!Z73/100</f>
        <v>-0.0001</v>
      </c>
      <c r="E95" s="288">
        <f>Bonds!AE73/100</f>
        <v>-0.0001</v>
      </c>
      <c r="F95" s="289">
        <f>Bonds!AO73/100</f>
        <v>-0.0003</v>
      </c>
      <c r="G95" s="36">
        <f t="array" ref="G95">SQRT(MMULT(MMULT(TRANSPOSE($A$4:$A$8),MMULT(TRANSPOSE(EXP(B96:$F$530)-1),EXP(B96:$F$530)-1)/COUNTA($F96:F$530)),$A$4:$A$8))*NORMSINV($B$11)</f>
        <v>-0.001168807128</v>
      </c>
      <c r="H95" s="24">
        <f t="shared" si="3"/>
        <v>0</v>
      </c>
      <c r="I95" s="36">
        <f t="array" ref="I95">SQRT(MMULT(MMULT(TRANSPOSE($A$4:$A$8),MMULT(TRANSPOSE(EXP(B96:F347)-1),EXP(B96:F347)-1)/COUNTA(F96:F347)),$A$4:$A$8))*NORMSINV($B$11)</f>
        <v>-0.0009526023331</v>
      </c>
      <c r="J95" s="24">
        <f t="shared" si="4"/>
        <v>0</v>
      </c>
      <c r="K95" s="36">
        <f t="shared" si="5"/>
        <v>-0.00369609267</v>
      </c>
      <c r="L95" s="100">
        <f t="array" ref="L95">SQRT(MMULT(MMULT(TRANSPOSE($A$4:$A$8),MMULT(TRANSPOSE(EXP(B96:$F$532)-1),EXP(B96:$F$532)-1)/COUNTA(#REF!)),$A$4:$A$8))*(-1/SQRT(2*PI())*EXP(-1*(NORMSINV($B$11))^2/2)/$B$11)</f>
        <v>-0.02792832844</v>
      </c>
      <c r="M95" s="36">
        <f t="array" ref="M95">SQRT(MMULT(MMULT(TRANSPOSE($A$4:$A$8),MMULT(TRANSPOSE(EXP(B96:F347)-1),EXP(B96:F347)-1)/COUNTA(#REF!)),$A$4:$A$8))*(-1/SQRT(2*PI())*EXP(-1*(NORMSINV($B$11))^2/2)/$B$11)</f>
        <v>-0.01732484566</v>
      </c>
      <c r="N95" s="101">
        <f t="shared" si="6"/>
        <v>-0.08831712911</v>
      </c>
      <c r="O95" s="100">
        <f>'Bond 1'!E84</f>
        <v>0.000186185068</v>
      </c>
      <c r="P95" s="36">
        <f>'Bond 3'!G83</f>
        <v>-0.0002734447402</v>
      </c>
      <c r="Q95" s="36">
        <f>'Bond 5'!I83</f>
        <v>-0.0004401102675</v>
      </c>
      <c r="R95" s="36">
        <f>'Bond 10'!N83</f>
        <v>-0.0007693281282</v>
      </c>
      <c r="S95" s="36">
        <f>'Bond 20'!X83</f>
        <v>-0.003301848839</v>
      </c>
      <c r="T95" s="101">
        <f t="shared" si="7"/>
        <v>-0.0009197093813</v>
      </c>
    </row>
    <row r="96" ht="12.75" customHeight="1">
      <c r="A96" s="102">
        <f>Stocks!A440</f>
        <v>43028</v>
      </c>
      <c r="B96" s="287">
        <f>Bonds!V74/100</f>
        <v>0.0001</v>
      </c>
      <c r="C96" s="288">
        <f>Bonds!X74/100</f>
        <v>0.0001</v>
      </c>
      <c r="D96" s="288">
        <f>Bonds!Z74/100</f>
        <v>0.0003</v>
      </c>
      <c r="E96" s="288">
        <f>Bonds!AE74/100</f>
        <v>0.0003</v>
      </c>
      <c r="F96" s="289">
        <f>Bonds!AO74/100</f>
        <v>0.0004</v>
      </c>
      <c r="G96" s="36">
        <f t="array" ref="G96">SQRT(MMULT(MMULT(TRANSPOSE($A$4:$A$8),MMULT(TRANSPOSE(EXP(B97:$F$530)-1),EXP(B97:$F$530)-1)/COUNTA($F97:F$530)),$A$4:$A$8))*NORMSINV($B$11)</f>
        <v>-0.001169845864</v>
      </c>
      <c r="H96" s="24">
        <f t="shared" si="3"/>
        <v>0</v>
      </c>
      <c r="I96" s="36">
        <f t="array" ref="I96">SQRT(MMULT(MMULT(TRANSPOSE($A$4:$A$8),MMULT(TRANSPOSE(EXP(B97:F348)-1),EXP(B97:F348)-1)/COUNTA(F97:F348)),$A$4:$A$8))*NORMSINV($B$11)</f>
        <v>-0.0009519571473</v>
      </c>
      <c r="J96" s="24">
        <f t="shared" si="4"/>
        <v>0</v>
      </c>
      <c r="K96" s="36">
        <f t="shared" si="5"/>
        <v>-0.003699377441</v>
      </c>
      <c r="L96" s="100">
        <f t="array" ref="L96">SQRT(MMULT(MMULT(TRANSPOSE($A$4:$A$8),MMULT(TRANSPOSE(EXP(B97:$F$532)-1),EXP(B97:$F$532)-1)/COUNTA(#REF!)),$A$4:$A$8))*(-1/SQRT(2*PI())*EXP(-1*(NORMSINV($B$11))^2/2)/$B$11)</f>
        <v>-0.02792100021</v>
      </c>
      <c r="M96" s="36">
        <f t="array" ref="M96">SQRT(MMULT(MMULT(TRANSPOSE($A$4:$A$8),MMULT(TRANSPOSE(EXP(B97:F348)-1),EXP(B97:F348)-1)/COUNTA(#REF!)),$A$4:$A$8))*(-1/SQRT(2*PI())*EXP(-1*(NORMSINV($B$11))^2/2)/$B$11)</f>
        <v>-0.01731311176</v>
      </c>
      <c r="N96" s="101">
        <f t="shared" si="6"/>
        <v>-0.08829395522</v>
      </c>
      <c r="O96" s="100">
        <f>'Bond 1'!E85</f>
        <v>-0.00009307520477</v>
      </c>
      <c r="P96" s="36">
        <f>'Bond 3'!G84</f>
        <v>-0.0002734730511</v>
      </c>
      <c r="Q96" s="36">
        <f>'Bond 5'!I84</f>
        <v>0.001320180334</v>
      </c>
      <c r="R96" s="36">
        <f>'Bond 10'!N84</f>
        <v>0.002307488313</v>
      </c>
      <c r="S96" s="36">
        <f>'Bond 20'!X84</f>
        <v>0.004394836412</v>
      </c>
      <c r="T96" s="101">
        <f t="shared" si="7"/>
        <v>0.001531191361</v>
      </c>
    </row>
    <row r="97" ht="12.75" customHeight="1">
      <c r="A97" s="102">
        <f>Stocks!A439</f>
        <v>43027</v>
      </c>
      <c r="B97" s="287">
        <f>Bonds!V75/100</f>
        <v>-0.0002</v>
      </c>
      <c r="C97" s="288">
        <f>Bonds!X75/100</f>
        <v>0</v>
      </c>
      <c r="D97" s="288">
        <f>Bonds!Z75/100</f>
        <v>-0.0001</v>
      </c>
      <c r="E97" s="288">
        <f>Bonds!AE75/100</f>
        <v>0</v>
      </c>
      <c r="F97" s="289">
        <f>Bonds!AO75/100</f>
        <v>-0.0005</v>
      </c>
      <c r="G97" s="36">
        <f t="array" ref="G97">SQRT(MMULT(MMULT(TRANSPOSE($A$4:$A$8),MMULT(TRANSPOSE(EXP(B98:$F$530)-1),EXP(B98:$F$530)-1)/COUNTA($F98:F$530)),$A$4:$A$8))*NORMSINV($B$11)</f>
        <v>-0.001171059392</v>
      </c>
      <c r="H97" s="24">
        <f t="shared" si="3"/>
        <v>0</v>
      </c>
      <c r="I97" s="36">
        <f t="array" ref="I97">SQRT(MMULT(MMULT(TRANSPOSE($A$4:$A$8),MMULT(TRANSPOSE(EXP(B98:F349)-1),EXP(B98:F349)-1)/COUNTA(F98:F349)),$A$4:$A$8))*NORMSINV($B$11)</f>
        <v>-0.0009628736608</v>
      </c>
      <c r="J97" s="24">
        <f t="shared" si="4"/>
        <v>1</v>
      </c>
      <c r="K97" s="36">
        <f t="shared" si="5"/>
        <v>-0.003703214955</v>
      </c>
      <c r="L97" s="100">
        <f t="array" ref="L97">SQRT(MMULT(MMULT(TRANSPOSE($A$4:$A$8),MMULT(TRANSPOSE(EXP(B98:$F$532)-1),EXP(B98:$F$532)-1)/COUNTA(#REF!)),$A$4:$A$8))*(-1/SQRT(2*PI())*EXP(-1*(NORMSINV($B$11))^2/2)/$B$11)</f>
        <v>-0.0279177448</v>
      </c>
      <c r="M97" s="36">
        <f t="array" ref="M97">SQRT(MMULT(MMULT(TRANSPOSE($A$4:$A$8),MMULT(TRANSPOSE(EXP(B98:F349)-1),EXP(B98:F349)-1)/COUNTA(#REF!)),$A$4:$A$8))*(-1/SQRT(2*PI())*EXP(-1*(NORMSINV($B$11))^2/2)/$B$11)</f>
        <v>-0.01751164887</v>
      </c>
      <c r="N97" s="101">
        <f t="shared" si="6"/>
        <v>-0.08828366071</v>
      </c>
      <c r="O97" s="100">
        <f>'Bond 1'!E86</f>
        <v>0.0001861677371</v>
      </c>
      <c r="P97" s="36">
        <f>'Bond 3'!G85</f>
        <v>0</v>
      </c>
      <c r="Q97" s="36">
        <f>'Bond 5'!I85</f>
        <v>-0.0004402122961</v>
      </c>
      <c r="R97" s="36">
        <f>'Bond 10'!N85</f>
        <v>0</v>
      </c>
      <c r="S97" s="36">
        <f>'Bond 20'!X85</f>
        <v>-0.005505980829</v>
      </c>
      <c r="T97" s="101">
        <f t="shared" si="7"/>
        <v>-0.001152005078</v>
      </c>
    </row>
    <row r="98" ht="12.75" customHeight="1">
      <c r="A98" s="102">
        <f>Stocks!A438</f>
        <v>43026</v>
      </c>
      <c r="B98" s="287">
        <f>Bonds!V76/100</f>
        <v>-0.0002</v>
      </c>
      <c r="C98" s="288">
        <f>Bonds!X76/100</f>
        <v>-0.0003</v>
      </c>
      <c r="D98" s="288">
        <f>Bonds!Z76/100</f>
        <v>-0.0004</v>
      </c>
      <c r="E98" s="288">
        <f>Bonds!AE76/100</f>
        <v>-0.0002</v>
      </c>
      <c r="F98" s="289">
        <f>Bonds!AO76/100</f>
        <v>-0.0002</v>
      </c>
      <c r="G98" s="36">
        <f t="array" ref="G98">SQRT(MMULT(MMULT(TRANSPOSE($A$4:$A$8),MMULT(TRANSPOSE(EXP(B99:$F$530)-1),EXP(B99:$F$530)-1)/COUNTA($F99:F$530)),$A$4:$A$8))*NORMSINV($B$11)</f>
        <v>-0.001172052887</v>
      </c>
      <c r="H98" s="24">
        <f t="shared" si="3"/>
        <v>0</v>
      </c>
      <c r="I98" s="36">
        <f t="array" ref="I98">SQRT(MMULT(MMULT(TRANSPOSE($A$4:$A$8),MMULT(TRANSPOSE(EXP(B99:F350)-1),EXP(B99:F350)-1)/COUNTA(F99:F350)),$A$4:$A$8))*NORMSINV($B$11)</f>
        <v>-0.0009621241709</v>
      </c>
      <c r="J98" s="24">
        <f t="shared" si="4"/>
        <v>0</v>
      </c>
      <c r="K98" s="36">
        <f t="shared" si="5"/>
        <v>-0.003706356662</v>
      </c>
      <c r="L98" s="100">
        <f t="array" ref="L98">SQRT(MMULT(MMULT(TRANSPOSE($A$4:$A$8),MMULT(TRANSPOSE(EXP(B99:$F$532)-1),EXP(B99:$F$532)-1)/COUNTA(#REF!)),$A$4:$A$8))*(-1/SQRT(2*PI())*EXP(-1*(NORMSINV($B$11))^2/2)/$B$11)</f>
        <v>-0.02790914588</v>
      </c>
      <c r="M98" s="36">
        <f t="array" ref="M98">SQRT(MMULT(MMULT(TRANSPOSE($A$4:$A$8),MMULT(TRANSPOSE(EXP(B99:F350)-1),EXP(B99:F350)-1)/COUNTA(#REF!)),$A$4:$A$8))*(-1/SQRT(2*PI())*EXP(-1*(NORMSINV($B$11))^2/2)/$B$11)</f>
        <v>-0.017498018</v>
      </c>
      <c r="N98" s="101">
        <f t="shared" si="6"/>
        <v>-0.08825646853</v>
      </c>
      <c r="O98" s="100">
        <f>'Bond 1'!E87</f>
        <v>0.0001861330852</v>
      </c>
      <c r="P98" s="36">
        <f>'Bond 3'!G86</f>
        <v>0.0008205008067</v>
      </c>
      <c r="Q98" s="36">
        <f>'Bond 5'!I86</f>
        <v>-0.001760649131</v>
      </c>
      <c r="R98" s="36">
        <f>'Bond 10'!N86</f>
        <v>-0.001539339902</v>
      </c>
      <c r="S98" s="36">
        <f>'Bond 20'!X86</f>
        <v>-0.002195838829</v>
      </c>
      <c r="T98" s="101">
        <f t="shared" si="7"/>
        <v>-0.0008978387939</v>
      </c>
    </row>
    <row r="99" ht="12.75" customHeight="1">
      <c r="A99" s="102">
        <f>Stocks!A437</f>
        <v>43025</v>
      </c>
      <c r="B99" s="287">
        <f>Bonds!V77/100</f>
        <v>0.0002</v>
      </c>
      <c r="C99" s="288">
        <f>Bonds!X77/100</f>
        <v>0.0002</v>
      </c>
      <c r="D99" s="288">
        <f>Bonds!Z77/100</f>
        <v>0.0003</v>
      </c>
      <c r="E99" s="288">
        <f>Bonds!AE77/100</f>
        <v>0</v>
      </c>
      <c r="F99" s="289">
        <f>Bonds!AO77/100</f>
        <v>-0.0005</v>
      </c>
      <c r="G99" s="36">
        <f t="array" ref="G99">SQRT(MMULT(MMULT(TRANSPOSE($A$4:$A$8),MMULT(TRANSPOSE(EXP(B100:$F$530)-1),EXP(B100:$F$530)-1)/COUNTA($F100:F$530)),$A$4:$A$8))*NORMSINV($B$11)</f>
        <v>-0.001173403211</v>
      </c>
      <c r="H99" s="24">
        <f t="shared" si="3"/>
        <v>0</v>
      </c>
      <c r="I99" s="36">
        <f t="array" ref="I99">SQRT(MMULT(MMULT(TRANSPOSE($A$4:$A$8),MMULT(TRANSPOSE(EXP(B100:F351)-1),EXP(B100:F351)-1)/COUNTA(F100:F351)),$A$4:$A$8))*NORMSINV($B$11)</f>
        <v>-0.0009850177785</v>
      </c>
      <c r="J99" s="24">
        <f t="shared" si="4"/>
        <v>0</v>
      </c>
      <c r="K99" s="36">
        <f t="shared" si="5"/>
        <v>-0.00371062676</v>
      </c>
      <c r="L99" s="100">
        <f t="array" ref="L99">SQRT(MMULT(MMULT(TRANSPOSE($A$4:$A$8),MMULT(TRANSPOSE(EXP(B100:$F$532)-1),EXP(B100:$F$532)-1)/COUNTA(#REF!)),$A$4:$A$8))*(-1/SQRT(2*PI())*EXP(-1*(NORMSINV($B$11))^2/2)/$B$11)</f>
        <v>-0.02790894184</v>
      </c>
      <c r="M99" s="36">
        <f t="array" ref="M99">SQRT(MMULT(MMULT(TRANSPOSE($A$4:$A$8),MMULT(TRANSPOSE(EXP(B100:F351)-1),EXP(B100:F351)-1)/COUNTA(#REF!)),$A$4:$A$8))*(-1/SQRT(2*PI())*EXP(-1*(NORMSINV($B$11))^2/2)/$B$11)</f>
        <v>-0.01791438085</v>
      </c>
      <c r="N99" s="101">
        <f t="shared" si="6"/>
        <v>-0.08825582329</v>
      </c>
      <c r="O99" s="100">
        <f>'Bond 1'!E88</f>
        <v>-0.0001860984461</v>
      </c>
      <c r="P99" s="36">
        <f>'Bond 3'!G87</f>
        <v>-0.0005468404768</v>
      </c>
      <c r="Q99" s="36">
        <f>'Bond 5'!I87</f>
        <v>0.001319890728</v>
      </c>
      <c r="R99" s="36">
        <f>'Bond 10'!N87</f>
        <v>0</v>
      </c>
      <c r="S99" s="36">
        <f>'Bond 20'!X87</f>
        <v>-0.005484376468</v>
      </c>
      <c r="T99" s="101">
        <f t="shared" si="7"/>
        <v>-0.0009794849326</v>
      </c>
    </row>
    <row r="100" ht="12.75" customHeight="1">
      <c r="A100" s="102">
        <f>Stocks!A436</f>
        <v>43024</v>
      </c>
      <c r="B100" s="287">
        <f>Bonds!V78/100</f>
        <v>-0.0002</v>
      </c>
      <c r="C100" s="288">
        <f>Bonds!X78/100</f>
        <v>0.0003</v>
      </c>
      <c r="D100" s="288">
        <f>Bonds!Z78/100</f>
        <v>0.0004</v>
      </c>
      <c r="E100" s="288">
        <f>Bonds!AE78/100</f>
        <v>0.0004</v>
      </c>
      <c r="F100" s="289">
        <f>Bonds!AO78/100</f>
        <v>0.0001</v>
      </c>
      <c r="G100" s="36">
        <f t="array" ref="G100">SQRT(MMULT(MMULT(TRANSPOSE($A$4:$A$8),MMULT(TRANSPOSE(EXP(B101:$F$530)-1),EXP(B101:$F$530)-1)/COUNTA($F101:F$530)),$A$4:$A$8))*NORMSINV($B$11)</f>
        <v>-0.001174552454</v>
      </c>
      <c r="H100" s="24">
        <f t="shared" si="3"/>
        <v>0</v>
      </c>
      <c r="I100" s="36">
        <f t="array" ref="I100">SQRT(MMULT(MMULT(TRANSPOSE($A$4:$A$8),MMULT(TRANSPOSE(EXP(B101:F352)-1),EXP(B101:F352)-1)/COUNTA(F101:F352)),$A$4:$A$8))*NORMSINV($B$11)</f>
        <v>-0.0009850173076</v>
      </c>
      <c r="J100" s="24">
        <f t="shared" si="4"/>
        <v>0</v>
      </c>
      <c r="K100" s="36">
        <f t="shared" si="5"/>
        <v>-0.003714260986</v>
      </c>
      <c r="L100" s="100">
        <f t="array" ref="L100">SQRT(MMULT(MMULT(TRANSPOSE($A$4:$A$8),MMULT(TRANSPOSE(EXP(B101:$F$532)-1),EXP(B101:$F$532)-1)/COUNTA(#REF!)),$A$4:$A$8))*(-1/SQRT(2*PI())*EXP(-1*(NORMSINV($B$11))^2/2)/$B$11)</f>
        <v>-0.02790384864</v>
      </c>
      <c r="M100" s="36">
        <f t="array" ref="M100">SQRT(MMULT(MMULT(TRANSPOSE($A$4:$A$8),MMULT(TRANSPOSE(EXP(B101:F352)-1),EXP(B101:F352)-1)/COUNTA(#REF!)),$A$4:$A$8))*(-1/SQRT(2*PI())*EXP(-1*(NORMSINV($B$11))^2/2)/$B$11)</f>
        <v>-0.01791437228</v>
      </c>
      <c r="N100" s="101">
        <f t="shared" si="6"/>
        <v>-0.0882397172</v>
      </c>
      <c r="O100" s="100">
        <f>'Bond 1'!E89</f>
        <v>0.0001861330852</v>
      </c>
      <c r="P100" s="36">
        <f>'Bond 3'!G88</f>
        <v>-0.0008204192724</v>
      </c>
      <c r="Q100" s="36">
        <f>'Bond 5'!I88</f>
        <v>0.001760447123</v>
      </c>
      <c r="R100" s="36">
        <f>'Bond 10'!N88</f>
        <v>0.003077314748</v>
      </c>
      <c r="S100" s="36">
        <f>'Bond 20'!X88</f>
        <v>0.001093340305</v>
      </c>
      <c r="T100" s="101">
        <f t="shared" si="7"/>
        <v>0.001059363198</v>
      </c>
    </row>
    <row r="101" ht="12.75" customHeight="1">
      <c r="A101" s="102">
        <f>Stocks!A435</f>
        <v>43021</v>
      </c>
      <c r="B101" s="287">
        <f>Bonds!V79/100</f>
        <v>-0.0009</v>
      </c>
      <c r="C101" s="288">
        <f>Bonds!X79/100</f>
        <v>-0.0005</v>
      </c>
      <c r="D101" s="288">
        <f>Bonds!Z79/100</f>
        <v>-0.0001</v>
      </c>
      <c r="E101" s="288">
        <f>Bonds!AE79/100</f>
        <v>0.0001</v>
      </c>
      <c r="F101" s="289">
        <f>Bonds!AO79/100</f>
        <v>0.0002</v>
      </c>
      <c r="G101" s="36">
        <f t="array" ref="G101">SQRT(MMULT(MMULT(TRANSPOSE($A$4:$A$8),MMULT(TRANSPOSE(EXP(B102:$F$530)-1),EXP(B102:$F$530)-1)/COUNTA($F102:F$530)),$A$4:$A$8))*NORMSINV($B$11)</f>
        <v>-0.001175611884</v>
      </c>
      <c r="H101" s="24">
        <f t="shared" si="3"/>
        <v>0</v>
      </c>
      <c r="I101" s="36">
        <f t="array" ref="I101">SQRT(MMULT(MMULT(TRANSPOSE($A$4:$A$8),MMULT(TRANSPOSE(EXP(B102:F353)-1),EXP(B102:F353)-1)/COUNTA(F102:F353)),$A$4:$A$8))*NORMSINV($B$11)</f>
        <v>-0.000984459719</v>
      </c>
      <c r="J101" s="24">
        <f t="shared" si="4"/>
        <v>0</v>
      </c>
      <c r="K101" s="36">
        <f t="shared" si="5"/>
        <v>-0.003717611198</v>
      </c>
      <c r="L101" s="100">
        <f t="array" ref="L101">SQRT(MMULT(MMULT(TRANSPOSE($A$4:$A$8),MMULT(TRANSPOSE(EXP(B102:$F$532)-1),EXP(B102:$F$532)-1)/COUNTA(#REF!)),$A$4:$A$8))*(-1/SQRT(2*PI())*EXP(-1*(NORMSINV($B$11))^2/2)/$B$11)</f>
        <v>-0.02789652303</v>
      </c>
      <c r="M101" s="36">
        <f t="array" ref="M101">SQRT(MMULT(MMULT(TRANSPOSE($A$4:$A$8),MMULT(TRANSPOSE(EXP(B102:F353)-1),EXP(B102:F353)-1)/COUNTA(#REF!)),$A$4:$A$8))*(-1/SQRT(2*PI())*EXP(-1*(NORMSINV($B$11))^2/2)/$B$11)</f>
        <v>-0.01790423149</v>
      </c>
      <c r="N101" s="101">
        <f t="shared" si="6"/>
        <v>-0.08821655156</v>
      </c>
      <c r="O101" s="100">
        <f>'Bond 1'!E90</f>
        <v>0.0008374430074</v>
      </c>
      <c r="P101" s="36">
        <f>'Bond 3'!G89</f>
        <v>0.001367775352</v>
      </c>
      <c r="Q101" s="36">
        <f>'Bond 5'!I89</f>
        <v>-0.0004403160116</v>
      </c>
      <c r="R101" s="36">
        <f>'Bond 10'!N89</f>
        <v>0.0007699702467</v>
      </c>
      <c r="S101" s="36">
        <f>'Bond 20'!X89</f>
        <v>0.002187376148</v>
      </c>
      <c r="T101" s="101">
        <f t="shared" si="7"/>
        <v>0.0009444497486</v>
      </c>
    </row>
    <row r="102" ht="12.75" customHeight="1">
      <c r="A102" s="102">
        <f>Stocks!A434</f>
        <v>43020</v>
      </c>
      <c r="B102" s="287">
        <f>Bonds!V80/100</f>
        <v>0.0004</v>
      </c>
      <c r="C102" s="288">
        <f>Bonds!X80/100</f>
        <v>-0.0001</v>
      </c>
      <c r="D102" s="288">
        <f>Bonds!Z80/100</f>
        <v>-0.0006</v>
      </c>
      <c r="E102" s="288">
        <f>Bonds!AE80/100</f>
        <v>-0.0006</v>
      </c>
      <c r="F102" s="289">
        <f>Bonds!AO80/100</f>
        <v>0.0001</v>
      </c>
      <c r="G102" s="36">
        <f t="array" ref="G102">SQRT(MMULT(MMULT(TRANSPOSE($A$4:$A$8),MMULT(TRANSPOSE(EXP(B103:$F$530)-1),EXP(B103:$F$530)-1)/COUNTA($F103:F$530)),$A$4:$A$8))*NORMSINV($B$11)</f>
        <v>-0.001176847094</v>
      </c>
      <c r="H102" s="24">
        <f t="shared" si="3"/>
        <v>1</v>
      </c>
      <c r="I102" s="36">
        <f t="array" ref="I102">SQRT(MMULT(MMULT(TRANSPOSE($A$4:$A$8),MMULT(TRANSPOSE(EXP(B103:F354)-1),EXP(B103:F354)-1)/COUNTA(F103:F354)),$A$4:$A$8))*NORMSINV($B$11)</f>
        <v>-0.0009852985086</v>
      </c>
      <c r="J102" s="24">
        <f t="shared" si="4"/>
        <v>1</v>
      </c>
      <c r="K102" s="36">
        <f t="shared" si="5"/>
        <v>-0.003721517276</v>
      </c>
      <c r="L102" s="100">
        <f t="array" ref="L102">SQRT(MMULT(MMULT(TRANSPOSE($A$4:$A$8),MMULT(TRANSPOSE(EXP(B103:$F$532)-1),EXP(B103:$F$532)-1)/COUNTA(#REF!)),$A$4:$A$8))*(-1/SQRT(2*PI())*EXP(-1*(NORMSINV($B$11))^2/2)/$B$11)</f>
        <v>-0.0278932672</v>
      </c>
      <c r="M102" s="36">
        <f t="array" ref="M102">SQRT(MMULT(MMULT(TRANSPOSE($A$4:$A$8),MMULT(TRANSPOSE(EXP(B103:F354)-1),EXP(B103:F354)-1)/COUNTA(#REF!)),$A$4:$A$8))*(-1/SQRT(2*PI())*EXP(-1*(NORMSINV($B$11))^2/2)/$B$11)</f>
        <v>-0.01791948645</v>
      </c>
      <c r="N102" s="101">
        <f t="shared" si="6"/>
        <v>-0.08820625574</v>
      </c>
      <c r="O102" s="100">
        <f>'Bond 1'!E91</f>
        <v>-0.0003718854593</v>
      </c>
      <c r="P102" s="36">
        <f>'Bond 3'!G90</f>
        <v>0.0002734248253</v>
      </c>
      <c r="Q102" s="36">
        <f>'Bond 5'!I90</f>
        <v>-0.002641734499</v>
      </c>
      <c r="R102" s="36">
        <f>'Bond 10'!N90</f>
        <v>-0.00462161198</v>
      </c>
      <c r="S102" s="36">
        <f>'Bond 20'!X90</f>
        <v>0.001095292277</v>
      </c>
      <c r="T102" s="101">
        <f t="shared" si="7"/>
        <v>-0.001253302967</v>
      </c>
    </row>
    <row r="103" ht="12.75" customHeight="1">
      <c r="A103" s="102">
        <f>Stocks!A433</f>
        <v>43019</v>
      </c>
      <c r="B103" s="287">
        <f>Bonds!V81/100</f>
        <v>-0.0001</v>
      </c>
      <c r="C103" s="288">
        <f>Bonds!X81/100</f>
        <v>-0.0003</v>
      </c>
      <c r="D103" s="288">
        <f>Bonds!Z81/100</f>
        <v>-0.0005</v>
      </c>
      <c r="E103" s="288">
        <f>Bonds!AE81/100</f>
        <v>-0.0004</v>
      </c>
      <c r="F103" s="289">
        <f>Bonds!AO81/100</f>
        <v>0.0001</v>
      </c>
      <c r="G103" s="36">
        <f t="array" ref="G103">SQRT(MMULT(MMULT(TRANSPOSE($A$4:$A$8),MMULT(TRANSPOSE(EXP(B104:$F$530)-1),EXP(B104:$F$530)-1)/COUNTA($F104:F$530)),$A$4:$A$8))*NORMSINV($B$11)</f>
        <v>-0.00117791462</v>
      </c>
      <c r="H103" s="24">
        <f t="shared" si="3"/>
        <v>0</v>
      </c>
      <c r="I103" s="36">
        <f t="array" ref="I103">SQRT(MMULT(MMULT(TRANSPOSE($A$4:$A$8),MMULT(TRANSPOSE(EXP(B104:F355)-1),EXP(B104:F355)-1)/COUNTA(F104:F355)),$A$4:$A$8))*NORMSINV($B$11)</f>
        <v>-0.0009865936406</v>
      </c>
      <c r="J103" s="24">
        <f t="shared" si="4"/>
        <v>0</v>
      </c>
      <c r="K103" s="36">
        <f t="shared" si="5"/>
        <v>-0.003724893088</v>
      </c>
      <c r="L103" s="100">
        <f t="array" ref="L103">SQRT(MMULT(MMULT(TRANSPOSE($A$4:$A$8),MMULT(TRANSPOSE(EXP(B104:$F$532)-1),EXP(B104:$F$532)-1)/COUNTA(#REF!)),$A$4:$A$8))*(-1/SQRT(2*PI())*EXP(-1*(NORMSINV($B$11))^2/2)/$B$11)</f>
        <v>-0.02788593514</v>
      </c>
      <c r="M103" s="36">
        <f t="array" ref="M103">SQRT(MMULT(MMULT(TRANSPOSE($A$4:$A$8),MMULT(TRANSPOSE(EXP(B104:F355)-1),EXP(B104:F355)-1)/COUNTA(#REF!)),$A$4:$A$8))*(-1/SQRT(2*PI())*EXP(-1*(NORMSINV($B$11))^2/2)/$B$11)</f>
        <v>-0.01794304083</v>
      </c>
      <c r="N103" s="101">
        <f t="shared" si="6"/>
        <v>-0.08818306972</v>
      </c>
      <c r="O103" s="100">
        <f>'Bond 1'!E92</f>
        <v>0.00009300595238</v>
      </c>
      <c r="P103" s="36">
        <f>'Bond 3'!G91</f>
        <v>0.0008201861655</v>
      </c>
      <c r="Q103" s="36">
        <f>'Bond 5'!I91</f>
        <v>-0.002199857954</v>
      </c>
      <c r="R103" s="36">
        <f>'Bond 10'!N91</f>
        <v>-0.003076994838</v>
      </c>
      <c r="S103" s="36">
        <f>'Bond 20'!X91</f>
        <v>0.001096264233</v>
      </c>
      <c r="T103" s="101">
        <f t="shared" si="7"/>
        <v>-0.0006534792885</v>
      </c>
    </row>
    <row r="104" ht="12.75" customHeight="1">
      <c r="A104" s="102">
        <f>Stocks!A432</f>
        <v>43018</v>
      </c>
      <c r="B104" s="287">
        <f>Bonds!V82/100</f>
        <v>-0.0002</v>
      </c>
      <c r="C104" s="288">
        <f>Bonds!X82/100</f>
        <v>-0.0006</v>
      </c>
      <c r="D104" s="288">
        <f>Bonds!Z82/100</f>
        <v>-0.0005</v>
      </c>
      <c r="E104" s="288">
        <f>Bonds!AE82/100</f>
        <v>-0.0004</v>
      </c>
      <c r="F104" s="289">
        <f>Bonds!AO82/100</f>
        <v>-0.0001</v>
      </c>
      <c r="G104" s="36">
        <f t="array" ref="G104">SQRT(MMULT(MMULT(TRANSPOSE($A$4:$A$8),MMULT(TRANSPOSE(EXP(B105:$F$530)-1),EXP(B105:$F$530)-1)/COUNTA($F105:F$530)),$A$4:$A$8))*NORMSINV($B$11)</f>
        <v>-0.001178598391</v>
      </c>
      <c r="H104" s="24">
        <f t="shared" si="3"/>
        <v>0</v>
      </c>
      <c r="I104" s="36">
        <f t="array" ref="I104">SQRT(MMULT(MMULT(TRANSPOSE($A$4:$A$8),MMULT(TRANSPOSE(EXP(B105:F356)-1),EXP(B105:F356)-1)/COUNTA(F105:F356)),$A$4:$A$8))*NORMSINV($B$11)</f>
        <v>-0.0009864424387</v>
      </c>
      <c r="J104" s="24">
        <f t="shared" si="4"/>
        <v>0</v>
      </c>
      <c r="K104" s="36">
        <f t="shared" si="5"/>
        <v>-0.003727055363</v>
      </c>
      <c r="L104" s="100">
        <f t="array" ref="L104">SQRT(MMULT(MMULT(TRANSPOSE($A$4:$A$8),MMULT(TRANSPOSE(EXP(B105:$F$532)-1),EXP(B105:$F$532)-1)/COUNTA(#REF!)),$A$4:$A$8))*(-1/SQRT(2*PI())*EXP(-1*(NORMSINV($B$11))^2/2)/$B$11)</f>
        <v>-0.02786943131</v>
      </c>
      <c r="M104" s="36">
        <f t="array" ref="M104">SQRT(MMULT(MMULT(TRANSPOSE($A$4:$A$8),MMULT(TRANSPOSE(EXP(B105:F356)-1),EXP(B105:F356)-1)/COUNTA(#REF!)),$A$4:$A$8))*(-1/SQRT(2*PI())*EXP(-1*(NORMSINV($B$11))^2/2)/$B$11)</f>
        <v>-0.01794029094</v>
      </c>
      <c r="N104" s="101">
        <f t="shared" si="6"/>
        <v>-0.08813088003</v>
      </c>
      <c r="O104" s="100">
        <f>'Bond 1'!E93</f>
        <v>0.0001859946062</v>
      </c>
      <c r="P104" s="36">
        <f>'Bond 3'!G92</f>
        <v>0.001639890138</v>
      </c>
      <c r="Q104" s="36">
        <f>'Bond 5'!I92</f>
        <v>-0.002198599911</v>
      </c>
      <c r="R104" s="36">
        <f>'Bond 10'!N92</f>
        <v>-0.003074525761</v>
      </c>
      <c r="S104" s="36">
        <f>'Bond 20'!X92</f>
        <v>-0.00109731101</v>
      </c>
      <c r="T104" s="101">
        <f t="shared" si="7"/>
        <v>-0.0009089103876</v>
      </c>
    </row>
    <row r="105" ht="12.75" customHeight="1">
      <c r="A105" s="102">
        <f>Stocks!A431</f>
        <v>43017</v>
      </c>
      <c r="B105" s="287">
        <f>Bonds!V83/100</f>
        <v>-0.0001</v>
      </c>
      <c r="C105" s="288">
        <f>Bonds!X83/100</f>
        <v>0.0001</v>
      </c>
      <c r="D105" s="288">
        <f>Bonds!Z83/100</f>
        <v>0.0002</v>
      </c>
      <c r="E105" s="288">
        <f>Bonds!AE83/100</f>
        <v>0.0003</v>
      </c>
      <c r="F105" s="289">
        <f>Bonds!AO83/100</f>
        <v>0.0003</v>
      </c>
      <c r="G105" s="36">
        <f t="array" ref="G105">SQRT(MMULT(MMULT(TRANSPOSE($A$4:$A$8),MMULT(TRANSPOSE(EXP(B106:$F$530)-1),EXP(B106:$F$530)-1)/COUNTA($F106:F$530)),$A$4:$A$8))*NORMSINV($B$11)</f>
        <v>-0.001179845982</v>
      </c>
      <c r="H105" s="24">
        <f t="shared" si="3"/>
        <v>0</v>
      </c>
      <c r="I105" s="36">
        <f t="array" ref="I105">SQRT(MMULT(MMULT(TRANSPOSE($A$4:$A$8),MMULT(TRANSPOSE(EXP(B106:F357)-1),EXP(B106:F357)-1)/COUNTA(F106:F357)),$A$4:$A$8))*NORMSINV($B$11)</f>
        <v>-0.0009862334017</v>
      </c>
      <c r="J105" s="24">
        <f t="shared" si="4"/>
        <v>0</v>
      </c>
      <c r="K105" s="36">
        <f t="shared" si="5"/>
        <v>-0.00373100059</v>
      </c>
      <c r="L105" s="100">
        <f t="array" ref="L105">SQRT(MMULT(MMULT(TRANSPOSE($A$4:$A$8),MMULT(TRANSPOSE(EXP(B106:$F$532)-1),EXP(B106:$F$532)-1)/COUNTA(#REF!)),$A$4:$A$8))*(-1/SQRT(2*PI())*EXP(-1*(NORMSINV($B$11))^2/2)/$B$11)</f>
        <v>-0.02786616767</v>
      </c>
      <c r="M105" s="36">
        <f t="array" ref="M105">SQRT(MMULT(MMULT(TRANSPOSE($A$4:$A$8),MMULT(TRANSPOSE(EXP(B106:F357)-1),EXP(B106:F357)-1)/COUNTA(#REF!)),$A$4:$A$8))*(-1/SQRT(2*PI())*EXP(-1*(NORMSINV($B$11))^2/2)/$B$11)</f>
        <v>-0.01793648921</v>
      </c>
      <c r="N105" s="101">
        <f t="shared" si="6"/>
        <v>-0.0881205595</v>
      </c>
      <c r="O105" s="100">
        <f>'Bond 1'!E94</f>
        <v>0.0000929800093</v>
      </c>
      <c r="P105" s="36">
        <f>'Bond 3'!G93</f>
        <v>-0.0002731551237</v>
      </c>
      <c r="Q105" s="36">
        <f>'Bond 5'!I93</f>
        <v>0.0008789594344</v>
      </c>
      <c r="R105" s="36">
        <f>'Bond 10'!N93</f>
        <v>0.002304190663</v>
      </c>
      <c r="S105" s="36">
        <f>'Bond 20'!X93</f>
        <v>0.003291276097</v>
      </c>
      <c r="T105" s="101">
        <f t="shared" si="7"/>
        <v>0.001258850216</v>
      </c>
    </row>
    <row r="106" ht="12.75" customHeight="1">
      <c r="A106" s="102">
        <f>Stocks!A430</f>
        <v>43014</v>
      </c>
      <c r="B106" s="287">
        <f>Bonds!V84/100</f>
        <v>0.0001</v>
      </c>
      <c r="C106" s="288">
        <f>Bonds!X84/100</f>
        <v>0</v>
      </c>
      <c r="D106" s="288">
        <f>Bonds!Z84/100</f>
        <v>0</v>
      </c>
      <c r="E106" s="288">
        <f>Bonds!AE84/100</f>
        <v>0.0001</v>
      </c>
      <c r="F106" s="289">
        <f>Bonds!AO84/100</f>
        <v>0.0002</v>
      </c>
      <c r="G106" s="36">
        <f t="array" ref="G106">SQRT(MMULT(MMULT(TRANSPOSE($A$4:$A$8),MMULT(TRANSPOSE(EXP(B107:$F$530)-1),EXP(B107:$F$530)-1)/COUNTA($F107:F$530)),$A$4:$A$8))*NORMSINV($B$11)</f>
        <v>-0.001181201906</v>
      </c>
      <c r="H106" s="24">
        <f t="shared" si="3"/>
        <v>0</v>
      </c>
      <c r="I106" s="36">
        <f t="array" ref="I106">SQRT(MMULT(MMULT(TRANSPOSE($A$4:$A$8),MMULT(TRANSPOSE(EXP(B107:F358)-1),EXP(B107:F358)-1)/COUNTA(F107:F358)),$A$4:$A$8))*NORMSINV($B$11)</f>
        <v>-0.0009884662071</v>
      </c>
      <c r="J106" s="24">
        <f t="shared" si="4"/>
        <v>0</v>
      </c>
      <c r="K106" s="36">
        <f t="shared" si="5"/>
        <v>-0.003735288401</v>
      </c>
      <c r="L106" s="100">
        <f t="array" ref="L106">SQRT(MMULT(MMULT(TRANSPOSE($A$4:$A$8),MMULT(TRANSPOSE(EXP(B107:$F$532)-1),EXP(B107:$F$532)-1)/COUNTA(#REF!)),$A$4:$A$8))*(-1/SQRT(2*PI())*EXP(-1*(NORMSINV($B$11))^2/2)/$B$11)</f>
        <v>-0.02786535183</v>
      </c>
      <c r="M106" s="36">
        <f t="array" ref="M106">SQRT(MMULT(MMULT(TRANSPOSE($A$4:$A$8),MMULT(TRANSPOSE(EXP(B107:F358)-1),EXP(B107:F358)-1)/COUNTA(#REF!)),$A$4:$A$8))*(-1/SQRT(2*PI())*EXP(-1*(NORMSINV($B$11))^2/2)/$B$11)</f>
        <v>-0.01797709694</v>
      </c>
      <c r="N106" s="101">
        <f t="shared" si="6"/>
        <v>-0.08811797957</v>
      </c>
      <c r="O106" s="100">
        <f>'Bond 1'!E95</f>
        <v>-0.00009297136482</v>
      </c>
      <c r="P106" s="36">
        <f>'Bond 3'!G94</f>
        <v>0</v>
      </c>
      <c r="Q106" s="36">
        <f>'Bond 5'!I94</f>
        <v>0</v>
      </c>
      <c r="R106" s="36">
        <f>'Bond 10'!N94</f>
        <v>0.0007685665899</v>
      </c>
      <c r="S106" s="36">
        <f>'Bond 20'!X94</f>
        <v>0.002197803405</v>
      </c>
      <c r="T106" s="101">
        <f t="shared" si="7"/>
        <v>0.000574679726</v>
      </c>
    </row>
    <row r="107" ht="12.75" customHeight="1">
      <c r="A107" s="102">
        <f>Stocks!A429</f>
        <v>43013</v>
      </c>
      <c r="B107" s="287">
        <f>Bonds!V85/100</f>
        <v>-0.0002</v>
      </c>
      <c r="C107" s="288">
        <f>Bonds!X85/100</f>
        <v>-0.0005</v>
      </c>
      <c r="D107" s="288">
        <f>Bonds!Z85/100</f>
        <v>-0.0004</v>
      </c>
      <c r="E107" s="288">
        <f>Bonds!AE85/100</f>
        <v>-0.0002</v>
      </c>
      <c r="F107" s="289">
        <f>Bonds!AO85/100</f>
        <v>-0.0002</v>
      </c>
      <c r="G107" s="36">
        <f t="array" ref="G107">SQRT(MMULT(MMULT(TRANSPOSE($A$4:$A$8),MMULT(TRANSPOSE(EXP(B108:$F$530)-1),EXP(B108:$F$530)-1)/COUNTA($F108:F$530)),$A$4:$A$8))*NORMSINV($B$11)</f>
        <v>-0.001182110536</v>
      </c>
      <c r="H107" s="24">
        <f t="shared" si="3"/>
        <v>0</v>
      </c>
      <c r="I107" s="36">
        <f t="array" ref="I107">SQRT(MMULT(MMULT(TRANSPOSE($A$4:$A$8),MMULT(TRANSPOSE(EXP(B108:F359)-1),EXP(B108:F359)-1)/COUNTA(F108:F359)),$A$4:$A$8))*NORMSINV($B$11)</f>
        <v>-0.0009928064797</v>
      </c>
      <c r="J107" s="24">
        <f t="shared" si="4"/>
        <v>0</v>
      </c>
      <c r="K107" s="36">
        <f t="shared" si="5"/>
        <v>-0.003738161739</v>
      </c>
      <c r="L107" s="100">
        <f t="array" ref="L107">SQRT(MMULT(MMULT(TRANSPOSE($A$4:$A$8),MMULT(TRANSPOSE(EXP(B108:$F$532)-1),EXP(B108:$F$532)-1)/COUNTA(#REF!)),$A$4:$A$8))*(-1/SQRT(2*PI())*EXP(-1*(NORMSINV($B$11))^2/2)/$B$11)</f>
        <v>-0.02785388223</v>
      </c>
      <c r="M107" s="36">
        <f t="array" ref="M107">SQRT(MMULT(MMULT(TRANSPOSE($A$4:$A$8),MMULT(TRANSPOSE(EXP(B108:F359)-1),EXP(B108:F359)-1)/COUNTA(#REF!)),$A$4:$A$8))*(-1/SQRT(2*PI())*EXP(-1*(NORMSINV($B$11))^2/2)/$B$11)</f>
        <v>-0.01805603287</v>
      </c>
      <c r="N107" s="101">
        <f t="shared" si="6"/>
        <v>-0.08808170952</v>
      </c>
      <c r="O107" s="100">
        <f>'Bond 1'!E96</f>
        <v>0.0001859600186</v>
      </c>
      <c r="P107" s="36">
        <f>'Bond 3'!G95</f>
        <v>0.001365909464</v>
      </c>
      <c r="Q107" s="36">
        <f>'Bond 5'!I95</f>
        <v>-0.001758322867</v>
      </c>
      <c r="R107" s="36">
        <f>'Bond 10'!N95</f>
        <v>-0.001537491497</v>
      </c>
      <c r="S107" s="36">
        <f>'Bond 20'!X95</f>
        <v>-0.002200523607</v>
      </c>
      <c r="T107" s="101">
        <f t="shared" si="7"/>
        <v>-0.0007888936978</v>
      </c>
    </row>
    <row r="108" ht="12.75" customHeight="1">
      <c r="A108" s="102">
        <f>Stocks!A428</f>
        <v>43012</v>
      </c>
      <c r="B108" s="287">
        <f>Bonds!V86/100</f>
        <v>-0.0004</v>
      </c>
      <c r="C108" s="288">
        <f>Bonds!X86/100</f>
        <v>-0.0004</v>
      </c>
      <c r="D108" s="288">
        <f>Bonds!Z86/100</f>
        <v>-0.0004</v>
      </c>
      <c r="E108" s="288">
        <f>Bonds!AE86/100</f>
        <v>-0.0003</v>
      </c>
      <c r="F108" s="289">
        <f>Bonds!AO86/100</f>
        <v>0</v>
      </c>
      <c r="G108" s="36">
        <f t="array" ref="G108">SQRT(MMULT(MMULT(TRANSPOSE($A$4:$A$8),MMULT(TRANSPOSE(EXP(B109:$F$530)-1),EXP(B109:$F$530)-1)/COUNTA($F109:F$530)),$A$4:$A$8))*NORMSINV($B$11)</f>
        <v>-0.001183022781</v>
      </c>
      <c r="H108" s="24">
        <f t="shared" si="3"/>
        <v>0</v>
      </c>
      <c r="I108" s="36">
        <f t="array" ref="I108">SQRT(MMULT(MMULT(TRANSPOSE($A$4:$A$8),MMULT(TRANSPOSE(EXP(B109:F360)-1),EXP(B109:F360)-1)/COUNTA(F109:F360)),$A$4:$A$8))*NORMSINV($B$11)</f>
        <v>-0.0009922660132</v>
      </c>
      <c r="J108" s="24">
        <f t="shared" si="4"/>
        <v>0</v>
      </c>
      <c r="K108" s="36">
        <f t="shared" si="5"/>
        <v>-0.003741046513</v>
      </c>
      <c r="L108" s="100">
        <f t="array" ref="L108">SQRT(MMULT(MMULT(TRANSPOSE($A$4:$A$8),MMULT(TRANSPOSE(EXP(B109:$F$532)-1),EXP(B109:$F$532)-1)/COUNTA(#REF!)),$A$4:$A$8))*(-1/SQRT(2*PI())*EXP(-1*(NORMSINV($B$11))^2/2)/$B$11)</f>
        <v>-0.02784240821</v>
      </c>
      <c r="M108" s="36">
        <f t="array" ref="M108">SQRT(MMULT(MMULT(TRANSPOSE($A$4:$A$8),MMULT(TRANSPOSE(EXP(B109:F360)-1),EXP(B109:F360)-1)/COUNTA(#REF!)),$A$4:$A$8))*(-1/SQRT(2*PI())*EXP(-1*(NORMSINV($B$11))^2/2)/$B$11)</f>
        <v>-0.01804620348</v>
      </c>
      <c r="N108" s="101">
        <f t="shared" si="6"/>
        <v>-0.08804542549</v>
      </c>
      <c r="O108" s="100">
        <f>'Bond 1'!E97</f>
        <v>0.0003718508878</v>
      </c>
      <c r="P108" s="36">
        <f>'Bond 3'!G96</f>
        <v>0.001092195519</v>
      </c>
      <c r="Q108" s="36">
        <f>'Bond 5'!I96</f>
        <v>-0.001757558265</v>
      </c>
      <c r="R108" s="36">
        <f>'Bond 10'!N96</f>
        <v>-0.002305529757</v>
      </c>
      <c r="S108" s="36">
        <f>'Bond 20'!X96</f>
        <v>0</v>
      </c>
      <c r="T108" s="101">
        <f t="shared" si="7"/>
        <v>-0.000519808323</v>
      </c>
    </row>
    <row r="109" ht="12.75" customHeight="1">
      <c r="A109" s="102">
        <f>Stocks!A427</f>
        <v>43011</v>
      </c>
      <c r="B109" s="287">
        <f>Bonds!V87/100</f>
        <v>0.0003</v>
      </c>
      <c r="C109" s="288">
        <f>Bonds!X87/100</f>
        <v>-0.0002</v>
      </c>
      <c r="D109" s="288">
        <f>Bonds!Z87/100</f>
        <v>-0.0001</v>
      </c>
      <c r="E109" s="288">
        <f>Bonds!AE87/100</f>
        <v>0</v>
      </c>
      <c r="F109" s="289">
        <f>Bonds!AO87/100</f>
        <v>-0.0003</v>
      </c>
      <c r="G109" s="36">
        <f t="array" ref="G109">SQRT(MMULT(MMULT(TRANSPOSE($A$4:$A$8),MMULT(TRANSPOSE(EXP(B110:$F$530)-1),EXP(B110:$F$530)-1)/COUNTA($F110:F$530)),$A$4:$A$8))*NORMSINV($B$11)</f>
        <v>-0.001184407442</v>
      </c>
      <c r="H109" s="24">
        <f t="shared" si="3"/>
        <v>0</v>
      </c>
      <c r="I109" s="36">
        <f t="array" ref="I109">SQRT(MMULT(MMULT(TRANSPOSE($A$4:$A$8),MMULT(TRANSPOSE(EXP(B110:F361)-1),EXP(B110:F361)-1)/COUNTA(F110:F361)),$A$4:$A$8))*NORMSINV($B$11)</f>
        <v>-0.0009969260964</v>
      </c>
      <c r="J109" s="24">
        <f t="shared" si="4"/>
        <v>0</v>
      </c>
      <c r="K109" s="36">
        <f t="shared" si="5"/>
        <v>-0.003745425195</v>
      </c>
      <c r="L109" s="100">
        <f t="array" ref="L109">SQRT(MMULT(MMULT(TRANSPOSE($A$4:$A$8),MMULT(TRANSPOSE(EXP(B110:$F$532)-1),EXP(B110:$F$532)-1)/COUNTA(#REF!)),$A$4:$A$8))*(-1/SQRT(2*PI())*EXP(-1*(NORMSINV($B$11))^2/2)/$B$11)</f>
        <v>-0.02784194933</v>
      </c>
      <c r="M109" s="36">
        <f t="array" ref="M109">SQRT(MMULT(MMULT(TRANSPOSE($A$4:$A$8),MMULT(TRANSPOSE(EXP(B110:F361)-1),EXP(B110:F361)-1)/COUNTA(#REF!)),$A$4:$A$8))*(-1/SQRT(2*PI())*EXP(-1*(NORMSINV($B$11))^2/2)/$B$11)</f>
        <v>-0.01813095576</v>
      </c>
      <c r="N109" s="101">
        <f t="shared" si="6"/>
        <v>-0.08804397438</v>
      </c>
      <c r="O109" s="100">
        <f>'Bond 1'!E98</f>
        <v>-0.0002787844996</v>
      </c>
      <c r="P109" s="36">
        <f>'Bond 3'!G97</f>
        <v>0.0005458876995</v>
      </c>
      <c r="Q109" s="36">
        <f>'Bond 5'!I97</f>
        <v>-0.0004391990287</v>
      </c>
      <c r="R109" s="36">
        <f>'Bond 10'!N97</f>
        <v>0</v>
      </c>
      <c r="S109" s="36">
        <f>'Bond 20'!X97</f>
        <v>-0.003299074609</v>
      </c>
      <c r="T109" s="101">
        <f t="shared" si="7"/>
        <v>-0.0006942340875</v>
      </c>
    </row>
    <row r="110" ht="12.75" customHeight="1">
      <c r="A110" s="102">
        <f>Stocks!A426</f>
        <v>43010</v>
      </c>
      <c r="B110" s="287">
        <f>Bonds!V88/100</f>
        <v>-0.0003</v>
      </c>
      <c r="C110" s="288">
        <f>Bonds!X88/100</f>
        <v>0</v>
      </c>
      <c r="D110" s="288">
        <f>Bonds!Z88/100</f>
        <v>0.0003</v>
      </c>
      <c r="E110" s="288">
        <f>Bonds!AE88/100</f>
        <v>0.0004</v>
      </c>
      <c r="F110" s="289">
        <f>Bonds!AO88/100</f>
        <v>0.0007</v>
      </c>
      <c r="G110" s="36">
        <f t="array" ref="G110">SQRT(MMULT(MMULT(TRANSPOSE($A$4:$A$8),MMULT(TRANSPOSE(EXP(B111:$F$530)-1),EXP(B111:$F$530)-1)/COUNTA($F111:F$530)),$A$4:$A$8))*NORMSINV($B$11)</f>
        <v>-0.00118555342</v>
      </c>
      <c r="H110" s="24">
        <f t="shared" si="3"/>
        <v>0</v>
      </c>
      <c r="I110" s="36">
        <f t="array" ref="I110">SQRT(MMULT(MMULT(TRANSPOSE($A$4:$A$8),MMULT(TRANSPOSE(EXP(B111:F362)-1),EXP(B111:F362)-1)/COUNTA(F111:F362)),$A$4:$A$8))*NORMSINV($B$11)</f>
        <v>-0.0009964042502</v>
      </c>
      <c r="J110" s="24">
        <f t="shared" si="4"/>
        <v>0</v>
      </c>
      <c r="K110" s="36">
        <f t="shared" si="5"/>
        <v>-0.003749049095</v>
      </c>
      <c r="L110" s="100">
        <f t="array" ref="L110">SQRT(MMULT(MMULT(TRANSPOSE($A$4:$A$8),MMULT(TRANSPOSE(EXP(B111:$F$532)-1),EXP(B111:$F$532)-1)/COUNTA(#REF!)),$A$4:$A$8))*(-1/SQRT(2*PI())*EXP(-1*(NORMSINV($B$11))^2/2)/$B$11)</f>
        <v>-0.02783576979</v>
      </c>
      <c r="M110" s="36">
        <f t="array" ref="M110">SQRT(MMULT(MMULT(TRANSPOSE($A$4:$A$8),MMULT(TRANSPOSE(EXP(B111:F362)-1),EXP(B111:F362)-1)/COUNTA(#REF!)),$A$4:$A$8))*(-1/SQRT(2*PI())*EXP(-1*(NORMSINV($B$11))^2/2)/$B$11)</f>
        <v>-0.01812146502</v>
      </c>
      <c r="N110" s="101">
        <f t="shared" si="6"/>
        <v>-0.08802443297</v>
      </c>
      <c r="O110" s="100">
        <f>'Bond 1'!E99</f>
        <v>0.0002788622421</v>
      </c>
      <c r="P110" s="36">
        <f>'Bond 3'!G98</f>
        <v>0</v>
      </c>
      <c r="Q110" s="36">
        <f>'Bond 5'!I98</f>
        <v>0.001317441369</v>
      </c>
      <c r="R110" s="36">
        <f>'Bond 10'!N98</f>
        <v>0.003072430376</v>
      </c>
      <c r="S110" s="36">
        <f>'Bond 20'!X98</f>
        <v>0.007684109317</v>
      </c>
      <c r="T110" s="101">
        <f t="shared" si="7"/>
        <v>0.002470568661</v>
      </c>
    </row>
    <row r="111" ht="12.75" customHeight="1">
      <c r="A111" s="102">
        <f>Stocks!A425</f>
        <v>43007</v>
      </c>
      <c r="B111" s="287">
        <f>Bonds!V89/100</f>
        <v>-0.0002</v>
      </c>
      <c r="C111" s="288">
        <f>Bonds!X89/100</f>
        <v>-0.0003</v>
      </c>
      <c r="D111" s="288">
        <f>Bonds!Z89/100</f>
        <v>-0.0005</v>
      </c>
      <c r="E111" s="288">
        <f>Bonds!AE89/100</f>
        <v>-0.0004</v>
      </c>
      <c r="F111" s="289">
        <f>Bonds!AO89/100</f>
        <v>0.0001</v>
      </c>
      <c r="G111" s="36">
        <f t="array" ref="G111">SQRT(MMULT(MMULT(TRANSPOSE($A$4:$A$8),MMULT(TRANSPOSE(EXP(B112:$F$530)-1),EXP(B112:$F$530)-1)/COUNTA($F112:F$530)),$A$4:$A$8))*NORMSINV($B$11)</f>
        <v>-0.001186599616</v>
      </c>
      <c r="H111" s="24">
        <f t="shared" si="3"/>
        <v>0</v>
      </c>
      <c r="I111" s="36">
        <f t="array" ref="I111">SQRT(MMULT(MMULT(TRANSPOSE($A$4:$A$8),MMULT(TRANSPOSE(EXP(B112:F363)-1),EXP(B112:F363)-1)/COUNTA(F112:F363)),$A$4:$A$8))*NORMSINV($B$11)</f>
        <v>-0.001000080408</v>
      </c>
      <c r="J111" s="24">
        <f t="shared" si="4"/>
        <v>0</v>
      </c>
      <c r="K111" s="36">
        <f t="shared" si="5"/>
        <v>-0.003752357457</v>
      </c>
      <c r="L111" s="100">
        <f t="array" ref="L111">SQRT(MMULT(MMULT(TRANSPOSE($A$4:$A$8),MMULT(TRANSPOSE(EXP(B112:$F$532)-1),EXP(B112:$F$532)-1)/COUNTA(#REF!)),$A$4:$A$8))*(-1/SQRT(2*PI())*EXP(-1*(NORMSINV($B$11))^2/2)/$B$11)</f>
        <v>-0.02782714674</v>
      </c>
      <c r="M111" s="36">
        <f t="array" ref="M111">SQRT(MMULT(MMULT(TRANSPOSE($A$4:$A$8),MMULT(TRANSPOSE(EXP(B112:F363)-1),EXP(B112:F363)-1)/COUNTA(#REF!)),$A$4:$A$8))*(-1/SQRT(2*PI())*EXP(-1*(NORMSINV($B$11))^2/2)/$B$11)</f>
        <v>-0.01818832279</v>
      </c>
      <c r="N111" s="101">
        <f t="shared" si="6"/>
        <v>-0.08799716447</v>
      </c>
      <c r="O111" s="100">
        <f>'Bond 1'!E100</f>
        <v>0.0001858563331</v>
      </c>
      <c r="P111" s="36">
        <f>'Bond 3'!G99</f>
        <v>0.0008186701436</v>
      </c>
      <c r="Q111" s="36">
        <f>'Bond 5'!I99</f>
        <v>-0.002196536681</v>
      </c>
      <c r="R111" s="36">
        <f>'Bond 10'!N99</f>
        <v>-0.003075230582</v>
      </c>
      <c r="S111" s="36">
        <f>'Bond 20'!X99</f>
        <v>0.00110227108</v>
      </c>
      <c r="T111" s="101">
        <f t="shared" si="7"/>
        <v>-0.0006329939413</v>
      </c>
    </row>
    <row r="112" ht="12.75" customHeight="1">
      <c r="A112" s="102">
        <f>Stocks!A424</f>
        <v>43006</v>
      </c>
      <c r="B112" s="287">
        <f>Bonds!V90/100</f>
        <v>0</v>
      </c>
      <c r="C112" s="288">
        <f>Bonds!X90/100</f>
        <v>-0.0002</v>
      </c>
      <c r="D112" s="288">
        <f>Bonds!Z90/100</f>
        <v>-0.0003</v>
      </c>
      <c r="E112" s="288">
        <f>Bonds!AE90/100</f>
        <v>-0.0005</v>
      </c>
      <c r="F112" s="289">
        <f>Bonds!AO90/100</f>
        <v>-0.0012</v>
      </c>
      <c r="G112" s="36">
        <f t="array" ref="G112">SQRT(MMULT(MMULT(TRANSPOSE($A$4:$A$8),MMULT(TRANSPOSE(EXP(B113:$F$530)-1),EXP(B113:$F$530)-1)/COUNTA($F113:F$530)),$A$4:$A$8))*NORMSINV($B$11)</f>
        <v>-0.001186963616</v>
      </c>
      <c r="H112" s="24">
        <f t="shared" si="3"/>
        <v>1</v>
      </c>
      <c r="I112" s="36">
        <f t="array" ref="I112">SQRT(MMULT(MMULT(TRANSPOSE($A$4:$A$8),MMULT(TRANSPOSE(EXP(B113:F364)-1),EXP(B113:F364)-1)/COUNTA(F113:F364)),$A$4:$A$8))*NORMSINV($B$11)</f>
        <v>-0.0009995531143</v>
      </c>
      <c r="J112" s="24">
        <f t="shared" si="4"/>
        <v>1</v>
      </c>
      <c r="K112" s="36">
        <f t="shared" si="5"/>
        <v>-0.003753508525</v>
      </c>
      <c r="L112" s="100">
        <f t="array" ref="L112">SQRT(MMULT(MMULT(TRANSPOSE($A$4:$A$8),MMULT(TRANSPOSE(EXP(B113:$F$532)-1),EXP(B113:$F$532)-1)/COUNTA(#REF!)),$A$4:$A$8))*(-1/SQRT(2*PI())*EXP(-1*(NORMSINV($B$11))^2/2)/$B$11)</f>
        <v>-0.02780244631</v>
      </c>
      <c r="M112" s="36">
        <f t="array" ref="M112">SQRT(MMULT(MMULT(TRANSPOSE($A$4:$A$8),MMULT(TRANSPOSE(EXP(B113:F364)-1),EXP(B113:F364)-1)/COUNTA(#REF!)),$A$4:$A$8))*(-1/SQRT(2*PI())*EXP(-1*(NORMSINV($B$11))^2/2)/$B$11)</f>
        <v>-0.01817873297</v>
      </c>
      <c r="N112" s="101">
        <f t="shared" si="6"/>
        <v>-0.08791905486</v>
      </c>
      <c r="O112" s="100">
        <f>'Bond 1'!E101</f>
        <v>0</v>
      </c>
      <c r="P112" s="36">
        <f>'Bond 3'!G100</f>
        <v>0.0005456213908</v>
      </c>
      <c r="Q112" s="36">
        <f>'Bond 5'!I100</f>
        <v>-0.001317175799</v>
      </c>
      <c r="R112" s="36">
        <f>'Bond 10'!N100</f>
        <v>-0.003840971092</v>
      </c>
      <c r="S112" s="36">
        <f>'Bond 20'!X100</f>
        <v>-0.01323973877</v>
      </c>
      <c r="T112" s="101">
        <f t="shared" si="7"/>
        <v>-0.003570452855</v>
      </c>
    </row>
    <row r="113" ht="12.75" customHeight="1">
      <c r="A113" s="102">
        <f>Stocks!A423</f>
        <v>43005</v>
      </c>
      <c r="B113" s="287">
        <f>Bonds!V91/100</f>
        <v>0.0002</v>
      </c>
      <c r="C113" s="288">
        <f>Bonds!X91/100</f>
        <v>0.0004</v>
      </c>
      <c r="D113" s="288">
        <f>Bonds!Z91/100</f>
        <v>0.0006</v>
      </c>
      <c r="E113" s="288">
        <f>Bonds!AE91/100</f>
        <v>0.0004</v>
      </c>
      <c r="F113" s="289">
        <f>Bonds!AO91/100</f>
        <v>0.0002</v>
      </c>
      <c r="G113" s="36">
        <f t="array" ref="G113">SQRT(MMULT(MMULT(TRANSPOSE($A$4:$A$8),MMULT(TRANSPOSE(EXP(B114:$F$530)-1),EXP(B114:$F$530)-1)/COUNTA($F114:F$530)),$A$4:$A$8))*NORMSINV($B$11)</f>
        <v>-0.001187677801</v>
      </c>
      <c r="H113" s="24">
        <f t="shared" si="3"/>
        <v>0</v>
      </c>
      <c r="I113" s="36">
        <f t="array" ref="I113">SQRT(MMULT(MMULT(TRANSPOSE($A$4:$A$8),MMULT(TRANSPOSE(EXP(B114:F365)-1),EXP(B114:F365)-1)/COUNTA(F114:F365)),$A$4:$A$8))*NORMSINV($B$11)</f>
        <v>-0.0009987789284</v>
      </c>
      <c r="J113" s="24">
        <f t="shared" si="4"/>
        <v>0</v>
      </c>
      <c r="K113" s="36">
        <f t="shared" si="5"/>
        <v>-0.003755766979</v>
      </c>
      <c r="L113" s="100">
        <f t="array" ref="L113">SQRT(MMULT(MMULT(TRANSPOSE($A$4:$A$8),MMULT(TRANSPOSE(EXP(B114:$F$532)-1),EXP(B114:$F$532)-1)/COUNTA(#REF!)),$A$4:$A$8))*(-1/SQRT(2*PI())*EXP(-1*(NORMSINV($B$11))^2/2)/$B$11)</f>
        <v>-0.02778587835</v>
      </c>
      <c r="M113" s="36">
        <f t="array" ref="M113">SQRT(MMULT(MMULT(TRANSPOSE($A$4:$A$8),MMULT(TRANSPOSE(EXP(B114:F365)-1),EXP(B114:F365)-1)/COUNTA(#REF!)),$A$4:$A$8))*(-1/SQRT(2*PI())*EXP(-1*(NORMSINV($B$11))^2/2)/$B$11)</f>
        <v>-0.01816465296</v>
      </c>
      <c r="N113" s="101">
        <f t="shared" si="6"/>
        <v>-0.08786666237</v>
      </c>
      <c r="O113" s="100">
        <f>'Bond 1'!E102</f>
        <v>-0.0001858217969</v>
      </c>
      <c r="P113" s="36">
        <f>'Bond 3'!G101</f>
        <v>-0.00109102776</v>
      </c>
      <c r="Q113" s="36">
        <f>'Bond 5'!I101</f>
        <v>0.002633444399</v>
      </c>
      <c r="R113" s="36">
        <f>'Bond 10'!N101</f>
        <v>0.003069411905</v>
      </c>
      <c r="S113" s="36">
        <f>'Bond 20'!X101</f>
        <v>0.002191060131</v>
      </c>
      <c r="T113" s="101">
        <f t="shared" si="7"/>
        <v>0.001323413376</v>
      </c>
    </row>
    <row r="114" ht="12.75" customHeight="1">
      <c r="A114" s="102">
        <f>Stocks!A422</f>
        <v>43004</v>
      </c>
      <c r="B114" s="287">
        <f>Bonds!V92/100</f>
        <v>0.0006</v>
      </c>
      <c r="C114" s="288">
        <f>Bonds!X92/100</f>
        <v>0.0007</v>
      </c>
      <c r="D114" s="288">
        <f>Bonds!Z92/100</f>
        <v>0.0005</v>
      </c>
      <c r="E114" s="288">
        <f>Bonds!AE92/100</f>
        <v>0.0004</v>
      </c>
      <c r="F114" s="289">
        <f>Bonds!AO92/100</f>
        <v>-0.0002</v>
      </c>
      <c r="G114" s="36">
        <f t="array" ref="G114">SQRT(MMULT(MMULT(TRANSPOSE($A$4:$A$8),MMULT(TRANSPOSE(EXP(B115:$F$530)-1),EXP(B115:$F$530)-1)/COUNTA($F115:F$530)),$A$4:$A$8))*NORMSINV($B$11)</f>
        <v>-0.001188228312</v>
      </c>
      <c r="H114" s="24">
        <f t="shared" si="3"/>
        <v>0</v>
      </c>
      <c r="I114" s="36">
        <f t="array" ref="I114">SQRT(MMULT(MMULT(TRANSPOSE($A$4:$A$8),MMULT(TRANSPOSE(EXP(B115:F366)-1),EXP(B115:F366)-1)/COUNTA(F115:F366)),$A$4:$A$8))*NORMSINV($B$11)</f>
        <v>-0.0009973320873</v>
      </c>
      <c r="J114" s="24">
        <f t="shared" si="4"/>
        <v>0</v>
      </c>
      <c r="K114" s="36">
        <f t="shared" si="5"/>
        <v>-0.003757507848</v>
      </c>
      <c r="L114" s="100">
        <f t="array" ref="L114">SQRT(MMULT(MMULT(TRANSPOSE($A$4:$A$8),MMULT(TRANSPOSE(EXP(B115:$F$532)-1),EXP(B115:$F$532)-1)/COUNTA(#REF!)),$A$4:$A$8))*(-1/SQRT(2*PI())*EXP(-1*(NORMSINV($B$11))^2/2)/$B$11)</f>
        <v>-0.02776540578</v>
      </c>
      <c r="M114" s="36">
        <f t="array" ref="M114">SQRT(MMULT(MMULT(TRANSPOSE($A$4:$A$8),MMULT(TRANSPOSE(EXP(B115:F366)-1),EXP(B115:F366)-1)/COUNTA(#REF!)),$A$4:$A$8))*(-1/SQRT(2*PI())*EXP(-1*(NORMSINV($B$11))^2/2)/$B$11)</f>
        <v>-0.01813833946</v>
      </c>
      <c r="N114" s="101">
        <f t="shared" si="6"/>
        <v>-0.08780192241</v>
      </c>
      <c r="O114" s="100">
        <f>'Bond 1'!E103</f>
        <v>-0.0005575689992</v>
      </c>
      <c r="P114" s="36">
        <f>'Bond 3'!G102</f>
        <v>-0.001910043311</v>
      </c>
      <c r="Q114" s="36">
        <f>'Bond 5'!I102</f>
        <v>0.002196032098</v>
      </c>
      <c r="R114" s="36">
        <f>'Bond 10'!N102</f>
        <v>0.003071773547</v>
      </c>
      <c r="S114" s="36">
        <f>'Bond 20'!X102</f>
        <v>-0.002192881292</v>
      </c>
      <c r="T114" s="101">
        <f t="shared" si="7"/>
        <v>0.0001214624085</v>
      </c>
    </row>
    <row r="115" ht="12.75" customHeight="1">
      <c r="A115" s="102">
        <f>Stocks!A421</f>
        <v>43003</v>
      </c>
      <c r="B115" s="287">
        <f>Bonds!V93/100</f>
        <v>0.0002</v>
      </c>
      <c r="C115" s="288">
        <f>Bonds!X93/100</f>
        <v>0</v>
      </c>
      <c r="D115" s="288">
        <f>Bonds!Z93/100</f>
        <v>0.0001</v>
      </c>
      <c r="E115" s="288">
        <f>Bonds!AE93/100</f>
        <v>0.0003</v>
      </c>
      <c r="F115" s="289">
        <f>Bonds!AO93/100</f>
        <v>0.0005</v>
      </c>
      <c r="G115" s="36">
        <f t="array" ref="G115">SQRT(MMULT(MMULT(TRANSPOSE($A$4:$A$8),MMULT(TRANSPOSE(EXP(B116:$F$530)-1),EXP(B116:$F$530)-1)/COUNTA($F116:F$530)),$A$4:$A$8))*NORMSINV($B$11)</f>
        <v>-0.001189393654</v>
      </c>
      <c r="H115" s="24">
        <f t="shared" si="3"/>
        <v>0</v>
      </c>
      <c r="I115" s="36">
        <f t="array" ref="I115">SQRT(MMULT(MMULT(TRANSPOSE($A$4:$A$8),MMULT(TRANSPOSE(EXP(B116:F367)-1),EXP(B116:F367)-1)/COUNTA(F116:F367)),$A$4:$A$8))*NORMSINV($B$11)</f>
        <v>-0.0009970223281</v>
      </c>
      <c r="J115" s="24">
        <f t="shared" si="4"/>
        <v>0</v>
      </c>
      <c r="K115" s="36">
        <f t="shared" si="5"/>
        <v>-0.003761192982</v>
      </c>
      <c r="L115" s="100">
        <f t="array" ref="L115">SQRT(MMULT(MMULT(TRANSPOSE($A$4:$A$8),MMULT(TRANSPOSE(EXP(B116:$F$532)-1),EXP(B116:$F$532)-1)/COUNTA(#REF!)),$A$4:$A$8))*(-1/SQRT(2*PI())*EXP(-1*(NORMSINV($B$11))^2/2)/$B$11)</f>
        <v>-0.02775921168</v>
      </c>
      <c r="M115" s="36">
        <f t="array" ref="M115">SQRT(MMULT(MMULT(TRANSPOSE($A$4:$A$8),MMULT(TRANSPOSE(EXP(B116:F367)-1),EXP(B116:F367)-1)/COUNTA(#REF!)),$A$4:$A$8))*(-1/SQRT(2*PI())*EXP(-1*(NORMSINV($B$11))^2/2)/$B$11)</f>
        <v>-0.01813270591</v>
      </c>
      <c r="N115" s="101">
        <f t="shared" si="6"/>
        <v>-0.08778233496</v>
      </c>
      <c r="O115" s="100">
        <f>'Bond 1'!E104</f>
        <v>-0.0001859600186</v>
      </c>
      <c r="P115" s="36">
        <f>'Bond 3'!G103</f>
        <v>0</v>
      </c>
      <c r="Q115" s="36">
        <f>'Bond 5'!I103</f>
        <v>0.0004394394689</v>
      </c>
      <c r="R115" s="36">
        <f>'Bond 10'!N103</f>
        <v>0.002305454727</v>
      </c>
      <c r="S115" s="36">
        <f>'Bond 20'!X103</f>
        <v>0.005472680714</v>
      </c>
      <c r="T115" s="101">
        <f t="shared" si="7"/>
        <v>0.001606322978</v>
      </c>
    </row>
    <row r="116" ht="12.75" customHeight="1">
      <c r="A116" s="102">
        <f>Stocks!A420</f>
        <v>43000</v>
      </c>
      <c r="B116" s="287">
        <f>Bonds!V94/100</f>
        <v>-0.0005</v>
      </c>
      <c r="C116" s="288">
        <f>Bonds!X94/100</f>
        <v>-0.0004</v>
      </c>
      <c r="D116" s="288">
        <f>Bonds!Z94/100</f>
        <v>-0.0002</v>
      </c>
      <c r="E116" s="288">
        <f>Bonds!AE94/100</f>
        <v>0</v>
      </c>
      <c r="F116" s="289">
        <f>Bonds!AO94/100</f>
        <v>-0.0001</v>
      </c>
      <c r="G116" s="36">
        <f t="array" ref="G116">SQRT(MMULT(MMULT(TRANSPOSE($A$4:$A$8),MMULT(TRANSPOSE(EXP(B117:$F$530)-1),EXP(B117:$F$530)-1)/COUNTA($F117:F$530)),$A$4:$A$8))*NORMSINV($B$11)</f>
        <v>-0.001190513184</v>
      </c>
      <c r="H116" s="24">
        <f t="shared" si="3"/>
        <v>0</v>
      </c>
      <c r="I116" s="36">
        <f t="array" ref="I116">SQRT(MMULT(MMULT(TRANSPOSE($A$4:$A$8),MMULT(TRANSPOSE(EXP(B117:F368)-1),EXP(B117:F368)-1)/COUNTA(F117:F368)),$A$4:$A$8))*NORMSINV($B$11)</f>
        <v>-0.0009982999428</v>
      </c>
      <c r="J116" s="24">
        <f t="shared" si="4"/>
        <v>0</v>
      </c>
      <c r="K116" s="36">
        <f t="shared" si="5"/>
        <v>-0.003764733245</v>
      </c>
      <c r="L116" s="100">
        <f t="array" ref="L116">SQRT(MMULT(MMULT(TRANSPOSE($A$4:$A$8),MMULT(TRANSPOSE(EXP(B117:$F$532)-1),EXP(B117:$F$532)-1)/COUNTA(#REF!)),$A$4:$A$8))*(-1/SQRT(2*PI())*EXP(-1*(NORMSINV($B$11))^2/2)/$B$11)</f>
        <v>-0.02775184383</v>
      </c>
      <c r="M116" s="36">
        <f t="array" ref="M116">SQRT(MMULT(MMULT(TRANSPOSE($A$4:$A$8),MMULT(TRANSPOSE(EXP(B117:F368)-1),EXP(B117:F368)-1)/COUNTA(#REF!)),$A$4:$A$8))*(-1/SQRT(2*PI())*EXP(-1*(NORMSINV($B$11))^2/2)/$B$11)</f>
        <v>-0.01815594171</v>
      </c>
      <c r="N116" s="101">
        <f t="shared" si="6"/>
        <v>-0.08775903577</v>
      </c>
      <c r="O116" s="100">
        <f>'Bond 1'!E105</f>
        <v>0.0004649865154</v>
      </c>
      <c r="P116" s="36">
        <f>'Bond 3'!G104</f>
        <v>0.00109218923</v>
      </c>
      <c r="Q116" s="36">
        <f>'Bond 5'!I104</f>
        <v>-0.0008789787558</v>
      </c>
      <c r="R116" s="36">
        <f>'Bond 10'!N104</f>
        <v>0</v>
      </c>
      <c r="S116" s="36">
        <f>'Bond 20'!X104</f>
        <v>-0.001097866567</v>
      </c>
      <c r="T116" s="101">
        <f t="shared" si="7"/>
        <v>-0.0000839339156</v>
      </c>
    </row>
    <row r="117" ht="12.75" customHeight="1">
      <c r="A117" s="102">
        <f>Stocks!A419</f>
        <v>42999</v>
      </c>
      <c r="B117" s="287">
        <f>Bonds!V95/100</f>
        <v>-0.0002</v>
      </c>
      <c r="C117" s="288">
        <f>Bonds!X95/100</f>
        <v>0.0004</v>
      </c>
      <c r="D117" s="288">
        <f>Bonds!Z95/100</f>
        <v>0.0005</v>
      </c>
      <c r="E117" s="288">
        <f>Bonds!AE95/100</f>
        <v>0.0003</v>
      </c>
      <c r="F117" s="289">
        <f>Bonds!AO95/100</f>
        <v>0.0001</v>
      </c>
      <c r="G117" s="36">
        <f t="array" ref="G117">SQRT(MMULT(MMULT(TRANSPOSE($A$4:$A$8),MMULT(TRANSPOSE(EXP(B118:$F$530)-1),EXP(B118:$F$530)-1)/COUNTA($F118:F$530)),$A$4:$A$8))*NORMSINV($B$11)</f>
        <v>-0.001191687404</v>
      </c>
      <c r="H117" s="24">
        <f t="shared" si="3"/>
        <v>0</v>
      </c>
      <c r="I117" s="36">
        <f t="array" ref="I117">SQRT(MMULT(MMULT(TRANSPOSE($A$4:$A$8),MMULT(TRANSPOSE(EXP(B118:F369)-1),EXP(B118:F369)-1)/COUNTA(F118:F369)),$A$4:$A$8))*NORMSINV($B$11)</f>
        <v>-0.001007637733</v>
      </c>
      <c r="J117" s="24">
        <f t="shared" si="4"/>
        <v>0</v>
      </c>
      <c r="K117" s="36">
        <f t="shared" si="5"/>
        <v>-0.003768446454</v>
      </c>
      <c r="L117" s="100">
        <f t="array" ref="L117">SQRT(MMULT(MMULT(TRANSPOSE($A$4:$A$8),MMULT(TRANSPOSE(EXP(B118:$F$532)-1),EXP(B118:$F$532)-1)/COUNTA(#REF!)),$A$4:$A$8))*(-1/SQRT(2*PI())*EXP(-1*(NORMSINV($B$11))^2/2)/$B$11)</f>
        <v>-0.0277456458</v>
      </c>
      <c r="M117" s="36">
        <f t="array" ref="M117">SQRT(MMULT(MMULT(TRANSPOSE($A$4:$A$8),MMULT(TRANSPOSE(EXP(B118:F369)-1),EXP(B118:F369)-1)/COUNTA(#REF!)),$A$4:$A$8))*(-1/SQRT(2*PI())*EXP(-1*(NORMSINV($B$11))^2/2)/$B$11)</f>
        <v>-0.01832576681</v>
      </c>
      <c r="N117" s="101">
        <f t="shared" si="6"/>
        <v>-0.08773943589</v>
      </c>
      <c r="O117" s="100">
        <f>'Bond 1'!E106</f>
        <v>0.0001859081614</v>
      </c>
      <c r="P117" s="36">
        <f>'Bond 3'!G105</f>
        <v>-0.001091770681</v>
      </c>
      <c r="Q117" s="36">
        <f>'Bond 5'!I105</f>
        <v>0.002197018371</v>
      </c>
      <c r="R117" s="36">
        <f>'Bond 10'!N105</f>
        <v>0.002307320772</v>
      </c>
      <c r="S117" s="36">
        <f>'Bond 20'!X105</f>
        <v>0.00109745014</v>
      </c>
      <c r="T117" s="101">
        <f t="shared" si="7"/>
        <v>0.0009391853528</v>
      </c>
    </row>
    <row r="118" ht="12.75" customHeight="1">
      <c r="A118" s="102">
        <f>Stocks!A418</f>
        <v>42998</v>
      </c>
      <c r="B118" s="287">
        <f>Bonds!V96/100</f>
        <v>-0.0001</v>
      </c>
      <c r="C118" s="288">
        <f>Bonds!X96/100</f>
        <v>-0.0003</v>
      </c>
      <c r="D118" s="288">
        <f>Bonds!Z96/100</f>
        <v>-0.0003</v>
      </c>
      <c r="E118" s="288">
        <f>Bonds!AE96/100</f>
        <v>-0.0002</v>
      </c>
      <c r="F118" s="289">
        <f>Bonds!AO96/100</f>
        <v>0</v>
      </c>
      <c r="G118" s="36">
        <f t="array" ref="G118">SQRT(MMULT(MMULT(TRANSPOSE($A$4:$A$8),MMULT(TRANSPOSE(EXP(B119:$F$530)-1),EXP(B119:$F$530)-1)/COUNTA($F119:F$530)),$A$4:$A$8))*NORMSINV($B$11)</f>
        <v>-0.00119295443</v>
      </c>
      <c r="H118" s="24">
        <f t="shared" si="3"/>
        <v>0</v>
      </c>
      <c r="I118" s="36">
        <f t="array" ref="I118">SQRT(MMULT(MMULT(TRANSPOSE($A$4:$A$8),MMULT(TRANSPOSE(EXP(B119:F370)-1),EXP(B119:F370)-1)/COUNTA(F119:F370)),$A$4:$A$8))*NORMSINV($B$11)</f>
        <v>-0.001008997849</v>
      </c>
      <c r="J118" s="24">
        <f t="shared" si="4"/>
        <v>0</v>
      </c>
      <c r="K118" s="36">
        <f t="shared" si="5"/>
        <v>-0.003772453143</v>
      </c>
      <c r="L118" s="100">
        <f t="array" ref="L118">SQRT(MMULT(MMULT(TRANSPOSE($A$4:$A$8),MMULT(TRANSPOSE(EXP(B119:$F$532)-1),EXP(B119:$F$532)-1)/COUNTA(#REF!)),$A$4:$A$8))*(-1/SQRT(2*PI())*EXP(-1*(NORMSINV($B$11))^2/2)/$B$11)</f>
        <v>-0.02774149907</v>
      </c>
      <c r="M118" s="36">
        <f t="array" ref="M118">SQRT(MMULT(MMULT(TRANSPOSE($A$4:$A$8),MMULT(TRANSPOSE(EXP(B119:F370)-1),EXP(B119:F370)-1)/COUNTA(#REF!)),$A$4:$A$8))*(-1/SQRT(2*PI())*EXP(-1*(NORMSINV($B$11))^2/2)/$B$11)</f>
        <v>-0.01835050305</v>
      </c>
      <c r="N118" s="101">
        <f t="shared" si="6"/>
        <v>-0.08772632277</v>
      </c>
      <c r="O118" s="100">
        <f>'Bond 1'!E107</f>
        <v>0.00009293680297</v>
      </c>
      <c r="P118" s="36">
        <f>'Bond 3'!G106</f>
        <v>0.0008191533481</v>
      </c>
      <c r="Q118" s="36">
        <f>'Bond 5'!I106</f>
        <v>-0.001318969682</v>
      </c>
      <c r="R118" s="36">
        <f>'Bond 10'!N106</f>
        <v>-0.001539093313</v>
      </c>
      <c r="S118" s="36">
        <f>'Bond 20'!X106</f>
        <v>0</v>
      </c>
      <c r="T118" s="101">
        <f t="shared" si="7"/>
        <v>-0.0003891945688</v>
      </c>
    </row>
    <row r="119" ht="12.75" customHeight="1">
      <c r="A119" s="102">
        <f>Stocks!A417</f>
        <v>42997</v>
      </c>
      <c r="B119" s="287">
        <f>Bonds!V97/100</f>
        <v>0</v>
      </c>
      <c r="C119" s="288">
        <f>Bonds!X97/100</f>
        <v>-0.0001</v>
      </c>
      <c r="D119" s="288">
        <f>Bonds!Z97/100</f>
        <v>-0.0001</v>
      </c>
      <c r="E119" s="288">
        <f>Bonds!AE97/100</f>
        <v>-0.0001</v>
      </c>
      <c r="F119" s="289">
        <f>Bonds!AO97/100</f>
        <v>-0.0001</v>
      </c>
      <c r="G119" s="36">
        <f t="array" ref="G119">SQRT(MMULT(MMULT(TRANSPOSE($A$4:$A$8),MMULT(TRANSPOSE(EXP(B120:$F$530)-1),EXP(B120:$F$530)-1)/COUNTA($F120:F$530)),$A$4:$A$8))*NORMSINV($B$11)</f>
        <v>-0.001194369556</v>
      </c>
      <c r="H119" s="24">
        <f t="shared" si="3"/>
        <v>0</v>
      </c>
      <c r="I119" s="36">
        <f t="array" ref="I119">SQRT(MMULT(MMULT(TRANSPOSE($A$4:$A$8),MMULT(TRANSPOSE(EXP(B120:F371)-1),EXP(B120:F371)-1)/COUNTA(F120:F371)),$A$4:$A$8))*NORMSINV($B$11)</f>
        <v>-0.001009445237</v>
      </c>
      <c r="J119" s="24">
        <f t="shared" si="4"/>
        <v>0</v>
      </c>
      <c r="K119" s="36">
        <f t="shared" si="5"/>
        <v>-0.003776928164</v>
      </c>
      <c r="L119" s="100">
        <f t="array" ref="L119">SQRT(MMULT(MMULT(TRANSPOSE($A$4:$A$8),MMULT(TRANSPOSE(EXP(B120:$F$532)-1),EXP(B120:$F$532)-1)/COUNTA(#REF!)),$A$4:$A$8))*(-1/SQRT(2*PI())*EXP(-1*(NORMSINV($B$11))^2/2)/$B$11)</f>
        <v>-0.02774067976</v>
      </c>
      <c r="M119" s="36">
        <f t="array" ref="M119">SQRT(MMULT(MMULT(TRANSPOSE($A$4:$A$8),MMULT(TRANSPOSE(EXP(B120:F371)-1),EXP(B120:F371)-1)/COUNTA(#REF!)),$A$4:$A$8))*(-1/SQRT(2*PI())*EXP(-1*(NORMSINV($B$11))^2/2)/$B$11)</f>
        <v>-0.01835863962</v>
      </c>
      <c r="N119" s="101">
        <f t="shared" si="6"/>
        <v>-0.0877237319</v>
      </c>
      <c r="O119" s="100">
        <f>'Bond 1'!E108</f>
        <v>0</v>
      </c>
      <c r="P119" s="36">
        <f>'Bond 3'!G107</f>
        <v>0.0002729712863</v>
      </c>
      <c r="Q119" s="36">
        <f>'Bond 5'!I107</f>
        <v>-0.0004395104732</v>
      </c>
      <c r="R119" s="36">
        <f>'Bond 10'!N107</f>
        <v>-0.000769270101</v>
      </c>
      <c r="S119" s="36">
        <f>'Bond 20'!X107</f>
        <v>-0.001098001612</v>
      </c>
      <c r="T119" s="101">
        <f t="shared" si="7"/>
        <v>-0.0004067621801</v>
      </c>
    </row>
    <row r="120" ht="12.75" customHeight="1">
      <c r="A120" s="102">
        <f>Stocks!A416</f>
        <v>42996</v>
      </c>
      <c r="B120" s="287">
        <f>Bonds!V98/100</f>
        <v>0.0001</v>
      </c>
      <c r="C120" s="288">
        <f>Bonds!X98/100</f>
        <v>-0.0001</v>
      </c>
      <c r="D120" s="288">
        <f>Bonds!Z98/100</f>
        <v>0.0002</v>
      </c>
      <c r="E120" s="288">
        <f>Bonds!AE98/100</f>
        <v>0.0005</v>
      </c>
      <c r="F120" s="289">
        <f>Bonds!AO98/100</f>
        <v>0.0006</v>
      </c>
      <c r="G120" s="36">
        <f t="array" ref="G120">SQRT(MMULT(MMULT(TRANSPOSE($A$4:$A$8),MMULT(TRANSPOSE(EXP(B121:$F$530)-1),EXP(B121:$F$530)-1)/COUNTA($F121:F$530)),$A$4:$A$8))*NORMSINV($B$11)</f>
        <v>-0.001195451876</v>
      </c>
      <c r="H120" s="24">
        <f t="shared" si="3"/>
        <v>0</v>
      </c>
      <c r="I120" s="36">
        <f t="array" ref="I120">SQRT(MMULT(MMULT(TRANSPOSE($A$4:$A$8),MMULT(TRANSPOSE(EXP(B121:F372)-1),EXP(B121:F372)-1)/COUNTA(F121:F372)),$A$4:$A$8))*NORMSINV($B$11)</f>
        <v>-0.001027131604</v>
      </c>
      <c r="J120" s="24">
        <f t="shared" si="4"/>
        <v>0</v>
      </c>
      <c r="K120" s="36">
        <f t="shared" si="5"/>
        <v>-0.00378035076</v>
      </c>
      <c r="L120" s="100">
        <f t="array" ref="L120">SQRT(MMULT(MMULT(TRANSPOSE($A$4:$A$8),MMULT(TRANSPOSE(EXP(B121:$F$532)-1),EXP(B121:$F$532)-1)/COUNTA(#REF!)),$A$4:$A$8))*(-1/SQRT(2*PI())*EXP(-1*(NORMSINV($B$11))^2/2)/$B$11)</f>
        <v>-0.02773201901</v>
      </c>
      <c r="M120" s="36">
        <f t="array" ref="M120">SQRT(MMULT(MMULT(TRANSPOSE($A$4:$A$8),MMULT(TRANSPOSE(EXP(B121:F372)-1),EXP(B121:F372)-1)/COUNTA(#REF!)),$A$4:$A$8))*(-1/SQRT(2*PI())*EXP(-1*(NORMSINV($B$11))^2/2)/$B$11)</f>
        <v>-0.01868029911</v>
      </c>
      <c r="N120" s="101">
        <f t="shared" si="6"/>
        <v>-0.0876963442</v>
      </c>
      <c r="O120" s="100">
        <f>'Bond 1'!E109</f>
        <v>-0.00009292816653</v>
      </c>
      <c r="P120" s="36">
        <f>'Bond 3'!G108</f>
        <v>0.0002729442022</v>
      </c>
      <c r="Q120" s="36">
        <f>'Bond 5'!I108</f>
        <v>0.00087892013</v>
      </c>
      <c r="R120" s="36">
        <f>'Bond 10'!N108</f>
        <v>0.003845534113</v>
      </c>
      <c r="S120" s="36">
        <f>'Bond 20'!X108</f>
        <v>0.006584262426</v>
      </c>
      <c r="T120" s="101">
        <f t="shared" si="7"/>
        <v>0.002297746541</v>
      </c>
    </row>
    <row r="121" ht="12.75" customHeight="1">
      <c r="A121" s="102">
        <f>Stocks!A415</f>
        <v>42993</v>
      </c>
      <c r="B121" s="287">
        <f>Bonds!V99/100</f>
        <v>-0.0005</v>
      </c>
      <c r="C121" s="288">
        <f>Bonds!X99/100</f>
        <v>-0.0001</v>
      </c>
      <c r="D121" s="288">
        <f>Bonds!Z99/100</f>
        <v>-0.0001</v>
      </c>
      <c r="E121" s="288">
        <f>Bonds!AE99/100</f>
        <v>-0.0002</v>
      </c>
      <c r="F121" s="289">
        <f>Bonds!AO99/100</f>
        <v>-0.0001</v>
      </c>
      <c r="G121" s="36">
        <f t="array" ref="G121">SQRT(MMULT(MMULT(TRANSPOSE($A$4:$A$8),MMULT(TRANSPOSE(EXP(B122:$F$530)-1),EXP(B122:$F$530)-1)/COUNTA($F122:F$530)),$A$4:$A$8))*NORMSINV($B$11)</f>
        <v>-0.001196691364</v>
      </c>
      <c r="H121" s="24">
        <f t="shared" si="3"/>
        <v>0</v>
      </c>
      <c r="I121" s="36">
        <f t="array" ref="I121">SQRT(MMULT(MMULT(TRANSPOSE($A$4:$A$8),MMULT(TRANSPOSE(EXP(B122:F373)-1),EXP(B122:F373)-1)/COUNTA(F122:F373)),$A$4:$A$8))*NORMSINV($B$11)</f>
        <v>-0.001026730225</v>
      </c>
      <c r="J121" s="24">
        <f t="shared" si="4"/>
        <v>0</v>
      </c>
      <c r="K121" s="36">
        <f t="shared" si="5"/>
        <v>-0.003784270366</v>
      </c>
      <c r="L121" s="100">
        <f t="array" ref="L121">SQRT(MMULT(MMULT(TRANSPOSE($A$4:$A$8),MMULT(TRANSPOSE(EXP(B122:$F$532)-1),EXP(B122:$F$532)-1)/COUNTA(#REF!)),$A$4:$A$8))*(-1/SQRT(2*PI())*EXP(-1*(NORMSINV($B$11))^2/2)/$B$11)</f>
        <v>-0.02772689732</v>
      </c>
      <c r="M121" s="36">
        <f t="array" ref="M121">SQRT(MMULT(MMULT(TRANSPOSE($A$4:$A$8),MMULT(TRANSPOSE(EXP(B122:F373)-1),EXP(B122:F373)-1)/COUNTA(#REF!)),$A$4:$A$8))*(-1/SQRT(2*PI())*EXP(-1*(NORMSINV($B$11))^2/2)/$B$11)</f>
        <v>-0.01867299929</v>
      </c>
      <c r="N121" s="101">
        <f t="shared" si="6"/>
        <v>-0.08768014797</v>
      </c>
      <c r="O121" s="100">
        <f>'Bond 1'!E110</f>
        <v>0.0004646840149</v>
      </c>
      <c r="P121" s="36">
        <f>'Bond 3'!G109</f>
        <v>0.0002729174344</v>
      </c>
      <c r="Q121" s="36">
        <f>'Bond 5'!I109</f>
        <v>-0.0004395672457</v>
      </c>
      <c r="R121" s="36">
        <f>'Bond 10'!N109</f>
        <v>-0.001539991173</v>
      </c>
      <c r="S121" s="36">
        <f>'Bond 20'!X109</f>
        <v>-0.001101256768</v>
      </c>
      <c r="T121" s="101">
        <f t="shared" si="7"/>
        <v>-0.0004686427476</v>
      </c>
    </row>
    <row r="122" ht="12.75" customHeight="1">
      <c r="A122" s="102">
        <f>Stocks!A414</f>
        <v>42992</v>
      </c>
      <c r="B122" s="287">
        <f>Bonds!V100/100</f>
        <v>0</v>
      </c>
      <c r="C122" s="288">
        <f>Bonds!X100/100</f>
        <v>0</v>
      </c>
      <c r="D122" s="288">
        <f>Bonds!Z100/100</f>
        <v>0</v>
      </c>
      <c r="E122" s="288">
        <f>Bonds!AE100/100</f>
        <v>0.0001</v>
      </c>
      <c r="F122" s="289">
        <f>Bonds!AO100/100</f>
        <v>0</v>
      </c>
      <c r="G122" s="36">
        <f t="array" ref="G122">SQRT(MMULT(MMULT(TRANSPOSE($A$4:$A$8),MMULT(TRANSPOSE(EXP(B123:$F$530)-1),EXP(B123:$F$530)-1)/COUNTA($F123:F$530)),$A$4:$A$8))*NORMSINV($B$11)</f>
        <v>-0.001198154785</v>
      </c>
      <c r="H122" s="24">
        <f t="shared" si="3"/>
        <v>0</v>
      </c>
      <c r="I122" s="36">
        <f t="array" ref="I122">SQRT(MMULT(MMULT(TRANSPOSE($A$4:$A$8),MMULT(TRANSPOSE(EXP(B123:F374)-1),EXP(B123:F374)-1)/COUNTA(F123:F374)),$A$4:$A$8))*NORMSINV($B$11)</f>
        <v>-0.001026930803</v>
      </c>
      <c r="J122" s="24">
        <f t="shared" si="4"/>
        <v>0</v>
      </c>
      <c r="K122" s="36">
        <f t="shared" si="5"/>
        <v>-0.003788898111</v>
      </c>
      <c r="L122" s="100">
        <f t="array" ref="L122">SQRT(MMULT(MMULT(TRANSPOSE($A$4:$A$8),MMULT(TRANSPOSE(EXP(B123:$F$532)-1),EXP(B123:$F$532)-1)/COUNTA(#REF!)),$A$4:$A$8))*(-1/SQRT(2*PI())*EXP(-1*(NORMSINV($B$11))^2/2)/$B$11)</f>
        <v>-0.02772684607</v>
      </c>
      <c r="M122" s="36">
        <f t="array" ref="M122">SQRT(MMULT(MMULT(TRANSPOSE($A$4:$A$8),MMULT(TRANSPOSE(EXP(B123:F374)-1),EXP(B123:F374)-1)/COUNTA(#REF!)),$A$4:$A$8))*(-1/SQRT(2*PI())*EXP(-1*(NORMSINV($B$11))^2/2)/$B$11)</f>
        <v>-0.01867664717</v>
      </c>
      <c r="N122" s="101">
        <f t="shared" si="6"/>
        <v>-0.08767998593</v>
      </c>
      <c r="O122" s="100">
        <f>'Bond 1'!E111</f>
        <v>0</v>
      </c>
      <c r="P122" s="36">
        <f>'Bond 3'!G110</f>
        <v>0</v>
      </c>
      <c r="Q122" s="36">
        <f>'Bond 5'!I110</f>
        <v>0</v>
      </c>
      <c r="R122" s="36">
        <f>'Bond 10'!N110</f>
        <v>0.0007696794703</v>
      </c>
      <c r="S122" s="36">
        <f>'Bond 20'!X110</f>
        <v>0</v>
      </c>
      <c r="T122" s="101">
        <f t="shared" si="7"/>
        <v>0.0001539358941</v>
      </c>
    </row>
    <row r="123" ht="12.75" customHeight="1">
      <c r="A123" s="102">
        <f>Stocks!A413</f>
        <v>42991</v>
      </c>
      <c r="B123" s="287">
        <f>Bonds!V101/100</f>
        <v>-0.0001</v>
      </c>
      <c r="C123" s="288">
        <f>Bonds!X101/100</f>
        <v>-0.0001</v>
      </c>
      <c r="D123" s="288">
        <f>Bonds!Z101/100</f>
        <v>-0.0001</v>
      </c>
      <c r="E123" s="288">
        <f>Bonds!AE101/100</f>
        <v>0</v>
      </c>
      <c r="F123" s="289">
        <f>Bonds!AO101/100</f>
        <v>-0.0001</v>
      </c>
      <c r="G123" s="36">
        <f t="array" ref="G123">SQRT(MMULT(MMULT(TRANSPOSE($A$4:$A$8),MMULT(TRANSPOSE(EXP(B124:$F$530)-1),EXP(B124:$F$530)-1)/COUNTA($F124:F$530)),$A$4:$A$8))*NORMSINV($B$11)</f>
        <v>-0.00119959035</v>
      </c>
      <c r="H123" s="24">
        <f t="shared" si="3"/>
        <v>0</v>
      </c>
      <c r="I123" s="36">
        <f t="array" ref="I123">SQRT(MMULT(MMULT(TRANSPOSE($A$4:$A$8),MMULT(TRANSPOSE(EXP(B124:F375)-1),EXP(B124:F375)-1)/COUNTA(F124:F375)),$A$4:$A$8))*NORMSINV($B$11)</f>
        <v>-0.001027068604</v>
      </c>
      <c r="J123" s="24">
        <f t="shared" si="4"/>
        <v>0</v>
      </c>
      <c r="K123" s="36">
        <f t="shared" si="5"/>
        <v>-0.003793437766</v>
      </c>
      <c r="L123" s="100">
        <f t="array" ref="L123">SQRT(MMULT(MMULT(TRANSPOSE($A$4:$A$8),MMULT(TRANSPOSE(EXP(B124:$F$532)-1),EXP(B124:$F$532)-1)/COUNTA(#REF!)),$A$4:$A$8))*(-1/SQRT(2*PI())*EXP(-1*(NORMSINV($B$11))^2/2)/$B$11)</f>
        <v>-0.02772602633</v>
      </c>
      <c r="M123" s="36">
        <f t="array" ref="M123">SQRT(MMULT(MMULT(TRANSPOSE($A$4:$A$8),MMULT(TRANSPOSE(EXP(B124:F375)-1),EXP(B124:F375)-1)/COUNTA(#REF!)),$A$4:$A$8))*(-1/SQRT(2*PI())*EXP(-1*(NORMSINV($B$11))^2/2)/$B$11)</f>
        <v>-0.01867915334</v>
      </c>
      <c r="N123" s="101">
        <f t="shared" si="6"/>
        <v>-0.08767739368</v>
      </c>
      <c r="O123" s="100">
        <f>'Bond 1'!E112</f>
        <v>0.00009289363679</v>
      </c>
      <c r="P123" s="36">
        <f>'Bond 3'!G111</f>
        <v>0.0002728930305</v>
      </c>
      <c r="Q123" s="36">
        <f>'Bond 5'!I111</f>
        <v>-0.0004395247039</v>
      </c>
      <c r="R123" s="36">
        <f>'Bond 10'!N111</f>
        <v>0</v>
      </c>
      <c r="S123" s="36">
        <f>'Bond 20'!X111</f>
        <v>-0.001100715433</v>
      </c>
      <c r="T123" s="101">
        <f t="shared" si="7"/>
        <v>-0.000234890694</v>
      </c>
    </row>
    <row r="124" ht="12.75" customHeight="1">
      <c r="A124" s="102">
        <f>Stocks!A412</f>
        <v>42990</v>
      </c>
      <c r="B124" s="287">
        <f>Bonds!V102/100</f>
        <v>0</v>
      </c>
      <c r="C124" s="288">
        <f>Bonds!X102/100</f>
        <v>0.0001</v>
      </c>
      <c r="D124" s="288">
        <f>Bonds!Z102/100</f>
        <v>0.0002</v>
      </c>
      <c r="E124" s="288">
        <f>Bonds!AE102/100</f>
        <v>0.0003</v>
      </c>
      <c r="F124" s="289">
        <f>Bonds!AO102/100</f>
        <v>0.0002</v>
      </c>
      <c r="G124" s="36">
        <f t="array" ref="G124">SQRT(MMULT(MMULT(TRANSPOSE($A$4:$A$8),MMULT(TRANSPOSE(EXP(B125:$F$530)-1),EXP(B125:$F$530)-1)/COUNTA($F125:F$530)),$A$4:$A$8))*NORMSINV($B$11)</f>
        <v>-0.001200924671</v>
      </c>
      <c r="H124" s="24">
        <f t="shared" si="3"/>
        <v>0</v>
      </c>
      <c r="I124" s="36">
        <f t="array" ref="I124">SQRT(MMULT(MMULT(TRANSPOSE($A$4:$A$8),MMULT(TRANSPOSE(EXP(B125:F376)-1),EXP(B125:F376)-1)/COUNTA(F125:F376)),$A$4:$A$8))*NORMSINV($B$11)</f>
        <v>-0.00102713957</v>
      </c>
      <c r="J124" s="24">
        <f t="shared" si="4"/>
        <v>0</v>
      </c>
      <c r="K124" s="36">
        <f t="shared" si="5"/>
        <v>-0.003797657259</v>
      </c>
      <c r="L124" s="100">
        <f t="array" ref="L124">SQRT(MMULT(MMULT(TRANSPOSE($A$4:$A$8),MMULT(TRANSPOSE(EXP(B125:$F$532)-1),EXP(B125:$F$532)-1)/COUNTA(#REF!)),$A$4:$A$8))*(-1/SQRT(2*PI())*EXP(-1*(NORMSINV($B$11))^2/2)/$B$11)</f>
        <v>-0.02772274606</v>
      </c>
      <c r="M124" s="36">
        <f t="array" ref="M124">SQRT(MMULT(MMULT(TRANSPOSE($A$4:$A$8),MMULT(TRANSPOSE(EXP(B125:F376)-1),EXP(B125:F376)-1)/COUNTA(#REF!)),$A$4:$A$8))*(-1/SQRT(2*PI())*EXP(-1*(NORMSINV($B$11))^2/2)/$B$11)</f>
        <v>-0.018680444</v>
      </c>
      <c r="N124" s="101">
        <f t="shared" si="6"/>
        <v>-0.08766702054</v>
      </c>
      <c r="O124" s="100">
        <f>'Bond 1'!E113</f>
        <v>0</v>
      </c>
      <c r="P124" s="36">
        <f>'Bond 3'!G112</f>
        <v>-0.0002728663539</v>
      </c>
      <c r="Q124" s="36">
        <f>'Bond 5'!I112</f>
        <v>0.0008789506391</v>
      </c>
      <c r="R124" s="36">
        <f>'Bond 10'!N112</f>
        <v>0.002309665734</v>
      </c>
      <c r="S124" s="36">
        <f>'Bond 20'!X112</f>
        <v>0.002200311818</v>
      </c>
      <c r="T124" s="101">
        <f t="shared" si="7"/>
        <v>0.001023212367</v>
      </c>
    </row>
    <row r="125" ht="12.75" customHeight="1">
      <c r="A125" s="102">
        <f>Stocks!A411</f>
        <v>42989</v>
      </c>
      <c r="B125" s="287">
        <f>Bonds!V103/100</f>
        <v>-0.0002</v>
      </c>
      <c r="C125" s="288">
        <f>Bonds!X103/100</f>
        <v>0</v>
      </c>
      <c r="D125" s="288">
        <f>Bonds!Z103/100</f>
        <v>0</v>
      </c>
      <c r="E125" s="288">
        <f>Bonds!AE103/100</f>
        <v>0</v>
      </c>
      <c r="F125" s="289">
        <f>Bonds!AO103/100</f>
        <v>0.0004</v>
      </c>
      <c r="G125" s="36">
        <f t="array" ref="G125">SQRT(MMULT(MMULT(TRANSPOSE($A$4:$A$8),MMULT(TRANSPOSE(EXP(B126:$F$530)-1),EXP(B126:$F$530)-1)/COUNTA($F126:F$530)),$A$4:$A$8))*NORMSINV($B$11)</f>
        <v>-0.001202397481</v>
      </c>
      <c r="H125" s="24">
        <f t="shared" si="3"/>
        <v>0</v>
      </c>
      <c r="I125" s="36">
        <f t="array" ref="I125">SQRT(MMULT(MMULT(TRANSPOSE($A$4:$A$8),MMULT(TRANSPOSE(EXP(B126:F377)-1),EXP(B126:F377)-1)/COUNTA(F126:F377)),$A$4:$A$8))*NORMSINV($B$11)</f>
        <v>-0.001040171761</v>
      </c>
      <c r="J125" s="24">
        <f t="shared" si="4"/>
        <v>0</v>
      </c>
      <c r="K125" s="36">
        <f t="shared" si="5"/>
        <v>-0.003802314691</v>
      </c>
      <c r="L125" s="100">
        <f t="array" ref="L125">SQRT(MMULT(MMULT(TRANSPOSE($A$4:$A$8),MMULT(TRANSPOSE(EXP(B126:$F$532)-1),EXP(B126:$F$532)-1)/COUNTA(#REF!)),$A$4:$A$8))*(-1/SQRT(2*PI())*EXP(-1*(NORMSINV($B$11))^2/2)/$B$11)</f>
        <v>-0.02772254087</v>
      </c>
      <c r="M125" s="36">
        <f t="array" ref="M125">SQRT(MMULT(MMULT(TRANSPOSE($A$4:$A$8),MMULT(TRANSPOSE(EXP(B126:F377)-1),EXP(B126:F377)-1)/COUNTA(#REF!)),$A$4:$A$8))*(-1/SQRT(2*PI())*EXP(-1*(NORMSINV($B$11))^2/2)/$B$11)</f>
        <v>-0.01891745862</v>
      </c>
      <c r="N125" s="101">
        <f t="shared" si="6"/>
        <v>-0.08766637168</v>
      </c>
      <c r="O125" s="100">
        <f>'Bond 1'!E114</f>
        <v>0.0001857700167</v>
      </c>
      <c r="P125" s="36">
        <f>'Bond 3'!G113</f>
        <v>0</v>
      </c>
      <c r="Q125" s="36">
        <f>'Bond 5'!I113</f>
        <v>0</v>
      </c>
      <c r="R125" s="36">
        <f>'Bond 10'!N113</f>
        <v>0</v>
      </c>
      <c r="S125" s="36">
        <f>'Bond 20'!X113</f>
        <v>0.004405287184</v>
      </c>
      <c r="T125" s="101">
        <f t="shared" si="7"/>
        <v>0.0009182114402</v>
      </c>
    </row>
    <row r="126" ht="12.75" customHeight="1">
      <c r="A126" s="102">
        <f>Stocks!A410</f>
        <v>42986</v>
      </c>
      <c r="B126" s="287">
        <f>Bonds!V104/100</f>
        <v>0</v>
      </c>
      <c r="C126" s="288">
        <f>Bonds!X104/100</f>
        <v>-0.0001</v>
      </c>
      <c r="D126" s="288">
        <f>Bonds!Z104/100</f>
        <v>0</v>
      </c>
      <c r="E126" s="288">
        <f>Bonds!AE104/100</f>
        <v>-0.0001</v>
      </c>
      <c r="F126" s="289">
        <f>Bonds!AO104/100</f>
        <v>-0.0005</v>
      </c>
      <c r="G126" s="36">
        <f t="array" ref="G126">SQRT(MMULT(MMULT(TRANSPOSE($A$4:$A$8),MMULT(TRANSPOSE(EXP(B127:$F$530)-1),EXP(B127:$F$530)-1)/COUNTA($F127:F$530)),$A$4:$A$8))*NORMSINV($B$11)</f>
        <v>-0.001203775668</v>
      </c>
      <c r="H126" s="24">
        <f t="shared" si="3"/>
        <v>0</v>
      </c>
      <c r="I126" s="36">
        <f t="array" ref="I126">SQRT(MMULT(MMULT(TRANSPOSE($A$4:$A$8),MMULT(TRANSPOSE(EXP(B127:F378)-1),EXP(B127:F378)-1)/COUNTA(F127:F378)),$A$4:$A$8))*NORMSINV($B$11)</f>
        <v>-0.001042343955</v>
      </c>
      <c r="J126" s="24">
        <f t="shared" si="4"/>
        <v>1</v>
      </c>
      <c r="K126" s="36">
        <f t="shared" si="5"/>
        <v>-0.003806672902</v>
      </c>
      <c r="L126" s="100">
        <f t="array" ref="L126">SQRT(MMULT(MMULT(TRANSPOSE($A$4:$A$8),MMULT(TRANSPOSE(EXP(B127:$F$532)-1),EXP(B127:$F$532)-1)/COUNTA(#REF!)),$A$4:$A$8))*(-1/SQRT(2*PI())*EXP(-1*(NORMSINV($B$11))^2/2)/$B$11)</f>
        <v>-0.02772003066</v>
      </c>
      <c r="M126" s="36">
        <f t="array" ref="M126">SQRT(MMULT(MMULT(TRANSPOSE($A$4:$A$8),MMULT(TRANSPOSE(EXP(B127:F378)-1),EXP(B127:F378)-1)/COUNTA(#REF!)),$A$4:$A$8))*(-1/SQRT(2*PI())*EXP(-1*(NORMSINV($B$11))^2/2)/$B$11)</f>
        <v>-0.01895696401</v>
      </c>
      <c r="N126" s="101">
        <f t="shared" si="6"/>
        <v>-0.08765843371</v>
      </c>
      <c r="O126" s="100">
        <f>'Bond 1'!E115</f>
        <v>0</v>
      </c>
      <c r="P126" s="36">
        <f>'Bond 3'!G114</f>
        <v>0.0002728945621</v>
      </c>
      <c r="Q126" s="36">
        <f>'Bond 5'!I114</f>
        <v>0</v>
      </c>
      <c r="R126" s="36">
        <f>'Bond 10'!N114</f>
        <v>-0.0007704083385</v>
      </c>
      <c r="S126" s="36">
        <f>'Bond 20'!X114</f>
        <v>-0.005520469859</v>
      </c>
      <c r="T126" s="101">
        <f t="shared" si="7"/>
        <v>-0.001203596727</v>
      </c>
    </row>
    <row r="127" ht="12.75" customHeight="1">
      <c r="A127" s="102">
        <f>Stocks!A409</f>
        <v>42985</v>
      </c>
      <c r="B127" s="287">
        <f>Bonds!V105/100</f>
        <v>-0.0003</v>
      </c>
      <c r="C127" s="288">
        <f>Bonds!X105/100</f>
        <v>0</v>
      </c>
      <c r="D127" s="288">
        <f>Bonds!Z105/100</f>
        <v>0</v>
      </c>
      <c r="E127" s="288">
        <f>Bonds!AE105/100</f>
        <v>0.0002</v>
      </c>
      <c r="F127" s="289">
        <f>Bonds!AO105/100</f>
        <v>0.0007</v>
      </c>
      <c r="G127" s="36">
        <f t="array" ref="G127">SQRT(MMULT(MMULT(TRANSPOSE($A$4:$A$8),MMULT(TRANSPOSE(EXP(B128:$F$530)-1),EXP(B128:$F$530)-1)/COUNTA($F128:F$530)),$A$4:$A$8))*NORMSINV($B$11)</f>
        <v>-0.001205187953</v>
      </c>
      <c r="H127" s="24">
        <f t="shared" si="3"/>
        <v>0</v>
      </c>
      <c r="I127" s="36">
        <f t="array" ref="I127">SQRT(MMULT(MMULT(TRANSPOSE($A$4:$A$8),MMULT(TRANSPOSE(EXP(B128:F379)-1),EXP(B128:F379)-1)/COUNTA(F128:F379)),$A$4:$A$8))*NORMSINV($B$11)</f>
        <v>-0.001043681542</v>
      </c>
      <c r="J127" s="24">
        <f t="shared" si="4"/>
        <v>0</v>
      </c>
      <c r="K127" s="36">
        <f t="shared" si="5"/>
        <v>-0.00381113894</v>
      </c>
      <c r="L127" s="100">
        <f t="array" ref="L127">SQRT(MMULT(MMULT(TRANSPOSE($A$4:$A$8),MMULT(TRANSPOSE(EXP(B128:$F$532)-1),EXP(B128:$F$532)-1)/COUNTA(#REF!)),$A$4:$A$8))*(-1/SQRT(2*PI())*EXP(-1*(NORMSINV($B$11))^2/2)/$B$11)</f>
        <v>-0.02771818367</v>
      </c>
      <c r="M127" s="36">
        <f t="array" ref="M127">SQRT(MMULT(MMULT(TRANSPOSE($A$4:$A$8),MMULT(TRANSPOSE(EXP(B128:F379)-1),EXP(B128:F379)-1)/COUNTA(#REF!)),$A$4:$A$8))*(-1/SQRT(2*PI())*EXP(-1*(NORMSINV($B$11))^2/2)/$B$11)</f>
        <v>-0.01898129053</v>
      </c>
      <c r="N127" s="101">
        <f t="shared" si="6"/>
        <v>-0.08765259299</v>
      </c>
      <c r="O127" s="100">
        <f>'Bond 1'!E116</f>
        <v>0.0002786032689</v>
      </c>
      <c r="P127" s="36">
        <f>'Bond 3'!G115</f>
        <v>0</v>
      </c>
      <c r="Q127" s="36">
        <f>'Bond 5'!I115</f>
        <v>0</v>
      </c>
      <c r="R127" s="36">
        <f>'Bond 10'!N115</f>
        <v>0.001540470011</v>
      </c>
      <c r="S127" s="36">
        <f>'Bond 20'!X115</f>
        <v>0.007705350322</v>
      </c>
      <c r="T127" s="101">
        <f t="shared" si="7"/>
        <v>0.00190488472</v>
      </c>
    </row>
    <row r="128" ht="12.75" customHeight="1">
      <c r="A128" s="102">
        <f>Stocks!A408</f>
        <v>42984</v>
      </c>
      <c r="B128" s="287">
        <f>Bonds!V106/100</f>
        <v>-0.0005</v>
      </c>
      <c r="C128" s="288">
        <f>Bonds!X106/100</f>
        <v>-0.0004</v>
      </c>
      <c r="D128" s="288">
        <f>Bonds!Z106/100</f>
        <v>-0.0006</v>
      </c>
      <c r="E128" s="288">
        <f>Bonds!AE106/100</f>
        <v>-0.0008</v>
      </c>
      <c r="F128" s="289">
        <f>Bonds!AO106/100</f>
        <v>-0.0006</v>
      </c>
      <c r="G128" s="36">
        <f t="array" ref="G128">SQRT(MMULT(MMULT(TRANSPOSE($A$4:$A$8),MMULT(TRANSPOSE(EXP(B129:$F$530)-1),EXP(B129:$F$530)-1)/COUNTA($F129:F$530)),$A$4:$A$8))*NORMSINV($B$11)</f>
        <v>-0.00120480917</v>
      </c>
      <c r="H128" s="24">
        <f t="shared" si="3"/>
        <v>1</v>
      </c>
      <c r="I128" s="36">
        <f t="array" ref="I128">SQRT(MMULT(MMULT(TRANSPOSE($A$4:$A$8),MMULT(TRANSPOSE(EXP(B129:F380)-1),EXP(B129:F380)-1)/COUNTA(F129:F380)),$A$4:$A$8))*NORMSINV($B$11)</f>
        <v>-0.001042397548</v>
      </c>
      <c r="J128" s="24">
        <f t="shared" si="4"/>
        <v>1</v>
      </c>
      <c r="K128" s="36">
        <f t="shared" si="5"/>
        <v>-0.003809941122</v>
      </c>
      <c r="L128" s="100">
        <f t="array" ref="L128">SQRT(MMULT(MMULT(TRANSPOSE($A$4:$A$8),MMULT(TRANSPOSE(EXP(B129:$F$532)-1),EXP(B129:$F$532)-1)/COUNTA(#REF!)),$A$4:$A$8))*(-1/SQRT(2*PI())*EXP(-1*(NORMSINV($B$11))^2/2)/$B$11)</f>
        <v>-0.02767507166</v>
      </c>
      <c r="M128" s="36">
        <f t="array" ref="M128">SQRT(MMULT(MMULT(TRANSPOSE($A$4:$A$8),MMULT(TRANSPOSE(EXP(B129:F380)-1),EXP(B129:F380)-1)/COUNTA(#REF!)),$A$4:$A$8))*(-1/SQRT(2*PI())*EXP(-1*(NORMSINV($B$11))^2/2)/$B$11)</f>
        <v>-0.0189579387</v>
      </c>
      <c r="N128" s="101">
        <f t="shared" si="6"/>
        <v>-0.08751626084</v>
      </c>
      <c r="O128" s="100">
        <f>'Bond 1'!E117</f>
        <v>0.0004642094513</v>
      </c>
      <c r="P128" s="36">
        <f>'Bond 3'!G116</f>
        <v>0.001091474687</v>
      </c>
      <c r="Q128" s="36">
        <f>'Bond 5'!I116</f>
        <v>-0.002637514137</v>
      </c>
      <c r="R128" s="36">
        <f>'Bond 10'!N116</f>
        <v>-0.006164867681</v>
      </c>
      <c r="S128" s="36">
        <f>'Bond 20'!X116</f>
        <v>-0.006633007837</v>
      </c>
      <c r="T128" s="101">
        <f t="shared" si="7"/>
        <v>-0.002775941103</v>
      </c>
    </row>
    <row r="129" ht="12.75" customHeight="1">
      <c r="A129" s="102">
        <f>Stocks!A407</f>
        <v>42983</v>
      </c>
      <c r="B129" s="287">
        <f>Bonds!V107/100</f>
        <v>-0.0004</v>
      </c>
      <c r="C129" s="288">
        <f>Bonds!X107/100</f>
        <v>-0.0005</v>
      </c>
      <c r="D129" s="288">
        <f>Bonds!Z107/100</f>
        <v>-0.0007</v>
      </c>
      <c r="E129" s="288">
        <f>Bonds!AE107/100</f>
        <v>-0.0008</v>
      </c>
      <c r="F129" s="289">
        <f>Bonds!AO107/100</f>
        <v>0</v>
      </c>
      <c r="G129" s="36">
        <f t="array" ref="G129">SQRT(MMULT(MMULT(TRANSPOSE($A$4:$A$8),MMULT(TRANSPOSE(EXP(B130:$F$530)-1),EXP(B130:$F$530)-1)/COUNTA($F130:F$530)),$A$4:$A$8))*NORMSINV($B$11)</f>
        <v>-0.00120502179</v>
      </c>
      <c r="H129" s="24">
        <f t="shared" si="3"/>
        <v>1</v>
      </c>
      <c r="I129" s="36">
        <f t="array" ref="I129">SQRT(MMULT(MMULT(TRANSPOSE($A$4:$A$8),MMULT(TRANSPOSE(EXP(B130:F381)-1),EXP(B130:F381)-1)/COUNTA(F130:F381)),$A$4:$A$8))*NORMSINV($B$11)</f>
        <v>-0.001040522127</v>
      </c>
      <c r="J129" s="24">
        <f t="shared" si="4"/>
        <v>1</v>
      </c>
      <c r="K129" s="36">
        <f t="shared" si="5"/>
        <v>-0.003810613488</v>
      </c>
      <c r="L129" s="100">
        <f t="array" ref="L129">SQRT(MMULT(MMULT(TRANSPOSE($A$4:$A$8),MMULT(TRANSPOSE(EXP(B130:$F$532)-1),EXP(B130:$F$532)-1)/COUNTA(#REF!)),$A$4:$A$8))*(-1/SQRT(2*PI())*EXP(-1*(NORMSINV($B$11))^2/2)/$B$11)</f>
        <v>-0.02764550642</v>
      </c>
      <c r="M129" s="36">
        <f t="array" ref="M129">SQRT(MMULT(MMULT(TRANSPOSE($A$4:$A$8),MMULT(TRANSPOSE(EXP(B130:F381)-1),EXP(B130:F381)-1)/COUNTA(#REF!)),$A$4:$A$8))*(-1/SQRT(2*PI())*EXP(-1*(NORMSINV($B$11))^2/2)/$B$11)</f>
        <v>-0.01892383068</v>
      </c>
      <c r="N129" s="101">
        <f t="shared" si="6"/>
        <v>-0.08742276735</v>
      </c>
      <c r="O129" s="100">
        <f>'Bond 1'!E118</f>
        <v>0.0003711952487</v>
      </c>
      <c r="P129" s="36">
        <f>'Bond 3'!G117</f>
        <v>0.001363819079</v>
      </c>
      <c r="Q129" s="36">
        <f>'Bond 5'!I117</f>
        <v>-0.003075036305</v>
      </c>
      <c r="R129" s="36">
        <f>'Bond 10'!N117</f>
        <v>-0.006154472796</v>
      </c>
      <c r="S129" s="36">
        <f>'Bond 20'!X117</f>
        <v>0</v>
      </c>
      <c r="T129" s="101">
        <f t="shared" si="7"/>
        <v>-0.001498898955</v>
      </c>
    </row>
    <row r="130" ht="12.75" customHeight="1">
      <c r="A130" s="102">
        <f>Stocks!A406</f>
        <v>42979</v>
      </c>
      <c r="B130" s="287">
        <f>Bonds!V108/100</f>
        <v>0</v>
      </c>
      <c r="C130" s="288">
        <f>Bonds!X108/100</f>
        <v>-0.0002</v>
      </c>
      <c r="D130" s="288">
        <f>Bonds!Z108/100</f>
        <v>-0.0003</v>
      </c>
      <c r="E130" s="288">
        <f>Bonds!AE108/100</f>
        <v>0</v>
      </c>
      <c r="F130" s="289">
        <f>Bonds!AO108/100</f>
        <v>-0.0003</v>
      </c>
      <c r="G130" s="36">
        <f t="array" ref="G130">SQRT(MMULT(MMULT(TRANSPOSE($A$4:$A$8),MMULT(TRANSPOSE(EXP(B131:$F$530)-1),EXP(B131:$F$530)-1)/COUNTA($F131:F$530)),$A$4:$A$8))*NORMSINV($B$11)</f>
        <v>-0.001206383622</v>
      </c>
      <c r="H130" s="24">
        <f t="shared" si="3"/>
        <v>0</v>
      </c>
      <c r="I130" s="36">
        <f t="array" ref="I130">SQRT(MMULT(MMULT(TRANSPOSE($A$4:$A$8),MMULT(TRANSPOSE(EXP(B131:F382)-1),EXP(B131:F382)-1)/COUNTA(F131:F382)),$A$4:$A$8))*NORMSINV($B$11)</f>
        <v>-0.001040955113</v>
      </c>
      <c r="J130" s="24">
        <f t="shared" si="4"/>
        <v>0</v>
      </c>
      <c r="K130" s="36">
        <f t="shared" si="5"/>
        <v>-0.003814919977</v>
      </c>
      <c r="L130" s="100">
        <f t="array" ref="L130">SQRT(MMULT(MMULT(TRANSPOSE($A$4:$A$8),MMULT(TRANSPOSE(EXP(B131:$F$532)-1),EXP(B131:$F$532)-1)/COUNTA(#REF!)),$A$4:$A$8))*(-1/SQRT(2*PI())*EXP(-1*(NORMSINV($B$11))^2/2)/$B$11)</f>
        <v>-0.02764221824</v>
      </c>
      <c r="M130" s="36">
        <f t="array" ref="M130">SQRT(MMULT(MMULT(TRANSPOSE($A$4:$A$8),MMULT(TRANSPOSE(EXP(B131:F382)-1),EXP(B131:F382)-1)/COUNTA(#REF!)),$A$4:$A$8))*(-1/SQRT(2*PI())*EXP(-1*(NORMSINV($B$11))^2/2)/$B$11)</f>
        <v>-0.01893170534</v>
      </c>
      <c r="N130" s="101">
        <f t="shared" si="6"/>
        <v>-0.0874123692</v>
      </c>
      <c r="O130" s="100">
        <f>'Bond 1'!E119</f>
        <v>0</v>
      </c>
      <c r="P130" s="36">
        <f>'Bond 3'!G118</f>
        <v>0.0005452639355</v>
      </c>
      <c r="Q130" s="36">
        <f>'Bond 5'!I118</f>
        <v>-0.001316839136</v>
      </c>
      <c r="R130" s="36">
        <f>'Bond 10'!N118</f>
        <v>0</v>
      </c>
      <c r="S130" s="36">
        <f>'Bond 20'!X118</f>
        <v>-0.003307534928</v>
      </c>
      <c r="T130" s="101">
        <f t="shared" si="7"/>
        <v>-0.0008158220256</v>
      </c>
    </row>
    <row r="131" ht="12.75" customHeight="1">
      <c r="A131" s="102">
        <f>Stocks!A405</f>
        <v>42978</v>
      </c>
      <c r="B131" s="287">
        <f>Bonds!V109/100</f>
        <v>-0.0002</v>
      </c>
      <c r="C131" s="288">
        <f>Bonds!X109/100</f>
        <v>-0.0002</v>
      </c>
      <c r="D131" s="288">
        <f>Bonds!Z109/100</f>
        <v>-0.0002</v>
      </c>
      <c r="E131" s="288">
        <f>Bonds!AE109/100</f>
        <v>-0.0005</v>
      </c>
      <c r="F131" s="289">
        <f>Bonds!AO109/100</f>
        <v>-0.0004</v>
      </c>
      <c r="G131" s="36">
        <f t="array" ref="G131">SQRT(MMULT(MMULT(TRANSPOSE($A$4:$A$8),MMULT(TRANSPOSE(EXP(B132:$F$530)-1),EXP(B132:$F$530)-1)/COUNTA($F132:F$530)),$A$4:$A$8))*NORMSINV($B$11)</f>
        <v>-0.001207389195</v>
      </c>
      <c r="H131" s="24">
        <f t="shared" si="3"/>
        <v>1</v>
      </c>
      <c r="I131" s="36">
        <f t="array" ref="I131">SQRT(MMULT(MMULT(TRANSPOSE($A$4:$A$8),MMULT(TRANSPOSE(EXP(B132:F383)-1),EXP(B132:F383)-1)/COUNTA(F132:F383)),$A$4:$A$8))*NORMSINV($B$11)</f>
        <v>-0.001040063781</v>
      </c>
      <c r="J131" s="24">
        <f t="shared" si="4"/>
        <v>1</v>
      </c>
      <c r="K131" s="36">
        <f t="shared" si="5"/>
        <v>-0.003818099879</v>
      </c>
      <c r="L131" s="100">
        <f t="array" ref="L131">SQRT(MMULT(MMULT(TRANSPOSE($A$4:$A$8),MMULT(TRANSPOSE(EXP(B132:$F$532)-1),EXP(B132:$F$532)-1)/COUNTA(#REF!)),$A$4:$A$8))*(-1/SQRT(2*PI())*EXP(-1*(NORMSINV($B$11))^2/2)/$B$11)</f>
        <v>-0.02763065601</v>
      </c>
      <c r="M131" s="36">
        <f t="array" ref="M131">SQRT(MMULT(MMULT(TRANSPOSE($A$4:$A$8),MMULT(TRANSPOSE(EXP(B132:F383)-1),EXP(B132:F383)-1)/COUNTA(#REF!)),$A$4:$A$8))*(-1/SQRT(2*PI())*EXP(-1*(NORMSINV($B$11))^2/2)/$B$11)</f>
        <v>-0.01891549482</v>
      </c>
      <c r="N131" s="101">
        <f t="shared" si="6"/>
        <v>-0.08737580625</v>
      </c>
      <c r="O131" s="100">
        <f>'Bond 1'!E120</f>
        <v>0.000185528757</v>
      </c>
      <c r="P131" s="36">
        <f>'Bond 3'!G119</f>
        <v>0.0005451572638</v>
      </c>
      <c r="Q131" s="36">
        <f>'Bond 5'!I119</f>
        <v>-0.0008775932982</v>
      </c>
      <c r="R131" s="36">
        <f>'Bond 10'!N119</f>
        <v>-0.003840547072</v>
      </c>
      <c r="S131" s="36">
        <f>'Bond 20'!X119</f>
        <v>-0.004402774222</v>
      </c>
      <c r="T131" s="101">
        <f t="shared" si="7"/>
        <v>-0.001678045714</v>
      </c>
    </row>
    <row r="132" ht="12.75" customHeight="1">
      <c r="A132" s="102">
        <f>Stocks!A404</f>
        <v>42977</v>
      </c>
      <c r="B132" s="287">
        <f>Bonds!V110/100</f>
        <v>-0.0001</v>
      </c>
      <c r="C132" s="288">
        <f>Bonds!X110/100</f>
        <v>-0.0003</v>
      </c>
      <c r="D132" s="288">
        <f>Bonds!Z110/100</f>
        <v>-0.0005</v>
      </c>
      <c r="E132" s="288">
        <f>Bonds!AE110/100</f>
        <v>-0.0006</v>
      </c>
      <c r="F132" s="289">
        <f>Bonds!AO110/100</f>
        <v>-0.0001</v>
      </c>
      <c r="G132" s="36">
        <f t="array" ref="G132">SQRT(MMULT(MMULT(TRANSPOSE($A$4:$A$8),MMULT(TRANSPOSE(EXP(B133:$F$530)-1),EXP(B133:$F$530)-1)/COUNTA($F133:F$530)),$A$4:$A$8))*NORMSINV($B$11)</f>
        <v>-0.00120832929</v>
      </c>
      <c r="H132" s="24">
        <f t="shared" si="3"/>
        <v>1</v>
      </c>
      <c r="I132" s="36">
        <f t="array" ref="I132">SQRT(MMULT(MMULT(TRANSPOSE($A$4:$A$8),MMULT(TRANSPOSE(EXP(B133:F384)-1),EXP(B133:F384)-1)/COUNTA(F133:F384)),$A$4:$A$8))*NORMSINV($B$11)</f>
        <v>-0.001042717799</v>
      </c>
      <c r="J132" s="24">
        <f t="shared" si="4"/>
        <v>1</v>
      </c>
      <c r="K132" s="36">
        <f t="shared" si="5"/>
        <v>-0.003821072721</v>
      </c>
      <c r="L132" s="100">
        <f t="array" ref="L132">SQRT(MMULT(MMULT(TRANSPOSE($A$4:$A$8),MMULT(TRANSPOSE(EXP(B133:$F$532)-1),EXP(B133:$F$532)-1)/COUNTA(#REF!)),$A$4:$A$8))*(-1/SQRT(2*PI())*EXP(-1*(NORMSINV($B$11))^2/2)/$B$11)</f>
        <v>-0.02761749616</v>
      </c>
      <c r="M132" s="36">
        <f t="array" ref="M132">SQRT(MMULT(MMULT(TRANSPOSE($A$4:$A$8),MMULT(TRANSPOSE(EXP(B133:F384)-1),EXP(B133:F384)-1)/COUNTA(#REF!)),$A$4:$A$8))*(-1/SQRT(2*PI())*EXP(-1*(NORMSINV($B$11))^2/2)/$B$11)</f>
        <v>-0.01896376306</v>
      </c>
      <c r="N132" s="101">
        <f t="shared" si="6"/>
        <v>-0.08733419114</v>
      </c>
      <c r="O132" s="100">
        <f>'Bond 1'!E121</f>
        <v>0.00009274717121</v>
      </c>
      <c r="P132" s="36">
        <f>'Bond 3'!G120</f>
        <v>0.000817578305</v>
      </c>
      <c r="Q132" s="36">
        <f>'Bond 5'!I120</f>
        <v>-0.002193504301</v>
      </c>
      <c r="R132" s="36">
        <f>'Bond 10'!N120</f>
        <v>-0.004603591806</v>
      </c>
      <c r="S132" s="36">
        <f>'Bond 20'!X120</f>
        <v>-0.001098184584</v>
      </c>
      <c r="T132" s="101">
        <f t="shared" si="7"/>
        <v>-0.001396991043</v>
      </c>
    </row>
    <row r="133" ht="12.75" customHeight="1">
      <c r="A133" s="102">
        <f>Stocks!A403</f>
        <v>42976</v>
      </c>
      <c r="B133" s="287">
        <f>Bonds!V111/100</f>
        <v>-0.0001</v>
      </c>
      <c r="C133" s="288">
        <f>Bonds!X111/100</f>
        <v>-0.0004</v>
      </c>
      <c r="D133" s="288">
        <f>Bonds!Z111/100</f>
        <v>-0.0005</v>
      </c>
      <c r="E133" s="288">
        <f>Bonds!AE111/100</f>
        <v>-0.0003</v>
      </c>
      <c r="F133" s="289">
        <f>Bonds!AO111/100</f>
        <v>-0.0003</v>
      </c>
      <c r="G133" s="36">
        <f t="array" ref="G133">SQRT(MMULT(MMULT(TRANSPOSE($A$4:$A$8),MMULT(TRANSPOSE(EXP(B134:$F$530)-1),EXP(B134:$F$530)-1)/COUNTA($F134:F$530)),$A$4:$A$8))*NORMSINV($B$11)</f>
        <v>-0.001209273342</v>
      </c>
      <c r="H133" s="24">
        <f t="shared" si="3"/>
        <v>1</v>
      </c>
      <c r="I133" s="36">
        <f t="array" ref="I133">SQRT(MMULT(MMULT(TRANSPOSE($A$4:$A$8),MMULT(TRANSPOSE(EXP(B134:F385)-1),EXP(B134:F385)-1)/COUNTA(F134:F385)),$A$4:$A$8))*NORMSINV($B$11)</f>
        <v>-0.001041996986</v>
      </c>
      <c r="J133" s="24">
        <f t="shared" si="4"/>
        <v>1</v>
      </c>
      <c r="K133" s="36">
        <f t="shared" si="5"/>
        <v>-0.003824058074</v>
      </c>
      <c r="L133" s="100">
        <f t="array" ref="L133">SQRT(MMULT(MMULT(TRANSPOSE($A$4:$A$8),MMULT(TRANSPOSE(EXP(B134:$F$532)-1),EXP(B134:$F$532)-1)/COUNTA(#REF!)),$A$4:$A$8))*(-1/SQRT(2*PI())*EXP(-1*(NORMSINV($B$11))^2/2)/$B$11)</f>
        <v>-0.02760432905</v>
      </c>
      <c r="M133" s="36">
        <f t="array" ref="M133">SQRT(MMULT(MMULT(TRANSPOSE($A$4:$A$8),MMULT(TRANSPOSE(EXP(B134:F385)-1),EXP(B134:F385)-1)/COUNTA(#REF!)),$A$4:$A$8))*(-1/SQRT(2*PI())*EXP(-1*(NORMSINV($B$11))^2/2)/$B$11)</f>
        <v>-0.01895065375</v>
      </c>
      <c r="N133" s="101">
        <f t="shared" si="6"/>
        <v>-0.08729255307</v>
      </c>
      <c r="O133" s="100">
        <f>'Bond 1'!E122</f>
        <v>0.00009273856997</v>
      </c>
      <c r="P133" s="36">
        <f>'Bond 3'!G121</f>
        <v>0.001089784808</v>
      </c>
      <c r="Q133" s="36">
        <f>'Bond 5'!I121</f>
        <v>-0.002192250789</v>
      </c>
      <c r="R133" s="36">
        <f>'Bond 10'!N121</f>
        <v>-0.002298862377</v>
      </c>
      <c r="S133" s="36">
        <f>'Bond 20'!X121</f>
        <v>-0.003293730576</v>
      </c>
      <c r="T133" s="101">
        <f t="shared" si="7"/>
        <v>-0.001320464073</v>
      </c>
    </row>
    <row r="134" ht="12.75" customHeight="1">
      <c r="A134" s="102">
        <f>Stocks!A402</f>
        <v>42975</v>
      </c>
      <c r="B134" s="287">
        <f>Bonds!V112/100</f>
        <v>0.0003</v>
      </c>
      <c r="C134" s="288">
        <f>Bonds!X112/100</f>
        <v>0.0003</v>
      </c>
      <c r="D134" s="288">
        <f>Bonds!Z112/100</f>
        <v>0.0004</v>
      </c>
      <c r="E134" s="288">
        <f>Bonds!AE112/100</f>
        <v>0.0004</v>
      </c>
      <c r="F134" s="289">
        <f>Bonds!AO112/100</f>
        <v>-0.0003</v>
      </c>
      <c r="G134" s="36">
        <f t="array" ref="G134">SQRT(MMULT(MMULT(TRANSPOSE($A$4:$A$8),MMULT(TRANSPOSE(EXP(B135:$F$530)-1),EXP(B135:$F$530)-1)/COUNTA($F135:F$530)),$A$4:$A$8))*NORMSINV($B$11)</f>
        <v>-0.001210525914</v>
      </c>
      <c r="H134" s="24">
        <f t="shared" si="3"/>
        <v>0</v>
      </c>
      <c r="I134" s="36">
        <f t="array" ref="I134">SQRT(MMULT(MMULT(TRANSPOSE($A$4:$A$8),MMULT(TRANSPOSE(EXP(B135:F386)-1),EXP(B135:F386)-1)/COUNTA(F135:F386)),$A$4:$A$8))*NORMSINV($B$11)</f>
        <v>-0.001041497832</v>
      </c>
      <c r="J134" s="24">
        <f t="shared" si="4"/>
        <v>0</v>
      </c>
      <c r="K134" s="36">
        <f t="shared" si="5"/>
        <v>-0.003828019056</v>
      </c>
      <c r="L134" s="100">
        <f t="array" ref="L134">SQRT(MMULT(MMULT(TRANSPOSE($A$4:$A$8),MMULT(TRANSPOSE(EXP(B135:$F$532)-1),EXP(B135:$F$532)-1)/COUNTA(#REF!)),$A$4:$A$8))*(-1/SQRT(2*PI())*EXP(-1*(NORMSINV($B$11))^2/2)/$B$11)</f>
        <v>-0.02759809767</v>
      </c>
      <c r="M134" s="36">
        <f t="array" ref="M134">SQRT(MMULT(MMULT(TRANSPOSE($A$4:$A$8),MMULT(TRANSPOSE(EXP(B135:F386)-1),EXP(B135:F386)-1)/COUNTA(#REF!)),$A$4:$A$8))*(-1/SQRT(2*PI())*EXP(-1*(NORMSINV($B$11))^2/2)/$B$11)</f>
        <v>-0.0189415757</v>
      </c>
      <c r="N134" s="101">
        <f t="shared" si="6"/>
        <v>-0.08727284771</v>
      </c>
      <c r="O134" s="100">
        <f>'Bond 1'!E123</f>
        <v>-0.000278189911</v>
      </c>
      <c r="P134" s="36">
        <f>'Bond 3'!G122</f>
        <v>-0.0008170181027</v>
      </c>
      <c r="Q134" s="36">
        <f>'Bond 5'!I122</f>
        <v>0.001752804573</v>
      </c>
      <c r="R134" s="36">
        <f>'Bond 10'!N122</f>
        <v>0.003063443229</v>
      </c>
      <c r="S134" s="36">
        <f>'Bond 20'!X122</f>
        <v>-0.003288998725</v>
      </c>
      <c r="T134" s="101">
        <f t="shared" si="7"/>
        <v>0.00008640821264</v>
      </c>
    </row>
    <row r="135" ht="12.75" customHeight="1">
      <c r="A135" s="102">
        <f>Stocks!A401</f>
        <v>42972</v>
      </c>
      <c r="B135" s="287">
        <f>Bonds!V113/100</f>
        <v>0</v>
      </c>
      <c r="C135" s="288">
        <f>Bonds!X113/100</f>
        <v>0</v>
      </c>
      <c r="D135" s="288">
        <f>Bonds!Z113/100</f>
        <v>0</v>
      </c>
      <c r="E135" s="288">
        <f>Bonds!AE113/100</f>
        <v>-0.0002</v>
      </c>
      <c r="F135" s="289">
        <f>Bonds!AO113/100</f>
        <v>-0.0001</v>
      </c>
      <c r="G135" s="36">
        <f t="array" ref="G135">SQRT(MMULT(MMULT(TRANSPOSE($A$4:$A$8),MMULT(TRANSPOSE(EXP(B136:$F$530)-1),EXP(B136:$F$530)-1)/COUNTA($F136:F$530)),$A$4:$A$8))*NORMSINV($B$11)</f>
        <v>-0.001212036913</v>
      </c>
      <c r="H135" s="24">
        <f t="shared" si="3"/>
        <v>0</v>
      </c>
      <c r="I135" s="36">
        <f t="array" ref="I135">SQRT(MMULT(MMULT(TRANSPOSE($A$4:$A$8),MMULT(TRANSPOSE(EXP(B136:F387)-1),EXP(B136:F387)-1)/COUNTA(F136:F387)),$A$4:$A$8))*NORMSINV($B$11)</f>
        <v>-0.001042795368</v>
      </c>
      <c r="J135" s="24">
        <f t="shared" si="4"/>
        <v>0</v>
      </c>
      <c r="K135" s="36">
        <f t="shared" si="5"/>
        <v>-0.003832797254</v>
      </c>
      <c r="L135" s="100">
        <f t="array" ref="L135">SQRT(MMULT(MMULT(TRANSPOSE($A$4:$A$8),MMULT(TRANSPOSE(EXP(B136:$F$532)-1),EXP(B136:$F$532)-1)/COUNTA(#REF!)),$A$4:$A$8))*(-1/SQRT(2*PI())*EXP(-1*(NORMSINV($B$11))^2/2)/$B$11)</f>
        <v>-0.02759763444</v>
      </c>
      <c r="M135" s="36">
        <f t="array" ref="M135">SQRT(MMULT(MMULT(TRANSPOSE($A$4:$A$8),MMULT(TRANSPOSE(EXP(B136:F387)-1),EXP(B136:F387)-1)/COUNTA(#REF!)),$A$4:$A$8))*(-1/SQRT(2*PI())*EXP(-1*(NORMSINV($B$11))^2/2)/$B$11)</f>
        <v>-0.0189651738</v>
      </c>
      <c r="N135" s="101">
        <f t="shared" si="6"/>
        <v>-0.08727138288</v>
      </c>
      <c r="O135" s="100">
        <f>'Bond 1'!E124</f>
        <v>0</v>
      </c>
      <c r="P135" s="36">
        <f>'Bond 3'!G123</f>
        <v>0</v>
      </c>
      <c r="Q135" s="36">
        <f>'Bond 5'!I123</f>
        <v>0</v>
      </c>
      <c r="R135" s="36">
        <f>'Bond 10'!N123</f>
        <v>-0.001532954721</v>
      </c>
      <c r="S135" s="36">
        <f>'Bond 20'!X123</f>
        <v>-0.001093957399</v>
      </c>
      <c r="T135" s="101">
        <f t="shared" si="7"/>
        <v>-0.0005253824241</v>
      </c>
    </row>
    <row r="136" ht="12.75" customHeight="1">
      <c r="A136" s="102">
        <f>Stocks!A400</f>
        <v>42971</v>
      </c>
      <c r="B136" s="287">
        <f>Bonds!V114/100</f>
        <v>-0.0004</v>
      </c>
      <c r="C136" s="288">
        <f>Bonds!X114/100</f>
        <v>-0.0001</v>
      </c>
      <c r="D136" s="288">
        <f>Bonds!Z114/100</f>
        <v>0</v>
      </c>
      <c r="E136" s="288">
        <f>Bonds!AE114/100</f>
        <v>0</v>
      </c>
      <c r="F136" s="289">
        <f>Bonds!AO114/100</f>
        <v>0.0003</v>
      </c>
      <c r="G136" s="36">
        <f t="array" ref="G136">SQRT(MMULT(MMULT(TRANSPOSE($A$4:$A$8),MMULT(TRANSPOSE(EXP(B137:$F$530)-1),EXP(B137:$F$530)-1)/COUNTA($F137:F$530)),$A$4:$A$8))*NORMSINV($B$11)</f>
        <v>-0.001213565013</v>
      </c>
      <c r="H136" s="24">
        <f t="shared" si="3"/>
        <v>0</v>
      </c>
      <c r="I136" s="36">
        <f t="array" ref="I136">SQRT(MMULT(MMULT(TRANSPOSE($A$4:$A$8),MMULT(TRANSPOSE(EXP(B137:F388)-1),EXP(B137:F388)-1)/COUNTA(F137:F388)),$A$4:$A$8))*NORMSINV($B$11)</f>
        <v>-0.001044769553</v>
      </c>
      <c r="J136" s="24">
        <f t="shared" si="4"/>
        <v>0</v>
      </c>
      <c r="K136" s="36">
        <f t="shared" si="5"/>
        <v>-0.003837629531</v>
      </c>
      <c r="L136" s="100">
        <f t="array" ref="L136">SQRT(MMULT(MMULT(TRANSPOSE($A$4:$A$8),MMULT(TRANSPOSE(EXP(B137:$F$532)-1),EXP(B137:$F$532)-1)/COUNTA(#REF!)),$A$4:$A$8))*(-1/SQRT(2*PI())*EXP(-1*(NORMSINV($B$11))^2/2)/$B$11)</f>
        <v>-0.0275974288</v>
      </c>
      <c r="M136" s="36">
        <f t="array" ref="M136">SQRT(MMULT(MMULT(TRANSPOSE($A$4:$A$8),MMULT(TRANSPOSE(EXP(B137:F388)-1),EXP(B137:F388)-1)/COUNTA(#REF!)),$A$4:$A$8))*(-1/SQRT(2*PI())*EXP(-1*(NORMSINV($B$11))^2/2)/$B$11)</f>
        <v>-0.01900107803</v>
      </c>
      <c r="N136" s="101">
        <f t="shared" si="6"/>
        <v>-0.08727073257</v>
      </c>
      <c r="O136" s="100">
        <f>'Bond 1'!E125</f>
        <v>0.0003710230962</v>
      </c>
      <c r="P136" s="36">
        <f>'Bond 3'!G124</f>
        <v>0.0002724180716</v>
      </c>
      <c r="Q136" s="36">
        <f>'Bond 5'!I124</f>
        <v>0</v>
      </c>
      <c r="R136" s="36">
        <f>'Bond 10'!N124</f>
        <v>0</v>
      </c>
      <c r="S136" s="36">
        <f>'Bond 20'!X124</f>
        <v>0.003279844599</v>
      </c>
      <c r="T136" s="101">
        <f t="shared" si="7"/>
        <v>0.0007846571534</v>
      </c>
    </row>
    <row r="137" ht="12.75" customHeight="1">
      <c r="A137" s="102">
        <f>Stocks!A399</f>
        <v>42970</v>
      </c>
      <c r="B137" s="287">
        <f>Bonds!V115/100</f>
        <v>0.0002</v>
      </c>
      <c r="C137" s="288">
        <f>Bonds!X115/100</f>
        <v>0.0001</v>
      </c>
      <c r="D137" s="288">
        <f>Bonds!Z115/100</f>
        <v>0.0001</v>
      </c>
      <c r="E137" s="288">
        <f>Bonds!AE115/100</f>
        <v>0.0001</v>
      </c>
      <c r="F137" s="289">
        <f>Bonds!AO115/100</f>
        <v>0.0003</v>
      </c>
      <c r="G137" s="36">
        <f t="array" ref="G137">SQRT(MMULT(MMULT(TRANSPOSE($A$4:$A$8),MMULT(TRANSPOSE(EXP(B138:$F$530)-1),EXP(B138:$F$530)-1)/COUNTA($F138:F$530)),$A$4:$A$8))*NORMSINV($B$11)</f>
        <v>-0.001214962909</v>
      </c>
      <c r="H137" s="24">
        <f t="shared" si="3"/>
        <v>0</v>
      </c>
      <c r="I137" s="36">
        <f t="array" ref="I137">SQRT(MMULT(MMULT(TRANSPOSE($A$4:$A$8),MMULT(TRANSPOSE(EXP(B138:F389)-1),EXP(B138:F389)-1)/COUNTA(F138:F389)),$A$4:$A$8))*NORMSINV($B$11)</f>
        <v>-0.001044839694</v>
      </c>
      <c r="J137" s="24">
        <f t="shared" si="4"/>
        <v>0</v>
      </c>
      <c r="K137" s="36">
        <f t="shared" si="5"/>
        <v>-0.003842050066</v>
      </c>
      <c r="L137" s="100">
        <f t="array" ref="L137">SQRT(MMULT(MMULT(TRANSPOSE($A$4:$A$8),MMULT(TRANSPOSE(EXP(B138:$F$532)-1),EXP(B138:$F$532)-1)/COUNTA(#REF!)),$A$4:$A$8))*(-1/SQRT(2*PI())*EXP(-1*(NORMSINV($B$11))^2/2)/$B$11)</f>
        <v>-0.02759413332</v>
      </c>
      <c r="M137" s="36">
        <f t="array" ref="M137">SQRT(MMULT(MMULT(TRANSPOSE($A$4:$A$8),MMULT(TRANSPOSE(EXP(B138:F389)-1),EXP(B138:F389)-1)/COUNTA(#REF!)),$A$4:$A$8))*(-1/SQRT(2*PI())*EXP(-1*(NORMSINV($B$11))^2/2)/$B$11)</f>
        <v>-0.01900235367</v>
      </c>
      <c r="N137" s="101">
        <f t="shared" si="6"/>
        <v>-0.08726031135</v>
      </c>
      <c r="O137" s="100">
        <f>'Bond 1'!E126</f>
        <v>-0.0001854427446</v>
      </c>
      <c r="P137" s="36">
        <f>'Bond 3'!G125</f>
        <v>-0.0002723930139</v>
      </c>
      <c r="Q137" s="36">
        <f>'Bond 5'!I125</f>
        <v>0.0004384034808</v>
      </c>
      <c r="R137" s="36">
        <f>'Bond 10'!N125</f>
        <v>0.0007661434466</v>
      </c>
      <c r="S137" s="36">
        <f>'Bond 20'!X125</f>
        <v>0.003285961673</v>
      </c>
      <c r="T137" s="101">
        <f t="shared" si="7"/>
        <v>0.0008065345684</v>
      </c>
    </row>
    <row r="138" ht="12.75" customHeight="1">
      <c r="A138" s="102">
        <f>Stocks!A398</f>
        <v>42969</v>
      </c>
      <c r="B138" s="287">
        <f>Bonds!V116/100</f>
        <v>0.0001</v>
      </c>
      <c r="C138" s="288">
        <f>Bonds!X116/100</f>
        <v>-0.0001</v>
      </c>
      <c r="D138" s="288">
        <f>Bonds!Z116/100</f>
        <v>-0.0002</v>
      </c>
      <c r="E138" s="288">
        <f>Bonds!AE116/100</f>
        <v>0</v>
      </c>
      <c r="F138" s="289">
        <f>Bonds!AO116/100</f>
        <v>0</v>
      </c>
      <c r="G138" s="36">
        <f t="array" ref="G138">SQRT(MMULT(MMULT(TRANSPOSE($A$4:$A$8),MMULT(TRANSPOSE(EXP(B139:$F$530)-1),EXP(B139:$F$530)-1)/COUNTA($F139:F$530)),$A$4:$A$8))*NORMSINV($B$11)</f>
        <v>-0.001216502543</v>
      </c>
      <c r="H138" s="24">
        <f t="shared" si="3"/>
        <v>0</v>
      </c>
      <c r="I138" s="36">
        <f t="array" ref="I138">SQRT(MMULT(MMULT(TRANSPOSE($A$4:$A$8),MMULT(TRANSPOSE(EXP(B139:F390)-1),EXP(B139:F390)-1)/COUNTA(F139:F390)),$A$4:$A$8))*NORMSINV($B$11)</f>
        <v>-0.001045874575</v>
      </c>
      <c r="J138" s="24">
        <f t="shared" si="4"/>
        <v>0</v>
      </c>
      <c r="K138" s="36">
        <f t="shared" si="5"/>
        <v>-0.003846918817</v>
      </c>
      <c r="L138" s="100">
        <f t="array" ref="L138">SQRT(MMULT(MMULT(TRANSPOSE($A$4:$A$8),MMULT(TRANSPOSE(EXP(B139:$F$532)-1),EXP(B139:$F$532)-1)/COUNTA(#REF!)),$A$4:$A$8))*(-1/SQRT(2*PI())*EXP(-1*(NORMSINV($B$11))^2/2)/$B$11)</f>
        <v>-0.02759392744</v>
      </c>
      <c r="M138" s="36">
        <f t="array" ref="M138">SQRT(MMULT(MMULT(TRANSPOSE($A$4:$A$8),MMULT(TRANSPOSE(EXP(B139:F390)-1),EXP(B139:F390)-1)/COUNTA(#REF!)),$A$4:$A$8))*(-1/SQRT(2*PI())*EXP(-1*(NORMSINV($B$11))^2/2)/$B$11)</f>
        <v>-0.01902117492</v>
      </c>
      <c r="N138" s="101">
        <f t="shared" si="6"/>
        <v>-0.08725966031</v>
      </c>
      <c r="O138" s="100">
        <f>'Bond 1'!E127</f>
        <v>-0.00009273856997</v>
      </c>
      <c r="P138" s="36">
        <f>'Bond 3'!G126</f>
        <v>0.0002724192118</v>
      </c>
      <c r="Q138" s="36">
        <f>'Bond 5'!I126</f>
        <v>-0.0008769033919</v>
      </c>
      <c r="R138" s="36">
        <f>'Bond 10'!N126</f>
        <v>0</v>
      </c>
      <c r="S138" s="36">
        <f>'Bond 20'!X126</f>
        <v>0</v>
      </c>
      <c r="T138" s="101">
        <f t="shared" si="7"/>
        <v>-0.00013944455</v>
      </c>
    </row>
    <row r="139" ht="12.75" customHeight="1">
      <c r="A139" s="102">
        <f>Stocks!A397</f>
        <v>42968</v>
      </c>
      <c r="B139" s="287">
        <f>Bonds!V117/100</f>
        <v>-0.0001</v>
      </c>
      <c r="C139" s="288">
        <f>Bonds!X117/100</f>
        <v>0</v>
      </c>
      <c r="D139" s="288">
        <f>Bonds!Z117/100</f>
        <v>0</v>
      </c>
      <c r="E139" s="288">
        <f>Bonds!AE117/100</f>
        <v>0</v>
      </c>
      <c r="F139" s="289">
        <f>Bonds!AO117/100</f>
        <v>0.0004</v>
      </c>
      <c r="G139" s="36">
        <f t="array" ref="G139">SQRT(MMULT(MMULT(TRANSPOSE($A$4:$A$8),MMULT(TRANSPOSE(EXP(B140:$F$530)-1),EXP(B140:$F$530)-1)/COUNTA($F140:F$530)),$A$4:$A$8))*NORMSINV($B$11)</f>
        <v>-0.001218036714</v>
      </c>
      <c r="H139" s="24">
        <f t="shared" si="3"/>
        <v>0</v>
      </c>
      <c r="I139" s="36">
        <f t="array" ref="I139">SQRT(MMULT(MMULT(TRANSPOSE($A$4:$A$8),MMULT(TRANSPOSE(EXP(B140:F391)-1),EXP(B140:F391)-1)/COUNTA(F140:F391)),$A$4:$A$8))*NORMSINV($B$11)</f>
        <v>-0.001046100468</v>
      </c>
      <c r="J139" s="24">
        <f t="shared" si="4"/>
        <v>0</v>
      </c>
      <c r="K139" s="36">
        <f t="shared" si="5"/>
        <v>-0.003851770291</v>
      </c>
      <c r="L139" s="100">
        <f t="array" ref="L139">SQRT(MMULT(MMULT(TRANSPOSE($A$4:$A$8),MMULT(TRANSPOSE(EXP(B140:$F$532)-1),EXP(B140:$F$532)-1)/COUNTA(#REF!)),$A$4:$A$8))*(-1/SQRT(2*PI())*EXP(-1*(NORMSINV($B$11))^2/2)/$B$11)</f>
        <v>-0.02759346381</v>
      </c>
      <c r="M139" s="36">
        <f t="array" ref="M139">SQRT(MMULT(MMULT(TRANSPOSE($A$4:$A$8),MMULT(TRANSPOSE(EXP(B140:F391)-1),EXP(B140:F391)-1)/COUNTA(#REF!)),$A$4:$A$8))*(-1/SQRT(2*PI())*EXP(-1*(NORMSINV($B$11))^2/2)/$B$11)</f>
        <v>-0.01902528319</v>
      </c>
      <c r="N139" s="101">
        <f t="shared" si="6"/>
        <v>-0.08725819418</v>
      </c>
      <c r="O139" s="100">
        <f>'Bond 1'!E128</f>
        <v>0.00009274717121</v>
      </c>
      <c r="P139" s="36">
        <f>'Bond 3'!G127</f>
        <v>0</v>
      </c>
      <c r="Q139" s="36">
        <f>'Bond 5'!I127</f>
        <v>0</v>
      </c>
      <c r="R139" s="36">
        <f>'Bond 10'!N127</f>
        <v>0</v>
      </c>
      <c r="S139" s="36">
        <f>'Bond 20'!X127</f>
        <v>0.004389376287</v>
      </c>
      <c r="T139" s="101">
        <f t="shared" si="7"/>
        <v>0.0008964246917</v>
      </c>
    </row>
    <row r="140" ht="12.75" customHeight="1">
      <c r="A140" s="102">
        <f>Stocks!A396</f>
        <v>42965</v>
      </c>
      <c r="B140" s="287">
        <f>Bonds!V118/100</f>
        <v>0.0002</v>
      </c>
      <c r="C140" s="288">
        <f>Bonds!X118/100</f>
        <v>-0.0001</v>
      </c>
      <c r="D140" s="288">
        <f>Bonds!Z118/100</f>
        <v>-0.0002</v>
      </c>
      <c r="E140" s="288">
        <f>Bonds!AE118/100</f>
        <v>0.0001</v>
      </c>
      <c r="F140" s="289">
        <f>Bonds!AO118/100</f>
        <v>0.0004</v>
      </c>
      <c r="G140" s="36">
        <f t="array" ref="G140">SQRT(MMULT(MMULT(TRANSPOSE($A$4:$A$8),MMULT(TRANSPOSE(EXP(B141:$F$530)-1),EXP(B141:$F$530)-1)/COUNTA($F141:F$530)),$A$4:$A$8))*NORMSINV($B$11)</f>
        <v>-0.001219560866</v>
      </c>
      <c r="H140" s="24">
        <f t="shared" si="3"/>
        <v>0</v>
      </c>
      <c r="I140" s="36">
        <f t="array" ref="I140">SQRT(MMULT(MMULT(TRANSPOSE($A$4:$A$8),MMULT(TRANSPOSE(EXP(B141:F392)-1),EXP(B141:F392)-1)/COUNTA(F141:F392)),$A$4:$A$8))*NORMSINV($B$11)</f>
        <v>-0.001046137297</v>
      </c>
      <c r="J140" s="24">
        <f t="shared" si="4"/>
        <v>0</v>
      </c>
      <c r="K140" s="36">
        <f t="shared" si="5"/>
        <v>-0.003856590082</v>
      </c>
      <c r="L140" s="100">
        <f t="array" ref="L140">SQRT(MMULT(MMULT(TRANSPOSE($A$4:$A$8),MMULT(TRANSPOSE(EXP(B141:$F$532)-1),EXP(B141:$F$532)-1)/COUNTA(#REF!)),$A$4:$A$8))*(-1/SQRT(2*PI())*EXP(-1*(NORMSINV($B$11))^2/2)/$B$11)</f>
        <v>-0.02759263949</v>
      </c>
      <c r="M140" s="36">
        <f t="array" ref="M140">SQRT(MMULT(MMULT(TRANSPOSE($A$4:$A$8),MMULT(TRANSPOSE(EXP(B141:F392)-1),EXP(B141:F392)-1)/COUNTA(#REF!)),$A$4:$A$8))*(-1/SQRT(2*PI())*EXP(-1*(NORMSINV($B$11))^2/2)/$B$11)</f>
        <v>-0.019025953</v>
      </c>
      <c r="N140" s="101">
        <f t="shared" si="6"/>
        <v>-0.08725558745</v>
      </c>
      <c r="O140" s="100">
        <f>'Bond 1'!E129</f>
        <v>-0.0001854771399</v>
      </c>
      <c r="P140" s="36">
        <f>'Bond 3'!G128</f>
        <v>0.0002723922261</v>
      </c>
      <c r="Q140" s="36">
        <f>'Bond 5'!I128</f>
        <v>-0.0008766992519</v>
      </c>
      <c r="R140" s="36">
        <f>'Bond 10'!N128</f>
        <v>0.0007663295767</v>
      </c>
      <c r="S140" s="36">
        <f>'Bond 20'!X128</f>
        <v>0.004400113961</v>
      </c>
      <c r="T140" s="101">
        <f t="shared" si="7"/>
        <v>0.0008753318744</v>
      </c>
    </row>
    <row r="141" ht="12.75" customHeight="1">
      <c r="A141" s="102">
        <f>Stocks!A395</f>
        <v>42964</v>
      </c>
      <c r="B141" s="287">
        <f>Bonds!V119/100</f>
        <v>-0.0003</v>
      </c>
      <c r="C141" s="288">
        <f>Bonds!X119/100</f>
        <v>-0.0001</v>
      </c>
      <c r="D141" s="288">
        <f>Bonds!Z119/100</f>
        <v>0.0001</v>
      </c>
      <c r="E141" s="288">
        <f>Bonds!AE119/100</f>
        <v>0.0001</v>
      </c>
      <c r="F141" s="289">
        <f>Bonds!AO119/100</f>
        <v>0.0001</v>
      </c>
      <c r="G141" s="36">
        <f t="array" ref="G141">SQRT(MMULT(MMULT(TRANSPOSE($A$4:$A$8),MMULT(TRANSPOSE(EXP(B142:$F$530)-1),EXP(B142:$F$530)-1)/COUNTA($F142:F$530)),$A$4:$A$8))*NORMSINV($B$11)</f>
        <v>-0.001221125143</v>
      </c>
      <c r="H141" s="24">
        <f t="shared" si="3"/>
        <v>0</v>
      </c>
      <c r="I141" s="36">
        <f t="array" ref="I141">SQRT(MMULT(MMULT(TRANSPOSE($A$4:$A$8),MMULT(TRANSPOSE(EXP(B142:F393)-1),EXP(B142:F393)-1)/COUNTA(F142:F393)),$A$4:$A$8))*NORMSINV($B$11)</f>
        <v>-0.001046826341</v>
      </c>
      <c r="J141" s="24">
        <f t="shared" si="4"/>
        <v>0</v>
      </c>
      <c r="K141" s="36">
        <f t="shared" si="5"/>
        <v>-0.00386153676</v>
      </c>
      <c r="L141" s="100">
        <f t="array" ref="L141">SQRT(MMULT(MMULT(TRANSPOSE($A$4:$A$8),MMULT(TRANSPOSE(EXP(B142:$F$532)-1),EXP(B142:$F$532)-1)/COUNTA(#REF!)),$A$4:$A$8))*(-1/SQRT(2*PI())*EXP(-1*(NORMSINV($B$11))^2/2)/$B$11)</f>
        <v>-0.02759258807</v>
      </c>
      <c r="M141" s="36">
        <f t="array" ref="M141">SQRT(MMULT(MMULT(TRANSPOSE($A$4:$A$8),MMULT(TRANSPOSE(EXP(B142:F393)-1),EXP(B142:F393)-1)/COUNTA(#REF!)),$A$4:$A$8))*(-1/SQRT(2*PI())*EXP(-1*(NORMSINV($B$11))^2/2)/$B$11)</f>
        <v>-0.01903848455</v>
      </c>
      <c r="N141" s="101">
        <f t="shared" si="6"/>
        <v>-0.08725542484</v>
      </c>
      <c r="O141" s="100">
        <f>'Bond 1'!E130</f>
        <v>0.0002782673221</v>
      </c>
      <c r="P141" s="36">
        <f>'Bond 3'!G129</f>
        <v>0.0002723648095</v>
      </c>
      <c r="Q141" s="36">
        <f>'Bond 5'!I129</f>
        <v>0.0004382469133</v>
      </c>
      <c r="R141" s="36">
        <f>'Bond 10'!N129</f>
        <v>0.0007665481364</v>
      </c>
      <c r="S141" s="36">
        <f>'Bond 20'!X129</f>
        <v>0.001102920028</v>
      </c>
      <c r="T141" s="101">
        <f t="shared" si="7"/>
        <v>0.0005716694419</v>
      </c>
    </row>
    <row r="142" ht="12.75" customHeight="1">
      <c r="A142" s="102">
        <f>Stocks!A394</f>
        <v>42963</v>
      </c>
      <c r="B142" s="287">
        <f>Bonds!V120/100</f>
        <v>-0.0001</v>
      </c>
      <c r="C142" s="288">
        <f>Bonds!X120/100</f>
        <v>-0.0003</v>
      </c>
      <c r="D142" s="288">
        <f>Bonds!Z120/100</f>
        <v>-0.0003</v>
      </c>
      <c r="E142" s="288">
        <f>Bonds!AE120/100</f>
        <v>0</v>
      </c>
      <c r="F142" s="289">
        <f>Bonds!AO120/100</f>
        <v>0.0002</v>
      </c>
      <c r="G142" s="36">
        <f t="array" ref="G142">SQRT(MMULT(MMULT(TRANSPOSE($A$4:$A$8),MMULT(TRANSPOSE(EXP(B143:$F$530)-1),EXP(B143:$F$530)-1)/COUNTA($F143:F$530)),$A$4:$A$8))*NORMSINV($B$11)</f>
        <v>-0.001222640732</v>
      </c>
      <c r="H142" s="24">
        <f t="shared" si="3"/>
        <v>0</v>
      </c>
      <c r="I142" s="36">
        <f t="array" ref="I142">SQRT(MMULT(MMULT(TRANSPOSE($A$4:$A$8),MMULT(TRANSPOSE(EXP(B143:F394)-1),EXP(B143:F394)-1)/COUNTA(F143:F394)),$A$4:$A$8))*NORMSINV($B$11)</f>
        <v>-0.001047134242</v>
      </c>
      <c r="J142" s="24">
        <f t="shared" si="4"/>
        <v>0</v>
      </c>
      <c r="K142" s="36">
        <f t="shared" si="5"/>
        <v>-0.003866329472</v>
      </c>
      <c r="L142" s="100">
        <f t="array" ref="L142">SQRT(MMULT(MMULT(TRANSPOSE($A$4:$A$8),MMULT(TRANSPOSE(EXP(B143:$F$532)-1),EXP(B143:$F$532)-1)/COUNTA(#REF!)),$A$4:$A$8))*(-1/SQRT(2*PI())*EXP(-1*(NORMSINV($B$11))^2/2)/$B$11)</f>
        <v>-0.02759130144</v>
      </c>
      <c r="M142" s="36">
        <f t="array" ref="M142">SQRT(MMULT(MMULT(TRANSPOSE($A$4:$A$8),MMULT(TRANSPOSE(EXP(B143:F394)-1),EXP(B143:F394)-1)/COUNTA(#REF!)),$A$4:$A$8))*(-1/SQRT(2*PI())*EXP(-1*(NORMSINV($B$11))^2/2)/$B$11)</f>
        <v>-0.01904408431</v>
      </c>
      <c r="N142" s="101">
        <f t="shared" si="6"/>
        <v>-0.08725135617</v>
      </c>
      <c r="O142" s="100">
        <f>'Bond 1'!E131</f>
        <v>0.00009272997033</v>
      </c>
      <c r="P142" s="36">
        <f>'Bond 3'!G130</f>
        <v>0.0008170181027</v>
      </c>
      <c r="Q142" s="36">
        <f>'Bond 5'!I130</f>
        <v>-0.001314914148</v>
      </c>
      <c r="R142" s="36">
        <f>'Bond 10'!N130</f>
        <v>0</v>
      </c>
      <c r="S142" s="36">
        <f>'Bond 20'!X130</f>
        <v>0.002207034085</v>
      </c>
      <c r="T142" s="101">
        <f t="shared" si="7"/>
        <v>0.0003603736021</v>
      </c>
    </row>
    <row r="143" ht="12.75" customHeight="1">
      <c r="A143" s="102">
        <f>Stocks!A393</f>
        <v>42962</v>
      </c>
      <c r="B143" s="287">
        <f>Bonds!V121/100</f>
        <v>0.0002</v>
      </c>
      <c r="C143" s="288">
        <f>Bonds!X121/100</f>
        <v>-0.0005</v>
      </c>
      <c r="D143" s="288">
        <f>Bonds!Z121/100</f>
        <v>-0.0004</v>
      </c>
      <c r="E143" s="288">
        <f>Bonds!AE121/100</f>
        <v>0.0001</v>
      </c>
      <c r="F143" s="289">
        <f>Bonds!AO121/100</f>
        <v>-0.0001</v>
      </c>
      <c r="G143" s="36">
        <f t="array" ref="G143">SQRT(MMULT(MMULT(TRANSPOSE($A$4:$A$8),MMULT(TRANSPOSE(EXP(B144:$F$530)-1),EXP(B144:$F$530)-1)/COUNTA($F144:F$530)),$A$4:$A$8))*NORMSINV($B$11)</f>
        <v>-0.001224107477</v>
      </c>
      <c r="H143" s="24">
        <f t="shared" si="3"/>
        <v>0</v>
      </c>
      <c r="I143" s="36">
        <f t="array" ref="I143">SQRT(MMULT(MMULT(TRANSPOSE($A$4:$A$8),MMULT(TRANSPOSE(EXP(B144:F395)-1),EXP(B144:F395)-1)/COUNTA(F144:F395)),$A$4:$A$8))*NORMSINV($B$11)</f>
        <v>-0.001046933369</v>
      </c>
      <c r="J143" s="24">
        <f t="shared" si="4"/>
        <v>0</v>
      </c>
      <c r="K143" s="36">
        <f t="shared" si="5"/>
        <v>-0.003870967727</v>
      </c>
      <c r="L143" s="100">
        <f t="array" ref="L143">SQRT(MMULT(MMULT(TRANSPOSE($A$4:$A$8),MMULT(TRANSPOSE(EXP(B144:$F$532)-1),EXP(B144:$F$532)-1)/COUNTA(#REF!)),$A$4:$A$8))*(-1/SQRT(2*PI())*EXP(-1*(NORMSINV($B$11))^2/2)/$B$11)</f>
        <v>-0.02758878002</v>
      </c>
      <c r="M143" s="36">
        <f t="array" ref="M143">SQRT(MMULT(MMULT(TRANSPOSE($A$4:$A$8),MMULT(TRANSPOSE(EXP(B144:F395)-1),EXP(B144:F395)-1)/COUNTA(#REF!)),$A$4:$A$8))*(-1/SQRT(2*PI())*EXP(-1*(NORMSINV($B$11))^2/2)/$B$11)</f>
        <v>-0.01904043105</v>
      </c>
      <c r="N143" s="101">
        <f t="shared" si="6"/>
        <v>-0.08724338272</v>
      </c>
      <c r="O143" s="100">
        <f>'Bond 1'!E132</f>
        <v>-0.0001854427446</v>
      </c>
      <c r="P143" s="36">
        <f>'Bond 3'!G131</f>
        <v>0.001361299587</v>
      </c>
      <c r="Q143" s="36">
        <f>'Bond 5'!I131</f>
        <v>-0.001752636734</v>
      </c>
      <c r="R143" s="36">
        <f>'Bond 10'!N131</f>
        <v>0.0007668185329</v>
      </c>
      <c r="S143" s="36">
        <f>'Bond 20'!X131</f>
        <v>-0.001105153458</v>
      </c>
      <c r="T143" s="101">
        <f t="shared" si="7"/>
        <v>-0.0001830229633</v>
      </c>
    </row>
    <row r="144" ht="12.75" customHeight="1">
      <c r="A144" s="102">
        <f>Stocks!A392</f>
        <v>42961</v>
      </c>
      <c r="B144" s="287">
        <f>Bonds!V122/100</f>
        <v>-0.0002</v>
      </c>
      <c r="C144" s="288">
        <f>Bonds!X122/100</f>
        <v>0.0001</v>
      </c>
      <c r="D144" s="288">
        <f>Bonds!Z122/100</f>
        <v>0.0003</v>
      </c>
      <c r="E144" s="288">
        <f>Bonds!AE122/100</f>
        <v>0.0001</v>
      </c>
      <c r="F144" s="289">
        <f>Bonds!AO122/100</f>
        <v>0.0001</v>
      </c>
      <c r="G144" s="36">
        <f t="array" ref="G144">SQRT(MMULT(MMULT(TRANSPOSE($A$4:$A$8),MMULT(TRANSPOSE(EXP(B145:$F$530)-1),EXP(B145:$F$530)-1)/COUNTA($F145:F$530)),$A$4:$A$8))*NORMSINV($B$11)</f>
        <v>-0.001225655463</v>
      </c>
      <c r="H144" s="24">
        <f t="shared" si="3"/>
        <v>0</v>
      </c>
      <c r="I144" s="36">
        <f t="array" ref="I144">SQRT(MMULT(MMULT(TRANSPOSE($A$4:$A$8),MMULT(TRANSPOSE(EXP(B145:F396)-1),EXP(B145:F396)-1)/COUNTA(F145:F396)),$A$4:$A$8))*NORMSINV($B$11)</f>
        <v>-0.001048052122</v>
      </c>
      <c r="J144" s="24">
        <f t="shared" si="4"/>
        <v>0</v>
      </c>
      <c r="K144" s="36">
        <f t="shared" si="5"/>
        <v>-0.00387586289</v>
      </c>
      <c r="L144" s="100">
        <f t="array" ref="L144">SQRT(MMULT(MMULT(TRANSPOSE($A$4:$A$8),MMULT(TRANSPOSE(EXP(B145:$F$532)-1),EXP(B145:$F$532)-1)/COUNTA(#REF!)),$A$4:$A$8))*(-1/SQRT(2*PI())*EXP(-1*(NORMSINV($B$11))^2/2)/$B$11)</f>
        <v>-0.02758795576</v>
      </c>
      <c r="M144" s="36">
        <f t="array" ref="M144">SQRT(MMULT(MMULT(TRANSPOSE($A$4:$A$8),MMULT(TRANSPOSE(EXP(B145:F396)-1),EXP(B145:F396)-1)/COUNTA(#REF!)),$A$4:$A$8))*(-1/SQRT(2*PI())*EXP(-1*(NORMSINV($B$11))^2/2)/$B$11)</f>
        <v>-0.01906077765</v>
      </c>
      <c r="N144" s="101">
        <f t="shared" si="6"/>
        <v>-0.0872407762</v>
      </c>
      <c r="O144" s="100">
        <f>'Bond 1'!E133</f>
        <v>0.0001854771399</v>
      </c>
      <c r="P144" s="36">
        <f>'Bond 3'!G132</f>
        <v>-0.0002721250891</v>
      </c>
      <c r="Q144" s="36">
        <f>'Bond 5'!I132</f>
        <v>0.00131388165</v>
      </c>
      <c r="R144" s="36">
        <f>'Bond 10'!N132</f>
        <v>0.000767097343</v>
      </c>
      <c r="S144" s="36">
        <f>'Bond 20'!X132</f>
        <v>0.001104822933</v>
      </c>
      <c r="T144" s="101">
        <f t="shared" si="7"/>
        <v>0.0006198307953</v>
      </c>
    </row>
    <row r="145" ht="12.75" customHeight="1">
      <c r="A145" s="102">
        <f>Stocks!A391</f>
        <v>42958</v>
      </c>
      <c r="B145" s="287">
        <f>Bonds!V123/100</f>
        <v>-0.0003</v>
      </c>
      <c r="C145" s="288">
        <f>Bonds!X123/100</f>
        <v>-0.0005</v>
      </c>
      <c r="D145" s="288">
        <f>Bonds!Z123/100</f>
        <v>-0.0004</v>
      </c>
      <c r="E145" s="288">
        <f>Bonds!AE123/100</f>
        <v>-0.0002</v>
      </c>
      <c r="F145" s="289">
        <f>Bonds!AO123/100</f>
        <v>-0.0001</v>
      </c>
      <c r="G145" s="36">
        <f t="array" ref="G145">SQRT(MMULT(MMULT(TRANSPOSE($A$4:$A$8),MMULT(TRANSPOSE(EXP(B146:$F$530)-1),EXP(B146:$F$530)-1)/COUNTA($F146:F$530)),$A$4:$A$8))*NORMSINV($B$11)</f>
        <v>-0.001226730842</v>
      </c>
      <c r="H145" s="24">
        <f t="shared" si="3"/>
        <v>0</v>
      </c>
      <c r="I145" s="36">
        <f t="array" ref="I145">SQRT(MMULT(MMULT(TRANSPOSE($A$4:$A$8),MMULT(TRANSPOSE(EXP(B146:F397)-1),EXP(B146:F397)-1)/COUNTA(F146:F397)),$A$4:$A$8))*NORMSINV($B$11)</f>
        <v>-0.00105214692</v>
      </c>
      <c r="J145" s="24">
        <f t="shared" si="4"/>
        <v>0</v>
      </c>
      <c r="K145" s="36">
        <f t="shared" si="5"/>
        <v>-0.003879263538</v>
      </c>
      <c r="L145" s="100">
        <f t="array" ref="L145">SQRT(MMULT(MMULT(TRANSPOSE($A$4:$A$8),MMULT(TRANSPOSE(EXP(B146:$F$532)-1),EXP(B146:$F$532)-1)/COUNTA(#REF!)),$A$4:$A$8))*(-1/SQRT(2*PI())*EXP(-1*(NORMSINV($B$11))^2/2)/$B$11)</f>
        <v>-0.02757637094</v>
      </c>
      <c r="M145" s="36">
        <f t="array" ref="M145">SQRT(MMULT(MMULT(TRANSPOSE($A$4:$A$8),MMULT(TRANSPOSE(EXP(B146:F397)-1),EXP(B146:F397)-1)/COUNTA(#REF!)),$A$4:$A$8))*(-1/SQRT(2*PI())*EXP(-1*(NORMSINV($B$11))^2/2)/$B$11)</f>
        <v>-0.01913524917</v>
      </c>
      <c r="N145" s="101">
        <f t="shared" si="6"/>
        <v>-0.08720414179</v>
      </c>
      <c r="O145" s="100">
        <f>'Bond 1'!E134</f>
        <v>0.0002781641168</v>
      </c>
      <c r="P145" s="36">
        <f>'Bond 3'!G133</f>
        <v>0.00136076409</v>
      </c>
      <c r="Q145" s="36">
        <f>'Bond 5'!I133</f>
        <v>-0.001752465384</v>
      </c>
      <c r="R145" s="36">
        <f>'Bond 10'!N133</f>
        <v>-0.001534467984</v>
      </c>
      <c r="S145" s="36">
        <f>'Bond 20'!X133</f>
        <v>-0.001105271684</v>
      </c>
      <c r="T145" s="101">
        <f t="shared" si="7"/>
        <v>-0.0005506553691</v>
      </c>
    </row>
    <row r="146" ht="12.75" customHeight="1">
      <c r="A146" s="102">
        <f>Stocks!A390</f>
        <v>42957</v>
      </c>
      <c r="B146" s="287">
        <f>Bonds!V124/100</f>
        <v>-0.0004</v>
      </c>
      <c r="C146" s="288">
        <f>Bonds!X124/100</f>
        <v>-0.0002</v>
      </c>
      <c r="D146" s="288">
        <f>Bonds!Z124/100</f>
        <v>-0.0001</v>
      </c>
      <c r="E146" s="288">
        <f>Bonds!AE124/100</f>
        <v>0</v>
      </c>
      <c r="F146" s="289">
        <f>Bonds!AO124/100</f>
        <v>0</v>
      </c>
      <c r="G146" s="36">
        <f t="array" ref="G146">SQRT(MMULT(MMULT(TRANSPOSE($A$4:$A$8),MMULT(TRANSPOSE(EXP(B147:$F$530)-1),EXP(B147:$F$530)-1)/COUNTA($F147:F$530)),$A$4:$A$8))*NORMSINV($B$11)</f>
        <v>-0.001228214696</v>
      </c>
      <c r="H146" s="24">
        <f t="shared" si="3"/>
        <v>0</v>
      </c>
      <c r="I146" s="36">
        <f t="array" ref="I146">SQRT(MMULT(MMULT(TRANSPOSE($A$4:$A$8),MMULT(TRANSPOSE(EXP(B147:F398)-1),EXP(B147:F398)-1)/COUNTA(F147:F398)),$A$4:$A$8))*NORMSINV($B$11)</f>
        <v>-0.001051963265</v>
      </c>
      <c r="J146" s="24">
        <f t="shared" si="4"/>
        <v>0</v>
      </c>
      <c r="K146" s="36">
        <f t="shared" si="5"/>
        <v>-0.003883955894</v>
      </c>
      <c r="L146" s="100">
        <f t="array" ref="L146">SQRT(MMULT(MMULT(TRANSPOSE($A$4:$A$8),MMULT(TRANSPOSE(EXP(B147:$F$532)-1),EXP(B147:$F$532)-1)/COUNTA(#REF!)),$A$4:$A$8))*(-1/SQRT(2*PI())*EXP(-1*(NORMSINV($B$11))^2/2)/$B$11)</f>
        <v>-0.02757384722</v>
      </c>
      <c r="M146" s="36">
        <f t="array" ref="M146">SQRT(MMULT(MMULT(TRANSPOSE($A$4:$A$8),MMULT(TRANSPOSE(EXP(B147:F398)-1),EXP(B147:F398)-1)/COUNTA(#REF!)),$A$4:$A$8))*(-1/SQRT(2*PI())*EXP(-1*(NORMSINV($B$11))^2/2)/$B$11)</f>
        <v>-0.01913190906</v>
      </c>
      <c r="N146" s="101">
        <f t="shared" si="6"/>
        <v>-0.08719616105</v>
      </c>
      <c r="O146" s="100">
        <f>'Bond 1'!E135</f>
        <v>0.0003707823508</v>
      </c>
      <c r="P146" s="36">
        <f>'Bond 3'!G134</f>
        <v>0.0005440422249</v>
      </c>
      <c r="Q146" s="36">
        <f>'Bond 5'!I134</f>
        <v>-0.0004379270644</v>
      </c>
      <c r="R146" s="36">
        <f>'Bond 10'!N134</f>
        <v>0</v>
      </c>
      <c r="S146" s="36">
        <f>'Bond 20'!X134</f>
        <v>0</v>
      </c>
      <c r="T146" s="101">
        <f t="shared" si="7"/>
        <v>0.00009537950225</v>
      </c>
    </row>
    <row r="147" ht="12.75" customHeight="1">
      <c r="A147" s="102">
        <f>Stocks!A389</f>
        <v>42956</v>
      </c>
      <c r="B147" s="287">
        <f>Bonds!V125/100</f>
        <v>-0.0003</v>
      </c>
      <c r="C147" s="288">
        <f>Bonds!X125/100</f>
        <v>-0.0002</v>
      </c>
      <c r="D147" s="288">
        <f>Bonds!Z125/100</f>
        <v>-0.0002</v>
      </c>
      <c r="E147" s="288">
        <f>Bonds!AE125/100</f>
        <v>-0.0002</v>
      </c>
      <c r="F147" s="289">
        <f>Bonds!AO125/100</f>
        <v>-0.0005</v>
      </c>
      <c r="G147" s="36">
        <f t="array" ref="G147">SQRT(MMULT(MMULT(TRANSPOSE($A$4:$A$8),MMULT(TRANSPOSE(EXP(B148:$F$530)-1),EXP(B148:$F$530)-1)/COUNTA($F148:F$530)),$A$4:$A$8))*NORMSINV($B$11)</f>
        <v>-0.001229366732</v>
      </c>
      <c r="H147" s="24">
        <f t="shared" si="3"/>
        <v>1</v>
      </c>
      <c r="I147" s="36">
        <f t="array" ref="I147">SQRT(MMULT(MMULT(TRANSPOSE($A$4:$A$8),MMULT(TRANSPOSE(EXP(B148:F399)-1),EXP(B148:F399)-1)/COUNTA(F148:F399)),$A$4:$A$8))*NORMSINV($B$11)</f>
        <v>-0.001051199699</v>
      </c>
      <c r="J147" s="24">
        <f t="shared" si="4"/>
        <v>1</v>
      </c>
      <c r="K147" s="36">
        <f t="shared" si="5"/>
        <v>-0.003887598952</v>
      </c>
      <c r="L147" s="100">
        <f t="array" ref="L147">SQRT(MMULT(MMULT(TRANSPOSE($A$4:$A$8),MMULT(TRANSPOSE(EXP(B148:$F$532)-1),EXP(B148:$F$532)-1)/COUNTA(#REF!)),$A$4:$A$8))*(-1/SQRT(2*PI())*EXP(-1*(NORMSINV($B$11))^2/2)/$B$11)</f>
        <v>-0.02756375028</v>
      </c>
      <c r="M147" s="36">
        <f t="array" ref="M147">SQRT(MMULT(MMULT(TRANSPOSE($A$4:$A$8),MMULT(TRANSPOSE(EXP(B148:F399)-1),EXP(B148:F399)-1)/COUNTA(#REF!)),$A$4:$A$8))*(-1/SQRT(2*PI())*EXP(-1*(NORMSINV($B$11))^2/2)/$B$11)</f>
        <v>-0.01911802219</v>
      </c>
      <c r="N147" s="101">
        <f t="shared" si="6"/>
        <v>-0.08716423173</v>
      </c>
      <c r="O147" s="100">
        <f>'Bond 1'!E136</f>
        <v>0.0002779836916</v>
      </c>
      <c r="P147" s="36">
        <f>'Bond 3'!G135</f>
        <v>0.0005439398414</v>
      </c>
      <c r="Q147" s="36">
        <f>'Bond 5'!I135</f>
        <v>-0.0008757733943</v>
      </c>
      <c r="R147" s="36">
        <f>'Bond 10'!N135</f>
        <v>-0.001534113093</v>
      </c>
      <c r="S147" s="36">
        <f>'Bond 20'!X135</f>
        <v>-0.005525624989</v>
      </c>
      <c r="T147" s="101">
        <f t="shared" si="7"/>
        <v>-0.001422717589</v>
      </c>
    </row>
    <row r="148" ht="12.75" customHeight="1">
      <c r="A148" s="102">
        <f>Stocks!A388</f>
        <v>42955</v>
      </c>
      <c r="B148" s="287">
        <f>Bonds!V126/100</f>
        <v>-0.0002</v>
      </c>
      <c r="C148" s="288">
        <f>Bonds!X126/100</f>
        <v>0</v>
      </c>
      <c r="D148" s="288">
        <f>Bonds!Z126/100</f>
        <v>0.0002</v>
      </c>
      <c r="E148" s="288">
        <f>Bonds!AE126/100</f>
        <v>0.0004</v>
      </c>
      <c r="F148" s="289">
        <f>Bonds!AO126/100</f>
        <v>0.0004</v>
      </c>
      <c r="G148" s="36">
        <f t="array" ref="G148">SQRT(MMULT(MMULT(TRANSPOSE($A$4:$A$8),MMULT(TRANSPOSE(EXP(B149:$F$530)-1),EXP(B149:$F$530)-1)/COUNTA($F149:F$530)),$A$4:$A$8))*NORMSINV($B$11)</f>
        <v>-0.001230827401</v>
      </c>
      <c r="H148" s="24">
        <f t="shared" si="3"/>
        <v>0</v>
      </c>
      <c r="I148" s="36">
        <f t="array" ref="I148">SQRT(MMULT(MMULT(TRANSPOSE($A$4:$A$8),MMULT(TRANSPOSE(EXP(B149:F400)-1),EXP(B149:F400)-1)/COUNTA(F149:F400)),$A$4:$A$8))*NORMSINV($B$11)</f>
        <v>-0.001051856656</v>
      </c>
      <c r="J148" s="24">
        <f t="shared" si="4"/>
        <v>0</v>
      </c>
      <c r="K148" s="36">
        <f t="shared" si="5"/>
        <v>-0.003892217995</v>
      </c>
      <c r="L148" s="100">
        <f t="array" ref="L148">SQRT(MMULT(MMULT(TRANSPOSE($A$4:$A$8),MMULT(TRANSPOSE(EXP(B149:$F$532)-1),EXP(B149:$F$532)-1)/COUNTA(#REF!)),$A$4:$A$8))*(-1/SQRT(2*PI())*EXP(-1*(NORMSINV($B$11))^2/2)/$B$11)</f>
        <v>-0.02756044978</v>
      </c>
      <c r="M148" s="36">
        <f t="array" ref="M148">SQRT(MMULT(MMULT(TRANSPOSE($A$4:$A$8),MMULT(TRANSPOSE(EXP(B149:F400)-1),EXP(B149:F400)-1)/COUNTA(#REF!)),$A$4:$A$8))*(-1/SQRT(2*PI())*EXP(-1*(NORMSINV($B$11))^2/2)/$B$11)</f>
        <v>-0.01912997018</v>
      </c>
      <c r="N148" s="101">
        <f t="shared" si="6"/>
        <v>-0.08715379465</v>
      </c>
      <c r="O148" s="100">
        <f>'Bond 1'!E137</f>
        <v>0.0001852709588</v>
      </c>
      <c r="P148" s="36">
        <f>'Bond 3'!G136</f>
        <v>0</v>
      </c>
      <c r="Q148" s="36">
        <f>'Bond 5'!I136</f>
        <v>0.0008755843889</v>
      </c>
      <c r="R148" s="36">
        <f>'Bond 10'!N136</f>
        <v>0.003067014818</v>
      </c>
      <c r="S148" s="36">
        <f>'Bond 20'!X136</f>
        <v>0.004407630291</v>
      </c>
      <c r="T148" s="101">
        <f t="shared" si="7"/>
        <v>0.001707100091</v>
      </c>
    </row>
    <row r="149" ht="12.75" customHeight="1">
      <c r="A149" s="102">
        <f>Stocks!A387</f>
        <v>42954</v>
      </c>
      <c r="B149" s="287">
        <f>Bonds!V127/100</f>
        <v>0.0003</v>
      </c>
      <c r="C149" s="288">
        <f>Bonds!X127/100</f>
        <v>0.0002</v>
      </c>
      <c r="D149" s="288">
        <f>Bonds!Z127/100</f>
        <v>0.0001</v>
      </c>
      <c r="E149" s="288">
        <f>Bonds!AE127/100</f>
        <v>0</v>
      </c>
      <c r="F149" s="289">
        <f>Bonds!AO127/100</f>
        <v>0.0003</v>
      </c>
      <c r="G149" s="36">
        <f t="array" ref="G149">SQRT(MMULT(MMULT(TRANSPOSE($A$4:$A$8),MMULT(TRANSPOSE(EXP(B150:$F$530)-1),EXP(B150:$F$530)-1)/COUNTA($F150:F$530)),$A$4:$A$8))*NORMSINV($B$11)</f>
        <v>-0.001232254828</v>
      </c>
      <c r="H149" s="24">
        <f t="shared" si="3"/>
        <v>0</v>
      </c>
      <c r="I149" s="36">
        <f t="array" ref="I149">SQRT(MMULT(MMULT(TRANSPOSE($A$4:$A$8),MMULT(TRANSPOSE(EXP(B150:F401)-1),EXP(B150:F401)-1)/COUNTA(F150:F401)),$A$4:$A$8))*NORMSINV($B$11)</f>
        <v>-0.001054073657</v>
      </c>
      <c r="J149" s="24">
        <f t="shared" si="4"/>
        <v>0</v>
      </c>
      <c r="K149" s="36">
        <f t="shared" si="5"/>
        <v>-0.003896731913</v>
      </c>
      <c r="L149" s="100">
        <f t="array" ref="L149">SQRT(MMULT(MMULT(TRANSPOSE($A$4:$A$8),MMULT(TRANSPOSE(EXP(B150:$F$532)-1),EXP(B150:$F$532)-1)/COUNTA(#REF!)),$A$4:$A$8))*(-1/SQRT(2*PI())*EXP(-1*(NORMSINV($B$11))^2/2)/$B$11)</f>
        <v>-0.02755627305</v>
      </c>
      <c r="M149" s="36">
        <f t="array" ref="M149">SQRT(MMULT(MMULT(TRANSPOSE($A$4:$A$8),MMULT(TRANSPOSE(EXP(B150:F401)-1),EXP(B150:F401)-1)/COUNTA(#REF!)),$A$4:$A$8))*(-1/SQRT(2*PI())*EXP(-1*(NORMSINV($B$11))^2/2)/$B$11)</f>
        <v>-0.01917029047</v>
      </c>
      <c r="N149" s="101">
        <f t="shared" si="6"/>
        <v>-0.08714058665</v>
      </c>
      <c r="O149" s="100">
        <f>'Bond 1'!E138</f>
        <v>-0.0002778549597</v>
      </c>
      <c r="P149" s="36">
        <f>'Bond 3'!G137</f>
        <v>-0.0005438389897</v>
      </c>
      <c r="Q149" s="36">
        <f>'Bond 5'!I137</f>
        <v>0.0004379004832</v>
      </c>
      <c r="R149" s="36">
        <f>'Bond 10'!N137</f>
        <v>0</v>
      </c>
      <c r="S149" s="36">
        <f>'Bond 20'!X137</f>
        <v>0.003313509507</v>
      </c>
      <c r="T149" s="101">
        <f t="shared" si="7"/>
        <v>0.0005859432081</v>
      </c>
    </row>
    <row r="150" ht="12.75" customHeight="1">
      <c r="A150" s="102">
        <f>Stocks!A386</f>
        <v>42951</v>
      </c>
      <c r="B150" s="287">
        <f>Bonds!V128/100</f>
        <v>-0.0003</v>
      </c>
      <c r="C150" s="288">
        <f>Bonds!X128/100</f>
        <v>-0.0002</v>
      </c>
      <c r="D150" s="288">
        <f>Bonds!Z128/100</f>
        <v>0</v>
      </c>
      <c r="E150" s="288">
        <f>Bonds!AE128/100</f>
        <v>0.0003</v>
      </c>
      <c r="F150" s="289">
        <f>Bonds!AO128/100</f>
        <v>0.0006</v>
      </c>
      <c r="G150" s="36">
        <f t="array" ref="G150">SQRT(MMULT(MMULT(TRANSPOSE($A$4:$A$8),MMULT(TRANSPOSE(EXP(B151:$F$530)-1),EXP(B151:$F$530)-1)/COUNTA($F151:F$530)),$A$4:$A$8))*NORMSINV($B$11)</f>
        <v>-0.001233838161</v>
      </c>
      <c r="H150" s="24">
        <f t="shared" si="3"/>
        <v>0</v>
      </c>
      <c r="I150" s="36">
        <f t="array" ref="I150">SQRT(MMULT(MMULT(TRANSPOSE($A$4:$A$8),MMULT(TRANSPOSE(EXP(B151:F402)-1),EXP(B151:F402)-1)/COUNTA(F151:F402)),$A$4:$A$8))*NORMSINV($B$11)</f>
        <v>-0.001058170199</v>
      </c>
      <c r="J150" s="24">
        <f t="shared" si="4"/>
        <v>0</v>
      </c>
      <c r="K150" s="36">
        <f t="shared" si="5"/>
        <v>-0.003901738852</v>
      </c>
      <c r="L150" s="100">
        <f t="array" ref="L150">SQRT(MMULT(MMULT(TRANSPOSE($A$4:$A$8),MMULT(TRANSPOSE(EXP(B151:$F$532)-1),EXP(B151:$F$532)-1)/COUNTA(#REF!)),$A$4:$A$8))*(-1/SQRT(2*PI())*EXP(-1*(NORMSINV($B$11))^2/2)/$B$11)</f>
        <v>-0.02755544695</v>
      </c>
      <c r="M150" s="36">
        <f t="array" ref="M150">SQRT(MMULT(MMULT(TRANSPOSE($A$4:$A$8),MMULT(TRANSPOSE(EXP(B151:F402)-1),EXP(B151:F402)-1)/COUNTA(#REF!)),$A$4:$A$8))*(-1/SQRT(2*PI())*EXP(-1*(NORMSINV($B$11))^2/2)/$B$11)</f>
        <v>-0.01924479371</v>
      </c>
      <c r="N150" s="101">
        <f t="shared" si="6"/>
        <v>-0.08713797431</v>
      </c>
      <c r="O150" s="100">
        <f>'Bond 1'!E139</f>
        <v>0.0002779321845</v>
      </c>
      <c r="P150" s="36">
        <f>'Bond 3'!G138</f>
        <v>0.0005439421251</v>
      </c>
      <c r="Q150" s="36">
        <f>'Bond 5'!I138</f>
        <v>0</v>
      </c>
      <c r="R150" s="36">
        <f>'Bond 10'!N138</f>
        <v>0.00230222781</v>
      </c>
      <c r="S150" s="36">
        <f>'Bond 20'!X138</f>
        <v>0.00663805718</v>
      </c>
      <c r="T150" s="101">
        <f t="shared" si="7"/>
        <v>0.00195243186</v>
      </c>
    </row>
    <row r="151" ht="12.75" customHeight="1">
      <c r="A151" s="102">
        <f>Stocks!A385</f>
        <v>42950</v>
      </c>
      <c r="B151" s="287">
        <f>Bonds!V129/100</f>
        <v>-0.0005</v>
      </c>
      <c r="C151" s="288">
        <f>Bonds!X129/100</f>
        <v>-0.0005</v>
      </c>
      <c r="D151" s="288">
        <f>Bonds!Z129/100</f>
        <v>-0.0007</v>
      </c>
      <c r="E151" s="288">
        <f>Bonds!AE129/100</f>
        <v>-0.0007</v>
      </c>
      <c r="F151" s="289">
        <f>Bonds!AO129/100</f>
        <v>-0.0004</v>
      </c>
      <c r="G151" s="36">
        <f t="array" ref="G151">SQRT(MMULT(MMULT(TRANSPOSE($A$4:$A$8),MMULT(TRANSPOSE(EXP(B152:$F$530)-1),EXP(B152:$F$530)-1)/COUNTA($F152:F$530)),$A$4:$A$8))*NORMSINV($B$11)</f>
        <v>-0.001233652293</v>
      </c>
      <c r="H151" s="24">
        <f t="shared" si="3"/>
        <v>1</v>
      </c>
      <c r="I151" s="36">
        <f t="array" ref="I151">SQRT(MMULT(MMULT(TRANSPOSE($A$4:$A$8),MMULT(TRANSPOSE(EXP(B152:F403)-1),EXP(B152:F403)-1)/COUNTA(F152:F403)),$A$4:$A$8))*NORMSINV($B$11)</f>
        <v>-0.001056452902</v>
      </c>
      <c r="J151" s="24">
        <f t="shared" si="4"/>
        <v>1</v>
      </c>
      <c r="K151" s="36">
        <f t="shared" si="5"/>
        <v>-0.003901151086</v>
      </c>
      <c r="L151" s="100">
        <f t="array" ref="L151">SQRT(MMULT(MMULT(TRANSPOSE($A$4:$A$8),MMULT(TRANSPOSE(EXP(B152:$F$532)-1),EXP(B152:$F$532)-1)/COUNTA(#REF!)),$A$4:$A$8))*(-1/SQRT(2*PI())*EXP(-1*(NORMSINV($B$11))^2/2)/$B$11)</f>
        <v>-0.02751502036</v>
      </c>
      <c r="M151" s="36">
        <f t="array" ref="M151">SQRT(MMULT(MMULT(TRANSPOSE($A$4:$A$8),MMULT(TRANSPOSE(EXP(B152:F403)-1),EXP(B152:F403)-1)/COUNTA(#REF!)),$A$4:$A$8))*(-1/SQRT(2*PI())*EXP(-1*(NORMSINV($B$11))^2/2)/$B$11)</f>
        <v>-0.01921356146</v>
      </c>
      <c r="N151" s="101">
        <f t="shared" si="6"/>
        <v>-0.08701013419</v>
      </c>
      <c r="O151" s="100">
        <f>'Bond 1'!E140</f>
        <v>0.0004630915995</v>
      </c>
      <c r="P151" s="36">
        <f>'Bond 3'!G139</f>
        <v>0.001359597474</v>
      </c>
      <c r="Q151" s="36">
        <f>'Bond 5'!I139</f>
        <v>-0.003065665491</v>
      </c>
      <c r="R151" s="36">
        <f>'Bond 10'!N139</f>
        <v>-0.005375952939</v>
      </c>
      <c r="S151" s="36">
        <f>'Bond 20'!X139</f>
        <v>-0.004441923475</v>
      </c>
      <c r="T151" s="101">
        <f t="shared" si="7"/>
        <v>-0.002212170566</v>
      </c>
    </row>
    <row r="152" ht="12.75" customHeight="1">
      <c r="A152" s="102">
        <f>Stocks!A384</f>
        <v>42949</v>
      </c>
      <c r="B152" s="287">
        <f>Bonds!V130/100</f>
        <v>0.0002</v>
      </c>
      <c r="C152" s="288">
        <f>Bonds!X130/100</f>
        <v>-0.0002</v>
      </c>
      <c r="D152" s="288">
        <f>Bonds!Z130/100</f>
        <v>-0.0004</v>
      </c>
      <c r="E152" s="288">
        <f>Bonds!AE130/100</f>
        <v>-0.0007</v>
      </c>
      <c r="F152" s="289">
        <f>Bonds!AO130/100</f>
        <v>-0.0009</v>
      </c>
      <c r="G152" s="36">
        <f t="array" ref="G152">SQRT(MMULT(MMULT(TRANSPOSE($A$4:$A$8),MMULT(TRANSPOSE(EXP(B153:$F$530)-1),EXP(B153:$F$530)-1)/COUNTA($F153:F$530)),$A$4:$A$8))*NORMSINV($B$11)</f>
        <v>-0.00123435618</v>
      </c>
      <c r="H152" s="24">
        <f t="shared" si="3"/>
        <v>1</v>
      </c>
      <c r="I152" s="36">
        <f t="array" ref="I152">SQRT(MMULT(MMULT(TRANSPOSE($A$4:$A$8),MMULT(TRANSPOSE(EXP(B153:F404)-1),EXP(B153:F404)-1)/COUNTA(F153:F404)),$A$4:$A$8))*NORMSINV($B$11)</f>
        <v>-0.00105492869</v>
      </c>
      <c r="J152" s="24">
        <f t="shared" si="4"/>
        <v>1</v>
      </c>
      <c r="K152" s="36">
        <f t="shared" si="5"/>
        <v>-0.003903376972</v>
      </c>
      <c r="L152" s="100">
        <f t="array" ref="L152">SQRT(MMULT(MMULT(TRANSPOSE($A$4:$A$8),MMULT(TRANSPOSE(EXP(B153:$F$532)-1),EXP(B153:$F$532)-1)/COUNTA(#REF!)),$A$4:$A$8))*(-1/SQRT(2*PI())*EXP(-1*(NORMSINV($B$11))^2/2)/$B$11)</f>
        <v>-0.02749437545</v>
      </c>
      <c r="M152" s="36">
        <f t="array" ref="M152">SQRT(MMULT(MMULT(TRANSPOSE($A$4:$A$8),MMULT(TRANSPOSE(EXP(B153:F404)-1),EXP(B153:F404)-1)/COUNTA(#REF!)),$A$4:$A$8))*(-1/SQRT(2*PI())*EXP(-1*(NORMSINV($B$11))^2/2)/$B$11)</f>
        <v>-0.01918584083</v>
      </c>
      <c r="N152" s="101">
        <f t="shared" si="6"/>
        <v>-0.08694484926</v>
      </c>
      <c r="O152" s="100">
        <f>'Bond 1'!E141</f>
        <v>-0.000185150898</v>
      </c>
      <c r="P152" s="36">
        <f>'Bond 3'!G140</f>
        <v>0.0005435768754</v>
      </c>
      <c r="Q152" s="36">
        <f>'Bond 5'!I140</f>
        <v>-0.001750434506</v>
      </c>
      <c r="R152" s="36">
        <f>'Bond 10'!N140</f>
        <v>-0.005368290604</v>
      </c>
      <c r="S152" s="36">
        <f>'Bond 20'!X140</f>
        <v>-0.009974921633</v>
      </c>
      <c r="T152" s="101">
        <f t="shared" si="7"/>
        <v>-0.003347044153</v>
      </c>
    </row>
    <row r="153" ht="12.75" customHeight="1">
      <c r="A153" s="102">
        <f>Stocks!A383</f>
        <v>42948</v>
      </c>
      <c r="B153" s="287">
        <f>Bonds!V131/100</f>
        <v>-0.0002</v>
      </c>
      <c r="C153" s="288">
        <f>Bonds!X131/100</f>
        <v>0</v>
      </c>
      <c r="D153" s="288">
        <f>Bonds!Z131/100</f>
        <v>0</v>
      </c>
      <c r="E153" s="288">
        <f>Bonds!AE131/100</f>
        <v>0.0001</v>
      </c>
      <c r="F153" s="289">
        <f>Bonds!AO131/100</f>
        <v>0.0003</v>
      </c>
      <c r="G153" s="36">
        <f t="array" ref="G153">SQRT(MMULT(MMULT(TRANSPOSE($A$4:$A$8),MMULT(TRANSPOSE(EXP(B154:$F$530)-1),EXP(B154:$F$530)-1)/COUNTA($F154:F$530)),$A$4:$A$8))*NORMSINV($B$11)</f>
        <v>-0.001235982875</v>
      </c>
      <c r="H153" s="24">
        <f t="shared" si="3"/>
        <v>0</v>
      </c>
      <c r="I153" s="36">
        <f t="array" ref="I153">SQRT(MMULT(MMULT(TRANSPOSE($A$4:$A$8),MMULT(TRANSPOSE(EXP(B154:F405)-1),EXP(B154:F405)-1)/COUNTA(F154:F405)),$A$4:$A$8))*NORMSINV($B$11)</f>
        <v>-0.001055498741</v>
      </c>
      <c r="J153" s="24">
        <f t="shared" si="4"/>
        <v>0</v>
      </c>
      <c r="K153" s="36">
        <f t="shared" si="5"/>
        <v>-0.003908521034</v>
      </c>
      <c r="L153" s="100">
        <f t="array" ref="L153">SQRT(MMULT(MMULT(TRANSPOSE($A$4:$A$8),MMULT(TRANSPOSE(EXP(B154:$F$532)-1),EXP(B154:$F$532)-1)/COUNTA(#REF!)),$A$4:$A$8))*(-1/SQRT(2*PI())*EXP(-1*(NORMSINV($B$11))^2/2)/$B$11)</f>
        <v>-0.02749416862</v>
      </c>
      <c r="M153" s="36">
        <f t="array" ref="M153">SQRT(MMULT(MMULT(TRANSPOSE($A$4:$A$8),MMULT(TRANSPOSE(EXP(B154:F405)-1),EXP(B154:F405)-1)/COUNTA(#REF!)),$A$4:$A$8))*(-1/SQRT(2*PI())*EXP(-1*(NORMSINV($B$11))^2/2)/$B$11)</f>
        <v>-0.01919620828</v>
      </c>
      <c r="N153" s="101">
        <f t="shared" si="6"/>
        <v>-0.0869441952</v>
      </c>
      <c r="O153" s="100">
        <f>'Bond 1'!E142</f>
        <v>0.0001851851852</v>
      </c>
      <c r="P153" s="36">
        <f>'Bond 3'!G141</f>
        <v>0</v>
      </c>
      <c r="Q153" s="36">
        <f>'Bond 5'!I141</f>
        <v>0</v>
      </c>
      <c r="R153" s="36">
        <f>'Bond 10'!N141</f>
        <v>0.0007657046576</v>
      </c>
      <c r="S153" s="36">
        <f>'Bond 20'!X141</f>
        <v>0.003307762425</v>
      </c>
      <c r="T153" s="101">
        <f t="shared" si="7"/>
        <v>0.0008517304536</v>
      </c>
    </row>
    <row r="154" ht="12.75" customHeight="1">
      <c r="A154" s="102">
        <f>Stocks!A382</f>
        <v>42947</v>
      </c>
      <c r="B154" s="287">
        <f>Bonds!V132/100</f>
        <v>-0.0002</v>
      </c>
      <c r="C154" s="288">
        <f>Bonds!X132/100</f>
        <v>0</v>
      </c>
      <c r="D154" s="288">
        <f>Bonds!Z132/100</f>
        <v>0.0002</v>
      </c>
      <c r="E154" s="288">
        <f>Bonds!AE132/100</f>
        <v>0.0003</v>
      </c>
      <c r="F154" s="289">
        <f>Bonds!AO132/100</f>
        <v>0.0002</v>
      </c>
      <c r="G154" s="36">
        <f t="array" ref="G154">SQRT(MMULT(MMULT(TRANSPOSE($A$4:$A$8),MMULT(TRANSPOSE(EXP(B155:$F$530)-1),EXP(B155:$F$530)-1)/COUNTA($F155:F$530)),$A$4:$A$8))*NORMSINV($B$11)</f>
        <v>-0.001237567203</v>
      </c>
      <c r="H154" s="24">
        <f t="shared" si="3"/>
        <v>0</v>
      </c>
      <c r="I154" s="36">
        <f t="array" ref="I154">SQRT(MMULT(MMULT(TRANSPOSE($A$4:$A$8),MMULT(TRANSPOSE(EXP(B155:F406)-1),EXP(B155:F406)-1)/COUNTA(F155:F406)),$A$4:$A$8))*NORMSINV($B$11)</f>
        <v>-0.001055498416</v>
      </c>
      <c r="J154" s="24">
        <f t="shared" si="4"/>
        <v>0</v>
      </c>
      <c r="K154" s="36">
        <f t="shared" si="5"/>
        <v>-0.003913531119</v>
      </c>
      <c r="L154" s="100">
        <f t="array" ref="L154">SQRT(MMULT(MMULT(TRANSPOSE($A$4:$A$8),MMULT(TRANSPOSE(EXP(B155:$F$532)-1),EXP(B155:$F$532)-1)/COUNTA(#REF!)),$A$4:$A$8))*(-1/SQRT(2*PI())*EXP(-1*(NORMSINV($B$11))^2/2)/$B$11)</f>
        <v>-0.02749287625</v>
      </c>
      <c r="M154" s="36">
        <f t="array" ref="M154">SQRT(MMULT(MMULT(TRANSPOSE($A$4:$A$8),MMULT(TRANSPOSE(EXP(B155:F406)-1),EXP(B155:F406)-1)/COUNTA(#REF!)),$A$4:$A$8))*(-1/SQRT(2*PI())*EXP(-1*(NORMSINV($B$11))^2/2)/$B$11)</f>
        <v>-0.01919620236</v>
      </c>
      <c r="N154" s="101">
        <f t="shared" si="6"/>
        <v>-0.08694010837</v>
      </c>
      <c r="O154" s="100">
        <f>'Bond 1'!E143</f>
        <v>0.000185150898</v>
      </c>
      <c r="P154" s="36">
        <f>'Bond 3'!G142</f>
        <v>0</v>
      </c>
      <c r="Q154" s="36">
        <f>'Bond 5'!I142</f>
        <v>0.0008748127441</v>
      </c>
      <c r="R154" s="36">
        <f>'Bond 10'!N142</f>
        <v>0.002297682067</v>
      </c>
      <c r="S154" s="36">
        <f>'Bond 20'!X142</f>
        <v>0.002209291069</v>
      </c>
      <c r="T154" s="101">
        <f t="shared" si="7"/>
        <v>0.001113387356</v>
      </c>
    </row>
    <row r="155" ht="12.75" customHeight="1">
      <c r="A155" s="102">
        <f>Stocks!A381</f>
        <v>42944</v>
      </c>
      <c r="B155" s="287">
        <f>Bonds!V133/100</f>
        <v>0</v>
      </c>
      <c r="C155" s="288">
        <f>Bonds!X133/100</f>
        <v>0.0001</v>
      </c>
      <c r="D155" s="288">
        <f>Bonds!Z133/100</f>
        <v>0.0002</v>
      </c>
      <c r="E155" s="288">
        <f>Bonds!AE133/100</f>
        <v>0.0002</v>
      </c>
      <c r="F155" s="289">
        <f>Bonds!AO133/100</f>
        <v>-0.0003</v>
      </c>
      <c r="G155" s="36">
        <f t="array" ref="G155">SQRT(MMULT(MMULT(TRANSPOSE($A$4:$A$8),MMULT(TRANSPOSE(EXP(B156:$F$530)-1),EXP(B156:$F$530)-1)/COUNTA($F156:F$530)),$A$4:$A$8))*NORMSINV($B$11)</f>
        <v>-0.001239206869</v>
      </c>
      <c r="H155" s="24">
        <f t="shared" si="3"/>
        <v>0</v>
      </c>
      <c r="I155" s="36">
        <f t="array" ref="I155">SQRT(MMULT(MMULT(TRANSPOSE($A$4:$A$8),MMULT(TRANSPOSE(EXP(B156:F407)-1),EXP(B156:F407)-1)/COUNTA(F156:F407)),$A$4:$A$8))*NORMSINV($B$11)</f>
        <v>-0.001061336904</v>
      </c>
      <c r="J155" s="24">
        <f t="shared" si="4"/>
        <v>0</v>
      </c>
      <c r="K155" s="36">
        <f t="shared" si="5"/>
        <v>-0.003918716198</v>
      </c>
      <c r="L155" s="100">
        <f t="array" ref="L155">SQRT(MMULT(MMULT(TRANSPOSE($A$4:$A$8),MMULT(TRANSPOSE(EXP(B156:$F$532)-1),EXP(B156:$F$532)-1)/COUNTA(#REF!)),$A$4:$A$8))*(-1/SQRT(2*PI())*EXP(-1*(NORMSINV($B$11))^2/2)/$B$11)</f>
        <v>-0.02749266936</v>
      </c>
      <c r="M155" s="36">
        <f t="array" ref="M155">SQRT(MMULT(MMULT(TRANSPOSE($A$4:$A$8),MMULT(TRANSPOSE(EXP(B156:F407)-1),EXP(B156:F407)-1)/COUNTA(#REF!)),$A$4:$A$8))*(-1/SQRT(2*PI())*EXP(-1*(NORMSINV($B$11))^2/2)/$B$11)</f>
        <v>-0.01930238612</v>
      </c>
      <c r="N155" s="101">
        <f t="shared" si="6"/>
        <v>-0.08693945415</v>
      </c>
      <c r="O155" s="100">
        <f>'Bond 1'!E144</f>
        <v>0</v>
      </c>
      <c r="P155" s="36">
        <f>'Bond 3'!G143</f>
        <v>-0.0002717361885</v>
      </c>
      <c r="Q155" s="36">
        <f>'Bond 5'!I143</f>
        <v>0.0008750263551</v>
      </c>
      <c r="R155" s="36">
        <f>'Bond 10'!N143</f>
        <v>0.001532846587</v>
      </c>
      <c r="S155" s="36">
        <f>'Bond 20'!X143</f>
        <v>-0.003317678164</v>
      </c>
      <c r="T155" s="101">
        <f t="shared" si="7"/>
        <v>-0.000236308282</v>
      </c>
    </row>
    <row r="156" ht="12.75" customHeight="1">
      <c r="A156" s="102">
        <f>Stocks!A380</f>
        <v>42943</v>
      </c>
      <c r="B156" s="287">
        <f>Bonds!V134/100</f>
        <v>0</v>
      </c>
      <c r="C156" s="288">
        <f>Bonds!X134/100</f>
        <v>0.0002</v>
      </c>
      <c r="D156" s="288">
        <f>Bonds!Z134/100</f>
        <v>0.0003</v>
      </c>
      <c r="E156" s="288">
        <f>Bonds!AE134/100</f>
        <v>0.0001</v>
      </c>
      <c r="F156" s="289">
        <f>Bonds!AO134/100</f>
        <v>-0.0002</v>
      </c>
      <c r="G156" s="36">
        <f t="array" ref="G156">SQRT(MMULT(MMULT(TRANSPOSE($A$4:$A$8),MMULT(TRANSPOSE(EXP(B157:$F$530)-1),EXP(B157:$F$530)-1)/COUNTA($F157:F$530)),$A$4:$A$8))*NORMSINV($B$11)</f>
        <v>-0.001240825122</v>
      </c>
      <c r="H156" s="24">
        <f t="shared" si="3"/>
        <v>0</v>
      </c>
      <c r="I156" s="36">
        <f t="array" ref="I156">SQRT(MMULT(MMULT(TRANSPOSE($A$4:$A$8),MMULT(TRANSPOSE(EXP(B157:F408)-1),EXP(B157:F408)-1)/COUNTA(F157:F408)),$A$4:$A$8))*NORMSINV($B$11)</f>
        <v>-0.001064216255</v>
      </c>
      <c r="J156" s="24">
        <f t="shared" si="4"/>
        <v>0</v>
      </c>
      <c r="K156" s="36">
        <f t="shared" si="5"/>
        <v>-0.003923833565</v>
      </c>
      <c r="L156" s="100">
        <f t="array" ref="L156">SQRT(MMULT(MMULT(TRANSPOSE($A$4:$A$8),MMULT(TRANSPOSE(EXP(B157:$F$532)-1),EXP(B157:$F$532)-1)/COUNTA(#REF!)),$A$4:$A$8))*(-1/SQRT(2*PI())*EXP(-1*(NORMSINV($B$11))^2/2)/$B$11)</f>
        <v>-0.02749184219</v>
      </c>
      <c r="M156" s="36">
        <f t="array" ref="M156">SQRT(MMULT(MMULT(TRANSPOSE($A$4:$A$8),MMULT(TRANSPOSE(EXP(B157:F408)-1),EXP(B157:F408)-1)/COUNTA(#REF!)),$A$4:$A$8))*(-1/SQRT(2*PI())*EXP(-1*(NORMSINV($B$11))^2/2)/$B$11)</f>
        <v>-0.01935475248</v>
      </c>
      <c r="N156" s="101">
        <f t="shared" si="6"/>
        <v>-0.08693683838</v>
      </c>
      <c r="O156" s="100">
        <f>'Bond 1'!E145</f>
        <v>0</v>
      </c>
      <c r="P156" s="36">
        <f>'Bond 3'!G144</f>
        <v>-0.000543526116</v>
      </c>
      <c r="Q156" s="36">
        <f>'Bond 5'!I144</f>
        <v>0.001312845027</v>
      </c>
      <c r="R156" s="36">
        <f>'Bond 10'!N144</f>
        <v>0.0007667459037</v>
      </c>
      <c r="S156" s="36">
        <f>'Bond 20'!X144</f>
        <v>-0.002207484723</v>
      </c>
      <c r="T156" s="101">
        <f t="shared" si="7"/>
        <v>-0.0001342839815</v>
      </c>
    </row>
    <row r="157" ht="12.75" customHeight="1">
      <c r="A157" s="102">
        <f>Stocks!A379</f>
        <v>42942</v>
      </c>
      <c r="B157" s="287">
        <f>Bonds!V135/100</f>
        <v>0.0002</v>
      </c>
      <c r="C157" s="288">
        <f>Bonds!X135/100</f>
        <v>-0.0006</v>
      </c>
      <c r="D157" s="288">
        <f>Bonds!Z135/100</f>
        <v>-0.0007</v>
      </c>
      <c r="E157" s="288">
        <f>Bonds!AE135/100</f>
        <v>-0.0008</v>
      </c>
      <c r="F157" s="289">
        <f>Bonds!AO135/100</f>
        <v>-0.0008</v>
      </c>
      <c r="G157" s="36">
        <f t="array" ref="G157">SQRT(MMULT(MMULT(TRANSPOSE($A$4:$A$8),MMULT(TRANSPOSE(EXP(B158:$F$530)-1),EXP(B158:$F$530)-1)/COUNTA($F158:F$530)),$A$4:$A$8))*NORMSINV($B$11)</f>
        <v>-0.001240784941</v>
      </c>
      <c r="H157" s="24">
        <f t="shared" si="3"/>
        <v>1</v>
      </c>
      <c r="I157" s="36">
        <f t="array" ref="I157">SQRT(MMULT(MMULT(TRANSPOSE($A$4:$A$8),MMULT(TRANSPOSE(EXP(B158:F409)-1),EXP(B158:F409)-1)/COUNTA(F158:F409)),$A$4:$A$8))*NORMSINV($B$11)</f>
        <v>-0.001063409753</v>
      </c>
      <c r="J157" s="24">
        <f t="shared" si="4"/>
        <v>1</v>
      </c>
      <c r="K157" s="36">
        <f t="shared" si="5"/>
        <v>-0.0039237065</v>
      </c>
      <c r="L157" s="100">
        <f t="array" ref="L157">SQRT(MMULT(MMULT(TRANSPOSE($A$4:$A$8),MMULT(TRANSPOSE(EXP(B158:$F$532)-1),EXP(B158:$F$532)-1)/COUNTA(#REF!)),$A$4:$A$8))*(-1/SQRT(2*PI())*EXP(-1*(NORMSINV($B$11))^2/2)/$B$11)</f>
        <v>-0.02745417471</v>
      </c>
      <c r="M157" s="36">
        <f t="array" ref="M157">SQRT(MMULT(MMULT(TRANSPOSE($A$4:$A$8),MMULT(TRANSPOSE(EXP(B158:F409)-1),EXP(B158:F409)-1)/COUNTA(#REF!)),$A$4:$A$8))*(-1/SQRT(2*PI())*EXP(-1*(NORMSINV($B$11))^2/2)/$B$11)</f>
        <v>-0.01934008475</v>
      </c>
      <c r="N157" s="101">
        <f t="shared" si="6"/>
        <v>-0.08681772336</v>
      </c>
      <c r="O157" s="100">
        <f>'Bond 1'!E146</f>
        <v>-0.0001851166235</v>
      </c>
      <c r="P157" s="36">
        <f>'Bond 3'!G145</f>
        <v>0.001630896637</v>
      </c>
      <c r="Q157" s="36">
        <f>'Bond 5'!I145</f>
        <v>-0.003064349736</v>
      </c>
      <c r="R157" s="36">
        <f>'Bond 10'!N145</f>
        <v>-0.006134859307</v>
      </c>
      <c r="S157" s="36">
        <f>'Bond 20'!X145</f>
        <v>-0.008817155089</v>
      </c>
      <c r="T157" s="101">
        <f t="shared" si="7"/>
        <v>-0.003314116824</v>
      </c>
    </row>
    <row r="158" ht="12.75" customHeight="1">
      <c r="A158" s="102">
        <f>Stocks!A378</f>
        <v>42941</v>
      </c>
      <c r="B158" s="287">
        <f>Bonds!V136/100</f>
        <v>-0.0003</v>
      </c>
      <c r="C158" s="288">
        <f>Bonds!X136/100</f>
        <v>-0.0003</v>
      </c>
      <c r="D158" s="288">
        <f>Bonds!Z136/100</f>
        <v>-0.0004</v>
      </c>
      <c r="E158" s="288">
        <f>Bonds!AE136/100</f>
        <v>-0.0002</v>
      </c>
      <c r="F158" s="289">
        <f>Bonds!AO136/100</f>
        <v>0.0001</v>
      </c>
      <c r="G158" s="36">
        <f t="array" ref="G158">SQRT(MMULT(MMULT(TRANSPOSE($A$4:$A$8),MMULT(TRANSPOSE(EXP(B159:$F$530)-1),EXP(B159:$F$530)-1)/COUNTA($F159:F$530)),$A$4:$A$8))*NORMSINV($B$11)</f>
        <v>-0.001242168249</v>
      </c>
      <c r="H158" s="24">
        <f t="shared" si="3"/>
        <v>0</v>
      </c>
      <c r="I158" s="36">
        <f t="array" ref="I158">SQRT(MMULT(MMULT(TRANSPOSE($A$4:$A$8),MMULT(TRANSPOSE(EXP(B159:F410)-1),EXP(B159:F410)-1)/COUNTA(F159:F410)),$A$4:$A$8))*NORMSINV($B$11)</f>
        <v>-0.001064230291</v>
      </c>
      <c r="J158" s="24">
        <f t="shared" si="4"/>
        <v>0</v>
      </c>
      <c r="K158" s="36">
        <f t="shared" si="5"/>
        <v>-0.003928080904</v>
      </c>
      <c r="L158" s="100">
        <f t="array" ref="L158">SQRT(MMULT(MMULT(TRANSPOSE($A$4:$A$8),MMULT(TRANSPOSE(EXP(B159:$F$532)-1),EXP(B159:$F$532)-1)/COUNTA(#REF!)),$A$4:$A$8))*(-1/SQRT(2*PI())*EXP(-1*(NORMSINV($B$11))^2/2)/$B$11)</f>
        <v>-0.02744791482</v>
      </c>
      <c r="M158" s="36">
        <f t="array" ref="M158">SQRT(MMULT(MMULT(TRANSPOSE($A$4:$A$8),MMULT(TRANSPOSE(EXP(B159:F410)-1),EXP(B159:F410)-1)/COUNTA(#REF!)),$A$4:$A$8))*(-1/SQRT(2*PI())*EXP(-1*(NORMSINV($B$11))^2/2)/$B$11)</f>
        <v>-0.01935500776</v>
      </c>
      <c r="N158" s="101">
        <f t="shared" si="6"/>
        <v>-0.08679792785</v>
      </c>
      <c r="O158" s="100">
        <f>'Bond 1'!E147</f>
        <v>0.000277726347</v>
      </c>
      <c r="P158" s="36">
        <f>'Bond 3'!G146</f>
        <v>0.0008149676213</v>
      </c>
      <c r="Q158" s="36">
        <f>'Bond 5'!I146</f>
        <v>-0.001749666216</v>
      </c>
      <c r="R158" s="36">
        <f>'Bond 10'!N146</f>
        <v>-0.001531143759</v>
      </c>
      <c r="S158" s="36">
        <f>'Bond 20'!X146</f>
        <v>0.001097311456</v>
      </c>
      <c r="T158" s="101">
        <f t="shared" si="7"/>
        <v>-0.0002181609101</v>
      </c>
    </row>
    <row r="159" ht="12.75" customHeight="1">
      <c r="A159" s="102">
        <f>Stocks!A377</f>
        <v>42940</v>
      </c>
      <c r="B159" s="287">
        <f>Bonds!V137/100</f>
        <v>0</v>
      </c>
      <c r="C159" s="288">
        <f>Bonds!X137/100</f>
        <v>0</v>
      </c>
      <c r="D159" s="288">
        <f>Bonds!Z137/100</f>
        <v>-0.0001</v>
      </c>
      <c r="E159" s="288">
        <f>Bonds!AE137/100</f>
        <v>0</v>
      </c>
      <c r="F159" s="289">
        <f>Bonds!AO137/100</f>
        <v>-0.0005</v>
      </c>
      <c r="G159" s="36">
        <f t="array" ref="G159">SQRT(MMULT(MMULT(TRANSPOSE($A$4:$A$8),MMULT(TRANSPOSE(EXP(B160:$F$530)-1),EXP(B160:$F$530)-1)/COUNTA($F160:F$530)),$A$4:$A$8))*NORMSINV($B$11)</f>
        <v>-0.001243756798</v>
      </c>
      <c r="H159" s="24">
        <f t="shared" si="3"/>
        <v>0</v>
      </c>
      <c r="I159" s="36">
        <f t="array" ref="I159">SQRT(MMULT(MMULT(TRANSPOSE($A$4:$A$8),MMULT(TRANSPOSE(EXP(B160:F411)-1),EXP(B160:F411)-1)/COUNTA(F160:F411)),$A$4:$A$8))*NORMSINV($B$11)</f>
        <v>-0.001064230243</v>
      </c>
      <c r="J159" s="24">
        <f t="shared" si="4"/>
        <v>1</v>
      </c>
      <c r="K159" s="36">
        <f t="shared" si="5"/>
        <v>-0.003933104338</v>
      </c>
      <c r="L159" s="100">
        <f t="array" ref="L159">SQRT(MMULT(MMULT(TRANSPOSE($A$4:$A$8),MMULT(TRANSPOSE(EXP(B160:$F$532)-1),EXP(B160:$F$532)-1)/COUNTA(#REF!)),$A$4:$A$8))*(-1/SQRT(2*PI())*EXP(-1*(NORMSINV($B$11))^2/2)/$B$11)</f>
        <v>-0.02744605224</v>
      </c>
      <c r="M159" s="36">
        <f t="array" ref="M159">SQRT(MMULT(MMULT(TRANSPOSE($A$4:$A$8),MMULT(TRANSPOSE(EXP(B160:F411)-1),EXP(B160:F411)-1)/COUNTA(#REF!)),$A$4:$A$8))*(-1/SQRT(2*PI())*EXP(-1*(NORMSINV($B$11))^2/2)/$B$11)</f>
        <v>-0.01935500688</v>
      </c>
      <c r="N159" s="101">
        <f t="shared" si="6"/>
        <v>-0.08679203787</v>
      </c>
      <c r="O159" s="100">
        <f>'Bond 1'!E148</f>
        <v>0</v>
      </c>
      <c r="P159" s="36">
        <f>'Bond 3'!G147</f>
        <v>0</v>
      </c>
      <c r="Q159" s="36">
        <f>'Bond 5'!I147</f>
        <v>-0.0004372190361</v>
      </c>
      <c r="R159" s="36">
        <f>'Bond 10'!N147</f>
        <v>0</v>
      </c>
      <c r="S159" s="36">
        <f>'Bond 20'!X147</f>
        <v>-0.005491736266</v>
      </c>
      <c r="T159" s="101">
        <f t="shared" si="7"/>
        <v>-0.00118579106</v>
      </c>
    </row>
    <row r="160" ht="12.75" customHeight="1">
      <c r="A160" s="102">
        <f>Stocks!A376</f>
        <v>42937</v>
      </c>
      <c r="B160" s="287">
        <f>Bonds!V138/100</f>
        <v>0.0002</v>
      </c>
      <c r="C160" s="288">
        <f>Bonds!X138/100</f>
        <v>0.0008</v>
      </c>
      <c r="D160" s="288">
        <f>Bonds!Z138/100</f>
        <v>0.0011</v>
      </c>
      <c r="E160" s="288">
        <f>Bonds!AE138/100</f>
        <v>0.0008</v>
      </c>
      <c r="F160" s="289">
        <f>Bonds!AO138/100</f>
        <v>0.0002</v>
      </c>
      <c r="G160" s="36">
        <f t="array" ref="G160">SQRT(MMULT(MMULT(TRANSPOSE($A$4:$A$8),MMULT(TRANSPOSE(EXP(B161:$F$530)-1),EXP(B161:$F$530)-1)/COUNTA($F161:F$530)),$A$4:$A$8))*NORMSINV($B$11)</f>
        <v>-0.001243175243</v>
      </c>
      <c r="H160" s="24">
        <f t="shared" si="3"/>
        <v>0</v>
      </c>
      <c r="I160" s="36">
        <f t="array" ref="I160">SQRT(MMULT(MMULT(TRANSPOSE($A$4:$A$8),MMULT(TRANSPOSE(EXP(B161:F412)-1),EXP(B161:F412)-1)/COUNTA(F161:F412)),$A$4:$A$8))*NORMSINV($B$11)</f>
        <v>-0.001062301029</v>
      </c>
      <c r="J160" s="24">
        <f t="shared" si="4"/>
        <v>0</v>
      </c>
      <c r="K160" s="36">
        <f t="shared" si="5"/>
        <v>-0.003931265299</v>
      </c>
      <c r="L160" s="100">
        <f t="array" ref="L160">SQRT(MMULT(MMULT(TRANSPOSE($A$4:$A$8),MMULT(TRANSPOSE(EXP(B161:$F$532)-1),EXP(B161:$F$532)-1)/COUNTA(#REF!)),$A$4:$A$8))*(-1/SQRT(2*PI())*EXP(-1*(NORMSINV($B$11))^2/2)/$B$11)</f>
        <v>-0.02739622209</v>
      </c>
      <c r="M160" s="36">
        <f t="array" ref="M160">SQRT(MMULT(MMULT(TRANSPOSE($A$4:$A$8),MMULT(TRANSPOSE(EXP(B161:F412)-1),EXP(B161:F412)-1)/COUNTA(#REF!)),$A$4:$A$8))*(-1/SQRT(2*PI())*EXP(-1*(NORMSINV($B$11))^2/2)/$B$11)</f>
        <v>-0.01931992053</v>
      </c>
      <c r="N160" s="101">
        <f t="shared" si="6"/>
        <v>-0.08663446108</v>
      </c>
      <c r="O160" s="100">
        <f>'Bond 1'!E149</f>
        <v>-0.000185099491</v>
      </c>
      <c r="P160" s="36">
        <f>'Bond 3'!G148</f>
        <v>-0.002172617793</v>
      </c>
      <c r="Q160" s="36">
        <f>'Bond 5'!I148</f>
        <v>0.004808856696</v>
      </c>
      <c r="R160" s="36">
        <f>'Bond 10'!N148</f>
        <v>0.006122599655</v>
      </c>
      <c r="S160" s="36">
        <f>'Bond 20'!X148</f>
        <v>0.002190043503</v>
      </c>
      <c r="T160" s="101">
        <f t="shared" si="7"/>
        <v>0.002152756514</v>
      </c>
    </row>
    <row r="161" ht="12.75" customHeight="1">
      <c r="A161" s="102">
        <f>Stocks!A375</f>
        <v>42936</v>
      </c>
      <c r="B161" s="287">
        <f>Bonds!V139/100</f>
        <v>-0.0004</v>
      </c>
      <c r="C161" s="288">
        <f>Bonds!X139/100</f>
        <v>0.0001</v>
      </c>
      <c r="D161" s="288">
        <f>Bonds!Z139/100</f>
        <v>0.0002</v>
      </c>
      <c r="E161" s="288">
        <f>Bonds!AE139/100</f>
        <v>0.0001</v>
      </c>
      <c r="F161" s="289">
        <f>Bonds!AO139/100</f>
        <v>0.0003</v>
      </c>
      <c r="G161" s="36">
        <f t="array" ref="G161">SQRT(MMULT(MMULT(TRANSPOSE($A$4:$A$8),MMULT(TRANSPOSE(EXP(B162:$F$530)-1),EXP(B162:$F$530)-1)/COUNTA($F162:F$530)),$A$4:$A$8))*NORMSINV($B$11)</f>
        <v>-0.001244837394</v>
      </c>
      <c r="H161" s="24">
        <f t="shared" si="3"/>
        <v>0</v>
      </c>
      <c r="I161" s="36">
        <f t="array" ref="I161">SQRT(MMULT(MMULT(TRANSPOSE($A$4:$A$8),MMULT(TRANSPOSE(EXP(B162:F413)-1),EXP(B162:F413)-1)/COUNTA(F162:F413)),$A$4:$A$8))*NORMSINV($B$11)</f>
        <v>-0.001063174358</v>
      </c>
      <c r="J161" s="24">
        <f t="shared" si="4"/>
        <v>0</v>
      </c>
      <c r="K161" s="36">
        <f t="shared" si="5"/>
        <v>-0.003936521481</v>
      </c>
      <c r="L161" s="100">
        <f t="array" ref="L161">SQRT(MMULT(MMULT(TRANSPOSE($A$4:$A$8),MMULT(TRANSPOSE(EXP(B162:$F$532)-1),EXP(B162:$F$532)-1)/COUNTA(#REF!)),$A$4:$A$8))*(-1/SQRT(2*PI())*EXP(-1*(NORMSINV($B$11))^2/2)/$B$11)</f>
        <v>-0.02739575489</v>
      </c>
      <c r="M161" s="36">
        <f t="array" ref="M161">SQRT(MMULT(MMULT(TRANSPOSE($A$4:$A$8),MMULT(TRANSPOSE(EXP(B162:F413)-1),EXP(B162:F413)-1)/COUNTA(#REF!)),$A$4:$A$8))*(-1/SQRT(2*PI())*EXP(-1*(NORMSINV($B$11))^2/2)/$B$11)</f>
        <v>-0.01933580364</v>
      </c>
      <c r="N161" s="101">
        <f t="shared" si="6"/>
        <v>-0.08663298368</v>
      </c>
      <c r="O161" s="100">
        <f>'Bond 1'!E150</f>
        <v>0.0003702675183</v>
      </c>
      <c r="P161" s="36">
        <f>'Bond 3'!G149</f>
        <v>-0.0002717888326</v>
      </c>
      <c r="Q161" s="36">
        <f>'Bond 5'!I149</f>
        <v>0.0008754260984</v>
      </c>
      <c r="R161" s="36">
        <f>'Bond 10'!N149</f>
        <v>0.0007665130862</v>
      </c>
      <c r="S161" s="36">
        <f>'Bond 20'!X149</f>
        <v>0.003286539699</v>
      </c>
      <c r="T161" s="101">
        <f t="shared" si="7"/>
        <v>0.001005391514</v>
      </c>
    </row>
    <row r="162" ht="12.75" customHeight="1">
      <c r="A162" s="102">
        <f>Stocks!A374</f>
        <v>42935</v>
      </c>
      <c r="B162" s="287">
        <f>Bonds!V140/100</f>
        <v>0.0003</v>
      </c>
      <c r="C162" s="288">
        <f>Bonds!X140/100</f>
        <v>0</v>
      </c>
      <c r="D162" s="288">
        <f>Bonds!Z140/100</f>
        <v>-0.0001</v>
      </c>
      <c r="E162" s="288">
        <f>Bonds!AE140/100</f>
        <v>-0.0001</v>
      </c>
      <c r="F162" s="289">
        <f>Bonds!AO140/100</f>
        <v>-0.0001</v>
      </c>
      <c r="G162" s="36">
        <f t="array" ref="G162">SQRT(MMULT(MMULT(TRANSPOSE($A$4:$A$8),MMULT(TRANSPOSE(EXP(B163:$F$530)-1),EXP(B163:$F$530)-1)/COUNTA($F163:F$530)),$A$4:$A$8))*NORMSINV($B$11)</f>
        <v>-0.001246527601</v>
      </c>
      <c r="H162" s="24">
        <f t="shared" si="3"/>
        <v>0</v>
      </c>
      <c r="I162" s="36">
        <f t="array" ref="I162">SQRT(MMULT(MMULT(TRANSPOSE($A$4:$A$8),MMULT(TRANSPOSE(EXP(B163:F414)-1),EXP(B163:F414)-1)/COUNTA(F163:F414)),$A$4:$A$8))*NORMSINV($B$11)</f>
        <v>-0.001063239033</v>
      </c>
      <c r="J162" s="24">
        <f t="shared" si="4"/>
        <v>0</v>
      </c>
      <c r="K162" s="36">
        <f t="shared" si="5"/>
        <v>-0.003941866387</v>
      </c>
      <c r="L162" s="100">
        <f t="array" ref="L162">SQRT(MMULT(MMULT(TRANSPOSE($A$4:$A$8),MMULT(TRANSPOSE(EXP(B163:$F$532)-1),EXP(B163:$F$532)-1)/COUNTA(#REF!)),$A$4:$A$8))*(-1/SQRT(2*PI())*EXP(-1*(NORMSINV($B$11))^2/2)/$B$11)</f>
        <v>-0.02739575489</v>
      </c>
      <c r="M162" s="36">
        <f t="array" ref="M162">SQRT(MMULT(MMULT(TRANSPOSE($A$4:$A$8),MMULT(TRANSPOSE(EXP(B163:F414)-1),EXP(B163:F414)-1)/COUNTA(#REF!)),$A$4:$A$8))*(-1/SQRT(2*PI())*EXP(-1*(NORMSINV($B$11))^2/2)/$B$11)</f>
        <v>-0.01933697989</v>
      </c>
      <c r="N162" s="101">
        <f t="shared" si="6"/>
        <v>-0.08663298368</v>
      </c>
      <c r="O162" s="100">
        <f>'Bond 1'!E151</f>
        <v>-0.0002775978532</v>
      </c>
      <c r="P162" s="36">
        <f>'Bond 3'!G150</f>
        <v>0</v>
      </c>
      <c r="Q162" s="36">
        <f>'Bond 5'!I150</f>
        <v>-0.0004378218268</v>
      </c>
      <c r="R162" s="36">
        <f>'Bond 10'!N150</f>
        <v>-0.0007666804235</v>
      </c>
      <c r="S162" s="36">
        <f>'Bond 20'!X150</f>
        <v>-0.001097389943</v>
      </c>
      <c r="T162" s="101">
        <f t="shared" si="7"/>
        <v>-0.0005158980093</v>
      </c>
    </row>
    <row r="163" ht="12.75" customHeight="1">
      <c r="A163" s="102">
        <f>Stocks!A373</f>
        <v>42934</v>
      </c>
      <c r="B163" s="287">
        <f>Bonds!V141/100</f>
        <v>-0.0001</v>
      </c>
      <c r="C163" s="288">
        <f>Bonds!X141/100</f>
        <v>0.0001</v>
      </c>
      <c r="D163" s="288">
        <f>Bonds!Z141/100</f>
        <v>0.0001</v>
      </c>
      <c r="E163" s="288">
        <f>Bonds!AE141/100</f>
        <v>0</v>
      </c>
      <c r="F163" s="289">
        <f>Bonds!AO141/100</f>
        <v>0.0001</v>
      </c>
      <c r="G163" s="36">
        <f t="array" ref="G163">SQRT(MMULT(MMULT(TRANSPOSE($A$4:$A$8),MMULT(TRANSPOSE(EXP(B164:$F$530)-1),EXP(B164:$F$530)-1)/COUNTA($F164:F$530)),$A$4:$A$8))*NORMSINV($B$11)</f>
        <v>-0.00124821526</v>
      </c>
      <c r="H163" s="24">
        <f t="shared" si="3"/>
        <v>0</v>
      </c>
      <c r="I163" s="36">
        <f t="array" ref="I163">SQRT(MMULT(MMULT(TRANSPOSE($A$4:$A$8),MMULT(TRANSPOSE(EXP(B164:F415)-1),EXP(B164:F415)-1)/COUNTA(F164:F415)),$A$4:$A$8))*NORMSINV($B$11)</f>
        <v>-0.001063287683</v>
      </c>
      <c r="J163" s="24">
        <f t="shared" si="4"/>
        <v>0</v>
      </c>
      <c r="K163" s="36">
        <f t="shared" si="5"/>
        <v>-0.003947203231</v>
      </c>
      <c r="L163" s="100">
        <f t="array" ref="L163">SQRT(MMULT(MMULT(TRANSPOSE($A$4:$A$8),MMULT(TRANSPOSE(EXP(B164:$F$532)-1),EXP(B164:$F$532)-1)/COUNTA(#REF!)),$A$4:$A$8))*(-1/SQRT(2*PI())*EXP(-1*(NORMSINV($B$11))^2/2)/$B$11)</f>
        <v>-0.02739554742</v>
      </c>
      <c r="M163" s="36">
        <f t="array" ref="M163">SQRT(MMULT(MMULT(TRANSPOSE($A$4:$A$8),MMULT(TRANSPOSE(EXP(B164:F415)-1),EXP(B164:F415)-1)/COUNTA(#REF!)),$A$4:$A$8))*(-1/SQRT(2*PI())*EXP(-1*(NORMSINV($B$11))^2/2)/$B$11)</f>
        <v>-0.01933786468</v>
      </c>
      <c r="N163" s="101">
        <f t="shared" si="6"/>
        <v>-0.08663232759</v>
      </c>
      <c r="O163" s="100">
        <f>'Bond 1'!E152</f>
        <v>0.00009255831174</v>
      </c>
      <c r="P163" s="36">
        <f>'Bond 3'!G151</f>
        <v>-0.0002718164584</v>
      </c>
      <c r="Q163" s="36">
        <f>'Bond 5'!I151</f>
        <v>0.000437765639</v>
      </c>
      <c r="R163" s="36">
        <f>'Bond 10'!N151</f>
        <v>0</v>
      </c>
      <c r="S163" s="36">
        <f>'Bond 20'!X151</f>
        <v>0.001096845869</v>
      </c>
      <c r="T163" s="101">
        <f t="shared" si="7"/>
        <v>0.0002710706723</v>
      </c>
    </row>
    <row r="164" ht="12.75" customHeight="1">
      <c r="A164" s="102">
        <f>Stocks!A372</f>
        <v>42933</v>
      </c>
      <c r="B164" s="287">
        <f>Bonds!V142/100</f>
        <v>-0.0001</v>
      </c>
      <c r="C164" s="288">
        <f>Bonds!X142/100</f>
        <v>0</v>
      </c>
      <c r="D164" s="288">
        <f>Bonds!Z142/100</f>
        <v>0</v>
      </c>
      <c r="E164" s="288">
        <f>Bonds!AE142/100</f>
        <v>0.0001</v>
      </c>
      <c r="F164" s="289">
        <f>Bonds!AO142/100</f>
        <v>0.0006</v>
      </c>
      <c r="G164" s="36">
        <f t="array" ref="G164">SQRT(MMULT(MMULT(TRANSPOSE($A$4:$A$8),MMULT(TRANSPOSE(EXP(B165:$F$530)-1),EXP(B165:$F$530)-1)/COUNTA($F165:F$530)),$A$4:$A$8))*NORMSINV($B$11)</f>
        <v>-0.001249834075</v>
      </c>
      <c r="H164" s="24">
        <f t="shared" si="3"/>
        <v>0</v>
      </c>
      <c r="I164" s="36">
        <f t="array" ref="I164">SQRT(MMULT(MMULT(TRANSPOSE($A$4:$A$8),MMULT(TRANSPOSE(EXP(B165:F416)-1),EXP(B165:F416)-1)/COUNTA(F165:F416)),$A$4:$A$8))*NORMSINV($B$11)</f>
        <v>-0.001064758311</v>
      </c>
      <c r="J164" s="24">
        <f t="shared" si="4"/>
        <v>0</v>
      </c>
      <c r="K164" s="36">
        <f t="shared" si="5"/>
        <v>-0.003952322376</v>
      </c>
      <c r="L164" s="100">
        <f t="array" ref="L164">SQRT(MMULT(MMULT(TRANSPOSE($A$4:$A$8),MMULT(TRANSPOSE(EXP(B165:$F$532)-1),EXP(B165:$F$532)-1)/COUNTA(#REF!)),$A$4:$A$8))*(-1/SQRT(2*PI())*EXP(-1*(NORMSINV($B$11))^2/2)/$B$11)</f>
        <v>-0.02739367929</v>
      </c>
      <c r="M164" s="36">
        <f t="array" ref="M164">SQRT(MMULT(MMULT(TRANSPOSE($A$4:$A$8),MMULT(TRANSPOSE(EXP(B165:F416)-1),EXP(B165:F416)-1)/COUNTA(#REF!)),$A$4:$A$8))*(-1/SQRT(2*PI())*EXP(-1*(NORMSINV($B$11))^2/2)/$B$11)</f>
        <v>-0.01936461078</v>
      </c>
      <c r="N164" s="101">
        <f t="shared" si="6"/>
        <v>-0.08662642005</v>
      </c>
      <c r="O164" s="100">
        <f>'Bond 1'!E153</f>
        <v>0.00009254974549</v>
      </c>
      <c r="P164" s="36">
        <f>'Bond 3'!G152</f>
        <v>0</v>
      </c>
      <c r="Q164" s="36">
        <f>'Bond 5'!I152</f>
        <v>0</v>
      </c>
      <c r="R164" s="36">
        <f>'Bond 10'!N152</f>
        <v>0.0007664773995</v>
      </c>
      <c r="S164" s="36">
        <f>'Bond 20'!X152</f>
        <v>0.006584268848</v>
      </c>
      <c r="T164" s="101">
        <f t="shared" si="7"/>
        <v>0.001488659199</v>
      </c>
    </row>
    <row r="165" ht="12.75" customHeight="1">
      <c r="A165" s="102">
        <f>Stocks!A371</f>
        <v>42930</v>
      </c>
      <c r="B165" s="287">
        <f>Bonds!V143/100</f>
        <v>-0.0002</v>
      </c>
      <c r="C165" s="288">
        <f>Bonds!X143/100</f>
        <v>-0.0001</v>
      </c>
      <c r="D165" s="288">
        <f>Bonds!Z143/100</f>
        <v>0</v>
      </c>
      <c r="E165" s="288">
        <f>Bonds!AE143/100</f>
        <v>0.0002</v>
      </c>
      <c r="F165" s="289">
        <f>Bonds!AO143/100</f>
        <v>0.0002</v>
      </c>
      <c r="G165" s="36">
        <f t="array" ref="G165">SQRT(MMULT(MMULT(TRANSPOSE($A$4:$A$8),MMULT(TRANSPOSE(EXP(B166:$F$530)-1),EXP(B166:$F$530)-1)/COUNTA($F166:F$530)),$A$4:$A$8))*NORMSINV($B$11)</f>
        <v>-0.001251542633</v>
      </c>
      <c r="H165" s="24">
        <f t="shared" si="3"/>
        <v>0</v>
      </c>
      <c r="I165" s="36">
        <f t="array" ref="I165">SQRT(MMULT(MMULT(TRANSPOSE($A$4:$A$8),MMULT(TRANSPOSE(EXP(B166:F417)-1),EXP(B166:F417)-1)/COUNTA(F166:F417)),$A$4:$A$8))*NORMSINV($B$11)</f>
        <v>-0.001065335204</v>
      </c>
      <c r="J165" s="24">
        <f t="shared" si="4"/>
        <v>0</v>
      </c>
      <c r="K165" s="36">
        <f t="shared" si="5"/>
        <v>-0.00395772531</v>
      </c>
      <c r="L165" s="100">
        <f t="array" ref="L165">SQRT(MMULT(MMULT(TRANSPOSE($A$4:$A$8),MMULT(TRANSPOSE(EXP(B166:$F$532)-1),EXP(B166:$F$532)-1)/COUNTA(#REF!)),$A$4:$A$8))*(-1/SQRT(2*PI())*EXP(-1*(NORMSINV($B$11))^2/2)/$B$11)</f>
        <v>-0.02739362736</v>
      </c>
      <c r="M165" s="36">
        <f t="array" ref="M165">SQRT(MMULT(MMULT(TRANSPOSE($A$4:$A$8),MMULT(TRANSPOSE(EXP(B166:F417)-1),EXP(B166:F417)-1)/COUNTA(#REF!)),$A$4:$A$8))*(-1/SQRT(2*PI())*EXP(-1*(NORMSINV($B$11))^2/2)/$B$11)</f>
        <v>-0.01937510266</v>
      </c>
      <c r="N165" s="101">
        <f t="shared" si="6"/>
        <v>-0.08662625584</v>
      </c>
      <c r="O165" s="100">
        <f>'Bond 1'!E154</f>
        <v>0.0001850823617</v>
      </c>
      <c r="P165" s="36">
        <f>'Bond 3'!G153</f>
        <v>0.0002718441308</v>
      </c>
      <c r="Q165" s="36">
        <f>'Bond 5'!I153</f>
        <v>0</v>
      </c>
      <c r="R165" s="36">
        <f>'Bond 10'!N153</f>
        <v>0.001533343984</v>
      </c>
      <c r="S165" s="36">
        <f>'Bond 20'!X153</f>
        <v>0.00220294082</v>
      </c>
      <c r="T165" s="101">
        <f t="shared" si="7"/>
        <v>0.0008386422593</v>
      </c>
    </row>
    <row r="166" ht="12.75" customHeight="1">
      <c r="A166" s="102">
        <f>Stocks!A370</f>
        <v>42929</v>
      </c>
      <c r="B166" s="287">
        <f>Bonds!V144/100</f>
        <v>-0.0002</v>
      </c>
      <c r="C166" s="288">
        <f>Bonds!X144/100</f>
        <v>-0.0006</v>
      </c>
      <c r="D166" s="288">
        <f>Bonds!Z144/100</f>
        <v>-0.0007</v>
      </c>
      <c r="E166" s="288">
        <f>Bonds!AE144/100</f>
        <v>-0.0004</v>
      </c>
      <c r="F166" s="289">
        <f>Bonds!AO144/100</f>
        <v>0.0002</v>
      </c>
      <c r="G166" s="36">
        <f t="array" ref="G166">SQRT(MMULT(MMULT(TRANSPOSE($A$4:$A$8),MMULT(TRANSPOSE(EXP(B167:$F$530)-1),EXP(B167:$F$530)-1)/COUNTA($F167:F$530)),$A$4:$A$8))*NORMSINV($B$11)</f>
        <v>-0.001252575158</v>
      </c>
      <c r="H166" s="24">
        <f t="shared" si="3"/>
        <v>0</v>
      </c>
      <c r="I166" s="36">
        <f t="array" ref="I166">SQRT(MMULT(MMULT(TRANSPOSE($A$4:$A$8),MMULT(TRANSPOSE(EXP(B167:F418)-1),EXP(B167:F418)-1)/COUNTA(F167:F418)),$A$4:$A$8))*NORMSINV($B$11)</f>
        <v>-0.001064427721</v>
      </c>
      <c r="J166" s="24">
        <f t="shared" si="4"/>
        <v>0</v>
      </c>
      <c r="K166" s="36">
        <f t="shared" si="5"/>
        <v>-0.003960990439</v>
      </c>
      <c r="L166" s="100">
        <f t="array" ref="L166">SQRT(MMULT(MMULT(TRANSPOSE($A$4:$A$8),MMULT(TRANSPOSE(EXP(B167:$F$532)-1),EXP(B167:$F$532)-1)/COUNTA(#REF!)),$A$4:$A$8))*(-1/SQRT(2*PI())*EXP(-1*(NORMSINV($B$11))^2/2)/$B$11)</f>
        <v>-0.02737864491</v>
      </c>
      <c r="M166" s="36">
        <f t="array" ref="M166">SQRT(MMULT(MMULT(TRANSPOSE($A$4:$A$8),MMULT(TRANSPOSE(EXP(B167:F418)-1),EXP(B167:F418)-1)/COUNTA(#REF!)),$A$4:$A$8))*(-1/SQRT(2*PI())*EXP(-1*(NORMSINV($B$11))^2/2)/$B$11)</f>
        <v>-0.01935859838</v>
      </c>
      <c r="N166" s="101">
        <f t="shared" si="6"/>
        <v>-0.08657887717</v>
      </c>
      <c r="O166" s="100">
        <f>'Bond 1'!E155</f>
        <v>0.0001850481125</v>
      </c>
      <c r="P166" s="36">
        <f>'Bond 3'!G154</f>
        <v>0.001630912449</v>
      </c>
      <c r="Q166" s="36">
        <f>'Bond 5'!I154</f>
        <v>-0.003064769725</v>
      </c>
      <c r="R166" s="36">
        <f>'Bond 10'!N154</f>
        <v>-0.003068211371</v>
      </c>
      <c r="S166" s="36">
        <f>'Bond 20'!X154</f>
        <v>0.002205641309</v>
      </c>
      <c r="T166" s="101">
        <f t="shared" si="7"/>
        <v>-0.0004222758452</v>
      </c>
    </row>
    <row r="167" ht="12.75" customHeight="1">
      <c r="A167" s="102">
        <f>Stocks!A369</f>
        <v>42928</v>
      </c>
      <c r="B167" s="287">
        <f>Bonds!V145/100</f>
        <v>0</v>
      </c>
      <c r="C167" s="288">
        <f>Bonds!X145/100</f>
        <v>-0.0003</v>
      </c>
      <c r="D167" s="288">
        <f>Bonds!Z145/100</f>
        <v>-0.0003</v>
      </c>
      <c r="E167" s="288">
        <f>Bonds!AE145/100</f>
        <v>-0.0005</v>
      </c>
      <c r="F167" s="289">
        <f>Bonds!AO145/100</f>
        <v>-0.0007</v>
      </c>
      <c r="G167" s="36">
        <f t="array" ref="G167">SQRT(MMULT(MMULT(TRANSPOSE($A$4:$A$8),MMULT(TRANSPOSE(EXP(B168:$F$530)-1),EXP(B168:$F$530)-1)/COUNTA($F168:F$530)),$A$4:$A$8))*NORMSINV($B$11)</f>
        <v>-0.001253529215</v>
      </c>
      <c r="H167" s="24">
        <f t="shared" si="3"/>
        <v>1</v>
      </c>
      <c r="I167" s="36">
        <f t="array" ref="I167">SQRT(MMULT(MMULT(TRANSPOSE($A$4:$A$8),MMULT(TRANSPOSE(EXP(B168:F419)-1),EXP(B168:F419)-1)/COUNTA(F168:F419)),$A$4:$A$8))*NORMSINV($B$11)</f>
        <v>-0.001065849501</v>
      </c>
      <c r="J167" s="24">
        <f t="shared" si="4"/>
        <v>1</v>
      </c>
      <c r="K167" s="36">
        <f t="shared" si="5"/>
        <v>-0.003964007435</v>
      </c>
      <c r="L167" s="100">
        <f t="array" ref="L167">SQRT(MMULT(MMULT(TRANSPOSE($A$4:$A$8),MMULT(TRANSPOSE(EXP(B168:$F$532)-1),EXP(B168:$F$532)-1)/COUNTA(#REF!)),$A$4:$A$8))*(-1/SQRT(2*PI())*EXP(-1*(NORMSINV($B$11))^2/2)/$B$11)</f>
        <v>-0.02736183604</v>
      </c>
      <c r="M167" s="36">
        <f t="array" ref="M167">SQRT(MMULT(MMULT(TRANSPOSE($A$4:$A$8),MMULT(TRANSPOSE(EXP(B168:F419)-1),EXP(B168:F419)-1)/COUNTA(#REF!)),$A$4:$A$8))*(-1/SQRT(2*PI())*EXP(-1*(NORMSINV($B$11))^2/2)/$B$11)</f>
        <v>-0.01938445609</v>
      </c>
      <c r="N167" s="101">
        <f t="shared" si="6"/>
        <v>-0.08652572284</v>
      </c>
      <c r="O167" s="100">
        <f>'Bond 1'!E156</f>
        <v>0</v>
      </c>
      <c r="P167" s="36">
        <f>'Bond 3'!G155</f>
        <v>0.0008149792183</v>
      </c>
      <c r="Q167" s="36">
        <f>'Bond 5'!I155</f>
        <v>-0.001312437795</v>
      </c>
      <c r="R167" s="36">
        <f>'Bond 10'!N155</f>
        <v>-0.003832518968</v>
      </c>
      <c r="S167" s="36">
        <f>'Bond 20'!X155</f>
        <v>-0.007733142123</v>
      </c>
      <c r="T167" s="101">
        <f t="shared" si="7"/>
        <v>-0.002412623934</v>
      </c>
    </row>
    <row r="168" ht="12.75" customHeight="1">
      <c r="A168" s="102">
        <f>Stocks!A368</f>
        <v>42927</v>
      </c>
      <c r="B168" s="287">
        <f>Bonds!V146/100</f>
        <v>-0.0002</v>
      </c>
      <c r="C168" s="288">
        <f>Bonds!X146/100</f>
        <v>-0.0003</v>
      </c>
      <c r="D168" s="288">
        <f>Bonds!Z146/100</f>
        <v>-0.0006</v>
      </c>
      <c r="E168" s="288">
        <f>Bonds!AE146/100</f>
        <v>-0.0006</v>
      </c>
      <c r="F168" s="289">
        <f>Bonds!AO146/100</f>
        <v>-0.0003</v>
      </c>
      <c r="G168" s="36">
        <f t="array" ref="G168">SQRT(MMULT(MMULT(TRANSPOSE($A$4:$A$8),MMULT(TRANSPOSE(EXP(B169:$F$530)-1),EXP(B169:$F$530)-1)/COUNTA($F169:F$530)),$A$4:$A$8))*NORMSINV($B$11)</f>
        <v>-0.001254306711</v>
      </c>
      <c r="H168" s="24">
        <f t="shared" si="3"/>
        <v>1</v>
      </c>
      <c r="I168" s="36">
        <f t="array" ref="I168">SQRT(MMULT(MMULT(TRANSPOSE($A$4:$A$8),MMULT(TRANSPOSE(EXP(B169:F420)-1),EXP(B169:F420)-1)/COUNTA(F169:F420)),$A$4:$A$8))*NORMSINV($B$11)</f>
        <v>-0.001065026644</v>
      </c>
      <c r="J168" s="24">
        <f t="shared" si="4"/>
        <v>1</v>
      </c>
      <c r="K168" s="36">
        <f t="shared" si="5"/>
        <v>-0.003966466092</v>
      </c>
      <c r="L168" s="100">
        <f t="array" ref="L168">SQRT(MMULT(MMULT(TRANSPOSE($A$4:$A$8),MMULT(TRANSPOSE(EXP(B169:$F$532)-1),EXP(B169:$F$532)-1)/COUNTA(#REF!)),$A$4:$A$8))*(-1/SQRT(2*PI())*EXP(-1*(NORMSINV($B$11))^2/2)/$B$11)</f>
        <v>-0.02734106923</v>
      </c>
      <c r="M168" s="36">
        <f t="array" ref="M168">SQRT(MMULT(MMULT(TRANSPOSE($A$4:$A$8),MMULT(TRANSPOSE(EXP(B169:F420)-1),EXP(B169:F420)-1)/COUNTA(#REF!)),$A$4:$A$8))*(-1/SQRT(2*PI())*EXP(-1*(NORMSINV($B$11))^2/2)/$B$11)</f>
        <v>-0.01936949092</v>
      </c>
      <c r="N168" s="101">
        <f t="shared" si="6"/>
        <v>-0.08646005243</v>
      </c>
      <c r="O168" s="100">
        <f>'Bond 1'!E157</f>
        <v>0.000185013876</v>
      </c>
      <c r="P168" s="36">
        <f>'Bond 3'!G156</f>
        <v>0.0008147397159</v>
      </c>
      <c r="Q168" s="36">
        <f>'Bond 5'!I156</f>
        <v>-0.002623990069</v>
      </c>
      <c r="R168" s="36">
        <f>'Bond 10'!N156</f>
        <v>-0.004594034214</v>
      </c>
      <c r="S168" s="36">
        <f>'Bond 20'!X156</f>
        <v>-0.003300800651</v>
      </c>
      <c r="T168" s="101">
        <f t="shared" si="7"/>
        <v>-0.001903814269</v>
      </c>
    </row>
    <row r="169" ht="12.75" customHeight="1">
      <c r="A169" s="102">
        <f>Stocks!A367</f>
        <v>42926</v>
      </c>
      <c r="B169" s="287">
        <f>Bonds!V147/100</f>
        <v>0.0002</v>
      </c>
      <c r="C169" s="288">
        <f>Bonds!X147/100</f>
        <v>0.0005</v>
      </c>
      <c r="D169" s="288">
        <f>Bonds!Z147/100</f>
        <v>0.0006</v>
      </c>
      <c r="E169" s="288">
        <f>Bonds!AE147/100</f>
        <v>0.0004</v>
      </c>
      <c r="F169" s="289">
        <f>Bonds!AO147/100</f>
        <v>0.0003</v>
      </c>
      <c r="G169" s="36">
        <f t="array" ref="G169">SQRT(MMULT(MMULT(TRANSPOSE($A$4:$A$8),MMULT(TRANSPOSE(EXP(B170:$F$530)-1),EXP(B170:$F$530)-1)/COUNTA($F170:F$530)),$A$4:$A$8))*NORMSINV($B$11)</f>
        <v>-0.00125508715</v>
      </c>
      <c r="H169" s="24">
        <f t="shared" si="3"/>
        <v>0</v>
      </c>
      <c r="I169" s="36">
        <f t="array" ref="I169">SQRT(MMULT(MMULT(TRANSPOSE($A$4:$A$8),MMULT(TRANSPOSE(EXP(B170:F421)-1),EXP(B170:F421)-1)/COUNTA(F170:F421)),$A$4:$A$8))*NORMSINV($B$11)</f>
        <v>-0.001065190027</v>
      </c>
      <c r="J169" s="24">
        <f t="shared" si="4"/>
        <v>0</v>
      </c>
      <c r="K169" s="36">
        <f t="shared" si="5"/>
        <v>-0.003968934056</v>
      </c>
      <c r="L169" s="100">
        <f t="array" ref="L169">SQRT(MMULT(MMULT(TRANSPOSE($A$4:$A$8),MMULT(TRANSPOSE(EXP(B170:$F$532)-1),EXP(B170:$F$532)-1)/COUNTA(#REF!)),$A$4:$A$8))*(-1/SQRT(2*PI())*EXP(-1*(NORMSINV($B$11))^2/2)/$B$11)</f>
        <v>-0.0273202675</v>
      </c>
      <c r="M169" s="36">
        <f t="array" ref="M169">SQRT(MMULT(MMULT(TRANSPOSE($A$4:$A$8),MMULT(TRANSPOSE(EXP(B170:F421)-1),EXP(B170:F421)-1)/COUNTA(#REF!)),$A$4:$A$8))*(-1/SQRT(2*PI())*EXP(-1*(NORMSINV($B$11))^2/2)/$B$11)</f>
        <v>-0.01937246235</v>
      </c>
      <c r="N169" s="101">
        <f t="shared" si="6"/>
        <v>-0.08639427159</v>
      </c>
      <c r="O169" s="100">
        <f>'Bond 1'!E158</f>
        <v>-0.0001849796522</v>
      </c>
      <c r="P169" s="36">
        <f>'Bond 3'!G157</f>
        <v>-0.001357502753</v>
      </c>
      <c r="Q169" s="36">
        <f>'Bond 5'!I157</f>
        <v>0.002622179665</v>
      </c>
      <c r="R169" s="36">
        <f>'Bond 10'!N157</f>
        <v>0.003058827431</v>
      </c>
      <c r="S169" s="36">
        <f>'Bond 20'!X157</f>
        <v>0.003296119432</v>
      </c>
      <c r="T169" s="101">
        <f t="shared" si="7"/>
        <v>0.001486928825</v>
      </c>
    </row>
    <row r="170" ht="12.75" customHeight="1">
      <c r="A170" s="102">
        <f>Stocks!A366</f>
        <v>42923</v>
      </c>
      <c r="B170" s="287">
        <f>Bonds!V148/100</f>
        <v>-0.0006</v>
      </c>
      <c r="C170" s="288">
        <f>Bonds!X148/100</f>
        <v>-0.0002</v>
      </c>
      <c r="D170" s="288">
        <f>Bonds!Z148/100</f>
        <v>-0.0004</v>
      </c>
      <c r="E170" s="288">
        <f>Bonds!AE148/100</f>
        <v>-0.0007</v>
      </c>
      <c r="F170" s="289">
        <f>Bonds!AO148/100</f>
        <v>-0.0007</v>
      </c>
      <c r="G170" s="36">
        <f t="array" ref="G170">SQRT(MMULT(MMULT(TRANSPOSE($A$4:$A$8),MMULT(TRANSPOSE(EXP(B171:$F$530)-1),EXP(B171:$F$530)-1)/COUNTA($F171:F$530)),$A$4:$A$8))*NORMSINV($B$11)</f>
        <v>-0.001255211896</v>
      </c>
      <c r="H170" s="24">
        <f t="shared" si="3"/>
        <v>1</v>
      </c>
      <c r="I170" s="36">
        <f t="array" ref="I170">SQRT(MMULT(MMULT(TRANSPOSE($A$4:$A$8),MMULT(TRANSPOSE(EXP(B171:F422)-1),EXP(B171:F422)-1)/COUNTA(F171:F422)),$A$4:$A$8))*NORMSINV($B$11)</f>
        <v>-0.001063255255</v>
      </c>
      <c r="J170" s="24">
        <f t="shared" si="4"/>
        <v>1</v>
      </c>
      <c r="K170" s="36">
        <f t="shared" si="5"/>
        <v>-0.003969328538</v>
      </c>
      <c r="L170" s="100">
        <f t="array" ref="L170">SQRT(MMULT(MMULT(TRANSPOSE($A$4:$A$8),MMULT(TRANSPOSE(EXP(B171:$F$532)-1),EXP(B171:$F$532)-1)/COUNTA(#REF!)),$A$4:$A$8))*(-1/SQRT(2*PI())*EXP(-1*(NORMSINV($B$11))^2/2)/$B$11)</f>
        <v>-0.02728511322</v>
      </c>
      <c r="M170" s="36">
        <f t="array" ref="M170">SQRT(MMULT(MMULT(TRANSPOSE($A$4:$A$8),MMULT(TRANSPOSE(EXP(B171:F422)-1),EXP(B171:F422)-1)/COUNTA(#REF!)),$A$4:$A$8))*(-1/SQRT(2*PI())*EXP(-1*(NORMSINV($B$11))^2/2)/$B$11)</f>
        <v>-0.01933727492</v>
      </c>
      <c r="N170" s="101">
        <f t="shared" si="6"/>
        <v>-0.08628310398</v>
      </c>
      <c r="O170" s="100">
        <f>'Bond 1'!E159</f>
        <v>0.0005550416281</v>
      </c>
      <c r="P170" s="36">
        <f>'Bond 3'!G158</f>
        <v>0.0005432650728</v>
      </c>
      <c r="Q170" s="36">
        <f>'Bond 5'!I158</f>
        <v>-0.001749297708</v>
      </c>
      <c r="R170" s="36">
        <f>'Bond 10'!N158</f>
        <v>-0.00535698596</v>
      </c>
      <c r="S170" s="36">
        <f>'Bond 20'!X158</f>
        <v>-0.007701962823</v>
      </c>
      <c r="T170" s="101">
        <f t="shared" si="7"/>
        <v>-0.002741987958</v>
      </c>
    </row>
    <row r="171" ht="12.75" customHeight="1">
      <c r="A171" s="102">
        <f>Stocks!A365</f>
        <v>42922</v>
      </c>
      <c r="B171" s="287">
        <f>Bonds!V149/100</f>
        <v>0.0001</v>
      </c>
      <c r="C171" s="288">
        <f>Bonds!X149/100</f>
        <v>0.0003</v>
      </c>
      <c r="D171" s="288">
        <f>Bonds!Z149/100</f>
        <v>0.0005</v>
      </c>
      <c r="E171" s="288">
        <f>Bonds!AE149/100</f>
        <v>0.0006</v>
      </c>
      <c r="F171" s="289">
        <f>Bonds!AO149/100</f>
        <v>0.0006</v>
      </c>
      <c r="G171" s="36">
        <f t="array" ref="G171">SQRT(MMULT(MMULT(TRANSPOSE($A$4:$A$8),MMULT(TRANSPOSE(EXP(B172:$F$530)-1),EXP(B172:$F$530)-1)/COUNTA($F172:F$530)),$A$4:$A$8))*NORMSINV($B$11)</f>
        <v>-0.001255900104</v>
      </c>
      <c r="H171" s="24">
        <f t="shared" si="3"/>
        <v>0</v>
      </c>
      <c r="I171" s="36">
        <f t="array" ref="I171">SQRT(MMULT(MMULT(TRANSPOSE($A$4:$A$8),MMULT(TRANSPOSE(EXP(B172:F423)-1),EXP(B172:F423)-1)/COUNTA(F172:F423)),$A$4:$A$8))*NORMSINV($B$11)</f>
        <v>-0.001061616377</v>
      </c>
      <c r="J171" s="24">
        <f t="shared" si="4"/>
        <v>0</v>
      </c>
      <c r="K171" s="36">
        <f t="shared" si="5"/>
        <v>-0.003971504843</v>
      </c>
      <c r="L171" s="100">
        <f t="array" ref="L171">SQRT(MMULT(MMULT(TRANSPOSE($A$4:$A$8),MMULT(TRANSPOSE(EXP(B172:$F$532)-1),EXP(B172:$F$532)-1)/COUNTA(#REF!)),$A$4:$A$8))*(-1/SQRT(2*PI())*EXP(-1*(NORMSINV($B$11))^2/2)/$B$11)</f>
        <v>-0.02726212997</v>
      </c>
      <c r="M171" s="36">
        <f t="array" ref="M171">SQRT(MMULT(MMULT(TRANSPOSE($A$4:$A$8),MMULT(TRANSPOSE(EXP(B172:F423)-1),EXP(B172:F423)-1)/COUNTA(#REF!)),$A$4:$A$8))*(-1/SQRT(2*PI())*EXP(-1*(NORMSINV($B$11))^2/2)/$B$11)</f>
        <v>-0.01930746887</v>
      </c>
      <c r="N171" s="101">
        <f t="shared" si="6"/>
        <v>-0.08621042458</v>
      </c>
      <c r="O171" s="100">
        <f>'Bond 1'!E160</f>
        <v>-0.0000924556213</v>
      </c>
      <c r="P171" s="36">
        <f>'Bond 3'!G159</f>
        <v>-0.0008147478845</v>
      </c>
      <c r="Q171" s="36">
        <f>'Bond 5'!I159</f>
        <v>0.002185663582</v>
      </c>
      <c r="R171" s="36">
        <f>'Bond 10'!N159</f>
        <v>0.004584782033</v>
      </c>
      <c r="S171" s="36">
        <f>'Bond 20'!X159</f>
        <v>0.006575503592</v>
      </c>
      <c r="T171" s="101">
        <f t="shared" si="7"/>
        <v>0.00248774914</v>
      </c>
    </row>
    <row r="172" ht="12.75" customHeight="1">
      <c r="A172" s="102">
        <f>Stocks!A364</f>
        <v>42921</v>
      </c>
      <c r="B172" s="287">
        <f>Bonds!V150/100</f>
        <v>0.0003</v>
      </c>
      <c r="C172" s="288">
        <f>Bonds!X150/100</f>
        <v>0.0005</v>
      </c>
      <c r="D172" s="288">
        <f>Bonds!Z150/100</f>
        <v>0.0006</v>
      </c>
      <c r="E172" s="288">
        <f>Bonds!AE150/100</f>
        <v>0.0004</v>
      </c>
      <c r="F172" s="289">
        <f>Bonds!AO150/100</f>
        <v>0</v>
      </c>
      <c r="G172" s="36">
        <f t="array" ref="G172">SQRT(MMULT(MMULT(TRANSPOSE($A$4:$A$8),MMULT(TRANSPOSE(EXP(B173:$F$530)-1),EXP(B173:$F$530)-1)/COUNTA($F173:F$530)),$A$4:$A$8))*NORMSINV($B$11)</f>
        <v>-0.00125687342</v>
      </c>
      <c r="H172" s="24">
        <f t="shared" si="3"/>
        <v>0</v>
      </c>
      <c r="I172" s="36">
        <f t="array" ref="I172">SQRT(MMULT(MMULT(TRANSPOSE($A$4:$A$8),MMULT(TRANSPOSE(EXP(B173:F424)-1),EXP(B173:F424)-1)/COUNTA(F173:F424)),$A$4:$A$8))*NORMSINV($B$11)</f>
        <v>-0.001060502914</v>
      </c>
      <c r="J172" s="24">
        <f t="shared" si="4"/>
        <v>0</v>
      </c>
      <c r="K172" s="36">
        <f t="shared" si="5"/>
        <v>-0.003974582737</v>
      </c>
      <c r="L172" s="100">
        <f t="array" ref="L172">SQRT(MMULT(MMULT(TRANSPOSE($A$4:$A$8),MMULT(TRANSPOSE(EXP(B173:$F$532)-1),EXP(B173:$F$532)-1)/COUNTA(#REF!)),$A$4:$A$8))*(-1/SQRT(2*PI())*EXP(-1*(NORMSINV($B$11))^2/2)/$B$11)</f>
        <v>-0.02724523251</v>
      </c>
      <c r="M172" s="36">
        <f t="array" ref="M172">SQRT(MMULT(MMULT(TRANSPOSE($A$4:$A$8),MMULT(TRANSPOSE(EXP(B173:F424)-1),EXP(B173:F424)-1)/COUNTA(#REF!)),$A$4:$A$8))*(-1/SQRT(2*PI())*EXP(-1*(NORMSINV($B$11))^2/2)/$B$11)</f>
        <v>-0.01928721847</v>
      </c>
      <c r="N172" s="101">
        <f t="shared" si="6"/>
        <v>-0.0861569901</v>
      </c>
      <c r="O172" s="100">
        <f>'Bond 1'!E161</f>
        <v>-0.0002773925104</v>
      </c>
      <c r="P172" s="36">
        <f>'Bond 3'!G160</f>
        <v>-0.001358310331</v>
      </c>
      <c r="Q172" s="36">
        <f>'Bond 5'!I160</f>
        <v>0.002624294962</v>
      </c>
      <c r="R172" s="36">
        <f>'Bond 10'!N160</f>
        <v>0.00306043411</v>
      </c>
      <c r="S172" s="36">
        <f>'Bond 20'!X160</f>
        <v>0</v>
      </c>
      <c r="T172" s="101">
        <f t="shared" si="7"/>
        <v>0.0008098052462</v>
      </c>
    </row>
    <row r="173" ht="12.75" customHeight="1">
      <c r="A173" s="102">
        <f>Stocks!A363</f>
        <v>42919</v>
      </c>
      <c r="B173" s="287">
        <f>Bonds!V151/100</f>
        <v>0.0005</v>
      </c>
      <c r="C173" s="288">
        <f>Bonds!X151/100</f>
        <v>0.0005</v>
      </c>
      <c r="D173" s="288">
        <f>Bonds!Z151/100</f>
        <v>0.0007</v>
      </c>
      <c r="E173" s="288">
        <f>Bonds!AE151/100</f>
        <v>0.001</v>
      </c>
      <c r="F173" s="289">
        <f>Bonds!AO151/100</f>
        <v>0.0006</v>
      </c>
      <c r="G173" s="36">
        <f t="array" ref="G173">SQRT(MMULT(MMULT(TRANSPOSE($A$4:$A$8),MMULT(TRANSPOSE(EXP(B174:$F$530)-1),EXP(B174:$F$530)-1)/COUNTA($F174:F$530)),$A$4:$A$8))*NORMSINV($B$11)</f>
        <v>-0.001256004651</v>
      </c>
      <c r="H173" s="24">
        <f t="shared" si="3"/>
        <v>0</v>
      </c>
      <c r="I173" s="36">
        <f t="array" ref="I173">SQRT(MMULT(MMULT(TRANSPOSE($A$4:$A$8),MMULT(TRANSPOSE(EXP(B174:F425)-1),EXP(B174:F425)-1)/COUNTA(F174:F425)),$A$4:$A$8))*NORMSINV($B$11)</f>
        <v>-0.001064660928</v>
      </c>
      <c r="J173" s="24">
        <f t="shared" si="4"/>
        <v>0</v>
      </c>
      <c r="K173" s="36">
        <f t="shared" si="5"/>
        <v>-0.00397183545</v>
      </c>
      <c r="L173" s="100">
        <f t="array" ref="L173">SQRT(MMULT(MMULT(TRANSPOSE($A$4:$A$8),MMULT(TRANSPOSE(EXP(B174:$F$532)-1),EXP(B174:$F$532)-1)/COUNTA(#REF!)),$A$4:$A$8))*(-1/SQRT(2*PI())*EXP(-1*(NORMSINV($B$11))^2/2)/$B$11)</f>
        <v>-0.02718834793</v>
      </c>
      <c r="M173" s="36">
        <f t="array" ref="M173">SQRT(MMULT(MMULT(TRANSPOSE($A$4:$A$8),MMULT(TRANSPOSE(EXP(B174:F425)-1),EXP(B174:F425)-1)/COUNTA(#REF!)),$A$4:$A$8))*(-1/SQRT(2*PI())*EXP(-1*(NORMSINV($B$11))^2/2)/$B$11)</f>
        <v>-0.0193628397</v>
      </c>
      <c r="N173" s="101">
        <f t="shared" si="6"/>
        <v>-0.08597710528</v>
      </c>
      <c r="O173" s="100">
        <f>'Bond 1'!E162</f>
        <v>-0.0004624491306</v>
      </c>
      <c r="P173" s="36">
        <f>'Bond 3'!G161</f>
        <v>-0.00135896897</v>
      </c>
      <c r="Q173" s="36">
        <f>'Bond 5'!I161</f>
        <v>0.003063733345</v>
      </c>
      <c r="R173" s="36">
        <f>'Bond 10'!N161</f>
        <v>0.007656820401</v>
      </c>
      <c r="S173" s="36">
        <f>'Bond 20'!X161</f>
        <v>0.006594592967</v>
      </c>
      <c r="T173" s="101">
        <f t="shared" si="7"/>
        <v>0.003098745723</v>
      </c>
    </row>
    <row r="174" ht="12.75" customHeight="1">
      <c r="A174" s="102">
        <f>Stocks!A362</f>
        <v>42916</v>
      </c>
      <c r="B174" s="287">
        <f>Bonds!V152/100</f>
        <v>0</v>
      </c>
      <c r="C174" s="288">
        <f>Bonds!X152/100</f>
        <v>0</v>
      </c>
      <c r="D174" s="288">
        <f>Bonds!Z152/100</f>
        <v>0</v>
      </c>
      <c r="E174" s="288">
        <f>Bonds!AE152/100</f>
        <v>0</v>
      </c>
      <c r="F174" s="289">
        <f>Bonds!AO152/100</f>
        <v>0</v>
      </c>
      <c r="G174" s="36">
        <f t="array" ref="G174">SQRT(MMULT(MMULT(TRANSPOSE($A$4:$A$8),MMULT(TRANSPOSE(EXP(B175:$F$530)-1),EXP(B175:$F$530)-1)/COUNTA($F175:F$530)),$A$4:$A$8))*NORMSINV($B$11)</f>
        <v>-0.001257767466</v>
      </c>
      <c r="H174" s="24">
        <f t="shared" si="3"/>
        <v>0</v>
      </c>
      <c r="I174" s="36">
        <f t="array" ref="I174">SQRT(MMULT(MMULT(TRANSPOSE($A$4:$A$8),MMULT(TRANSPOSE(EXP(B175:F426)-1),EXP(B175:F426)-1)/COUNTA(F175:F426)),$A$4:$A$8))*NORMSINV($B$11)</f>
        <v>-0.001064987747</v>
      </c>
      <c r="J174" s="24">
        <f t="shared" si="4"/>
        <v>0</v>
      </c>
      <c r="K174" s="36">
        <f t="shared" si="5"/>
        <v>-0.003977409959</v>
      </c>
      <c r="L174" s="100">
        <f t="array" ref="L174">SQRT(MMULT(MMULT(TRANSPOSE($A$4:$A$8),MMULT(TRANSPOSE(EXP(B175:$F$532)-1),EXP(B175:$F$532)-1)/COUNTA(#REF!)),$A$4:$A$8))*(-1/SQRT(2*PI())*EXP(-1*(NORMSINV($B$11))^2/2)/$B$11)</f>
        <v>-0.02718834793</v>
      </c>
      <c r="M174" s="36">
        <f t="array" ref="M174">SQRT(MMULT(MMULT(TRANSPOSE($A$4:$A$8),MMULT(TRANSPOSE(EXP(B175:F426)-1),EXP(B175:F426)-1)/COUNTA(#REF!)),$A$4:$A$8))*(-1/SQRT(2*PI())*EXP(-1*(NORMSINV($B$11))^2/2)/$B$11)</f>
        <v>-0.0193687835</v>
      </c>
      <c r="N174" s="101">
        <f t="shared" si="6"/>
        <v>-0.08597710528</v>
      </c>
      <c r="O174" s="100">
        <f>'Bond 1'!E163</f>
        <v>0</v>
      </c>
      <c r="P174" s="36">
        <f>'Bond 3'!G162</f>
        <v>0</v>
      </c>
      <c r="Q174" s="36">
        <f>'Bond 5'!I162</f>
        <v>0</v>
      </c>
      <c r="R174" s="36">
        <f>'Bond 10'!N162</f>
        <v>0</v>
      </c>
      <c r="S174" s="36">
        <f>'Bond 20'!X162</f>
        <v>0</v>
      </c>
      <c r="T174" s="101">
        <f t="shared" si="7"/>
        <v>0</v>
      </c>
    </row>
    <row r="175" ht="12.75" customHeight="1">
      <c r="A175" s="102">
        <f>Stocks!A361</f>
        <v>42915</v>
      </c>
      <c r="B175" s="287">
        <f>Bonds!V153/100</f>
        <v>0.0001</v>
      </c>
      <c r="C175" s="288">
        <f>Bonds!X153/100</f>
        <v>0</v>
      </c>
      <c r="D175" s="288">
        <f>Bonds!Z153/100</f>
        <v>0</v>
      </c>
      <c r="E175" s="288">
        <f>Bonds!AE153/100</f>
        <v>0.0001</v>
      </c>
      <c r="F175" s="289">
        <f>Bonds!AO153/100</f>
        <v>0.0001</v>
      </c>
      <c r="G175" s="36">
        <f t="array" ref="G175">SQRT(MMULT(MMULT(TRANSPOSE($A$4:$A$8),MMULT(TRANSPOSE(EXP(B176:$F$530)-1),EXP(B176:$F$530)-1)/COUNTA($F176:F$530)),$A$4:$A$8))*NORMSINV($B$11)</f>
        <v>-0.001259515935</v>
      </c>
      <c r="H175" s="24">
        <f t="shared" si="3"/>
        <v>0</v>
      </c>
      <c r="I175" s="36">
        <f t="array" ref="I175">SQRT(MMULT(MMULT(TRANSPOSE($A$4:$A$8),MMULT(TRANSPOSE(EXP(B176:F427)-1),EXP(B176:F427)-1)/COUNTA(F176:F427)),$A$4:$A$8))*NORMSINV($B$11)</f>
        <v>-0.001065354422</v>
      </c>
      <c r="J175" s="24">
        <f t="shared" si="4"/>
        <v>0</v>
      </c>
      <c r="K175" s="36">
        <f t="shared" si="5"/>
        <v>-0.003982939103</v>
      </c>
      <c r="L175" s="100">
        <f t="array" ref="L175">SQRT(MMULT(MMULT(TRANSPOSE($A$4:$A$8),MMULT(TRANSPOSE(EXP(B176:$F$532)-1),EXP(B176:$F$532)-1)/COUNTA(#REF!)),$A$4:$A$8))*(-1/SQRT(2*PI())*EXP(-1*(NORMSINV($B$11))^2/2)/$B$11)</f>
        <v>-0.0271878776</v>
      </c>
      <c r="M175" s="36">
        <f t="array" ref="M175">SQRT(MMULT(MMULT(TRANSPOSE($A$4:$A$8),MMULT(TRANSPOSE(EXP(B176:F427)-1),EXP(B176:F427)-1)/COUNTA(#REF!)),$A$4:$A$8))*(-1/SQRT(2*PI())*EXP(-1*(NORMSINV($B$11))^2/2)/$B$11)</f>
        <v>-0.01937545217</v>
      </c>
      <c r="N175" s="101">
        <f t="shared" si="6"/>
        <v>-0.08597561798</v>
      </c>
      <c r="O175" s="100">
        <f>'Bond 1'!E164</f>
        <v>-0.00009253261775</v>
      </c>
      <c r="P175" s="36">
        <f>'Bond 3'!G163</f>
        <v>0</v>
      </c>
      <c r="Q175" s="36">
        <f>'Bond 5'!I163</f>
        <v>0</v>
      </c>
      <c r="R175" s="36">
        <f>'Bond 10'!N163</f>
        <v>0.0007673055847</v>
      </c>
      <c r="S175" s="36">
        <f>'Bond 20'!X163</f>
        <v>0.001102449804</v>
      </c>
      <c r="T175" s="101">
        <f t="shared" si="7"/>
        <v>0.0003554445543</v>
      </c>
    </row>
    <row r="176" ht="12.75" customHeight="1">
      <c r="A176" s="102">
        <f>Stocks!A360</f>
        <v>42914</v>
      </c>
      <c r="B176" s="287">
        <f>Bonds!V154/100</f>
        <v>0.0011</v>
      </c>
      <c r="C176" s="288">
        <f>Bonds!X154/100</f>
        <v>-0.0002</v>
      </c>
      <c r="D176" s="288">
        <f>Bonds!Z154/100</f>
        <v>-0.0004</v>
      </c>
      <c r="E176" s="288">
        <f>Bonds!AE154/100</f>
        <v>-0.0001</v>
      </c>
      <c r="F176" s="289">
        <f>Bonds!AO154/100</f>
        <v>-0.0004</v>
      </c>
      <c r="G176" s="36">
        <f t="array" ref="G176">SQRT(MMULT(MMULT(TRANSPOSE($A$4:$A$8),MMULT(TRANSPOSE(EXP(B177:$F$530)-1),EXP(B177:$F$530)-1)/COUNTA($F177:F$530)),$A$4:$A$8))*NORMSINV($B$11)</f>
        <v>-0.001261293657</v>
      </c>
      <c r="H176" s="24">
        <f t="shared" si="3"/>
        <v>1</v>
      </c>
      <c r="I176" s="36">
        <f t="array" ref="I176">SQRT(MMULT(MMULT(TRANSPOSE($A$4:$A$8),MMULT(TRANSPOSE(EXP(B177:F428)-1),EXP(B177:F428)-1)/COUNTA(F177:F428)),$A$4:$A$8))*NORMSINV($B$11)</f>
        <v>-0.001071778789</v>
      </c>
      <c r="J176" s="24">
        <f t="shared" si="4"/>
        <v>1</v>
      </c>
      <c r="K176" s="36">
        <f t="shared" si="5"/>
        <v>-0.003988560756</v>
      </c>
      <c r="L176" s="100">
        <f t="array" ref="L176">SQRT(MMULT(MMULT(TRANSPOSE($A$4:$A$8),MMULT(TRANSPOSE(EXP(B177:$F$532)-1),EXP(B177:$F$532)-1)/COUNTA(#REF!)),$A$4:$A$8))*(-1/SQRT(2*PI())*EXP(-1*(NORMSINV($B$11))^2/2)/$B$11)</f>
        <v>-0.0271878776</v>
      </c>
      <c r="M176" s="36">
        <f t="array" ref="M176">SQRT(MMULT(MMULT(TRANSPOSE($A$4:$A$8),MMULT(TRANSPOSE(EXP(B177:F428)-1),EXP(B177:F428)-1)/COUNTA(#REF!)),$A$4:$A$8))*(-1/SQRT(2*PI())*EXP(-1*(NORMSINV($B$11))^2/2)/$B$11)</f>
        <v>-0.01949229123</v>
      </c>
      <c r="N176" s="101">
        <f t="shared" si="6"/>
        <v>-0.08597561797</v>
      </c>
      <c r="O176" s="100">
        <f>'Bond 1'!E165</f>
        <v>-0.001017952989</v>
      </c>
      <c r="P176" s="36">
        <f>'Bond 3'!G164</f>
        <v>0.0005438482051</v>
      </c>
      <c r="Q176" s="36">
        <f>'Bond 5'!I164</f>
        <v>-0.001752069498</v>
      </c>
      <c r="R176" s="36">
        <f>'Bond 10'!N164</f>
        <v>-0.0007674845407</v>
      </c>
      <c r="S176" s="36">
        <f>'Bond 20'!X164</f>
        <v>-0.004412482272</v>
      </c>
      <c r="T176" s="101">
        <f t="shared" si="7"/>
        <v>-0.001481228219</v>
      </c>
    </row>
    <row r="177" ht="12.75" customHeight="1">
      <c r="A177" s="102">
        <f>Stocks!A359</f>
        <v>42913</v>
      </c>
      <c r="B177" s="287">
        <f>Bonds!V155/100</f>
        <v>0.0006</v>
      </c>
      <c r="C177" s="288">
        <f>Bonds!X155/100</f>
        <v>0.0005</v>
      </c>
      <c r="D177" s="288">
        <f>Bonds!Z155/100</f>
        <v>0.0004</v>
      </c>
      <c r="E177" s="288">
        <f>Bonds!AE155/100</f>
        <v>0</v>
      </c>
      <c r="F177" s="289">
        <f>Bonds!AO155/100</f>
        <v>-0.0003</v>
      </c>
      <c r="G177" s="36">
        <f t="array" ref="G177">SQRT(MMULT(MMULT(TRANSPOSE($A$4:$A$8),MMULT(TRANSPOSE(EXP(B178:$F$530)-1),EXP(B178:$F$530)-1)/COUNTA($F178:F$530)),$A$4:$A$8))*NORMSINV($B$11)</f>
        <v>-0.001262729058</v>
      </c>
      <c r="H177" s="24">
        <f t="shared" si="3"/>
        <v>0</v>
      </c>
      <c r="I177" s="36">
        <f t="array" ref="I177">SQRT(MMULT(MMULT(TRANSPOSE($A$4:$A$8),MMULT(TRANSPOSE(EXP(B178:F429)-1),EXP(B178:F429)-1)/COUNTA(F178:F429)),$A$4:$A$8))*NORMSINV($B$11)</f>
        <v>-0.001071201139</v>
      </c>
      <c r="J177" s="24">
        <f t="shared" si="4"/>
        <v>0</v>
      </c>
      <c r="K177" s="36">
        <f t="shared" si="5"/>
        <v>-0.00399309989</v>
      </c>
      <c r="L177" s="100">
        <f t="array" ref="L177">SQRT(MMULT(MMULT(TRANSPOSE($A$4:$A$8),MMULT(TRANSPOSE(EXP(B178:$F$532)-1),EXP(B178:$F$532)-1)/COUNTA(#REF!)),$A$4:$A$8))*(-1/SQRT(2*PI())*EXP(-1*(NORMSINV($B$11))^2/2)/$B$11)</f>
        <v>-0.0271803466</v>
      </c>
      <c r="M177" s="36">
        <f t="array" ref="M177">SQRT(MMULT(MMULT(TRANSPOSE($A$4:$A$8),MMULT(TRANSPOSE(EXP(B178:F429)-1),EXP(B178:F429)-1)/COUNTA(#REF!)),$A$4:$A$8))*(-1/SQRT(2*PI())*EXP(-1*(NORMSINV($B$11))^2/2)/$B$11)</f>
        <v>-0.0194817856</v>
      </c>
      <c r="N177" s="101">
        <f t="shared" si="6"/>
        <v>-0.08595180284</v>
      </c>
      <c r="O177" s="100">
        <f>'Bond 1'!E166</f>
        <v>-0.0005558128763</v>
      </c>
      <c r="P177" s="36">
        <f>'Bond 3'!G165</f>
        <v>-0.001359324573</v>
      </c>
      <c r="Q177" s="36">
        <f>'Bond 5'!I165</f>
        <v>0.001751192198</v>
      </c>
      <c r="R177" s="36">
        <f>'Bond 10'!N165</f>
        <v>0</v>
      </c>
      <c r="S177" s="36">
        <f>'Bond 20'!X165</f>
        <v>-0.003301713857</v>
      </c>
      <c r="T177" s="101">
        <f t="shared" si="7"/>
        <v>-0.0006931318216</v>
      </c>
    </row>
    <row r="178" ht="12.75" customHeight="1">
      <c r="A178" s="102">
        <f>Stocks!A358</f>
        <v>42912</v>
      </c>
      <c r="B178" s="287">
        <f>Bonds!V156/100</f>
        <v>-0.0002</v>
      </c>
      <c r="C178" s="288">
        <f>Bonds!X156/100</f>
        <v>0</v>
      </c>
      <c r="D178" s="288">
        <f>Bonds!Z156/100</f>
        <v>0.0001</v>
      </c>
      <c r="E178" s="288">
        <f>Bonds!AE156/100</f>
        <v>0.0003</v>
      </c>
      <c r="F178" s="289">
        <f>Bonds!AO156/100</f>
        <v>0.0007</v>
      </c>
      <c r="G178" s="36">
        <f t="array" ref="G178">SQRT(MMULT(MMULT(TRANSPOSE($A$4:$A$8),MMULT(TRANSPOSE(EXP(B179:$F$530)-1),EXP(B179:$F$530)-1)/COUNTA($F179:F$530)),$A$4:$A$8))*NORMSINV($B$11)</f>
        <v>-0.001264324314</v>
      </c>
      <c r="H178" s="24">
        <f t="shared" si="3"/>
        <v>0</v>
      </c>
      <c r="I178" s="36">
        <f t="array" ref="I178">SQRT(MMULT(MMULT(TRANSPOSE($A$4:$A$8),MMULT(TRANSPOSE(EXP(B179:F430)-1),EXP(B179:F430)-1)/COUNTA(F179:F430)),$A$4:$A$8))*NORMSINV($B$11)</f>
        <v>-0.001076954482</v>
      </c>
      <c r="J178" s="24">
        <f t="shared" si="4"/>
        <v>0</v>
      </c>
      <c r="K178" s="36">
        <f t="shared" si="5"/>
        <v>-0.003998144533</v>
      </c>
      <c r="L178" s="100">
        <f t="array" ref="L178">SQRT(MMULT(MMULT(TRANSPOSE($A$4:$A$8),MMULT(TRANSPOSE(EXP(B179:$F$532)-1),EXP(B179:$F$532)-1)/COUNTA(#REF!)),$A$4:$A$8))*(-1/SQRT(2*PI())*EXP(-1*(NORMSINV($B$11))^2/2)/$B$11)</f>
        <v>-0.02717610956</v>
      </c>
      <c r="M178" s="36">
        <f t="array" ref="M178">SQRT(MMULT(MMULT(TRANSPOSE($A$4:$A$8),MMULT(TRANSPOSE(EXP(B179:F430)-1),EXP(B179:F430)-1)/COUNTA(#REF!)),$A$4:$A$8))*(-1/SQRT(2*PI())*EXP(-1*(NORMSINV($B$11))^2/2)/$B$11)</f>
        <v>-0.01958642084</v>
      </c>
      <c r="N178" s="101">
        <f t="shared" si="6"/>
        <v>-0.08593840416</v>
      </c>
      <c r="O178" s="100">
        <f>'Bond 1'!E167</f>
        <v>0.000185373992</v>
      </c>
      <c r="P178" s="36">
        <f>'Bond 3'!G166</f>
        <v>0</v>
      </c>
      <c r="Q178" s="36">
        <f>'Bond 5'!I166</f>
        <v>0.000437984155</v>
      </c>
      <c r="R178" s="36">
        <f>'Bond 10'!N166</f>
        <v>0.00230154744</v>
      </c>
      <c r="S178" s="36">
        <f>'Bond 20'!X166</f>
        <v>0.007687168302</v>
      </c>
      <c r="T178" s="101">
        <f t="shared" si="7"/>
        <v>0.002122414778</v>
      </c>
    </row>
    <row r="179" ht="12.75" customHeight="1">
      <c r="A179" s="102">
        <f>Stocks!A357</f>
        <v>42909</v>
      </c>
      <c r="B179" s="287">
        <f>Bonds!V157/100</f>
        <v>0.0003</v>
      </c>
      <c r="C179" s="288">
        <f>Bonds!X157/100</f>
        <v>0</v>
      </c>
      <c r="D179" s="288">
        <f>Bonds!Z157/100</f>
        <v>-0.0001</v>
      </c>
      <c r="E179" s="288">
        <f>Bonds!AE157/100</f>
        <v>0.0001</v>
      </c>
      <c r="F179" s="289">
        <f>Bonds!AO157/100</f>
        <v>0.0001</v>
      </c>
      <c r="G179" s="36">
        <f t="array" ref="G179">SQRT(MMULT(MMULT(TRANSPOSE($A$4:$A$8),MMULT(TRANSPOSE(EXP(B180:$F$530)-1),EXP(B180:$F$530)-1)/COUNTA($F180:F$530)),$A$4:$A$8))*NORMSINV($B$11)</f>
        <v>-0.001266085084</v>
      </c>
      <c r="H179" s="24">
        <f t="shared" si="3"/>
        <v>0</v>
      </c>
      <c r="I179" s="36">
        <f t="array" ref="I179">SQRT(MMULT(MMULT(TRANSPOSE($A$4:$A$8),MMULT(TRANSPOSE(EXP(B180:F431)-1),EXP(B180:F431)-1)/COUNTA(F180:F431)),$A$4:$A$8))*NORMSINV($B$11)</f>
        <v>-0.001082629599</v>
      </c>
      <c r="J179" s="24">
        <f t="shared" si="4"/>
        <v>0</v>
      </c>
      <c r="K179" s="36">
        <f t="shared" si="5"/>
        <v>-0.004003712576</v>
      </c>
      <c r="L179" s="100">
        <f t="array" ref="L179">SQRT(MMULT(MMULT(TRANSPOSE($A$4:$A$8),MMULT(TRANSPOSE(EXP(B180:$F$532)-1),EXP(B180:$F$532)-1)/COUNTA(#REF!)),$A$4:$A$8))*(-1/SQRT(2*PI())*EXP(-1*(NORMSINV($B$11))^2/2)/$B$11)</f>
        <v>-0.02717527287</v>
      </c>
      <c r="M179" s="36">
        <f t="array" ref="M179">SQRT(MMULT(MMULT(TRANSPOSE($A$4:$A$8),MMULT(TRANSPOSE(EXP(B180:F431)-1),EXP(B180:F431)-1)/COUNTA(#REF!)),$A$4:$A$8))*(-1/SQRT(2*PI())*EXP(-1*(NORMSINV($B$11))^2/2)/$B$11)</f>
        <v>-0.0196896334</v>
      </c>
      <c r="N179" s="101">
        <f t="shared" si="6"/>
        <v>-0.08593575832</v>
      </c>
      <c r="O179" s="100">
        <f>'Bond 1'!E168</f>
        <v>-0.0002780094523</v>
      </c>
      <c r="P179" s="36">
        <f>'Bond 3'!G167</f>
        <v>0</v>
      </c>
      <c r="Q179" s="36">
        <f>'Bond 5'!I167</f>
        <v>-0.0004380379597</v>
      </c>
      <c r="R179" s="36">
        <f>'Bond 10'!N167</f>
        <v>0.0007677165467</v>
      </c>
      <c r="S179" s="36">
        <f>'Bond 20'!X167</f>
        <v>0.001102840966</v>
      </c>
      <c r="T179" s="101">
        <f t="shared" si="7"/>
        <v>0.0002309020202</v>
      </c>
    </row>
    <row r="180" ht="12.75" customHeight="1">
      <c r="A180" s="102">
        <f>Stocks!A356</f>
        <v>42908</v>
      </c>
      <c r="B180" s="287">
        <f>Bonds!V158/100</f>
        <v>-0.0009</v>
      </c>
      <c r="C180" s="288">
        <f>Bonds!X158/100</f>
        <v>-0.0003</v>
      </c>
      <c r="D180" s="288">
        <f>Bonds!Z158/100</f>
        <v>-0.0002</v>
      </c>
      <c r="E180" s="288">
        <f>Bonds!AE158/100</f>
        <v>-0.0002</v>
      </c>
      <c r="F180" s="289">
        <f>Bonds!AO158/100</f>
        <v>0.0007</v>
      </c>
      <c r="G180" s="36">
        <f t="array" ref="G180">SQRT(MMULT(MMULT(TRANSPOSE($A$4:$A$8),MMULT(TRANSPOSE(EXP(B181:$F$530)-1),EXP(B181:$F$530)-1)/COUNTA($F181:F$530)),$A$4:$A$8))*NORMSINV($B$11)</f>
        <v>-0.001267695227</v>
      </c>
      <c r="H180" s="24">
        <f t="shared" si="3"/>
        <v>0</v>
      </c>
      <c r="I180" s="36">
        <f t="array" ref="I180">SQRT(MMULT(MMULT(TRANSPOSE($A$4:$A$8),MMULT(TRANSPOSE(EXP(B181:F432)-1),EXP(B181:F432)-1)/COUNTA(F181:F432)),$A$4:$A$8))*NORMSINV($B$11)</f>
        <v>-0.001087443477</v>
      </c>
      <c r="J180" s="24">
        <f t="shared" si="4"/>
        <v>0</v>
      </c>
      <c r="K180" s="36">
        <f t="shared" si="5"/>
        <v>-0.004008804296</v>
      </c>
      <c r="L180" s="100">
        <f t="array" ref="L180">SQRT(MMULT(MMULT(TRANSPOSE($A$4:$A$8),MMULT(TRANSPOSE(EXP(B181:$F$532)-1),EXP(B181:$F$532)-1)/COUNTA(#REF!)),$A$4:$A$8))*(-1/SQRT(2*PI())*EXP(-1*(NORMSINV($B$11))^2/2)/$B$11)</f>
        <v>-0.02717104493</v>
      </c>
      <c r="M180" s="36">
        <f t="array" ref="M180">SQRT(MMULT(MMULT(TRANSPOSE($A$4:$A$8),MMULT(TRANSPOSE(EXP(B181:F432)-1),EXP(B181:F432)-1)/COUNTA(#REF!)),$A$4:$A$8))*(-1/SQRT(2*PI())*EXP(-1*(NORMSINV($B$11))^2/2)/$B$11)</f>
        <v>-0.01977718273</v>
      </c>
      <c r="N180" s="101">
        <f t="shared" si="6"/>
        <v>-0.08592238837</v>
      </c>
      <c r="O180" s="100">
        <f>'Bond 1'!E169</f>
        <v>0.0008342602892</v>
      </c>
      <c r="P180" s="36">
        <f>'Bond 3'!G168</f>
        <v>0.0008159836451</v>
      </c>
      <c r="Q180" s="36">
        <f>'Bond 5'!I168</f>
        <v>-0.0008759634681</v>
      </c>
      <c r="R180" s="36">
        <f>'Bond 10'!N168</f>
        <v>-0.001535788602</v>
      </c>
      <c r="S180" s="36">
        <f>'Bond 20'!X168</f>
        <v>0.00772432217</v>
      </c>
      <c r="T180" s="101">
        <f t="shared" si="7"/>
        <v>0.001392562807</v>
      </c>
    </row>
    <row r="181" ht="12.75" customHeight="1">
      <c r="A181" s="102">
        <f>Stocks!A355</f>
        <v>42907</v>
      </c>
      <c r="B181" s="287">
        <f>Bonds!V159/100</f>
        <v>0.0001</v>
      </c>
      <c r="C181" s="288">
        <f>Bonds!X159/100</f>
        <v>-0.0001</v>
      </c>
      <c r="D181" s="288">
        <f>Bonds!Z159/100</f>
        <v>-0.0005</v>
      </c>
      <c r="E181" s="288">
        <f>Bonds!AE159/100</f>
        <v>-0.0014</v>
      </c>
      <c r="F181" s="289">
        <f>Bonds!AO159/100</f>
        <v>-0.0017</v>
      </c>
      <c r="G181" s="36">
        <f t="array" ref="G181">SQRT(MMULT(MMULT(TRANSPOSE($A$4:$A$8),MMULT(TRANSPOSE(EXP(B182:$F$530)-1),EXP(B182:$F$530)-1)/COUNTA($F182:F$530)),$A$4:$A$8))*NORMSINV($B$11)</f>
        <v>-0.001266344576</v>
      </c>
      <c r="H181" s="24">
        <f t="shared" si="3"/>
        <v>1</v>
      </c>
      <c r="I181" s="36">
        <f t="array" ref="I181">SQRT(MMULT(MMULT(TRANSPOSE($A$4:$A$8),MMULT(TRANSPOSE(EXP(B182:F433)-1),EXP(B182:F433)-1)/COUNTA(F182:F433)),$A$4:$A$8))*NORMSINV($B$11)</f>
        <v>-0.001082889762</v>
      </c>
      <c r="J181" s="24">
        <f t="shared" si="4"/>
        <v>1</v>
      </c>
      <c r="K181" s="36">
        <f t="shared" si="5"/>
        <v>-0.004004533164</v>
      </c>
      <c r="L181" s="100">
        <f t="array" ref="L181">SQRT(MMULT(MMULT(TRANSPOSE($A$4:$A$8),MMULT(TRANSPOSE(EXP(B182:$F$532)-1),EXP(B182:$F$532)-1)/COUNTA(#REF!)),$A$4:$A$8))*(-1/SQRT(2*PI())*EXP(-1*(NORMSINV($B$11))^2/2)/$B$11)</f>
        <v>-0.02710329371</v>
      </c>
      <c r="M181" s="36">
        <f t="array" ref="M181">SQRT(MMULT(MMULT(TRANSPOSE($A$4:$A$8),MMULT(TRANSPOSE(EXP(B182:F433)-1),EXP(B182:F433)-1)/COUNTA(#REF!)),$A$4:$A$8))*(-1/SQRT(2*PI())*EXP(-1*(NORMSINV($B$11))^2/2)/$B$11)</f>
        <v>-0.01969436495</v>
      </c>
      <c r="N181" s="101">
        <f t="shared" si="6"/>
        <v>-0.0857081402</v>
      </c>
      <c r="O181" s="100">
        <f>'Bond 1'!E170</f>
        <v>-0.0000926183199</v>
      </c>
      <c r="P181" s="36">
        <f>'Bond 3'!G169</f>
        <v>0.0002719191425</v>
      </c>
      <c r="Q181" s="36">
        <f>'Bond 5'!I169</f>
        <v>-0.002189495462</v>
      </c>
      <c r="R181" s="36">
        <f>'Bond 10'!N169</f>
        <v>-0.01074699839</v>
      </c>
      <c r="S181" s="36">
        <f>'Bond 20'!X169</f>
        <v>-0.01884536024</v>
      </c>
      <c r="T181" s="101">
        <f t="shared" si="7"/>
        <v>-0.006320510654</v>
      </c>
    </row>
    <row r="182" ht="12.75" customHeight="1">
      <c r="A182" s="102">
        <f>Stocks!A354</f>
        <v>42906</v>
      </c>
      <c r="B182" s="287">
        <f>Bonds!V160/100</f>
        <v>-0.0004</v>
      </c>
      <c r="C182" s="288">
        <f>Bonds!X160/100</f>
        <v>0</v>
      </c>
      <c r="D182" s="288">
        <f>Bonds!Z160/100</f>
        <v>0</v>
      </c>
      <c r="E182" s="288">
        <f>Bonds!AE160/100</f>
        <v>0</v>
      </c>
      <c r="F182" s="289">
        <f>Bonds!AO160/100</f>
        <v>-0.0005</v>
      </c>
      <c r="G182" s="36">
        <f t="array" ref="G182">SQRT(MMULT(MMULT(TRANSPOSE($A$4:$A$8),MMULT(TRANSPOSE(EXP(B183:$F$530)-1),EXP(B183:$F$530)-1)/COUNTA($F183:F$530)),$A$4:$A$8))*NORMSINV($B$11)</f>
        <v>-0.001267964147</v>
      </c>
      <c r="H182" s="24">
        <f t="shared" si="3"/>
        <v>0</v>
      </c>
      <c r="I182" s="36">
        <f t="array" ref="I182">SQRT(MMULT(MMULT(TRANSPOSE($A$4:$A$8),MMULT(TRANSPOSE(EXP(B183:F434)-1),EXP(B183:F434)-1)/COUNTA(F183:F434)),$A$4:$A$8))*NORMSINV($B$11)</f>
        <v>-0.001083139609</v>
      </c>
      <c r="J182" s="24">
        <f t="shared" si="4"/>
        <v>0</v>
      </c>
      <c r="K182" s="36">
        <f t="shared" si="5"/>
        <v>-0.004009654695</v>
      </c>
      <c r="L182" s="100">
        <f t="array" ref="L182">SQRT(MMULT(MMULT(TRANSPOSE($A$4:$A$8),MMULT(TRANSPOSE(EXP(B183:$F$532)-1),EXP(B183:$F$532)-1)/COUNTA(#REF!)),$A$4:$A$8))*(-1/SQRT(2*PI())*EXP(-1*(NORMSINV($B$11))^2/2)/$B$11)</f>
        <v>-0.02709904953</v>
      </c>
      <c r="M182" s="36">
        <f t="array" ref="M182">SQRT(MMULT(MMULT(TRANSPOSE($A$4:$A$8),MMULT(TRANSPOSE(EXP(B183:F434)-1),EXP(B183:F434)-1)/COUNTA(#REF!)),$A$4:$A$8))*(-1/SQRT(2*PI())*EXP(-1*(NORMSINV($B$11))^2/2)/$B$11)</f>
        <v>-0.01969890889</v>
      </c>
      <c r="N182" s="101">
        <f t="shared" si="6"/>
        <v>-0.08569471894</v>
      </c>
      <c r="O182" s="100">
        <f>'Bond 1'!E171</f>
        <v>0.0003705075954</v>
      </c>
      <c r="P182" s="36">
        <f>'Bond 3'!G170</f>
        <v>0</v>
      </c>
      <c r="Q182" s="36">
        <f>'Bond 5'!I170</f>
        <v>0</v>
      </c>
      <c r="R182" s="36">
        <f>'Bond 10'!N170</f>
        <v>0</v>
      </c>
      <c r="S182" s="36">
        <f>'Bond 20'!X170</f>
        <v>-0.005487497009</v>
      </c>
      <c r="T182" s="101">
        <f t="shared" si="7"/>
        <v>-0.001023397883</v>
      </c>
    </row>
    <row r="183" ht="12.75" customHeight="1">
      <c r="A183" s="102">
        <f>Stocks!A353</f>
        <v>42905</v>
      </c>
      <c r="B183" s="287">
        <f>Bonds!V161/100</f>
        <v>-0.0003</v>
      </c>
      <c r="C183" s="288">
        <f>Bonds!X161/100</f>
        <v>-0.0004</v>
      </c>
      <c r="D183" s="288">
        <f>Bonds!Z161/100</f>
        <v>-0.0004</v>
      </c>
      <c r="E183" s="288">
        <f>Bonds!AE161/100</f>
        <v>-0.0005</v>
      </c>
      <c r="F183" s="289">
        <f>Bonds!AO161/100</f>
        <v>-0.0009</v>
      </c>
      <c r="G183" s="36">
        <f t="array" ref="G183">SQRT(MMULT(MMULT(TRANSPOSE($A$4:$A$8),MMULT(TRANSPOSE(EXP(B184:$F$530)-1),EXP(B184:$F$530)-1)/COUNTA($F184:F$530)),$A$4:$A$8))*NORMSINV($B$11)</f>
        <v>-0.001268254527</v>
      </c>
      <c r="H183" s="24">
        <f t="shared" si="3"/>
        <v>1</v>
      </c>
      <c r="I183" s="36">
        <f t="array" ref="I183">SQRT(MMULT(MMULT(TRANSPOSE($A$4:$A$8),MMULT(TRANSPOSE(EXP(B184:F435)-1),EXP(B184:F435)-1)/COUNTA(F184:F435)),$A$4:$A$8))*NORMSINV($B$11)</f>
        <v>-0.001080695604</v>
      </c>
      <c r="J183" s="24">
        <f t="shared" si="4"/>
        <v>1</v>
      </c>
      <c r="K183" s="36">
        <f t="shared" si="5"/>
        <v>-0.00401057296</v>
      </c>
      <c r="L183" s="100">
        <f t="array" ref="L183">SQRT(MMULT(MMULT(TRANSPOSE($A$4:$A$8),MMULT(TRANSPOSE(EXP(B184:$F$532)-1),EXP(B184:$F$532)-1)/COUNTA(#REF!)),$A$4:$A$8))*(-1/SQRT(2*PI())*EXP(-1*(NORMSINV($B$11))^2/2)/$B$11)</f>
        <v>-0.02706628322</v>
      </c>
      <c r="M183" s="36">
        <f t="array" ref="M183">SQRT(MMULT(MMULT(TRANSPOSE($A$4:$A$8),MMULT(TRANSPOSE(EXP(B184:F435)-1),EXP(B184:F435)-1)/COUNTA(#REF!)),$A$4:$A$8))*(-1/SQRT(2*PI())*EXP(-1*(NORMSINV($B$11))^2/2)/$B$11)</f>
        <v>-0.0196544601</v>
      </c>
      <c r="N183" s="101">
        <f t="shared" si="6"/>
        <v>-0.08559110278</v>
      </c>
      <c r="O183" s="100">
        <f>'Bond 1'!E172</f>
        <v>0.0002777777778</v>
      </c>
      <c r="P183" s="36">
        <f>'Bond 3'!G171</f>
        <v>0.001087576536</v>
      </c>
      <c r="Q183" s="36">
        <f>'Bond 5'!I171</f>
        <v>-0.001750591743</v>
      </c>
      <c r="R183" s="36">
        <f>'Bond 10'!N171</f>
        <v>-0.003826066476</v>
      </c>
      <c r="S183" s="36">
        <f>'Bond 20'!X171</f>
        <v>-0.009847542036</v>
      </c>
      <c r="T183" s="101">
        <f t="shared" si="7"/>
        <v>-0.002811769188</v>
      </c>
    </row>
    <row r="184" ht="12.75" customHeight="1">
      <c r="A184" s="102">
        <f>Stocks!A352</f>
        <v>42902</v>
      </c>
      <c r="B184" s="287">
        <f>Bonds!V162/100</f>
        <v>-0.0002</v>
      </c>
      <c r="C184" s="288">
        <f>Bonds!X162/100</f>
        <v>0.0001</v>
      </c>
      <c r="D184" s="288">
        <f>Bonds!Z162/100</f>
        <v>0.0001</v>
      </c>
      <c r="E184" s="288">
        <f>Bonds!AE162/100</f>
        <v>0</v>
      </c>
      <c r="F184" s="289">
        <f>Bonds!AO162/100</f>
        <v>0</v>
      </c>
      <c r="G184" s="36">
        <f t="array" ref="G184">SQRT(MMULT(MMULT(TRANSPOSE($A$4:$A$8),MMULT(TRANSPOSE(EXP(B185:$F$530)-1),EXP(B185:$F$530)-1)/COUNTA($F185:F$530)),$A$4:$A$8))*NORMSINV($B$11)</f>
        <v>-0.001270085943</v>
      </c>
      <c r="H184" s="24">
        <f t="shared" si="3"/>
        <v>0</v>
      </c>
      <c r="I184" s="36">
        <f t="array" ref="I184">SQRT(MMULT(MMULT(TRANSPOSE($A$4:$A$8),MMULT(TRANSPOSE(EXP(B185:F436)-1),EXP(B185:F436)-1)/COUNTA(F185:F436)),$A$4:$A$8))*NORMSINV($B$11)</f>
        <v>-0.001089065096</v>
      </c>
      <c r="J184" s="24">
        <f t="shared" si="4"/>
        <v>0</v>
      </c>
      <c r="K184" s="36">
        <f t="shared" si="5"/>
        <v>-0.004016364404</v>
      </c>
      <c r="L184" s="100">
        <f t="array" ref="L184">SQRT(MMULT(MMULT(TRANSPOSE($A$4:$A$8),MMULT(TRANSPOSE(EXP(B185:$F$532)-1),EXP(B185:$F$532)-1)/COUNTA(#REF!)),$A$4:$A$8))*(-1/SQRT(2*PI())*EXP(-1*(NORMSINV($B$11))^2/2)/$B$11)</f>
        <v>-0.02706628322</v>
      </c>
      <c r="M184" s="36">
        <f t="array" ref="M184">SQRT(MMULT(MMULT(TRANSPOSE($A$4:$A$8),MMULT(TRANSPOSE(EXP(B185:F436)-1),EXP(B185:F436)-1)/COUNTA(#REF!)),$A$4:$A$8))*(-1/SQRT(2*PI())*EXP(-1*(NORMSINV($B$11))^2/2)/$B$11)</f>
        <v>-0.01980667488</v>
      </c>
      <c r="N184" s="101">
        <f t="shared" si="6"/>
        <v>-0.08559110278</v>
      </c>
      <c r="O184" s="100">
        <f>'Bond 1'!E173</f>
        <v>0.0001851337591</v>
      </c>
      <c r="P184" s="36">
        <f>'Bond 3'!G172</f>
        <v>-0.0002717891849</v>
      </c>
      <c r="Q184" s="36">
        <f>'Bond 5'!I172</f>
        <v>0.0004374560031</v>
      </c>
      <c r="R184" s="36">
        <f>'Bond 10'!N172</f>
        <v>0</v>
      </c>
      <c r="S184" s="36">
        <f>'Bond 20'!X172</f>
        <v>0</v>
      </c>
      <c r="T184" s="101">
        <f t="shared" si="7"/>
        <v>0.00007016011546</v>
      </c>
    </row>
    <row r="185" ht="12.75" customHeight="1">
      <c r="A185" s="102">
        <f>Stocks!A351</f>
        <v>42901</v>
      </c>
      <c r="B185" s="287">
        <f>Bonds!V163/100</f>
        <v>-0.0001</v>
      </c>
      <c r="C185" s="288">
        <f>Bonds!X163/100</f>
        <v>0.0003</v>
      </c>
      <c r="D185" s="288">
        <f>Bonds!Z163/100</f>
        <v>0.0004</v>
      </c>
      <c r="E185" s="288">
        <f>Bonds!AE163/100</f>
        <v>0.0005</v>
      </c>
      <c r="F185" s="289">
        <f>Bonds!AO163/100</f>
        <v>0.0006</v>
      </c>
      <c r="G185" s="36">
        <f t="array" ref="G185">SQRT(MMULT(MMULT(TRANSPOSE($A$4:$A$8),MMULT(TRANSPOSE(EXP(B186:$F$530)-1),EXP(B186:$F$530)-1)/COUNTA($F186:F$530)),$A$4:$A$8))*NORMSINV($B$11)</f>
        <v>-0.001271211903</v>
      </c>
      <c r="H185" s="24">
        <f t="shared" si="3"/>
        <v>0</v>
      </c>
      <c r="I185" s="36">
        <f t="array" ref="I185">SQRT(MMULT(MMULT(TRANSPOSE($A$4:$A$8),MMULT(TRANSPOSE(EXP(B186:F437)-1),EXP(B186:F437)-1)/COUNTA(F186:F437)),$A$4:$A$8))*NORMSINV($B$11)</f>
        <v>-0.001089200979</v>
      </c>
      <c r="J185" s="24">
        <f t="shared" si="4"/>
        <v>0</v>
      </c>
      <c r="K185" s="36">
        <f t="shared" si="5"/>
        <v>-0.004019925002</v>
      </c>
      <c r="L185" s="100">
        <f t="array" ref="L185">SQRT(MMULT(MMULT(TRANSPOSE($A$4:$A$8),MMULT(TRANSPOSE(EXP(B186:$F$532)-1),EXP(B186:$F$532)-1)/COUNTA(#REF!)),$A$4:$A$8))*(-1/SQRT(2*PI())*EXP(-1*(NORMSINV($B$11))^2/2)/$B$11)</f>
        <v>-0.02705110197</v>
      </c>
      <c r="M185" s="36">
        <f t="array" ref="M185">SQRT(MMULT(MMULT(TRANSPOSE($A$4:$A$8),MMULT(TRANSPOSE(EXP(B186:F437)-1),EXP(B186:F437)-1)/COUNTA(#REF!)),$A$4:$A$8))*(-1/SQRT(2*PI())*EXP(-1*(NORMSINV($B$11))^2/2)/$B$11)</f>
        <v>-0.01980914617</v>
      </c>
      <c r="N185" s="101">
        <f t="shared" si="6"/>
        <v>-0.08554309545</v>
      </c>
      <c r="O185" s="100">
        <f>'Bond 1'!E174</f>
        <v>0.00009254974549</v>
      </c>
      <c r="P185" s="36">
        <f>'Bond 3'!G173</f>
        <v>-0.0008154505593</v>
      </c>
      <c r="Q185" s="36">
        <f>'Bond 5'!I173</f>
        <v>0.001750032829</v>
      </c>
      <c r="R185" s="36">
        <f>'Bond 10'!N173</f>
        <v>0.003822057143</v>
      </c>
      <c r="S185" s="36">
        <f>'Bond 20'!X173</f>
        <v>0.006531100232</v>
      </c>
      <c r="T185" s="101">
        <f t="shared" si="7"/>
        <v>0.002276057878</v>
      </c>
    </row>
    <row r="186" ht="12.75" customHeight="1">
      <c r="A186" s="102">
        <f>Stocks!A350</f>
        <v>42900</v>
      </c>
      <c r="B186" s="287">
        <f>Bonds!V164/100</f>
        <v>0.0002</v>
      </c>
      <c r="C186" s="288">
        <f>Bonds!X164/100</f>
        <v>0.0008</v>
      </c>
      <c r="D186" s="288">
        <f>Bonds!Z164/100</f>
        <v>0.001</v>
      </c>
      <c r="E186" s="288">
        <f>Bonds!AE164/100</f>
        <v>0.0009</v>
      </c>
      <c r="F186" s="289">
        <f>Bonds!AO164/100</f>
        <v>0.0006</v>
      </c>
      <c r="G186" s="36">
        <f t="array" ref="G186">SQRT(MMULT(MMULT(TRANSPOSE($A$4:$A$8),MMULT(TRANSPOSE(EXP(B187:$F$530)-1),EXP(B187:$F$530)-1)/COUNTA($F187:F$530)),$A$4:$A$8))*NORMSINV($B$11)</f>
        <v>-0.001270024502</v>
      </c>
      <c r="H186" s="24">
        <f t="shared" si="3"/>
        <v>0</v>
      </c>
      <c r="I186" s="36">
        <f t="array" ref="I186">SQRT(MMULT(MMULT(TRANSPOSE($A$4:$A$8),MMULT(TRANSPOSE(EXP(B187:F438)-1),EXP(B187:F438)-1)/COUNTA(F187:F438)),$A$4:$A$8))*NORMSINV($B$11)</f>
        <v>-0.001086102395</v>
      </c>
      <c r="J186" s="24">
        <f t="shared" si="4"/>
        <v>0</v>
      </c>
      <c r="K186" s="36">
        <f t="shared" si="5"/>
        <v>-0.004016170109</v>
      </c>
      <c r="L186" s="100">
        <f t="array" ref="L186">SQRT(MMULT(MMULT(TRANSPOSE($A$4:$A$8),MMULT(TRANSPOSE(EXP(B187:$F$532)-1),EXP(B187:$F$532)-1)/COUNTA(#REF!)),$A$4:$A$8))*(-1/SQRT(2*PI())*EXP(-1*(NORMSINV($B$11))^2/2)/$B$11)</f>
        <v>-0.02698663804</v>
      </c>
      <c r="M186" s="36">
        <f t="array" ref="M186">SQRT(MMULT(MMULT(TRANSPOSE($A$4:$A$8),MMULT(TRANSPOSE(EXP(B187:F438)-1),EXP(B187:F438)-1)/COUNTA(#REF!)),$A$4:$A$8))*(-1/SQRT(2*PI())*EXP(-1*(NORMSINV($B$11))^2/2)/$B$11)</f>
        <v>-0.01975279265</v>
      </c>
      <c r="N186" s="101">
        <f t="shared" si="6"/>
        <v>-0.08533924259</v>
      </c>
      <c r="O186" s="100">
        <f>'Bond 1'!E175</f>
        <v>-0.0001850823617</v>
      </c>
      <c r="P186" s="36">
        <f>'Bond 3'!G174</f>
        <v>-0.002175177648</v>
      </c>
      <c r="Q186" s="36">
        <f>'Bond 5'!I174</f>
        <v>0.004377086052</v>
      </c>
      <c r="R186" s="36">
        <f>'Bond 10'!N174</f>
        <v>0.006887052541</v>
      </c>
      <c r="S186" s="36">
        <f>'Bond 20'!X174</f>
        <v>0.006553417973</v>
      </c>
      <c r="T186" s="101">
        <f t="shared" si="7"/>
        <v>0.003091459311</v>
      </c>
    </row>
    <row r="187" ht="12.75" customHeight="1">
      <c r="A187" s="102">
        <f>Stocks!A349</f>
        <v>42899</v>
      </c>
      <c r="B187" s="287">
        <f>Bonds!V165/100</f>
        <v>0.0008</v>
      </c>
      <c r="C187" s="288">
        <f>Bonds!X165/100</f>
        <v>0.0009</v>
      </c>
      <c r="D187" s="288">
        <f>Bonds!Z165/100</f>
        <v>0.0011</v>
      </c>
      <c r="E187" s="288">
        <f>Bonds!AE165/100</f>
        <v>0.0011</v>
      </c>
      <c r="F187" s="289">
        <f>Bonds!AO165/100</f>
        <v>0.0011</v>
      </c>
      <c r="G187" s="36">
        <f t="array" ref="G187">SQRT(MMULT(MMULT(TRANSPOSE($A$4:$A$8),MMULT(TRANSPOSE(EXP(B188:$F$530)-1),EXP(B188:$F$530)-1)/COUNTA($F188:F$530)),$A$4:$A$8))*NORMSINV($B$11)</f>
        <v>-0.001265650264</v>
      </c>
      <c r="H187" s="24">
        <f t="shared" si="3"/>
        <v>0</v>
      </c>
      <c r="I187" s="36">
        <f t="array" ref="I187">SQRT(MMULT(MMULT(TRANSPOSE($A$4:$A$8),MMULT(TRANSPOSE(EXP(B188:F439)-1),EXP(B188:F439)-1)/COUNTA(F188:F439)),$A$4:$A$8))*NORMSINV($B$11)</f>
        <v>-0.001077059228</v>
      </c>
      <c r="J187" s="24">
        <f t="shared" si="4"/>
        <v>0</v>
      </c>
      <c r="K187" s="36">
        <f t="shared" si="5"/>
        <v>-0.004002337555</v>
      </c>
      <c r="L187" s="100">
        <f t="array" ref="L187">SQRT(MMULT(MMULT(TRANSPOSE($A$4:$A$8),MMULT(TRANSPOSE(EXP(B188:$F$532)-1),EXP(B188:$F$532)-1)/COUNTA(#REF!)),$A$4:$A$8))*(-1/SQRT(2*PI())*EXP(-1*(NORMSINV($B$11))^2/2)/$B$11)</f>
        <v>-0.02685457213</v>
      </c>
      <c r="M187" s="36">
        <f t="array" ref="M187">SQRT(MMULT(MMULT(TRANSPOSE($A$4:$A$8),MMULT(TRANSPOSE(EXP(B188:F439)-1),EXP(B188:F439)-1)/COUNTA(#REF!)),$A$4:$A$8))*(-1/SQRT(2*PI())*EXP(-1*(NORMSINV($B$11))^2/2)/$B$11)</f>
        <v>-0.01958832583</v>
      </c>
      <c r="N187" s="101">
        <f t="shared" si="6"/>
        <v>-0.08492161353</v>
      </c>
      <c r="O187" s="100">
        <f>'Bond 1'!E176</f>
        <v>-0.0007404664939</v>
      </c>
      <c r="P187" s="36">
        <f>'Bond 3'!G175</f>
        <v>-0.002448989623</v>
      </c>
      <c r="Q187" s="36">
        <f>'Bond 5'!I175</f>
        <v>0.004820250726</v>
      </c>
      <c r="R187" s="36">
        <f>'Bond 10'!N175</f>
        <v>0.008432849984</v>
      </c>
      <c r="S187" s="36">
        <f>'Bond 20'!X175</f>
        <v>0.01204962701</v>
      </c>
      <c r="T187" s="101">
        <f t="shared" si="7"/>
        <v>0.00442265432</v>
      </c>
    </row>
    <row r="188" ht="12.75" customHeight="1">
      <c r="A188" s="102">
        <f>Stocks!A348</f>
        <v>42898</v>
      </c>
      <c r="B188" s="287">
        <f>Bonds!V166/100</f>
        <v>-0.0004</v>
      </c>
      <c r="C188" s="288">
        <f>Bonds!X166/100</f>
        <v>-0.0002</v>
      </c>
      <c r="D188" s="288">
        <f>Bonds!Z166/100</f>
        <v>0</v>
      </c>
      <c r="E188" s="288">
        <f>Bonds!AE166/100</f>
        <v>0.0005</v>
      </c>
      <c r="F188" s="289">
        <f>Bonds!AO166/100</f>
        <v>0.0004</v>
      </c>
      <c r="G188" s="36">
        <f t="array" ref="G188">SQRT(MMULT(MMULT(TRANSPOSE($A$4:$A$8),MMULT(TRANSPOSE(EXP(B189:$F$530)-1),EXP(B189:$F$530)-1)/COUNTA($F189:F$530)),$A$4:$A$8))*NORMSINV($B$11)</f>
        <v>-0.001267476761</v>
      </c>
      <c r="H188" s="24">
        <f t="shared" si="3"/>
        <v>0</v>
      </c>
      <c r="I188" s="36">
        <f t="array" ref="I188">SQRT(MMULT(MMULT(TRANSPOSE($A$4:$A$8),MMULT(TRANSPOSE(EXP(B189:F440)-1),EXP(B189:F440)-1)/COUNTA(F189:F440)),$A$4:$A$8))*NORMSINV($B$11)</f>
        <v>-0.001082474264</v>
      </c>
      <c r="J188" s="24">
        <f t="shared" si="4"/>
        <v>0</v>
      </c>
      <c r="K188" s="36">
        <f t="shared" si="5"/>
        <v>-0.004008113446</v>
      </c>
      <c r="L188" s="100">
        <f t="array" ref="L188">SQRT(MMULT(MMULT(TRANSPOSE($A$4:$A$8),MMULT(TRANSPOSE(EXP(B189:$F$532)-1),EXP(B189:$F$532)-1)/COUNTA(#REF!)),$A$4:$A$8))*(-1/SQRT(2*PI())*EXP(-1*(NORMSINV($B$11))^2/2)/$B$11)</f>
        <v>-0.02685409504</v>
      </c>
      <c r="M188" s="36">
        <f t="array" ref="M188">SQRT(MMULT(MMULT(TRANSPOSE($A$4:$A$8),MMULT(TRANSPOSE(EXP(B189:F440)-1),EXP(B189:F440)-1)/COUNTA(#REF!)),$A$4:$A$8))*(-1/SQRT(2*PI())*EXP(-1*(NORMSINV($B$11))^2/2)/$B$11)</f>
        <v>-0.01968680835</v>
      </c>
      <c r="N188" s="101">
        <f t="shared" si="6"/>
        <v>-0.08492010482</v>
      </c>
      <c r="O188" s="100">
        <f>'Bond 1'!E177</f>
        <v>0.0003705075954</v>
      </c>
      <c r="P188" s="36">
        <f>'Bond 3'!G176</f>
        <v>0.0005446924131</v>
      </c>
      <c r="Q188" s="36">
        <f>'Bond 5'!I176</f>
        <v>0</v>
      </c>
      <c r="R188" s="36">
        <f>'Bond 10'!N176</f>
        <v>0.003841593732</v>
      </c>
      <c r="S188" s="36">
        <f>'Bond 20'!X176</f>
        <v>0.004407632808</v>
      </c>
      <c r="T188" s="101">
        <f t="shared" si="7"/>
        <v>0.00183288531</v>
      </c>
    </row>
    <row r="189" ht="12.75" customHeight="1">
      <c r="A189" s="102">
        <f>Stocks!A347</f>
        <v>42895</v>
      </c>
      <c r="B189" s="287">
        <f>Bonds!V167/100</f>
        <v>-0.0003</v>
      </c>
      <c r="C189" s="288">
        <f>Bonds!X167/100</f>
        <v>-0.0001</v>
      </c>
      <c r="D189" s="288">
        <f>Bonds!Z167/100</f>
        <v>0</v>
      </c>
      <c r="E189" s="288">
        <f>Bonds!AE167/100</f>
        <v>-0.0001</v>
      </c>
      <c r="F189" s="289">
        <f>Bonds!AO167/100</f>
        <v>-0.0002</v>
      </c>
      <c r="G189" s="36">
        <f t="array" ref="G189">SQRT(MMULT(MMULT(TRANSPOSE($A$4:$A$8),MMULT(TRANSPOSE(EXP(B190:$F$530)-1),EXP(B190:$F$530)-1)/COUNTA($F190:F$530)),$A$4:$A$8))*NORMSINV($B$11)</f>
        <v>-0.00126921136</v>
      </c>
      <c r="H189" s="24">
        <f t="shared" si="3"/>
        <v>0</v>
      </c>
      <c r="I189" s="36">
        <f t="array" ref="I189">SQRT(MMULT(MMULT(TRANSPOSE($A$4:$A$8),MMULT(TRANSPOSE(EXP(B190:F441)-1),EXP(B190:F441)-1)/COUNTA(F190:F441)),$A$4:$A$8))*NORMSINV($B$11)</f>
        <v>-0.001088605703</v>
      </c>
      <c r="J189" s="24">
        <f t="shared" si="4"/>
        <v>0</v>
      </c>
      <c r="K189" s="36">
        <f t="shared" si="5"/>
        <v>-0.00401359873</v>
      </c>
      <c r="L189" s="100">
        <f t="array" ref="L189">SQRT(MMULT(MMULT(TRANSPOSE($A$4:$A$8),MMULT(TRANSPOSE(EXP(B190:$F$532)-1),EXP(B190:$F$532)-1)/COUNTA(#REF!)),$A$4:$A$8))*(-1/SQRT(2*PI())*EXP(-1*(NORMSINV($B$11))^2/2)/$B$11)</f>
        <v>-0.0268515032</v>
      </c>
      <c r="M189" s="36">
        <f t="array" ref="M189">SQRT(MMULT(MMULT(TRANSPOSE($A$4:$A$8),MMULT(TRANSPOSE(EXP(B190:F441)-1),EXP(B190:F441)-1)/COUNTA(#REF!)),$A$4:$A$8))*(-1/SQRT(2*PI())*EXP(-1*(NORMSINV($B$11))^2/2)/$B$11)</f>
        <v>-0.01979831997</v>
      </c>
      <c r="N189" s="101">
        <f t="shared" si="6"/>
        <v>-0.08491190871</v>
      </c>
      <c r="O189" s="100">
        <f>'Bond 1'!E178</f>
        <v>0.0002777777778</v>
      </c>
      <c r="P189" s="36">
        <f>'Bond 3'!G177</f>
        <v>0.0002722952527</v>
      </c>
      <c r="Q189" s="36">
        <f>'Bond 5'!I177</f>
        <v>0</v>
      </c>
      <c r="R189" s="36">
        <f>'Bond 10'!N177</f>
        <v>-0.0007692660866</v>
      </c>
      <c r="S189" s="36">
        <f>'Bond 20'!X177</f>
        <v>-0.002209326229</v>
      </c>
      <c r="T189" s="101">
        <f t="shared" si="7"/>
        <v>-0.0004857038571</v>
      </c>
    </row>
    <row r="190" ht="12.75" customHeight="1">
      <c r="A190" s="102">
        <f>Stocks!A346</f>
        <v>42894</v>
      </c>
      <c r="B190" s="287">
        <f>Bonds!V168/100</f>
        <v>0.0001</v>
      </c>
      <c r="C190" s="288">
        <f>Bonds!X168/100</f>
        <v>-0.0003</v>
      </c>
      <c r="D190" s="288">
        <f>Bonds!Z168/100</f>
        <v>-0.0002</v>
      </c>
      <c r="E190" s="288">
        <f>Bonds!AE168/100</f>
        <v>-0.0001</v>
      </c>
      <c r="F190" s="289">
        <f>Bonds!AO168/100</f>
        <v>-0.0004</v>
      </c>
      <c r="G190" s="36">
        <f t="array" ref="G190">SQRT(MMULT(MMULT(TRANSPOSE($A$4:$A$8),MMULT(TRANSPOSE(EXP(B191:$F$530)-1),EXP(B191:$F$530)-1)/COUNTA($F191:F$530)),$A$4:$A$8))*NORMSINV($B$11)</f>
        <v>-0.001270873663</v>
      </c>
      <c r="H190" s="24">
        <f t="shared" si="3"/>
        <v>0</v>
      </c>
      <c r="I190" s="36">
        <f t="array" ref="I190">SQRT(MMULT(MMULT(TRANSPOSE($A$4:$A$8),MMULT(TRANSPOSE(EXP(B191:F442)-1),EXP(B191:F442)-1)/COUNTA(F191:F442)),$A$4:$A$8))*NORMSINV($B$11)</f>
        <v>-0.001088681084</v>
      </c>
      <c r="J190" s="24">
        <f t="shared" si="4"/>
        <v>0</v>
      </c>
      <c r="K190" s="36">
        <f t="shared" si="5"/>
        <v>-0.004018855392</v>
      </c>
      <c r="L190" s="100">
        <f t="array" ref="L190">SQRT(MMULT(MMULT(TRANSPOSE($A$4:$A$8),MMULT(TRANSPOSE(EXP(B191:$F$532)-1),EXP(B191:$F$532)-1)/COUNTA(#REF!)),$A$4:$A$8))*(-1/SQRT(2*PI())*EXP(-1*(NORMSINV($B$11))^2/2)/$B$11)</f>
        <v>-0.02684721874</v>
      </c>
      <c r="M190" s="36">
        <f t="array" ref="M190">SQRT(MMULT(MMULT(TRANSPOSE($A$4:$A$8),MMULT(TRANSPOSE(EXP(B191:F442)-1),EXP(B191:F442)-1)/COUNTA(#REF!)),$A$4:$A$8))*(-1/SQRT(2*PI())*EXP(-1*(NORMSINV($B$11))^2/2)/$B$11)</f>
        <v>-0.01979969091</v>
      </c>
      <c r="N190" s="101">
        <f t="shared" si="6"/>
        <v>-0.08489836007</v>
      </c>
      <c r="O190" s="100">
        <f>'Bond 1'!E179</f>
        <v>-0.00009256687957</v>
      </c>
      <c r="P190" s="36">
        <f>'Bond 3'!G178</f>
        <v>0.0008168094735</v>
      </c>
      <c r="Q190" s="36">
        <f>'Bond 5'!I178</f>
        <v>-0.0008775170421</v>
      </c>
      <c r="R190" s="36">
        <f>'Bond 10'!N178</f>
        <v>-0.0007691114921</v>
      </c>
      <c r="S190" s="36">
        <f>'Bond 20'!X178</f>
        <v>-0.00441350608</v>
      </c>
      <c r="T190" s="101">
        <f t="shared" si="7"/>
        <v>-0.001067178404</v>
      </c>
    </row>
    <row r="191" ht="12.75" customHeight="1">
      <c r="A191" s="102">
        <f>Stocks!A345</f>
        <v>42893</v>
      </c>
      <c r="B191" s="287">
        <f>Bonds!V169/100</f>
        <v>-0.0005</v>
      </c>
      <c r="C191" s="288">
        <f>Bonds!X169/100</f>
        <v>0</v>
      </c>
      <c r="D191" s="288">
        <f>Bonds!Z169/100</f>
        <v>0</v>
      </c>
      <c r="E191" s="288">
        <f>Bonds!AE169/100</f>
        <v>-0.0001</v>
      </c>
      <c r="F191" s="289">
        <f>Bonds!AO169/100</f>
        <v>-0.0002</v>
      </c>
      <c r="G191" s="36">
        <f t="array" ref="G191">SQRT(MMULT(MMULT(TRANSPOSE($A$4:$A$8),MMULT(TRANSPOSE(EXP(B192:$F$530)-1),EXP(B192:$F$530)-1)/COUNTA($F192:F$530)),$A$4:$A$8))*NORMSINV($B$11)</f>
        <v>-0.001272586225</v>
      </c>
      <c r="H191" s="24">
        <f t="shared" si="3"/>
        <v>0</v>
      </c>
      <c r="I191" s="36">
        <f t="array" ref="I191">SQRT(MMULT(MMULT(TRANSPOSE($A$4:$A$8),MMULT(TRANSPOSE(EXP(B192:F443)-1),EXP(B192:F443)-1)/COUNTA(F192:F443)),$A$4:$A$8))*NORMSINV($B$11)</f>
        <v>-0.001088996443</v>
      </c>
      <c r="J191" s="24">
        <f t="shared" si="4"/>
        <v>0</v>
      </c>
      <c r="K191" s="36">
        <f t="shared" si="5"/>
        <v>-0.004024270989</v>
      </c>
      <c r="L191" s="100">
        <f t="array" ref="L191">SQRT(MMULT(MMULT(TRANSPOSE($A$4:$A$8),MMULT(TRANSPOSE(EXP(B192:$F$532)-1),EXP(B192:$F$532)-1)/COUNTA(#REF!)),$A$4:$A$8))*(-1/SQRT(2*PI())*EXP(-1*(NORMSINV($B$11))^2/2)/$B$11)</f>
        <v>-0.02684383311</v>
      </c>
      <c r="M191" s="36">
        <f t="array" ref="M191">SQRT(MMULT(MMULT(TRANSPOSE($A$4:$A$8),MMULT(TRANSPOSE(EXP(B192:F443)-1),EXP(B192:F443)-1)/COUNTA(#REF!)),$A$4:$A$8))*(-1/SQRT(2*PI())*EXP(-1*(NORMSINV($B$11))^2/2)/$B$11)</f>
        <v>-0.01980542631</v>
      </c>
      <c r="N191" s="101">
        <f t="shared" si="6"/>
        <v>-0.08488765377</v>
      </c>
      <c r="O191" s="100">
        <f>'Bond 1'!E180</f>
        <v>0.000462877245</v>
      </c>
      <c r="P191" s="36">
        <f>'Bond 3'!G179</f>
        <v>0</v>
      </c>
      <c r="Q191" s="36">
        <f>'Bond 5'!I179</f>
        <v>0</v>
      </c>
      <c r="R191" s="36">
        <f>'Bond 10'!N179</f>
        <v>-0.000768987097</v>
      </c>
      <c r="S191" s="36">
        <f>'Bond 20'!X179</f>
        <v>-0.002201677648</v>
      </c>
      <c r="T191" s="101">
        <f t="shared" si="7"/>
        <v>-0.0005015574999</v>
      </c>
    </row>
    <row r="192" ht="12.75" customHeight="1">
      <c r="A192" s="102">
        <f>Stocks!A344</f>
        <v>42892</v>
      </c>
      <c r="B192" s="287">
        <f>Bonds!V170/100</f>
        <v>-0.0008</v>
      </c>
      <c r="C192" s="288">
        <f>Bonds!X170/100</f>
        <v>-0.0004</v>
      </c>
      <c r="D192" s="288">
        <f>Bonds!Z170/100</f>
        <v>-0.0002</v>
      </c>
      <c r="E192" s="288">
        <f>Bonds!AE170/100</f>
        <v>0</v>
      </c>
      <c r="F192" s="289">
        <f>Bonds!AO170/100</f>
        <v>-0.0001</v>
      </c>
      <c r="G192" s="36">
        <f t="array" ref="G192">SQRT(MMULT(MMULT(TRANSPOSE($A$4:$A$8),MMULT(TRANSPOSE(EXP(B193:$F$530)-1),EXP(B193:$F$530)-1)/COUNTA($F193:F$530)),$A$4:$A$8))*NORMSINV($B$11)</f>
        <v>-0.001273902205</v>
      </c>
      <c r="H192" s="24">
        <f t="shared" si="3"/>
        <v>0</v>
      </c>
      <c r="I192" s="36">
        <f t="array" ref="I192">SQRT(MMULT(MMULT(TRANSPOSE($A$4:$A$8),MMULT(TRANSPOSE(EXP(B193:F444)-1),EXP(B193:F444)-1)/COUNTA(F193:F444)),$A$4:$A$8))*NORMSINV($B$11)</f>
        <v>-0.00109019305</v>
      </c>
      <c r="J192" s="24">
        <f t="shared" si="4"/>
        <v>0</v>
      </c>
      <c r="K192" s="36">
        <f t="shared" si="5"/>
        <v>-0.004028432483</v>
      </c>
      <c r="L192" s="100">
        <f t="array" ref="L192">SQRT(MMULT(MMULT(TRANSPOSE($A$4:$A$8),MMULT(TRANSPOSE(EXP(B193:$F$532)-1),EXP(B193:$F$532)-1)/COUNTA(#REF!)),$A$4:$A$8))*(-1/SQRT(2*PI())*EXP(-1*(NORMSINV($B$11))^2/2)/$B$11)</f>
        <v>-0.0268319294</v>
      </c>
      <c r="M192" s="36">
        <f t="array" ref="M192">SQRT(MMULT(MMULT(TRANSPOSE($A$4:$A$8),MMULT(TRANSPOSE(EXP(B193:F444)-1),EXP(B193:F444)-1)/COUNTA(#REF!)),$A$4:$A$8))*(-1/SQRT(2*PI())*EXP(-1*(NORMSINV($B$11))^2/2)/$B$11)</f>
        <v>-0.01982718882</v>
      </c>
      <c r="N192" s="101">
        <f t="shared" si="6"/>
        <v>-0.08485001092</v>
      </c>
      <c r="O192" s="100">
        <f>'Bond 1'!E181</f>
        <v>0.000740260942</v>
      </c>
      <c r="P192" s="36">
        <f>'Bond 3'!G180</f>
        <v>0.001088767809</v>
      </c>
      <c r="Q192" s="36">
        <f>'Bond 5'!I180</f>
        <v>-0.0008773382565</v>
      </c>
      <c r="R192" s="36">
        <f>'Bond 10'!N180</f>
        <v>0</v>
      </c>
      <c r="S192" s="36">
        <f>'Bond 20'!X180</f>
        <v>-0.001099570326</v>
      </c>
      <c r="T192" s="101">
        <f t="shared" si="7"/>
        <v>-0.00002957596635</v>
      </c>
    </row>
    <row r="193" ht="12.75" customHeight="1">
      <c r="A193" s="102">
        <f>Stocks!A343</f>
        <v>42891</v>
      </c>
      <c r="B193" s="287">
        <f>Bonds!V171/100</f>
        <v>-0.0008</v>
      </c>
      <c r="C193" s="288">
        <f>Bonds!X171/100</f>
        <v>-0.0003</v>
      </c>
      <c r="D193" s="288">
        <f>Bonds!Z171/100</f>
        <v>-0.0002</v>
      </c>
      <c r="E193" s="288">
        <f>Bonds!AE171/100</f>
        <v>0</v>
      </c>
      <c r="F193" s="289">
        <f>Bonds!AO171/100</f>
        <v>0.0002</v>
      </c>
      <c r="G193" s="36">
        <f t="array" ref="G193">SQRT(MMULT(MMULT(TRANSPOSE($A$4:$A$8),MMULT(TRANSPOSE(EXP(B194:$F$530)-1),EXP(B194:$F$530)-1)/COUNTA($F194:F$530)),$A$4:$A$8))*NORMSINV($B$11)</f>
        <v>-0.001275486437</v>
      </c>
      <c r="H193" s="24">
        <f t="shared" si="3"/>
        <v>0</v>
      </c>
      <c r="I193" s="36">
        <f t="array" ref="I193">SQRT(MMULT(MMULT(TRANSPOSE($A$4:$A$8),MMULT(TRANSPOSE(EXP(B194:F445)-1),EXP(B194:F445)-1)/COUNTA(F194:F445)),$A$4:$A$8))*NORMSINV($B$11)</f>
        <v>-0.00110287697</v>
      </c>
      <c r="J193" s="24">
        <f t="shared" si="4"/>
        <v>0</v>
      </c>
      <c r="K193" s="36">
        <f t="shared" si="5"/>
        <v>-0.004033442266</v>
      </c>
      <c r="L193" s="100">
        <f t="array" ref="L193">SQRT(MMULT(MMULT(TRANSPOSE($A$4:$A$8),MMULT(TRANSPOSE(EXP(B194:$F$532)-1),EXP(B194:$F$532)-1)/COUNTA(#REF!)),$A$4:$A$8))*(-1/SQRT(2*PI())*EXP(-1*(NORMSINV($B$11))^2/2)/$B$11)</f>
        <v>-0.02682552675</v>
      </c>
      <c r="M193" s="36">
        <f t="array" ref="M193">SQRT(MMULT(MMULT(TRANSPOSE($A$4:$A$8),MMULT(TRANSPOSE(EXP(B194:F445)-1),EXP(B194:F445)-1)/COUNTA(#REF!)),$A$4:$A$8))*(-1/SQRT(2*PI())*EXP(-1*(NORMSINV($B$11))^2/2)/$B$11)</f>
        <v>-0.02005786951</v>
      </c>
      <c r="N193" s="101">
        <f t="shared" si="6"/>
        <v>-0.08482976397</v>
      </c>
      <c r="O193" s="100">
        <f>'Bond 1'!E182</f>
        <v>0.0007397133611</v>
      </c>
      <c r="P193" s="36">
        <f>'Bond 3'!G181</f>
        <v>0.0008162673633</v>
      </c>
      <c r="Q193" s="36">
        <f>'Bond 5'!I181</f>
        <v>-0.0008771735564</v>
      </c>
      <c r="R193" s="36">
        <f>'Bond 10'!N181</f>
        <v>0</v>
      </c>
      <c r="S193" s="36">
        <f>'Bond 20'!X181</f>
        <v>0.002198344649</v>
      </c>
      <c r="T193" s="101">
        <f t="shared" si="7"/>
        <v>0.0005754303634</v>
      </c>
    </row>
    <row r="194" ht="12.75" customHeight="1">
      <c r="A194" s="102">
        <f>Stocks!A342</f>
        <v>42888</v>
      </c>
      <c r="B194" s="287">
        <f>Bonds!V172/100</f>
        <v>-0.0004</v>
      </c>
      <c r="C194" s="288">
        <f>Bonds!X172/100</f>
        <v>0</v>
      </c>
      <c r="D194" s="288">
        <f>Bonds!Z172/100</f>
        <v>0.0003</v>
      </c>
      <c r="E194" s="288">
        <f>Bonds!AE172/100</f>
        <v>0.0006</v>
      </c>
      <c r="F194" s="289">
        <f>Bonds!AO172/100</f>
        <v>0.0009</v>
      </c>
      <c r="G194" s="36">
        <f t="array" ref="G194">SQRT(MMULT(MMULT(TRANSPOSE($A$4:$A$8),MMULT(TRANSPOSE(EXP(B195:$F$530)-1),EXP(B195:$F$530)-1)/COUNTA($F195:F$530)),$A$4:$A$8))*NORMSINV($B$11)</f>
        <v>-0.001276888193</v>
      </c>
      <c r="H194" s="24">
        <f t="shared" si="3"/>
        <v>0</v>
      </c>
      <c r="I194" s="36">
        <f t="array" ref="I194">SQRT(MMULT(MMULT(TRANSPOSE($A$4:$A$8),MMULT(TRANSPOSE(EXP(B195:F446)-1),EXP(B195:F446)-1)/COUNTA(F195:F446)),$A$4:$A$8))*NORMSINV($B$11)</f>
        <v>-0.001107428787</v>
      </c>
      <c r="J194" s="24">
        <f t="shared" si="4"/>
        <v>0</v>
      </c>
      <c r="K194" s="36">
        <f t="shared" si="5"/>
        <v>-0.004037875007</v>
      </c>
      <c r="L194" s="100">
        <f t="array" ref="L194">SQRT(MMULT(MMULT(TRANSPOSE($A$4:$A$8),MMULT(TRANSPOSE(EXP(B195:$F$532)-1),EXP(B195:$F$532)-1)/COUNTA(#REF!)),$A$4:$A$8))*(-1/SQRT(2*PI())*EXP(-1*(NORMSINV($B$11))^2/2)/$B$11)</f>
        <v>-0.02681513409</v>
      </c>
      <c r="M194" s="36">
        <f t="array" ref="M194">SQRT(MMULT(MMULT(TRANSPOSE($A$4:$A$8),MMULT(TRANSPOSE(EXP(B195:F446)-1),EXP(B195:F446)-1)/COUNTA(#REF!)),$A$4:$A$8))*(-1/SQRT(2*PI())*EXP(-1*(NORMSINV($B$11))^2/2)/$B$11)</f>
        <v>-0.02014065277</v>
      </c>
      <c r="N194" s="101">
        <f t="shared" si="6"/>
        <v>-0.0847968995</v>
      </c>
      <c r="O194" s="100">
        <f>'Bond 1'!E183</f>
        <v>0.0003695832948</v>
      </c>
      <c r="P194" s="36">
        <f>'Bond 3'!G182</f>
        <v>0</v>
      </c>
      <c r="Q194" s="36">
        <f>'Bond 5'!I182</f>
        <v>0.001315504622</v>
      </c>
      <c r="R194" s="36">
        <f>'Bond 10'!N182</f>
        <v>0.004614215074</v>
      </c>
      <c r="S194" s="36">
        <f>'Bond 20'!X182</f>
        <v>0.009906675475</v>
      </c>
      <c r="T194" s="101">
        <f t="shared" si="7"/>
        <v>0.003241195693</v>
      </c>
    </row>
    <row r="195" ht="12.75" customHeight="1">
      <c r="A195" s="102">
        <f>Stocks!A341</f>
        <v>42887</v>
      </c>
      <c r="B195" s="287">
        <f>Bonds!V173/100</f>
        <v>-0.0002</v>
      </c>
      <c r="C195" s="288">
        <f>Bonds!X173/100</f>
        <v>0</v>
      </c>
      <c r="D195" s="288">
        <f>Bonds!Z173/100</f>
        <v>0.0002</v>
      </c>
      <c r="E195" s="288">
        <f>Bonds!AE173/100</f>
        <v>0.0002</v>
      </c>
      <c r="F195" s="289">
        <f>Bonds!AO173/100</f>
        <v>0</v>
      </c>
      <c r="G195" s="36">
        <f t="array" ref="G195">SQRT(MMULT(MMULT(TRANSPOSE($A$4:$A$8),MMULT(TRANSPOSE(EXP(B196:$F$530)-1),EXP(B196:$F$530)-1)/COUNTA($F196:F$530)),$A$4:$A$8))*NORMSINV($B$11)</f>
        <v>-0.001278782463</v>
      </c>
      <c r="H195" s="24">
        <f t="shared" si="3"/>
        <v>0</v>
      </c>
      <c r="I195" s="36">
        <f t="array" ref="I195">SQRT(MMULT(MMULT(TRANSPOSE($A$4:$A$8),MMULT(TRANSPOSE(EXP(B196:F447)-1),EXP(B196:F447)-1)/COUNTA(F196:F447)),$A$4:$A$8))*NORMSINV($B$11)</f>
        <v>-0.001107417157</v>
      </c>
      <c r="J195" s="24">
        <f t="shared" si="4"/>
        <v>0</v>
      </c>
      <c r="K195" s="36">
        <f t="shared" si="5"/>
        <v>-0.004043865216</v>
      </c>
      <c r="L195" s="100">
        <f t="array" ref="L195">SQRT(MMULT(MMULT(TRANSPOSE($A$4:$A$8),MMULT(TRANSPOSE(EXP(B196:$F$532)-1),EXP(B196:$F$532)-1)/COUNTA(#REF!)),$A$4:$A$8))*(-1/SQRT(2*PI())*EXP(-1*(NORMSINV($B$11))^2/2)/$B$11)</f>
        <v>-0.02681492204</v>
      </c>
      <c r="M195" s="36">
        <f t="array" ref="M195">SQRT(MMULT(MMULT(TRANSPOSE($A$4:$A$8),MMULT(TRANSPOSE(EXP(B196:F447)-1),EXP(B196:F447)-1)/COUNTA(#REF!)),$A$4:$A$8))*(-1/SQRT(2*PI())*EXP(-1*(NORMSINV($B$11))^2/2)/$B$11)</f>
        <v>-0.02014044126</v>
      </c>
      <c r="N195" s="101">
        <f t="shared" si="6"/>
        <v>-0.08479622894</v>
      </c>
      <c r="O195" s="100">
        <f>'Bond 1'!E184</f>
        <v>0.0001847233767</v>
      </c>
      <c r="P195" s="36">
        <f>'Bond 3'!G183</f>
        <v>0</v>
      </c>
      <c r="Q195" s="36">
        <f>'Bond 5'!I183</f>
        <v>0.0008773302462</v>
      </c>
      <c r="R195" s="36">
        <f>'Bond 10'!N183</f>
        <v>0.001540205302</v>
      </c>
      <c r="S195" s="36">
        <f>'Bond 20'!X183</f>
        <v>0</v>
      </c>
      <c r="T195" s="101">
        <f t="shared" si="7"/>
        <v>0.0005204517849</v>
      </c>
    </row>
    <row r="196" ht="12.75" customHeight="1">
      <c r="A196" s="102">
        <f>Stocks!A340</f>
        <v>42886</v>
      </c>
      <c r="B196" s="287">
        <f>Bonds!V174/100</f>
        <v>-0.0005</v>
      </c>
      <c r="C196" s="288">
        <f>Bonds!X174/100</f>
        <v>-0.0009</v>
      </c>
      <c r="D196" s="288">
        <f>Bonds!Z174/100</f>
        <v>-0.0012</v>
      </c>
      <c r="E196" s="288">
        <f>Bonds!AE174/100</f>
        <v>-0.001</v>
      </c>
      <c r="F196" s="289">
        <f>Bonds!AO174/100</f>
        <v>-0.0003</v>
      </c>
      <c r="G196" s="36">
        <f t="array" ref="G196">SQRT(MMULT(MMULT(TRANSPOSE($A$4:$A$8),MMULT(TRANSPOSE(EXP(B197:$F$530)-1),EXP(B197:$F$530)-1)/COUNTA($F197:F$530)),$A$4:$A$8))*NORMSINV($B$11)</f>
        <v>-0.00127684441</v>
      </c>
      <c r="H196" s="24">
        <f t="shared" si="3"/>
        <v>1</v>
      </c>
      <c r="I196" s="36">
        <f t="array" ref="I196">SQRT(MMULT(MMULT(TRANSPOSE($A$4:$A$8),MMULT(TRANSPOSE(EXP(B197:F448)-1),EXP(B197:F448)-1)/COUNTA(F197:F448)),$A$4:$A$8))*NORMSINV($B$11)</f>
        <v>-0.001113682991</v>
      </c>
      <c r="J196" s="24">
        <f t="shared" si="4"/>
        <v>1</v>
      </c>
      <c r="K196" s="36">
        <f t="shared" si="5"/>
        <v>-0.004037736552</v>
      </c>
      <c r="L196" s="100">
        <f t="array" ref="L196">SQRT(MMULT(MMULT(TRANSPOSE($A$4:$A$8),MMULT(TRANSPOSE(EXP(B197:$F$532)-1),EXP(B197:$F$532)-1)/COUNTA(#REF!)),$A$4:$A$8))*(-1/SQRT(2*PI())*EXP(-1*(NORMSINV($B$11))^2/2)/$B$11)</f>
        <v>-0.02673429131</v>
      </c>
      <c r="M196" s="36">
        <f t="array" ref="M196">SQRT(MMULT(MMULT(TRANSPOSE($A$4:$A$8),MMULT(TRANSPOSE(EXP(B197:F448)-1),EXP(B197:F448)-1)/COUNTA(#REF!)),$A$4:$A$8))*(-1/SQRT(2*PI())*EXP(-1*(NORMSINV($B$11))^2/2)/$B$11)</f>
        <v>-0.02025439711</v>
      </c>
      <c r="N196" s="101">
        <f t="shared" si="6"/>
        <v>-0.08454125216</v>
      </c>
      <c r="O196" s="100">
        <f>'Bond 1'!E185</f>
        <v>0.0004617231508</v>
      </c>
      <c r="P196" s="36">
        <f>'Bond 3'!G184</f>
        <v>0.002448150204</v>
      </c>
      <c r="Q196" s="36">
        <f>'Bond 5'!I184</f>
        <v>-0.005265265578</v>
      </c>
      <c r="R196" s="36">
        <f>'Bond 10'!N184</f>
        <v>-0.007704485894</v>
      </c>
      <c r="S196" s="36">
        <f>'Bond 20'!X184</f>
        <v>-0.003319815158</v>
      </c>
      <c r="T196" s="101">
        <f t="shared" si="7"/>
        <v>-0.002675938655</v>
      </c>
    </row>
    <row r="197" ht="12.75" customHeight="1">
      <c r="A197" s="102">
        <f>Stocks!A339</f>
        <v>42885</v>
      </c>
      <c r="B197" s="287">
        <f>Bonds!V175/100</f>
        <v>0</v>
      </c>
      <c r="C197" s="288">
        <f>Bonds!X175/100</f>
        <v>-0.0002</v>
      </c>
      <c r="D197" s="288">
        <f>Bonds!Z175/100</f>
        <v>0.0001</v>
      </c>
      <c r="E197" s="288">
        <f>Bonds!AE175/100</f>
        <v>0.0002</v>
      </c>
      <c r="F197" s="289">
        <f>Bonds!AO175/100</f>
        <v>0</v>
      </c>
      <c r="G197" s="36">
        <f t="array" ref="G197">SQRT(MMULT(MMULT(TRANSPOSE($A$4:$A$8),MMULT(TRANSPOSE(EXP(B198:$F$530)-1),EXP(B198:$F$530)-1)/COUNTA($F198:F$530)),$A$4:$A$8))*NORMSINV($B$11)</f>
        <v>-0.001278757612</v>
      </c>
      <c r="H197" s="24">
        <f t="shared" si="3"/>
        <v>0</v>
      </c>
      <c r="I197" s="36">
        <f t="array" ref="I197">SQRT(MMULT(MMULT(TRANSPOSE($A$4:$A$8),MMULT(TRANSPOSE(EXP(B198:F449)-1),EXP(B198:F449)-1)/COUNTA(F198:F449)),$A$4:$A$8))*NORMSINV($B$11)</f>
        <v>-0.001113694674</v>
      </c>
      <c r="J197" s="24">
        <f t="shared" si="4"/>
        <v>0</v>
      </c>
      <c r="K197" s="36">
        <f t="shared" si="5"/>
        <v>-0.00404378663</v>
      </c>
      <c r="L197" s="100">
        <f t="array" ref="L197">SQRT(MMULT(MMULT(TRANSPOSE($A$4:$A$8),MMULT(TRANSPOSE(EXP(B198:$F$532)-1),EXP(B198:$F$532)-1)/COUNTA(#REF!)),$A$4:$A$8))*(-1/SQRT(2*PI())*EXP(-1*(NORMSINV($B$11))^2/2)/$B$11)</f>
        <v>-0.02673423812</v>
      </c>
      <c r="M197" s="36">
        <f t="array" ref="M197">SQRT(MMULT(MMULT(TRANSPOSE($A$4:$A$8),MMULT(TRANSPOSE(EXP(B198:F449)-1),EXP(B198:F449)-1)/COUNTA(#REF!)),$A$4:$A$8))*(-1/SQRT(2*PI())*EXP(-1*(NORMSINV($B$11))^2/2)/$B$11)</f>
        <v>-0.02025460958</v>
      </c>
      <c r="N197" s="101">
        <f t="shared" si="6"/>
        <v>-0.08454108397</v>
      </c>
      <c r="O197" s="100">
        <f>'Bond 1'!E186</f>
        <v>0</v>
      </c>
      <c r="P197" s="36">
        <f>'Bond 3'!G185</f>
        <v>0.0005435582239</v>
      </c>
      <c r="Q197" s="36">
        <f>'Bond 5'!I185</f>
        <v>0.0004381795879</v>
      </c>
      <c r="R197" s="36">
        <f>'Bond 10'!N185</f>
        <v>0.001537855567</v>
      </c>
      <c r="S197" s="36">
        <f>'Bond 20'!X185</f>
        <v>0</v>
      </c>
      <c r="T197" s="101">
        <f t="shared" si="7"/>
        <v>0.0005039186757</v>
      </c>
    </row>
    <row r="198" ht="12.75" customHeight="1">
      <c r="A198" s="102">
        <f>Stocks!A338</f>
        <v>42881</v>
      </c>
      <c r="B198" s="287">
        <f>Bonds!V176/100</f>
        <v>0.0003</v>
      </c>
      <c r="C198" s="288">
        <f>Bonds!X176/100</f>
        <v>0.0005</v>
      </c>
      <c r="D198" s="288">
        <f>Bonds!Z176/100</f>
        <v>0.0005</v>
      </c>
      <c r="E198" s="288">
        <f>Bonds!AE176/100</f>
        <v>0.0004</v>
      </c>
      <c r="F198" s="289">
        <f>Bonds!AO176/100</f>
        <v>0.0001</v>
      </c>
      <c r="G198" s="36">
        <f t="array" ref="G198">SQRT(MMULT(MMULT(TRANSPOSE($A$4:$A$8),MMULT(TRANSPOSE(EXP(B199:$F$530)-1),EXP(B199:$F$530)-1)/COUNTA($F199:F$530)),$A$4:$A$8))*NORMSINV($B$11)</f>
        <v>-0.001279856597</v>
      </c>
      <c r="H198" s="24">
        <f t="shared" si="3"/>
        <v>0</v>
      </c>
      <c r="I198" s="36">
        <f t="array" ref="I198">SQRT(MMULT(MMULT(TRANSPOSE($A$4:$A$8),MMULT(TRANSPOSE(EXP(B199:F450)-1),EXP(B199:F450)-1)/COUNTA(F199:F450)),$A$4:$A$8))*NORMSINV($B$11)</f>
        <v>-0.001112911191</v>
      </c>
      <c r="J198" s="24">
        <f t="shared" si="4"/>
        <v>0</v>
      </c>
      <c r="K198" s="36">
        <f t="shared" si="5"/>
        <v>-0.004047261924</v>
      </c>
      <c r="L198" s="100">
        <f t="array" ref="L198">SQRT(MMULT(MMULT(TRANSPOSE($A$4:$A$8),MMULT(TRANSPOSE(EXP(B199:$F$532)-1),EXP(B199:$F$532)-1)/COUNTA(#REF!)),$A$4:$A$8))*(-1/SQRT(2*PI())*EXP(-1*(NORMSINV($B$11))^2/2)/$B$11)</f>
        <v>-0.02671700774</v>
      </c>
      <c r="M198" s="36">
        <f t="array" ref="M198">SQRT(MMULT(MMULT(TRANSPOSE($A$4:$A$8),MMULT(TRANSPOSE(EXP(B199:F450)-1),EXP(B199:F450)-1)/COUNTA(#REF!)),$A$4:$A$8))*(-1/SQRT(2*PI())*EXP(-1*(NORMSINV($B$11))^2/2)/$B$11)</f>
        <v>-0.02024036049</v>
      </c>
      <c r="N198" s="101">
        <f t="shared" si="6"/>
        <v>-0.08448659673</v>
      </c>
      <c r="O198" s="100">
        <f>'Bond 1'!E187</f>
        <v>-0.0002769060366</v>
      </c>
      <c r="P198" s="36">
        <f>'Bond 3'!G186</f>
        <v>-0.00135863219</v>
      </c>
      <c r="Q198" s="36">
        <f>'Bond 5'!I186</f>
        <v>0.002191192661</v>
      </c>
      <c r="R198" s="36">
        <f>'Bond 10'!N186</f>
        <v>0.003077238038</v>
      </c>
      <c r="S198" s="36">
        <f>'Bond 20'!X186</f>
        <v>0.001105519355</v>
      </c>
      <c r="T198" s="101">
        <f t="shared" si="7"/>
        <v>0.0009476823656</v>
      </c>
    </row>
    <row r="199" ht="12.75" customHeight="1">
      <c r="A199" s="102">
        <f>Stocks!A337</f>
        <v>42880</v>
      </c>
      <c r="B199" s="287">
        <f>Bonds!V177/100</f>
        <v>-0.0005</v>
      </c>
      <c r="C199" s="288">
        <f>Bonds!X177/100</f>
        <v>-0.0005</v>
      </c>
      <c r="D199" s="288">
        <f>Bonds!Z177/100</f>
        <v>-0.0004</v>
      </c>
      <c r="E199" s="288">
        <f>Bonds!AE177/100</f>
        <v>-0.0002</v>
      </c>
      <c r="F199" s="289">
        <f>Bonds!AO177/100</f>
        <v>0</v>
      </c>
      <c r="G199" s="36">
        <f t="array" ref="G199">SQRT(MMULT(MMULT(TRANSPOSE($A$4:$A$8),MMULT(TRANSPOSE(EXP(B200:$F$530)-1),EXP(B200:$F$530)-1)/COUNTA($F200:F$530)),$A$4:$A$8))*NORMSINV($B$11)</f>
        <v>-0.001281135483</v>
      </c>
      <c r="H199" s="24">
        <f t="shared" si="3"/>
        <v>0</v>
      </c>
      <c r="I199" s="36">
        <f t="array" ref="I199">SQRT(MMULT(MMULT(TRANSPOSE($A$4:$A$8),MMULT(TRANSPOSE(EXP(B200:F451)-1),EXP(B200:F451)-1)/COUNTA(F200:F451)),$A$4:$A$8))*NORMSINV($B$11)</f>
        <v>-0.00111279241</v>
      </c>
      <c r="J199" s="24">
        <f t="shared" si="4"/>
        <v>0</v>
      </c>
      <c r="K199" s="36">
        <f t="shared" si="5"/>
        <v>-0.004051306118</v>
      </c>
      <c r="L199" s="100">
        <f t="array" ref="L199">SQRT(MMULT(MMULT(TRANSPOSE($A$4:$A$8),MMULT(TRANSPOSE(EXP(B200:$F$532)-1),EXP(B200:$F$532)-1)/COUNTA(#REF!)),$A$4:$A$8))*(-1/SQRT(2*PI())*EXP(-1*(NORMSINV($B$11))^2/2)/$B$11)</f>
        <v>-0.02670339746</v>
      </c>
      <c r="M199" s="36">
        <f t="array" ref="M199">SQRT(MMULT(MMULT(TRANSPOSE($A$4:$A$8),MMULT(TRANSPOSE(EXP(B200:F451)-1),EXP(B200:F451)-1)/COUNTA(#REF!)),$A$4:$A$8))*(-1/SQRT(2*PI())*EXP(-1*(NORMSINV($B$11))^2/2)/$B$11)</f>
        <v>-0.02023820024</v>
      </c>
      <c r="N199" s="101">
        <f t="shared" si="6"/>
        <v>-0.08444355725</v>
      </c>
      <c r="O199" s="100">
        <f>'Bond 1'!E188</f>
        <v>0.0004616378912</v>
      </c>
      <c r="P199" s="36">
        <f>'Bond 3'!G187</f>
        <v>0.001359289275</v>
      </c>
      <c r="Q199" s="36">
        <f>'Bond 5'!I187</f>
        <v>-0.001753918431</v>
      </c>
      <c r="R199" s="36">
        <f>'Bond 10'!N187</f>
        <v>-0.001539773894</v>
      </c>
      <c r="S199" s="36">
        <f>'Bond 20'!X187</f>
        <v>0</v>
      </c>
      <c r="T199" s="101">
        <f t="shared" si="7"/>
        <v>-0.0002945530317</v>
      </c>
    </row>
    <row r="200" ht="12.75" customHeight="1">
      <c r="A200" s="102">
        <f>Stocks!A336</f>
        <v>42879</v>
      </c>
      <c r="B200" s="287">
        <f>Bonds!V178/100</f>
        <v>0.0002</v>
      </c>
      <c r="C200" s="288">
        <f>Bonds!X178/100</f>
        <v>0.0001</v>
      </c>
      <c r="D200" s="288">
        <f>Bonds!Z178/100</f>
        <v>0.0004</v>
      </c>
      <c r="E200" s="288">
        <f>Bonds!AE178/100</f>
        <v>0.0007</v>
      </c>
      <c r="F200" s="289">
        <f>Bonds!AO178/100</f>
        <v>0.0003</v>
      </c>
      <c r="G200" s="36">
        <f t="array" ref="G200">SQRT(MMULT(MMULT(TRANSPOSE($A$4:$A$8),MMULT(TRANSPOSE(EXP(B201:$F$530)-1),EXP(B201:$F$530)-1)/COUNTA($F201:F$530)),$A$4:$A$8))*NORMSINV($B$11)</f>
        <v>-0.0012823358</v>
      </c>
      <c r="H200" s="24">
        <f t="shared" si="3"/>
        <v>0</v>
      </c>
      <c r="I200" s="36">
        <f t="array" ref="I200">SQRT(MMULT(MMULT(TRANSPOSE($A$4:$A$8),MMULT(TRANSPOSE(EXP(B201:F452)-1),EXP(B201:F452)-1)/COUNTA(F201:F452)),$A$4:$A$8))*NORMSINV($B$11)</f>
        <v>-0.001111772478</v>
      </c>
      <c r="J200" s="24">
        <f t="shared" si="4"/>
        <v>0</v>
      </c>
      <c r="K200" s="36">
        <f t="shared" si="5"/>
        <v>-0.004055101852</v>
      </c>
      <c r="L200" s="100">
        <f t="array" ref="L200">SQRT(MMULT(MMULT(TRANSPOSE($A$4:$A$8),MMULT(TRANSPOSE(EXP(B201:$F$532)-1),EXP(B201:$F$532)-1)/COUNTA(#REF!)),$A$4:$A$8))*(-1/SQRT(2*PI())*EXP(-1*(NORMSINV($B$11))^2/2)/$B$11)</f>
        <v>-0.02668801051</v>
      </c>
      <c r="M200" s="36">
        <f t="array" ref="M200">SQRT(MMULT(MMULT(TRANSPOSE($A$4:$A$8),MMULT(TRANSPOSE(EXP(B201:F452)-1),EXP(B201:F452)-1)/COUNTA(#REF!)),$A$4:$A$8))*(-1/SQRT(2*PI())*EXP(-1*(NORMSINV($B$11))^2/2)/$B$11)</f>
        <v>-0.02021965087</v>
      </c>
      <c r="N200" s="101">
        <f t="shared" si="6"/>
        <v>-0.08439489944</v>
      </c>
      <c r="O200" s="100">
        <f>'Bond 1'!E189</f>
        <v>-0.000184569952</v>
      </c>
      <c r="P200" s="36">
        <f>'Bond 3'!G188</f>
        <v>-0.0002717268744</v>
      </c>
      <c r="Q200" s="36">
        <f>'Bond 5'!I188</f>
        <v>0.001753163717</v>
      </c>
      <c r="R200" s="36">
        <f>'Bond 10'!N188</f>
        <v>0.005387589992</v>
      </c>
      <c r="S200" s="36">
        <f>'Bond 20'!X188</f>
        <v>0.003318279224</v>
      </c>
      <c r="T200" s="101">
        <f t="shared" si="7"/>
        <v>0.002000547221</v>
      </c>
    </row>
    <row r="201" ht="12.75" customHeight="1">
      <c r="A201" s="102">
        <f>Stocks!A335</f>
        <v>42878</v>
      </c>
      <c r="B201" s="287">
        <f>Bonds!V179/100</f>
        <v>0.0003</v>
      </c>
      <c r="C201" s="288">
        <f>Bonds!X179/100</f>
        <v>0.0003</v>
      </c>
      <c r="D201" s="288">
        <f>Bonds!Z179/100</f>
        <v>0.0001</v>
      </c>
      <c r="E201" s="288">
        <f>Bonds!AE179/100</f>
        <v>0</v>
      </c>
      <c r="F201" s="289">
        <f>Bonds!AO179/100</f>
        <v>0.0003</v>
      </c>
      <c r="G201" s="36">
        <f t="array" ref="G201">SQRT(MMULT(MMULT(TRANSPOSE($A$4:$A$8),MMULT(TRANSPOSE(EXP(B202:$F$530)-1),EXP(B202:$F$530)-1)/COUNTA($F202:F$530)),$A$4:$A$8))*NORMSINV($B$11)</f>
        <v>-0.001284026896</v>
      </c>
      <c r="H201" s="24">
        <f t="shared" si="3"/>
        <v>0</v>
      </c>
      <c r="I201" s="36">
        <f t="array" ref="I201">SQRT(MMULT(MMULT(TRANSPOSE($A$4:$A$8),MMULT(TRANSPOSE(EXP(B202:F453)-1),EXP(B202:F453)-1)/COUNTA(F202:F453)),$A$4:$A$8))*NORMSINV($B$11)</f>
        <v>-0.001111852949</v>
      </c>
      <c r="J201" s="24">
        <f t="shared" si="4"/>
        <v>0</v>
      </c>
      <c r="K201" s="36">
        <f t="shared" si="5"/>
        <v>-0.004060449567</v>
      </c>
      <c r="L201" s="100">
        <f t="array" ref="L201">SQRT(MMULT(MMULT(TRANSPOSE($A$4:$A$8),MMULT(TRANSPOSE(EXP(B202:$F$532)-1),EXP(B202:$F$532)-1)/COUNTA(#REF!)),$A$4:$A$8))*(-1/SQRT(2*PI())*EXP(-1*(NORMSINV($B$11))^2/2)/$B$11)</f>
        <v>-0.02668268523</v>
      </c>
      <c r="M201" s="36">
        <f t="array" ref="M201">SQRT(MMULT(MMULT(TRANSPOSE($A$4:$A$8),MMULT(TRANSPOSE(EXP(B202:F453)-1),EXP(B202:F453)-1)/COUNTA(#REF!)),$A$4:$A$8))*(-1/SQRT(2*PI())*EXP(-1*(NORMSINV($B$11))^2/2)/$B$11)</f>
        <v>-0.02022111439</v>
      </c>
      <c r="N201" s="101">
        <f t="shared" si="6"/>
        <v>-0.08437805941</v>
      </c>
      <c r="O201" s="100">
        <f>'Bond 1'!E190</f>
        <v>-0.0002769060366</v>
      </c>
      <c r="P201" s="36">
        <f>'Bond 3'!G189</f>
        <v>-0.0008152598997</v>
      </c>
      <c r="Q201" s="36">
        <f>'Bond 5'!I189</f>
        <v>0.0004384957116</v>
      </c>
      <c r="R201" s="36">
        <f>'Bond 10'!N189</f>
        <v>0</v>
      </c>
      <c r="S201" s="36">
        <f>'Bond 20'!X189</f>
        <v>0.003323600994</v>
      </c>
      <c r="T201" s="101">
        <f t="shared" si="7"/>
        <v>0.0005339861539</v>
      </c>
    </row>
    <row r="202" ht="12.75" customHeight="1">
      <c r="A202" s="102">
        <f>Stocks!A334</f>
        <v>42877</v>
      </c>
      <c r="B202" s="287">
        <f>Bonds!V180/100</f>
        <v>-0.0001</v>
      </c>
      <c r="C202" s="288">
        <f>Bonds!X180/100</f>
        <v>0.0005</v>
      </c>
      <c r="D202" s="288">
        <f>Bonds!Z180/100</f>
        <v>0.0008</v>
      </c>
      <c r="E202" s="288">
        <f>Bonds!AE180/100</f>
        <v>0.0006</v>
      </c>
      <c r="F202" s="289">
        <f>Bonds!AO180/100</f>
        <v>-0.0004</v>
      </c>
      <c r="G202" s="36">
        <f t="array" ref="G202">SQRT(MMULT(MMULT(TRANSPOSE($A$4:$A$8),MMULT(TRANSPOSE(EXP(B203:$F$530)-1),EXP(B203:$F$530)-1)/COUNTA($F203:F$530)),$A$4:$A$8))*NORMSINV($B$11)</f>
        <v>-0.001285479203</v>
      </c>
      <c r="H202" s="24">
        <f t="shared" si="3"/>
        <v>0</v>
      </c>
      <c r="I202" s="36">
        <f t="array" ref="I202">SQRT(MMULT(MMULT(TRANSPOSE($A$4:$A$8),MMULT(TRANSPOSE(EXP(B203:F454)-1),EXP(B203:F454)-1)/COUNTA(F203:F454)),$A$4:$A$8))*NORMSINV($B$11)</f>
        <v>-0.001111342084</v>
      </c>
      <c r="J202" s="24">
        <f t="shared" si="4"/>
        <v>0</v>
      </c>
      <c r="K202" s="36">
        <f t="shared" si="5"/>
        <v>-0.004065042167</v>
      </c>
      <c r="L202" s="100">
        <f t="array" ref="L202">SQRT(MMULT(MMULT(TRANSPOSE($A$4:$A$8),MMULT(TRANSPOSE(EXP(B203:$F$532)-1),EXP(B203:$F$532)-1)/COUNTA(#REF!)),$A$4:$A$8))*(-1/SQRT(2*PI())*EXP(-1*(NORMSINV($B$11))^2/2)/$B$11)</f>
        <v>-0.02667223691</v>
      </c>
      <c r="M202" s="36">
        <f t="array" ref="M202">SQRT(MMULT(MMULT(TRANSPOSE($A$4:$A$8),MMULT(TRANSPOSE(EXP(B203:F454)-1),EXP(B203:F454)-1)/COUNTA(#REF!)),$A$4:$A$8))*(-1/SQRT(2*PI())*EXP(-1*(NORMSINV($B$11))^2/2)/$B$11)</f>
        <v>-0.02021182335</v>
      </c>
      <c r="N202" s="101">
        <f t="shared" si="6"/>
        <v>-0.08434501893</v>
      </c>
      <c r="O202" s="100">
        <f>'Bond 1'!E191</f>
        <v>0.00009232757825</v>
      </c>
      <c r="P202" s="36">
        <f>'Bond 3'!G190</f>
        <v>-0.001359158387</v>
      </c>
      <c r="Q202" s="36">
        <f>'Bond 5'!I190</f>
        <v>0.003508285321</v>
      </c>
      <c r="R202" s="36">
        <f>'Bond 10'!N190</f>
        <v>0.004624748467</v>
      </c>
      <c r="S202" s="36">
        <f>'Bond 20'!X190</f>
        <v>-0.004438856187</v>
      </c>
      <c r="T202" s="101">
        <f t="shared" si="7"/>
        <v>0.0004854693586</v>
      </c>
    </row>
    <row r="203" ht="12.75" customHeight="1">
      <c r="A203" s="102">
        <f>Stocks!A333</f>
        <v>42874</v>
      </c>
      <c r="B203" s="287">
        <f>Bonds!V181/100</f>
        <v>0.0006</v>
      </c>
      <c r="C203" s="288">
        <f>Bonds!X181/100</f>
        <v>0.0001</v>
      </c>
      <c r="D203" s="288">
        <f>Bonds!Z181/100</f>
        <v>0</v>
      </c>
      <c r="E203" s="288">
        <f>Bonds!AE181/100</f>
        <v>-0.0001</v>
      </c>
      <c r="F203" s="289">
        <f>Bonds!AO181/100</f>
        <v>0.0003</v>
      </c>
      <c r="G203" s="36">
        <f t="array" ref="G203">SQRT(MMULT(MMULT(TRANSPOSE($A$4:$A$8),MMULT(TRANSPOSE(EXP(B204:$F$530)-1),EXP(B204:$F$530)-1)/COUNTA($F204:F$530)),$A$4:$A$8))*NORMSINV($B$11)</f>
        <v>-0.00128723489</v>
      </c>
      <c r="H203" s="24">
        <f t="shared" si="3"/>
        <v>0</v>
      </c>
      <c r="I203" s="36">
        <f t="array" ref="I203">SQRT(MMULT(MMULT(TRANSPOSE($A$4:$A$8),MMULT(TRANSPOSE(EXP(B204:F455)-1),EXP(B204:F455)-1)/COUNTA(F204:F455)),$A$4:$A$8))*NORMSINV($B$11)</f>
        <v>-0.001111496711</v>
      </c>
      <c r="J203" s="24">
        <f t="shared" si="4"/>
        <v>0</v>
      </c>
      <c r="K203" s="36">
        <f t="shared" si="5"/>
        <v>-0.004070594136</v>
      </c>
      <c r="L203" s="100">
        <f t="array" ref="L203">SQRT(MMULT(MMULT(TRANSPOSE($A$4:$A$8),MMULT(TRANSPOSE(EXP(B204:$F$532)-1),EXP(B204:$F$532)-1)/COUNTA(#REF!)),$A$4:$A$8))*(-1/SQRT(2*PI())*EXP(-1*(NORMSINV($B$11))^2/2)/$B$11)</f>
        <v>-0.02666791991</v>
      </c>
      <c r="M203" s="36">
        <f t="array" ref="M203">SQRT(MMULT(MMULT(TRANSPOSE($A$4:$A$8),MMULT(TRANSPOSE(EXP(B204:F455)-1),EXP(B204:F455)-1)/COUNTA(#REF!)),$A$4:$A$8))*(-1/SQRT(2*PI())*EXP(-1*(NORMSINV($B$11))^2/2)/$B$11)</f>
        <v>-0.02021463554</v>
      </c>
      <c r="N203" s="101">
        <f t="shared" si="6"/>
        <v>-0.08433136739</v>
      </c>
      <c r="O203" s="100">
        <f>'Bond 1'!E192</f>
        <v>-0.0005539143279</v>
      </c>
      <c r="P203" s="36">
        <f>'Bond 3'!G191</f>
        <v>-0.0002719654639</v>
      </c>
      <c r="Q203" s="36">
        <f>'Bond 5'!I191</f>
        <v>0</v>
      </c>
      <c r="R203" s="36">
        <f>'Bond 10'!N191</f>
        <v>-0.0007717064404</v>
      </c>
      <c r="S203" s="36">
        <f>'Bond 20'!X191</f>
        <v>0.003319292055</v>
      </c>
      <c r="T203" s="101">
        <f t="shared" si="7"/>
        <v>0.0003443411645</v>
      </c>
    </row>
    <row r="204" ht="12.75" customHeight="1">
      <c r="A204" s="102">
        <f>Stocks!A332</f>
        <v>42873</v>
      </c>
      <c r="B204" s="287">
        <f>Bonds!V182/100</f>
        <v>-0.0005</v>
      </c>
      <c r="C204" s="288">
        <f>Bonds!X182/100</f>
        <v>-0.0003</v>
      </c>
      <c r="D204" s="288">
        <f>Bonds!Z182/100</f>
        <v>-0.0001</v>
      </c>
      <c r="E204" s="288">
        <f>Bonds!AE182/100</f>
        <v>-0.0001</v>
      </c>
      <c r="F204" s="289">
        <f>Bonds!AO182/100</f>
        <v>-0.0003</v>
      </c>
      <c r="G204" s="36">
        <f t="array" ref="G204">SQRT(MMULT(MMULT(TRANSPOSE($A$4:$A$8),MMULT(TRANSPOSE(EXP(B205:$F$530)-1),EXP(B205:$F$530)-1)/COUNTA($F205:F$530)),$A$4:$A$8))*NORMSINV($B$11)</f>
        <v>-0.001288772506</v>
      </c>
      <c r="H204" s="24">
        <f t="shared" si="3"/>
        <v>0</v>
      </c>
      <c r="I204" s="36">
        <f t="array" ref="I204">SQRT(MMULT(MMULT(TRANSPOSE($A$4:$A$8),MMULT(TRANSPOSE(EXP(B205:F456)-1),EXP(B205:F456)-1)/COUNTA(F205:F456)),$A$4:$A$8))*NORMSINV($B$11)</f>
        <v>-0.001112237791</v>
      </c>
      <c r="J204" s="24">
        <f t="shared" si="4"/>
        <v>0</v>
      </c>
      <c r="K204" s="36">
        <f t="shared" si="5"/>
        <v>-0.004075456503</v>
      </c>
      <c r="L204" s="100">
        <f t="array" ref="L204">SQRT(MMULT(MMULT(TRANSPOSE($A$4:$A$8),MMULT(TRANSPOSE(EXP(B205:$F$532)-1),EXP(B205:$F$532)-1)/COUNTA(#REF!)),$A$4:$A$8))*(-1/SQRT(2*PI())*EXP(-1*(NORMSINV($B$11))^2/2)/$B$11)</f>
        <v>-0.02665891842</v>
      </c>
      <c r="M204" s="36">
        <f t="array" ref="M204">SQRT(MMULT(MMULT(TRANSPOSE($A$4:$A$8),MMULT(TRANSPOSE(EXP(B205:F456)-1),EXP(B205:F456)-1)/COUNTA(#REF!)),$A$4:$A$8))*(-1/SQRT(2*PI())*EXP(-1*(NORMSINV($B$11))^2/2)/$B$11)</f>
        <v>-0.02022811346</v>
      </c>
      <c r="N204" s="101">
        <f t="shared" si="6"/>
        <v>-0.08430290215</v>
      </c>
      <c r="O204" s="100">
        <f>'Bond 1'!E193</f>
        <v>0.0004618510992</v>
      </c>
      <c r="P204" s="36">
        <f>'Bond 3'!G192</f>
        <v>0.0008159668574</v>
      </c>
      <c r="Q204" s="36">
        <f>'Bond 5'!I192</f>
        <v>-0.0004389273927</v>
      </c>
      <c r="R204" s="36">
        <f>'Bond 10'!N192</f>
        <v>-0.0007714914116</v>
      </c>
      <c r="S204" s="36">
        <f>'Bond 20'!X192</f>
        <v>-0.00332520823</v>
      </c>
      <c r="T204" s="101">
        <f t="shared" si="7"/>
        <v>-0.0006515618155</v>
      </c>
    </row>
    <row r="205" ht="12.75" customHeight="1">
      <c r="A205" s="102">
        <f>Stocks!A331</f>
        <v>42872</v>
      </c>
      <c r="B205" s="287">
        <f>Bonds!V183/100</f>
        <v>0.0002</v>
      </c>
      <c r="C205" s="288">
        <f>Bonds!X183/100</f>
        <v>-0.0004</v>
      </c>
      <c r="D205" s="288">
        <f>Bonds!Z183/100</f>
        <v>-0.0008</v>
      </c>
      <c r="E205" s="288">
        <f>Bonds!AE183/100</f>
        <v>-0.0009</v>
      </c>
      <c r="F205" s="289">
        <f>Bonds!AO183/100</f>
        <v>-0.0002</v>
      </c>
      <c r="G205" s="36">
        <f t="array" ref="G205">SQRT(MMULT(MMULT(TRANSPOSE($A$4:$A$8),MMULT(TRANSPOSE(EXP(B206:$F$530)-1),EXP(B206:$F$530)-1)/COUNTA($F206:F$530)),$A$4:$A$8))*NORMSINV($B$11)</f>
        <v>-0.001289616258</v>
      </c>
      <c r="H205" s="24">
        <f t="shared" si="3"/>
        <v>1</v>
      </c>
      <c r="I205" s="36">
        <f t="array" ref="I205">SQRT(MMULT(MMULT(TRANSPOSE($A$4:$A$8),MMULT(TRANSPOSE(EXP(B206:F457)-1),EXP(B206:F457)-1)/COUNTA(F206:F457)),$A$4:$A$8))*NORMSINV($B$11)</f>
        <v>-0.001115000409</v>
      </c>
      <c r="J205" s="24">
        <f t="shared" si="4"/>
        <v>1</v>
      </c>
      <c r="K205" s="36">
        <f t="shared" si="5"/>
        <v>-0.004078124682</v>
      </c>
      <c r="L205" s="100">
        <f t="array" ref="L205">SQRT(MMULT(MMULT(TRANSPOSE($A$4:$A$8),MMULT(TRANSPOSE(EXP(B206:$F$532)-1),EXP(B206:$F$532)-1)/COUNTA(#REF!)),$A$4:$A$8))*(-1/SQRT(2*PI())*EXP(-1*(NORMSINV($B$11))^2/2)/$B$11)</f>
        <v>-0.02663542576</v>
      </c>
      <c r="M205" s="36">
        <f t="array" ref="M205">SQRT(MMULT(MMULT(TRANSPOSE($A$4:$A$8),MMULT(TRANSPOSE(EXP(B206:F457)-1),EXP(B206:F457)-1)/COUNTA(#REF!)),$A$4:$A$8))*(-1/SQRT(2*PI())*EXP(-1*(NORMSINV($B$11))^2/2)/$B$11)</f>
        <v>-0.02027835681</v>
      </c>
      <c r="N205" s="101">
        <f t="shared" si="6"/>
        <v>-0.08422861183</v>
      </c>
      <c r="O205" s="100">
        <f>'Bond 1'!E194</f>
        <v>-0.0001846551565</v>
      </c>
      <c r="P205" s="36">
        <f>'Bond 3'!G193</f>
        <v>0.001087647923</v>
      </c>
      <c r="Q205" s="36">
        <f>'Bond 5'!I193</f>
        <v>-0.003511137398</v>
      </c>
      <c r="R205" s="36">
        <f>'Bond 10'!N193</f>
        <v>-0.006942434907</v>
      </c>
      <c r="S205" s="36">
        <f>'Bond 20'!X193</f>
        <v>-0.002212983842</v>
      </c>
      <c r="T205" s="101">
        <f t="shared" si="7"/>
        <v>-0.002352712676</v>
      </c>
    </row>
    <row r="206" ht="12.75" customHeight="1">
      <c r="A206" s="102">
        <f>Stocks!A330</f>
        <v>42871</v>
      </c>
      <c r="B206" s="287">
        <f>Bonds!V184/100</f>
        <v>-0.0001</v>
      </c>
      <c r="C206" s="288">
        <f>Bonds!X184/100</f>
        <v>0.0001</v>
      </c>
      <c r="D206" s="288">
        <f>Bonds!Z184/100</f>
        <v>0.0001</v>
      </c>
      <c r="E206" s="288">
        <f>Bonds!AE184/100</f>
        <v>-0.0001</v>
      </c>
      <c r="F206" s="289">
        <f>Bonds!AO184/100</f>
        <v>-0.0007</v>
      </c>
      <c r="G206" s="36">
        <f t="array" ref="G206">SQRT(MMULT(MMULT(TRANSPOSE($A$4:$A$8),MMULT(TRANSPOSE(EXP(B207:$F$530)-1),EXP(B207:$F$530)-1)/COUNTA($F207:F$530)),$A$4:$A$8))*NORMSINV($B$11)</f>
        <v>-0.001291478226</v>
      </c>
      <c r="H206" s="24">
        <f t="shared" si="3"/>
        <v>1</v>
      </c>
      <c r="I206" s="36">
        <f t="array" ref="I206">SQRT(MMULT(MMULT(TRANSPOSE($A$4:$A$8),MMULT(TRANSPOSE(EXP(B207:F458)-1),EXP(B207:F458)-1)/COUNTA(F207:F458)),$A$4:$A$8))*NORMSINV($B$11)</f>
        <v>-0.001116059877</v>
      </c>
      <c r="J206" s="24">
        <f t="shared" si="4"/>
        <v>1</v>
      </c>
      <c r="K206" s="36">
        <f t="shared" si="5"/>
        <v>-0.004084012744</v>
      </c>
      <c r="L206" s="100">
        <f t="array" ref="L206">SQRT(MMULT(MMULT(TRANSPOSE($A$4:$A$8),MMULT(TRANSPOSE(EXP(B207:$F$532)-1),EXP(B207:$F$532)-1)/COUNTA(#REF!)),$A$4:$A$8))*(-1/SQRT(2*PI())*EXP(-1*(NORMSINV($B$11))^2/2)/$B$11)</f>
        <v>-0.02663281406</v>
      </c>
      <c r="M206" s="36">
        <f t="array" ref="M206">SQRT(MMULT(MMULT(TRANSPOSE($A$4:$A$8),MMULT(TRANSPOSE(EXP(B207:F458)-1),EXP(B207:F458)-1)/COUNTA(#REF!)),$A$4:$A$8))*(-1/SQRT(2*PI())*EXP(-1*(NORMSINV($B$11))^2/2)/$B$11)</f>
        <v>-0.0202976252</v>
      </c>
      <c r="N206" s="101">
        <f t="shared" si="6"/>
        <v>-0.08422035292</v>
      </c>
      <c r="O206" s="100">
        <f>'Bond 1'!E195</f>
        <v>0.00009234463016</v>
      </c>
      <c r="P206" s="36">
        <f>'Bond 3'!G194</f>
        <v>-0.0002718036624</v>
      </c>
      <c r="Q206" s="36">
        <f>'Bond 5'!I194</f>
        <v>0.000438482006</v>
      </c>
      <c r="R206" s="36">
        <f>'Bond 10'!N194</f>
        <v>-0.0007698987466</v>
      </c>
      <c r="S206" s="36">
        <f>'Bond 20'!X194</f>
        <v>-0.007740088235</v>
      </c>
      <c r="T206" s="101">
        <f t="shared" si="7"/>
        <v>-0.001650192802</v>
      </c>
    </row>
    <row r="207" ht="12.75" customHeight="1">
      <c r="A207" s="102">
        <f>Stocks!A329</f>
        <v>42870</v>
      </c>
      <c r="B207" s="287">
        <f>Bonds!V185/100</f>
        <v>0.0001</v>
      </c>
      <c r="C207" s="288">
        <f>Bonds!X185/100</f>
        <v>0.0003</v>
      </c>
      <c r="D207" s="288">
        <f>Bonds!Z185/100</f>
        <v>0.0006</v>
      </c>
      <c r="E207" s="288">
        <f>Bonds!AE185/100</f>
        <v>0.0006</v>
      </c>
      <c r="F207" s="289">
        <f>Bonds!AO185/100</f>
        <v>0.0003</v>
      </c>
      <c r="G207" s="36">
        <f t="array" ref="G207">SQRT(MMULT(MMULT(TRANSPOSE($A$4:$A$8),MMULT(TRANSPOSE(EXP(B208:$F$530)-1),EXP(B208:$F$530)-1)/COUNTA($F208:F$530)),$A$4:$A$8))*NORMSINV($B$11)</f>
        <v>-0.001292539841</v>
      </c>
      <c r="H207" s="24">
        <f t="shared" si="3"/>
        <v>0</v>
      </c>
      <c r="I207" s="36">
        <f t="array" ref="I207">SQRT(MMULT(MMULT(TRANSPOSE($A$4:$A$8),MMULT(TRANSPOSE(EXP(B208:F459)-1),EXP(B208:F459)-1)/COUNTA(F208:F459)),$A$4:$A$8))*NORMSINV($B$11)</f>
        <v>-0.001114915664</v>
      </c>
      <c r="J207" s="24">
        <f t="shared" si="4"/>
        <v>0</v>
      </c>
      <c r="K207" s="36">
        <f t="shared" si="5"/>
        <v>-0.004087369865</v>
      </c>
      <c r="L207" s="100">
        <f t="array" ref="L207">SQRT(MMULT(MMULT(TRANSPOSE($A$4:$A$8),MMULT(TRANSPOSE(EXP(B208:$F$532)-1),EXP(B208:$F$532)-1)/COUNTA(#REF!)),$A$4:$A$8))*(-1/SQRT(2*PI())*EXP(-1*(NORMSINV($B$11))^2/2)/$B$11)</f>
        <v>-0.02661354104</v>
      </c>
      <c r="M207" s="36">
        <f t="array" ref="M207">SQRT(MMULT(MMULT(TRANSPOSE($A$4:$A$8),MMULT(TRANSPOSE(EXP(B208:F459)-1),EXP(B208:F459)-1)/COUNTA(#REF!)),$A$4:$A$8))*(-1/SQRT(2*PI())*EXP(-1*(NORMSINV($B$11))^2/2)/$B$11)</f>
        <v>-0.02027681555</v>
      </c>
      <c r="N207" s="101">
        <f t="shared" si="6"/>
        <v>-0.0841594063</v>
      </c>
      <c r="O207" s="100">
        <f>'Bond 1'!E196</f>
        <v>-0.00009233610342</v>
      </c>
      <c r="P207" s="36">
        <f>'Bond 3'!G195</f>
        <v>-0.000815493851</v>
      </c>
      <c r="Q207" s="36">
        <f>'Bond 5'!I195</f>
        <v>0.002631207853</v>
      </c>
      <c r="R207" s="36">
        <f>'Bond 10'!N195</f>
        <v>0.004618237089</v>
      </c>
      <c r="S207" s="36">
        <f>'Bond 20'!X195</f>
        <v>0.003303012673</v>
      </c>
      <c r="T207" s="101">
        <f t="shared" si="7"/>
        <v>0.001928925532</v>
      </c>
    </row>
    <row r="208" ht="12.75" customHeight="1">
      <c r="A208" s="102">
        <f>Stocks!A328</f>
        <v>42867</v>
      </c>
      <c r="B208" s="287">
        <f>Bonds!V186/100</f>
        <v>0</v>
      </c>
      <c r="C208" s="288">
        <f>Bonds!X186/100</f>
        <v>0.0003</v>
      </c>
      <c r="D208" s="288">
        <f>Bonds!Z186/100</f>
        <v>0.0004</v>
      </c>
      <c r="E208" s="288">
        <f>Bonds!AE186/100</f>
        <v>0.0004</v>
      </c>
      <c r="F208" s="289">
        <f>Bonds!AO186/100</f>
        <v>-0.0001</v>
      </c>
      <c r="G208" s="36">
        <f t="array" ref="G208">SQRT(MMULT(MMULT(TRANSPOSE($A$4:$A$8),MMULT(TRANSPOSE(EXP(B209:$F$530)-1),EXP(B209:$F$530)-1)/COUNTA($F209:F$530)),$A$4:$A$8))*NORMSINV($B$11)</f>
        <v>-0.001294285539</v>
      </c>
      <c r="H208" s="24">
        <f t="shared" si="3"/>
        <v>0</v>
      </c>
      <c r="I208" s="36">
        <f t="array" ref="I208">SQRT(MMULT(MMULT(TRANSPOSE($A$4:$A$8),MMULT(TRANSPOSE(EXP(B209:F460)-1),EXP(B209:F460)-1)/COUNTA(F209:F460)),$A$4:$A$8))*NORMSINV($B$11)</f>
        <v>-0.001114668872</v>
      </c>
      <c r="J208" s="24">
        <f t="shared" si="4"/>
        <v>0</v>
      </c>
      <c r="K208" s="36">
        <f t="shared" si="5"/>
        <v>-0.004092890246</v>
      </c>
      <c r="L208" s="100">
        <f t="array" ref="L208">SQRT(MMULT(MMULT(TRANSPOSE($A$4:$A$8),MMULT(TRANSPOSE(EXP(B209:$F$532)-1),EXP(B209:$F$532)-1)/COUNTA(#REF!)),$A$4:$A$8))*(-1/SQRT(2*PI())*EXP(-1*(NORMSINV($B$11))^2/2)/$B$11)</f>
        <v>-0.02660820011</v>
      </c>
      <c r="M208" s="36">
        <f t="array" ref="M208">SQRT(MMULT(MMULT(TRANSPOSE($A$4:$A$8),MMULT(TRANSPOSE(EXP(B209:F460)-1),EXP(B209:F460)-1)/COUNTA(#REF!)),$A$4:$A$8))*(-1/SQRT(2*PI())*EXP(-1*(NORMSINV($B$11))^2/2)/$B$11)</f>
        <v>-0.02027232718</v>
      </c>
      <c r="N208" s="101">
        <f t="shared" si="6"/>
        <v>-0.08414251677</v>
      </c>
      <c r="O208" s="100">
        <f>'Bond 1'!E197</f>
        <v>0</v>
      </c>
      <c r="P208" s="36">
        <f>'Bond 3'!G196</f>
        <v>-0.0008157325265</v>
      </c>
      <c r="Q208" s="36">
        <f>'Bond 5'!I196</f>
        <v>0.001755347815</v>
      </c>
      <c r="R208" s="36">
        <f>'Bond 10'!N196</f>
        <v>0.003082667038</v>
      </c>
      <c r="S208" s="36">
        <f>'Bond 20'!X196</f>
        <v>-0.001102549862</v>
      </c>
      <c r="T208" s="101">
        <f t="shared" si="7"/>
        <v>0.000583946493</v>
      </c>
    </row>
    <row r="209" ht="12.75" customHeight="1">
      <c r="A209" s="102">
        <f>Stocks!A327</f>
        <v>42866</v>
      </c>
      <c r="B209" s="287">
        <f>Bonds!V187/100</f>
        <v>0.0005</v>
      </c>
      <c r="C209" s="288">
        <f>Bonds!X187/100</f>
        <v>0.0001</v>
      </c>
      <c r="D209" s="288">
        <f>Bonds!Z187/100</f>
        <v>-0.0006</v>
      </c>
      <c r="E209" s="288">
        <f>Bonds!AE187/100</f>
        <v>-0.0008</v>
      </c>
      <c r="F209" s="289">
        <f>Bonds!AO187/100</f>
        <v>0.0005</v>
      </c>
      <c r="G209" s="36">
        <f t="array" ref="G209">SQRT(MMULT(MMULT(TRANSPOSE($A$4:$A$8),MMULT(TRANSPOSE(EXP(B210:$F$530)-1),EXP(B210:$F$530)-1)/COUNTA($F210:F$530)),$A$4:$A$8))*NORMSINV($B$11)</f>
        <v>-0.0012962767</v>
      </c>
      <c r="H209" s="24">
        <f t="shared" si="3"/>
        <v>0</v>
      </c>
      <c r="I209" s="36">
        <f t="array" ref="I209">SQRT(MMULT(MMULT(TRANSPOSE($A$4:$A$8),MMULT(TRANSPOSE(EXP(B210:F461)-1),EXP(B210:F461)-1)/COUNTA(F210:F461)),$A$4:$A$8))*NORMSINV($B$11)</f>
        <v>-0.001114695997</v>
      </c>
      <c r="J209" s="24">
        <f t="shared" si="4"/>
        <v>0</v>
      </c>
      <c r="K209" s="36">
        <f t="shared" si="5"/>
        <v>-0.004099186848</v>
      </c>
      <c r="L209" s="100">
        <f t="array" ref="L209">SQRT(MMULT(MMULT(TRANSPOSE($A$4:$A$8),MMULT(TRANSPOSE(EXP(B210:$F$532)-1),EXP(B210:$F$532)-1)/COUNTA(#REF!)),$A$4:$A$8))*(-1/SQRT(2*PI())*EXP(-1*(NORMSINV($B$11))^2/2)/$B$11)</f>
        <v>-0.02660772199</v>
      </c>
      <c r="M209" s="36">
        <f t="array" ref="M209">SQRT(MMULT(MMULT(TRANSPOSE($A$4:$A$8),MMULT(TRANSPOSE(EXP(B210:F461)-1),EXP(B210:F461)-1)/COUNTA(#REF!)),$A$4:$A$8))*(-1/SQRT(2*PI())*EXP(-1*(NORMSINV($B$11))^2/2)/$B$11)</f>
        <v>-0.02027282051</v>
      </c>
      <c r="N209" s="101">
        <f t="shared" si="6"/>
        <v>-0.08414100483</v>
      </c>
      <c r="O209" s="100">
        <f>'Bond 1'!E198</f>
        <v>-0.0004617231508</v>
      </c>
      <c r="P209" s="36">
        <f>'Bond 3'!G197</f>
        <v>-0.0002719908356</v>
      </c>
      <c r="Q209" s="36">
        <f>'Bond 5'!I197</f>
        <v>-0.002634221065</v>
      </c>
      <c r="R209" s="36">
        <f>'Bond 10'!N197</f>
        <v>-0.006170363837</v>
      </c>
      <c r="S209" s="36">
        <f>'Bond 20'!X197</f>
        <v>0.005507674684</v>
      </c>
      <c r="T209" s="101">
        <f t="shared" si="7"/>
        <v>-0.0008061248409</v>
      </c>
    </row>
    <row r="210" ht="12.75" customHeight="1">
      <c r="A210" s="102">
        <f>Stocks!A326</f>
        <v>42865</v>
      </c>
      <c r="B210" s="287">
        <f>Bonds!V188/100</f>
        <v>-0.0001</v>
      </c>
      <c r="C210" s="288">
        <f>Bonds!X188/100</f>
        <v>-0.0004</v>
      </c>
      <c r="D210" s="288">
        <f>Bonds!Z188/100</f>
        <v>0.0001</v>
      </c>
      <c r="E210" s="288">
        <f>Bonds!AE188/100</f>
        <v>0</v>
      </c>
      <c r="F210" s="289">
        <f>Bonds!AO188/100</f>
        <v>-0.001</v>
      </c>
      <c r="G210" s="36">
        <f t="array" ref="G210">SQRT(MMULT(MMULT(TRANSPOSE($A$4:$A$8),MMULT(TRANSPOSE(EXP(B211:$F$530)-1),EXP(B211:$F$530)-1)/COUNTA($F211:F$530)),$A$4:$A$8))*NORMSINV($B$11)</f>
        <v>-0.001297790247</v>
      </c>
      <c r="H210" s="24">
        <f t="shared" si="3"/>
        <v>1</v>
      </c>
      <c r="I210" s="36">
        <f t="array" ref="I210">SQRT(MMULT(MMULT(TRANSPOSE($A$4:$A$8),MMULT(TRANSPOSE(EXP(B211:F462)-1),EXP(B211:F462)-1)/COUNTA(F211:F462)),$A$4:$A$8))*NORMSINV($B$11)</f>
        <v>-0.001114407364</v>
      </c>
      <c r="J210" s="24">
        <f t="shared" si="4"/>
        <v>1</v>
      </c>
      <c r="K210" s="36">
        <f t="shared" si="5"/>
        <v>-0.004103973107</v>
      </c>
      <c r="L210" s="100">
        <f t="array" ref="L210">SQRT(MMULT(MMULT(TRANSPOSE($A$4:$A$8),MMULT(TRANSPOSE(EXP(B211:$F$532)-1),EXP(B211:$F$532)-1)/COUNTA(#REF!)),$A$4:$A$8))*(-1/SQRT(2*PI())*EXP(-1*(NORMSINV($B$11))^2/2)/$B$11)</f>
        <v>-0.02659726367</v>
      </c>
      <c r="M210" s="36">
        <f t="array" ref="M210">SQRT(MMULT(MMULT(TRANSPOSE($A$4:$A$8),MMULT(TRANSPOSE(EXP(B211:F462)-1),EXP(B211:F462)-1)/COUNTA(#REF!)),$A$4:$A$8))*(-1/SQRT(2*PI())*EXP(-1*(NORMSINV($B$11))^2/2)/$B$11)</f>
        <v>-0.02026757118</v>
      </c>
      <c r="N210" s="101">
        <f t="shared" si="6"/>
        <v>-0.08410793271</v>
      </c>
      <c r="O210" s="100">
        <f>'Bond 1'!E199</f>
        <v>0.00009238728751</v>
      </c>
      <c r="P210" s="36">
        <f>'Bond 3'!G198</f>
        <v>0.001088057483</v>
      </c>
      <c r="Q210" s="36">
        <f>'Bond 5'!I198</f>
        <v>0.0004387138466</v>
      </c>
      <c r="R210" s="36">
        <f>'Bond 10'!N198</f>
        <v>0</v>
      </c>
      <c r="S210" s="36">
        <f>'Bond 20'!X198</f>
        <v>-0.01105241915</v>
      </c>
      <c r="T210" s="101">
        <f t="shared" si="7"/>
        <v>-0.001886652107</v>
      </c>
    </row>
    <row r="211" ht="12.75" customHeight="1">
      <c r="A211" s="102">
        <f>Stocks!A325</f>
        <v>42864</v>
      </c>
      <c r="B211" s="287">
        <f>Bonds!V189/100</f>
        <v>-0.0012</v>
      </c>
      <c r="C211" s="288">
        <f>Bonds!X189/100</f>
        <v>-0.0001</v>
      </c>
      <c r="D211" s="288">
        <f>Bonds!Z189/100</f>
        <v>0</v>
      </c>
      <c r="E211" s="288">
        <f>Bonds!AE189/100</f>
        <v>0</v>
      </c>
      <c r="F211" s="289">
        <f>Bonds!AO189/100</f>
        <v>0</v>
      </c>
      <c r="G211" s="36">
        <f t="array" ref="G211">SQRT(MMULT(MMULT(TRANSPOSE($A$4:$A$8),MMULT(TRANSPOSE(EXP(B212:$F$530)-1),EXP(B212:$F$530)-1)/COUNTA($F212:F$530)),$A$4:$A$8))*NORMSINV($B$11)</f>
        <v>-0.001299382072</v>
      </c>
      <c r="H211" s="24">
        <f t="shared" si="3"/>
        <v>0</v>
      </c>
      <c r="I211" s="36">
        <f t="array" ref="I211">SQRT(MMULT(MMULT(TRANSPOSE($A$4:$A$8),MMULT(TRANSPOSE(EXP(B212:F463)-1),EXP(B212:F463)-1)/COUNTA(F212:F463)),$A$4:$A$8))*NORMSINV($B$11)</f>
        <v>-0.001122234258</v>
      </c>
      <c r="J211" s="24">
        <f t="shared" si="4"/>
        <v>0</v>
      </c>
      <c r="K211" s="36">
        <f t="shared" si="5"/>
        <v>-0.004109006897</v>
      </c>
      <c r="L211" s="100">
        <f t="array" ref="L211">SQRT(MMULT(MMULT(TRANSPOSE($A$4:$A$8),MMULT(TRANSPOSE(EXP(B212:$F$532)-1),EXP(B212:$F$532)-1)/COUNTA(#REF!)),$A$4:$A$8))*(-1/SQRT(2*PI())*EXP(-1*(NORMSINV($B$11))^2/2)/$B$11)</f>
        <v>-0.02658824519</v>
      </c>
      <c r="M211" s="36">
        <f t="array" ref="M211">SQRT(MMULT(MMULT(TRANSPOSE($A$4:$A$8),MMULT(TRANSPOSE(EXP(B212:F463)-1),EXP(B212:F463)-1)/COUNTA(#REF!)),$A$4:$A$8))*(-1/SQRT(2*PI())*EXP(-1*(NORMSINV($B$11))^2/2)/$B$11)</f>
        <v>-0.0204099178</v>
      </c>
      <c r="N211" s="101">
        <f t="shared" si="6"/>
        <v>-0.08407941378</v>
      </c>
      <c r="O211" s="100">
        <f>'Bond 1'!E200</f>
        <v>0.001108545035</v>
      </c>
      <c r="P211" s="36">
        <f>'Bond 3'!G199</f>
        <v>0.0002719092673</v>
      </c>
      <c r="Q211" s="36">
        <f>'Bond 5'!I199</f>
        <v>0</v>
      </c>
      <c r="R211" s="36">
        <f>'Bond 10'!N199</f>
        <v>0</v>
      </c>
      <c r="S211" s="36">
        <f>'Bond 20'!X199</f>
        <v>0</v>
      </c>
      <c r="T211" s="101">
        <f t="shared" si="7"/>
        <v>0.0002760908604</v>
      </c>
    </row>
    <row r="212" ht="12.75" customHeight="1">
      <c r="A212" s="102">
        <f>Stocks!A324</f>
        <v>42863</v>
      </c>
      <c r="B212" s="287">
        <f>Bonds!V190/100</f>
        <v>-0.001</v>
      </c>
      <c r="C212" s="288">
        <f>Bonds!X190/100</f>
        <v>-0.0011</v>
      </c>
      <c r="D212" s="288">
        <f>Bonds!Z190/100</f>
        <v>-0.0014</v>
      </c>
      <c r="E212" s="288">
        <f>Bonds!AE190/100</f>
        <v>-0.001</v>
      </c>
      <c r="F212" s="289">
        <f>Bonds!AO190/100</f>
        <v>-0.0006</v>
      </c>
      <c r="G212" s="36">
        <f t="array" ref="G212">SQRT(MMULT(MMULT(TRANSPOSE($A$4:$A$8),MMULT(TRANSPOSE(EXP(B213:$F$530)-1),EXP(B213:$F$530)-1)/COUNTA($F213:F$530)),$A$4:$A$8))*NORMSINV($B$11)</f>
        <v>-0.001294610476</v>
      </c>
      <c r="H212" s="24">
        <f t="shared" si="3"/>
        <v>1</v>
      </c>
      <c r="I212" s="36">
        <f t="array" ref="I212">SQRT(MMULT(MMULT(TRANSPOSE($A$4:$A$8),MMULT(TRANSPOSE(EXP(B213:F464)-1),EXP(B213:F464)-1)/COUNTA(F213:F464)),$A$4:$A$8))*NORMSINV($B$11)</f>
        <v>-0.001112713055</v>
      </c>
      <c r="J212" s="24">
        <f t="shared" si="4"/>
        <v>1</v>
      </c>
      <c r="K212" s="36">
        <f t="shared" si="5"/>
        <v>-0.004093917787</v>
      </c>
      <c r="L212" s="100">
        <f t="array" ref="L212">SQRT(MMULT(MMULT(TRANSPOSE($A$4:$A$8),MMULT(TRANSPOSE(EXP(B213:$F$532)-1),EXP(B213:$F$532)-1)/COUNTA(#REF!)),$A$4:$A$8))*(-1/SQRT(2*PI())*EXP(-1*(NORMSINV($B$11))^2/2)/$B$11)</f>
        <v>-0.02644905381</v>
      </c>
      <c r="M212" s="36">
        <f t="array" ref="M212">SQRT(MMULT(MMULT(TRANSPOSE($A$4:$A$8),MMULT(TRANSPOSE(EXP(B213:F464)-1),EXP(B213:F464)-1)/COUNTA(#REF!)),$A$4:$A$8))*(-1/SQRT(2*PI())*EXP(-1*(NORMSINV($B$11))^2/2)/$B$11)</f>
        <v>-0.02023675702</v>
      </c>
      <c r="N212" s="101">
        <f t="shared" si="6"/>
        <v>-0.083639252</v>
      </c>
      <c r="O212" s="100">
        <f>'Bond 1'!E201</f>
        <v>0.0009227646027</v>
      </c>
      <c r="P212" s="36">
        <f>'Bond 3'!G200</f>
        <v>0.002990773568</v>
      </c>
      <c r="Q212" s="36">
        <f>'Bond 5'!I200</f>
        <v>-0.006143205255</v>
      </c>
      <c r="R212" s="36">
        <f>'Bond 10'!N200</f>
        <v>-0.007700074659</v>
      </c>
      <c r="S212" s="36">
        <f>'Bond 20'!X200</f>
        <v>-0.006591886313</v>
      </c>
      <c r="T212" s="101">
        <f t="shared" si="7"/>
        <v>-0.003304325611</v>
      </c>
    </row>
    <row r="213" ht="12.75" customHeight="1">
      <c r="A213" s="102">
        <f>Stocks!A323</f>
        <v>42860</v>
      </c>
      <c r="B213" s="287">
        <f>Bonds!V191/100</f>
        <v>0.0012</v>
      </c>
      <c r="C213" s="288">
        <f>Bonds!X191/100</f>
        <v>0.0007</v>
      </c>
      <c r="D213" s="288">
        <f>Bonds!Z191/100</f>
        <v>0.0006</v>
      </c>
      <c r="E213" s="288">
        <f>Bonds!AE191/100</f>
        <v>0.0003</v>
      </c>
      <c r="F213" s="289">
        <f>Bonds!AO191/100</f>
        <v>-0.0001</v>
      </c>
      <c r="G213" s="36">
        <f t="array" ref="G213">SQRT(MMULT(MMULT(TRANSPOSE($A$4:$A$8),MMULT(TRANSPOSE(EXP(B214:$F$530)-1),EXP(B214:$F$530)-1)/COUNTA($F214:F$530)),$A$4:$A$8))*NORMSINV($B$11)</f>
        <v>-0.001294728054</v>
      </c>
      <c r="H213" s="24">
        <f t="shared" si="3"/>
        <v>0</v>
      </c>
      <c r="I213" s="36">
        <f t="array" ref="I213">SQRT(MMULT(MMULT(TRANSPOSE($A$4:$A$8),MMULT(TRANSPOSE(EXP(B214:F465)-1),EXP(B214:F465)-1)/COUNTA(F214:F465)),$A$4:$A$8))*NORMSINV($B$11)</f>
        <v>-0.001110763013</v>
      </c>
      <c r="J213" s="24">
        <f t="shared" si="4"/>
        <v>0</v>
      </c>
      <c r="K213" s="36">
        <f t="shared" si="5"/>
        <v>-0.0040942896</v>
      </c>
      <c r="L213" s="100">
        <f t="array" ref="L213">SQRT(MMULT(MMULT(TRANSPOSE($A$4:$A$8),MMULT(TRANSPOSE(EXP(B214:$F$532)-1),EXP(B214:$F$532)-1)/COUNTA(#REF!)),$A$4:$A$8))*(-1/SQRT(2*PI())*EXP(-1*(NORMSINV($B$11))^2/2)/$B$11)</f>
        <v>-0.02640983285</v>
      </c>
      <c r="M213" s="36">
        <f t="array" ref="M213">SQRT(MMULT(MMULT(TRANSPOSE($A$4:$A$8),MMULT(TRANSPOSE(EXP(B214:F465)-1),EXP(B214:F465)-1)/COUNTA(#REF!)),$A$4:$A$8))*(-1/SQRT(2*PI())*EXP(-1*(NORMSINV($B$11))^2/2)/$B$11)</f>
        <v>-0.02020129187</v>
      </c>
      <c r="N213" s="101">
        <f t="shared" si="6"/>
        <v>-0.08351522444</v>
      </c>
      <c r="O213" s="100">
        <f>'Bond 1'!E202</f>
        <v>-0.001106296672</v>
      </c>
      <c r="P213" s="36">
        <f>'Bond 3'!G201</f>
        <v>-0.001901198461</v>
      </c>
      <c r="Q213" s="36">
        <f>'Bond 5'!I201</f>
        <v>0.002628684281</v>
      </c>
      <c r="R213" s="36">
        <f>'Bond 10'!N201</f>
        <v>0.00230567467</v>
      </c>
      <c r="S213" s="36">
        <f>'Bond 20'!X201</f>
        <v>-0.001095785271</v>
      </c>
      <c r="T213" s="101">
        <f t="shared" si="7"/>
        <v>0.0001662157096</v>
      </c>
    </row>
    <row r="214" ht="12.75" customHeight="1">
      <c r="A214" s="102">
        <f>Stocks!A322</f>
        <v>42859</v>
      </c>
      <c r="B214" s="287">
        <f>Bonds!V192/100</f>
        <v>0.0003</v>
      </c>
      <c r="C214" s="288">
        <f>Bonds!X192/100</f>
        <v>0.0009</v>
      </c>
      <c r="D214" s="288">
        <f>Bonds!Z192/100</f>
        <v>0.0009</v>
      </c>
      <c r="E214" s="288">
        <f>Bonds!AE192/100</f>
        <v>0.0007</v>
      </c>
      <c r="F214" s="289">
        <f>Bonds!AO192/100</f>
        <v>0.0011</v>
      </c>
      <c r="G214" s="36">
        <f t="array" ref="G214">SQRT(MMULT(MMULT(TRANSPOSE($A$4:$A$8),MMULT(TRANSPOSE(EXP(B215:$F$530)-1),EXP(B215:$F$530)-1)/COUNTA($F215:F$530)),$A$4:$A$8))*NORMSINV($B$11)</f>
        <v>-0.001292747779</v>
      </c>
      <c r="H214" s="24">
        <f t="shared" si="3"/>
        <v>0</v>
      </c>
      <c r="I214" s="36">
        <f t="array" ref="I214">SQRT(MMULT(MMULT(TRANSPOSE($A$4:$A$8),MMULT(TRANSPOSE(EXP(B215:F466)-1),EXP(B215:F466)-1)/COUNTA(F215:F466)),$A$4:$A$8))*NORMSINV($B$11)</f>
        <v>-0.001106118773</v>
      </c>
      <c r="J214" s="24">
        <f t="shared" si="4"/>
        <v>0</v>
      </c>
      <c r="K214" s="36">
        <f t="shared" si="5"/>
        <v>-0.004088027422</v>
      </c>
      <c r="L214" s="100">
        <f t="array" ref="L214">SQRT(MMULT(MMULT(TRANSPOSE($A$4:$A$8),MMULT(TRANSPOSE(EXP(B215:$F$532)-1),EXP(B215:$F$532)-1)/COUNTA(#REF!)),$A$4:$A$8))*(-1/SQRT(2*PI())*EXP(-1*(NORMSINV($B$11))^2/2)/$B$11)</f>
        <v>-0.02632781423</v>
      </c>
      <c r="M214" s="36">
        <f t="array" ref="M214">SQRT(MMULT(MMULT(TRANSPOSE($A$4:$A$8),MMULT(TRANSPOSE(EXP(B215:F466)-1),EXP(B215:F466)-1)/COUNTA(#REF!)),$A$4:$A$8))*(-1/SQRT(2*PI())*EXP(-1*(NORMSINV($B$11))^2/2)/$B$11)</f>
        <v>-0.02011682773</v>
      </c>
      <c r="N214" s="101">
        <f t="shared" si="6"/>
        <v>-0.08325585878</v>
      </c>
      <c r="O214" s="100">
        <f>'Bond 1'!E203</f>
        <v>-0.0002768804799</v>
      </c>
      <c r="P214" s="36">
        <f>'Bond 3'!G202</f>
        <v>-0.002446021878</v>
      </c>
      <c r="Q214" s="36">
        <f>'Bond 5'!I202</f>
        <v>0.003945512893</v>
      </c>
      <c r="R214" s="36">
        <f>'Bond 10'!N202</f>
        <v>0.005382182097</v>
      </c>
      <c r="S214" s="36">
        <f>'Bond 20'!X202</f>
        <v>0.01203908754</v>
      </c>
      <c r="T214" s="101">
        <f t="shared" si="7"/>
        <v>0.003728776035</v>
      </c>
    </row>
    <row r="215" ht="12.75" customHeight="1">
      <c r="A215" s="102">
        <f>Stocks!A321</f>
        <v>42858</v>
      </c>
      <c r="B215" s="287">
        <f>Bonds!V193/100</f>
        <v>-0.0001</v>
      </c>
      <c r="C215" s="288">
        <f>Bonds!X193/100</f>
        <v>0.0004</v>
      </c>
      <c r="D215" s="288">
        <f>Bonds!Z193/100</f>
        <v>0.0004</v>
      </c>
      <c r="E215" s="288">
        <f>Bonds!AE193/100</f>
        <v>0.0002</v>
      </c>
      <c r="F215" s="289">
        <f>Bonds!AO193/100</f>
        <v>0.0002</v>
      </c>
      <c r="G215" s="36">
        <f t="array" ref="G215">SQRT(MMULT(MMULT(TRANSPOSE($A$4:$A$8),MMULT(TRANSPOSE(EXP(B216:$F$530)-1),EXP(B216:$F$530)-1)/COUNTA($F216:F$530)),$A$4:$A$8))*NORMSINV($B$11)</f>
        <v>-0.001294476866</v>
      </c>
      <c r="H215" s="24">
        <f t="shared" si="3"/>
        <v>0</v>
      </c>
      <c r="I215" s="36">
        <f t="array" ref="I215">SQRT(MMULT(MMULT(TRANSPOSE($A$4:$A$8),MMULT(TRANSPOSE(EXP(B216:F467)-1),EXP(B216:F467)-1)/COUNTA(F216:F467)),$A$4:$A$8))*NORMSINV($B$11)</f>
        <v>-0.00111420603</v>
      </c>
      <c r="J215" s="24">
        <f t="shared" si="4"/>
        <v>0</v>
      </c>
      <c r="K215" s="36">
        <f t="shared" si="5"/>
        <v>-0.004093495274</v>
      </c>
      <c r="L215" s="100">
        <f t="array" ref="L215">SQRT(MMULT(MMULT(TRANSPOSE($A$4:$A$8),MMULT(TRANSPOSE(EXP(B216:$F$532)-1),EXP(B216:$F$532)-1)/COUNTA(#REF!)),$A$4:$A$8))*(-1/SQRT(2*PI())*EXP(-1*(NORMSINV($B$11))^2/2)/$B$11)</f>
        <v>-0.02632128171</v>
      </c>
      <c r="M215" s="36">
        <f t="array" ref="M215">SQRT(MMULT(MMULT(TRANSPOSE($A$4:$A$8),MMULT(TRANSPOSE(EXP(B216:F467)-1),EXP(B216:F467)-1)/COUNTA(#REF!)),$A$4:$A$8))*(-1/SQRT(2*PI())*EXP(-1*(NORMSINV($B$11))^2/2)/$B$11)</f>
        <v>-0.02026390954</v>
      </c>
      <c r="N215" s="101">
        <f t="shared" si="6"/>
        <v>-0.08323520115</v>
      </c>
      <c r="O215" s="100">
        <f>'Bond 1'!E204</f>
        <v>0.00009231905465</v>
      </c>
      <c r="P215" s="36">
        <f>'Bond 3'!G203</f>
        <v>-0.001088071477</v>
      </c>
      <c r="Q215" s="36">
        <f>'Bond 5'!I203</f>
        <v>0.001755307972</v>
      </c>
      <c r="R215" s="36">
        <f>'Bond 10'!N203</f>
        <v>0.001539804573</v>
      </c>
      <c r="S215" s="36">
        <f>'Bond 20'!X203</f>
        <v>0.002202144152</v>
      </c>
      <c r="T215" s="101">
        <f t="shared" si="7"/>
        <v>0.000900300855</v>
      </c>
    </row>
    <row r="216" ht="12.75" customHeight="1">
      <c r="A216" s="102">
        <f>Stocks!A320</f>
        <v>42857</v>
      </c>
      <c r="B216" s="287">
        <f>Bonds!V194/100</f>
        <v>0.0003</v>
      </c>
      <c r="C216" s="288">
        <f>Bonds!X194/100</f>
        <v>-0.0003</v>
      </c>
      <c r="D216" s="288">
        <f>Bonds!Z194/100</f>
        <v>-0.0003</v>
      </c>
      <c r="E216" s="288">
        <f>Bonds!AE194/100</f>
        <v>-0.0005</v>
      </c>
      <c r="F216" s="289">
        <f>Bonds!AO194/100</f>
        <v>-0.0001</v>
      </c>
      <c r="G216" s="36">
        <f t="array" ref="G216">SQRT(MMULT(MMULT(TRANSPOSE($A$4:$A$8),MMULT(TRANSPOSE(EXP(B217:$F$530)-1),EXP(B217:$F$530)-1)/COUNTA($F217:F$530)),$A$4:$A$8))*NORMSINV($B$11)</f>
        <v>-0.001296321252</v>
      </c>
      <c r="H216" s="24">
        <f t="shared" si="3"/>
        <v>0</v>
      </c>
      <c r="I216" s="36">
        <f t="array" ref="I216">SQRT(MMULT(MMULT(TRANSPOSE($A$4:$A$8),MMULT(TRANSPOSE(EXP(B217:F468)-1),EXP(B217:F468)-1)/COUNTA(F217:F468)),$A$4:$A$8))*NORMSINV($B$11)</f>
        <v>-0.001129069147</v>
      </c>
      <c r="J216" s="24">
        <f t="shared" si="4"/>
        <v>1</v>
      </c>
      <c r="K216" s="36">
        <f t="shared" si="5"/>
        <v>-0.004099327737</v>
      </c>
      <c r="L216" s="100">
        <f t="array" ref="L216">SQRT(MMULT(MMULT(TRANSPOSE($A$4:$A$8),MMULT(TRANSPOSE(EXP(B217:$F$532)-1),EXP(B217:$F$532)-1)/COUNTA(#REF!)),$A$4:$A$8))*(-1/SQRT(2*PI())*EXP(-1*(NORMSINV($B$11))^2/2)/$B$11)</f>
        <v>-0.026316912</v>
      </c>
      <c r="M216" s="36">
        <f t="array" ref="M216">SQRT(MMULT(MMULT(TRANSPOSE($A$4:$A$8),MMULT(TRANSPOSE(EXP(B217:F468)-1),EXP(B217:F468)-1)/COUNTA(#REF!)),$A$4:$A$8))*(-1/SQRT(2*PI())*EXP(-1*(NORMSINV($B$11))^2/2)/$B$11)</f>
        <v>-0.02053422298</v>
      </c>
      <c r="N216" s="101">
        <f t="shared" si="6"/>
        <v>-0.08322138292</v>
      </c>
      <c r="O216" s="100">
        <f>'Bond 1'!E205</f>
        <v>-0.0002769315979</v>
      </c>
      <c r="P216" s="36">
        <f>'Bond 3'!G204</f>
        <v>0.0008163767611</v>
      </c>
      <c r="Q216" s="36">
        <f>'Bond 5'!I204</f>
        <v>-0.001317083261</v>
      </c>
      <c r="R216" s="36">
        <f>'Bond 10'!N204</f>
        <v>-0.00385085676</v>
      </c>
      <c r="S216" s="36">
        <f>'Bond 20'!X204</f>
        <v>-0.001102052772</v>
      </c>
      <c r="T216" s="101">
        <f t="shared" si="7"/>
        <v>-0.001146109526</v>
      </c>
    </row>
    <row r="217" ht="12.75" customHeight="1">
      <c r="A217" s="102">
        <f>Stocks!A319</f>
        <v>42856</v>
      </c>
      <c r="B217" s="287">
        <f>Bonds!V195/100</f>
        <v>0.0002</v>
      </c>
      <c r="C217" s="288">
        <f>Bonds!X195/100</f>
        <v>-0.0013</v>
      </c>
      <c r="D217" s="288">
        <f>Bonds!Z195/100</f>
        <v>-0.0014</v>
      </c>
      <c r="E217" s="288">
        <f>Bonds!AE195/100</f>
        <v>-0.001</v>
      </c>
      <c r="F217" s="289">
        <f>Bonds!AO195/100</f>
        <v>-0.0004</v>
      </c>
      <c r="G217" s="36">
        <f t="array" ref="G217">SQRT(MMULT(MMULT(TRANSPOSE($A$4:$A$8),MMULT(TRANSPOSE(EXP(B218:$F$530)-1),EXP(B218:$F$530)-1)/COUNTA($F218:F$530)),$A$4:$A$8))*NORMSINV($B$11)</f>
        <v>-0.001294338144</v>
      </c>
      <c r="H217" s="24">
        <f t="shared" si="3"/>
        <v>1</v>
      </c>
      <c r="I217" s="36">
        <f t="array" ref="I217">SQRT(MMULT(MMULT(TRANSPOSE($A$4:$A$8),MMULT(TRANSPOSE(EXP(B218:F469)-1),EXP(B218:F469)-1)/COUNTA(F218:F469)),$A$4:$A$8))*NORMSINV($B$11)</f>
        <v>-0.001136488439</v>
      </c>
      <c r="J217" s="24">
        <f t="shared" si="4"/>
        <v>1</v>
      </c>
      <c r="K217" s="36">
        <f t="shared" si="5"/>
        <v>-0.004093056596</v>
      </c>
      <c r="L217" s="100">
        <f t="array" ref="L217">SQRT(MMULT(MMULT(TRANSPOSE($A$4:$A$8),MMULT(TRANSPOSE(EXP(B218:$F$532)-1),EXP(B218:$F$532)-1)/COUNTA(#REF!)),$A$4:$A$8))*(-1/SQRT(2*PI())*EXP(-1*(NORMSINV($B$11))^2/2)/$B$11)</f>
        <v>-0.02623477729</v>
      </c>
      <c r="M217" s="36">
        <f t="array" ref="M217">SQRT(MMULT(MMULT(TRANSPOSE($A$4:$A$8),MMULT(TRANSPOSE(EXP(B218:F469)-1),EXP(B218:F469)-1)/COUNTA(#REF!)),$A$4:$A$8))*(-1/SQRT(2*PI())*EXP(-1*(NORMSINV($B$11))^2/2)/$B$11)</f>
        <v>-0.02066915661</v>
      </c>
      <c r="N217" s="101">
        <f t="shared" si="6"/>
        <v>-0.08296165015</v>
      </c>
      <c r="O217" s="100">
        <f>'Bond 1'!E206</f>
        <v>-0.0001846722068</v>
      </c>
      <c r="P217" s="36">
        <f>'Bond 3'!G205</f>
        <v>0.003536571936</v>
      </c>
      <c r="Q217" s="36">
        <f>'Bond 5'!I205</f>
        <v>-0.006144253134</v>
      </c>
      <c r="R217" s="36">
        <f>'Bond 10'!N205</f>
        <v>-0.007693315584</v>
      </c>
      <c r="S217" s="36">
        <f>'Bond 20'!X205</f>
        <v>-0.004406452975</v>
      </c>
      <c r="T217" s="101">
        <f t="shared" si="7"/>
        <v>-0.002978424393</v>
      </c>
    </row>
    <row r="218" ht="12.75" customHeight="1">
      <c r="A218" s="102">
        <f>Stocks!A318</f>
        <v>42853</v>
      </c>
      <c r="B218" s="287">
        <f>Bonds!V196/100</f>
        <v>0.0001</v>
      </c>
      <c r="C218" s="288">
        <f>Bonds!X196/100</f>
        <v>0.0007</v>
      </c>
      <c r="D218" s="288">
        <f>Bonds!Z196/100</f>
        <v>0.0003</v>
      </c>
      <c r="E218" s="288">
        <f>Bonds!AE196/100</f>
        <v>-0.0002</v>
      </c>
      <c r="F218" s="289">
        <f>Bonds!AO196/100</f>
        <v>-0.0004</v>
      </c>
      <c r="G218" s="36">
        <f t="array" ref="G218">SQRT(MMULT(MMULT(TRANSPOSE($A$4:$A$8),MMULT(TRANSPOSE(EXP(B219:$F$530)-1),EXP(B219:$F$530)-1)/COUNTA($F219:F$530)),$A$4:$A$8))*NORMSINV($B$11)</f>
        <v>-0.001296343737</v>
      </c>
      <c r="H218" s="24">
        <f t="shared" si="3"/>
        <v>1</v>
      </c>
      <c r="I218" s="36">
        <f t="array" ref="I218">SQRT(MMULT(MMULT(TRANSPOSE($A$4:$A$8),MMULT(TRANSPOSE(EXP(B219:F470)-1),EXP(B219:F470)-1)/COUNTA(F219:F470)),$A$4:$A$8))*NORMSINV($B$11)</f>
        <v>-0.001137134085</v>
      </c>
      <c r="J218" s="24">
        <f t="shared" si="4"/>
        <v>1</v>
      </c>
      <c r="K218" s="36">
        <f t="shared" si="5"/>
        <v>-0.00409939884</v>
      </c>
      <c r="L218" s="100">
        <f t="array" ref="L218">SQRT(MMULT(MMULT(TRANSPOSE($A$4:$A$8),MMULT(TRANSPOSE(EXP(B219:$F$532)-1),EXP(B219:$F$532)-1)/COUNTA(#REF!)),$A$4:$A$8))*(-1/SQRT(2*PI())*EXP(-1*(NORMSINV($B$11))^2/2)/$B$11)</f>
        <v>-0.02623342131</v>
      </c>
      <c r="M218" s="36">
        <f t="array" ref="M218">SQRT(MMULT(MMULT(TRANSPOSE($A$4:$A$8),MMULT(TRANSPOSE(EXP(B219:F470)-1),EXP(B219:F470)-1)/COUNTA(#REF!)),$A$4:$A$8))*(-1/SQRT(2*PI())*EXP(-1*(NORMSINV($B$11))^2/2)/$B$11)</f>
        <v>-0.02068089887</v>
      </c>
      <c r="N218" s="101">
        <f t="shared" si="6"/>
        <v>-0.08295736216</v>
      </c>
      <c r="O218" s="100">
        <f>'Bond 1'!E207</f>
        <v>-0.00009235315848</v>
      </c>
      <c r="P218" s="36">
        <f>'Bond 3'!G206</f>
        <v>-0.001901878049</v>
      </c>
      <c r="Q218" s="36">
        <f>'Bond 5'!I206</f>
        <v>0.001314542403</v>
      </c>
      <c r="R218" s="36">
        <f>'Bond 10'!N206</f>
        <v>-0.001535715676</v>
      </c>
      <c r="S218" s="36">
        <f>'Bond 20'!X206</f>
        <v>-0.00439999362</v>
      </c>
      <c r="T218" s="101">
        <f t="shared" si="7"/>
        <v>-0.00132307962</v>
      </c>
    </row>
    <row r="219" ht="12.75" customHeight="1">
      <c r="A219" s="102">
        <f>Stocks!A317</f>
        <v>42852</v>
      </c>
      <c r="B219" s="287">
        <f>Bonds!V197/100</f>
        <v>-0.0001</v>
      </c>
      <c r="C219" s="288">
        <f>Bonds!X197/100</f>
        <v>0.0002</v>
      </c>
      <c r="D219" s="288">
        <f>Bonds!Z197/100</f>
        <v>0.0003</v>
      </c>
      <c r="E219" s="288">
        <f>Bonds!AE197/100</f>
        <v>0</v>
      </c>
      <c r="F219" s="289">
        <f>Bonds!AO197/100</f>
        <v>0</v>
      </c>
      <c r="G219" s="36">
        <f t="array" ref="G219">SQRT(MMULT(MMULT(TRANSPOSE($A$4:$A$8),MMULT(TRANSPOSE(EXP(B220:$F$530)-1),EXP(B220:$F$530)-1)/COUNTA($F220:F$530)),$A$4:$A$8))*NORMSINV($B$11)</f>
        <v>-0.001298383316</v>
      </c>
      <c r="H219" s="24">
        <f t="shared" si="3"/>
        <v>0</v>
      </c>
      <c r="I219" s="36">
        <f t="array" ref="I219">SQRT(MMULT(MMULT(TRANSPOSE($A$4:$A$8),MMULT(TRANSPOSE(EXP(B220:F471)-1),EXP(B220:F471)-1)/COUNTA(F220:F471)),$A$4:$A$8))*NORMSINV($B$11)</f>
        <v>-0.001137134082</v>
      </c>
      <c r="J219" s="24">
        <f t="shared" si="4"/>
        <v>0</v>
      </c>
      <c r="K219" s="36">
        <f t="shared" si="5"/>
        <v>-0.004105848555</v>
      </c>
      <c r="L219" s="100">
        <f t="array" ref="L219">SQRT(MMULT(MMULT(TRANSPOSE($A$4:$A$8),MMULT(TRANSPOSE(EXP(B220:$F$532)-1),EXP(B220:$F$532)-1)/COUNTA(#REF!)),$A$4:$A$8))*(-1/SQRT(2*PI())*EXP(-1*(NORMSINV($B$11))^2/2)/$B$11)</f>
        <v>-0.02623255451</v>
      </c>
      <c r="M219" s="36">
        <f t="array" ref="M219">SQRT(MMULT(MMULT(TRANSPOSE($A$4:$A$8),MMULT(TRANSPOSE(EXP(B220:F471)-1),EXP(B220:F471)-1)/COUNTA(#REF!)),$A$4:$A$8))*(-1/SQRT(2*PI())*EXP(-1*(NORMSINV($B$11))^2/2)/$B$11)</f>
        <v>-0.02068089882</v>
      </c>
      <c r="N219" s="101">
        <f t="shared" si="6"/>
        <v>-0.0829546211</v>
      </c>
      <c r="O219" s="100">
        <f>'Bond 1'!E208</f>
        <v>0.00009236168837</v>
      </c>
      <c r="P219" s="36">
        <f>'Bond 3'!G207</f>
        <v>-0.000543764221</v>
      </c>
      <c r="Q219" s="36">
        <f>'Bond 5'!I207</f>
        <v>0.001314943703</v>
      </c>
      <c r="R219" s="36">
        <f>'Bond 10'!N207</f>
        <v>0</v>
      </c>
      <c r="S219" s="36">
        <f>'Bond 20'!X207</f>
        <v>0</v>
      </c>
      <c r="T219" s="101">
        <f t="shared" si="7"/>
        <v>0.0001727082341</v>
      </c>
    </row>
    <row r="220" ht="12.75" customHeight="1">
      <c r="A220" s="102">
        <f>Stocks!A316</f>
        <v>42851</v>
      </c>
      <c r="B220" s="287">
        <f>Bonds!V198/100</f>
        <v>0.001</v>
      </c>
      <c r="C220" s="288">
        <f>Bonds!X198/100</f>
        <v>0.0003</v>
      </c>
      <c r="D220" s="288">
        <f>Bonds!Z198/100</f>
        <v>-0.0001</v>
      </c>
      <c r="E220" s="288">
        <f>Bonds!AE198/100</f>
        <v>0.0002</v>
      </c>
      <c r="F220" s="289">
        <f>Bonds!AO198/100</f>
        <v>0.001</v>
      </c>
      <c r="G220" s="36">
        <f t="array" ref="G220">SQRT(MMULT(MMULT(TRANSPOSE($A$4:$A$8),MMULT(TRANSPOSE(EXP(B221:$F$530)-1),EXP(B221:$F$530)-1)/COUNTA($F221:F$530)),$A$4:$A$8))*NORMSINV($B$11)</f>
        <v>-0.001298927038</v>
      </c>
      <c r="H220" s="24">
        <f t="shared" si="3"/>
        <v>0</v>
      </c>
      <c r="I220" s="36">
        <f t="array" ref="I220">SQRT(MMULT(MMULT(TRANSPOSE($A$4:$A$8),MMULT(TRANSPOSE(EXP(B221:F472)-1),EXP(B221:F472)-1)/COUNTA(F221:F472)),$A$4:$A$8))*NORMSINV($B$11)</f>
        <v>-0.001136180369</v>
      </c>
      <c r="J220" s="24">
        <f t="shared" si="4"/>
        <v>0</v>
      </c>
      <c r="K220" s="36">
        <f t="shared" si="5"/>
        <v>-0.004107567954</v>
      </c>
      <c r="L220" s="100">
        <f t="array" ref="L220">SQRT(MMULT(MMULT(TRANSPOSE($A$4:$A$8),MMULT(TRANSPOSE(EXP(B221:$F$532)-1),EXP(B221:$F$532)-1)/COUNTA(#REF!)),$A$4:$A$8))*(-1/SQRT(2*PI())*EXP(-1*(NORMSINV($B$11))^2/2)/$B$11)</f>
        <v>-0.02620131371</v>
      </c>
      <c r="M220" s="36">
        <f t="array" ref="M220">SQRT(MMULT(MMULT(TRANSPOSE($A$4:$A$8),MMULT(TRANSPOSE(EXP(B221:F472)-1),EXP(B221:F472)-1)/COUNTA(#REF!)),$A$4:$A$8))*(-1/SQRT(2*PI())*EXP(-1*(NORMSINV($B$11))^2/2)/$B$11)</f>
        <v>-0.02066355377</v>
      </c>
      <c r="N220" s="101">
        <f t="shared" si="6"/>
        <v>-0.08285582903</v>
      </c>
      <c r="O220" s="100">
        <f>'Bond 1'!E209</f>
        <v>-0.0009235315848</v>
      </c>
      <c r="P220" s="36">
        <f>'Bond 3'!G208</f>
        <v>-0.0008158088656</v>
      </c>
      <c r="Q220" s="36">
        <f>'Bond 5'!I208</f>
        <v>-0.0004384677918</v>
      </c>
      <c r="R220" s="36">
        <f>'Bond 10'!N208</f>
        <v>0.001534621433</v>
      </c>
      <c r="S220" s="36">
        <f>'Bond 20'!X208</f>
        <v>0.01096721642</v>
      </c>
      <c r="T220" s="101">
        <f t="shared" si="7"/>
        <v>0.002064805922</v>
      </c>
    </row>
    <row r="221" ht="12.75" customHeight="1">
      <c r="A221" s="102">
        <f>Stocks!A315</f>
        <v>42850</v>
      </c>
      <c r="B221" s="287">
        <f>Bonds!V199/100</f>
        <v>-0.003</v>
      </c>
      <c r="C221" s="288">
        <f>Bonds!X199/100</f>
        <v>-0.0012</v>
      </c>
      <c r="D221" s="288">
        <f>Bonds!Z199/100</f>
        <v>-0.001</v>
      </c>
      <c r="E221" s="288">
        <f>Bonds!AE199/100</f>
        <v>-0.0011</v>
      </c>
      <c r="F221" s="289">
        <f>Bonds!AO199/100</f>
        <v>0.001</v>
      </c>
      <c r="G221" s="36">
        <f t="array" ref="G221">SQRT(MMULT(MMULT(TRANSPOSE($A$4:$A$8),MMULT(TRANSPOSE(EXP(B222:$F$530)-1),EXP(B222:$F$530)-1)/COUNTA($F222:F$530)),$A$4:$A$8))*NORMSINV($B$11)</f>
        <v>-0.001293461756</v>
      </c>
      <c r="H221" s="24">
        <f t="shared" si="3"/>
        <v>0</v>
      </c>
      <c r="I221" s="36">
        <f t="array" ref="I221">SQRT(MMULT(MMULT(TRANSPOSE($A$4:$A$8),MMULT(TRANSPOSE(EXP(B222:F473)-1),EXP(B222:F473)-1)/COUNTA(F222:F473)),$A$4:$A$8))*NORMSINV($B$11)</f>
        <v>-0.00112628688</v>
      </c>
      <c r="J221" s="24">
        <f t="shared" si="4"/>
        <v>0</v>
      </c>
      <c r="K221" s="36">
        <f t="shared" si="5"/>
        <v>-0.004090285215</v>
      </c>
      <c r="L221" s="100">
        <f t="array" ref="L221">SQRT(MMULT(MMULT(TRANSPOSE($A$4:$A$8),MMULT(TRANSPOSE(EXP(B222:$F$532)-1),EXP(B222:$F$532)-1)/COUNTA(#REF!)),$A$4:$A$8))*(-1/SQRT(2*PI())*EXP(-1*(NORMSINV($B$11))^2/2)/$B$11)</f>
        <v>-0.02604895439</v>
      </c>
      <c r="M221" s="36">
        <f t="array" ref="M221">SQRT(MMULT(MMULT(TRANSPOSE($A$4:$A$8),MMULT(TRANSPOSE(EXP(B222:F473)-1),EXP(B222:F473)-1)/COUNTA(#REF!)),$A$4:$A$8))*(-1/SQRT(2*PI())*EXP(-1*(NORMSINV($B$11))^2/2)/$B$11)</f>
        <v>-0.02048362228</v>
      </c>
      <c r="N221" s="101">
        <f t="shared" si="6"/>
        <v>-0.08237402654</v>
      </c>
      <c r="O221" s="100">
        <f>'Bond 1'!E210</f>
        <v>0.002773155851</v>
      </c>
      <c r="P221" s="36">
        <f>'Bond 3'!G209</f>
        <v>0.003264123008</v>
      </c>
      <c r="Q221" s="36">
        <f>'Bond 5'!I209</f>
        <v>-0.004383901105</v>
      </c>
      <c r="R221" s="36">
        <f>'Bond 10'!N209</f>
        <v>-0.008443460069</v>
      </c>
      <c r="S221" s="36">
        <f>'Bond 20'!X209</f>
        <v>0.01103288669</v>
      </c>
      <c r="T221" s="101">
        <f t="shared" si="7"/>
        <v>0.000848560875</v>
      </c>
    </row>
    <row r="222" ht="12.75" customHeight="1">
      <c r="A222" s="102">
        <f>Stocks!A314</f>
        <v>42849</v>
      </c>
      <c r="B222" s="287">
        <f>Bonds!V200/100</f>
        <v>-0.0016</v>
      </c>
      <c r="C222" s="288">
        <f>Bonds!X200/100</f>
        <v>-0.0013</v>
      </c>
      <c r="D222" s="288">
        <f>Bonds!Z200/100</f>
        <v>-0.0011</v>
      </c>
      <c r="E222" s="288">
        <f>Bonds!AE200/100</f>
        <v>-0.001</v>
      </c>
      <c r="F222" s="289">
        <f>Bonds!AO200/100</f>
        <v>-0.0008</v>
      </c>
      <c r="G222" s="36">
        <f t="array" ref="G222">SQRT(MMULT(MMULT(TRANSPOSE($A$4:$A$8),MMULT(TRANSPOSE(EXP(B223:$F$530)-1),EXP(B223:$F$530)-1)/COUNTA($F223:F$530)),$A$4:$A$8))*NORMSINV($B$11)</f>
        <v>-0.00128641383</v>
      </c>
      <c r="H222" s="24">
        <f t="shared" si="3"/>
        <v>1</v>
      </c>
      <c r="I222" s="36">
        <f t="array" ref="I222">SQRT(MMULT(MMULT(TRANSPOSE($A$4:$A$8),MMULT(TRANSPOSE(EXP(B223:F474)-1),EXP(B223:F474)-1)/COUNTA(F223:F474)),$A$4:$A$8))*NORMSINV($B$11)</f>
        <v>-0.001115440088</v>
      </c>
      <c r="J222" s="24">
        <f t="shared" si="4"/>
        <v>1</v>
      </c>
      <c r="K222" s="36">
        <f t="shared" si="5"/>
        <v>-0.004067997716</v>
      </c>
      <c r="L222" s="100">
        <f t="array" ref="L222">SQRT(MMULT(MMULT(TRANSPOSE($A$4:$A$8),MMULT(TRANSPOSE(EXP(B223:$F$532)-1),EXP(B223:$F$532)-1)/COUNTA(#REF!)),$A$4:$A$8))*(-1/SQRT(2*PI())*EXP(-1*(NORMSINV($B$11))^2/2)/$B$11)</f>
        <v>-0.02586506189</v>
      </c>
      <c r="M222" s="36">
        <f t="array" ref="M222">SQRT(MMULT(MMULT(TRANSPOSE($A$4:$A$8),MMULT(TRANSPOSE(EXP(B223:F474)-1),EXP(B223:F474)-1)/COUNTA(#REF!)),$A$4:$A$8))*(-1/SQRT(2*PI())*EXP(-1*(NORMSINV($B$11))^2/2)/$B$11)</f>
        <v>-0.02028635318</v>
      </c>
      <c r="N222" s="101">
        <f t="shared" si="6"/>
        <v>-0.08179250739</v>
      </c>
      <c r="O222" s="100">
        <f>'Bond 1'!E211</f>
        <v>0.001474926254</v>
      </c>
      <c r="P222" s="36">
        <f>'Bond 3'!G210</f>
        <v>0.003532179922</v>
      </c>
      <c r="Q222" s="36">
        <f>'Bond 5'!I210</f>
        <v>-0.004817431423</v>
      </c>
      <c r="R222" s="36">
        <f>'Bond 10'!N210</f>
        <v>-0.007660360077</v>
      </c>
      <c r="S222" s="36">
        <f>'Bond 20'!X210</f>
        <v>-0.008889812183</v>
      </c>
      <c r="T222" s="101">
        <f t="shared" si="7"/>
        <v>-0.003272099501</v>
      </c>
    </row>
    <row r="223" ht="12.75" customHeight="1">
      <c r="A223" s="102">
        <f>Stocks!A313</f>
        <v>42846</v>
      </c>
      <c r="B223" s="287">
        <f>Bonds!V201/100</f>
        <v>-0.0008</v>
      </c>
      <c r="C223" s="288">
        <f>Bonds!X201/100</f>
        <v>-0.0006</v>
      </c>
      <c r="D223" s="288">
        <f>Bonds!Z201/100</f>
        <v>-0.0005</v>
      </c>
      <c r="E223" s="288">
        <f>Bonds!AE201/100</f>
        <v>-0.0002</v>
      </c>
      <c r="F223" s="289">
        <f>Bonds!AO201/100</f>
        <v>0.0004</v>
      </c>
      <c r="G223" s="36">
        <f t="array" ref="G223">SQRT(MMULT(MMULT(TRANSPOSE($A$4:$A$8),MMULT(TRANSPOSE(EXP(B224:$F$530)-1),EXP(B224:$F$530)-1)/COUNTA($F224:F$530)),$A$4:$A$8))*NORMSINV($B$11)</f>
        <v>-0.001287716922</v>
      </c>
      <c r="H223" s="24">
        <f t="shared" si="3"/>
        <v>0</v>
      </c>
      <c r="I223" s="36">
        <f t="array" ref="I223">SQRT(MMULT(MMULT(TRANSPOSE($A$4:$A$8),MMULT(TRANSPOSE(EXP(B224:F475)-1),EXP(B224:F475)-1)/COUNTA(F224:F475)),$A$4:$A$8))*NORMSINV($B$11)</f>
        <v>-0.001119587755</v>
      </c>
      <c r="J223" s="24">
        <f t="shared" si="4"/>
        <v>0</v>
      </c>
      <c r="K223" s="36">
        <f t="shared" si="5"/>
        <v>-0.004072118454</v>
      </c>
      <c r="L223" s="100">
        <f t="array" ref="L223">SQRT(MMULT(MMULT(TRANSPOSE($A$4:$A$8),MMULT(TRANSPOSE(EXP(B224:$F$532)-1),EXP(B224:$F$532)-1)/COUNTA(#REF!)),$A$4:$A$8))*(-1/SQRT(2*PI())*EXP(-1*(NORMSINV($B$11))^2/2)/$B$11)</f>
        <v>-0.02584919684</v>
      </c>
      <c r="M223" s="36">
        <f t="array" ref="M223">SQRT(MMULT(MMULT(TRANSPOSE($A$4:$A$8),MMULT(TRANSPOSE(EXP(B224:F475)-1),EXP(B224:F475)-1)/COUNTA(#REF!)),$A$4:$A$8))*(-1/SQRT(2*PI())*EXP(-1*(NORMSINV($B$11))^2/2)/$B$11)</f>
        <v>-0.02036178622</v>
      </c>
      <c r="N223" s="101">
        <f t="shared" si="6"/>
        <v>-0.08174233771</v>
      </c>
      <c r="O223" s="100">
        <f>'Bond 1'!E212</f>
        <v>0.000736377025</v>
      </c>
      <c r="P223" s="36">
        <f>'Bond 3'!G211</f>
        <v>0.001628216159</v>
      </c>
      <c r="Q223" s="36">
        <f>'Bond 5'!I211</f>
        <v>-0.002187193288</v>
      </c>
      <c r="R223" s="36">
        <f>'Bond 10'!N211</f>
        <v>-0.001529227831</v>
      </c>
      <c r="S223" s="36">
        <f>'Bond 20'!X211</f>
        <v>0.004427807125</v>
      </c>
      <c r="T223" s="101">
        <f t="shared" si="7"/>
        <v>0.0006151958381</v>
      </c>
    </row>
    <row r="224" ht="12.75" customHeight="1">
      <c r="A224" s="102">
        <f>Stocks!A312</f>
        <v>42845</v>
      </c>
      <c r="B224" s="287">
        <f>Bonds!V202/100</f>
        <v>0.0001</v>
      </c>
      <c r="C224" s="288">
        <f>Bonds!X202/100</f>
        <v>0.0002</v>
      </c>
      <c r="D224" s="288">
        <f>Bonds!Z202/100</f>
        <v>0.0002</v>
      </c>
      <c r="E224" s="288">
        <f>Bonds!AE202/100</f>
        <v>0.0002</v>
      </c>
      <c r="F224" s="289">
        <f>Bonds!AO202/100</f>
        <v>-0.0001</v>
      </c>
      <c r="G224" s="36">
        <f t="array" ref="G224">SQRT(MMULT(MMULT(TRANSPOSE($A$4:$A$8),MMULT(TRANSPOSE(EXP(B225:$F$530)-1),EXP(B225:$F$530)-1)/COUNTA($F225:F$530)),$A$4:$A$8))*NORMSINV($B$11)</f>
        <v>-0.001289720565</v>
      </c>
      <c r="H224" s="24">
        <f t="shared" si="3"/>
        <v>0</v>
      </c>
      <c r="I224" s="36">
        <f t="array" ref="I224">SQRT(MMULT(MMULT(TRANSPOSE($A$4:$A$8),MMULT(TRANSPOSE(EXP(B225:F476)-1),EXP(B225:F476)-1)/COUNTA(F225:F476)),$A$4:$A$8))*NORMSINV($B$11)</f>
        <v>-0.001122038901</v>
      </c>
      <c r="J224" s="24">
        <f t="shared" si="4"/>
        <v>0</v>
      </c>
      <c r="K224" s="36">
        <f t="shared" si="5"/>
        <v>-0.004078454532</v>
      </c>
      <c r="L224" s="100">
        <f t="array" ref="L224">SQRT(MMULT(MMULT(TRANSPOSE($A$4:$A$8),MMULT(TRANSPOSE(EXP(B225:$F$532)-1),EXP(B225:$F$532)-1)/COUNTA(#REF!)),$A$4:$A$8))*(-1/SQRT(2*PI())*EXP(-1*(NORMSINV($B$11))^2/2)/$B$11)</f>
        <v>-0.02584721774</v>
      </c>
      <c r="M224" s="36">
        <f t="array" ref="M224">SQRT(MMULT(MMULT(TRANSPOSE($A$4:$A$8),MMULT(TRANSPOSE(EXP(B225:F476)-1),EXP(B225:F476)-1)/COUNTA(#REF!)),$A$4:$A$8))*(-1/SQRT(2*PI())*EXP(-1*(NORMSINV($B$11))^2/2)/$B$11)</f>
        <v>-0.02040636487</v>
      </c>
      <c r="N224" s="101">
        <f t="shared" si="6"/>
        <v>-0.08173607925</v>
      </c>
      <c r="O224" s="100">
        <f>'Bond 1'!E213</f>
        <v>-0.00009197939662</v>
      </c>
      <c r="P224" s="36">
        <f>'Bond 3'!G212</f>
        <v>-0.0005424278832</v>
      </c>
      <c r="Q224" s="36">
        <f>'Bond 5'!I212</f>
        <v>0.0008744128091</v>
      </c>
      <c r="R224" s="36">
        <f>'Bond 10'!N212</f>
        <v>0.00152885102</v>
      </c>
      <c r="S224" s="36">
        <f>'Bond 20'!X212</f>
        <v>-0.001110191649</v>
      </c>
      <c r="T224" s="101">
        <f t="shared" si="7"/>
        <v>0.00013173298</v>
      </c>
    </row>
    <row r="225" ht="12.75" customHeight="1">
      <c r="A225" s="102">
        <f>Stocks!A311</f>
        <v>42844</v>
      </c>
      <c r="B225" s="287">
        <f>Bonds!V203/100</f>
        <v>-0.0007</v>
      </c>
      <c r="C225" s="288">
        <f>Bonds!X203/100</f>
        <v>-0.0003</v>
      </c>
      <c r="D225" s="288">
        <f>Bonds!Z203/100</f>
        <v>-0.0001</v>
      </c>
      <c r="E225" s="288">
        <f>Bonds!AE203/100</f>
        <v>-0.0001</v>
      </c>
      <c r="F225" s="289">
        <f>Bonds!AO203/100</f>
        <v>-0.0001</v>
      </c>
      <c r="G225" s="36">
        <f t="array" ref="G225">SQRT(MMULT(MMULT(TRANSPOSE($A$4:$A$8),MMULT(TRANSPOSE(EXP(B226:$F$530)-1),EXP(B226:$F$530)-1)/COUNTA($F226:F$530)),$A$4:$A$8))*NORMSINV($B$11)</f>
        <v>-0.001291369007</v>
      </c>
      <c r="H225" s="24">
        <f t="shared" si="3"/>
        <v>0</v>
      </c>
      <c r="I225" s="36">
        <f t="array" ref="I225">SQRT(MMULT(MMULT(TRANSPOSE($A$4:$A$8),MMULT(TRANSPOSE(EXP(B226:F477)-1),EXP(B226:F477)-1)/COUNTA(F226:F477)),$A$4:$A$8))*NORMSINV($B$11)</f>
        <v>-0.001121395929</v>
      </c>
      <c r="J225" s="24">
        <f t="shared" si="4"/>
        <v>0</v>
      </c>
      <c r="K225" s="36">
        <f t="shared" si="5"/>
        <v>-0.004083667362</v>
      </c>
      <c r="L225" s="100">
        <f t="array" ref="L225">SQRT(MMULT(MMULT(TRANSPOSE($A$4:$A$8),MMULT(TRANSPOSE(EXP(B226:$F$532)-1),EXP(B226:$F$532)-1)/COUNTA(#REF!)),$A$4:$A$8))*(-1/SQRT(2*PI())*EXP(-1*(NORMSINV($B$11))^2/2)/$B$11)</f>
        <v>-0.02583793147</v>
      </c>
      <c r="M225" s="36">
        <f t="array" ref="M225">SQRT(MMULT(MMULT(TRANSPOSE($A$4:$A$8),MMULT(TRANSPOSE(EXP(B226:F477)-1),EXP(B226:F477)-1)/COUNTA(#REF!)),$A$4:$A$8))*(-1/SQRT(2*PI())*EXP(-1*(NORMSINV($B$11))^2/2)/$B$11)</f>
        <v>-0.02039467123</v>
      </c>
      <c r="N225" s="101">
        <f t="shared" si="6"/>
        <v>-0.08170671348</v>
      </c>
      <c r="O225" s="100">
        <f>'Bond 1'!E214</f>
        <v>0.0006439150032</v>
      </c>
      <c r="P225" s="36">
        <f>'Bond 3'!G213</f>
        <v>0.0008137991568</v>
      </c>
      <c r="Q225" s="36">
        <f>'Bond 5'!I213</f>
        <v>-0.0004373027154</v>
      </c>
      <c r="R225" s="36">
        <f>'Bond 10'!N213</f>
        <v>-0.0007647302144</v>
      </c>
      <c r="S225" s="36">
        <f>'Bond 20'!X213</f>
        <v>-0.001109317497</v>
      </c>
      <c r="T225" s="101">
        <f t="shared" si="7"/>
        <v>-0.0001707272534</v>
      </c>
    </row>
    <row r="226" ht="12.75" customHeight="1">
      <c r="A226" s="102">
        <f>Stocks!A310</f>
        <v>42843</v>
      </c>
      <c r="B226" s="287">
        <f>Bonds!V204/100</f>
        <v>-0.0001</v>
      </c>
      <c r="C226" s="288">
        <f>Bonds!X204/100</f>
        <v>-0.0001</v>
      </c>
      <c r="D226" s="288">
        <f>Bonds!Z204/100</f>
        <v>-0.0001</v>
      </c>
      <c r="E226" s="288">
        <f>Bonds!AE204/100</f>
        <v>-0.0001</v>
      </c>
      <c r="F226" s="289">
        <f>Bonds!AO204/100</f>
        <v>-0.0001</v>
      </c>
      <c r="G226" s="36">
        <f t="array" ref="G226">SQRT(MMULT(MMULT(TRANSPOSE($A$4:$A$8),MMULT(TRANSPOSE(EXP(B227:$F$530)-1),EXP(B227:$F$530)-1)/COUNTA($F227:F$530)),$A$4:$A$8))*NORMSINV($B$11)</f>
        <v>-0.001293422416</v>
      </c>
      <c r="H226" s="24">
        <f t="shared" si="3"/>
        <v>0</v>
      </c>
      <c r="I226" s="36">
        <f t="array" ref="I226">SQRT(MMULT(MMULT(TRANSPOSE($A$4:$A$8),MMULT(TRANSPOSE(EXP(B227:F478)-1),EXP(B227:F478)-1)/COUNTA(F227:F478)),$A$4:$A$8))*NORMSINV($B$11)</f>
        <v>-0.001121361512</v>
      </c>
      <c r="J226" s="24">
        <f t="shared" si="4"/>
        <v>0</v>
      </c>
      <c r="K226" s="36">
        <f t="shared" si="5"/>
        <v>-0.00409016081</v>
      </c>
      <c r="L226" s="100">
        <f t="array" ref="L226">SQRT(MMULT(MMULT(TRANSPOSE($A$4:$A$8),MMULT(TRANSPOSE(EXP(B227:$F$532)-1),EXP(B227:$F$532)-1)/COUNTA(#REF!)),$A$4:$A$8))*(-1/SQRT(2*PI())*EXP(-1*(NORMSINV($B$11))^2/2)/$B$11)</f>
        <v>-0.02583655697</v>
      </c>
      <c r="M226" s="36">
        <f t="array" ref="M226">SQRT(MMULT(MMULT(TRANSPOSE($A$4:$A$8),MMULT(TRANSPOSE(EXP(B227:F478)-1),EXP(B227:F478)-1)/COUNTA(#REF!)),$A$4:$A$8))*(-1/SQRT(2*PI())*EXP(-1*(NORMSINV($B$11))^2/2)/$B$11)</f>
        <v>-0.0203940453</v>
      </c>
      <c r="N226" s="101">
        <f t="shared" si="6"/>
        <v>-0.08170236693</v>
      </c>
      <c r="O226" s="100">
        <f>'Bond 1'!E215</f>
        <v>0.00009192866336</v>
      </c>
      <c r="P226" s="36">
        <f>'Bond 3'!G214</f>
        <v>0.0002711902446</v>
      </c>
      <c r="Q226" s="36">
        <f>'Bond 5'!I214</f>
        <v>-0.0004372684685</v>
      </c>
      <c r="R226" s="36">
        <f>'Bond 10'!N214</f>
        <v>-0.0007646269216</v>
      </c>
      <c r="S226" s="36">
        <f>'Bond 20'!X214</f>
        <v>-0.001108776939</v>
      </c>
      <c r="T226" s="101">
        <f t="shared" si="7"/>
        <v>-0.0003895106842</v>
      </c>
    </row>
    <row r="227" ht="12.75" customHeight="1">
      <c r="A227" s="102">
        <f>Stocks!A309</f>
        <v>42842</v>
      </c>
      <c r="B227" s="287">
        <f>Bonds!V205/100</f>
        <v>-0.0006</v>
      </c>
      <c r="C227" s="288">
        <f>Bonds!X205/100</f>
        <v>-0.0004</v>
      </c>
      <c r="D227" s="288">
        <f>Bonds!Z205/100</f>
        <v>-0.0006</v>
      </c>
      <c r="E227" s="288">
        <f>Bonds!AE205/100</f>
        <v>-0.0008</v>
      </c>
      <c r="F227" s="289">
        <f>Bonds!AO205/100</f>
        <v>-0.0007</v>
      </c>
      <c r="G227" s="36">
        <f t="array" ref="G227">SQRT(MMULT(MMULT(TRANSPOSE($A$4:$A$8),MMULT(TRANSPOSE(EXP(B228:$F$530)-1),EXP(B228:$F$530)-1)/COUNTA($F228:F$530)),$A$4:$A$8))*NORMSINV($B$11)</f>
        <v>-0.001292904278</v>
      </c>
      <c r="H227" s="24">
        <f t="shared" si="3"/>
        <v>1</v>
      </c>
      <c r="I227" s="36">
        <f t="array" ref="I227">SQRT(MMULT(MMULT(TRANSPOSE($A$4:$A$8),MMULT(TRANSPOSE(EXP(B228:F479)-1),EXP(B228:F479)-1)/COUNTA(F228:F479)),$A$4:$A$8))*NORMSINV($B$11)</f>
        <v>-0.001117711517</v>
      </c>
      <c r="J227" s="24">
        <f t="shared" si="4"/>
        <v>1</v>
      </c>
      <c r="K227" s="36">
        <f t="shared" si="5"/>
        <v>-0.004088522315</v>
      </c>
      <c r="L227" s="100">
        <f t="array" ref="L227">SQRT(MMULT(MMULT(TRANSPOSE($A$4:$A$8),MMULT(TRANSPOSE(EXP(B228:$F$532)-1),EXP(B228:$F$532)-1)/COUNTA(#REF!)),$A$4:$A$8))*(-1/SQRT(2*PI())*EXP(-1*(NORMSINV($B$11))^2/2)/$B$11)</f>
        <v>-0.02578369469</v>
      </c>
      <c r="M227" s="36">
        <f t="array" ref="M227">SQRT(MMULT(MMULT(TRANSPOSE($A$4:$A$8),MMULT(TRANSPOSE(EXP(B228:F479)-1),EXP(B228:F479)-1)/COUNTA(#REF!)),$A$4:$A$8))*(-1/SQRT(2*PI())*EXP(-1*(NORMSINV($B$11))^2/2)/$B$11)</f>
        <v>-0.02032766335</v>
      </c>
      <c r="N227" s="101">
        <f t="shared" si="6"/>
        <v>-0.0815352017</v>
      </c>
      <c r="O227" s="100">
        <f>'Bond 1'!E216</f>
        <v>0.0005515212795</v>
      </c>
      <c r="P227" s="36">
        <f>'Bond 3'!G215</f>
        <v>0.001084656925</v>
      </c>
      <c r="Q227" s="36">
        <f>'Bond 5'!I215</f>
        <v>-0.002623325</v>
      </c>
      <c r="R227" s="36">
        <f>'Bond 10'!N215</f>
        <v>-0.006115843166</v>
      </c>
      <c r="S227" s="36">
        <f>'Bond 20'!X215</f>
        <v>-0.007757865985</v>
      </c>
      <c r="T227" s="101">
        <f t="shared" si="7"/>
        <v>-0.002972171189</v>
      </c>
    </row>
    <row r="228" ht="12.75" customHeight="1">
      <c r="A228" s="102">
        <f>Stocks!A308</f>
        <v>42838</v>
      </c>
      <c r="B228" s="287">
        <f>Bonds!V206/100</f>
        <v>-0.0001</v>
      </c>
      <c r="C228" s="288">
        <f>Bonds!X206/100</f>
        <v>0.0005</v>
      </c>
      <c r="D228" s="288">
        <f>Bonds!Z206/100</f>
        <v>0.0005</v>
      </c>
      <c r="E228" s="288">
        <f>Bonds!AE206/100</f>
        <v>0.0001</v>
      </c>
      <c r="F228" s="289">
        <f>Bonds!AO206/100</f>
        <v>-0.0002</v>
      </c>
      <c r="G228" s="36">
        <f t="array" ref="G228">SQRT(MMULT(MMULT(TRANSPOSE($A$4:$A$8),MMULT(TRANSPOSE(EXP(B229:$F$530)-1),EXP(B229:$F$530)-1)/COUNTA($F229:F$530)),$A$4:$A$8))*NORMSINV($B$11)</f>
        <v>-0.001294865822</v>
      </c>
      <c r="H228" s="24">
        <f t="shared" si="3"/>
        <v>0</v>
      </c>
      <c r="I228" s="36">
        <f t="array" ref="I228">SQRT(MMULT(MMULT(TRANSPOSE($A$4:$A$8),MMULT(TRANSPOSE(EXP(B229:F480)-1),EXP(B229:F480)-1)/COUNTA(F229:F480)),$A$4:$A$8))*NORMSINV($B$11)</f>
        <v>-0.001119002507</v>
      </c>
      <c r="J228" s="24">
        <f t="shared" si="4"/>
        <v>0</v>
      </c>
      <c r="K228" s="36">
        <f t="shared" si="5"/>
        <v>-0.004094725263</v>
      </c>
      <c r="L228" s="100">
        <f t="array" ref="L228">SQRT(MMULT(MMULT(TRANSPOSE($A$4:$A$8),MMULT(TRANSPOSE(EXP(B229:$F$532)-1),EXP(B229:$F$532)-1)/COUNTA(#REF!)),$A$4:$A$8))*(-1/SQRT(2*PI())*EXP(-1*(NORMSINV($B$11))^2/2)/$B$11)</f>
        <v>-0.0257801656</v>
      </c>
      <c r="M228" s="36">
        <f t="array" ref="M228">SQRT(MMULT(MMULT(TRANSPOSE($A$4:$A$8),MMULT(TRANSPOSE(EXP(B229:F480)-1),EXP(B229:F480)-1)/COUNTA(#REF!)),$A$4:$A$8))*(-1/SQRT(2*PI())*EXP(-1*(NORMSINV($B$11))^2/2)/$B$11)</f>
        <v>-0.02035114239</v>
      </c>
      <c r="N228" s="101">
        <f t="shared" si="6"/>
        <v>-0.08152404174</v>
      </c>
      <c r="O228" s="100">
        <f>'Bond 1'!E217</f>
        <v>0.00009186954525</v>
      </c>
      <c r="P228" s="36">
        <f>'Bond 3'!G216</f>
        <v>-0.001355305065</v>
      </c>
      <c r="Q228" s="36">
        <f>'Bond 5'!I216</f>
        <v>0.002184646607</v>
      </c>
      <c r="R228" s="36">
        <f>'Bond 10'!N216</f>
        <v>0.0007631837781</v>
      </c>
      <c r="S228" s="36">
        <f>'Bond 20'!X216</f>
        <v>-0.002208007735</v>
      </c>
      <c r="T228" s="101">
        <f t="shared" si="7"/>
        <v>-0.0001047225739</v>
      </c>
    </row>
    <row r="229" ht="12.75" customHeight="1">
      <c r="A229" s="102">
        <f>Stocks!A307</f>
        <v>42837</v>
      </c>
      <c r="B229" s="287">
        <f>Bonds!V207/100</f>
        <v>-0.0008</v>
      </c>
      <c r="C229" s="288">
        <f>Bonds!X207/100</f>
        <v>0.0002</v>
      </c>
      <c r="D229" s="288">
        <f>Bonds!Z207/100</f>
        <v>0.0005</v>
      </c>
      <c r="E229" s="288">
        <f>Bonds!AE207/100</f>
        <v>0.0005</v>
      </c>
      <c r="F229" s="289">
        <f>Bonds!AO207/100</f>
        <v>0.0003</v>
      </c>
      <c r="G229" s="36">
        <f t="array" ref="G229">SQRT(MMULT(MMULT(TRANSPOSE($A$4:$A$8),MMULT(TRANSPOSE(EXP(B230:$F$530)-1),EXP(B230:$F$530)-1)/COUNTA($F230:F$530)),$A$4:$A$8))*NORMSINV($B$11)</f>
        <v>-0.001296878874</v>
      </c>
      <c r="H229" s="24">
        <f t="shared" si="3"/>
        <v>0</v>
      </c>
      <c r="I229" s="36">
        <f t="array" ref="I229">SQRT(MMULT(MMULT(TRANSPOSE($A$4:$A$8),MMULT(TRANSPOSE(EXP(B230:F481)-1),EXP(B230:F481)-1)/COUNTA(F230:F481)),$A$4:$A$8))*NORMSINV($B$11)</f>
        <v>-0.001118909981</v>
      </c>
      <c r="J229" s="24">
        <f t="shared" si="4"/>
        <v>0</v>
      </c>
      <c r="K229" s="36">
        <f t="shared" si="5"/>
        <v>-0.00410109109</v>
      </c>
      <c r="L229" s="100">
        <f t="array" ref="L229">SQRT(MMULT(MMULT(TRANSPOSE($A$4:$A$8),MMULT(TRANSPOSE(EXP(B230:$F$532)-1),EXP(B230:$F$532)-1)/COUNTA(#REF!)),$A$4:$A$8))*(-1/SQRT(2*PI())*EXP(-1*(NORMSINV($B$11))^2/2)/$B$11)</f>
        <v>-0.0257774603</v>
      </c>
      <c r="M229" s="36">
        <f t="array" ref="M229">SQRT(MMULT(MMULT(TRANSPOSE($A$4:$A$8),MMULT(TRANSPOSE(EXP(B230:F481)-1),EXP(B230:F481)-1)/COUNTA(#REF!)),$A$4:$A$8))*(-1/SQRT(2*PI())*EXP(-1*(NORMSINV($B$11))^2/2)/$B$11)</f>
        <v>-0.02034945964</v>
      </c>
      <c r="N229" s="101">
        <f t="shared" si="6"/>
        <v>-0.08151548684</v>
      </c>
      <c r="O229" s="100">
        <f>'Bond 1'!E218</f>
        <v>0.0007348888481</v>
      </c>
      <c r="P229" s="36">
        <f>'Bond 3'!G217</f>
        <v>-0.0005423881933</v>
      </c>
      <c r="Q229" s="36">
        <f>'Bond 5'!I217</f>
        <v>0.00218588155</v>
      </c>
      <c r="R229" s="36">
        <f>'Bond 10'!N217</f>
        <v>0.003816233307</v>
      </c>
      <c r="S229" s="36">
        <f>'Bond 20'!X217</f>
        <v>0.003306821901</v>
      </c>
      <c r="T229" s="101">
        <f t="shared" si="7"/>
        <v>0.001900287483</v>
      </c>
    </row>
    <row r="230" ht="12.75" customHeight="1">
      <c r="A230" s="102">
        <f>Stocks!A306</f>
        <v>42836</v>
      </c>
      <c r="B230" s="287">
        <f>Bonds!V208/100</f>
        <v>0.0008</v>
      </c>
      <c r="C230" s="288">
        <f>Bonds!X208/100</f>
        <v>0.0006</v>
      </c>
      <c r="D230" s="288">
        <f>Bonds!Z208/100</f>
        <v>0.0005</v>
      </c>
      <c r="E230" s="288">
        <f>Bonds!AE208/100</f>
        <v>0.0004</v>
      </c>
      <c r="F230" s="289">
        <f>Bonds!AO208/100</f>
        <v>0.0004</v>
      </c>
      <c r="G230" s="36">
        <f t="array" ref="G230">SQRT(MMULT(MMULT(TRANSPOSE($A$4:$A$8),MMULT(TRANSPOSE(EXP(B231:$F$530)-1),EXP(B231:$F$530)-1)/COUNTA($F231:F$530)),$A$4:$A$8))*NORMSINV($B$11)</f>
        <v>-0.001297011067</v>
      </c>
      <c r="H230" s="24">
        <f t="shared" si="3"/>
        <v>0</v>
      </c>
      <c r="I230" s="36">
        <f t="array" ref="I230">SQRT(MMULT(MMULT(TRANSPOSE($A$4:$A$8),MMULT(TRANSPOSE(EXP(B231:F482)-1),EXP(B231:F482)-1)/COUNTA(F231:F482)),$A$4:$A$8))*NORMSINV($B$11)</f>
        <v>-0.001118906416</v>
      </c>
      <c r="J230" s="24">
        <f t="shared" si="4"/>
        <v>0</v>
      </c>
      <c r="K230" s="36">
        <f t="shared" si="5"/>
        <v>-0.004101509122</v>
      </c>
      <c r="L230" s="100">
        <f t="array" ref="L230">SQRT(MMULT(MMULT(TRANSPOSE($A$4:$A$8),MMULT(TRANSPOSE(EXP(B231:$F$532)-1),EXP(B231:$F$532)-1)/COUNTA(#REF!)),$A$4:$A$8))*(-1/SQRT(2*PI())*EXP(-1*(NORMSINV($B$11))^2/2)/$B$11)</f>
        <v>-0.02573722815</v>
      </c>
      <c r="M230" s="36">
        <f t="array" ref="M230">SQRT(MMULT(MMULT(TRANSPOSE($A$4:$A$8),MMULT(TRANSPOSE(EXP(B231:F482)-1),EXP(B231:F482)-1)/COUNTA(#REF!)),$A$4:$A$8))*(-1/SQRT(2*PI())*EXP(-1*(NORMSINV($B$11))^2/2)/$B$11)</f>
        <v>-0.0203493948</v>
      </c>
      <c r="N230" s="101">
        <f t="shared" si="6"/>
        <v>-0.08138826161</v>
      </c>
      <c r="O230" s="100">
        <f>'Bond 1'!E219</f>
        <v>-0.000734349183</v>
      </c>
      <c r="P230" s="36">
        <f>'Bond 3'!G218</f>
        <v>-0.001627506735</v>
      </c>
      <c r="Q230" s="36">
        <f>'Bond 5'!I218</f>
        <v>0.002187203822</v>
      </c>
      <c r="R230" s="36">
        <f>'Bond 10'!N218</f>
        <v>0.003056393686</v>
      </c>
      <c r="S230" s="36">
        <f>'Bond 20'!X218</f>
        <v>0.004416022673</v>
      </c>
      <c r="T230" s="101">
        <f t="shared" si="7"/>
        <v>0.001459552853</v>
      </c>
    </row>
    <row r="231" ht="12.75" customHeight="1">
      <c r="A231" s="102">
        <f>Stocks!A305</f>
        <v>42835</v>
      </c>
      <c r="B231" s="287">
        <f>Bonds!V209/100</f>
        <v>-0.0001</v>
      </c>
      <c r="C231" s="288">
        <f>Bonds!X209/100</f>
        <v>0.0008</v>
      </c>
      <c r="D231" s="288">
        <f>Bonds!Z209/100</f>
        <v>0.0009</v>
      </c>
      <c r="E231" s="288">
        <f>Bonds!AE209/100</f>
        <v>0.0006</v>
      </c>
      <c r="F231" s="289">
        <f>Bonds!AO209/100</f>
        <v>0.0007</v>
      </c>
      <c r="G231" s="36">
        <f t="array" ref="G231">SQRT(MMULT(MMULT(TRANSPOSE($A$4:$A$8),MMULT(TRANSPOSE(EXP(B232:$F$530)-1),EXP(B232:$F$530)-1)/COUNTA($F232:F$530)),$A$4:$A$8))*NORMSINV($B$11)</f>
        <v>-0.001296830843</v>
      </c>
      <c r="H231" s="24">
        <f t="shared" si="3"/>
        <v>0</v>
      </c>
      <c r="I231" s="36">
        <f t="array" ref="I231">SQRT(MMULT(MMULT(TRANSPOSE($A$4:$A$8),MMULT(TRANSPOSE(EXP(B232:F483)-1),EXP(B232:F483)-1)/COUNTA(F232:F483)),$A$4:$A$8))*NORMSINV($B$11)</f>
        <v>-0.001118471265</v>
      </c>
      <c r="J231" s="24">
        <f t="shared" si="4"/>
        <v>0</v>
      </c>
      <c r="K231" s="36">
        <f t="shared" si="5"/>
        <v>-0.004100939203</v>
      </c>
      <c r="L231" s="100">
        <f t="array" ref="L231">SQRT(MMULT(MMULT(TRANSPOSE($A$4:$A$8),MMULT(TRANSPOSE(EXP(B232:$F$532)-1),EXP(B232:$F$532)-1)/COUNTA(#REF!)),$A$4:$A$8))*(-1/SQRT(2*PI())*EXP(-1*(NORMSINV($B$11))^2/2)/$B$11)</f>
        <v>-0.02569072665</v>
      </c>
      <c r="M231" s="36">
        <f t="array" ref="M231">SQRT(MMULT(MMULT(TRANSPOSE($A$4:$A$8),MMULT(TRANSPOSE(EXP(B232:F483)-1),EXP(B232:F483)-1)/COUNTA(#REF!)),$A$4:$A$8))*(-1/SQRT(2*PI())*EXP(-1*(NORMSINV($B$11))^2/2)/$B$11)</f>
        <v>-0.02034148077</v>
      </c>
      <c r="N231" s="101">
        <f t="shared" si="6"/>
        <v>-0.08124121097</v>
      </c>
      <c r="O231" s="100">
        <f>'Bond 1'!E220</f>
        <v>0.00009186110601</v>
      </c>
      <c r="P231" s="36">
        <f>'Bond 3'!G219</f>
        <v>-0.002171249716</v>
      </c>
      <c r="Q231" s="36">
        <f>'Bond 5'!I219</f>
        <v>0.003939045648</v>
      </c>
      <c r="R231" s="36">
        <f>'Bond 10'!N219</f>
        <v>0.0045878497</v>
      </c>
      <c r="S231" s="36">
        <f>'Bond 20'!X219</f>
        <v>0.007743197997</v>
      </c>
      <c r="T231" s="101">
        <f t="shared" si="7"/>
        <v>0.002838140947</v>
      </c>
    </row>
    <row r="232" ht="12.75" customHeight="1">
      <c r="A232" s="102">
        <f>Stocks!A304</f>
        <v>42832</v>
      </c>
      <c r="B232" s="287">
        <f>Bonds!V210/100</f>
        <v>-0.0001</v>
      </c>
      <c r="C232" s="288">
        <f>Bonds!X210/100</f>
        <v>0</v>
      </c>
      <c r="D232" s="288">
        <f>Bonds!Z210/100</f>
        <v>-0.0002</v>
      </c>
      <c r="E232" s="288">
        <f>Bonds!AE210/100</f>
        <v>-0.0005</v>
      </c>
      <c r="F232" s="289">
        <f>Bonds!AO210/100</f>
        <v>-0.0006</v>
      </c>
      <c r="G232" s="36">
        <f t="array" ref="G232">SQRT(MMULT(MMULT(TRANSPOSE($A$4:$A$8),MMULT(TRANSPOSE(EXP(B233:$F$530)-1),EXP(B233:$F$530)-1)/COUNTA($F233:F$530)),$A$4:$A$8))*NORMSINV($B$11)</f>
        <v>-0.001298457019</v>
      </c>
      <c r="H232" s="24">
        <f t="shared" si="3"/>
        <v>1</v>
      </c>
      <c r="I232" s="36">
        <f t="array" ref="I232">SQRT(MMULT(MMULT(TRANSPOSE($A$4:$A$8),MMULT(TRANSPOSE(EXP(B233:F484)-1),EXP(B233:F484)-1)/COUNTA(F233:F484)),$A$4:$A$8))*NORMSINV($B$11)</f>
        <v>-0.001124811138</v>
      </c>
      <c r="J232" s="24">
        <f t="shared" si="4"/>
        <v>1</v>
      </c>
      <c r="K232" s="36">
        <f t="shared" si="5"/>
        <v>-0.004106081624</v>
      </c>
      <c r="L232" s="100">
        <f t="array" ref="L232">SQRT(MMULT(MMULT(TRANSPOSE($A$4:$A$8),MMULT(TRANSPOSE(EXP(B233:$F$532)-1),EXP(B233:$F$532)-1)/COUNTA(#REF!)),$A$4:$A$8))*(-1/SQRT(2*PI())*EXP(-1*(NORMSINV($B$11))^2/2)/$B$11)</f>
        <v>-0.02567989086</v>
      </c>
      <c r="M232" s="36">
        <f t="array" ref="M232">SQRT(MMULT(MMULT(TRANSPOSE($A$4:$A$8),MMULT(TRANSPOSE(EXP(B233:F484)-1),EXP(B233:F484)-1)/COUNTA(#REF!)),$A$4:$A$8))*(-1/SQRT(2*PI())*EXP(-1*(NORMSINV($B$11))^2/2)/$B$11)</f>
        <v>-0.02045678315</v>
      </c>
      <c r="N232" s="101">
        <f t="shared" si="6"/>
        <v>-0.08120694517</v>
      </c>
      <c r="O232" s="100">
        <f>'Bond 1'!E221</f>
        <v>0.00009185266832</v>
      </c>
      <c r="P232" s="36">
        <f>'Bond 3'!G220</f>
        <v>0</v>
      </c>
      <c r="Q232" s="36">
        <f>'Bond 5'!I220</f>
        <v>-0.0008762341999</v>
      </c>
      <c r="R232" s="36">
        <f>'Bond 10'!N220</f>
        <v>-0.003827578222</v>
      </c>
      <c r="S232" s="36">
        <f>'Bond 20'!X220</f>
        <v>-0.006661444676</v>
      </c>
      <c r="T232" s="101">
        <f t="shared" si="7"/>
        <v>-0.002254680886</v>
      </c>
    </row>
    <row r="233" ht="12.75" customHeight="1">
      <c r="A233" s="102">
        <f>Stocks!A303</f>
        <v>42831</v>
      </c>
      <c r="B233" s="287">
        <f>Bonds!V211/100</f>
        <v>-0.0002</v>
      </c>
      <c r="C233" s="288">
        <f>Bonds!X211/100</f>
        <v>-0.0008</v>
      </c>
      <c r="D233" s="288">
        <f>Bonds!Z211/100</f>
        <v>-0.0007</v>
      </c>
      <c r="E233" s="288">
        <f>Bonds!AE211/100</f>
        <v>-0.0001</v>
      </c>
      <c r="F233" s="289">
        <f>Bonds!AO211/100</f>
        <v>0</v>
      </c>
      <c r="G233" s="36">
        <f t="array" ref="G233">SQRT(MMULT(MMULT(TRANSPOSE($A$4:$A$8),MMULT(TRANSPOSE(EXP(B234:$F$530)-1),EXP(B234:$F$530)-1)/COUNTA($F234:F$530)),$A$4:$A$8))*NORMSINV($B$11)</f>
        <v>-0.001299733573</v>
      </c>
      <c r="H233" s="24">
        <f t="shared" si="3"/>
        <v>0</v>
      </c>
      <c r="I233" s="36">
        <f t="array" ref="I233">SQRT(MMULT(MMULT(TRANSPOSE($A$4:$A$8),MMULT(TRANSPOSE(EXP(B234:F485)-1),EXP(B234:F485)-1)/COUNTA(F234:F485)),$A$4:$A$8))*NORMSINV($B$11)</f>
        <v>-0.001124219703</v>
      </c>
      <c r="J233" s="24">
        <f t="shared" si="4"/>
        <v>0</v>
      </c>
      <c r="K233" s="36">
        <f t="shared" si="5"/>
        <v>-0.004110118441</v>
      </c>
      <c r="L233" s="100">
        <f t="array" ref="L233">SQRT(MMULT(MMULT(TRANSPOSE($A$4:$A$8),MMULT(TRANSPOSE(EXP(B234:$F$532)-1),EXP(B234:$F$532)-1)/COUNTA(#REF!)),$A$4:$A$8))*(-1/SQRT(2*PI())*EXP(-1*(NORMSINV($B$11))^2/2)/$B$11)</f>
        <v>-0.02566197189</v>
      </c>
      <c r="M233" s="36">
        <f t="array" ref="M233">SQRT(MMULT(MMULT(TRANSPOSE($A$4:$A$8),MMULT(TRANSPOSE(EXP(B234:F485)-1),EXP(B234:F485)-1)/COUNTA(#REF!)),$A$4:$A$8))*(-1/SQRT(2*PI())*EXP(-1*(NORMSINV($B$11))^2/2)/$B$11)</f>
        <v>-0.02044602682</v>
      </c>
      <c r="N233" s="101">
        <f t="shared" si="6"/>
        <v>-0.08115028043</v>
      </c>
      <c r="O233" s="100">
        <f>'Bond 1'!E222</f>
        <v>0.0001836884644</v>
      </c>
      <c r="P233" s="36">
        <f>'Bond 3'!G221</f>
        <v>0.002172960873</v>
      </c>
      <c r="Q233" s="36">
        <f>'Bond 5'!I221</f>
        <v>-0.003066122741</v>
      </c>
      <c r="R233" s="36">
        <f>'Bond 10'!N221</f>
        <v>-0.0007646556912</v>
      </c>
      <c r="S233" s="36">
        <f>'Bond 20'!X221</f>
        <v>0</v>
      </c>
      <c r="T233" s="101">
        <f t="shared" si="7"/>
        <v>-0.0002948258191</v>
      </c>
    </row>
    <row r="234" ht="12.75" customHeight="1">
      <c r="A234" s="102">
        <f>Stocks!A302</f>
        <v>42830</v>
      </c>
      <c r="B234" s="287">
        <f>Bonds!V212/100</f>
        <v>0.0004</v>
      </c>
      <c r="C234" s="288">
        <f>Bonds!X212/100</f>
        <v>0.0004</v>
      </c>
      <c r="D234" s="288">
        <f>Bonds!Z212/100</f>
        <v>0.0001</v>
      </c>
      <c r="E234" s="288">
        <f>Bonds!AE212/100</f>
        <v>-0.0003</v>
      </c>
      <c r="F234" s="289">
        <f>Bonds!AO212/100</f>
        <v>-0.0005</v>
      </c>
      <c r="G234" s="36">
        <f t="array" ref="G234">SQRT(MMULT(MMULT(TRANSPOSE($A$4:$A$8),MMULT(TRANSPOSE(EXP(B235:$F$530)-1),EXP(B235:$F$530)-1)/COUNTA($F235:F$530)),$A$4:$A$8))*NORMSINV($B$11)</f>
        <v>-0.00130192439</v>
      </c>
      <c r="H234" s="24">
        <f t="shared" si="3"/>
        <v>1</v>
      </c>
      <c r="I234" s="36">
        <f t="array" ref="I234">SQRT(MMULT(MMULT(TRANSPOSE($A$4:$A$8),MMULT(TRANSPOSE(EXP(B235:F486)-1),EXP(B235:F486)-1)/COUNTA(F235:F486)),$A$4:$A$8))*NORMSINV($B$11)</f>
        <v>-0.001126603429</v>
      </c>
      <c r="J234" s="24">
        <f t="shared" si="4"/>
        <v>1</v>
      </c>
      <c r="K234" s="36">
        <f t="shared" si="5"/>
        <v>-0.004117046413</v>
      </c>
      <c r="L234" s="100">
        <f t="array" ref="L234">SQRT(MMULT(MMULT(TRANSPOSE($A$4:$A$8),MMULT(TRANSPOSE(EXP(B235:$F$532)-1),EXP(B235:$F$532)-1)/COUNTA(#REF!)),$A$4:$A$8))*(-1/SQRT(2*PI())*EXP(-1*(NORMSINV($B$11))^2/2)/$B$11)</f>
        <v>-0.02566191616</v>
      </c>
      <c r="M234" s="36">
        <f t="array" ref="M234">SQRT(MMULT(MMULT(TRANSPOSE($A$4:$A$8),MMULT(TRANSPOSE(EXP(B235:F486)-1),EXP(B235:F486)-1)/COUNTA(#REF!)),$A$4:$A$8))*(-1/SQRT(2*PI())*EXP(-1*(NORMSINV($B$11))^2/2)/$B$11)</f>
        <v>-0.0204893793</v>
      </c>
      <c r="N234" s="101">
        <f t="shared" si="6"/>
        <v>-0.08115010419</v>
      </c>
      <c r="O234" s="100">
        <f>'Bond 1'!E223</f>
        <v>-0.0003673094582</v>
      </c>
      <c r="P234" s="36">
        <f>'Bond 3'!G222</f>
        <v>-0.001085631145</v>
      </c>
      <c r="Q234" s="36">
        <f>'Bond 5'!I222</f>
        <v>0.0004376758364</v>
      </c>
      <c r="R234" s="36">
        <f>'Bond 10'!N222</f>
        <v>-0.002293975453</v>
      </c>
      <c r="S234" s="36">
        <f>'Bond 20'!X222</f>
        <v>-0.005534608869</v>
      </c>
      <c r="T234" s="101">
        <f t="shared" si="7"/>
        <v>-0.001768769818</v>
      </c>
    </row>
    <row r="235" ht="12.75" customHeight="1">
      <c r="A235" s="102">
        <f>Stocks!A301</f>
        <v>42829</v>
      </c>
      <c r="B235" s="287">
        <f>Bonds!V213/100</f>
        <v>-0.0006</v>
      </c>
      <c r="C235" s="288">
        <f>Bonds!X213/100</f>
        <v>-0.0002</v>
      </c>
      <c r="D235" s="288">
        <f>Bonds!Z213/100</f>
        <v>0</v>
      </c>
      <c r="E235" s="288">
        <f>Bonds!AE213/100</f>
        <v>0.0003</v>
      </c>
      <c r="F235" s="289">
        <f>Bonds!AO213/100</f>
        <v>0.0005</v>
      </c>
      <c r="G235" s="36">
        <f t="array" ref="G235">SQRT(MMULT(MMULT(TRANSPOSE($A$4:$A$8),MMULT(TRANSPOSE(EXP(B236:$F$530)-1),EXP(B236:$F$530)-1)/COUNTA($F236:F$530)),$A$4:$A$8))*NORMSINV($B$11)</f>
        <v>-0.001304129174</v>
      </c>
      <c r="H235" s="24">
        <f t="shared" si="3"/>
        <v>0</v>
      </c>
      <c r="I235" s="36">
        <f t="array" ref="I235">SQRT(MMULT(MMULT(TRANSPOSE($A$4:$A$8),MMULT(TRANSPOSE(EXP(B236:F487)-1),EXP(B236:F487)-1)/COUNTA(F236:F487)),$A$4:$A$8))*NORMSINV($B$11)</f>
        <v>-0.001126912331</v>
      </c>
      <c r="J235" s="24">
        <f t="shared" si="4"/>
        <v>0</v>
      </c>
      <c r="K235" s="36">
        <f t="shared" si="5"/>
        <v>-0.004124018554</v>
      </c>
      <c r="L235" s="100">
        <f t="array" ref="L235">SQRT(MMULT(MMULT(TRANSPOSE($A$4:$A$8),MMULT(TRANSPOSE(EXP(B236:$F$532)-1),EXP(B236:$F$532)-1)/COUNTA(#REF!)),$A$4:$A$8))*(-1/SQRT(2*PI())*EXP(-1*(NORMSINV($B$11))^2/2)/$B$11)</f>
        <v>-0.02566191616</v>
      </c>
      <c r="M235" s="36">
        <f t="array" ref="M235">SQRT(MMULT(MMULT(TRANSPOSE($A$4:$A$8),MMULT(TRANSPOSE(EXP(B236:F487)-1),EXP(B236:F487)-1)/COUNTA(#REF!)),$A$4:$A$8))*(-1/SQRT(2*PI())*EXP(-1*(NORMSINV($B$11))^2/2)/$B$11)</f>
        <v>-0.02049499727</v>
      </c>
      <c r="N235" s="101">
        <f t="shared" si="6"/>
        <v>-0.08115010418</v>
      </c>
      <c r="O235" s="100">
        <f>'Bond 1'!E224</f>
        <v>0.000551166636</v>
      </c>
      <c r="P235" s="36">
        <f>'Bond 3'!G223</f>
        <v>0.0005430247647</v>
      </c>
      <c r="Q235" s="36">
        <f>'Bond 5'!I223</f>
        <v>0</v>
      </c>
      <c r="R235" s="36">
        <f>'Bond 10'!N223</f>
        <v>0.00229212955</v>
      </c>
      <c r="S235" s="36">
        <f>'Bond 20'!X223</f>
        <v>0.005516759544</v>
      </c>
      <c r="T235" s="101">
        <f t="shared" si="7"/>
        <v>0.001780616099</v>
      </c>
    </row>
    <row r="236" ht="12.75" customHeight="1">
      <c r="A236" s="102">
        <f>Stocks!A300</f>
        <v>42828</v>
      </c>
      <c r="B236" s="287">
        <f>Bonds!V214/100</f>
        <v>0</v>
      </c>
      <c r="C236" s="288">
        <f>Bonds!X214/100</f>
        <v>0.0006</v>
      </c>
      <c r="D236" s="288">
        <f>Bonds!Z214/100</f>
        <v>0.0006</v>
      </c>
      <c r="E236" s="288">
        <f>Bonds!AE214/100</f>
        <v>0.0004</v>
      </c>
      <c r="F236" s="289">
        <f>Bonds!AO214/100</f>
        <v>0.0005</v>
      </c>
      <c r="G236" s="36">
        <f t="array" ref="G236">SQRT(MMULT(MMULT(TRANSPOSE($A$4:$A$8),MMULT(TRANSPOSE(EXP(B237:$F$530)-1),EXP(B237:$F$530)-1)/COUNTA($F237:F$530)),$A$4:$A$8))*NORMSINV($B$11)</f>
        <v>-0.001305101104</v>
      </c>
      <c r="H236" s="24">
        <f t="shared" si="3"/>
        <v>0</v>
      </c>
      <c r="I236" s="36">
        <f t="array" ref="I236">SQRT(MMULT(MMULT(TRANSPOSE($A$4:$A$8),MMULT(TRANSPOSE(EXP(B237:F488)-1),EXP(B237:F488)-1)/COUNTA(F237:F488)),$A$4:$A$8))*NORMSINV($B$11)</f>
        <v>-0.001125977846</v>
      </c>
      <c r="J236" s="24">
        <f t="shared" si="4"/>
        <v>0</v>
      </c>
      <c r="K236" s="36">
        <f t="shared" si="5"/>
        <v>-0.004127092067</v>
      </c>
      <c r="L236" s="100">
        <f t="array" ref="L236">SQRT(MMULT(MMULT(TRANSPOSE($A$4:$A$8),MMULT(TRANSPOSE(EXP(B237:$F$532)-1),EXP(B237:$F$532)-1)/COUNTA(#REF!)),$A$4:$A$8))*(-1/SQRT(2*PI())*EXP(-1*(NORMSINV($B$11))^2/2)/$B$11)</f>
        <v>-0.02563747711</v>
      </c>
      <c r="M236" s="36">
        <f t="array" ref="M236">SQRT(MMULT(MMULT(TRANSPOSE($A$4:$A$8),MMULT(TRANSPOSE(EXP(B237:F488)-1),EXP(B237:F488)-1)/COUNTA(#REF!)),$A$4:$A$8))*(-1/SQRT(2*PI())*EXP(-1*(NORMSINV($B$11))^2/2)/$B$11)</f>
        <v>-0.02047800191</v>
      </c>
      <c r="N236" s="101">
        <f t="shared" si="6"/>
        <v>-0.08107282113</v>
      </c>
      <c r="O236" s="100">
        <f>'Bond 1'!E225</f>
        <v>0</v>
      </c>
      <c r="P236" s="36">
        <f>'Bond 3'!G224</f>
        <v>-0.001628768823</v>
      </c>
      <c r="Q236" s="36">
        <f>'Bond 5'!I224</f>
        <v>0.002626342086</v>
      </c>
      <c r="R236" s="36">
        <f>'Bond 10'!N224</f>
        <v>0.003058490995</v>
      </c>
      <c r="S236" s="36">
        <f>'Bond 20'!X224</f>
        <v>0.005534055569</v>
      </c>
      <c r="T236" s="101">
        <f t="shared" si="7"/>
        <v>0.001918023965</v>
      </c>
    </row>
    <row r="237" ht="12.75" customHeight="1">
      <c r="A237" s="102">
        <f>Stocks!A299</f>
        <v>42825</v>
      </c>
      <c r="B237" s="287">
        <f>Bonds!V215/100</f>
        <v>-0.0007</v>
      </c>
      <c r="C237" s="288">
        <f>Bonds!X215/100</f>
        <v>-0.0003</v>
      </c>
      <c r="D237" s="288">
        <f>Bonds!Z215/100</f>
        <v>-0.0006</v>
      </c>
      <c r="E237" s="288">
        <f>Bonds!AE215/100</f>
        <v>-0.0007</v>
      </c>
      <c r="F237" s="289">
        <f>Bonds!AO215/100</f>
        <v>0</v>
      </c>
      <c r="G237" s="36">
        <f t="array" ref="G237">SQRT(MMULT(MMULT(TRANSPOSE($A$4:$A$8),MMULT(TRANSPOSE(EXP(B238:$F$530)-1),EXP(B238:$F$530)-1)/COUNTA($F238:F$530)),$A$4:$A$8))*NORMSINV($B$11)</f>
        <v>-0.001305831616</v>
      </c>
      <c r="H237" s="24">
        <f t="shared" si="3"/>
        <v>0</v>
      </c>
      <c r="I237" s="36">
        <f t="array" ref="I237">SQRT(MMULT(MMULT(TRANSPOSE($A$4:$A$8),MMULT(TRANSPOSE(EXP(B238:F489)-1),EXP(B238:F489)-1)/COUNTA(F238:F489)),$A$4:$A$8))*NORMSINV($B$11)</f>
        <v>-0.001124343323</v>
      </c>
      <c r="J237" s="24">
        <f t="shared" si="4"/>
        <v>1</v>
      </c>
      <c r="K237" s="36">
        <f t="shared" si="5"/>
        <v>-0.004129402147</v>
      </c>
      <c r="L237" s="100">
        <f t="array" ref="L237">SQRT(MMULT(MMULT(TRANSPOSE($A$4:$A$8),MMULT(TRANSPOSE(EXP(B238:$F$532)-1),EXP(B238:$F$532)-1)/COUNTA(#REF!)),$A$4:$A$8))*(-1/SQRT(2*PI())*EXP(-1*(NORMSINV($B$11))^2/2)/$B$11)</f>
        <v>-0.0256081646</v>
      </c>
      <c r="M237" s="36">
        <f t="array" ref="M237">SQRT(MMULT(MMULT(TRANSPOSE($A$4:$A$8),MMULT(TRANSPOSE(EXP(B238:F489)-1),EXP(B238:F489)-1)/COUNTA(#REF!)),$A$4:$A$8))*(-1/SQRT(2*PI())*EXP(-1*(NORMSINV($B$11))^2/2)/$B$11)</f>
        <v>-0.02044827507</v>
      </c>
      <c r="N237" s="101">
        <f t="shared" si="6"/>
        <v>-0.08098012684</v>
      </c>
      <c r="O237" s="100">
        <f>'Bond 1'!E226</f>
        <v>0.0006426735219</v>
      </c>
      <c r="P237" s="36">
        <f>'Bond 3'!G225</f>
        <v>0.0008148639826</v>
      </c>
      <c r="Q237" s="36">
        <f>'Bond 5'!I225</f>
        <v>-0.002628121436</v>
      </c>
      <c r="R237" s="36">
        <f>'Bond 10'!N225</f>
        <v>-0.005356437308</v>
      </c>
      <c r="S237" s="36">
        <f>'Bond 20'!X225</f>
        <v>0</v>
      </c>
      <c r="T237" s="101">
        <f t="shared" si="7"/>
        <v>-0.001305404248</v>
      </c>
    </row>
    <row r="238" ht="12.75" customHeight="1">
      <c r="A238" s="102">
        <f>Stocks!A298</f>
        <v>42824</v>
      </c>
      <c r="B238" s="287">
        <f>Bonds!V216/100</f>
        <v>0.0002</v>
      </c>
      <c r="C238" s="288">
        <f>Bonds!X216/100</f>
        <v>0</v>
      </c>
      <c r="D238" s="288">
        <f>Bonds!Z216/100</f>
        <v>-0.0002</v>
      </c>
      <c r="E238" s="288">
        <f>Bonds!AE216/100</f>
        <v>-0.0001</v>
      </c>
      <c r="F238" s="289">
        <f>Bonds!AO216/100</f>
        <v>0.0001</v>
      </c>
      <c r="G238" s="36">
        <f t="array" ref="G238">SQRT(MMULT(MMULT(TRANSPOSE($A$4:$A$8),MMULT(TRANSPOSE(EXP(B239:$F$530)-1),EXP(B239:$F$530)-1)/COUNTA($F239:F$530)),$A$4:$A$8))*NORMSINV($B$11)</f>
        <v>-0.001308065718</v>
      </c>
      <c r="H238" s="24">
        <f t="shared" si="3"/>
        <v>0</v>
      </c>
      <c r="I238" s="36">
        <f t="array" ref="I238">SQRT(MMULT(MMULT(TRANSPOSE($A$4:$A$8),MMULT(TRANSPOSE(EXP(B239:F490)-1),EXP(B239:F490)-1)/COUNTA(F239:F490)),$A$4:$A$8))*NORMSINV($B$11)</f>
        <v>-0.001132739887</v>
      </c>
      <c r="J238" s="24">
        <f t="shared" si="4"/>
        <v>0</v>
      </c>
      <c r="K238" s="36">
        <f t="shared" si="5"/>
        <v>-0.004136466998</v>
      </c>
      <c r="L238" s="100">
        <f t="array" ref="L238">SQRT(MMULT(MMULT(TRANSPOSE($A$4:$A$8),MMULT(TRANSPOSE(EXP(B239:$F$532)-1),EXP(B239:$F$532)-1)/COUNTA(#REF!)),$A$4:$A$8))*(-1/SQRT(2*PI())*EXP(-1*(NORMSINV($B$11))^2/2)/$B$11)</f>
        <v>-0.0256081646</v>
      </c>
      <c r="M238" s="36">
        <f t="array" ref="M238">SQRT(MMULT(MMULT(TRANSPOSE($A$4:$A$8),MMULT(TRANSPOSE(EXP(B239:F490)-1),EXP(B239:F490)-1)/COUNTA(#REF!)),$A$4:$A$8))*(-1/SQRT(2*PI())*EXP(-1*(NORMSINV($B$11))^2/2)/$B$11)</f>
        <v>-0.02060098222</v>
      </c>
      <c r="N238" s="101">
        <f t="shared" si="6"/>
        <v>-0.08098012684</v>
      </c>
      <c r="O238" s="100">
        <f>'Bond 1'!E227</f>
        <v>-0.0001835030737</v>
      </c>
      <c r="P238" s="36">
        <f>'Bond 3'!G226</f>
        <v>0</v>
      </c>
      <c r="Q238" s="36">
        <f>'Bond 5'!I226</f>
        <v>-0.0008754552531</v>
      </c>
      <c r="R238" s="36">
        <f>'Bond 10'!N226</f>
        <v>-0.0007640897501</v>
      </c>
      <c r="S238" s="36">
        <f>'Bond 20'!X226</f>
        <v>0.001110250469</v>
      </c>
      <c r="T238" s="101">
        <f t="shared" si="7"/>
        <v>-0.0001425595215</v>
      </c>
    </row>
    <row r="239" ht="12.75" customHeight="1">
      <c r="A239" s="102">
        <f>Stocks!A297</f>
        <v>42823</v>
      </c>
      <c r="B239" s="287">
        <f>Bonds!V217/100</f>
        <v>0.0003</v>
      </c>
      <c r="C239" s="288">
        <f>Bonds!X217/100</f>
        <v>0.0001</v>
      </c>
      <c r="D239" s="288">
        <f>Bonds!Z217/100</f>
        <v>-0.0001</v>
      </c>
      <c r="E239" s="288">
        <f>Bonds!AE217/100</f>
        <v>0.0001</v>
      </c>
      <c r="F239" s="289">
        <f>Bonds!AO217/100</f>
        <v>0.0005</v>
      </c>
      <c r="G239" s="36">
        <f t="array" ref="G239">SQRT(MMULT(MMULT(TRANSPOSE($A$4:$A$8),MMULT(TRANSPOSE(EXP(B240:$F$530)-1),EXP(B240:$F$530)-1)/COUNTA($F240:F$530)),$A$4:$A$8))*NORMSINV($B$11)</f>
        <v>-0.001310081281</v>
      </c>
      <c r="H239" s="24">
        <f t="shared" si="3"/>
        <v>0</v>
      </c>
      <c r="I239" s="36">
        <f t="array" ref="I239">SQRT(MMULT(MMULT(TRANSPOSE($A$4:$A$8),MMULT(TRANSPOSE(EXP(B240:F491)-1),EXP(B240:F491)-1)/COUNTA(F240:F491)),$A$4:$A$8))*NORMSINV($B$11)</f>
        <v>-0.001133801545</v>
      </c>
      <c r="J239" s="24">
        <f t="shared" si="4"/>
        <v>0</v>
      </c>
      <c r="K239" s="36">
        <f t="shared" si="5"/>
        <v>-0.004142840766</v>
      </c>
      <c r="L239" s="100">
        <f t="array" ref="L239">SQRT(MMULT(MMULT(TRANSPOSE($A$4:$A$8),MMULT(TRANSPOSE(EXP(B240:$F$532)-1),EXP(B240:$F$532)-1)/COUNTA(#REF!)),$A$4:$A$8))*(-1/SQRT(2*PI())*EXP(-1*(NORMSINV($B$11))^2/2)/$B$11)</f>
        <v>-0.02560366869</v>
      </c>
      <c r="M239" s="36">
        <f t="array" ref="M239">SQRT(MMULT(MMULT(TRANSPOSE($A$4:$A$8),MMULT(TRANSPOSE(EXP(B240:F491)-1),EXP(B240:F491)-1)/COUNTA(#REF!)),$A$4:$A$8))*(-1/SQRT(2*PI())*EXP(-1*(NORMSINV($B$11))^2/2)/$B$11)</f>
        <v>-0.02062029043</v>
      </c>
      <c r="N239" s="101">
        <f t="shared" si="6"/>
        <v>-0.08096590953</v>
      </c>
      <c r="O239" s="100">
        <f>'Bond 1'!E228</f>
        <v>-0.0002753051299</v>
      </c>
      <c r="P239" s="36">
        <f>'Bond 3'!G227</f>
        <v>-0.0002715431648</v>
      </c>
      <c r="Q239" s="36">
        <f>'Bond 5'!I227</f>
        <v>-0.0004376181696</v>
      </c>
      <c r="R239" s="36">
        <f>'Bond 10'!N227</f>
        <v>0.0007639148804</v>
      </c>
      <c r="S239" s="36">
        <f>'Bond 20'!X227</f>
        <v>0.005554975273</v>
      </c>
      <c r="T239" s="101">
        <f t="shared" si="7"/>
        <v>0.001066884738</v>
      </c>
    </row>
    <row r="240" ht="12.75" customHeight="1">
      <c r="A240" s="102">
        <f>Stocks!A296</f>
        <v>42822</v>
      </c>
      <c r="B240" s="287">
        <f>Bonds!V218/100</f>
        <v>0.0002</v>
      </c>
      <c r="C240" s="288">
        <f>Bonds!X218/100</f>
        <v>-0.0005</v>
      </c>
      <c r="D240" s="288">
        <f>Bonds!Z218/100</f>
        <v>-0.0003</v>
      </c>
      <c r="E240" s="288">
        <f>Bonds!AE218/100</f>
        <v>-0.0004</v>
      </c>
      <c r="F240" s="289">
        <f>Bonds!AO218/100</f>
        <v>-0.0005</v>
      </c>
      <c r="G240" s="36">
        <f t="array" ref="G240">SQRT(MMULT(MMULT(TRANSPOSE($A$4:$A$8),MMULT(TRANSPOSE(EXP(B241:$F$530)-1),EXP(B241:$F$530)-1)/COUNTA($F241:F$530)),$A$4:$A$8))*NORMSINV($B$11)</f>
        <v>-0.00131169837</v>
      </c>
      <c r="H240" s="24">
        <f t="shared" si="3"/>
        <v>1</v>
      </c>
      <c r="I240" s="36">
        <f t="array" ref="I240">SQRT(MMULT(MMULT(TRANSPOSE($A$4:$A$8),MMULT(TRANSPOSE(EXP(B241:F492)-1),EXP(B241:F492)-1)/COUNTA(F241:F492)),$A$4:$A$8))*NORMSINV($B$11)</f>
        <v>-0.001133010001</v>
      </c>
      <c r="J240" s="24">
        <f t="shared" si="4"/>
        <v>1</v>
      </c>
      <c r="K240" s="36">
        <f t="shared" si="5"/>
        <v>-0.004147954451</v>
      </c>
      <c r="L240" s="100">
        <f t="array" ref="L240">SQRT(MMULT(MMULT(TRANSPOSE($A$4:$A$8),MMULT(TRANSPOSE(EXP(B241:$F$532)-1),EXP(B241:$F$532)-1)/COUNTA(#REF!)),$A$4:$A$8))*(-1/SQRT(2*PI())*EXP(-1*(NORMSINV($B$11))^2/2)/$B$11)</f>
        <v>-0.02559118763</v>
      </c>
      <c r="M240" s="36">
        <f t="array" ref="M240">SQRT(MMULT(MMULT(TRANSPOSE($A$4:$A$8),MMULT(TRANSPOSE(EXP(B241:F492)-1),EXP(B241:F492)-1)/COUNTA(#REF!)),$A$4:$A$8))*(-1/SQRT(2*PI())*EXP(-1*(NORMSINV($B$11))^2/2)/$B$11)</f>
        <v>-0.02060589473</v>
      </c>
      <c r="N240" s="101">
        <f t="shared" si="6"/>
        <v>-0.08092644093</v>
      </c>
      <c r="O240" s="100">
        <f>'Bond 1'!E229</f>
        <v>-0.0001835872958</v>
      </c>
      <c r="P240" s="36">
        <f>'Bond 3'!G228</f>
        <v>0.001357838779</v>
      </c>
      <c r="Q240" s="36">
        <f>'Bond 5'!I228</f>
        <v>-0.001312673343</v>
      </c>
      <c r="R240" s="36">
        <f>'Bond 10'!N228</f>
        <v>-0.003056311814</v>
      </c>
      <c r="S240" s="36">
        <f>'Bond 20'!X228</f>
        <v>-0.005572056058</v>
      </c>
      <c r="T240" s="101">
        <f t="shared" si="7"/>
        <v>-0.001753357947</v>
      </c>
    </row>
    <row r="241" ht="12.75" customHeight="1">
      <c r="A241" s="102">
        <f>Stocks!A295</f>
        <v>42821</v>
      </c>
      <c r="B241" s="287">
        <f>Bonds!V219/100</f>
        <v>-0.0008</v>
      </c>
      <c r="C241" s="288">
        <f>Bonds!X219/100</f>
        <v>-0.0001</v>
      </c>
      <c r="D241" s="288">
        <f>Bonds!Z219/100</f>
        <v>0</v>
      </c>
      <c r="E241" s="288">
        <f>Bonds!AE219/100</f>
        <v>-0.0003</v>
      </c>
      <c r="F241" s="289">
        <f>Bonds!AO219/100</f>
        <v>-0.0006</v>
      </c>
      <c r="G241" s="36">
        <f t="array" ref="G241">SQRT(MMULT(MMULT(TRANSPOSE($A$4:$A$8),MMULT(TRANSPOSE(EXP(B242:$F$530)-1),EXP(B242:$F$530)-1)/COUNTA($F242:F$530)),$A$4:$A$8))*NORMSINV($B$11)</f>
        <v>-0.001313042512</v>
      </c>
      <c r="H241" s="24">
        <f t="shared" si="3"/>
        <v>1</v>
      </c>
      <c r="I241" s="36">
        <f t="array" ref="I241">SQRT(MMULT(MMULT(TRANSPOSE($A$4:$A$8),MMULT(TRANSPOSE(EXP(B242:F493)-1),EXP(B242:F493)-1)/COUNTA(F242:F493)),$A$4:$A$8))*NORMSINV($B$11)</f>
        <v>-0.00113414938</v>
      </c>
      <c r="J241" s="24">
        <f t="shared" si="4"/>
        <v>1</v>
      </c>
      <c r="K241" s="36">
        <f t="shared" si="5"/>
        <v>-0.004152205004</v>
      </c>
      <c r="L241" s="100">
        <f t="array" ref="L241">SQRT(MMULT(MMULT(TRANSPOSE($A$4:$A$8),MMULT(TRANSPOSE(EXP(B242:$F$532)-1),EXP(B242:$F$532)-1)/COUNTA(#REF!)),$A$4:$A$8))*(-1/SQRT(2*PI())*EXP(-1*(NORMSINV($B$11))^2/2)/$B$11)</f>
        <v>-0.02557320571</v>
      </c>
      <c r="M241" s="36">
        <f t="array" ref="M241">SQRT(MMULT(MMULT(TRANSPOSE($A$4:$A$8),MMULT(TRANSPOSE(EXP(B242:F493)-1),EXP(B242:F493)-1)/COUNTA(#REF!)),$A$4:$A$8))*(-1/SQRT(2*PI())*EXP(-1*(NORMSINV($B$11))^2/2)/$B$11)</f>
        <v>-0.02062661646</v>
      </c>
      <c r="N241" s="101">
        <f t="shared" si="6"/>
        <v>-0.08086957711</v>
      </c>
      <c r="O241" s="100">
        <f>'Bond 1'!E230</f>
        <v>0.000734484025</v>
      </c>
      <c r="P241" s="36">
        <f>'Bond 3'!G229</f>
        <v>0.000271434668</v>
      </c>
      <c r="Q241" s="36">
        <f>'Bond 5'!I229</f>
        <v>0</v>
      </c>
      <c r="R241" s="36">
        <f>'Bond 10'!N229</f>
        <v>-0.002290365974</v>
      </c>
      <c r="S241" s="36">
        <f>'Bond 20'!X229</f>
        <v>-0.00666762835</v>
      </c>
      <c r="T241" s="101">
        <f t="shared" si="7"/>
        <v>-0.001590415126</v>
      </c>
    </row>
    <row r="242" ht="12.75" customHeight="1">
      <c r="A242" s="102">
        <f>Stocks!A294</f>
        <v>42818</v>
      </c>
      <c r="B242" s="287">
        <f>Bonds!V220/100</f>
        <v>0.0001</v>
      </c>
      <c r="C242" s="288">
        <f>Bonds!X220/100</f>
        <v>-0.0001</v>
      </c>
      <c r="D242" s="288">
        <f>Bonds!Z220/100</f>
        <v>-0.0002</v>
      </c>
      <c r="E242" s="288">
        <f>Bonds!AE220/100</f>
        <v>-0.0001</v>
      </c>
      <c r="F242" s="289">
        <f>Bonds!AO220/100</f>
        <v>0.0002</v>
      </c>
      <c r="G242" s="36">
        <f t="array" ref="G242">SQRT(MMULT(MMULT(TRANSPOSE($A$4:$A$8),MMULT(TRANSPOSE(EXP(B243:$F$530)-1),EXP(B243:$F$530)-1)/COUNTA($F243:F$530)),$A$4:$A$8))*NORMSINV($B$11)</f>
        <v>-0.00131531727</v>
      </c>
      <c r="H242" s="24">
        <f t="shared" si="3"/>
        <v>0</v>
      </c>
      <c r="I242" s="36">
        <f t="array" ref="I242">SQRT(MMULT(MMULT(TRANSPOSE($A$4:$A$8),MMULT(TRANSPOSE(EXP(B243:F494)-1),EXP(B243:F494)-1)/COUNTA(F243:F494)),$A$4:$A$8))*NORMSINV($B$11)</f>
        <v>-0.001136904724</v>
      </c>
      <c r="J242" s="24">
        <f t="shared" si="4"/>
        <v>0</v>
      </c>
      <c r="K242" s="36">
        <f t="shared" si="5"/>
        <v>-0.00415939842</v>
      </c>
      <c r="L242" s="100">
        <f t="array" ref="L242">SQRT(MMULT(MMULT(TRANSPOSE($A$4:$A$8),MMULT(TRANSPOSE(EXP(B243:$F$532)-1),EXP(B243:$F$532)-1)/COUNTA(#REF!)),$A$4:$A$8))*(-1/SQRT(2*PI())*EXP(-1*(NORMSINV($B$11))^2/2)/$B$11)</f>
        <v>-0.02557315022</v>
      </c>
      <c r="M242" s="36">
        <f t="array" ref="M242">SQRT(MMULT(MMULT(TRANSPOSE($A$4:$A$8),MMULT(TRANSPOSE(EXP(B243:F494)-1),EXP(B243:F494)-1)/COUNTA(#REF!)),$A$4:$A$8))*(-1/SQRT(2*PI())*EXP(-1*(NORMSINV($B$11))^2/2)/$B$11)</f>
        <v>-0.02067672753</v>
      </c>
      <c r="N242" s="101">
        <f t="shared" si="6"/>
        <v>-0.08086940163</v>
      </c>
      <c r="O242" s="100">
        <f>'Bond 1'!E231</f>
        <v>-0.00009174311927</v>
      </c>
      <c r="P242" s="36">
        <f>'Bond 3'!G230</f>
        <v>0.0002714120639</v>
      </c>
      <c r="Q242" s="36">
        <f>'Bond 5'!I230</f>
        <v>-0.000874858805</v>
      </c>
      <c r="R242" s="36">
        <f>'Bond 10'!N230</f>
        <v>-0.000762962267</v>
      </c>
      <c r="S242" s="36">
        <f>'Bond 20'!X230</f>
        <v>0.002214713133</v>
      </c>
      <c r="T242" s="101">
        <f t="shared" si="7"/>
        <v>0.000151312201</v>
      </c>
    </row>
    <row r="243" ht="12.75" customHeight="1">
      <c r="A243" s="102">
        <f>Stocks!A293</f>
        <v>42817</v>
      </c>
      <c r="B243" s="287">
        <f>Bonds!V221/100</f>
        <v>0.0001</v>
      </c>
      <c r="C243" s="288">
        <f>Bonds!X221/100</f>
        <v>0</v>
      </c>
      <c r="D243" s="288">
        <f>Bonds!Z221/100</f>
        <v>0.0005</v>
      </c>
      <c r="E243" s="288">
        <f>Bonds!AE221/100</f>
        <v>0.0007</v>
      </c>
      <c r="F243" s="289">
        <f>Bonds!AO221/100</f>
        <v>0.0001</v>
      </c>
      <c r="G243" s="36">
        <f t="array" ref="G243">SQRT(MMULT(MMULT(TRANSPOSE($A$4:$A$8),MMULT(TRANSPOSE(EXP(B244:$F$530)-1),EXP(B244:$F$530)-1)/COUNTA($F244:F$530)),$A$4:$A$8))*NORMSINV($B$11)</f>
        <v>-0.001317045341</v>
      </c>
      <c r="H243" s="24">
        <f t="shared" si="3"/>
        <v>0</v>
      </c>
      <c r="I243" s="36">
        <f t="array" ref="I243">SQRT(MMULT(MMULT(TRANSPOSE($A$4:$A$8),MMULT(TRANSPOSE(EXP(B244:F495)-1),EXP(B244:F495)-1)/COUNTA(F244:F495)),$A$4:$A$8))*NORMSINV($B$11)</f>
        <v>-0.001156711972</v>
      </c>
      <c r="J243" s="24">
        <f t="shared" si="4"/>
        <v>0</v>
      </c>
      <c r="K243" s="36">
        <f t="shared" si="5"/>
        <v>-0.004164863059</v>
      </c>
      <c r="L243" s="100">
        <f t="array" ref="L243">SQRT(MMULT(MMULT(TRANSPOSE($A$4:$A$8),MMULT(TRANSPOSE(EXP(B244:$F$532)-1),EXP(B244:$F$532)-1)/COUNTA(#REF!)),$A$4:$A$8))*(-1/SQRT(2*PI())*EXP(-1*(NORMSINV($B$11))^2/2)/$B$11)</f>
        <v>-0.02556225353</v>
      </c>
      <c r="M243" s="36">
        <f t="array" ref="M243">SQRT(MMULT(MMULT(TRANSPOSE($A$4:$A$8),MMULT(TRANSPOSE(EXP(B244:F495)-1),EXP(B244:F495)-1)/COUNTA(#REF!)),$A$4:$A$8))*(-1/SQRT(2*PI())*EXP(-1*(NORMSINV($B$11))^2/2)/$B$11)</f>
        <v>-0.02103695917</v>
      </c>
      <c r="N243" s="101">
        <f t="shared" si="6"/>
        <v>-0.08083494328</v>
      </c>
      <c r="O243" s="100">
        <f>'Bond 1'!E232</f>
        <v>-0.00009175153684</v>
      </c>
      <c r="P243" s="36">
        <f>'Bond 3'!G231</f>
        <v>0</v>
      </c>
      <c r="Q243" s="36">
        <f>'Bond 5'!I231</f>
        <v>0.002186640565</v>
      </c>
      <c r="R243" s="36">
        <f>'Bond 10'!N231</f>
        <v>0.005339736109</v>
      </c>
      <c r="S243" s="36">
        <f>'Bond 20'!X231</f>
        <v>0.001108867184</v>
      </c>
      <c r="T243" s="101">
        <f t="shared" si="7"/>
        <v>0.001708698464</v>
      </c>
    </row>
    <row r="244" ht="12.75" customHeight="1">
      <c r="A244" s="102">
        <f>Stocks!A292</f>
        <v>42816</v>
      </c>
      <c r="B244" s="287">
        <f>Bonds!V222/100</f>
        <v>0.0002</v>
      </c>
      <c r="C244" s="288">
        <f>Bonds!X222/100</f>
        <v>0.0005</v>
      </c>
      <c r="D244" s="288">
        <f>Bonds!Z222/100</f>
        <v>0.0003</v>
      </c>
      <c r="E244" s="288">
        <f>Bonds!AE222/100</f>
        <v>0.0001</v>
      </c>
      <c r="F244" s="289">
        <f>Bonds!AO222/100</f>
        <v>0</v>
      </c>
      <c r="G244" s="36">
        <f t="array" ref="G244">SQRT(MMULT(MMULT(TRANSPOSE($A$4:$A$8),MMULT(TRANSPOSE(EXP(B245:$F$530)-1),EXP(B245:$F$530)-1)/COUNTA($F245:F$530)),$A$4:$A$8))*NORMSINV($B$11)</f>
        <v>-0.001318998601</v>
      </c>
      <c r="H244" s="24">
        <f t="shared" si="3"/>
        <v>0</v>
      </c>
      <c r="I244" s="36">
        <f t="array" ref="I244">SQRT(MMULT(MMULT(TRANSPOSE($A$4:$A$8),MMULT(TRANSPOSE(EXP(B245:F496)-1),EXP(B245:F496)-1)/COUNTA(F245:F496)),$A$4:$A$8))*NORMSINV($B$11)</f>
        <v>-0.00115629588</v>
      </c>
      <c r="J244" s="24">
        <f t="shared" si="4"/>
        <v>0</v>
      </c>
      <c r="K244" s="36">
        <f t="shared" si="5"/>
        <v>-0.004171039811</v>
      </c>
      <c r="L244" s="100">
        <f t="array" ref="L244">SQRT(MMULT(MMULT(TRANSPOSE($A$4:$A$8),MMULT(TRANSPOSE(EXP(B245:$F$532)-1),EXP(B245:$F$532)-1)/COUNTA(#REF!)),$A$4:$A$8))*(-1/SQRT(2*PI())*EXP(-1*(NORMSINV($B$11))^2/2)/$B$11)</f>
        <v>-0.02555552544</v>
      </c>
      <c r="M244" s="36">
        <f t="array" ref="M244">SQRT(MMULT(MMULT(TRANSPOSE($A$4:$A$8),MMULT(TRANSPOSE(EXP(B245:F496)-1),EXP(B245:F496)-1)/COUNTA(#REF!)),$A$4:$A$8))*(-1/SQRT(2*PI())*EXP(-1*(NORMSINV($B$11))^2/2)/$B$11)</f>
        <v>-0.02102939176</v>
      </c>
      <c r="N244" s="101">
        <f t="shared" si="6"/>
        <v>-0.0808136672</v>
      </c>
      <c r="O244" s="100">
        <f>'Bond 1'!E233</f>
        <v>-0.0001835199119</v>
      </c>
      <c r="P244" s="36">
        <f>'Bond 3'!G232</f>
        <v>-0.001356927691</v>
      </c>
      <c r="Q244" s="36">
        <f>'Bond 5'!I232</f>
        <v>0.001312763577</v>
      </c>
      <c r="R244" s="36">
        <f>'Bond 10'!N232</f>
        <v>0.0007640214672</v>
      </c>
      <c r="S244" s="36">
        <f>'Bond 20'!X232</f>
        <v>0</v>
      </c>
      <c r="T244" s="101">
        <f t="shared" si="7"/>
        <v>0.0001072674882</v>
      </c>
    </row>
    <row r="245" ht="12.75" customHeight="1">
      <c r="A245" s="102">
        <f>Stocks!A291</f>
        <v>42815</v>
      </c>
      <c r="B245" s="287">
        <f>Bonds!V223/100</f>
        <v>-0.0002</v>
      </c>
      <c r="C245" s="288">
        <f>Bonds!X223/100</f>
        <v>-0.0002</v>
      </c>
      <c r="D245" s="288">
        <f>Bonds!Z223/100</f>
        <v>-0.0001</v>
      </c>
      <c r="E245" s="288">
        <f>Bonds!AE223/100</f>
        <v>-0.0001</v>
      </c>
      <c r="F245" s="289">
        <f>Bonds!AO223/100</f>
        <v>-0.0005</v>
      </c>
      <c r="G245" s="36">
        <f t="array" ref="G245">SQRT(MMULT(MMULT(TRANSPOSE($A$4:$A$8),MMULT(TRANSPOSE(EXP(B246:$F$530)-1),EXP(B246:$F$530)-1)/COUNTA($F246:F$530)),$A$4:$A$8))*NORMSINV($B$11)</f>
        <v>-0.001320962884</v>
      </c>
      <c r="H245" s="24">
        <f t="shared" si="3"/>
        <v>0</v>
      </c>
      <c r="I245" s="36">
        <f t="array" ref="I245">SQRT(MMULT(MMULT(TRANSPOSE($A$4:$A$8),MMULT(TRANSPOSE(EXP(B246:F497)-1),EXP(B246:F497)-1)/COUNTA(F246:F497)),$A$4:$A$8))*NORMSINV($B$11)</f>
        <v>-0.001157811681</v>
      </c>
      <c r="J245" s="24">
        <f t="shared" si="4"/>
        <v>1</v>
      </c>
      <c r="K245" s="36">
        <f t="shared" si="5"/>
        <v>-0.004177251419</v>
      </c>
      <c r="L245" s="100">
        <f t="array" ref="L245">SQRT(MMULT(MMULT(TRANSPOSE($A$4:$A$8),MMULT(TRANSPOSE(EXP(B246:$F$532)-1),EXP(B246:$F$532)-1)/COUNTA(#REF!)),$A$4:$A$8))*(-1/SQRT(2*PI())*EXP(-1*(NORMSINV($B$11))^2/2)/$B$11)</f>
        <v>-0.02554880011</v>
      </c>
      <c r="M245" s="36">
        <f t="array" ref="M245">SQRT(MMULT(MMULT(TRANSPOSE($A$4:$A$8),MMULT(TRANSPOSE(EXP(B246:F497)-1),EXP(B246:F497)-1)/COUNTA(#REF!)),$A$4:$A$8))*(-1/SQRT(2*PI())*EXP(-1*(NORMSINV($B$11))^2/2)/$B$11)</f>
        <v>-0.02105695942</v>
      </c>
      <c r="N245" s="101">
        <f t="shared" si="6"/>
        <v>-0.08079239984</v>
      </c>
      <c r="O245" s="100">
        <f>'Bond 1'!E234</f>
        <v>0.0001835535977</v>
      </c>
      <c r="P245" s="36">
        <f>'Bond 3'!G233</f>
        <v>0.0005430333169</v>
      </c>
      <c r="Q245" s="36">
        <f>'Bond 5'!I233</f>
        <v>-0.0004377247075</v>
      </c>
      <c r="R245" s="36">
        <f>'Bond 10'!N233</f>
        <v>-0.0007640840578</v>
      </c>
      <c r="S245" s="36">
        <f>'Bond 20'!X233</f>
        <v>-0.005544453742</v>
      </c>
      <c r="T245" s="101">
        <f t="shared" si="7"/>
        <v>-0.001203935118</v>
      </c>
    </row>
    <row r="246" ht="12.75" customHeight="1">
      <c r="A246" s="102">
        <f>Stocks!A290</f>
        <v>42814</v>
      </c>
      <c r="B246" s="287">
        <f>Bonds!V224/100</f>
        <v>0.0001</v>
      </c>
      <c r="C246" s="288">
        <f>Bonds!X224/100</f>
        <v>-0.0002</v>
      </c>
      <c r="D246" s="288">
        <f>Bonds!Z224/100</f>
        <v>-0.0003</v>
      </c>
      <c r="E246" s="288">
        <f>Bonds!AE224/100</f>
        <v>-0.0003</v>
      </c>
      <c r="F246" s="289">
        <f>Bonds!AO224/100</f>
        <v>0</v>
      </c>
      <c r="G246" s="36">
        <f t="array" ref="G246">SQRT(MMULT(MMULT(TRANSPOSE($A$4:$A$8),MMULT(TRANSPOSE(EXP(B247:$F$530)-1),EXP(B247:$F$530)-1)/COUNTA($F247:F$530)),$A$4:$A$8))*NORMSINV($B$11)</f>
        <v>-0.001323145394</v>
      </c>
      <c r="H246" s="24">
        <f t="shared" si="3"/>
        <v>0</v>
      </c>
      <c r="I246" s="36">
        <f t="array" ref="I246">SQRT(MMULT(MMULT(TRANSPOSE($A$4:$A$8),MMULT(TRANSPOSE(EXP(B247:F498)-1),EXP(B247:F498)-1)/COUNTA(F247:F498)),$A$4:$A$8))*NORMSINV($B$11)</f>
        <v>-0.001166136585</v>
      </c>
      <c r="J246" s="24">
        <f t="shared" si="4"/>
        <v>0</v>
      </c>
      <c r="K246" s="36">
        <f t="shared" si="5"/>
        <v>-0.00418415312</v>
      </c>
      <c r="L246" s="100">
        <f t="array" ref="L246">SQRT(MMULT(MMULT(TRANSPOSE($A$4:$A$8),MMULT(TRANSPOSE(EXP(B247:$F$532)-1),EXP(B247:$F$532)-1)/COUNTA(#REF!)),$A$4:$A$8))*(-1/SQRT(2*PI())*EXP(-1*(NORMSINV($B$11))^2/2)/$B$11)</f>
        <v>-0.02554607615</v>
      </c>
      <c r="M246" s="36">
        <f t="array" ref="M246">SQRT(MMULT(MMULT(TRANSPOSE($A$4:$A$8),MMULT(TRANSPOSE(EXP(B247:F498)-1),EXP(B247:F498)-1)/COUNTA(#REF!)),$A$4:$A$8))*(-1/SQRT(2*PI())*EXP(-1*(NORMSINV($B$11))^2/2)/$B$11)</f>
        <v>-0.02120836329</v>
      </c>
      <c r="N246" s="101">
        <f t="shared" si="6"/>
        <v>-0.08078378593</v>
      </c>
      <c r="O246" s="100">
        <f>'Bond 1'!E235</f>
        <v>-0.00009175995596</v>
      </c>
      <c r="P246" s="36">
        <f>'Bond 3'!G234</f>
        <v>0.0005429304571</v>
      </c>
      <c r="Q246" s="36">
        <f>'Bond 5'!I234</f>
        <v>-0.001313051185</v>
      </c>
      <c r="R246" s="36">
        <f>'Bond 10'!N234</f>
        <v>-0.002291868578</v>
      </c>
      <c r="S246" s="36">
        <f>'Bond 20'!X234</f>
        <v>0</v>
      </c>
      <c r="T246" s="101">
        <f t="shared" si="7"/>
        <v>-0.0006307498525</v>
      </c>
    </row>
    <row r="247" ht="12.75" customHeight="1">
      <c r="A247" s="102">
        <f>Stocks!A289</f>
        <v>42811</v>
      </c>
      <c r="B247" s="287">
        <f>Bonds!V225/100</f>
        <v>-0.0006</v>
      </c>
      <c r="C247" s="288">
        <f>Bonds!X225/100</f>
        <v>-0.0007</v>
      </c>
      <c r="D247" s="288">
        <f>Bonds!Z225/100</f>
        <v>-0.0009</v>
      </c>
      <c r="E247" s="288">
        <f>Bonds!AE225/100</f>
        <v>-0.0008</v>
      </c>
      <c r="F247" s="289">
        <f>Bonds!AO225/100</f>
        <v>-0.0007</v>
      </c>
      <c r="G247" s="36">
        <f t="array" ref="G247">SQRT(MMULT(MMULT(TRANSPOSE($A$4:$A$8),MMULT(TRANSPOSE(EXP(B248:$F$530)-1),EXP(B248:$F$530)-1)/COUNTA($F248:F$530)),$A$4:$A$8))*NORMSINV($B$11)</f>
        <v>-0.001321527894</v>
      </c>
      <c r="H247" s="24">
        <f t="shared" si="3"/>
        <v>1</v>
      </c>
      <c r="I247" s="36">
        <f t="array" ref="I247">SQRT(MMULT(MMULT(TRANSPOSE($A$4:$A$8),MMULT(TRANSPOSE(EXP(B248:F499)-1),EXP(B248:F499)-1)/COUNTA(F248:F499)),$A$4:$A$8))*NORMSINV($B$11)</f>
        <v>-0.001223672913</v>
      </c>
      <c r="J247" s="24">
        <f t="shared" si="4"/>
        <v>1</v>
      </c>
      <c r="K247" s="36">
        <f t="shared" si="5"/>
        <v>-0.004179038135</v>
      </c>
      <c r="L247" s="100">
        <f t="array" ref="L247">SQRT(MMULT(MMULT(TRANSPOSE($A$4:$A$8),MMULT(TRANSPOSE(EXP(B248:$F$532)-1),EXP(B248:$F$532)-1)/COUNTA(#REF!)),$A$4:$A$8))*(-1/SQRT(2*PI())*EXP(-1*(NORMSINV($B$11))^2/2)/$B$11)</f>
        <v>-0.02546988683</v>
      </c>
      <c r="M247" s="36">
        <f t="array" ref="M247">SQRT(MMULT(MMULT(TRANSPOSE($A$4:$A$8),MMULT(TRANSPOSE(EXP(B248:F499)-1),EXP(B248:F499)-1)/COUNTA(#REF!)),$A$4:$A$8))*(-1/SQRT(2*PI())*EXP(-1*(NORMSINV($B$11))^2/2)/$B$11)</f>
        <v>-0.02225476846</v>
      </c>
      <c r="N247" s="101">
        <f t="shared" si="6"/>
        <v>-0.08054285412</v>
      </c>
      <c r="O247" s="100">
        <f>'Bond 1'!E236</f>
        <v>0.0005506102597</v>
      </c>
      <c r="P247" s="36">
        <f>'Bond 3'!G235</f>
        <v>0.001899878659</v>
      </c>
      <c r="Q247" s="36">
        <f>'Bond 5'!I235</f>
        <v>-0.003937778289</v>
      </c>
      <c r="R247" s="36">
        <f>'Bond 10'!N235</f>
        <v>-0.006107738431</v>
      </c>
      <c r="S247" s="36">
        <f>'Bond 20'!X235</f>
        <v>-0.007740716761</v>
      </c>
      <c r="T247" s="101">
        <f t="shared" si="7"/>
        <v>-0.003067148912</v>
      </c>
    </row>
    <row r="248" ht="12.75" customHeight="1">
      <c r="A248" s="102">
        <f>Stocks!A288</f>
        <v>42810</v>
      </c>
      <c r="B248" s="287">
        <f>Bonds!V226/100</f>
        <v>0.0005</v>
      </c>
      <c r="C248" s="288">
        <f>Bonds!X226/100</f>
        <v>-0.0005</v>
      </c>
      <c r="D248" s="288">
        <f>Bonds!Z226/100</f>
        <v>-0.0009</v>
      </c>
      <c r="E248" s="288">
        <f>Bonds!AE226/100</f>
        <v>-0.0005</v>
      </c>
      <c r="F248" s="289">
        <f>Bonds!AO226/100</f>
        <v>0.0003</v>
      </c>
      <c r="G248" s="36">
        <f t="array" ref="G248">SQRT(MMULT(MMULT(TRANSPOSE($A$4:$A$8),MMULT(TRANSPOSE(EXP(B249:$F$530)-1),EXP(B249:$F$530)-1)/COUNTA($F249:F$530)),$A$4:$A$8))*NORMSINV($B$11)</f>
        <v>-0.001323518625</v>
      </c>
      <c r="H248" s="24">
        <f t="shared" si="3"/>
        <v>0</v>
      </c>
      <c r="I248" s="36">
        <f t="array" ref="I248">SQRT(MMULT(MMULT(TRANSPOSE($A$4:$A$8),MMULT(TRANSPOSE(EXP(B249:F500)-1),EXP(B249:F500)-1)/COUNTA(F249:F500)),$A$4:$A$8))*NORMSINV($B$11)</f>
        <v>-0.001226402288</v>
      </c>
      <c r="J248" s="24">
        <f t="shared" si="4"/>
        <v>0</v>
      </c>
      <c r="K248" s="36">
        <f t="shared" si="5"/>
        <v>-0.004185333381</v>
      </c>
      <c r="L248" s="100">
        <f t="array" ref="L248">SQRT(MMULT(MMULT(TRANSPOSE($A$4:$A$8),MMULT(TRANSPOSE(EXP(B249:$F$532)-1),EXP(B249:$F$532)-1)/COUNTA(#REF!)),$A$4:$A$8))*(-1/SQRT(2*PI())*EXP(-1*(NORMSINV($B$11))^2/2)/$B$11)</f>
        <v>-0.02546314685</v>
      </c>
      <c r="M248" s="36">
        <f t="array" ref="M248">SQRT(MMULT(MMULT(TRANSPOSE($A$4:$A$8),MMULT(TRANSPOSE(EXP(B249:F500)-1),EXP(B249:F500)-1)/COUNTA(#REF!)),$A$4:$A$8))*(-1/SQRT(2*PI())*EXP(-1*(NORMSINV($B$11))^2/2)/$B$11)</f>
        <v>-0.02230440723</v>
      </c>
      <c r="N248" s="101">
        <f t="shared" si="6"/>
        <v>-0.08052154044</v>
      </c>
      <c r="O248" s="100">
        <f>'Bond 1'!E237</f>
        <v>-0.0004585893791</v>
      </c>
      <c r="P248" s="36">
        <f>'Bond 3'!G236</f>
        <v>0.001356141225</v>
      </c>
      <c r="Q248" s="36">
        <f>'Bond 5'!I236</f>
        <v>-0.003933827046</v>
      </c>
      <c r="R248" s="36">
        <f>'Bond 10'!N236</f>
        <v>-0.00381124975</v>
      </c>
      <c r="S248" s="36">
        <f>'Bond 20'!X236</f>
        <v>0.003305452509</v>
      </c>
      <c r="T248" s="101">
        <f t="shared" si="7"/>
        <v>-0.0007084144882</v>
      </c>
    </row>
    <row r="249" ht="12.75" customHeight="1">
      <c r="A249" s="102">
        <f>Stocks!A287</f>
        <v>42809</v>
      </c>
      <c r="B249" s="287">
        <f>Bonds!V227/100</f>
        <v>0.0001</v>
      </c>
      <c r="C249" s="288">
        <f>Bonds!X227/100</f>
        <v>0.0001</v>
      </c>
      <c r="D249" s="288">
        <f>Bonds!Z227/100</f>
        <v>0.0003</v>
      </c>
      <c r="E249" s="288">
        <f>Bonds!AE227/100</f>
        <v>0.0002</v>
      </c>
      <c r="F249" s="289">
        <f>Bonds!AO227/100</f>
        <v>-0.0002</v>
      </c>
      <c r="G249" s="36">
        <f t="array" ref="G249">SQRT(MMULT(MMULT(TRANSPOSE($A$4:$A$8),MMULT(TRANSPOSE(EXP(B250:$F$530)-1),EXP(B250:$F$530)-1)/COUNTA($F250:F$530)),$A$4:$A$8))*NORMSINV($B$11)</f>
        <v>-0.00132579889</v>
      </c>
      <c r="H249" s="24">
        <f t="shared" si="3"/>
        <v>0</v>
      </c>
      <c r="I249" s="36">
        <f t="array" ref="I249">SQRT(MMULT(MMULT(TRANSPOSE($A$4:$A$8),MMULT(TRANSPOSE(EXP(B250:F501)-1),EXP(B250:F501)-1)/COUNTA(F250:F501)),$A$4:$A$8))*NORMSINV($B$11)</f>
        <v>-0.001234034757</v>
      </c>
      <c r="J249" s="24">
        <f t="shared" si="4"/>
        <v>0</v>
      </c>
      <c r="K249" s="36">
        <f t="shared" si="5"/>
        <v>-0.004192544213</v>
      </c>
      <c r="L249" s="100">
        <f t="array" ref="L249">SQRT(MMULT(MMULT(TRANSPOSE($A$4:$A$8),MMULT(TRANSPOSE(EXP(B250:$F$532)-1),EXP(B250:$F$532)-1)/COUNTA(#REF!)),$A$4:$A$8))*(-1/SQRT(2*PI())*EXP(-1*(NORMSINV($B$11))^2/2)/$B$11)</f>
        <v>-0.02546175145</v>
      </c>
      <c r="M249" s="36">
        <f t="array" ref="M249">SQRT(MMULT(MMULT(TRANSPOSE($A$4:$A$8),MMULT(TRANSPOSE(EXP(B250:F501)-1),EXP(B250:F501)-1)/COUNTA(#REF!)),$A$4:$A$8))*(-1/SQRT(2*PI())*EXP(-1*(NORMSINV($B$11))^2/2)/$B$11)</f>
        <v>-0.02244321788</v>
      </c>
      <c r="N249" s="101">
        <f t="shared" si="6"/>
        <v>-0.08051712779</v>
      </c>
      <c r="O249" s="100">
        <f>'Bond 1'!E238</f>
        <v>-0.00009175995596</v>
      </c>
      <c r="P249" s="36">
        <f>'Bond 3'!G237</f>
        <v>-0.0002710918174</v>
      </c>
      <c r="Q249" s="36">
        <f>'Bond 5'!I237</f>
        <v>0.001309883553</v>
      </c>
      <c r="R249" s="36">
        <f>'Bond 10'!N237</f>
        <v>0.001522970853</v>
      </c>
      <c r="S249" s="36">
        <f>'Bond 20'!X237</f>
        <v>-0.002208870307</v>
      </c>
      <c r="T249" s="101">
        <f t="shared" si="7"/>
        <v>0.00005222646528</v>
      </c>
    </row>
    <row r="250" ht="12.75" customHeight="1">
      <c r="A250" s="102">
        <f>Stocks!A286</f>
        <v>42808</v>
      </c>
      <c r="B250" s="287">
        <f>Bonds!V228/100</f>
        <v>-0.0006</v>
      </c>
      <c r="C250" s="288">
        <f>Bonds!X228/100</f>
        <v>-0.0003</v>
      </c>
      <c r="D250" s="288">
        <f>Bonds!Z228/100</f>
        <v>0</v>
      </c>
      <c r="E250" s="288">
        <f>Bonds!AE228/100</f>
        <v>-0.0002</v>
      </c>
      <c r="F250" s="289">
        <f>Bonds!AO228/100</f>
        <v>-0.0006</v>
      </c>
      <c r="G250" s="36">
        <f t="array" ref="G250">SQRT(MMULT(MMULT(TRANSPOSE($A$4:$A$8),MMULT(TRANSPOSE(EXP(B251:$F$530)-1),EXP(B251:$F$530)-1)/COUNTA($F251:F$530)),$A$4:$A$8))*NORMSINV($B$11)</f>
        <v>-0.001327323294</v>
      </c>
      <c r="H250" s="24">
        <f t="shared" si="3"/>
        <v>1</v>
      </c>
      <c r="I250" s="36">
        <f t="array" ref="I250">SQRT(MMULT(MMULT(TRANSPOSE($A$4:$A$8),MMULT(TRANSPOSE(EXP(B251:F502)-1),EXP(B251:F502)-1)/COUNTA(F251:F502)),$A$4:$A$8))*NORMSINV($B$11)</f>
        <v>-0.001241715864</v>
      </c>
      <c r="J250" s="24">
        <f t="shared" si="4"/>
        <v>1</v>
      </c>
      <c r="K250" s="36">
        <f t="shared" si="5"/>
        <v>-0.004197364801</v>
      </c>
      <c r="L250" s="100">
        <f t="array" ref="L250">SQRT(MMULT(MMULT(TRANSPOSE($A$4:$A$8),MMULT(TRANSPOSE(EXP(B251:$F$532)-1),EXP(B251:$F$532)-1)/COUNTA(#REF!)),$A$4:$A$8))*(-1/SQRT(2*PI())*EXP(-1*(NORMSINV($B$11))^2/2)/$B$11)</f>
        <v>-0.02544562925</v>
      </c>
      <c r="M250" s="36">
        <f t="array" ref="M250">SQRT(MMULT(MMULT(TRANSPOSE($A$4:$A$8),MMULT(TRANSPOSE(EXP(B251:F502)-1),EXP(B251:F502)-1)/COUNTA(#REF!)),$A$4:$A$8))*(-1/SQRT(2*PI())*EXP(-1*(NORMSINV($B$11))^2/2)/$B$11)</f>
        <v>-0.02258291309</v>
      </c>
      <c r="N250" s="101">
        <f t="shared" si="6"/>
        <v>-0.08046614493</v>
      </c>
      <c r="O250" s="100">
        <f>'Bond 1'!E239</f>
        <v>0.0005506102597</v>
      </c>
      <c r="P250" s="36">
        <f>'Bond 3'!G238</f>
        <v>0.0008133545017</v>
      </c>
      <c r="Q250" s="36">
        <f>'Bond 5'!I238</f>
        <v>0</v>
      </c>
      <c r="R250" s="36">
        <f>'Bond 10'!N238</f>
        <v>-0.00152358195</v>
      </c>
      <c r="S250" s="36">
        <f>'Bond 20'!X238</f>
        <v>-0.00661718279</v>
      </c>
      <c r="T250" s="101">
        <f t="shared" si="7"/>
        <v>-0.001355359996</v>
      </c>
    </row>
    <row r="251" ht="12.75" customHeight="1">
      <c r="A251" s="102">
        <f>Stocks!A285</f>
        <v>42807</v>
      </c>
      <c r="B251" s="287">
        <f>Bonds!V229/100</f>
        <v>-0.0003</v>
      </c>
      <c r="C251" s="288">
        <f>Bonds!X229/100</f>
        <v>-0.0004</v>
      </c>
      <c r="D251" s="288">
        <f>Bonds!Z229/100</f>
        <v>-0.0007</v>
      </c>
      <c r="E251" s="288">
        <f>Bonds!AE229/100</f>
        <v>-0.0006</v>
      </c>
      <c r="F251" s="289">
        <f>Bonds!AO229/100</f>
        <v>-0.0002</v>
      </c>
      <c r="G251" s="36">
        <f t="array" ref="G251">SQRT(MMULT(MMULT(TRANSPOSE($A$4:$A$8),MMULT(TRANSPOSE(EXP(B252:$F$530)-1),EXP(B252:$F$530)-1)/COUNTA($F252:F$530)),$A$4:$A$8))*NORMSINV($B$11)</f>
        <v>-0.001328287759</v>
      </c>
      <c r="H251" s="24">
        <f t="shared" si="3"/>
        <v>1</v>
      </c>
      <c r="I251" s="36">
        <f t="array" ref="I251">SQRT(MMULT(MMULT(TRANSPOSE($A$4:$A$8),MMULT(TRANSPOSE(EXP(B252:F503)-1),EXP(B252:F503)-1)/COUNTA(F252:F503)),$A$4:$A$8))*NORMSINV($B$11)</f>
        <v>-0.00124026348</v>
      </c>
      <c r="J251" s="24">
        <f t="shared" si="4"/>
        <v>1</v>
      </c>
      <c r="K251" s="36">
        <f t="shared" si="5"/>
        <v>-0.004200414708</v>
      </c>
      <c r="L251" s="100">
        <f t="array" ref="L251">SQRT(MMULT(MMULT(TRANSPOSE($A$4:$A$8),MMULT(TRANSPOSE(EXP(B252:$F$532)-1),EXP(B252:$F$532)-1)/COUNTA(#REF!)),$A$4:$A$8))*(-1/SQRT(2*PI())*EXP(-1*(NORMSINV($B$11))^2/2)/$B$11)</f>
        <v>-0.02541860635</v>
      </c>
      <c r="M251" s="36">
        <f t="array" ref="M251">SQRT(MMULT(MMULT(TRANSPOSE($A$4:$A$8),MMULT(TRANSPOSE(EXP(B252:F503)-1),EXP(B252:F503)-1)/COUNTA(#REF!)),$A$4:$A$8))*(-1/SQRT(2*PI())*EXP(-1*(NORMSINV($B$11))^2/2)/$B$11)</f>
        <v>-0.02255649879</v>
      </c>
      <c r="N251" s="101">
        <f t="shared" si="6"/>
        <v>-0.080380691</v>
      </c>
      <c r="O251" s="100">
        <f>'Bond 1'!E240</f>
        <v>0.0002751536274</v>
      </c>
      <c r="P251" s="36">
        <f>'Bond 3'!G239</f>
        <v>0.001084171078</v>
      </c>
      <c r="Q251" s="36">
        <f>'Bond 5'!I239</f>
        <v>-0.003057602453</v>
      </c>
      <c r="R251" s="36">
        <f>'Bond 10'!N239</f>
        <v>-0.004569070927</v>
      </c>
      <c r="S251" s="36">
        <f>'Bond 20'!X239</f>
        <v>-0.002197956613</v>
      </c>
      <c r="T251" s="101">
        <f t="shared" si="7"/>
        <v>-0.001693061058</v>
      </c>
    </row>
    <row r="252" ht="12.75" customHeight="1">
      <c r="A252" s="102">
        <f>Stocks!A284</f>
        <v>42804</v>
      </c>
      <c r="B252" s="287">
        <f>Bonds!V230/100</f>
        <v>0.0013</v>
      </c>
      <c r="C252" s="288">
        <f>Bonds!X230/100</f>
        <v>-0.0004</v>
      </c>
      <c r="D252" s="288">
        <f>Bonds!Z230/100</f>
        <v>-0.0006</v>
      </c>
      <c r="E252" s="288">
        <f>Bonds!AE230/100</f>
        <v>0.0001</v>
      </c>
      <c r="F252" s="289">
        <f>Bonds!AO230/100</f>
        <v>0.0012</v>
      </c>
      <c r="G252" s="36">
        <f t="array" ref="G252">SQRT(MMULT(MMULT(TRANSPOSE($A$4:$A$8),MMULT(TRANSPOSE(EXP(B253:$F$530)-1),EXP(B253:$F$530)-1)/COUNTA($F253:F$530)),$A$4:$A$8))*NORMSINV($B$11)</f>
        <v>-0.001329923659</v>
      </c>
      <c r="H252" s="24">
        <f t="shared" si="3"/>
        <v>0</v>
      </c>
      <c r="I252" s="36">
        <f t="array" ref="I252">SQRT(MMULT(MMULT(TRANSPOSE($A$4:$A$8),MMULT(TRANSPOSE(EXP(B253:F504)-1),EXP(B253:F504)-1)/COUNTA(F253:F504)),$A$4:$A$8))*NORMSINV($B$11)</f>
        <v>-0.001241051686</v>
      </c>
      <c r="J252" s="24">
        <f t="shared" si="4"/>
        <v>0</v>
      </c>
      <c r="K252" s="36">
        <f t="shared" si="5"/>
        <v>-0.004205587876</v>
      </c>
      <c r="L252" s="100">
        <f t="array" ref="L252">SQRT(MMULT(MMULT(TRANSPOSE($A$4:$A$8),MMULT(TRANSPOSE(EXP(B253:$F$532)-1),EXP(B253:$F$532)-1)/COUNTA(#REF!)),$A$4:$A$8))*(-1/SQRT(2*PI())*EXP(-1*(NORMSINV($B$11))^2/2)/$B$11)</f>
        <v>-0.02540426142</v>
      </c>
      <c r="M252" s="36">
        <f t="array" ref="M252">SQRT(MMULT(MMULT(TRANSPOSE($A$4:$A$8),MMULT(TRANSPOSE(EXP(B253:F504)-1),EXP(B253:F504)-1)/COUNTA(#REF!)),$A$4:$A$8))*(-1/SQRT(2*PI())*EXP(-1*(NORMSINV($B$11))^2/2)/$B$11)</f>
        <v>-0.02257083378</v>
      </c>
      <c r="N252" s="101">
        <f t="shared" si="6"/>
        <v>-0.08033532837</v>
      </c>
      <c r="O252" s="100">
        <f>'Bond 1'!E241</f>
        <v>-0.001192004401</v>
      </c>
      <c r="P252" s="36">
        <f>'Bond 3'!G240</f>
        <v>0.001083752456</v>
      </c>
      <c r="Q252" s="36">
        <f>'Bond 5'!I240</f>
        <v>-0.002618719504</v>
      </c>
      <c r="R252" s="36">
        <f>'Bond 10'!N240</f>
        <v>0.000760578249</v>
      </c>
      <c r="S252" s="36">
        <f>'Bond 20'!X240</f>
        <v>0.01317822096</v>
      </c>
      <c r="T252" s="101">
        <f t="shared" si="7"/>
        <v>0.002242365552</v>
      </c>
    </row>
    <row r="253" ht="12.75" customHeight="1">
      <c r="A253" s="102">
        <f>Stocks!A283</f>
        <v>42803</v>
      </c>
      <c r="B253" s="287">
        <f>Bonds!V231/100</f>
        <v>-0.0003</v>
      </c>
      <c r="C253" s="288">
        <f>Bonds!X231/100</f>
        <v>-0.0005</v>
      </c>
      <c r="D253" s="288">
        <f>Bonds!Z231/100</f>
        <v>-0.0005</v>
      </c>
      <c r="E253" s="288">
        <f>Bonds!AE231/100</f>
        <v>-0.0004</v>
      </c>
      <c r="F253" s="289">
        <f>Bonds!AO231/100</f>
        <v>-0.0004</v>
      </c>
      <c r="G253" s="36">
        <f t="array" ref="G253">SQRT(MMULT(MMULT(TRANSPOSE($A$4:$A$8),MMULT(TRANSPOSE(EXP(B254:$F$530)-1),EXP(B254:$F$530)-1)/COUNTA($F254:F$530)),$A$4:$A$8))*NORMSINV($B$11)</f>
        <v>-0.001331028625</v>
      </c>
      <c r="H253" s="24">
        <f t="shared" si="3"/>
        <v>1</v>
      </c>
      <c r="I253" s="36">
        <f t="array" ref="I253">SQRT(MMULT(MMULT(TRANSPOSE($A$4:$A$8),MMULT(TRANSPOSE(EXP(B254:F505)-1),EXP(B254:F505)-1)/COUNTA(F254:F505)),$A$4:$A$8))*NORMSINV($B$11)</f>
        <v>-0.001239871709</v>
      </c>
      <c r="J253" s="24">
        <f t="shared" si="4"/>
        <v>1</v>
      </c>
      <c r="K253" s="36">
        <f t="shared" si="5"/>
        <v>-0.004209082085</v>
      </c>
      <c r="L253" s="100">
        <f t="array" ref="L253">SQRT(MMULT(MMULT(TRANSPOSE($A$4:$A$8),MMULT(TRANSPOSE(EXP(B254:$F$532)-1),EXP(B254:$F$532)-1)/COUNTA(#REF!)),$A$4:$A$8))*(-1/SQRT(2*PI())*EXP(-1*(NORMSINV($B$11))^2/2)/$B$11)</f>
        <v>-0.02537959825</v>
      </c>
      <c r="M253" s="36">
        <f t="array" ref="M253">SQRT(MMULT(MMULT(TRANSPOSE($A$4:$A$8),MMULT(TRANSPOSE(EXP(B254:F505)-1),EXP(B254:F505)-1)/COUNTA(#REF!)),$A$4:$A$8))*(-1/SQRT(2*PI())*EXP(-1*(NORMSINV($B$11))^2/2)/$B$11)</f>
        <v>-0.02254937371</v>
      </c>
      <c r="N253" s="101">
        <f t="shared" si="6"/>
        <v>-0.08025733657</v>
      </c>
      <c r="O253" s="100">
        <f>'Bond 1'!E242</f>
        <v>0.0002754062242</v>
      </c>
      <c r="P253" s="36">
        <f>'Bond 3'!G241</f>
        <v>0.0013541256</v>
      </c>
      <c r="Q253" s="36">
        <f>'Bond 5'!I241</f>
        <v>-0.00218066489</v>
      </c>
      <c r="R253" s="36">
        <f>'Bond 10'!N241</f>
        <v>-0.003043248707</v>
      </c>
      <c r="S253" s="36">
        <f>'Bond 20'!X241</f>
        <v>-0.004426142823</v>
      </c>
      <c r="T253" s="101">
        <f t="shared" si="7"/>
        <v>-0.001604104919</v>
      </c>
    </row>
    <row r="254" ht="12.75" customHeight="1">
      <c r="A254" s="102">
        <f>Stocks!A282</f>
        <v>42802</v>
      </c>
      <c r="B254" s="287">
        <f>Bonds!V232/100</f>
        <v>-0.0012</v>
      </c>
      <c r="C254" s="288">
        <f>Bonds!X232/100</f>
        <v>0.0001</v>
      </c>
      <c r="D254" s="288">
        <f>Bonds!Z232/100</f>
        <v>0.0005</v>
      </c>
      <c r="E254" s="288">
        <f>Bonds!AE232/100</f>
        <v>-0.0001</v>
      </c>
      <c r="F254" s="289">
        <f>Bonds!AO232/100</f>
        <v>-0.0016</v>
      </c>
      <c r="G254" s="36">
        <f t="array" ref="G254">SQRT(MMULT(MMULT(TRANSPOSE($A$4:$A$8),MMULT(TRANSPOSE(EXP(B255:$F$530)-1),EXP(B255:$F$530)-1)/COUNTA($F255:F$530)),$A$4:$A$8))*NORMSINV($B$11)</f>
        <v>-0.001331883911</v>
      </c>
      <c r="H254" s="24">
        <f t="shared" si="3"/>
        <v>1</v>
      </c>
      <c r="I254" s="36">
        <f t="array" ref="I254">SQRT(MMULT(MMULT(TRANSPOSE($A$4:$A$8),MMULT(TRANSPOSE(EXP(B255:F506)-1),EXP(B255:F506)-1)/COUNTA(F255:F506)),$A$4:$A$8))*NORMSINV($B$11)</f>
        <v>-0.001238044622</v>
      </c>
      <c r="J254" s="24">
        <f t="shared" si="4"/>
        <v>1</v>
      </c>
      <c r="K254" s="36">
        <f t="shared" si="5"/>
        <v>-0.004211786737</v>
      </c>
      <c r="L254" s="100">
        <f t="array" ref="L254">SQRT(MMULT(MMULT(TRANSPOSE($A$4:$A$8),MMULT(TRANSPOSE(EXP(B255:$F$532)-1),EXP(B255:$F$532)-1)/COUNTA(#REF!)),$A$4:$A$8))*(-1/SQRT(2*PI())*EXP(-1*(NORMSINV($B$11))^2/2)/$B$11)</f>
        <v>-0.02535002412</v>
      </c>
      <c r="M254" s="36">
        <f t="array" ref="M254">SQRT(MMULT(MMULT(TRANSPOSE($A$4:$A$8),MMULT(TRANSPOSE(EXP(B255:F506)-1),EXP(B255:F506)-1)/COUNTA(#REF!)),$A$4:$A$8))*(-1/SQRT(2*PI())*EXP(-1*(NORMSINV($B$11))^2/2)/$B$11)</f>
        <v>-0.02251614473</v>
      </c>
      <c r="N254" s="101">
        <f t="shared" si="6"/>
        <v>-0.08016381496</v>
      </c>
      <c r="O254" s="100">
        <f>'Bond 1'!E243</f>
        <v>0.001101321586</v>
      </c>
      <c r="P254" s="36">
        <f>'Bond 3'!G242</f>
        <v>-0.0002706946355</v>
      </c>
      <c r="Q254" s="36">
        <f>'Bond 5'!I242</f>
        <v>0.002179467728</v>
      </c>
      <c r="R254" s="36">
        <f>'Bond 10'!N242</f>
        <v>-0.0007602374777</v>
      </c>
      <c r="S254" s="36">
        <f>'Bond 20'!X242</f>
        <v>-0.01766972152</v>
      </c>
      <c r="T254" s="101">
        <f t="shared" si="7"/>
        <v>-0.003083972863</v>
      </c>
    </row>
    <row r="255" ht="12.75" customHeight="1">
      <c r="A255" s="102">
        <f>Stocks!A281</f>
        <v>42801</v>
      </c>
      <c r="B255" s="287">
        <f>Bonds!V233/100</f>
        <v>-0.0002</v>
      </c>
      <c r="C255" s="288">
        <f>Bonds!X233/100</f>
        <v>-0.0005</v>
      </c>
      <c r="D255" s="288">
        <f>Bonds!Z233/100</f>
        <v>-0.0007</v>
      </c>
      <c r="E255" s="288">
        <f>Bonds!AE233/100</f>
        <v>-0.0003</v>
      </c>
      <c r="F255" s="289">
        <f>Bonds!AO233/100</f>
        <v>0.0006</v>
      </c>
      <c r="G255" s="36">
        <f t="array" ref="G255">SQRT(MMULT(MMULT(TRANSPOSE($A$4:$A$8),MMULT(TRANSPOSE(EXP(B256:$F$530)-1),EXP(B256:$F$530)-1)/COUNTA($F256:F$530)),$A$4:$A$8))*NORMSINV($B$11)</f>
        <v>-0.001333946746</v>
      </c>
      <c r="H255" s="24">
        <f t="shared" si="3"/>
        <v>0</v>
      </c>
      <c r="I255" s="36">
        <f t="array" ref="I255">SQRT(MMULT(MMULT(TRANSPOSE($A$4:$A$8),MMULT(TRANSPOSE(EXP(B256:F507)-1),EXP(B256:F507)-1)/COUNTA(F256:F507)),$A$4:$A$8))*NORMSINV($B$11)</f>
        <v>-0.001243161099</v>
      </c>
      <c r="J255" s="24">
        <f t="shared" si="4"/>
        <v>0</v>
      </c>
      <c r="K255" s="36">
        <f t="shared" si="5"/>
        <v>-0.004218309996</v>
      </c>
      <c r="L255" s="100">
        <f t="array" ref="L255">SQRT(MMULT(MMULT(TRANSPOSE($A$4:$A$8),MMULT(TRANSPOSE(EXP(B256:$F$532)-1),EXP(B256:$F$532)-1)/COUNTA(#REF!)),$A$4:$A$8))*(-1/SQRT(2*PI())*EXP(-1*(NORMSINV($B$11))^2/2)/$B$11)</f>
        <v>-0.02534324968</v>
      </c>
      <c r="M255" s="36">
        <f t="array" ref="M255">SQRT(MMULT(MMULT(TRANSPOSE($A$4:$A$8),MMULT(TRANSPOSE(EXP(B256:F507)-1),EXP(B256:F507)-1)/COUNTA(#REF!)),$A$4:$A$8))*(-1/SQRT(2*PI())*EXP(-1*(NORMSINV($B$11))^2/2)/$B$11)</f>
        <v>-0.02260919738</v>
      </c>
      <c r="N255" s="101">
        <f t="shared" si="6"/>
        <v>-0.08014239229</v>
      </c>
      <c r="O255" s="100">
        <f>'Bond 1'!E244</f>
        <v>0.0001833516685</v>
      </c>
      <c r="P255" s="36">
        <f>'Bond 3'!G243</f>
        <v>0.001353638995</v>
      </c>
      <c r="Q255" s="36">
        <f>'Bond 5'!I243</f>
        <v>-0.003053179976</v>
      </c>
      <c r="R255" s="36">
        <f>'Bond 10'!N243</f>
        <v>-0.00228011765</v>
      </c>
      <c r="S255" s="36">
        <f>'Bond 20'!X243</f>
        <v>0.006560024158</v>
      </c>
      <c r="T255" s="101">
        <f t="shared" si="7"/>
        <v>0.0005527434392</v>
      </c>
    </row>
    <row r="256" ht="12.75" customHeight="1">
      <c r="A256" s="102">
        <f>Stocks!A280</f>
        <v>42800</v>
      </c>
      <c r="B256" s="287">
        <f>Bonds!V234/100</f>
        <v>0.0005</v>
      </c>
      <c r="C256" s="288">
        <f>Bonds!X234/100</f>
        <v>0.0006</v>
      </c>
      <c r="D256" s="288">
        <f>Bonds!Z234/100</f>
        <v>0.0001</v>
      </c>
      <c r="E256" s="288">
        <f>Bonds!AE234/100</f>
        <v>0</v>
      </c>
      <c r="F256" s="289">
        <f>Bonds!AO234/100</f>
        <v>0</v>
      </c>
      <c r="G256" s="36">
        <f t="array" ref="G256">SQRT(MMULT(MMULT(TRANSPOSE($A$4:$A$8),MMULT(TRANSPOSE(EXP(B257:$F$530)-1),EXP(B257:$F$530)-1)/COUNTA($F257:F$530)),$A$4:$A$8))*NORMSINV($B$11)</f>
        <v>-0.001335952792</v>
      </c>
      <c r="H256" s="24">
        <f t="shared" si="3"/>
        <v>0</v>
      </c>
      <c r="I256" s="36">
        <f t="array" ref="I256">SQRT(MMULT(MMULT(TRANSPOSE($A$4:$A$8),MMULT(TRANSPOSE(EXP(B257:F508)-1),EXP(B257:F508)-1)/COUNTA(F257:F508)),$A$4:$A$8))*NORMSINV($B$11)</f>
        <v>-0.001246649265</v>
      </c>
      <c r="J256" s="24">
        <f t="shared" si="4"/>
        <v>0</v>
      </c>
      <c r="K256" s="36">
        <f t="shared" si="5"/>
        <v>-0.004224653669</v>
      </c>
      <c r="L256" s="100">
        <f t="array" ref="L256">SQRT(MMULT(MMULT(TRANSPOSE($A$4:$A$8),MMULT(TRANSPOSE(EXP(B257:$F$532)-1),EXP(B257:$F$532)-1)/COUNTA(#REF!)),$A$4:$A$8))*(-1/SQRT(2*PI())*EXP(-1*(NORMSINV($B$11))^2/2)/$B$11)</f>
        <v>-0.02533517197</v>
      </c>
      <c r="M256" s="36">
        <f t="array" ref="M256">SQRT(MMULT(MMULT(TRANSPOSE($A$4:$A$8),MMULT(TRANSPOSE(EXP(B257:F508)-1),EXP(B257:F508)-1)/COUNTA(#REF!)),$A$4:$A$8))*(-1/SQRT(2*PI())*EXP(-1*(NORMSINV($B$11))^2/2)/$B$11)</f>
        <v>-0.02267263616</v>
      </c>
      <c r="N256" s="101">
        <f t="shared" si="6"/>
        <v>-0.08011684835</v>
      </c>
      <c r="O256" s="100">
        <f>'Bond 1'!E245</f>
        <v>-0.0004582951421</v>
      </c>
      <c r="P256" s="36">
        <f>'Bond 3'!G244</f>
        <v>-0.001623577878</v>
      </c>
      <c r="Q256" s="36">
        <f>'Bond 5'!I244</f>
        <v>0.0004358225286</v>
      </c>
      <c r="R256" s="36">
        <f>'Bond 10'!N244</f>
        <v>0</v>
      </c>
      <c r="S256" s="36">
        <f>'Bond 20'!X244</f>
        <v>0</v>
      </c>
      <c r="T256" s="101">
        <f t="shared" si="7"/>
        <v>-0.0003292100983</v>
      </c>
    </row>
    <row r="257" ht="12.75" customHeight="1">
      <c r="A257" s="102">
        <f>Stocks!A279</f>
        <v>42797</v>
      </c>
      <c r="B257" s="287">
        <f>Bonds!V235/100</f>
        <v>-0.0003</v>
      </c>
      <c r="C257" s="288">
        <f>Bonds!X235/100</f>
        <v>-0.0001</v>
      </c>
      <c r="D257" s="288">
        <f>Bonds!Z235/100</f>
        <v>0</v>
      </c>
      <c r="E257" s="288">
        <f>Bonds!AE235/100</f>
        <v>-0.0003</v>
      </c>
      <c r="F257" s="289">
        <f>Bonds!AO235/100</f>
        <v>-0.0005</v>
      </c>
      <c r="G257" s="36">
        <f t="array" ref="G257">SQRT(MMULT(MMULT(TRANSPOSE($A$4:$A$8),MMULT(TRANSPOSE(EXP(B258:$F$530)-1),EXP(B258:$F$530)-1)/COUNTA($F258:F$530)),$A$4:$A$8))*NORMSINV($B$11)</f>
        <v>-0.00133797087</v>
      </c>
      <c r="H257" s="24">
        <f t="shared" si="3"/>
        <v>1</v>
      </c>
      <c r="I257" s="36">
        <f t="array" ref="I257">SQRT(MMULT(MMULT(TRANSPOSE($A$4:$A$8),MMULT(TRANSPOSE(EXP(B258:F509)-1),EXP(B258:F509)-1)/COUNTA(F258:F509)),$A$4:$A$8))*NORMSINV($B$11)</f>
        <v>-0.001246184215</v>
      </c>
      <c r="J257" s="24">
        <f t="shared" si="4"/>
        <v>1</v>
      </c>
      <c r="K257" s="36">
        <f t="shared" si="5"/>
        <v>-0.004231035393</v>
      </c>
      <c r="L257" s="100">
        <f t="array" ref="L257">SQRT(MMULT(MMULT(TRANSPOSE($A$4:$A$8),MMULT(TRANSPOSE(EXP(B258:$F$532)-1),EXP(B258:$F$532)-1)/COUNTA(#REF!)),$A$4:$A$8))*(-1/SQRT(2*PI())*EXP(-1*(NORMSINV($B$11))^2/2)/$B$11)</f>
        <v>-0.02532709883</v>
      </c>
      <c r="M257" s="36">
        <f t="array" ref="M257">SQRT(MMULT(MMULT(TRANSPOSE($A$4:$A$8),MMULT(TRANSPOSE(EXP(B258:F509)-1),EXP(B258:F509)-1)/COUNTA(#REF!)),$A$4:$A$8))*(-1/SQRT(2*PI())*EXP(-1*(NORMSINV($B$11))^2/2)/$B$11)</f>
        <v>-0.02266417836</v>
      </c>
      <c r="N257" s="101">
        <f t="shared" si="6"/>
        <v>-0.08009131881</v>
      </c>
      <c r="O257" s="100">
        <f>'Bond 1'!E246</f>
        <v>0.0002751031637</v>
      </c>
      <c r="P257" s="36">
        <f>'Bond 3'!G245</f>
        <v>0.0002707511892</v>
      </c>
      <c r="Q257" s="36">
        <f>'Bond 5'!I245</f>
        <v>0</v>
      </c>
      <c r="R257" s="36">
        <f>'Bond 10'!N245</f>
        <v>-0.002278597201</v>
      </c>
      <c r="S257" s="36">
        <f>'Bond 20'!X245</f>
        <v>-0.005488428435</v>
      </c>
      <c r="T257" s="101">
        <f t="shared" si="7"/>
        <v>-0.001444234257</v>
      </c>
    </row>
    <row r="258" ht="12.75" customHeight="1">
      <c r="A258" s="102">
        <f>Stocks!A278</f>
        <v>42796</v>
      </c>
      <c r="B258" s="287">
        <f>Bonds!V236/100</f>
        <v>0.001</v>
      </c>
      <c r="C258" s="288">
        <f>Bonds!X236/100</f>
        <v>0.0011</v>
      </c>
      <c r="D258" s="288">
        <f>Bonds!Z236/100</f>
        <v>0.001</v>
      </c>
      <c r="E258" s="288">
        <f>Bonds!AE236/100</f>
        <v>0.0005</v>
      </c>
      <c r="F258" s="289">
        <f>Bonds!AO236/100</f>
        <v>0.0003</v>
      </c>
      <c r="G258" s="36">
        <f t="array" ref="G258">SQRT(MMULT(MMULT(TRANSPOSE($A$4:$A$8),MMULT(TRANSPOSE(EXP(B259:$F$530)-1),EXP(B259:$F$530)-1)/COUNTA($F259:F$530)),$A$4:$A$8))*NORMSINV($B$11)</f>
        <v>-0.001335900963</v>
      </c>
      <c r="H258" s="24">
        <f t="shared" si="3"/>
        <v>0</v>
      </c>
      <c r="I258" s="36">
        <f t="array" ref="I258">SQRT(MMULT(MMULT(TRANSPOSE($A$4:$A$8),MMULT(TRANSPOSE(EXP(B259:F510)-1),EXP(B259:F510)-1)/COUNTA(F259:F510)),$A$4:$A$8))*NORMSINV($B$11)</f>
        <v>-0.001287323868</v>
      </c>
      <c r="J258" s="24">
        <f t="shared" si="4"/>
        <v>0</v>
      </c>
      <c r="K258" s="36">
        <f t="shared" si="5"/>
        <v>-0.004224489771</v>
      </c>
      <c r="L258" s="100">
        <f t="array" ref="L258">SQRT(MMULT(MMULT(TRANSPOSE($A$4:$A$8),MMULT(TRANSPOSE(EXP(B259:$F$532)-1),EXP(B259:$F$532)-1)/COUNTA(#REF!)),$A$4:$A$8))*(-1/SQRT(2*PI())*EXP(-1*(NORMSINV($B$11))^2/2)/$B$11)</f>
        <v>-0.02524155919</v>
      </c>
      <c r="M258" s="36">
        <f t="array" ref="M258">SQRT(MMULT(MMULT(TRANSPOSE($A$4:$A$8),MMULT(TRANSPOSE(EXP(B259:F510)-1),EXP(B259:F510)-1)/COUNTA(#REF!)),$A$4:$A$8))*(-1/SQRT(2*PI())*EXP(-1*(NORMSINV($B$11))^2/2)/$B$11)</f>
        <v>-0.0234123795</v>
      </c>
      <c r="N258" s="101">
        <f t="shared" si="6"/>
        <v>-0.07982081875</v>
      </c>
      <c r="O258" s="100">
        <f>'Bond 1'!E247</f>
        <v>-0.0009167583425</v>
      </c>
      <c r="P258" s="36">
        <f>'Bond 3'!G246</f>
        <v>-0.002977994205</v>
      </c>
      <c r="Q258" s="36">
        <f>'Bond 5'!I246</f>
        <v>0.004358558149</v>
      </c>
      <c r="R258" s="36">
        <f>'Bond 10'!N246</f>
        <v>0.003795115818</v>
      </c>
      <c r="S258" s="36">
        <f>'Bond 20'!X246</f>
        <v>0.003283088478</v>
      </c>
      <c r="T258" s="101">
        <f t="shared" si="7"/>
        <v>0.00150840198</v>
      </c>
    </row>
    <row r="259" ht="12.75" customHeight="1">
      <c r="A259" s="102">
        <f>Stocks!A277</f>
        <v>42795</v>
      </c>
      <c r="B259" s="287">
        <f>Bonds!V237/100</f>
        <v>0.001</v>
      </c>
      <c r="C259" s="288">
        <f>Bonds!X237/100</f>
        <v>-0.0009</v>
      </c>
      <c r="D259" s="288">
        <f>Bonds!Z237/100</f>
        <v>-0.0009</v>
      </c>
      <c r="E259" s="288">
        <f>Bonds!AE237/100</f>
        <v>-0.0002</v>
      </c>
      <c r="F259" s="289">
        <f>Bonds!AO237/100</f>
        <v>-0.0005</v>
      </c>
      <c r="G259" s="36">
        <f t="array" ref="G259">SQRT(MMULT(MMULT(TRANSPOSE($A$4:$A$8),MMULT(TRANSPOSE(EXP(B260:$F$530)-1),EXP(B260:$F$530)-1)/COUNTA($F260:F$530)),$A$4:$A$8))*NORMSINV($B$11)</f>
        <v>-0.001337693132</v>
      </c>
      <c r="H259" s="24">
        <f t="shared" si="3"/>
        <v>1</v>
      </c>
      <c r="I259" s="36">
        <f t="array" ref="I259">SQRT(MMULT(MMULT(TRANSPOSE($A$4:$A$8),MMULT(TRANSPOSE(EXP(B260:F511)-1),EXP(B260:F511)-1)/COUNTA(F260:F511)),$A$4:$A$8))*NORMSINV($B$11)</f>
        <v>-0.001286787689</v>
      </c>
      <c r="J259" s="24">
        <f t="shared" si="4"/>
        <v>1</v>
      </c>
      <c r="K259" s="36">
        <f t="shared" si="5"/>
        <v>-0.004230157107</v>
      </c>
      <c r="L259" s="100">
        <f t="array" ref="L259">SQRT(MMULT(MMULT(TRANSPOSE($A$4:$A$8),MMULT(TRANSPOSE(EXP(B260:$F$532)-1),EXP(B260:$F$532)-1)/COUNTA(#REF!)),$A$4:$A$8))*(-1/SQRT(2*PI())*EXP(-1*(NORMSINV($B$11))^2/2)/$B$11)</f>
        <v>-0.02522891688</v>
      </c>
      <c r="M259" s="36">
        <f t="array" ref="M259">SQRT(MMULT(MMULT(TRANSPOSE($A$4:$A$8),MMULT(TRANSPOSE(EXP(B260:F511)-1),EXP(B260:F511)-1)/COUNTA(#REF!)),$A$4:$A$8))*(-1/SQRT(2*PI())*EXP(-1*(NORMSINV($B$11))^2/2)/$B$11)</f>
        <v>-0.02340262809</v>
      </c>
      <c r="N259" s="101">
        <f t="shared" si="6"/>
        <v>-0.07978084025</v>
      </c>
      <c r="O259" s="100">
        <f>'Bond 1'!E248</f>
        <v>-0.0009175995596</v>
      </c>
      <c r="P259" s="36">
        <f>'Bond 3'!G247</f>
        <v>0.002439114014</v>
      </c>
      <c r="Q259" s="36">
        <f>'Bond 5'!I247</f>
        <v>-0.003926949107</v>
      </c>
      <c r="R259" s="36">
        <f>'Bond 10'!N247</f>
        <v>-0.001519230199</v>
      </c>
      <c r="S259" s="36">
        <f>'Bond 20'!X247</f>
        <v>-0.005477112913</v>
      </c>
      <c r="T259" s="101">
        <f t="shared" si="7"/>
        <v>-0.001880355553</v>
      </c>
    </row>
    <row r="260" ht="12.75" customHeight="1">
      <c r="A260" s="102">
        <f>Stocks!A276</f>
        <v>42794</v>
      </c>
      <c r="B260" s="287">
        <f>Bonds!V238/100</f>
        <v>-0.001</v>
      </c>
      <c r="C260" s="288">
        <f>Bonds!X238/100</f>
        <v>0.0003</v>
      </c>
      <c r="D260" s="288">
        <f>Bonds!Z238/100</f>
        <v>0.0004</v>
      </c>
      <c r="E260" s="288">
        <f>Bonds!AE238/100</f>
        <v>0.0002</v>
      </c>
      <c r="F260" s="289">
        <f>Bonds!AO238/100</f>
        <v>0.0004</v>
      </c>
      <c r="G260" s="36">
        <f t="array" ref="G260">SQRT(MMULT(MMULT(TRANSPOSE($A$4:$A$8),MMULT(TRANSPOSE(EXP(B261:$F$530)-1),EXP(B261:$F$530)-1)/COUNTA($F261:F$530)),$A$4:$A$8))*NORMSINV($B$11)</f>
        <v>-0.001340141</v>
      </c>
      <c r="H260" s="24">
        <f t="shared" si="3"/>
        <v>0</v>
      </c>
      <c r="I260" s="36">
        <f t="array" ref="I260">SQRT(MMULT(MMULT(TRANSPOSE($A$4:$A$8),MMULT(TRANSPOSE(EXP(B261:F512)-1),EXP(B261:F512)-1)/COUNTA(F261:F512)),$A$4:$A$8))*NORMSINV($B$11)</f>
        <v>-0.001294103034</v>
      </c>
      <c r="J260" s="24">
        <f t="shared" si="4"/>
        <v>0</v>
      </c>
      <c r="K260" s="36">
        <f t="shared" si="5"/>
        <v>-0.004237897946</v>
      </c>
      <c r="L260" s="100">
        <f t="array" ref="L260">SQRT(MMULT(MMULT(TRANSPOSE($A$4:$A$8),MMULT(TRANSPOSE(EXP(B261:$F$532)-1),EXP(B261:$F$532)-1)/COUNTA(#REF!)),$A$4:$A$8))*(-1/SQRT(2*PI())*EXP(-1*(NORMSINV($B$11))^2/2)/$B$11)</f>
        <v>-0.02522840762</v>
      </c>
      <c r="M260" s="36">
        <f t="array" ref="M260">SQRT(MMULT(MMULT(TRANSPOSE($A$4:$A$8),MMULT(TRANSPOSE(EXP(B261:F512)-1),EXP(B261:F512)-1)/COUNTA(#REF!)),$A$4:$A$8))*(-1/SQRT(2*PI())*EXP(-1*(NORMSINV($B$11))^2/2)/$B$11)</f>
        <v>-0.02353567125</v>
      </c>
      <c r="N260" s="101">
        <f t="shared" si="6"/>
        <v>-0.07977922983</v>
      </c>
      <c r="O260" s="100">
        <f>'Bond 1'!E249</f>
        <v>0.0009184423218</v>
      </c>
      <c r="P260" s="36">
        <f>'Bond 3'!G248</f>
        <v>-0.0008123071801</v>
      </c>
      <c r="Q260" s="36">
        <f>'Bond 5'!I248</f>
        <v>0.001743483467</v>
      </c>
      <c r="R260" s="36">
        <f>'Bond 10'!N248</f>
        <v>0.001518831501</v>
      </c>
      <c r="S260" s="36">
        <f>'Bond 20'!X248</f>
        <v>0.004370237745</v>
      </c>
      <c r="T260" s="101">
        <f t="shared" si="7"/>
        <v>0.001547737571</v>
      </c>
    </row>
    <row r="261" ht="12.75" customHeight="1">
      <c r="A261" s="102">
        <f>Stocks!A275</f>
        <v>42793</v>
      </c>
      <c r="B261" s="287">
        <f>Bonds!V239/100</f>
        <v>0.001</v>
      </c>
      <c r="C261" s="288">
        <f>Bonds!X239/100</f>
        <v>0.0004</v>
      </c>
      <c r="D261" s="288">
        <f>Bonds!Z239/100</f>
        <v>0</v>
      </c>
      <c r="E261" s="288">
        <f>Bonds!AE239/100</f>
        <v>-0.0001</v>
      </c>
      <c r="F261" s="289">
        <f>Bonds!AO239/100</f>
        <v>0.0004</v>
      </c>
      <c r="G261" s="36">
        <f t="array" ref="G261">SQRT(MMULT(MMULT(TRANSPOSE($A$4:$A$8),MMULT(TRANSPOSE(EXP(B262:$F$530)-1),EXP(B262:$F$530)-1)/COUNTA($F262:F$530)),$A$4:$A$8))*NORMSINV($B$11)</f>
        <v>-0.001341762599</v>
      </c>
      <c r="H261" s="24">
        <f t="shared" si="3"/>
        <v>0</v>
      </c>
      <c r="I261" s="36">
        <f t="array" ref="I261">SQRT(MMULT(MMULT(TRANSPOSE($A$4:$A$8),MMULT(TRANSPOSE(EXP(B262:F513)-1),EXP(B262:F513)-1)/COUNTA(F262:F513)),$A$4:$A$8))*NORMSINV($B$11)</f>
        <v>-0.00131578434</v>
      </c>
      <c r="J261" s="24">
        <f t="shared" si="4"/>
        <v>0</v>
      </c>
      <c r="K261" s="36">
        <f t="shared" si="5"/>
        <v>-0.004243025891</v>
      </c>
      <c r="L261" s="100">
        <f t="array" ref="L261">SQRT(MMULT(MMULT(TRANSPOSE($A$4:$A$8),MMULT(TRANSPOSE(EXP(B262:$F$532)-1),EXP(B262:$F$532)-1)/COUNTA(#REF!)),$A$4:$A$8))*(-1/SQRT(2*PI())*EXP(-1*(NORMSINV($B$11))^2/2)/$B$11)</f>
        <v>-0.02521211533</v>
      </c>
      <c r="M261" s="36">
        <f t="array" ref="M261">SQRT(MMULT(MMULT(TRANSPOSE($A$4:$A$8),MMULT(TRANSPOSE(EXP(B262:F513)-1),EXP(B262:F513)-1)/COUNTA(#REF!)),$A$4:$A$8))*(-1/SQRT(2*PI())*EXP(-1*(NORMSINV($B$11))^2/2)/$B$11)</f>
        <v>-0.02392998612</v>
      </c>
      <c r="N261" s="101">
        <f t="shared" si="6"/>
        <v>-0.07972770907</v>
      </c>
      <c r="O261" s="100">
        <f>'Bond 1'!E250</f>
        <v>-0.0009175995596</v>
      </c>
      <c r="P261" s="36">
        <f>'Bond 3'!G249</f>
        <v>-0.001083415158</v>
      </c>
      <c r="Q261" s="36">
        <f>'Bond 5'!I249</f>
        <v>0</v>
      </c>
      <c r="R261" s="36">
        <f>'Bond 10'!N249</f>
        <v>-0.0007597517691</v>
      </c>
      <c r="S261" s="36">
        <f>'Bond 20'!X249</f>
        <v>0.004380718776</v>
      </c>
      <c r="T261" s="101">
        <f t="shared" si="7"/>
        <v>0.0003239904578</v>
      </c>
    </row>
    <row r="262" ht="12.75" customHeight="1">
      <c r="A262" s="102">
        <f>Stocks!A274</f>
        <v>42790</v>
      </c>
      <c r="B262" s="287">
        <f>Bonds!V240/100</f>
        <v>0.0003</v>
      </c>
      <c r="C262" s="288">
        <f>Bonds!X240/100</f>
        <v>0.0004</v>
      </c>
      <c r="D262" s="288">
        <f>Bonds!Z240/100</f>
        <v>0.0004</v>
      </c>
      <c r="E262" s="288">
        <f>Bonds!AE240/100</f>
        <v>0.0001</v>
      </c>
      <c r="F262" s="289">
        <f>Bonds!AO240/100</f>
        <v>-0.0002</v>
      </c>
      <c r="G262" s="36">
        <f t="array" ref="G262">SQRT(MMULT(MMULT(TRANSPOSE($A$4:$A$8),MMULT(TRANSPOSE(EXP(B263:$F$530)-1),EXP(B263:$F$530)-1)/COUNTA($F263:F$530)),$A$4:$A$8))*NORMSINV($B$11)</f>
        <v>-0.001343962943</v>
      </c>
      <c r="H262" s="24">
        <f t="shared" si="3"/>
        <v>0</v>
      </c>
      <c r="I262" s="36">
        <f t="array" ref="I262">SQRT(MMULT(MMULT(TRANSPOSE($A$4:$A$8),MMULT(TRANSPOSE(EXP(B263:F514)-1),EXP(B263:F514)-1)/COUNTA(F263:F514)),$A$4:$A$8))*NORMSINV($B$11)</f>
        <v>-0.001316403475</v>
      </c>
      <c r="J262" s="24">
        <f t="shared" si="4"/>
        <v>0</v>
      </c>
      <c r="K262" s="36">
        <f t="shared" si="5"/>
        <v>-0.00424998399</v>
      </c>
      <c r="L262" s="100">
        <f t="array" ref="L262">SQRT(MMULT(MMULT(TRANSPOSE($A$4:$A$8),MMULT(TRANSPOSE(EXP(B263:$F$532)-1),EXP(B263:$F$532)-1)/COUNTA(#REF!)),$A$4:$A$8))*(-1/SQRT(2*PI())*EXP(-1*(NORMSINV($B$11))^2/2)/$B$11)</f>
        <v>-0.02520647722</v>
      </c>
      <c r="M262" s="36">
        <f t="array" ref="M262">SQRT(MMULT(MMULT(TRANSPOSE($A$4:$A$8),MMULT(TRANSPOSE(EXP(B263:F514)-1),EXP(B263:F514)-1)/COUNTA(#REF!)),$A$4:$A$8))*(-1/SQRT(2*PI())*EXP(-1*(NORMSINV($B$11))^2/2)/$B$11)</f>
        <v>-0.02394124625</v>
      </c>
      <c r="N262" s="101">
        <f t="shared" si="6"/>
        <v>-0.07970987981</v>
      </c>
      <c r="O262" s="100">
        <f>'Bond 1'!E251</f>
        <v>-0.0002755326965</v>
      </c>
      <c r="P262" s="36">
        <f>'Bond 3'!G250</f>
        <v>-0.001083818318</v>
      </c>
      <c r="Q262" s="36">
        <f>'Bond 5'!I250</f>
        <v>0.001744241162</v>
      </c>
      <c r="R262" s="36">
        <f>'Bond 10'!N250</f>
        <v>0.0007594750655</v>
      </c>
      <c r="S262" s="36">
        <f>'Bond 20'!X250</f>
        <v>-0.002195391429</v>
      </c>
      <c r="T262" s="101">
        <f t="shared" si="7"/>
        <v>-0.0002102052433</v>
      </c>
    </row>
    <row r="263" ht="12.75" customHeight="1">
      <c r="A263" s="102">
        <f>Stocks!A273</f>
        <v>42789</v>
      </c>
      <c r="B263" s="287">
        <f>Bonds!V241/100</f>
        <v>-0.0015</v>
      </c>
      <c r="C263" s="288">
        <f>Bonds!X241/100</f>
        <v>-0.0007</v>
      </c>
      <c r="D263" s="288">
        <f>Bonds!Z241/100</f>
        <v>-0.0001</v>
      </c>
      <c r="E263" s="288">
        <f>Bonds!AE241/100</f>
        <v>0.0001</v>
      </c>
      <c r="F263" s="289">
        <f>Bonds!AO241/100</f>
        <v>-0.0006</v>
      </c>
      <c r="G263" s="36">
        <f t="array" ref="G263">SQRT(MMULT(MMULT(TRANSPOSE($A$4:$A$8),MMULT(TRANSPOSE(EXP(B264:$F$530)-1),EXP(B264:$F$530)-1)/COUNTA($F264:F$530)),$A$4:$A$8))*NORMSINV($B$11)</f>
        <v>-0.001344117539</v>
      </c>
      <c r="H263" s="24">
        <f t="shared" si="3"/>
        <v>0</v>
      </c>
      <c r="I263" s="36">
        <f t="array" ref="I263">SQRT(MMULT(MMULT(TRANSPOSE($A$4:$A$8),MMULT(TRANSPOSE(EXP(B264:F515)-1),EXP(B264:F515)-1)/COUNTA(F264:F515)),$A$4:$A$8))*NORMSINV($B$11)</f>
        <v>-0.001316782033</v>
      </c>
      <c r="J263" s="24">
        <f t="shared" si="4"/>
        <v>0</v>
      </c>
      <c r="K263" s="36">
        <f t="shared" si="5"/>
        <v>-0.004250472865</v>
      </c>
      <c r="L263" s="100">
        <f t="array" ref="L263">SQRT(MMULT(MMULT(TRANSPOSE($A$4:$A$8),MMULT(TRANSPOSE(EXP(B264:$F$532)-1),EXP(B264:$F$532)-1)/COUNTA(#REF!)),$A$4:$A$8))*(-1/SQRT(2*PI())*EXP(-1*(NORMSINV($B$11))^2/2)/$B$11)</f>
        <v>-0.02516230034</v>
      </c>
      <c r="M263" s="36">
        <f t="array" ref="M263">SQRT(MMULT(MMULT(TRANSPOSE($A$4:$A$8),MMULT(TRANSPOSE(EXP(B264:F515)-1),EXP(B264:F515)-1)/COUNTA(#REF!)),$A$4:$A$8))*(-1/SQRT(2*PI())*EXP(-1*(NORMSINV($B$11))^2/2)/$B$11)</f>
        <v>-0.02394813104</v>
      </c>
      <c r="N263" s="101">
        <f t="shared" si="6"/>
        <v>-0.07957018025</v>
      </c>
      <c r="O263" s="100">
        <f>'Bond 1'!E252</f>
        <v>0.001378043179</v>
      </c>
      <c r="P263" s="36">
        <f>'Bond 3'!G251</f>
        <v>0.001897412339</v>
      </c>
      <c r="Q263" s="36">
        <f>'Bond 5'!I251</f>
        <v>-0.0004362513191</v>
      </c>
      <c r="R263" s="36">
        <f>'Bond 10'!N251</f>
        <v>0.0007595390964</v>
      </c>
      <c r="S263" s="36">
        <f>'Bond 20'!X251</f>
        <v>-0.00657588828</v>
      </c>
      <c r="T263" s="101">
        <f t="shared" si="7"/>
        <v>-0.000595428997</v>
      </c>
    </row>
    <row r="264" ht="12.75" customHeight="1">
      <c r="A264" s="102">
        <f>Stocks!A272</f>
        <v>42788</v>
      </c>
      <c r="B264" s="287">
        <f>Bonds!V242/100</f>
        <v>0.0004</v>
      </c>
      <c r="C264" s="288">
        <f>Bonds!X242/100</f>
        <v>0.0001</v>
      </c>
      <c r="D264" s="288">
        <f>Bonds!Z242/100</f>
        <v>0.0003</v>
      </c>
      <c r="E264" s="288">
        <f>Bonds!AE242/100</f>
        <v>0.0005</v>
      </c>
      <c r="F264" s="289">
        <f>Bonds!AO242/100</f>
        <v>-0.0002</v>
      </c>
      <c r="G264" s="36">
        <f t="array" ref="G264">SQRT(MMULT(MMULT(TRANSPOSE($A$4:$A$8),MMULT(TRANSPOSE(EXP(B265:$F$530)-1),EXP(B265:$F$530)-1)/COUNTA($F265:F$530)),$A$4:$A$8))*NORMSINV($B$11)</f>
        <v>-0.001346275852</v>
      </c>
      <c r="H264" s="24">
        <f t="shared" si="3"/>
        <v>0</v>
      </c>
      <c r="I264" s="36">
        <f t="array" ref="I264">SQRT(MMULT(MMULT(TRANSPOSE($A$4:$A$8),MMULT(TRANSPOSE(EXP(B265:F516)-1),EXP(B265:F516)-1)/COUNTA(F265:F516)),$A$4:$A$8))*NORMSINV($B$11)</f>
        <v>-0.001317964441</v>
      </c>
      <c r="J264" s="24">
        <f t="shared" si="4"/>
        <v>0</v>
      </c>
      <c r="K264" s="36">
        <f t="shared" si="5"/>
        <v>-0.00425729805</v>
      </c>
      <c r="L264" s="100">
        <f t="array" ref="L264">SQRT(MMULT(MMULT(TRANSPOSE($A$4:$A$8),MMULT(TRANSPOSE(EXP(B265:$F$532)-1),EXP(B265:$F$532)-1)/COUNTA(#REF!)),$A$4:$A$8))*(-1/SQRT(2*PI())*EXP(-1*(NORMSINV($B$11))^2/2)/$B$11)</f>
        <v>-0.02515546429</v>
      </c>
      <c r="M264" s="36">
        <f t="array" ref="M264">SQRT(MMULT(MMULT(TRANSPOSE($A$4:$A$8),MMULT(TRANSPOSE(EXP(B265:F516)-1),EXP(B265:F516)-1)/COUNTA(#REF!)),$A$4:$A$8))*(-1/SQRT(2*PI())*EXP(-1*(NORMSINV($B$11))^2/2)/$B$11)</f>
        <v>-0.02396963532</v>
      </c>
      <c r="N264" s="101">
        <f t="shared" si="6"/>
        <v>-0.07954856275</v>
      </c>
      <c r="O264" s="100">
        <f>'Bond 1'!E253</f>
        <v>-0.0003669724771</v>
      </c>
      <c r="P264" s="36">
        <f>'Bond 3'!G252</f>
        <v>-0.0002708816315</v>
      </c>
      <c r="Q264" s="36">
        <f>'Bond 5'!I252</f>
        <v>0.001308724369</v>
      </c>
      <c r="R264" s="36">
        <f>'Bond 10'!N252</f>
        <v>0.003799450181</v>
      </c>
      <c r="S264" s="36">
        <f>'Bond 20'!X252</f>
        <v>-0.002184643004</v>
      </c>
      <c r="T264" s="101">
        <f t="shared" si="7"/>
        <v>0.0004571354876</v>
      </c>
    </row>
    <row r="265" ht="12.75" customHeight="1">
      <c r="A265" s="102">
        <f>Stocks!A271</f>
        <v>42787</v>
      </c>
      <c r="B265" s="287">
        <f>Bonds!V243/100</f>
        <v>0.0009</v>
      </c>
      <c r="C265" s="288">
        <f>Bonds!X243/100</f>
        <v>0.0013</v>
      </c>
      <c r="D265" s="288">
        <f>Bonds!Z243/100</f>
        <v>0.0009</v>
      </c>
      <c r="E265" s="288">
        <f>Bonds!AE243/100</f>
        <v>0.0004</v>
      </c>
      <c r="F265" s="289">
        <f>Bonds!AO243/100</f>
        <v>0.0004</v>
      </c>
      <c r="G265" s="36">
        <f t="array" ref="G265">SQRT(MMULT(MMULT(TRANSPOSE($A$4:$A$8),MMULT(TRANSPOSE(EXP(B266:$F$530)-1),EXP(B266:$F$530)-1)/COUNTA($F266:F$530)),$A$4:$A$8))*NORMSINV($B$11)</f>
        <v>-0.001344195548</v>
      </c>
      <c r="H265" s="24">
        <f t="shared" si="3"/>
        <v>0</v>
      </c>
      <c r="I265" s="36">
        <f t="array" ref="I265">SQRT(MMULT(MMULT(TRANSPOSE($A$4:$A$8),MMULT(TRANSPOSE(EXP(B266:F517)-1),EXP(B266:F517)-1)/COUNTA(F266:F517)),$A$4:$A$8))*NORMSINV($B$11)</f>
        <v>-0.001313006756</v>
      </c>
      <c r="J265" s="24">
        <f t="shared" si="4"/>
        <v>0</v>
      </c>
      <c r="K265" s="36">
        <f t="shared" si="5"/>
        <v>-0.004250719553</v>
      </c>
      <c r="L265" s="100">
        <f t="array" ref="L265">SQRT(MMULT(MMULT(TRANSPOSE($A$4:$A$8),MMULT(TRANSPOSE(EXP(B266:$F$532)-1),EXP(B266:$F$532)-1)/COUNTA(#REF!)),$A$4:$A$8))*(-1/SQRT(2*PI())*EXP(-1*(NORMSINV($B$11))^2/2)/$B$11)</f>
        <v>-0.02506933726</v>
      </c>
      <c r="M265" s="36">
        <f t="array" ref="M265">SQRT(MMULT(MMULT(TRANSPOSE($A$4:$A$8),MMULT(TRANSPOSE(EXP(B266:F517)-1),EXP(B266:F517)-1)/COUNTA(#REF!)),$A$4:$A$8))*(-1/SQRT(2*PI())*EXP(-1*(NORMSINV($B$11))^2/2)/$B$11)</f>
        <v>-0.0238794706</v>
      </c>
      <c r="N265" s="101">
        <f t="shared" si="6"/>
        <v>-0.07927620516</v>
      </c>
      <c r="O265" s="100">
        <f>'Bond 1'!E254</f>
        <v>-0.0008259911894</v>
      </c>
      <c r="P265" s="36">
        <f>'Bond 3'!G253</f>
        <v>-0.003521783347</v>
      </c>
      <c r="Q265" s="36">
        <f>'Bond 5'!I253</f>
        <v>0.003927499268</v>
      </c>
      <c r="R265" s="36">
        <f>'Bond 10'!N253</f>
        <v>0.003042912567</v>
      </c>
      <c r="S265" s="36">
        <f>'Bond 20'!X253</f>
        <v>0.004362947317</v>
      </c>
      <c r="T265" s="101">
        <f t="shared" si="7"/>
        <v>0.001397116923</v>
      </c>
    </row>
    <row r="266" ht="12.75" customHeight="1">
      <c r="A266" s="102">
        <f>Stocks!A270</f>
        <v>42783</v>
      </c>
      <c r="B266" s="287">
        <f>Bonds!V244/100</f>
        <v>0.0007</v>
      </c>
      <c r="C266" s="288">
        <f>Bonds!X244/100</f>
        <v>0.001</v>
      </c>
      <c r="D266" s="288">
        <f>Bonds!Z244/100</f>
        <v>0.0011</v>
      </c>
      <c r="E266" s="288">
        <f>Bonds!AE244/100</f>
        <v>0.0004</v>
      </c>
      <c r="F266" s="289">
        <f>Bonds!AO244/100</f>
        <v>-0.0004</v>
      </c>
      <c r="G266" s="36">
        <f t="array" ref="G266">SQRT(MMULT(MMULT(TRANSPOSE($A$4:$A$8),MMULT(TRANSPOSE(EXP(B267:$F$530)-1),EXP(B267:$F$530)-1)/COUNTA($F267:F$530)),$A$4:$A$8))*NORMSINV($B$11)</f>
        <v>-0.001344347512</v>
      </c>
      <c r="H266" s="24">
        <f t="shared" si="3"/>
        <v>0</v>
      </c>
      <c r="I266" s="36">
        <f t="array" ref="I266">SQRT(MMULT(MMULT(TRANSPOSE($A$4:$A$8),MMULT(TRANSPOSE(EXP(B267:F518)-1),EXP(B267:F518)-1)/COUNTA(F267:F518)),$A$4:$A$8))*NORMSINV($B$11)</f>
        <v>-0.001328717248</v>
      </c>
      <c r="J266" s="24">
        <f t="shared" si="4"/>
        <v>0</v>
      </c>
      <c r="K266" s="36">
        <f t="shared" si="5"/>
        <v>-0.004251200104</v>
      </c>
      <c r="L266" s="100">
        <f t="array" ref="L266">SQRT(MMULT(MMULT(TRANSPOSE($A$4:$A$8),MMULT(TRANSPOSE(EXP(B267:$F$532)-1),EXP(B267:$F$532)-1)/COUNTA(#REF!)),$A$4:$A$8))*(-1/SQRT(2*PI())*EXP(-1*(NORMSINV($B$11))^2/2)/$B$11)</f>
        <v>-0.02502482069</v>
      </c>
      <c r="M266" s="36">
        <f t="array" ref="M266">SQRT(MMULT(MMULT(TRANSPOSE($A$4:$A$8),MMULT(TRANSPOSE(EXP(B267:F518)-1),EXP(B267:F518)-1)/COUNTA(#REF!)),$A$4:$A$8))*(-1/SQRT(2*PI())*EXP(-1*(NORMSINV($B$11))^2/2)/$B$11)</f>
        <v>-0.02416519513</v>
      </c>
      <c r="N266" s="101">
        <f t="shared" si="6"/>
        <v>-0.07913543142</v>
      </c>
      <c r="O266" s="100">
        <f>'Bond 1'!E255</f>
        <v>-0.0006429686782</v>
      </c>
      <c r="P266" s="36">
        <f>'Bond 3'!G254</f>
        <v>-0.0027124521</v>
      </c>
      <c r="Q266" s="36">
        <f>'Bond 5'!I254</f>
        <v>0.004804824873</v>
      </c>
      <c r="R266" s="36">
        <f>'Bond 10'!N254</f>
        <v>0.0030444846</v>
      </c>
      <c r="S266" s="36">
        <f>'Bond 20'!X254</f>
        <v>-0.004370025199</v>
      </c>
      <c r="T266" s="101">
        <f t="shared" si="7"/>
        <v>0.000024772699</v>
      </c>
    </row>
    <row r="267" ht="12.75" customHeight="1">
      <c r="A267" s="102">
        <f>Stocks!A269</f>
        <v>42782</v>
      </c>
      <c r="B267" s="287">
        <f>Bonds!V245/100</f>
        <v>0</v>
      </c>
      <c r="C267" s="288">
        <f>Bonds!X245/100</f>
        <v>0.0002</v>
      </c>
      <c r="D267" s="288">
        <f>Bonds!Z245/100</f>
        <v>0.0003</v>
      </c>
      <c r="E267" s="288">
        <f>Bonds!AE245/100</f>
        <v>0.0003</v>
      </c>
      <c r="F267" s="289">
        <f>Bonds!AO245/100</f>
        <v>0.0005</v>
      </c>
      <c r="G267" s="36">
        <f t="array" ref="G267">SQRT(MMULT(MMULT(TRANSPOSE($A$4:$A$8),MMULT(TRANSPOSE(EXP(B268:$F$530)-1),EXP(B268:$F$530)-1)/COUNTA($F268:F$530)),$A$4:$A$8))*NORMSINV($B$11)</f>
        <v>-0.001346384209</v>
      </c>
      <c r="H267" s="24">
        <f t="shared" si="3"/>
        <v>0</v>
      </c>
      <c r="I267" s="36">
        <f t="array" ref="I267">SQRT(MMULT(MMULT(TRANSPOSE($A$4:$A$8),MMULT(TRANSPOSE(EXP(B268:F519)-1),EXP(B268:F519)-1)/COUNTA(F268:F519)),$A$4:$A$8))*NORMSINV($B$11)</f>
        <v>-0.00133035285</v>
      </c>
      <c r="J267" s="24">
        <f t="shared" si="4"/>
        <v>0</v>
      </c>
      <c r="K267" s="36">
        <f t="shared" si="5"/>
        <v>-0.004257640705</v>
      </c>
      <c r="L267" s="100">
        <f t="array" ref="L267">SQRT(MMULT(MMULT(TRANSPOSE($A$4:$A$8),MMULT(TRANSPOSE(EXP(B268:$F$532)-1),EXP(B268:$F$532)-1)/COUNTA(#REF!)),$A$4:$A$8))*(-1/SQRT(2*PI())*EXP(-1*(NORMSINV($B$11))^2/2)/$B$11)</f>
        <v>-0.02501522115</v>
      </c>
      <c r="M267" s="36">
        <f t="array" ref="M267">SQRT(MMULT(MMULT(TRANSPOSE($A$4:$A$8),MMULT(TRANSPOSE(EXP(B268:F519)-1),EXP(B268:F519)-1)/COUNTA(#REF!)),$A$4:$A$8))*(-1/SQRT(2*PI())*EXP(-1*(NORMSINV($B$11))^2/2)/$B$11)</f>
        <v>-0.0241949416</v>
      </c>
      <c r="N267" s="101">
        <f t="shared" si="6"/>
        <v>-0.07910507502</v>
      </c>
      <c r="O267" s="100">
        <f>'Bond 1'!E256</f>
        <v>0</v>
      </c>
      <c r="P267" s="36">
        <f>'Bond 3'!G255</f>
        <v>-0.0005430165413</v>
      </c>
      <c r="Q267" s="36">
        <f>'Bond 5'!I255</f>
        <v>0.001312015957</v>
      </c>
      <c r="R267" s="36">
        <f>'Bond 10'!N255</f>
        <v>0.002284680355</v>
      </c>
      <c r="S267" s="36">
        <f>'Bond 20'!X255</f>
        <v>0.00544431542</v>
      </c>
      <c r="T267" s="101">
        <f t="shared" si="7"/>
        <v>0.001699599038</v>
      </c>
    </row>
    <row r="268" ht="12.75" customHeight="1">
      <c r="A268" s="102">
        <f>Stocks!A268</f>
        <v>42781</v>
      </c>
      <c r="B268" s="287">
        <f>Bonds!V246/100</f>
        <v>0.0003</v>
      </c>
      <c r="C268" s="288">
        <f>Bonds!X246/100</f>
        <v>-0.0003</v>
      </c>
      <c r="D268" s="288">
        <f>Bonds!Z246/100</f>
        <v>-0.0004</v>
      </c>
      <c r="E268" s="288">
        <f>Bonds!AE246/100</f>
        <v>-0.0004</v>
      </c>
      <c r="F268" s="289">
        <f>Bonds!AO246/100</f>
        <v>-0.0005</v>
      </c>
      <c r="G268" s="36">
        <f t="array" ref="G268">SQRT(MMULT(MMULT(TRANSPOSE($A$4:$A$8),MMULT(TRANSPOSE(EXP(B269:$F$530)-1),EXP(B269:$F$530)-1)/COUNTA($F269:F$530)),$A$4:$A$8))*NORMSINV($B$11)</f>
        <v>-0.001348433827</v>
      </c>
      <c r="H268" s="24">
        <f t="shared" si="3"/>
        <v>1</v>
      </c>
      <c r="I268" s="36">
        <f t="array" ref="I268">SQRT(MMULT(MMULT(TRANSPOSE($A$4:$A$8),MMULT(TRANSPOSE(EXP(B269:F520)-1),EXP(B269:F520)-1)/COUNTA(F269:F520)),$A$4:$A$8))*NORMSINV($B$11)</f>
        <v>-0.001330272828</v>
      </c>
      <c r="J268" s="24">
        <f t="shared" si="4"/>
        <v>1</v>
      </c>
      <c r="K268" s="36">
        <f t="shared" si="5"/>
        <v>-0.004264122167</v>
      </c>
      <c r="L268" s="100">
        <f t="array" ref="L268">SQRT(MMULT(MMULT(TRANSPOSE($A$4:$A$8),MMULT(TRANSPOSE(EXP(B269:$F$532)-1),EXP(B269:$F$532)-1)/COUNTA(#REF!)),$A$4:$A$8))*(-1/SQRT(2*PI())*EXP(-1*(NORMSINV($B$11))^2/2)/$B$11)</f>
        <v>-0.02500562694</v>
      </c>
      <c r="M268" s="36">
        <f t="array" ref="M268">SQRT(MMULT(MMULT(TRANSPOSE($A$4:$A$8),MMULT(TRANSPOSE(EXP(B269:F520)-1),EXP(B269:F520)-1)/COUNTA(#REF!)),$A$4:$A$8))*(-1/SQRT(2*PI())*EXP(-1*(NORMSINV($B$11))^2/2)/$B$11)</f>
        <v>-0.02419348624</v>
      </c>
      <c r="N268" s="101">
        <f t="shared" si="6"/>
        <v>-0.07907473545</v>
      </c>
      <c r="O268" s="100">
        <f>'Bond 1'!E257</f>
        <v>-0.0002757352941</v>
      </c>
      <c r="P268" s="36">
        <f>'Bond 3'!G256</f>
        <v>0.0008146846752</v>
      </c>
      <c r="Q268" s="36">
        <f>'Bond 5'!I256</f>
        <v>-0.00174995613</v>
      </c>
      <c r="R268" s="36">
        <f>'Bond 10'!N256</f>
        <v>-0.003048165565</v>
      </c>
      <c r="S268" s="36">
        <f>'Bond 20'!X256</f>
        <v>-0.005460004997</v>
      </c>
      <c r="T268" s="101">
        <f t="shared" si="7"/>
        <v>-0.001943835462</v>
      </c>
    </row>
    <row r="269" ht="12.75" customHeight="1">
      <c r="A269" s="102">
        <f>Stocks!A267</f>
        <v>42780</v>
      </c>
      <c r="B269" s="287">
        <f>Bonds!V247/100</f>
        <v>0.0003</v>
      </c>
      <c r="C269" s="288">
        <f>Bonds!X247/100</f>
        <v>0.0004</v>
      </c>
      <c r="D269" s="288">
        <f>Bonds!Z247/100</f>
        <v>0.0001</v>
      </c>
      <c r="E269" s="288">
        <f>Bonds!AE247/100</f>
        <v>-0.0004</v>
      </c>
      <c r="F269" s="289">
        <f>Bonds!AO247/100</f>
        <v>-0.0003</v>
      </c>
      <c r="G269" s="36">
        <f t="array" ref="G269">SQRT(MMULT(MMULT(TRANSPOSE($A$4:$A$8),MMULT(TRANSPOSE(EXP(B270:$F$530)-1),EXP(B270:$F$530)-1)/COUNTA($F270:F$530)),$A$4:$A$8))*NORMSINV($B$11)</f>
        <v>-0.001351011479</v>
      </c>
      <c r="H269" s="24">
        <f t="shared" si="3"/>
        <v>1</v>
      </c>
      <c r="I269" s="36">
        <f t="array" ref="I269">SQRT(MMULT(MMULT(TRANSPOSE($A$4:$A$8),MMULT(TRANSPOSE(EXP(B270:F521)-1),EXP(B270:F521)-1)/COUNTA(F270:F521)),$A$4:$A$8))*NORMSINV($B$11)</f>
        <v>-0.001335680517</v>
      </c>
      <c r="J269" s="24">
        <f t="shared" si="4"/>
        <v>1</v>
      </c>
      <c r="K269" s="36">
        <f t="shared" si="5"/>
        <v>-0.004272273418</v>
      </c>
      <c r="L269" s="100">
        <f t="array" ref="L269">SQRT(MMULT(MMULT(TRANSPOSE($A$4:$A$8),MMULT(TRANSPOSE(EXP(B270:$F$532)-1),EXP(B270:$F$532)-1)/COUNTA(#REF!)),$A$4:$A$8))*(-1/SQRT(2*PI())*EXP(-1*(NORMSINV($B$11))^2/2)/$B$11)</f>
        <v>-0.02500556984</v>
      </c>
      <c r="M269" s="36">
        <f t="array" ref="M269">SQRT(MMULT(MMULT(TRANSPOSE($A$4:$A$8),MMULT(TRANSPOSE(EXP(B270:F521)-1),EXP(B270:F521)-1)/COUNTA(#REF!)),$A$4:$A$8))*(-1/SQRT(2*PI())*EXP(-1*(NORMSINV($B$11))^2/2)/$B$11)</f>
        <v>-0.02429183512</v>
      </c>
      <c r="N269" s="101">
        <f t="shared" si="6"/>
        <v>-0.07907455487</v>
      </c>
      <c r="O269" s="100">
        <f>'Bond 1'!E258</f>
        <v>-0.000275811345</v>
      </c>
      <c r="P269" s="36">
        <f>'Bond 3'!G257</f>
        <v>-0.001085919711</v>
      </c>
      <c r="Q269" s="36">
        <f>'Bond 5'!I257</f>
        <v>0.0004372841143</v>
      </c>
      <c r="R269" s="36">
        <f>'Bond 10'!N257</f>
        <v>-0.003045545134</v>
      </c>
      <c r="S269" s="36">
        <f>'Bond 20'!X257</f>
        <v>-0.003266777653</v>
      </c>
      <c r="T269" s="101">
        <f t="shared" si="7"/>
        <v>-0.001447353946</v>
      </c>
    </row>
    <row r="270" ht="12.75" customHeight="1">
      <c r="A270" s="102">
        <f>Stocks!A266</f>
        <v>42779</v>
      </c>
      <c r="B270" s="287">
        <f>Bonds!V248/100</f>
        <v>-0.0001</v>
      </c>
      <c r="C270" s="288">
        <f>Bonds!X248/100</f>
        <v>-0.0004</v>
      </c>
      <c r="D270" s="288">
        <f>Bonds!Z248/100</f>
        <v>-0.0006</v>
      </c>
      <c r="E270" s="288">
        <f>Bonds!AE248/100</f>
        <v>-0.0006</v>
      </c>
      <c r="F270" s="289">
        <f>Bonds!AO248/100</f>
        <v>0.0002</v>
      </c>
      <c r="G270" s="36">
        <f t="array" ref="G270">SQRT(MMULT(MMULT(TRANSPOSE($A$4:$A$8),MMULT(TRANSPOSE(EXP(B271:$F$530)-1),EXP(B271:$F$530)-1)/COUNTA($F271:F$530)),$A$4:$A$8))*NORMSINV($B$11)</f>
        <v>-0.001352915353</v>
      </c>
      <c r="H270" s="24">
        <f t="shared" si="3"/>
        <v>0</v>
      </c>
      <c r="I270" s="36">
        <f t="array" ref="I270">SQRT(MMULT(MMULT(TRANSPOSE($A$4:$A$8),MMULT(TRANSPOSE(EXP(B271:F522)-1),EXP(B271:F522)-1)/COUNTA(F271:F522)),$A$4:$A$8))*NORMSINV($B$11)</f>
        <v>-0.001335779794</v>
      </c>
      <c r="J270" s="24">
        <f t="shared" si="4"/>
        <v>0</v>
      </c>
      <c r="K270" s="36">
        <f t="shared" si="5"/>
        <v>-0.004278293996</v>
      </c>
      <c r="L270" s="100">
        <f t="array" ref="L270">SQRT(MMULT(MMULT(TRANSPOSE($A$4:$A$8),MMULT(TRANSPOSE(EXP(B271:$F$532)-1),EXP(B271:$F$532)-1)/COUNTA(#REF!)),$A$4:$A$8))*(-1/SQRT(2*PI())*EXP(-1*(NORMSINV($B$11))^2/2)/$B$11)</f>
        <v>-0.02499279128</v>
      </c>
      <c r="M270" s="36">
        <f t="array" ref="M270">SQRT(MMULT(MMULT(TRANSPOSE($A$4:$A$8),MMULT(TRANSPOSE(EXP(B271:F522)-1),EXP(B271:F522)-1)/COUNTA(#REF!)),$A$4:$A$8))*(-1/SQRT(2*PI())*EXP(-1*(NORMSINV($B$11))^2/2)/$B$11)</f>
        <v>-0.02429364067</v>
      </c>
      <c r="N270" s="101">
        <f t="shared" si="6"/>
        <v>-0.07903414554</v>
      </c>
      <c r="O270" s="100">
        <f>'Bond 1'!E259</f>
        <v>0.00009196247931</v>
      </c>
      <c r="P270" s="36">
        <f>'Bond 3'!G258</f>
        <v>0.001086338493</v>
      </c>
      <c r="Q270" s="36">
        <f>'Bond 5'!I258</f>
        <v>-0.002623925597</v>
      </c>
      <c r="R270" s="36">
        <f>'Bond 10'!N258</f>
        <v>-0.004563535525</v>
      </c>
      <c r="S270" s="36">
        <f>'Bond 20'!X258</f>
        <v>0.002173492036</v>
      </c>
      <c r="T270" s="101">
        <f t="shared" si="7"/>
        <v>-0.0007671336227</v>
      </c>
    </row>
    <row r="271" ht="12.75" customHeight="1">
      <c r="A271" s="102">
        <f>Stocks!A265</f>
        <v>42776</v>
      </c>
      <c r="B271" s="287">
        <f>Bonds!V249/100</f>
        <v>0.0002</v>
      </c>
      <c r="C271" s="288">
        <f>Bonds!X249/100</f>
        <v>0</v>
      </c>
      <c r="D271" s="288">
        <f>Bonds!Z249/100</f>
        <v>0</v>
      </c>
      <c r="E271" s="288">
        <f>Bonds!AE249/100</f>
        <v>-0.0002</v>
      </c>
      <c r="F271" s="289">
        <f>Bonds!AO249/100</f>
        <v>-0.0006</v>
      </c>
      <c r="G271" s="36">
        <f t="array" ref="G271">SQRT(MMULT(MMULT(TRANSPOSE($A$4:$A$8),MMULT(TRANSPOSE(EXP(B272:$F$530)-1),EXP(B272:$F$530)-1)/COUNTA($F272:F$530)),$A$4:$A$8))*NORMSINV($B$11)</f>
        <v>-0.001355413731</v>
      </c>
      <c r="H271" s="24">
        <f t="shared" si="3"/>
        <v>1</v>
      </c>
      <c r="I271" s="36">
        <f t="array" ref="I271">SQRT(MMULT(MMULT(TRANSPOSE($A$4:$A$8),MMULT(TRANSPOSE(EXP(B272:F523)-1),EXP(B272:F523)-1)/COUNTA(F272:F523)),$A$4:$A$8))*NORMSINV($B$11)</f>
        <v>-0.001339829906</v>
      </c>
      <c r="J271" s="24">
        <f t="shared" si="4"/>
        <v>1</v>
      </c>
      <c r="K271" s="36">
        <f t="shared" si="5"/>
        <v>-0.004286194563</v>
      </c>
      <c r="L271" s="100">
        <f t="array" ref="L271">SQRT(MMULT(MMULT(TRANSPOSE($A$4:$A$8),MMULT(TRANSPOSE(EXP(B272:$F$532)-1),EXP(B272:$F$532)-1)/COUNTA(#REF!)),$A$4:$A$8))*(-1/SQRT(2*PI())*EXP(-1*(NORMSINV($B$11))^2/2)/$B$11)</f>
        <v>-0.02499074634</v>
      </c>
      <c r="M271" s="36">
        <f t="array" ref="M271">SQRT(MMULT(MMULT(TRANSPOSE($A$4:$A$8),MMULT(TRANSPOSE(EXP(B272:F523)-1),EXP(B272:F523)-1)/COUNTA(#REF!)),$A$4:$A$8))*(-1/SQRT(2*PI())*EXP(-1*(NORMSINV($B$11))^2/2)/$B$11)</f>
        <v>-0.02436729948</v>
      </c>
      <c r="N271" s="101">
        <f t="shared" si="6"/>
        <v>-0.07902767886</v>
      </c>
      <c r="O271" s="100">
        <f>'Bond 1'!E260</f>
        <v>-0.000183908046</v>
      </c>
      <c r="P271" s="36">
        <f>'Bond 3'!G259</f>
        <v>0</v>
      </c>
      <c r="Q271" s="36">
        <f>'Bond 5'!I259</f>
        <v>0</v>
      </c>
      <c r="R271" s="36">
        <f>'Bond 10'!N259</f>
        <v>-0.001519276442</v>
      </c>
      <c r="S271" s="36">
        <f>'Bond 20'!X259</f>
        <v>-0.006531487948</v>
      </c>
      <c r="T271" s="101">
        <f t="shared" si="7"/>
        <v>-0.001646934487</v>
      </c>
    </row>
    <row r="272" ht="12.75" customHeight="1">
      <c r="A272" s="102">
        <f>Stocks!A264</f>
        <v>42775</v>
      </c>
      <c r="B272" s="287">
        <f>Bonds!V250/100</f>
        <v>0.0001</v>
      </c>
      <c r="C272" s="288">
        <f>Bonds!X250/100</f>
        <v>0.0008</v>
      </c>
      <c r="D272" s="288">
        <f>Bonds!Z250/100</f>
        <v>0.0011</v>
      </c>
      <c r="E272" s="288">
        <f>Bonds!AE250/100</f>
        <v>0.001</v>
      </c>
      <c r="F272" s="289">
        <f>Bonds!AO250/100</f>
        <v>-0.0001</v>
      </c>
      <c r="G272" s="36">
        <f t="array" ref="G272">SQRT(MMULT(MMULT(TRANSPOSE($A$4:$A$8),MMULT(TRANSPOSE(EXP(B273:$F$530)-1),EXP(B273:$F$530)-1)/COUNTA($F273:F$530)),$A$4:$A$8))*NORMSINV($B$11)</f>
        <v>-0.001355434867</v>
      </c>
      <c r="H272" s="24">
        <f t="shared" si="3"/>
        <v>0</v>
      </c>
      <c r="I272" s="36">
        <f t="array" ref="I272">SQRT(MMULT(MMULT(TRANSPOSE($A$4:$A$8),MMULT(TRANSPOSE(EXP(B273:F524)-1),EXP(B273:F524)-1)/COUNTA(F273:F524)),$A$4:$A$8))*NORMSINV($B$11)</f>
        <v>-0.001345124058</v>
      </c>
      <c r="J272" s="24">
        <f t="shared" si="4"/>
        <v>0</v>
      </c>
      <c r="K272" s="36">
        <f t="shared" si="5"/>
        <v>-0.0042862614</v>
      </c>
      <c r="L272" s="100">
        <f t="array" ref="L272">SQRT(MMULT(MMULT(TRANSPOSE($A$4:$A$8),MMULT(TRANSPOSE(EXP(B273:$F$532)-1),EXP(B273:$F$532)-1)/COUNTA(#REF!)),$A$4:$A$8))*(-1/SQRT(2*PI())*EXP(-1*(NORMSINV($B$11))^2/2)/$B$11)</f>
        <v>-0.02494284394</v>
      </c>
      <c r="M272" s="36">
        <f t="array" ref="M272">SQRT(MMULT(MMULT(TRANSPOSE($A$4:$A$8),MMULT(TRANSPOSE(EXP(B273:F524)-1),EXP(B273:F524)-1)/COUNTA(#REF!)),$A$4:$A$8))*(-1/SQRT(2*PI())*EXP(-1*(NORMSINV($B$11))^2/2)/$B$11)</f>
        <v>-0.02446358349</v>
      </c>
      <c r="N272" s="101">
        <f t="shared" si="6"/>
        <v>-0.07887619817</v>
      </c>
      <c r="O272" s="100">
        <f>'Bond 1'!E261</f>
        <v>-0.00009197093718</v>
      </c>
      <c r="P272" s="36">
        <f>'Bond 3'!G260</f>
        <v>-0.002171818407</v>
      </c>
      <c r="Q272" s="36">
        <f>'Bond 5'!I260</f>
        <v>0.004807196681</v>
      </c>
      <c r="R272" s="36">
        <f>'Bond 10'!N260</f>
        <v>0.007592565103</v>
      </c>
      <c r="S272" s="36">
        <f>'Bond 20'!X260</f>
        <v>-0.00108447469</v>
      </c>
      <c r="T272" s="101">
        <f t="shared" si="7"/>
        <v>0.00181029955</v>
      </c>
    </row>
    <row r="273" ht="12.75" customHeight="1">
      <c r="A273" s="102">
        <f>Stocks!A263</f>
        <v>42774</v>
      </c>
      <c r="B273" s="287">
        <f>Bonds!V251/100</f>
        <v>0.0004</v>
      </c>
      <c r="C273" s="288">
        <f>Bonds!X251/100</f>
        <v>-0.0003</v>
      </c>
      <c r="D273" s="288">
        <f>Bonds!Z251/100</f>
        <v>-0.0005</v>
      </c>
      <c r="E273" s="288">
        <f>Bonds!AE251/100</f>
        <v>-0.0001</v>
      </c>
      <c r="F273" s="289">
        <f>Bonds!AO251/100</f>
        <v>-0.0006</v>
      </c>
      <c r="G273" s="36">
        <f t="array" ref="G273">SQRT(MMULT(MMULT(TRANSPOSE($A$4:$A$8),MMULT(TRANSPOSE(EXP(B274:$F$530)-1),EXP(B274:$F$530)-1)/COUNTA($F274:F$530)),$A$4:$A$8))*NORMSINV($B$11)</f>
        <v>-0.001357694344</v>
      </c>
      <c r="H273" s="24">
        <f t="shared" si="3"/>
        <v>1</v>
      </c>
      <c r="I273" s="36">
        <f t="array" ref="I273">SQRT(MMULT(MMULT(TRANSPOSE($A$4:$A$8),MMULT(TRANSPOSE(EXP(B274:F525)-1),EXP(B274:F525)-1)/COUNTA(F274:F525)),$A$4:$A$8))*NORMSINV($B$11)</f>
        <v>-0.001347423535</v>
      </c>
      <c r="J273" s="24">
        <f t="shared" si="4"/>
        <v>1</v>
      </c>
      <c r="K273" s="36">
        <f t="shared" si="5"/>
        <v>-0.004293406494</v>
      </c>
      <c r="L273" s="100">
        <f t="array" ref="L273">SQRT(MMULT(MMULT(TRANSPOSE($A$4:$A$8),MMULT(TRANSPOSE(EXP(B274:$F$532)-1),EXP(B274:$F$532)-1)/COUNTA(#REF!)),$A$4:$A$8))*(-1/SQRT(2*PI())*EXP(-1*(NORMSINV($B$11))^2/2)/$B$11)</f>
        <v>-0.02493595662</v>
      </c>
      <c r="M273" s="36">
        <f t="array" ref="M273">SQRT(MMULT(MMULT(TRANSPOSE($A$4:$A$8),MMULT(TRANSPOSE(EXP(B274:F525)-1),EXP(B274:F525)-1)/COUNTA(#REF!)),$A$4:$A$8))*(-1/SQRT(2*PI())*EXP(-1*(NORMSINV($B$11))^2/2)/$B$11)</f>
        <v>-0.02450540376</v>
      </c>
      <c r="N273" s="101">
        <f t="shared" si="6"/>
        <v>-0.07885441856</v>
      </c>
      <c r="O273" s="100">
        <f>'Bond 1'!E262</f>
        <v>-0.0003679175865</v>
      </c>
      <c r="P273" s="36">
        <f>'Bond 3'!G261</f>
        <v>0.0008150714644</v>
      </c>
      <c r="Q273" s="36">
        <f>'Bond 5'!I261</f>
        <v>-0.002187840387</v>
      </c>
      <c r="R273" s="36">
        <f>'Bond 10'!N261</f>
        <v>-0.0007608304857</v>
      </c>
      <c r="S273" s="36">
        <f>'Bond 20'!X261</f>
        <v>-0.006497959915</v>
      </c>
      <c r="T273" s="101">
        <f t="shared" si="7"/>
        <v>-0.001799895382</v>
      </c>
    </row>
    <row r="274" ht="12.75" customHeight="1">
      <c r="A274" s="102">
        <f>Stocks!A262</f>
        <v>42773</v>
      </c>
      <c r="B274" s="287">
        <f>Bonds!V252/100</f>
        <v>0.0008</v>
      </c>
      <c r="C274" s="288">
        <f>Bonds!X252/100</f>
        <v>0.0006</v>
      </c>
      <c r="D274" s="288">
        <f>Bonds!Z252/100</f>
        <v>0.0003</v>
      </c>
      <c r="E274" s="288">
        <f>Bonds!AE252/100</f>
        <v>0.0002</v>
      </c>
      <c r="F274" s="289">
        <f>Bonds!AO252/100</f>
        <v>0.0004</v>
      </c>
      <c r="G274" s="36">
        <f t="array" ref="G274">SQRT(MMULT(MMULT(TRANSPOSE($A$4:$A$8),MMULT(TRANSPOSE(EXP(B275:$F$530)-1),EXP(B275:$F$530)-1)/COUNTA($F275:F$530)),$A$4:$A$8))*NORMSINV($B$11)</f>
        <v>-0.001358697419</v>
      </c>
      <c r="H274" s="24">
        <f t="shared" si="3"/>
        <v>0</v>
      </c>
      <c r="I274" s="36">
        <f t="array" ref="I274">SQRT(MMULT(MMULT(TRANSPOSE($A$4:$A$8),MMULT(TRANSPOSE(EXP(B275:F526)-1),EXP(B275:F526)-1)/COUNTA(F275:F526)),$A$4:$A$8))*NORMSINV($B$11)</f>
        <v>-0.001349642814</v>
      </c>
      <c r="J274" s="24">
        <f t="shared" si="4"/>
        <v>0</v>
      </c>
      <c r="K274" s="36">
        <f t="shared" si="5"/>
        <v>-0.004296578496</v>
      </c>
      <c r="L274" s="100">
        <f t="array" ref="L274">SQRT(MMULT(MMULT(TRANSPOSE($A$4:$A$8),MMULT(TRANSPOSE(EXP(B275:$F$532)-1),EXP(B275:$F$532)-1)/COUNTA(#REF!)),$A$4:$A$8))*(-1/SQRT(2*PI())*EXP(-1*(NORMSINV($B$11))^2/2)/$B$11)</f>
        <v>-0.0249057828</v>
      </c>
      <c r="M274" s="36">
        <f t="array" ref="M274">SQRT(MMULT(MMULT(TRANSPOSE($A$4:$A$8),MMULT(TRANSPOSE(EXP(B275:F526)-1),EXP(B275:F526)-1)/COUNTA(#REF!)),$A$4:$A$8))*(-1/SQRT(2*PI())*EXP(-1*(NORMSINV($B$11))^2/2)/$B$11)</f>
        <v>-0.02454576546</v>
      </c>
      <c r="N274" s="101">
        <f t="shared" si="6"/>
        <v>-0.07875900056</v>
      </c>
      <c r="O274" s="100">
        <f>'Bond 1'!E263</f>
        <v>-0.0007361059993</v>
      </c>
      <c r="P274" s="36">
        <f>'Bond 3'!G262</f>
        <v>-0.001629641931</v>
      </c>
      <c r="Q274" s="36">
        <f>'Bond 5'!I262</f>
        <v>0.001311914657</v>
      </c>
      <c r="R274" s="36">
        <f>'Bond 10'!N262</f>
        <v>0.001521409656</v>
      </c>
      <c r="S274" s="36">
        <f>'Bond 20'!X262</f>
        <v>0.004316974692</v>
      </c>
      <c r="T274" s="101">
        <f t="shared" si="7"/>
        <v>0.0009569102148</v>
      </c>
    </row>
    <row r="275" ht="12.75" customHeight="1">
      <c r="A275" s="102">
        <f>Stocks!A261</f>
        <v>42772</v>
      </c>
      <c r="B275" s="287">
        <f>Bonds!V253/100</f>
        <v>-0.0011</v>
      </c>
      <c r="C275" s="288">
        <f>Bonds!X253/100</f>
        <v>0</v>
      </c>
      <c r="D275" s="288">
        <f>Bonds!Z253/100</f>
        <v>0</v>
      </c>
      <c r="E275" s="288">
        <f>Bonds!AE253/100</f>
        <v>-0.001</v>
      </c>
      <c r="F275" s="289">
        <f>Bonds!AO253/100</f>
        <v>-0.0018</v>
      </c>
      <c r="G275" s="36">
        <f t="array" ref="G275">SQRT(MMULT(MMULT(TRANSPOSE($A$4:$A$8),MMULT(TRANSPOSE(EXP(B276:$F$530)-1),EXP(B276:$F$530)-1)/COUNTA($F276:F$530)),$A$4:$A$8))*NORMSINV($B$11)</f>
        <v>-0.001356614908</v>
      </c>
      <c r="H275" s="24">
        <f t="shared" si="3"/>
        <v>1</v>
      </c>
      <c r="I275" s="36">
        <f t="array" ref="I275">SQRT(MMULT(MMULT(TRANSPOSE($A$4:$A$8),MMULT(TRANSPOSE(EXP(B276:F527)-1),EXP(B276:F527)-1)/COUNTA(F276:F527)),$A$4:$A$8))*NORMSINV($B$11)</f>
        <v>-0.001345004883</v>
      </c>
      <c r="J275" s="24">
        <f t="shared" si="4"/>
        <v>1</v>
      </c>
      <c r="K275" s="36">
        <f t="shared" si="5"/>
        <v>-0.004289993016</v>
      </c>
      <c r="L275" s="100">
        <f t="array" ref="L275">SQRT(MMULT(MMULT(TRANSPOSE($A$4:$A$8),MMULT(TRANSPOSE(EXP(B276:$F$532)-1),EXP(B276:$F$532)-1)/COUNTA(#REF!)),$A$4:$A$8))*(-1/SQRT(2*PI())*EXP(-1*(NORMSINV($B$11))^2/2)/$B$11)</f>
        <v>-0.02481899197</v>
      </c>
      <c r="M275" s="36">
        <f t="array" ref="M275">SQRT(MMULT(MMULT(TRANSPOSE($A$4:$A$8),MMULT(TRANSPOSE(EXP(B276:F527)-1),EXP(B276:F527)-1)/COUNTA(#REF!)),$A$4:$A$8))*(-1/SQRT(2*PI())*EXP(-1*(NORMSINV($B$11))^2/2)/$B$11)</f>
        <v>-0.02446141607</v>
      </c>
      <c r="N275" s="101">
        <f t="shared" si="6"/>
        <v>-0.07848454387</v>
      </c>
      <c r="O275" s="100">
        <f>'Bond 1'!E264</f>
        <v>0.001012891344</v>
      </c>
      <c r="P275" s="36">
        <f>'Bond 3'!G263</f>
        <v>0</v>
      </c>
      <c r="Q275" s="36">
        <f>'Bond 5'!I263</f>
        <v>0</v>
      </c>
      <c r="R275" s="36">
        <f>'Bond 10'!N263</f>
        <v>-0.007609164567</v>
      </c>
      <c r="S275" s="36">
        <f>'Bond 20'!X263</f>
        <v>-0.01946734802</v>
      </c>
      <c r="T275" s="101">
        <f t="shared" si="7"/>
        <v>-0.005212724248</v>
      </c>
    </row>
    <row r="276" ht="12.75" customHeight="1">
      <c r="A276" s="102">
        <f>Stocks!A260</f>
        <v>42769</v>
      </c>
      <c r="B276" s="287">
        <f>Bonds!V254/100</f>
        <v>0</v>
      </c>
      <c r="C276" s="288">
        <f>Bonds!X254/100</f>
        <v>-0.0007</v>
      </c>
      <c r="D276" s="288">
        <f>Bonds!Z254/100</f>
        <v>-0.0003</v>
      </c>
      <c r="E276" s="288">
        <f>Bonds!AE254/100</f>
        <v>0.0001</v>
      </c>
      <c r="F276" s="289">
        <f>Bonds!AO254/100</f>
        <v>0.0003</v>
      </c>
      <c r="G276" s="36">
        <f t="array" ref="G276">SQRT(MMULT(MMULT(TRANSPOSE($A$4:$A$8),MMULT(TRANSPOSE(EXP(B277:$F$530)-1),EXP(B277:$F$530)-1)/COUNTA($F277:F$530)),$A$4:$A$8))*NORMSINV($B$11)</f>
        <v>-0.00135917005</v>
      </c>
      <c r="H276" s="24">
        <f t="shared" si="3"/>
        <v>0</v>
      </c>
      <c r="I276" s="36">
        <f t="array" ref="I276">SQRT(MMULT(MMULT(TRANSPOSE($A$4:$A$8),MMULT(TRANSPOSE(EXP(B277:F528)-1),EXP(B277:F528)-1)/COUNTA(F277:F528)),$A$4:$A$8))*NORMSINV($B$11)</f>
        <v>-0.001357883738</v>
      </c>
      <c r="J276" s="24">
        <f t="shared" si="4"/>
        <v>0</v>
      </c>
      <c r="K276" s="36">
        <f t="shared" si="5"/>
        <v>-0.004298073085</v>
      </c>
      <c r="L276" s="100">
        <f t="array" ref="L276">SQRT(MMULT(MMULT(TRANSPOSE($A$4:$A$8),MMULT(TRANSPOSE(EXP(B277:$F$532)-1),EXP(B277:$F$532)-1)/COUNTA(#REF!)),$A$4:$A$8))*(-1/SQRT(2*PI())*EXP(-1*(NORMSINV($B$11))^2/2)/$B$11)</f>
        <v>-0.02481693353</v>
      </c>
      <c r="M276" s="36">
        <f t="array" ref="M276">SQRT(MMULT(MMULT(TRANSPOSE($A$4:$A$8),MMULT(TRANSPOSE(EXP(B277:F528)-1),EXP(B277:F528)-1)/COUNTA(#REF!)),$A$4:$A$8))*(-1/SQRT(2*PI())*EXP(-1*(NORMSINV($B$11))^2/2)/$B$11)</f>
        <v>-0.024695642</v>
      </c>
      <c r="N276" s="101">
        <f t="shared" si="6"/>
        <v>-0.07847803451</v>
      </c>
      <c r="O276" s="100">
        <f>'Bond 1'!E265</f>
        <v>0</v>
      </c>
      <c r="P276" s="36">
        <f>'Bond 3'!G264</f>
        <v>0.001902379858</v>
      </c>
      <c r="Q276" s="36">
        <f>'Bond 5'!I264</f>
        <v>-0.001312352493</v>
      </c>
      <c r="R276" s="36">
        <f>'Bond 10'!N264</f>
        <v>0.0007591723074</v>
      </c>
      <c r="S276" s="36">
        <f>'Bond 20'!X264</f>
        <v>0.003209116016</v>
      </c>
      <c r="T276" s="101">
        <f t="shared" si="7"/>
        <v>0.0009116631375</v>
      </c>
    </row>
    <row r="277" ht="12.75" customHeight="1">
      <c r="A277" s="102">
        <f>Stocks!A259</f>
        <v>42768</v>
      </c>
      <c r="B277" s="287">
        <f>Bonds!V255/100</f>
        <v>0.0011</v>
      </c>
      <c r="C277" s="288">
        <f>Bonds!X255/100</f>
        <v>0.0005</v>
      </c>
      <c r="D277" s="288">
        <f>Bonds!Z255/100</f>
        <v>0</v>
      </c>
      <c r="E277" s="288">
        <f>Bonds!AE255/100</f>
        <v>-0.0008</v>
      </c>
      <c r="F277" s="289">
        <f>Bonds!AO255/100</f>
        <v>-0.001</v>
      </c>
      <c r="G277" s="36">
        <f t="array" ref="G277">SQRT(MMULT(MMULT(TRANSPOSE($A$4:$A$8),MMULT(TRANSPOSE(EXP(B278:$F$530)-1),EXP(B278:$F$530)-1)/COUNTA($F278:F$530)),$A$4:$A$8))*NORMSINV($B$11)</f>
        <v>-0.001361841136</v>
      </c>
      <c r="H277" s="24">
        <f t="shared" si="3"/>
        <v>1</v>
      </c>
      <c r="I277" s="36">
        <f t="array" ref="I277">SQRT(MMULT(MMULT(TRANSPOSE($A$4:$A$8),MMULT(TRANSPOSE(EXP(B278:F529)-1),EXP(B278:F529)-1)/COUNTA(F278:F529)),$A$4:$A$8))*NORMSINV($B$11)</f>
        <v>-0.001361104173</v>
      </c>
      <c r="J277" s="24">
        <f t="shared" si="4"/>
        <v>1</v>
      </c>
      <c r="K277" s="36">
        <f t="shared" si="5"/>
        <v>-0.004306519801</v>
      </c>
      <c r="L277" s="100">
        <f t="array" ref="L277">SQRT(MMULT(MMULT(TRANSPOSE($A$4:$A$8),MMULT(TRANSPOSE(EXP(B278:$F$532)-1),EXP(B278:$F$532)-1)/COUNTA(#REF!)),$A$4:$A$8))*(-1/SQRT(2*PI())*EXP(-1*(NORMSINV($B$11))^2/2)/$B$11)</f>
        <v>-0.02481670808</v>
      </c>
      <c r="M277" s="36">
        <f t="array" ref="M277">SQRT(MMULT(MMULT(TRANSPOSE($A$4:$A$8),MMULT(TRANSPOSE(EXP(B278:F529)-1),EXP(B278:F529)-1)/COUNTA(#REF!)),$A$4:$A$8))*(-1/SQRT(2*PI())*EXP(-1*(NORMSINV($B$11))^2/2)/$B$11)</f>
        <v>-0.02475421161</v>
      </c>
      <c r="N277" s="101">
        <f t="shared" si="6"/>
        <v>-0.07847732157</v>
      </c>
      <c r="O277" s="100">
        <f>'Bond 1'!E266</f>
        <v>-0.001011866434</v>
      </c>
      <c r="P277" s="36">
        <f>'Bond 3'!G265</f>
        <v>-0.001357915465</v>
      </c>
      <c r="Q277" s="36">
        <f>'Bond 5'!I265</f>
        <v>0</v>
      </c>
      <c r="R277" s="36">
        <f>'Bond 10'!N265</f>
        <v>-0.006075869254</v>
      </c>
      <c r="S277" s="36">
        <f>'Bond 20'!X265</f>
        <v>-0.01072059709</v>
      </c>
      <c r="T277" s="101">
        <f t="shared" si="7"/>
        <v>-0.003833249648</v>
      </c>
    </row>
    <row r="278" ht="12.75" customHeight="1">
      <c r="A278" s="102">
        <f>Stocks!A258</f>
        <v>42767</v>
      </c>
      <c r="B278" s="287">
        <f>Bonds!V256/100</f>
        <v>0.0002</v>
      </c>
      <c r="C278" s="288">
        <f>Bonds!X256/100</f>
        <v>0.0003</v>
      </c>
      <c r="D278" s="288">
        <f>Bonds!Z256/100</f>
        <v>0.0005</v>
      </c>
      <c r="E278" s="288">
        <f>Bonds!AE256/100</f>
        <v>0.0009</v>
      </c>
      <c r="F278" s="289">
        <f>Bonds!AO256/100</f>
        <v>0.0008</v>
      </c>
      <c r="G278" s="36">
        <f t="array" ref="G278">SQRT(MMULT(MMULT(TRANSPOSE($A$4:$A$8),MMULT(TRANSPOSE(EXP(B279:$F$530)-1),EXP(B279:$F$530)-1)/COUNTA($F279:F$530)),$A$4:$A$8))*NORMSINV($B$11)</f>
        <v>-0.001362242367</v>
      </c>
      <c r="H278" s="24">
        <f t="shared" si="3"/>
        <v>0</v>
      </c>
      <c r="I278" s="36">
        <f t="array" ref="I278">SQRT(MMULT(MMULT(TRANSPOSE($A$4:$A$8),MMULT(TRANSPOSE(EXP(B279:F530)-1),EXP(B279:F530)-1)/COUNTA(F279:F530)),$A$4:$A$8))*NORMSINV($B$11)</f>
        <v>-0.001362242367</v>
      </c>
      <c r="J278" s="24">
        <f t="shared" si="4"/>
        <v>0</v>
      </c>
      <c r="K278" s="36">
        <f t="shared" si="5"/>
        <v>-0.004307788605</v>
      </c>
      <c r="L278" s="100">
        <f t="array" ref="L278">SQRT(MMULT(MMULT(TRANSPOSE($A$4:$A$8),MMULT(TRANSPOSE(EXP(B279:$F$532)-1),EXP(B279:$F$532)-1)/COUNTA(#REF!)),$A$4:$A$8))*(-1/SQRT(2*PI())*EXP(-1*(NORMSINV($B$11))^2/2)/$B$11)</f>
        <v>-0.02477491178</v>
      </c>
      <c r="M278" s="36">
        <f t="array" ref="M278">SQRT(MMULT(MMULT(TRANSPOSE($A$4:$A$8),MMULT(TRANSPOSE(EXP(B279:F530)-1),EXP(B279:F530)-1)/COUNTA(#REF!)),$A$4:$A$8))*(-1/SQRT(2*PI())*EXP(-1*(NORMSINV($B$11))^2/2)/$B$11)</f>
        <v>-0.02477491178</v>
      </c>
      <c r="N278" s="101">
        <f t="shared" si="6"/>
        <v>-0.07834515006</v>
      </c>
      <c r="O278" s="100">
        <f>'Bond 1'!E267</f>
        <v>-0.0001841620626</v>
      </c>
      <c r="P278" s="36">
        <f>'Bond 3'!G266</f>
        <v>-0.0008151304935</v>
      </c>
      <c r="Q278" s="36">
        <f>'Bond 5'!I266</f>
        <v>0.002186431661</v>
      </c>
      <c r="R278" s="36">
        <f>'Bond 10'!N266</f>
        <v>0.006821299527</v>
      </c>
      <c r="S278" s="36">
        <f>'Bond 20'!X266</f>
        <v>0.008521180672</v>
      </c>
      <c r="T278" s="101">
        <f t="shared" si="7"/>
        <v>0.003305923861</v>
      </c>
    </row>
    <row r="279" ht="12.75" customHeight="1">
      <c r="A279" s="274">
        <f>Stocks!A257</f>
        <v>42766</v>
      </c>
      <c r="B279" s="287">
        <f>Bonds!V257/100</f>
        <v>-0.0008</v>
      </c>
      <c r="C279" s="288">
        <f>Bonds!X257/100</f>
        <v>-0.0011</v>
      </c>
      <c r="D279" s="288">
        <f>Bonds!Z257/100</f>
        <v>-0.0014</v>
      </c>
      <c r="E279" s="288">
        <f>Bonds!AE257/100</f>
        <v>-0.0012</v>
      </c>
      <c r="F279" s="289">
        <f>Bonds!AO257/100</f>
        <v>-0.0012</v>
      </c>
      <c r="H279" s="3"/>
      <c r="J279" s="3"/>
      <c r="K279" s="3"/>
      <c r="L279" s="3"/>
      <c r="N279" s="3"/>
      <c r="T279" s="36"/>
    </row>
    <row r="280" ht="12.75" customHeight="1">
      <c r="A280" s="274">
        <f>Stocks!A256</f>
        <v>42765</v>
      </c>
      <c r="B280" s="287">
        <f>Bonds!V258/100</f>
        <v>0.0027</v>
      </c>
      <c r="C280" s="288">
        <f>Bonds!X258/100</f>
        <v>0.0011</v>
      </c>
      <c r="D280" s="288">
        <f>Bonds!Z258/100</f>
        <v>0.0005</v>
      </c>
      <c r="E280" s="288">
        <f>Bonds!AE258/100</f>
        <v>-0.0001</v>
      </c>
      <c r="F280" s="289">
        <f>Bonds!AO258/100</f>
        <v>-0.0009</v>
      </c>
      <c r="G280" s="3"/>
      <c r="H280" s="3"/>
      <c r="I280" s="3"/>
      <c r="J280" s="3"/>
      <c r="K280" s="3"/>
      <c r="L280" s="3"/>
      <c r="N280" s="3"/>
      <c r="O280" s="3"/>
      <c r="P280" s="3"/>
      <c r="Q280" s="3"/>
      <c r="R280" s="3"/>
      <c r="S280" s="3"/>
      <c r="T280" s="36"/>
    </row>
    <row r="281" ht="12.75" customHeight="1">
      <c r="A281" s="274">
        <f>Stocks!A255</f>
        <v>42762</v>
      </c>
      <c r="B281" s="287">
        <f>Bonds!V259/100</f>
        <v>0.0006</v>
      </c>
      <c r="C281" s="288">
        <f>Bonds!X259/100</f>
        <v>0.0003</v>
      </c>
      <c r="D281" s="288">
        <f>Bonds!Z259/100</f>
        <v>0.0009</v>
      </c>
      <c r="E281" s="288">
        <f>Bonds!AE259/100</f>
        <v>0.0013</v>
      </c>
      <c r="F281" s="289">
        <f>Bonds!AO259/100</f>
        <v>0.0009</v>
      </c>
      <c r="G281" s="3"/>
      <c r="H281" s="3"/>
      <c r="I281" s="3"/>
      <c r="J281" s="3"/>
      <c r="K281" s="3"/>
      <c r="L281" s="3"/>
      <c r="N281" s="3"/>
      <c r="O281" s="3"/>
      <c r="P281" s="3"/>
      <c r="Q281" s="3"/>
      <c r="R281" s="3"/>
      <c r="S281" s="3"/>
      <c r="T281" s="36"/>
    </row>
    <row r="282" ht="12.75" customHeight="1">
      <c r="A282" s="274">
        <f>Stocks!A254</f>
        <v>42761</v>
      </c>
      <c r="B282" s="287">
        <f>Bonds!V260/100</f>
        <v>0.0001</v>
      </c>
      <c r="C282" s="288">
        <f>Bonds!X260/100</f>
        <v>0.0004</v>
      </c>
      <c r="D282" s="288">
        <f>Bonds!Z260/100</f>
        <v>0.0005</v>
      </c>
      <c r="E282" s="288">
        <f>Bonds!AE260/100</f>
        <v>0.0005</v>
      </c>
      <c r="F282" s="289">
        <f>Bonds!AO260/100</f>
        <v>0.0004</v>
      </c>
      <c r="G282" s="3"/>
      <c r="H282" s="3"/>
      <c r="I282" s="3"/>
      <c r="J282" s="3"/>
      <c r="K282" s="3"/>
      <c r="L282" s="3"/>
      <c r="N282" s="3"/>
      <c r="O282" s="3"/>
      <c r="P282" s="3"/>
      <c r="Q282" s="3"/>
      <c r="R282" s="3"/>
      <c r="S282" s="3"/>
      <c r="T282" s="36"/>
    </row>
    <row r="283" ht="12.75" customHeight="1">
      <c r="A283" s="274">
        <f>Stocks!A253</f>
        <v>42760</v>
      </c>
      <c r="B283" s="287">
        <f>Bonds!V261/100</f>
        <v>-0.0004</v>
      </c>
      <c r="C283" s="288">
        <f>Bonds!X261/100</f>
        <v>0.0002</v>
      </c>
      <c r="D283" s="288">
        <f>Bonds!Z261/100</f>
        <v>0.0001</v>
      </c>
      <c r="E283" s="288">
        <f>Bonds!AE261/100</f>
        <v>0.0001</v>
      </c>
      <c r="F283" s="289">
        <f>Bonds!AO261/100</f>
        <v>0.0009</v>
      </c>
      <c r="G283" s="3"/>
      <c r="H283" s="3"/>
      <c r="I283" s="3"/>
      <c r="J283" s="3"/>
      <c r="K283" s="3"/>
      <c r="L283" s="3"/>
      <c r="N283" s="3"/>
      <c r="O283" s="3"/>
      <c r="P283" s="3"/>
      <c r="Q283" s="3"/>
      <c r="R283" s="3"/>
      <c r="S283" s="3"/>
      <c r="T283" s="36"/>
    </row>
    <row r="284" ht="12.75" customHeight="1">
      <c r="A284" s="274">
        <f>Stocks!A252</f>
        <v>42759</v>
      </c>
      <c r="B284" s="287">
        <f>Bonds!V262/100</f>
        <v>0.0005</v>
      </c>
      <c r="C284" s="288">
        <f>Bonds!X262/100</f>
        <v>-0.0004</v>
      </c>
      <c r="D284" s="288">
        <f>Bonds!Z262/100</f>
        <v>-0.0004</v>
      </c>
      <c r="E284" s="288">
        <f>Bonds!AE262/100</f>
        <v>0.0005</v>
      </c>
      <c r="F284" s="289">
        <f>Bonds!AO262/100</f>
        <v>0.0024</v>
      </c>
      <c r="G284" s="3"/>
      <c r="H284" s="3"/>
      <c r="I284" s="3"/>
      <c r="J284" s="3"/>
      <c r="K284" s="3"/>
      <c r="L284" s="3"/>
      <c r="N284" s="3"/>
      <c r="O284" s="3"/>
      <c r="P284" s="3"/>
      <c r="Q284" s="3"/>
      <c r="R284" s="3"/>
      <c r="S284" s="3"/>
      <c r="T284" s="36"/>
    </row>
    <row r="285" ht="12.75" customHeight="1">
      <c r="A285" s="274">
        <f>Stocks!A251</f>
        <v>42758</v>
      </c>
      <c r="B285" s="287">
        <f>Bonds!V263/100</f>
        <v>-0.0002</v>
      </c>
      <c r="C285" s="288">
        <f>Bonds!X263/100</f>
        <v>0</v>
      </c>
      <c r="D285" s="288">
        <f>Bonds!Z263/100</f>
        <v>0.0002</v>
      </c>
      <c r="E285" s="288">
        <f>Bonds!AE263/100</f>
        <v>0.0001</v>
      </c>
      <c r="F285" s="289">
        <f>Bonds!AO263/100</f>
        <v>-0.0007</v>
      </c>
      <c r="G285" s="3"/>
      <c r="H285" s="3"/>
      <c r="I285" s="3"/>
      <c r="J285" s="3"/>
      <c r="K285" s="3"/>
      <c r="L285" s="3"/>
      <c r="N285" s="3"/>
      <c r="O285" s="3"/>
      <c r="P285" s="3"/>
      <c r="Q285" s="3"/>
      <c r="R285" s="3"/>
      <c r="S285" s="3"/>
      <c r="T285" s="36"/>
    </row>
    <row r="286" ht="12.75" customHeight="1">
      <c r="A286" s="274">
        <f>Stocks!A250</f>
        <v>42755</v>
      </c>
      <c r="B286" s="287">
        <f>Bonds!V264/100</f>
        <v>0.0001</v>
      </c>
      <c r="C286" s="288">
        <f>Bonds!X264/100</f>
        <v>-0.0001</v>
      </c>
      <c r="D286" s="288">
        <f>Bonds!Z264/100</f>
        <v>0.0001</v>
      </c>
      <c r="E286" s="288">
        <f>Bonds!AE264/100</f>
        <v>0.0003</v>
      </c>
      <c r="F286" s="289">
        <f>Bonds!AO264/100</f>
        <v>0.0001</v>
      </c>
      <c r="G286" s="3"/>
      <c r="H286" s="3"/>
      <c r="I286" s="3"/>
      <c r="J286" s="3"/>
      <c r="K286" s="3"/>
      <c r="L286" s="3"/>
      <c r="N286" s="3"/>
      <c r="O286" s="3"/>
      <c r="P286" s="3"/>
      <c r="Q286" s="3"/>
      <c r="R286" s="3"/>
      <c r="S286" s="3"/>
      <c r="T286" s="36"/>
    </row>
    <row r="287" ht="12.75" customHeight="1">
      <c r="A287" s="274">
        <f>Stocks!A249</f>
        <v>42754</v>
      </c>
      <c r="B287" s="287">
        <f>Bonds!V265/100</f>
        <v>-0.0001</v>
      </c>
      <c r="C287" s="288">
        <f>Bonds!X265/100</f>
        <v>-0.0005</v>
      </c>
      <c r="D287" s="288">
        <f>Bonds!Z265/100</f>
        <v>-0.0005</v>
      </c>
      <c r="E287" s="288">
        <f>Bonds!AE265/100</f>
        <v>-0.0003</v>
      </c>
      <c r="F287" s="289">
        <f>Bonds!AO265/100</f>
        <v>-0.0004</v>
      </c>
      <c r="G287" s="3"/>
      <c r="H287" s="3"/>
      <c r="I287" s="3"/>
      <c r="J287" s="3"/>
      <c r="K287" s="3"/>
      <c r="L287" s="3"/>
      <c r="N287" s="3"/>
      <c r="O287" s="3"/>
      <c r="P287" s="3"/>
      <c r="Q287" s="3"/>
      <c r="R287" s="3"/>
      <c r="S287" s="3"/>
      <c r="T287" s="36"/>
    </row>
    <row r="288" ht="12.75" customHeight="1">
      <c r="A288" s="274">
        <f>Stocks!A248</f>
        <v>42753</v>
      </c>
      <c r="B288" s="287">
        <f>Bonds!V266/100</f>
        <v>-0.0003</v>
      </c>
      <c r="C288" s="288">
        <f>Bonds!X266/100</f>
        <v>0.0005</v>
      </c>
      <c r="D288" s="288">
        <f>Bonds!Z266/100</f>
        <v>0.0007</v>
      </c>
      <c r="E288" s="288">
        <f>Bonds!AE266/100</f>
        <v>0.0004</v>
      </c>
      <c r="F288" s="289">
        <f>Bonds!AO266/100</f>
        <v>0.0003</v>
      </c>
      <c r="G288" s="3"/>
      <c r="H288" s="3"/>
      <c r="I288" s="3"/>
      <c r="J288" s="3"/>
      <c r="K288" s="3"/>
      <c r="L288" s="3"/>
      <c r="N288" s="3"/>
      <c r="O288" s="3"/>
      <c r="P288" s="3"/>
      <c r="Q288" s="3"/>
      <c r="R288" s="3"/>
      <c r="S288" s="3"/>
      <c r="T288" s="36"/>
    </row>
    <row r="289" ht="12.75" customHeight="1">
      <c r="A289" s="274">
        <f>Stocks!A247</f>
        <v>42752</v>
      </c>
      <c r="B289" s="287">
        <f>Bonds!V267/100</f>
        <v>-0.0002</v>
      </c>
      <c r="C289" s="288">
        <f>Bonds!X267/100</f>
        <v>-0.0002</v>
      </c>
      <c r="D289" s="288">
        <f>Bonds!Z267/100</f>
        <v>-0.0001</v>
      </c>
      <c r="E289" s="288">
        <f>Bonds!AE267/100</f>
        <v>0.0001</v>
      </c>
      <c r="F289" s="289">
        <f>Bonds!AO267/100</f>
        <v>0.0004</v>
      </c>
      <c r="G289" s="3"/>
      <c r="H289" s="3"/>
      <c r="I289" s="3"/>
      <c r="J289" s="3"/>
      <c r="K289" s="3"/>
      <c r="L289" s="3"/>
      <c r="N289" s="3"/>
      <c r="O289" s="3"/>
      <c r="P289" s="3"/>
      <c r="Q289" s="3"/>
      <c r="R289" s="3"/>
      <c r="S289" s="3"/>
      <c r="T289" s="36"/>
    </row>
    <row r="290" ht="12.75" customHeight="1">
      <c r="A290" s="274">
        <f>Stocks!A246</f>
        <v>42748</v>
      </c>
      <c r="B290" s="287">
        <f>Bonds!V268/100</f>
        <v>-0.0002</v>
      </c>
      <c r="C290" s="288">
        <f>Bonds!X268/100</f>
        <v>-0.001</v>
      </c>
      <c r="D290" s="288">
        <f>Bonds!Z268/100</f>
        <v>-0.0015</v>
      </c>
      <c r="E290" s="288">
        <f>Bonds!AE268/100</f>
        <v>-0.0012</v>
      </c>
      <c r="F290" s="289">
        <f>Bonds!AO268/100</f>
        <v>-0.0008</v>
      </c>
      <c r="G290" s="3"/>
      <c r="H290" s="3"/>
      <c r="I290" s="3"/>
      <c r="J290" s="3"/>
      <c r="K290" s="3"/>
      <c r="L290" s="3"/>
      <c r="N290" s="3"/>
      <c r="O290" s="3"/>
      <c r="P290" s="3"/>
      <c r="Q290" s="3"/>
      <c r="R290" s="3"/>
      <c r="S290" s="3"/>
      <c r="T290" s="36"/>
    </row>
    <row r="291" ht="12.75" customHeight="1">
      <c r="A291" s="274">
        <f>Stocks!A245</f>
        <v>42747</v>
      </c>
      <c r="B291" s="287">
        <f>Bonds!V269/100</f>
        <v>0.0004</v>
      </c>
      <c r="C291" s="288">
        <f>Bonds!X269/100</f>
        <v>0.0001</v>
      </c>
      <c r="D291" s="288">
        <f>Bonds!Z269/100</f>
        <v>0.0005</v>
      </c>
      <c r="E291" s="288">
        <f>Bonds!AE269/100</f>
        <v>0.0007</v>
      </c>
      <c r="F291" s="289">
        <f>Bonds!AO269/100</f>
        <v>0.0005</v>
      </c>
      <c r="G291" s="3"/>
      <c r="H291" s="3"/>
      <c r="I291" s="3"/>
      <c r="J291" s="3"/>
      <c r="K291" s="3"/>
      <c r="L291" s="3"/>
      <c r="N291" s="3"/>
      <c r="O291" s="3"/>
      <c r="P291" s="3"/>
      <c r="Q291" s="3"/>
      <c r="R291" s="3"/>
      <c r="S291" s="3"/>
      <c r="T291" s="36"/>
    </row>
    <row r="292" ht="12.75" customHeight="1">
      <c r="A292" s="274">
        <f>Stocks!A244</f>
        <v>42746</v>
      </c>
      <c r="B292" s="287">
        <f>Bonds!V270/100</f>
        <v>-0.0013</v>
      </c>
      <c r="C292" s="288">
        <f>Bonds!X270/100</f>
        <v>-0.0007</v>
      </c>
      <c r="D292" s="288">
        <f>Bonds!Z270/100</f>
        <v>-0.0011</v>
      </c>
      <c r="E292" s="288">
        <f>Bonds!AE270/100</f>
        <v>-0.0008</v>
      </c>
      <c r="F292" s="289">
        <f>Bonds!AO270/100</f>
        <v>-0.0006</v>
      </c>
      <c r="G292" s="3"/>
      <c r="H292" s="3"/>
      <c r="I292" s="3"/>
      <c r="J292" s="3"/>
      <c r="K292" s="3"/>
      <c r="L292" s="3"/>
      <c r="N292" s="3"/>
      <c r="O292" s="3"/>
      <c r="P292" s="3"/>
      <c r="Q292" s="3"/>
      <c r="R292" s="3"/>
      <c r="S292" s="3"/>
      <c r="T292" s="36"/>
    </row>
    <row r="293" ht="12.75" customHeight="1">
      <c r="A293" s="274">
        <f>Stocks!A243</f>
        <v>42745</v>
      </c>
      <c r="B293" s="287">
        <f>Bonds!V271/100</f>
        <v>0.0014</v>
      </c>
      <c r="C293" s="288">
        <f>Bonds!X271/100</f>
        <v>-0.0001</v>
      </c>
      <c r="D293" s="288">
        <f>Bonds!Z271/100</f>
        <v>-0.0004</v>
      </c>
      <c r="E293" s="288">
        <f>Bonds!AE271/100</f>
        <v>-0.0014</v>
      </c>
      <c r="F293" s="289">
        <f>Bonds!AO271/100</f>
        <v>-0.0017</v>
      </c>
      <c r="G293" s="3"/>
      <c r="H293" s="3"/>
      <c r="I293" s="3"/>
      <c r="J293" s="3"/>
      <c r="K293" s="3"/>
      <c r="L293" s="3"/>
      <c r="N293" s="3"/>
      <c r="O293" s="3"/>
      <c r="P293" s="3"/>
      <c r="Q293" s="3"/>
      <c r="R293" s="3"/>
      <c r="S293" s="3"/>
      <c r="T293" s="36"/>
    </row>
    <row r="294" ht="12.75" customHeight="1">
      <c r="A294" s="274">
        <f>Stocks!A242</f>
        <v>42744</v>
      </c>
      <c r="B294" s="287">
        <f>Bonds!V272/100</f>
        <v>-0.0002</v>
      </c>
      <c r="C294" s="288">
        <f>Bonds!X272/100</f>
        <v>0.0004</v>
      </c>
      <c r="D294" s="288">
        <f>Bonds!Z272/100</f>
        <v>-0.0001</v>
      </c>
      <c r="E294" s="288">
        <f>Bonds!AE272/100</f>
        <v>-0.0002</v>
      </c>
      <c r="F294" s="289">
        <f>Bonds!AO272/100</f>
        <v>-0.0004</v>
      </c>
      <c r="G294" s="3"/>
      <c r="H294" s="3"/>
      <c r="I294" s="3"/>
      <c r="J294" s="3"/>
      <c r="K294" s="3"/>
      <c r="L294" s="3"/>
      <c r="N294" s="3"/>
      <c r="O294" s="3"/>
      <c r="P294" s="3"/>
      <c r="Q294" s="3"/>
      <c r="R294" s="3"/>
      <c r="S294" s="3"/>
      <c r="T294" s="36"/>
    </row>
    <row r="295" ht="12.75" customHeight="1">
      <c r="A295" s="274">
        <f>Stocks!A241</f>
        <v>42741</v>
      </c>
      <c r="B295" s="287">
        <f>Bonds!V273/100</f>
        <v>-0.0002</v>
      </c>
      <c r="C295" s="288">
        <f>Bonds!X273/100</f>
        <v>-0.0001</v>
      </c>
      <c r="D295" s="288">
        <f>Bonds!Z273/100</f>
        <v>-0.0003</v>
      </c>
      <c r="E295" s="288">
        <f>Bonds!AE273/100</f>
        <v>-0.0007</v>
      </c>
      <c r="F295" s="289">
        <f>Bonds!AO273/100</f>
        <v>-0.0004</v>
      </c>
      <c r="G295" s="3"/>
      <c r="H295" s="3"/>
      <c r="I295" s="3"/>
      <c r="J295" s="3"/>
      <c r="K295" s="3"/>
      <c r="L295" s="3"/>
      <c r="N295" s="3"/>
      <c r="O295" s="3"/>
      <c r="P295" s="3"/>
      <c r="Q295" s="3"/>
      <c r="R295" s="3"/>
      <c r="S295" s="3"/>
      <c r="T295" s="36"/>
    </row>
    <row r="296" ht="12.75" customHeight="1">
      <c r="A296" s="274">
        <f>Stocks!A240</f>
        <v>42740</v>
      </c>
      <c r="B296" s="287">
        <f>Bonds!V274/100</f>
        <v>-0.0001</v>
      </c>
      <c r="C296" s="288">
        <f>Bonds!X274/100</f>
        <v>-0.0007</v>
      </c>
      <c r="D296" s="288">
        <f>Bonds!Z274/100</f>
        <v>-0.0003</v>
      </c>
      <c r="E296" s="288">
        <f>Bonds!AE274/100</f>
        <v>0.0002</v>
      </c>
      <c r="F296" s="289">
        <f>Bonds!AO274/100</f>
        <v>0.0003</v>
      </c>
      <c r="G296" s="3"/>
      <c r="H296" s="3"/>
      <c r="I296" s="3"/>
      <c r="J296" s="3"/>
      <c r="K296" s="3"/>
      <c r="L296" s="3"/>
      <c r="N296" s="3"/>
      <c r="O296" s="3"/>
      <c r="P296" s="3"/>
      <c r="Q296" s="3"/>
      <c r="R296" s="3"/>
      <c r="S296" s="3"/>
      <c r="T296" s="36"/>
    </row>
    <row r="297" ht="12.75" customHeight="1">
      <c r="A297" s="274">
        <f>Stocks!A239</f>
        <v>42739</v>
      </c>
      <c r="B297" s="287">
        <f>Bonds!V275/100</f>
        <v>-0.0005</v>
      </c>
      <c r="C297" s="288">
        <f>Bonds!X275/100</f>
        <v>-0.0009</v>
      </c>
      <c r="D297" s="288">
        <f>Bonds!Z275/100</f>
        <v>-0.0008</v>
      </c>
      <c r="E297" s="288">
        <f>Bonds!AE275/100</f>
        <v>-0.0003</v>
      </c>
      <c r="F297" s="289">
        <f>Bonds!AO275/100</f>
        <v>0.001</v>
      </c>
      <c r="G297" s="3"/>
      <c r="H297" s="3"/>
      <c r="I297" s="3"/>
      <c r="J297" s="3"/>
      <c r="K297" s="3"/>
      <c r="L297" s="3"/>
      <c r="N297" s="3"/>
      <c r="O297" s="3"/>
      <c r="P297" s="3"/>
      <c r="Q297" s="3"/>
      <c r="R297" s="3"/>
      <c r="S297" s="3"/>
      <c r="T297" s="36"/>
    </row>
    <row r="298" ht="12.75" customHeight="1">
      <c r="A298" s="274">
        <f>Stocks!A238</f>
        <v>42738</v>
      </c>
      <c r="B298" s="287">
        <f>Bonds!V276/100</f>
        <v>-0.0008</v>
      </c>
      <c r="C298" s="288">
        <f>Bonds!X276/100</f>
        <v>0.0002</v>
      </c>
      <c r="D298" s="288">
        <f>Bonds!Z276/100</f>
        <v>0.0007</v>
      </c>
      <c r="E298" s="288">
        <f>Bonds!AE276/100</f>
        <v>0.0008</v>
      </c>
      <c r="F298" s="289">
        <f>Bonds!AO276/100</f>
        <v>0.0008</v>
      </c>
      <c r="G298" s="3"/>
      <c r="H298" s="3"/>
      <c r="I298" s="3"/>
      <c r="J298" s="3"/>
      <c r="K298" s="3"/>
      <c r="L298" s="3"/>
      <c r="N298" s="3"/>
      <c r="O298" s="3"/>
      <c r="P298" s="3"/>
      <c r="Q298" s="3"/>
      <c r="R298" s="3"/>
      <c r="S298" s="3"/>
      <c r="T298" s="36"/>
    </row>
    <row r="299" ht="12.75" customHeight="1">
      <c r="A299" s="274">
        <f>Stocks!A237</f>
        <v>42734</v>
      </c>
      <c r="B299" s="287">
        <f>Bonds!V277/100</f>
        <v>-0.0001</v>
      </c>
      <c r="C299" s="288">
        <f>Bonds!X277/100</f>
        <v>-0.0007</v>
      </c>
      <c r="D299" s="288">
        <f>Bonds!Z277/100</f>
        <v>-0.0008</v>
      </c>
      <c r="E299" s="288">
        <f>Bonds!AE277/100</f>
        <v>-0.0008</v>
      </c>
      <c r="F299" s="289">
        <f>Bonds!AO277/100</f>
        <v>-0.0007</v>
      </c>
      <c r="G299" s="3"/>
      <c r="H299" s="3"/>
      <c r="I299" s="3"/>
      <c r="J299" s="3"/>
      <c r="K299" s="3"/>
      <c r="L299" s="3"/>
      <c r="N299" s="3"/>
      <c r="O299" s="3"/>
      <c r="P299" s="3"/>
      <c r="Q299" s="3"/>
      <c r="R299" s="3"/>
      <c r="S299" s="3"/>
      <c r="T299" s="36"/>
    </row>
    <row r="300" ht="12.75" customHeight="1">
      <c r="A300" s="274">
        <f>Stocks!A236</f>
        <v>42733</v>
      </c>
      <c r="B300" s="287">
        <f>Bonds!V278/100</f>
        <v>-0.0005</v>
      </c>
      <c r="C300" s="288">
        <f>Bonds!X278/100</f>
        <v>0</v>
      </c>
      <c r="D300" s="288">
        <f>Bonds!Z278/100</f>
        <v>-0.0005</v>
      </c>
      <c r="E300" s="288">
        <f>Bonds!AE278/100</f>
        <v>-0.0011</v>
      </c>
      <c r="F300" s="289">
        <f>Bonds!AO278/100</f>
        <v>-0.0008</v>
      </c>
      <c r="G300" s="3"/>
      <c r="H300" s="3"/>
      <c r="I300" s="3"/>
      <c r="J300" s="3"/>
      <c r="K300" s="3"/>
      <c r="L300" s="3"/>
      <c r="N300" s="3"/>
      <c r="O300" s="3"/>
      <c r="P300" s="3"/>
      <c r="Q300" s="3"/>
      <c r="R300" s="3"/>
      <c r="S300" s="3"/>
      <c r="T300" s="36"/>
    </row>
    <row r="301" ht="12.75" customHeight="1">
      <c r="A301" s="274">
        <f>Stocks!A235</f>
        <v>42732</v>
      </c>
      <c r="B301" s="287">
        <f>Bonds!V279/100</f>
        <v>0.0004</v>
      </c>
      <c r="C301" s="288">
        <f>Bonds!X279/100</f>
        <v>0.0004</v>
      </c>
      <c r="D301" s="288">
        <f>Bonds!Z279/100</f>
        <v>-0.0001</v>
      </c>
      <c r="E301" s="288">
        <f>Bonds!AE279/100</f>
        <v>-0.0001</v>
      </c>
      <c r="F301" s="289">
        <f>Bonds!AO279/100</f>
        <v>0.0005</v>
      </c>
      <c r="G301" s="3"/>
      <c r="H301" s="3"/>
      <c r="I301" s="3"/>
      <c r="J301" s="3"/>
      <c r="K301" s="3"/>
      <c r="L301" s="3"/>
      <c r="N301" s="3"/>
      <c r="O301" s="3"/>
      <c r="P301" s="3"/>
      <c r="Q301" s="3"/>
      <c r="R301" s="3"/>
      <c r="S301" s="3"/>
      <c r="T301" s="36"/>
    </row>
    <row r="302" ht="12.75" customHeight="1">
      <c r="A302" s="274">
        <f>Stocks!A234</f>
        <v>42731</v>
      </c>
      <c r="B302" s="287">
        <f>Bonds!V280/100</f>
        <v>-0.0002</v>
      </c>
      <c r="C302" s="288">
        <f>Bonds!X280/100</f>
        <v>-0.0004</v>
      </c>
      <c r="D302" s="288">
        <f>Bonds!Z280/100</f>
        <v>-0.0001</v>
      </c>
      <c r="E302" s="288">
        <f>Bonds!AE280/100</f>
        <v>0.0002</v>
      </c>
      <c r="F302" s="289">
        <f>Bonds!AO280/100</f>
        <v>0.0004</v>
      </c>
      <c r="G302" s="3"/>
      <c r="H302" s="3"/>
      <c r="I302" s="3"/>
      <c r="J302" s="3"/>
      <c r="K302" s="3"/>
      <c r="L302" s="3"/>
      <c r="N302" s="3"/>
      <c r="O302" s="3"/>
      <c r="P302" s="3"/>
      <c r="Q302" s="3"/>
      <c r="R302" s="3"/>
      <c r="S302" s="3"/>
      <c r="T302" s="36"/>
    </row>
    <row r="303" ht="12.75" customHeight="1">
      <c r="A303" s="274">
        <f>Stocks!A233</f>
        <v>42727</v>
      </c>
      <c r="B303" s="287">
        <f>Bonds!V281/100</f>
        <v>0.0002</v>
      </c>
      <c r="C303" s="288">
        <f>Bonds!X281/100</f>
        <v>-0.0001</v>
      </c>
      <c r="D303" s="288">
        <f>Bonds!Z281/100</f>
        <v>-0.0003</v>
      </c>
      <c r="E303" s="288">
        <f>Bonds!AE281/100</f>
        <v>0</v>
      </c>
      <c r="F303" s="289">
        <f>Bonds!AO281/100</f>
        <v>0.0001</v>
      </c>
      <c r="G303" s="3"/>
      <c r="H303" s="3"/>
      <c r="I303" s="3"/>
      <c r="J303" s="3"/>
      <c r="K303" s="3"/>
      <c r="L303" s="3"/>
      <c r="N303" s="3"/>
      <c r="O303" s="3"/>
      <c r="P303" s="3"/>
      <c r="Q303" s="3"/>
      <c r="R303" s="3"/>
      <c r="S303" s="3"/>
      <c r="T303" s="36"/>
    </row>
    <row r="304" ht="12.75" customHeight="1">
      <c r="A304" s="274">
        <f>Stocks!A232</f>
        <v>42726</v>
      </c>
      <c r="B304" s="287">
        <f>Bonds!V282/100</f>
        <v>-0.0003</v>
      </c>
      <c r="C304" s="288">
        <f>Bonds!X282/100</f>
        <v>-0.0001</v>
      </c>
      <c r="D304" s="288">
        <f>Bonds!Z282/100</f>
        <v>-0.0001</v>
      </c>
      <c r="E304" s="288">
        <f>Bonds!AE282/100</f>
        <v>-0.0004</v>
      </c>
      <c r="F304" s="289">
        <f>Bonds!AO282/100</f>
        <v>-0.0002</v>
      </c>
      <c r="G304" s="3"/>
      <c r="H304" s="3"/>
      <c r="I304" s="3"/>
      <c r="J304" s="3"/>
      <c r="K304" s="3"/>
      <c r="L304" s="3"/>
      <c r="N304" s="3"/>
      <c r="O304" s="3"/>
      <c r="P304" s="3"/>
      <c r="Q304" s="3"/>
      <c r="R304" s="3"/>
      <c r="S304" s="3"/>
      <c r="T304" s="36"/>
    </row>
    <row r="305" ht="12.75" customHeight="1">
      <c r="A305" s="274">
        <f>Stocks!A231</f>
        <v>42725</v>
      </c>
      <c r="B305" s="287">
        <f>Bonds!V283/100</f>
        <v>0.0002</v>
      </c>
      <c r="C305" s="288">
        <f>Bonds!X283/100</f>
        <v>0</v>
      </c>
      <c r="D305" s="288">
        <f>Bonds!Z283/100</f>
        <v>-0.0001</v>
      </c>
      <c r="E305" s="288">
        <f>Bonds!AE283/100</f>
        <v>-0.0001</v>
      </c>
      <c r="F305" s="289">
        <f>Bonds!AO283/100</f>
        <v>-0.0003</v>
      </c>
      <c r="G305" s="3"/>
      <c r="H305" s="3"/>
      <c r="I305" s="3"/>
      <c r="J305" s="3"/>
      <c r="K305" s="3"/>
      <c r="L305" s="3"/>
      <c r="N305" s="3"/>
      <c r="O305" s="3"/>
      <c r="P305" s="3"/>
      <c r="Q305" s="3"/>
      <c r="R305" s="3"/>
      <c r="S305" s="3"/>
      <c r="T305" s="36"/>
    </row>
    <row r="306" ht="12.75" customHeight="1">
      <c r="A306" s="274">
        <f>Stocks!A230</f>
        <v>42724</v>
      </c>
      <c r="B306" s="287">
        <f>Bonds!V284/100</f>
        <v>0.0001</v>
      </c>
      <c r="C306" s="288">
        <f>Bonds!X284/100</f>
        <v>-0.0001</v>
      </c>
      <c r="D306" s="288">
        <f>Bonds!Z284/100</f>
        <v>0.0001</v>
      </c>
      <c r="E306" s="288">
        <f>Bonds!AE284/100</f>
        <v>0.0003</v>
      </c>
      <c r="F306" s="289">
        <f>Bonds!AO284/100</f>
        <v>0.0005</v>
      </c>
      <c r="G306" s="3"/>
      <c r="H306" s="3"/>
      <c r="I306" s="3"/>
      <c r="J306" s="3"/>
      <c r="K306" s="3"/>
      <c r="L306" s="3"/>
      <c r="N306" s="3"/>
      <c r="O306" s="3"/>
      <c r="P306" s="3"/>
      <c r="Q306" s="3"/>
      <c r="R306" s="3"/>
      <c r="S306" s="3"/>
      <c r="T306" s="36"/>
    </row>
    <row r="307" ht="12.75" customHeight="1">
      <c r="A307" s="274">
        <f>Stocks!A229</f>
        <v>42723</v>
      </c>
      <c r="B307" s="287">
        <f>Bonds!V285/100</f>
        <v>0.0002</v>
      </c>
      <c r="C307" s="288">
        <f>Bonds!X285/100</f>
        <v>0.0001</v>
      </c>
      <c r="D307" s="288">
        <f>Bonds!Z285/100</f>
        <v>0.0001</v>
      </c>
      <c r="E307" s="288">
        <f>Bonds!AE285/100</f>
        <v>-0.0001</v>
      </c>
      <c r="F307" s="289">
        <f>Bonds!AO285/100</f>
        <v>-0.0004</v>
      </c>
      <c r="G307" s="3"/>
      <c r="H307" s="3"/>
      <c r="I307" s="3"/>
      <c r="J307" s="3"/>
      <c r="K307" s="3"/>
      <c r="L307" s="3"/>
      <c r="N307" s="3"/>
      <c r="O307" s="3"/>
      <c r="P307" s="3"/>
      <c r="Q307" s="3"/>
      <c r="R307" s="3"/>
      <c r="S307" s="3"/>
      <c r="T307" s="36"/>
    </row>
    <row r="308" ht="12.75" customHeight="1">
      <c r="A308" s="274">
        <f>Stocks!A228</f>
        <v>42720</v>
      </c>
      <c r="B308" s="287">
        <f>Bonds!V286/100</f>
        <v>-0.0007</v>
      </c>
      <c r="C308" s="288">
        <f>Bonds!X286/100</f>
        <v>-0.0001</v>
      </c>
      <c r="D308" s="288">
        <f>Bonds!Z286/100</f>
        <v>-0.0001</v>
      </c>
      <c r="E308" s="288">
        <f>Bonds!AE286/100</f>
        <v>-0.0004</v>
      </c>
      <c r="F308" s="289">
        <f>Bonds!AO286/100</f>
        <v>-0.0005</v>
      </c>
      <c r="G308" s="3"/>
      <c r="H308" s="3"/>
      <c r="I308" s="3"/>
      <c r="J308" s="3"/>
      <c r="K308" s="3"/>
      <c r="L308" s="3"/>
      <c r="N308" s="3"/>
      <c r="O308" s="3"/>
      <c r="P308" s="3"/>
      <c r="Q308" s="3"/>
      <c r="R308" s="3"/>
      <c r="S308" s="3"/>
      <c r="T308" s="36"/>
    </row>
    <row r="309" ht="12.75" customHeight="1">
      <c r="A309" s="274">
        <f>Stocks!A227</f>
        <v>42719</v>
      </c>
      <c r="B309" s="287">
        <f>Bonds!V287/100</f>
        <v>0</v>
      </c>
      <c r="C309" s="288">
        <f>Bonds!X287/100</f>
        <v>0.0005</v>
      </c>
      <c r="D309" s="288">
        <f>Bonds!Z287/100</f>
        <v>0.0007</v>
      </c>
      <c r="E309" s="288">
        <f>Bonds!AE287/100</f>
        <v>0.0013</v>
      </c>
      <c r="F309" s="289">
        <f>Bonds!AO287/100</f>
        <v>0.0018</v>
      </c>
      <c r="G309" s="3"/>
      <c r="H309" s="3"/>
      <c r="I309" s="3"/>
      <c r="J309" s="3"/>
      <c r="K309" s="3"/>
      <c r="L309" s="3"/>
      <c r="N309" s="3"/>
      <c r="O309" s="3"/>
      <c r="P309" s="3"/>
      <c r="Q309" s="3"/>
      <c r="R309" s="3"/>
      <c r="S309" s="3"/>
      <c r="T309" s="36"/>
    </row>
    <row r="310" ht="12.75" customHeight="1">
      <c r="A310" s="274">
        <f>Stocks!A226</f>
        <v>42718</v>
      </c>
      <c r="B310" s="287">
        <f>Bonds!V288/100</f>
        <v>-0.0009</v>
      </c>
      <c r="C310" s="288">
        <f>Bonds!X288/100</f>
        <v>-0.0007</v>
      </c>
      <c r="D310" s="288">
        <f>Bonds!Z288/100</f>
        <v>-0.0003</v>
      </c>
      <c r="E310" s="288">
        <f>Bonds!AE288/100</f>
        <v>-0.0002</v>
      </c>
      <c r="F310" s="289">
        <f>Bonds!AO288/100</f>
        <v>-0.0001</v>
      </c>
      <c r="G310" s="3"/>
      <c r="H310" s="3"/>
      <c r="I310" s="3"/>
      <c r="J310" s="3"/>
      <c r="K310" s="3"/>
      <c r="L310" s="3"/>
      <c r="N310" s="3"/>
      <c r="O310" s="3"/>
      <c r="P310" s="3"/>
      <c r="Q310" s="3"/>
      <c r="R310" s="3"/>
      <c r="S310" s="3"/>
      <c r="T310" s="36"/>
    </row>
    <row r="311" ht="12.75" customHeight="1">
      <c r="A311" s="274">
        <f>Stocks!A225</f>
        <v>42717</v>
      </c>
      <c r="B311" s="287">
        <f>Bonds!V289/100</f>
        <v>0.0001</v>
      </c>
      <c r="C311" s="288">
        <f>Bonds!X289/100</f>
        <v>-0.0001</v>
      </c>
      <c r="D311" s="288">
        <f>Bonds!Z289/100</f>
        <v>-0.0004</v>
      </c>
      <c r="E311" s="288">
        <f>Bonds!AE289/100</f>
        <v>0.0002</v>
      </c>
      <c r="F311" s="289">
        <f>Bonds!AO289/100</f>
        <v>0.001</v>
      </c>
      <c r="G311" s="3"/>
      <c r="H311" s="3"/>
      <c r="I311" s="3"/>
      <c r="J311" s="3"/>
      <c r="K311" s="3"/>
      <c r="L311" s="3"/>
      <c r="N311" s="3"/>
      <c r="O311" s="3"/>
      <c r="P311" s="3"/>
      <c r="Q311" s="3"/>
      <c r="R311" s="3"/>
      <c r="S311" s="3"/>
      <c r="T311" s="36"/>
    </row>
    <row r="312" ht="12.75" customHeight="1">
      <c r="A312" s="274">
        <f>Stocks!A224</f>
        <v>42716</v>
      </c>
      <c r="B312" s="287">
        <f>Bonds!V290/100</f>
        <v>-0.0007</v>
      </c>
      <c r="C312" s="288">
        <f>Bonds!X290/100</f>
        <v>-0.0014</v>
      </c>
      <c r="D312" s="288">
        <f>Bonds!Z290/100</f>
        <v>-0.001</v>
      </c>
      <c r="E312" s="288">
        <f>Bonds!AE290/100</f>
        <v>-0.0004</v>
      </c>
      <c r="F312" s="289">
        <f>Bonds!AO290/100</f>
        <v>-0.0005</v>
      </c>
      <c r="G312" s="3"/>
      <c r="H312" s="3"/>
      <c r="I312" s="3"/>
      <c r="J312" s="3"/>
      <c r="K312" s="3"/>
      <c r="L312" s="3"/>
      <c r="N312" s="3"/>
      <c r="O312" s="3"/>
      <c r="P312" s="3"/>
      <c r="Q312" s="3"/>
      <c r="R312" s="3"/>
      <c r="S312" s="3"/>
      <c r="T312" s="36"/>
    </row>
    <row r="313" ht="12.75" customHeight="1">
      <c r="A313" s="274">
        <f>Stocks!A223</f>
        <v>42713</v>
      </c>
      <c r="B313" s="287">
        <f>Bonds!V291/100</f>
        <v>-0.0005</v>
      </c>
      <c r="C313" s="288">
        <f>Bonds!X291/100</f>
        <v>-0.0006</v>
      </c>
      <c r="D313" s="288">
        <f>Bonds!Z291/100</f>
        <v>-0.0003</v>
      </c>
      <c r="E313" s="288">
        <f>Bonds!AE291/100</f>
        <v>-0.0007</v>
      </c>
      <c r="F313" s="289">
        <f>Bonds!AO291/100</f>
        <v>-0.0009</v>
      </c>
      <c r="G313" s="3"/>
      <c r="H313" s="3"/>
      <c r="I313" s="3"/>
      <c r="J313" s="3"/>
      <c r="K313" s="3"/>
      <c r="L313" s="3"/>
      <c r="N313" s="3"/>
      <c r="O313" s="3"/>
      <c r="P313" s="3"/>
      <c r="Q313" s="3"/>
      <c r="R313" s="3"/>
      <c r="S313" s="3"/>
      <c r="T313" s="36"/>
    </row>
    <row r="314" ht="12.75" customHeight="1">
      <c r="A314" s="274">
        <f>Stocks!A222</f>
        <v>42712</v>
      </c>
      <c r="B314" s="287">
        <f>Bonds!V292/100</f>
        <v>-0.0001</v>
      </c>
      <c r="C314" s="288">
        <f>Bonds!X292/100</f>
        <v>-0.0007</v>
      </c>
      <c r="D314" s="288">
        <f>Bonds!Z292/100</f>
        <v>-0.0009</v>
      </c>
      <c r="E314" s="288">
        <f>Bonds!AE292/100</f>
        <v>-0.0006</v>
      </c>
      <c r="F314" s="289">
        <f>Bonds!AO292/100</f>
        <v>-0.0005</v>
      </c>
      <c r="G314" s="3"/>
      <c r="H314" s="3"/>
      <c r="I314" s="3"/>
      <c r="J314" s="3"/>
      <c r="K314" s="3"/>
      <c r="L314" s="3"/>
      <c r="N314" s="3"/>
      <c r="O314" s="3"/>
      <c r="P314" s="3"/>
      <c r="Q314" s="3"/>
      <c r="R314" s="3"/>
      <c r="S314" s="3"/>
      <c r="T314" s="36"/>
    </row>
    <row r="315" ht="12.75" customHeight="1">
      <c r="A315" s="274">
        <f>Stocks!A221</f>
        <v>42711</v>
      </c>
      <c r="B315" s="287">
        <f>Bonds!V293/100</f>
        <v>-0.0005</v>
      </c>
      <c r="C315" s="288">
        <f>Bonds!X293/100</f>
        <v>-0.0002</v>
      </c>
      <c r="D315" s="288">
        <f>Bonds!Z293/100</f>
        <v>-0.0007</v>
      </c>
      <c r="E315" s="288">
        <f>Bonds!AE293/100</f>
        <v>-0.0007</v>
      </c>
      <c r="F315" s="289">
        <f>Bonds!AO293/100</f>
        <v>-0.0005</v>
      </c>
      <c r="G315" s="3"/>
      <c r="H315" s="3"/>
      <c r="I315" s="3"/>
      <c r="J315" s="3"/>
      <c r="K315" s="3"/>
      <c r="L315" s="3"/>
      <c r="N315" s="3"/>
      <c r="O315" s="3"/>
      <c r="P315" s="3"/>
      <c r="Q315" s="3"/>
      <c r="R315" s="3"/>
      <c r="S315" s="3"/>
      <c r="T315" s="36"/>
    </row>
    <row r="316" ht="12.75" customHeight="1">
      <c r="A316" s="274">
        <f>Stocks!A220</f>
        <v>42710</v>
      </c>
      <c r="B316" s="287">
        <f>Bonds!V294/100</f>
        <v>-0.0006</v>
      </c>
      <c r="C316" s="288">
        <f>Bonds!X294/100</f>
        <v>-0.0006</v>
      </c>
      <c r="D316" s="288">
        <f>Bonds!Z294/100</f>
        <v>-0.0004</v>
      </c>
      <c r="E316" s="288">
        <f>Bonds!AE294/100</f>
        <v>-0.0005</v>
      </c>
      <c r="F316" s="289">
        <f>Bonds!AO294/100</f>
        <v>-0.0007</v>
      </c>
      <c r="G316" s="3"/>
      <c r="H316" s="3"/>
      <c r="I316" s="3"/>
      <c r="J316" s="3"/>
      <c r="K316" s="3"/>
      <c r="L316" s="3"/>
      <c r="N316" s="3"/>
      <c r="O316" s="3"/>
      <c r="P316" s="3"/>
      <c r="Q316" s="3"/>
      <c r="R316" s="3"/>
      <c r="S316" s="3"/>
      <c r="T316" s="36"/>
    </row>
    <row r="317" ht="12.75" customHeight="1">
      <c r="A317" s="274">
        <f>Stocks!A219</f>
        <v>42709</v>
      </c>
      <c r="B317" s="287">
        <f>Bonds!V295/100</f>
        <v>0</v>
      </c>
      <c r="C317" s="288">
        <f>Bonds!X295/100</f>
        <v>-0.0003</v>
      </c>
      <c r="D317" s="288">
        <f>Bonds!Z295/100</f>
        <v>-0.0005</v>
      </c>
      <c r="E317" s="288">
        <f>Bonds!AE295/100</f>
        <v>-0.0004</v>
      </c>
      <c r="F317" s="289">
        <f>Bonds!AO295/100</f>
        <v>-0.0004</v>
      </c>
      <c r="G317" s="3"/>
      <c r="H317" s="3"/>
      <c r="I317" s="3"/>
      <c r="J317" s="3"/>
      <c r="K317" s="3"/>
      <c r="L317" s="3"/>
      <c r="N317" s="3"/>
      <c r="O317" s="3"/>
      <c r="P317" s="3"/>
      <c r="Q317" s="3"/>
      <c r="R317" s="3"/>
      <c r="S317" s="3"/>
      <c r="T317" s="36"/>
    </row>
    <row r="318" ht="12.75" customHeight="1">
      <c r="A318" s="274">
        <f>Stocks!A218</f>
        <v>42706</v>
      </c>
      <c r="B318" s="287">
        <f>Bonds!V296/100</f>
        <v>0.0004</v>
      </c>
      <c r="C318" s="288">
        <f>Bonds!X296/100</f>
        <v>0.0003</v>
      </c>
      <c r="D318" s="288">
        <f>Bonds!Z296/100</f>
        <v>0.0002</v>
      </c>
      <c r="E318" s="288">
        <f>Bonds!AE296/100</f>
        <v>0</v>
      </c>
      <c r="F318" s="289">
        <f>Bonds!AO296/100</f>
        <v>0.0001</v>
      </c>
      <c r="G318" s="3"/>
      <c r="H318" s="3"/>
      <c r="I318" s="3"/>
      <c r="J318" s="3"/>
      <c r="K318" s="3"/>
      <c r="L318" s="3"/>
      <c r="N318" s="3"/>
      <c r="O318" s="3"/>
      <c r="P318" s="3"/>
      <c r="Q318" s="3"/>
      <c r="R318" s="3"/>
      <c r="S318" s="3"/>
      <c r="T318" s="36"/>
    </row>
    <row r="319" ht="12.75" customHeight="1">
      <c r="A319" s="274">
        <f>Stocks!A217</f>
        <v>42705</v>
      </c>
      <c r="B319" s="287">
        <f>Bonds!V297/100</f>
        <v>-0.0007</v>
      </c>
      <c r="C319" s="288">
        <f>Bonds!X297/100</f>
        <v>-0.0008</v>
      </c>
      <c r="D319" s="288">
        <f>Bonds!Z297/100</f>
        <v>-0.0007</v>
      </c>
      <c r="E319" s="288">
        <f>Bonds!AE297/100</f>
        <v>-0.0005</v>
      </c>
      <c r="F319" s="289">
        <f>Bonds!AO297/100</f>
        <v>-0.001</v>
      </c>
      <c r="G319" s="3"/>
      <c r="H319" s="3"/>
      <c r="I319" s="3"/>
      <c r="J319" s="3"/>
      <c r="K319" s="3"/>
      <c r="L319" s="3"/>
      <c r="N319" s="3"/>
      <c r="O319" s="3"/>
      <c r="P319" s="3"/>
      <c r="Q319" s="3"/>
      <c r="R319" s="3"/>
      <c r="S319" s="3"/>
      <c r="T319" s="36"/>
    </row>
    <row r="320" ht="12.75" customHeight="1">
      <c r="A320" s="274">
        <f>Stocks!A216</f>
        <v>42704</v>
      </c>
      <c r="B320" s="287">
        <f>Bonds!V298/100</f>
        <v>-0.0001</v>
      </c>
      <c r="C320" s="288">
        <f>Bonds!X298/100</f>
        <v>-0.0001</v>
      </c>
      <c r="D320" s="288">
        <f>Bonds!Z298/100</f>
        <v>-0.0002</v>
      </c>
      <c r="E320" s="288">
        <f>Bonds!AE298/100</f>
        <v>-0.0008</v>
      </c>
      <c r="F320" s="289">
        <f>Bonds!AO298/100</f>
        <v>-0.0004</v>
      </c>
      <c r="G320" s="3"/>
      <c r="H320" s="3"/>
      <c r="I320" s="3"/>
      <c r="J320" s="3"/>
      <c r="K320" s="3"/>
      <c r="L320" s="3"/>
      <c r="N320" s="3"/>
      <c r="O320" s="3"/>
      <c r="P320" s="3"/>
      <c r="Q320" s="3"/>
      <c r="R320" s="3"/>
      <c r="S320" s="3"/>
      <c r="T320" s="36"/>
    </row>
    <row r="321" ht="12.75" customHeight="1">
      <c r="A321" s="274">
        <f>Stocks!A215</f>
        <v>42703</v>
      </c>
      <c r="B321" s="287">
        <f>Bonds!V299/100</f>
        <v>0.0003</v>
      </c>
      <c r="C321" s="288">
        <f>Bonds!X299/100</f>
        <v>0.0005</v>
      </c>
      <c r="D321" s="288">
        <f>Bonds!Z299/100</f>
        <v>0.0004</v>
      </c>
      <c r="E321" s="288">
        <f>Bonds!AE299/100</f>
        <v>0.0006</v>
      </c>
      <c r="F321" s="289">
        <f>Bonds!AO299/100</f>
        <v>0.0003</v>
      </c>
      <c r="G321" s="3"/>
      <c r="H321" s="3"/>
      <c r="I321" s="3"/>
      <c r="J321" s="3"/>
      <c r="K321" s="3"/>
      <c r="L321" s="3"/>
      <c r="N321" s="3"/>
      <c r="O321" s="3"/>
      <c r="P321" s="3"/>
      <c r="Q321" s="3"/>
      <c r="R321" s="3"/>
      <c r="S321" s="3"/>
      <c r="T321" s="36"/>
    </row>
    <row r="322" ht="12.75" customHeight="1">
      <c r="A322" s="274">
        <f>Stocks!A214</f>
        <v>42702</v>
      </c>
      <c r="B322" s="287">
        <f>Bonds!V300/100</f>
        <v>-0.0003</v>
      </c>
      <c r="C322" s="288">
        <f>Bonds!X300/100</f>
        <v>0</v>
      </c>
      <c r="D322" s="288">
        <f>Bonds!Z300/100</f>
        <v>-0.0001</v>
      </c>
      <c r="E322" s="288">
        <f>Bonds!AE300/100</f>
        <v>-0.0003</v>
      </c>
      <c r="F322" s="289">
        <f>Bonds!AO300/100</f>
        <v>-0.0002</v>
      </c>
      <c r="G322" s="3"/>
      <c r="H322" s="3"/>
      <c r="I322" s="3"/>
      <c r="J322" s="3"/>
      <c r="K322" s="3"/>
      <c r="L322" s="3"/>
      <c r="N322" s="3"/>
      <c r="O322" s="3"/>
      <c r="P322" s="3"/>
      <c r="Q322" s="3"/>
      <c r="R322" s="3"/>
      <c r="S322" s="3"/>
      <c r="T322" s="36"/>
    </row>
    <row r="323" ht="12.75" customHeight="1">
      <c r="A323" s="274">
        <f>Stocks!A213</f>
        <v>42699</v>
      </c>
      <c r="B323" s="287">
        <f>Bonds!V301/100</f>
        <v>0.0008</v>
      </c>
      <c r="C323" s="288">
        <f>Bonds!X301/100</f>
        <v>0.0003</v>
      </c>
      <c r="D323" s="288">
        <f>Bonds!Z301/100</f>
        <v>0.0002</v>
      </c>
      <c r="E323" s="288">
        <f>Bonds!AE301/100</f>
        <v>0.0007</v>
      </c>
      <c r="F323" s="289">
        <f>Bonds!AO301/100</f>
        <v>0.0011</v>
      </c>
      <c r="G323" s="3"/>
      <c r="H323" s="3"/>
      <c r="I323" s="3"/>
      <c r="J323" s="3"/>
      <c r="K323" s="3"/>
      <c r="L323" s="3"/>
      <c r="N323" s="3"/>
      <c r="O323" s="3"/>
      <c r="P323" s="3"/>
      <c r="Q323" s="3"/>
      <c r="R323" s="3"/>
      <c r="S323" s="3"/>
      <c r="T323" s="36"/>
    </row>
    <row r="324" ht="12.75" customHeight="1">
      <c r="A324" s="274">
        <f>Stocks!A212</f>
        <v>42697</v>
      </c>
      <c r="B324" s="287">
        <f>Bonds!V302/100</f>
        <v>0.0002</v>
      </c>
      <c r="C324" s="288">
        <f>Bonds!X302/100</f>
        <v>-0.0002</v>
      </c>
      <c r="D324" s="288">
        <f>Bonds!Z302/100</f>
        <v>0</v>
      </c>
      <c r="E324" s="288">
        <f>Bonds!AE302/100</f>
        <v>0.0001</v>
      </c>
      <c r="F324" s="289">
        <f>Bonds!AO302/100</f>
        <v>-0.0002</v>
      </c>
      <c r="G324" s="3"/>
      <c r="H324" s="3"/>
      <c r="I324" s="3"/>
      <c r="J324" s="3"/>
      <c r="K324" s="3"/>
      <c r="L324" s="3"/>
      <c r="N324" s="3"/>
      <c r="O324" s="3"/>
      <c r="P324" s="3"/>
      <c r="Q324" s="3"/>
      <c r="R324" s="3"/>
      <c r="S324" s="3"/>
      <c r="T324" s="36"/>
    </row>
    <row r="325" ht="12.75" customHeight="1">
      <c r="A325" s="274">
        <f>Stocks!A211</f>
        <v>42696</v>
      </c>
      <c r="B325" s="287">
        <f>Bonds!V303/100</f>
        <v>-0.0001</v>
      </c>
      <c r="C325" s="288">
        <f>Bonds!X303/100</f>
        <v>0.0009</v>
      </c>
      <c r="D325" s="288">
        <f>Bonds!Z303/100</f>
        <v>0.001</v>
      </c>
      <c r="E325" s="288">
        <f>Bonds!AE303/100</f>
        <v>0.0008</v>
      </c>
      <c r="F325" s="289">
        <f>Bonds!AO303/100</f>
        <v>0.0006</v>
      </c>
      <c r="G325" s="3"/>
      <c r="H325" s="3"/>
      <c r="I325" s="3"/>
      <c r="J325" s="3"/>
      <c r="K325" s="3"/>
      <c r="L325" s="3"/>
      <c r="N325" s="3"/>
      <c r="O325" s="3"/>
      <c r="P325" s="3"/>
      <c r="Q325" s="3"/>
      <c r="R325" s="3"/>
      <c r="S325" s="3"/>
      <c r="T325" s="36"/>
    </row>
    <row r="326" ht="12.75" customHeight="1">
      <c r="A326" s="274">
        <f>Stocks!A210</f>
        <v>42695</v>
      </c>
      <c r="B326" s="287">
        <f>Bonds!V304/100</f>
        <v>0.0005</v>
      </c>
      <c r="C326" s="288">
        <f>Bonds!X304/100</f>
        <v>-0.0002</v>
      </c>
      <c r="D326" s="288">
        <f>Bonds!Z304/100</f>
        <v>-0.0002</v>
      </c>
      <c r="E326" s="288">
        <f>Bonds!AE304/100</f>
        <v>0.0001</v>
      </c>
      <c r="F326" s="289">
        <f>Bonds!AO304/100</f>
        <v>0.0004</v>
      </c>
      <c r="G326" s="3"/>
      <c r="H326" s="3"/>
      <c r="I326" s="3"/>
      <c r="J326" s="3"/>
      <c r="K326" s="3"/>
      <c r="L326" s="3"/>
      <c r="N326" s="3"/>
      <c r="O326" s="3"/>
      <c r="P326" s="3"/>
      <c r="Q326" s="3"/>
      <c r="R326" s="3"/>
      <c r="S326" s="3"/>
      <c r="T326" s="36"/>
    </row>
    <row r="327" ht="12.75" customHeight="1">
      <c r="A327" s="274">
        <f>Stocks!A209</f>
        <v>42692</v>
      </c>
      <c r="B327" s="287">
        <f>Bonds!V305/100</f>
        <v>-0.0005</v>
      </c>
      <c r="C327" s="288">
        <f>Bonds!X305/100</f>
        <v>-0.0005</v>
      </c>
      <c r="D327" s="288">
        <f>Bonds!Z305/100</f>
        <v>-0.0004</v>
      </c>
      <c r="E327" s="288">
        <f>Bonds!AE305/100</f>
        <v>-0.0002</v>
      </c>
      <c r="F327" s="289">
        <f>Bonds!AO305/100</f>
        <v>-0.0005</v>
      </c>
      <c r="G327" s="3"/>
      <c r="H327" s="3"/>
      <c r="I327" s="3"/>
      <c r="J327" s="3"/>
      <c r="K327" s="3"/>
      <c r="L327" s="3"/>
      <c r="N327" s="3"/>
      <c r="O327" s="3"/>
      <c r="P327" s="3"/>
      <c r="Q327" s="3"/>
      <c r="R327" s="3"/>
      <c r="S327" s="3"/>
      <c r="T327" s="36"/>
    </row>
    <row r="328" ht="12.75" customHeight="1">
      <c r="A328" s="274">
        <f>Stocks!A208</f>
        <v>42691</v>
      </c>
      <c r="B328" s="287">
        <f>Bonds!V306/100</f>
        <v>0.0007</v>
      </c>
      <c r="C328" s="288">
        <f>Bonds!X306/100</f>
        <v>-0.0001</v>
      </c>
      <c r="D328" s="288">
        <f>Bonds!Z306/100</f>
        <v>-0.0001</v>
      </c>
      <c r="E328" s="288">
        <f>Bonds!AE306/100</f>
        <v>-0.0001</v>
      </c>
      <c r="F328" s="289">
        <f>Bonds!AO306/100</f>
        <v>0.0001</v>
      </c>
      <c r="G328" s="3"/>
      <c r="H328" s="3"/>
      <c r="I328" s="3"/>
      <c r="J328" s="3"/>
      <c r="K328" s="3"/>
      <c r="L328" s="3"/>
      <c r="N328" s="3"/>
      <c r="O328" s="3"/>
      <c r="P328" s="3"/>
      <c r="Q328" s="3"/>
      <c r="R328" s="3"/>
      <c r="S328" s="3"/>
      <c r="T328" s="36"/>
    </row>
    <row r="329" ht="12.75" customHeight="1">
      <c r="A329" s="274">
        <f>Stocks!A207</f>
        <v>42690</v>
      </c>
      <c r="B329" s="287">
        <f>Bonds!V307/100</f>
        <v>-0.0009</v>
      </c>
      <c r="C329" s="288">
        <f>Bonds!X307/100</f>
        <v>-0.0005</v>
      </c>
      <c r="D329" s="288">
        <f>Bonds!Z307/100</f>
        <v>-0.0008</v>
      </c>
      <c r="E329" s="288">
        <f>Bonds!AE307/100</f>
        <v>-0.0008</v>
      </c>
      <c r="F329" s="289">
        <f>Bonds!AO307/100</f>
        <v>-0.0008</v>
      </c>
      <c r="G329" s="3"/>
      <c r="H329" s="3"/>
      <c r="I329" s="3"/>
      <c r="J329" s="3"/>
      <c r="K329" s="3"/>
      <c r="L329" s="3"/>
      <c r="N329" s="3"/>
      <c r="O329" s="3"/>
      <c r="P329" s="3"/>
      <c r="Q329" s="3"/>
      <c r="R329" s="3"/>
      <c r="S329" s="3"/>
      <c r="T329" s="36"/>
    </row>
    <row r="330" ht="12.75" customHeight="1">
      <c r="A330" s="274">
        <f>Stocks!A206</f>
        <v>42689</v>
      </c>
      <c r="B330" s="287">
        <f>Bonds!V308/100</f>
        <v>0.0002</v>
      </c>
      <c r="C330" s="288">
        <f>Bonds!X308/100</f>
        <v>0.0004</v>
      </c>
      <c r="D330" s="288">
        <f>Bonds!Z308/100</f>
        <v>0.0005</v>
      </c>
      <c r="E330" s="288">
        <f>Bonds!AE308/100</f>
        <v>0.0006</v>
      </c>
      <c r="F330" s="289">
        <f>Bonds!AO308/100</f>
        <v>0.0011</v>
      </c>
      <c r="G330" s="3"/>
      <c r="H330" s="3"/>
      <c r="I330" s="3"/>
      <c r="J330" s="3"/>
      <c r="K330" s="3"/>
      <c r="L330" s="3"/>
      <c r="N330" s="3"/>
      <c r="O330" s="3"/>
      <c r="P330" s="3"/>
      <c r="Q330" s="3"/>
      <c r="R330" s="3"/>
      <c r="S330" s="3"/>
      <c r="T330" s="36"/>
    </row>
    <row r="331" ht="12.75" customHeight="1">
      <c r="A331" s="274">
        <f>Stocks!A205</f>
        <v>42688</v>
      </c>
      <c r="B331" s="287">
        <f>Bonds!V309/100</f>
        <v>-0.0011</v>
      </c>
      <c r="C331" s="288">
        <f>Bonds!X309/100</f>
        <v>-0.0005</v>
      </c>
      <c r="D331" s="288">
        <f>Bonds!Z309/100</f>
        <v>-0.0007</v>
      </c>
      <c r="E331" s="288">
        <f>Bonds!AE309/100</f>
        <v>-0.0013</v>
      </c>
      <c r="F331" s="289">
        <f>Bonds!AO309/100</f>
        <v>-0.0014</v>
      </c>
      <c r="G331" s="3"/>
      <c r="H331" s="3"/>
      <c r="I331" s="3"/>
      <c r="J331" s="3"/>
      <c r="K331" s="3"/>
      <c r="L331" s="3"/>
      <c r="N331" s="3"/>
      <c r="O331" s="3"/>
      <c r="P331" s="3"/>
      <c r="Q331" s="3"/>
      <c r="R331" s="3"/>
      <c r="S331" s="3"/>
      <c r="T331" s="36"/>
    </row>
    <row r="332" ht="12.75" customHeight="1">
      <c r="A332" s="274">
        <f>Stocks!A204</f>
        <v>42685</v>
      </c>
      <c r="B332" s="287">
        <f>Bonds!V310/100</f>
        <v>-0.0003</v>
      </c>
      <c r="C332" s="288">
        <f>Bonds!X310/100</f>
        <v>0.0001</v>
      </c>
      <c r="D332" s="288">
        <f>Bonds!Z310/100</f>
        <v>0</v>
      </c>
      <c r="E332" s="288">
        <f>Bonds!AE310/100</f>
        <v>-0.0003</v>
      </c>
      <c r="F332" s="289">
        <f>Bonds!AO310/100</f>
        <v>-0.0006</v>
      </c>
      <c r="G332" s="3"/>
      <c r="H332" s="3"/>
      <c r="I332" s="3"/>
      <c r="J332" s="3"/>
      <c r="K332" s="3"/>
      <c r="L332" s="3"/>
      <c r="N332" s="3"/>
      <c r="O332" s="3"/>
      <c r="P332" s="3"/>
      <c r="Q332" s="3"/>
      <c r="R332" s="3"/>
      <c r="S332" s="3"/>
      <c r="T332" s="36"/>
    </row>
    <row r="333" ht="12.75" customHeight="1">
      <c r="A333" s="274">
        <f>Stocks!A203</f>
        <v>42684</v>
      </c>
      <c r="B333" s="287">
        <f>Bonds!V311/100</f>
        <v>0.0004</v>
      </c>
      <c r="C333" s="288">
        <f>Bonds!X311/100</f>
        <v>0.0009</v>
      </c>
      <c r="D333" s="288">
        <f>Bonds!Z311/100</f>
        <v>0.0015</v>
      </c>
      <c r="E333" s="288">
        <f>Bonds!AE311/100</f>
        <v>0.0024</v>
      </c>
      <c r="F333" s="289">
        <f>Bonds!AO311/100</f>
        <v>0.0028</v>
      </c>
      <c r="G333" s="3"/>
      <c r="H333" s="3"/>
      <c r="I333" s="3"/>
      <c r="J333" s="3"/>
      <c r="K333" s="3"/>
      <c r="L333" s="3"/>
      <c r="N333" s="3"/>
      <c r="O333" s="3"/>
      <c r="P333" s="3"/>
      <c r="Q333" s="3"/>
      <c r="R333" s="3"/>
      <c r="S333" s="3"/>
      <c r="T333" s="36"/>
    </row>
    <row r="334" ht="12.75" customHeight="1">
      <c r="A334" s="274">
        <f>Stocks!A202</f>
        <v>42683</v>
      </c>
      <c r="B334" s="287">
        <f>Bonds!V312/100</f>
        <v>-0.0006</v>
      </c>
      <c r="C334" s="288">
        <f>Bonds!X312/100</f>
        <v>0.0008</v>
      </c>
      <c r="D334" s="288">
        <f>Bonds!Z312/100</f>
        <v>0.0013</v>
      </c>
      <c r="E334" s="288">
        <f>Bonds!AE312/100</f>
        <v>0.0017</v>
      </c>
      <c r="F334" s="289">
        <f>Bonds!AO312/100</f>
        <v>0.0019</v>
      </c>
      <c r="G334" s="3"/>
      <c r="H334" s="3"/>
      <c r="I334" s="3"/>
      <c r="J334" s="3"/>
      <c r="K334" s="3"/>
      <c r="L334" s="3"/>
      <c r="N334" s="3"/>
      <c r="O334" s="3"/>
      <c r="P334" s="3"/>
      <c r="Q334" s="3"/>
      <c r="R334" s="3"/>
      <c r="S334" s="3"/>
      <c r="T334" s="36"/>
    </row>
    <row r="335" ht="12.75" customHeight="1">
      <c r="A335" s="274">
        <f>Stocks!A201</f>
        <v>42682</v>
      </c>
      <c r="B335" s="287">
        <f>Bonds!V313/100</f>
        <v>-0.0002</v>
      </c>
      <c r="C335" s="288">
        <f>Bonds!X313/100</f>
        <v>0.0007</v>
      </c>
      <c r="D335" s="288">
        <f>Bonds!Z313/100</f>
        <v>0.0004</v>
      </c>
      <c r="E335" s="288">
        <f>Bonds!AE313/100</f>
        <v>0.0002</v>
      </c>
      <c r="F335" s="289">
        <f>Bonds!AO313/100</f>
        <v>0.0003</v>
      </c>
      <c r="G335" s="3"/>
      <c r="H335" s="3"/>
      <c r="I335" s="3"/>
      <c r="J335" s="3"/>
      <c r="K335" s="3"/>
      <c r="L335" s="3"/>
      <c r="N335" s="3"/>
      <c r="O335" s="3"/>
      <c r="P335" s="3"/>
      <c r="Q335" s="3"/>
      <c r="R335" s="3"/>
      <c r="S335" s="3"/>
      <c r="T335" s="36"/>
    </row>
    <row r="336" ht="12.75" customHeight="1">
      <c r="A336" s="274">
        <f>Stocks!A200</f>
        <v>42681</v>
      </c>
      <c r="B336" s="287">
        <f>Bonds!V314/100</f>
        <v>0.0002</v>
      </c>
      <c r="C336" s="288">
        <f>Bonds!X314/100</f>
        <v>-0.0001</v>
      </c>
      <c r="D336" s="288">
        <f>Bonds!Z314/100</f>
        <v>-0.0001</v>
      </c>
      <c r="E336" s="288">
        <f>Bonds!AE314/100</f>
        <v>-0.0002</v>
      </c>
      <c r="F336" s="289">
        <f>Bonds!AO314/100</f>
        <v>-0.0003</v>
      </c>
      <c r="G336" s="3"/>
      <c r="H336" s="3"/>
      <c r="I336" s="3"/>
      <c r="J336" s="3"/>
      <c r="K336" s="3"/>
      <c r="L336" s="3"/>
      <c r="N336" s="3"/>
      <c r="O336" s="3"/>
      <c r="P336" s="3"/>
      <c r="Q336" s="3"/>
      <c r="R336" s="3"/>
      <c r="S336" s="3"/>
      <c r="T336" s="36"/>
    </row>
    <row r="337" ht="12.75" customHeight="1">
      <c r="A337" s="274">
        <f>Stocks!A199</f>
        <v>42678</v>
      </c>
      <c r="B337" s="287">
        <f>Bonds!V315/100</f>
        <v>0.0002</v>
      </c>
      <c r="C337" s="288">
        <f>Bonds!X315/100</f>
        <v>-0.001</v>
      </c>
      <c r="D337" s="288">
        <f>Bonds!Z315/100</f>
        <v>-0.0013</v>
      </c>
      <c r="E337" s="288">
        <f>Bonds!AE315/100</f>
        <v>-0.0011</v>
      </c>
      <c r="F337" s="289">
        <f>Bonds!AO315/100</f>
        <v>-0.0012</v>
      </c>
      <c r="G337" s="3"/>
      <c r="H337" s="3"/>
      <c r="I337" s="3"/>
      <c r="J337" s="3"/>
      <c r="K337" s="3"/>
      <c r="L337" s="3"/>
      <c r="N337" s="3"/>
      <c r="O337" s="3"/>
      <c r="P337" s="3"/>
      <c r="Q337" s="3"/>
      <c r="R337" s="3"/>
      <c r="S337" s="3"/>
      <c r="T337" s="36"/>
    </row>
    <row r="338" ht="12.75" customHeight="1">
      <c r="A338" s="274">
        <f>Stocks!A198</f>
        <v>42677</v>
      </c>
      <c r="B338" s="287">
        <f>Bonds!V316/100</f>
        <v>0.0006</v>
      </c>
      <c r="C338" s="288">
        <f>Bonds!X316/100</f>
        <v>-0.0002</v>
      </c>
      <c r="D338" s="288">
        <f>Bonds!Z316/100</f>
        <v>-0.0005</v>
      </c>
      <c r="E338" s="288">
        <f>Bonds!AE316/100</f>
        <v>-0.0006</v>
      </c>
      <c r="F338" s="289">
        <f>Bonds!AO316/100</f>
        <v>-0.0006</v>
      </c>
      <c r="G338" s="3"/>
      <c r="H338" s="3"/>
      <c r="I338" s="3"/>
      <c r="J338" s="3"/>
      <c r="K338" s="3"/>
      <c r="L338" s="3"/>
      <c r="N338" s="3"/>
      <c r="O338" s="3"/>
      <c r="P338" s="3"/>
      <c r="Q338" s="3"/>
      <c r="R338" s="3"/>
      <c r="S338" s="3"/>
      <c r="T338" s="36"/>
    </row>
    <row r="339" ht="12.75" customHeight="1">
      <c r="A339" s="274">
        <f>Stocks!A197</f>
        <v>42676</v>
      </c>
      <c r="B339" s="287">
        <f>Bonds!V317/100</f>
        <v>-0.0002</v>
      </c>
      <c r="C339" s="288">
        <f>Bonds!X317/100</f>
        <v>0.0004</v>
      </c>
      <c r="D339" s="288">
        <f>Bonds!Z317/100</f>
        <v>0.0006</v>
      </c>
      <c r="E339" s="288">
        <f>Bonds!AE317/100</f>
        <v>0.0007</v>
      </c>
      <c r="F339" s="289">
        <f>Bonds!AO317/100</f>
        <v>0.0007</v>
      </c>
      <c r="G339" s="3"/>
      <c r="H339" s="3"/>
      <c r="I339" s="3"/>
      <c r="J339" s="3"/>
      <c r="K339" s="3"/>
      <c r="L339" s="3"/>
      <c r="N339" s="3"/>
      <c r="O339" s="3"/>
      <c r="P339" s="3"/>
      <c r="Q339" s="3"/>
      <c r="R339" s="3"/>
      <c r="S339" s="3"/>
      <c r="T339" s="36"/>
    </row>
    <row r="340" ht="12.75" customHeight="1">
      <c r="A340" s="274">
        <f>Stocks!A196</f>
        <v>42675</v>
      </c>
      <c r="B340" s="287">
        <f>Bonds!V318/100</f>
        <v>-0.0002</v>
      </c>
      <c r="C340" s="288">
        <f>Bonds!X318/100</f>
        <v>-0.0003</v>
      </c>
      <c r="D340" s="288">
        <f>Bonds!Z318/100</f>
        <v>-0.0003</v>
      </c>
      <c r="E340" s="288">
        <f>Bonds!AE318/100</f>
        <v>-0.0003</v>
      </c>
      <c r="F340" s="289">
        <f>Bonds!AO318/100</f>
        <v>-0.0001</v>
      </c>
      <c r="G340" s="3"/>
      <c r="H340" s="3"/>
      <c r="I340" s="3"/>
      <c r="J340" s="3"/>
      <c r="K340" s="3"/>
      <c r="L340" s="3"/>
      <c r="N340" s="3"/>
      <c r="O340" s="3"/>
      <c r="P340" s="3"/>
      <c r="Q340" s="3"/>
      <c r="R340" s="3"/>
      <c r="S340" s="3"/>
      <c r="T340" s="36"/>
    </row>
    <row r="341" ht="12.75" customHeight="1">
      <c r="A341" s="274">
        <f>Stocks!A195</f>
        <v>42674</v>
      </c>
      <c r="B341" s="287">
        <f>Bonds!V319/100</f>
        <v>0.0008</v>
      </c>
      <c r="C341" s="288">
        <f>Bonds!X319/100</f>
        <v>-0.0001</v>
      </c>
      <c r="D341" s="288">
        <f>Bonds!Z319/100</f>
        <v>0.0003</v>
      </c>
      <c r="E341" s="288">
        <f>Bonds!AE319/100</f>
        <v>0.0007</v>
      </c>
      <c r="F341" s="289">
        <f>Bonds!AO319/100</f>
        <v>0.0006</v>
      </c>
      <c r="G341" s="3"/>
      <c r="H341" s="3"/>
      <c r="I341" s="3"/>
      <c r="J341" s="3"/>
      <c r="K341" s="3"/>
      <c r="L341" s="3"/>
      <c r="N341" s="3"/>
      <c r="O341" s="3"/>
      <c r="P341" s="3"/>
      <c r="Q341" s="3"/>
      <c r="R341" s="3"/>
      <c r="S341" s="3"/>
      <c r="T341" s="36"/>
    </row>
    <row r="342" ht="12.75" customHeight="1">
      <c r="A342" s="274">
        <f>Stocks!A194</f>
        <v>42671</v>
      </c>
      <c r="B342" s="287">
        <f>Bonds!V320/100</f>
        <v>0</v>
      </c>
      <c r="C342" s="288">
        <f>Bonds!X320/100</f>
        <v>0.0005</v>
      </c>
      <c r="D342" s="288">
        <f>Bonds!Z320/100</f>
        <v>0.0005</v>
      </c>
      <c r="E342" s="288">
        <f>Bonds!AE320/100</f>
        <v>0.0003</v>
      </c>
      <c r="F342" s="289">
        <f>Bonds!AO320/100</f>
        <v>0.0004</v>
      </c>
      <c r="G342" s="3"/>
      <c r="H342" s="3"/>
      <c r="I342" s="3"/>
      <c r="J342" s="3"/>
      <c r="K342" s="3"/>
      <c r="L342" s="3"/>
      <c r="N342" s="3"/>
      <c r="O342" s="3"/>
      <c r="P342" s="3"/>
      <c r="Q342" s="3"/>
      <c r="R342" s="3"/>
      <c r="S342" s="3"/>
      <c r="T342" s="36"/>
    </row>
    <row r="343" ht="12.75" customHeight="1">
      <c r="A343" s="274">
        <f>Stocks!A193</f>
        <v>42670</v>
      </c>
      <c r="B343" s="287">
        <f>Bonds!V321/100</f>
        <v>0.0003</v>
      </c>
      <c r="C343" s="288">
        <f>Bonds!X321/100</f>
        <v>0.0001</v>
      </c>
      <c r="D343" s="288">
        <f>Bonds!Z321/100</f>
        <v>0.0004</v>
      </c>
      <c r="E343" s="288">
        <f>Bonds!AE321/100</f>
        <v>0.0008</v>
      </c>
      <c r="F343" s="289">
        <f>Bonds!AO321/100</f>
        <v>0.0008</v>
      </c>
      <c r="G343" s="3"/>
      <c r="H343" s="3"/>
      <c r="I343" s="3"/>
      <c r="J343" s="3"/>
      <c r="K343" s="3"/>
      <c r="L343" s="3"/>
      <c r="N343" s="3"/>
      <c r="O343" s="3"/>
      <c r="P343" s="3"/>
      <c r="Q343" s="3"/>
      <c r="R343" s="3"/>
      <c r="S343" s="3"/>
      <c r="T343" s="36"/>
    </row>
    <row r="344" ht="12.75" customHeight="1">
      <c r="A344" s="274">
        <f>Stocks!A192</f>
        <v>42669</v>
      </c>
      <c r="B344" s="287">
        <f>Bonds!V322/100</f>
        <v>-0.0007</v>
      </c>
      <c r="C344" s="288">
        <f>Bonds!X322/100</f>
        <v>0.0007</v>
      </c>
      <c r="D344" s="288">
        <f>Bonds!Z322/100</f>
        <v>0.0006</v>
      </c>
      <c r="E344" s="288">
        <f>Bonds!AE322/100</f>
        <v>0.0003</v>
      </c>
      <c r="F344" s="289">
        <f>Bonds!AO322/100</f>
        <v>0.0004</v>
      </c>
      <c r="G344" s="3"/>
      <c r="H344" s="3"/>
      <c r="I344" s="3"/>
      <c r="J344" s="3"/>
      <c r="K344" s="3"/>
      <c r="L344" s="3"/>
      <c r="N344" s="3"/>
      <c r="O344" s="3"/>
      <c r="P344" s="3"/>
      <c r="Q344" s="3"/>
      <c r="R344" s="3"/>
      <c r="S344" s="3"/>
      <c r="T344" s="36"/>
    </row>
    <row r="345" ht="12.75" customHeight="1">
      <c r="A345" s="274">
        <f>Stocks!A191</f>
        <v>42668</v>
      </c>
      <c r="B345" s="287">
        <f>Bonds!V323/100</f>
        <v>-0.0002</v>
      </c>
      <c r="C345" s="288">
        <f>Bonds!X323/100</f>
        <v>-0.0001</v>
      </c>
      <c r="D345" s="288">
        <f>Bonds!Z323/100</f>
        <v>0</v>
      </c>
      <c r="E345" s="288">
        <f>Bonds!AE323/100</f>
        <v>0.0005</v>
      </c>
      <c r="F345" s="289">
        <f>Bonds!AO323/100</f>
        <v>0.0005</v>
      </c>
      <c r="G345" s="3"/>
      <c r="H345" s="3"/>
      <c r="I345" s="3"/>
      <c r="J345" s="3"/>
      <c r="K345" s="3"/>
      <c r="L345" s="3"/>
      <c r="N345" s="3"/>
      <c r="O345" s="3"/>
      <c r="P345" s="3"/>
      <c r="Q345" s="3"/>
      <c r="R345" s="3"/>
      <c r="S345" s="3"/>
      <c r="T345" s="36"/>
    </row>
    <row r="346" ht="12.75" customHeight="1">
      <c r="A346" s="274">
        <f>Stocks!A190</f>
        <v>42667</v>
      </c>
      <c r="B346" s="287">
        <f>Bonds!V324/100</f>
        <v>-0.0006</v>
      </c>
      <c r="C346" s="288">
        <f>Bonds!X324/100</f>
        <v>-0.0002</v>
      </c>
      <c r="D346" s="288">
        <f>Bonds!Z324/100</f>
        <v>0.0001</v>
      </c>
      <c r="E346" s="288">
        <f>Bonds!AE324/100</f>
        <v>0.0002</v>
      </c>
      <c r="F346" s="289">
        <f>Bonds!AO324/100</f>
        <v>0.0003</v>
      </c>
      <c r="G346" s="3"/>
      <c r="H346" s="3"/>
      <c r="I346" s="3"/>
      <c r="J346" s="3"/>
      <c r="K346" s="3"/>
      <c r="L346" s="3"/>
      <c r="N346" s="3"/>
      <c r="O346" s="3"/>
      <c r="P346" s="3"/>
      <c r="Q346" s="3"/>
      <c r="R346" s="3"/>
      <c r="S346" s="3"/>
      <c r="T346" s="36"/>
    </row>
    <row r="347" ht="12.75" customHeight="1">
      <c r="A347" s="274">
        <f>Stocks!A189</f>
        <v>42664</v>
      </c>
      <c r="B347" s="287">
        <f>Bonds!V325/100</f>
        <v>0.0003</v>
      </c>
      <c r="C347" s="288">
        <f>Bonds!X325/100</f>
        <v>-0.0002</v>
      </c>
      <c r="D347" s="288">
        <f>Bonds!Z325/100</f>
        <v>-0.0006</v>
      </c>
      <c r="E347" s="288">
        <f>Bonds!AE325/100</f>
        <v>-0.0007</v>
      </c>
      <c r="F347" s="289">
        <f>Bonds!AO325/100</f>
        <v>-0.0007</v>
      </c>
      <c r="G347" s="3"/>
      <c r="H347" s="3"/>
      <c r="I347" s="3"/>
      <c r="J347" s="3"/>
      <c r="K347" s="3"/>
      <c r="L347" s="3"/>
      <c r="N347" s="3"/>
      <c r="O347" s="3"/>
      <c r="P347" s="3"/>
      <c r="Q347" s="3"/>
      <c r="R347" s="3"/>
      <c r="S347" s="3"/>
      <c r="T347" s="36"/>
    </row>
    <row r="348" ht="12.75" customHeight="1">
      <c r="A348" s="274">
        <f>Stocks!A188</f>
        <v>42663</v>
      </c>
      <c r="B348" s="287">
        <f>Bonds!V326/100</f>
        <v>-0.0001</v>
      </c>
      <c r="C348" s="288">
        <f>Bonds!X326/100</f>
        <v>0.0001</v>
      </c>
      <c r="D348" s="288">
        <f>Bonds!Z326/100</f>
        <v>0.0002</v>
      </c>
      <c r="E348" s="288">
        <f>Bonds!AE326/100</f>
        <v>-0.0001</v>
      </c>
      <c r="F348" s="289">
        <f>Bonds!AO326/100</f>
        <v>-0.0002</v>
      </c>
      <c r="G348" s="3"/>
      <c r="H348" s="3"/>
      <c r="I348" s="3"/>
      <c r="J348" s="3"/>
      <c r="K348" s="3"/>
      <c r="L348" s="3"/>
      <c r="N348" s="3"/>
      <c r="O348" s="3"/>
      <c r="P348" s="3"/>
      <c r="Q348" s="3"/>
      <c r="R348" s="3"/>
      <c r="S348" s="3"/>
      <c r="T348" s="36"/>
    </row>
    <row r="349" ht="12.75" customHeight="1">
      <c r="A349" s="274">
        <f>Stocks!A187</f>
        <v>42662</v>
      </c>
      <c r="B349" s="287">
        <f>Bonds!V327/100</f>
        <v>-0.0005</v>
      </c>
      <c r="C349" s="288">
        <f>Bonds!X327/100</f>
        <v>-0.0012</v>
      </c>
      <c r="D349" s="288">
        <f>Bonds!Z327/100</f>
        <v>-0.0012</v>
      </c>
      <c r="E349" s="288">
        <f>Bonds!AE327/100</f>
        <v>-0.001</v>
      </c>
      <c r="F349" s="289">
        <f>Bonds!AO327/100</f>
        <v>-0.0011</v>
      </c>
      <c r="G349" s="3"/>
      <c r="H349" s="3"/>
      <c r="I349" s="3"/>
      <c r="J349" s="3"/>
      <c r="K349" s="3"/>
      <c r="L349" s="3"/>
      <c r="N349" s="3"/>
      <c r="O349" s="3"/>
      <c r="P349" s="3"/>
      <c r="Q349" s="3"/>
      <c r="R349" s="3"/>
      <c r="S349" s="3"/>
      <c r="T349" s="36"/>
    </row>
    <row r="350" ht="12.75" customHeight="1">
      <c r="A350" s="274">
        <f>Stocks!A186</f>
        <v>42661</v>
      </c>
      <c r="B350" s="287">
        <f>Bonds!V328/100</f>
        <v>0</v>
      </c>
      <c r="C350" s="288">
        <f>Bonds!X328/100</f>
        <v>0.0002</v>
      </c>
      <c r="D350" s="288">
        <f>Bonds!Z328/100</f>
        <v>0</v>
      </c>
      <c r="E350" s="288">
        <f>Bonds!AE328/100</f>
        <v>-0.0002</v>
      </c>
      <c r="F350" s="289">
        <f>Bonds!AO328/100</f>
        <v>-0.0001</v>
      </c>
      <c r="G350" s="3"/>
      <c r="H350" s="3"/>
      <c r="I350" s="3"/>
      <c r="J350" s="3"/>
      <c r="K350" s="3"/>
      <c r="L350" s="3"/>
      <c r="N350" s="3"/>
      <c r="O350" s="3"/>
      <c r="P350" s="3"/>
      <c r="Q350" s="3"/>
      <c r="R350" s="3"/>
      <c r="S350" s="3"/>
      <c r="T350" s="36"/>
    </row>
    <row r="351" ht="12.75" customHeight="1">
      <c r="A351" s="274">
        <f>Stocks!A185</f>
        <v>42660</v>
      </c>
      <c r="B351" s="287">
        <f>Bonds!V329/100</f>
        <v>0.0002</v>
      </c>
      <c r="C351" s="288">
        <f>Bonds!X329/100</f>
        <v>0.0013</v>
      </c>
      <c r="D351" s="288">
        <f>Bonds!Z329/100</f>
        <v>0.0015</v>
      </c>
      <c r="E351" s="288">
        <f>Bonds!AE329/100</f>
        <v>0.002</v>
      </c>
      <c r="F351" s="289">
        <f>Bonds!AO329/100</f>
        <v>0.0022</v>
      </c>
      <c r="G351" s="3"/>
      <c r="H351" s="3"/>
      <c r="I351" s="3"/>
      <c r="J351" s="3"/>
      <c r="K351" s="3"/>
      <c r="L351" s="3"/>
      <c r="N351" s="3"/>
      <c r="O351" s="3"/>
      <c r="P351" s="3"/>
      <c r="Q351" s="3"/>
      <c r="R351" s="3"/>
      <c r="S351" s="3"/>
      <c r="T351" s="36"/>
    </row>
    <row r="352" ht="12.75" customHeight="1">
      <c r="A352" s="274">
        <f>Stocks!A184</f>
        <v>42657</v>
      </c>
      <c r="B352" s="287">
        <f>Bonds!V330/100</f>
        <v>0</v>
      </c>
      <c r="C352" s="288">
        <f>Bonds!X330/100</f>
        <v>-0.0006</v>
      </c>
      <c r="D352" s="288">
        <f>Bonds!Z330/100</f>
        <v>-0.0005</v>
      </c>
      <c r="E352" s="288">
        <f>Bonds!AE330/100</f>
        <v>0</v>
      </c>
      <c r="F352" s="289">
        <f>Bonds!AO330/100</f>
        <v>0.0001</v>
      </c>
      <c r="G352" s="3"/>
      <c r="H352" s="3"/>
      <c r="I352" s="3"/>
      <c r="J352" s="3"/>
      <c r="K352" s="3"/>
      <c r="L352" s="3"/>
      <c r="N352" s="3"/>
      <c r="O352" s="3"/>
      <c r="P352" s="3"/>
      <c r="Q352" s="3"/>
      <c r="R352" s="3"/>
      <c r="S352" s="3"/>
      <c r="T352" s="36"/>
    </row>
    <row r="353" ht="12.75" customHeight="1">
      <c r="A353" s="274">
        <f>Stocks!A183</f>
        <v>42656</v>
      </c>
      <c r="B353" s="287">
        <f>Bonds!V331/100</f>
        <v>-0.0001</v>
      </c>
      <c r="C353" s="288">
        <f>Bonds!X331/100</f>
        <v>0.0003</v>
      </c>
      <c r="D353" s="288">
        <f>Bonds!Z331/100</f>
        <v>0.0007</v>
      </c>
      <c r="E353" s="288">
        <f>Bonds!AE331/100</f>
        <v>-0.0002</v>
      </c>
      <c r="F353" s="289">
        <f>Bonds!AO331/100</f>
        <v>-0.0003</v>
      </c>
      <c r="G353" s="3"/>
      <c r="H353" s="3"/>
      <c r="I353" s="3"/>
      <c r="J353" s="3"/>
      <c r="K353" s="3"/>
      <c r="L353" s="3"/>
      <c r="N353" s="3"/>
      <c r="O353" s="3"/>
      <c r="P353" s="3"/>
      <c r="Q353" s="3"/>
      <c r="R353" s="3"/>
      <c r="S353" s="3"/>
      <c r="T353" s="36"/>
    </row>
    <row r="354" ht="12.75" customHeight="1">
      <c r="A354" s="274">
        <f>Stocks!A182</f>
        <v>42655</v>
      </c>
      <c r="B354" s="287">
        <f>Bonds!V332/100</f>
        <v>0</v>
      </c>
      <c r="C354" s="288">
        <f>Bonds!X332/100</f>
        <v>-0.0001</v>
      </c>
      <c r="D354" s="288">
        <f>Bonds!Z332/100</f>
        <v>-0.0001</v>
      </c>
      <c r="E354" s="288">
        <f>Bonds!AE332/100</f>
        <v>0.0009</v>
      </c>
      <c r="F354" s="289">
        <f>Bonds!AO332/100</f>
        <v>0.0009</v>
      </c>
      <c r="G354" s="3"/>
      <c r="H354" s="3"/>
      <c r="I354" s="3"/>
      <c r="J354" s="3"/>
      <c r="K354" s="3"/>
      <c r="L354" s="3"/>
      <c r="N354" s="3"/>
      <c r="O354" s="3"/>
      <c r="P354" s="3"/>
      <c r="Q354" s="3"/>
      <c r="R354" s="3"/>
      <c r="S354" s="3"/>
      <c r="T354" s="36"/>
    </row>
    <row r="355" ht="12.75" customHeight="1">
      <c r="A355" s="274">
        <f>Stocks!A181</f>
        <v>42654</v>
      </c>
      <c r="B355" s="287">
        <f>Bonds!V333/100</f>
        <v>0.0001</v>
      </c>
      <c r="C355" s="288">
        <f>Bonds!X333/100</f>
        <v>0.0007</v>
      </c>
      <c r="D355" s="288">
        <f>Bonds!Z333/100</f>
        <v>0.0006</v>
      </c>
      <c r="E355" s="288">
        <f>Bonds!AE333/100</f>
        <v>0.0004</v>
      </c>
      <c r="F355" s="289">
        <f>Bonds!AO333/100</f>
        <v>0.0003</v>
      </c>
      <c r="G355" s="3"/>
      <c r="H355" s="3"/>
      <c r="I355" s="3"/>
      <c r="J355" s="3"/>
      <c r="K355" s="3"/>
      <c r="L355" s="3"/>
      <c r="N355" s="3"/>
      <c r="O355" s="3"/>
      <c r="P355" s="3"/>
      <c r="Q355" s="3"/>
      <c r="R355" s="3"/>
      <c r="S355" s="3"/>
      <c r="T355" s="36"/>
    </row>
    <row r="356" ht="12.75" customHeight="1">
      <c r="A356" s="274">
        <f>Stocks!A180</f>
        <v>42653</v>
      </c>
      <c r="B356" s="287">
        <f>Bonds!V334/100</f>
        <v>0</v>
      </c>
      <c r="C356" s="288">
        <f>Bonds!X334/100</f>
        <v>0.0004</v>
      </c>
      <c r="D356" s="288">
        <f>Bonds!Z334/100</f>
        <v>0.0004</v>
      </c>
      <c r="E356" s="288">
        <f>Bonds!AE334/100</f>
        <v>0.0004</v>
      </c>
      <c r="F356" s="289">
        <f>Bonds!AO334/100</f>
        <v>0.0005</v>
      </c>
      <c r="G356" s="3"/>
      <c r="H356" s="3"/>
      <c r="I356" s="3"/>
      <c r="J356" s="3"/>
      <c r="K356" s="3"/>
      <c r="L356" s="3"/>
      <c r="N356" s="3"/>
      <c r="O356" s="3"/>
      <c r="P356" s="3"/>
      <c r="Q356" s="3"/>
      <c r="R356" s="3"/>
      <c r="S356" s="3"/>
      <c r="T356" s="36"/>
    </row>
    <row r="357" ht="12.75" customHeight="1">
      <c r="A357" s="274">
        <f>Stocks!A179</f>
        <v>42650</v>
      </c>
      <c r="B357" s="287">
        <f>Bonds!V335/100</f>
        <v>-0.0004</v>
      </c>
      <c r="C357" s="288">
        <f>Bonds!X335/100</f>
        <v>0</v>
      </c>
      <c r="D357" s="288">
        <f>Bonds!Z335/100</f>
        <v>0.0004</v>
      </c>
      <c r="E357" s="288">
        <f>Bonds!AE335/100</f>
        <v>0.0002</v>
      </c>
      <c r="F357" s="289">
        <f>Bonds!AO335/100</f>
        <v>0.0002</v>
      </c>
      <c r="G357" s="3"/>
      <c r="H357" s="3"/>
      <c r="I357" s="3"/>
      <c r="J357" s="3"/>
      <c r="K357" s="3"/>
      <c r="L357" s="3"/>
      <c r="N357" s="3"/>
      <c r="O357" s="3"/>
      <c r="P357" s="3"/>
      <c r="Q357" s="3"/>
      <c r="R357" s="3"/>
      <c r="S357" s="3"/>
      <c r="T357" s="36"/>
    </row>
    <row r="358" ht="12.75" customHeight="1">
      <c r="A358" s="274">
        <f>Stocks!A178</f>
        <v>42649</v>
      </c>
      <c r="B358" s="287">
        <f>Bonds!V336/100</f>
        <v>0.0007</v>
      </c>
      <c r="C358" s="288">
        <f>Bonds!X336/100</f>
        <v>0.0005</v>
      </c>
      <c r="D358" s="288">
        <f>Bonds!Z336/100</f>
        <v>0.0005</v>
      </c>
      <c r="E358" s="288">
        <f>Bonds!AE336/100</f>
        <v>0.0003</v>
      </c>
      <c r="F358" s="289">
        <f>Bonds!AO336/100</f>
        <v>0.0003</v>
      </c>
      <c r="G358" s="3"/>
      <c r="H358" s="3"/>
      <c r="I358" s="3"/>
      <c r="J358" s="3"/>
      <c r="K358" s="3"/>
      <c r="L358" s="3"/>
      <c r="N358" s="3"/>
      <c r="O358" s="3"/>
      <c r="P358" s="3"/>
      <c r="Q358" s="3"/>
      <c r="R358" s="3"/>
      <c r="S358" s="3"/>
      <c r="T358" s="36"/>
    </row>
    <row r="359" ht="12.75" customHeight="1">
      <c r="A359" s="274">
        <f>Stocks!A177</f>
        <v>42648</v>
      </c>
      <c r="B359" s="287">
        <f>Bonds!V337/100</f>
        <v>0.0003</v>
      </c>
      <c r="C359" s="288">
        <f>Bonds!X337/100</f>
        <v>0.001</v>
      </c>
      <c r="D359" s="288">
        <f>Bonds!Z337/100</f>
        <v>0.0009</v>
      </c>
      <c r="E359" s="288">
        <f>Bonds!AE337/100</f>
        <v>0.0007</v>
      </c>
      <c r="F359" s="289">
        <f>Bonds!AO337/100</f>
        <v>0.0006</v>
      </c>
      <c r="G359" s="3"/>
      <c r="H359" s="3"/>
      <c r="I359" s="3"/>
      <c r="J359" s="3"/>
      <c r="K359" s="3"/>
      <c r="L359" s="3"/>
      <c r="N359" s="3"/>
      <c r="O359" s="3"/>
      <c r="P359" s="3"/>
      <c r="Q359" s="3"/>
      <c r="R359" s="3"/>
      <c r="S359" s="3"/>
      <c r="T359" s="36"/>
    </row>
    <row r="360" ht="12.75" customHeight="1">
      <c r="A360" s="274">
        <f>Stocks!A176</f>
        <v>42647</v>
      </c>
      <c r="B360" s="287">
        <f>Bonds!V338/100</f>
        <v>0.0003</v>
      </c>
      <c r="C360" s="288">
        <f>Bonds!X338/100</f>
        <v>0.0002</v>
      </c>
      <c r="D360" s="288">
        <f>Bonds!Z338/100</f>
        <v>0.0002</v>
      </c>
      <c r="E360" s="288">
        <f>Bonds!AE338/100</f>
        <v>0.0002</v>
      </c>
      <c r="F360" s="289">
        <f>Bonds!AO338/100</f>
        <v>0.0001</v>
      </c>
      <c r="G360" s="3"/>
      <c r="H360" s="3"/>
      <c r="I360" s="3"/>
      <c r="J360" s="3"/>
      <c r="K360" s="3"/>
      <c r="L360" s="3"/>
      <c r="N360" s="3"/>
      <c r="O360" s="3"/>
      <c r="P360" s="3"/>
      <c r="Q360" s="3"/>
      <c r="R360" s="3"/>
      <c r="S360" s="3"/>
      <c r="T360" s="36"/>
    </row>
    <row r="361" ht="12.75" customHeight="1">
      <c r="A361" s="274">
        <f>Stocks!A175</f>
        <v>42646</v>
      </c>
      <c r="B361" s="287">
        <f>Bonds!V339/100</f>
        <v>-0.0001</v>
      </c>
      <c r="C361" s="288">
        <f>Bonds!X339/100</f>
        <v>-0.001</v>
      </c>
      <c r="D361" s="288">
        <f>Bonds!Z339/100</f>
        <v>-0.001</v>
      </c>
      <c r="E361" s="288">
        <f>Bonds!AE339/100</f>
        <v>-0.0007</v>
      </c>
      <c r="F361" s="289">
        <f>Bonds!AO339/100</f>
        <v>-0.0005</v>
      </c>
      <c r="G361" s="3"/>
      <c r="H361" s="3"/>
      <c r="I361" s="3"/>
      <c r="J361" s="3"/>
      <c r="K361" s="3"/>
      <c r="L361" s="3"/>
      <c r="N361" s="3"/>
      <c r="O361" s="3"/>
      <c r="P361" s="3"/>
      <c r="Q361" s="3"/>
      <c r="R361" s="3"/>
      <c r="S361" s="3"/>
      <c r="T361" s="36"/>
    </row>
    <row r="362" ht="12.75" customHeight="1">
      <c r="A362" s="274">
        <f>Stocks!A174</f>
        <v>42643</v>
      </c>
      <c r="B362" s="287">
        <f>Bonds!V340/100</f>
        <v>-0.0003</v>
      </c>
      <c r="C362" s="288">
        <f>Bonds!X340/100</f>
        <v>0</v>
      </c>
      <c r="D362" s="288">
        <f>Bonds!Z340/100</f>
        <v>0.0001</v>
      </c>
      <c r="E362" s="288">
        <f>Bonds!AE340/100</f>
        <v>0.0002</v>
      </c>
      <c r="F362" s="289">
        <f>Bonds!AO340/100</f>
        <v>0</v>
      </c>
      <c r="G362" s="3"/>
      <c r="H362" s="3"/>
      <c r="I362" s="3"/>
      <c r="J362" s="3"/>
      <c r="K362" s="3"/>
      <c r="L362" s="3"/>
      <c r="N362" s="3"/>
      <c r="O362" s="3"/>
      <c r="P362" s="3"/>
      <c r="Q362" s="3"/>
      <c r="R362" s="3"/>
      <c r="S362" s="3"/>
      <c r="T362" s="36"/>
    </row>
    <row r="363" ht="12.75" customHeight="1">
      <c r="A363" s="274">
        <f>Stocks!A173</f>
        <v>42642</v>
      </c>
      <c r="B363" s="287">
        <f>Bonds!V341/100</f>
        <v>-0.0008</v>
      </c>
      <c r="C363" s="288">
        <f>Bonds!X341/100</f>
        <v>-0.0006</v>
      </c>
      <c r="D363" s="288">
        <f>Bonds!Z341/100</f>
        <v>-0.0004</v>
      </c>
      <c r="E363" s="288">
        <f>Bonds!AE341/100</f>
        <v>-0.0008</v>
      </c>
      <c r="F363" s="289">
        <f>Bonds!AO341/100</f>
        <v>-0.0006</v>
      </c>
      <c r="G363" s="3"/>
      <c r="H363" s="3"/>
      <c r="I363" s="3"/>
      <c r="J363" s="3"/>
      <c r="K363" s="3"/>
      <c r="L363" s="3"/>
      <c r="N363" s="3"/>
      <c r="O363" s="3"/>
      <c r="P363" s="3"/>
      <c r="Q363" s="3"/>
      <c r="R363" s="3"/>
      <c r="S363" s="3"/>
      <c r="T363" s="36"/>
    </row>
    <row r="364" ht="12.75" customHeight="1">
      <c r="A364" s="274">
        <f>Stocks!A172</f>
        <v>42641</v>
      </c>
      <c r="B364" s="287">
        <f>Bonds!V342/100</f>
        <v>-0.0005</v>
      </c>
      <c r="C364" s="288">
        <f>Bonds!X342/100</f>
        <v>-0.0003</v>
      </c>
      <c r="D364" s="288">
        <f>Bonds!Z342/100</f>
        <v>-0.0004</v>
      </c>
      <c r="E364" s="288">
        <f>Bonds!AE342/100</f>
        <v>-0.0003</v>
      </c>
      <c r="F364" s="289">
        <f>Bonds!AO342/100</f>
        <v>-0.0004</v>
      </c>
      <c r="G364" s="3"/>
      <c r="H364" s="3"/>
      <c r="I364" s="3"/>
      <c r="J364" s="3"/>
      <c r="K364" s="3"/>
      <c r="L364" s="3"/>
      <c r="N364" s="3"/>
      <c r="O364" s="3"/>
      <c r="P364" s="3"/>
      <c r="Q364" s="3"/>
      <c r="R364" s="3"/>
      <c r="S364" s="3"/>
      <c r="T364" s="36"/>
    </row>
    <row r="365" ht="12.75" customHeight="1">
      <c r="A365" s="274">
        <f>Stocks!A171</f>
        <v>42640</v>
      </c>
      <c r="B365" s="287">
        <f>Bonds!V343/100</f>
        <v>0.0002</v>
      </c>
      <c r="C365" s="288">
        <f>Bonds!X343/100</f>
        <v>0.0001</v>
      </c>
      <c r="D365" s="288">
        <f>Bonds!Z343/100</f>
        <v>0.0003</v>
      </c>
      <c r="E365" s="288">
        <f>Bonds!AE343/100</f>
        <v>0.0004</v>
      </c>
      <c r="F365" s="289">
        <f>Bonds!AO343/100</f>
        <v>0.0002</v>
      </c>
      <c r="G365" s="3"/>
      <c r="H365" s="3"/>
      <c r="I365" s="3"/>
      <c r="J365" s="3"/>
      <c r="K365" s="3"/>
      <c r="L365" s="3"/>
      <c r="N365" s="3"/>
      <c r="O365" s="3"/>
      <c r="P365" s="3"/>
      <c r="Q365" s="3"/>
      <c r="R365" s="3"/>
      <c r="S365" s="3"/>
      <c r="T365" s="36"/>
    </row>
    <row r="366" ht="12.75" customHeight="1">
      <c r="A366" s="274">
        <f>Stocks!A170</f>
        <v>42639</v>
      </c>
      <c r="B366" s="287">
        <f>Bonds!V344/100</f>
        <v>0.0001</v>
      </c>
      <c r="C366" s="288">
        <f>Bonds!X344/100</f>
        <v>0.0007</v>
      </c>
      <c r="D366" s="288">
        <f>Bonds!Z344/100</f>
        <v>0.0003</v>
      </c>
      <c r="E366" s="288">
        <f>Bonds!AE344/100</f>
        <v>0.0001</v>
      </c>
      <c r="F366" s="289">
        <f>Bonds!AO344/100</f>
        <v>-0.0004</v>
      </c>
      <c r="G366" s="3"/>
      <c r="H366" s="3"/>
      <c r="I366" s="3"/>
      <c r="J366" s="3"/>
      <c r="K366" s="3"/>
      <c r="L366" s="3"/>
      <c r="N366" s="3"/>
      <c r="O366" s="3"/>
      <c r="P366" s="3"/>
      <c r="Q366" s="3"/>
      <c r="R366" s="3"/>
      <c r="S366" s="3"/>
      <c r="T366" s="36"/>
    </row>
    <row r="367" ht="12.75" customHeight="1">
      <c r="A367" s="274">
        <f>Stocks!A169</f>
        <v>42636</v>
      </c>
      <c r="B367" s="287">
        <f>Bonds!V345/100</f>
        <v>0.0001</v>
      </c>
      <c r="C367" s="288">
        <f>Bonds!X345/100</f>
        <v>0.0001</v>
      </c>
      <c r="D367" s="288">
        <f>Bonds!Z345/100</f>
        <v>0.0008</v>
      </c>
      <c r="E367" s="288">
        <f>Bonds!AE345/100</f>
        <v>0.0006</v>
      </c>
      <c r="F367" s="289">
        <f>Bonds!AO345/100</f>
        <v>-0.0009</v>
      </c>
      <c r="G367" s="3"/>
      <c r="H367" s="3"/>
      <c r="I367" s="3"/>
      <c r="J367" s="3"/>
      <c r="K367" s="3"/>
      <c r="L367" s="3"/>
      <c r="N367" s="3"/>
      <c r="O367" s="3"/>
      <c r="P367" s="3"/>
      <c r="Q367" s="3"/>
      <c r="R367" s="3"/>
      <c r="S367" s="3"/>
      <c r="T367" s="36"/>
    </row>
    <row r="368" ht="12.75" customHeight="1">
      <c r="A368" s="274">
        <f>Stocks!A168</f>
        <v>42635</v>
      </c>
      <c r="B368" s="287">
        <f>Bonds!V346/100</f>
        <v>0.0002</v>
      </c>
      <c r="C368" s="288">
        <f>Bonds!X346/100</f>
        <v>-0.0006</v>
      </c>
      <c r="D368" s="288">
        <f>Bonds!Z346/100</f>
        <v>-0.0006</v>
      </c>
      <c r="E368" s="288">
        <f>Bonds!AE346/100</f>
        <v>-0.0004</v>
      </c>
      <c r="F368" s="289">
        <f>Bonds!AO346/100</f>
        <v>-0.0007</v>
      </c>
      <c r="G368" s="3"/>
      <c r="H368" s="3"/>
      <c r="I368" s="3"/>
      <c r="J368" s="3"/>
      <c r="K368" s="3"/>
      <c r="L368" s="3"/>
      <c r="N368" s="3"/>
      <c r="O368" s="3"/>
      <c r="P368" s="3"/>
      <c r="Q368" s="3"/>
      <c r="R368" s="3"/>
      <c r="S368" s="3"/>
      <c r="T368" s="36"/>
    </row>
    <row r="369" ht="12.75" customHeight="1">
      <c r="A369" s="274">
        <f>Stocks!A167</f>
        <v>42634</v>
      </c>
      <c r="B369" s="287">
        <f>Bonds!V347/100</f>
        <v>-0.0011</v>
      </c>
      <c r="C369" s="288">
        <f>Bonds!X347/100</f>
        <v>-0.0014</v>
      </c>
      <c r="D369" s="288">
        <f>Bonds!Z347/100</f>
        <v>-0.0011</v>
      </c>
      <c r="E369" s="288">
        <f>Bonds!AE347/100</f>
        <v>-0.0007</v>
      </c>
      <c r="F369" s="289">
        <f>Bonds!AO347/100</f>
        <v>-0.0005</v>
      </c>
      <c r="G369" s="3"/>
      <c r="H369" s="3"/>
      <c r="I369" s="3"/>
      <c r="J369" s="3"/>
      <c r="K369" s="3"/>
      <c r="L369" s="3"/>
      <c r="N369" s="3"/>
      <c r="O369" s="3"/>
      <c r="P369" s="3"/>
      <c r="Q369" s="3"/>
      <c r="R369" s="3"/>
      <c r="S369" s="3"/>
      <c r="T369" s="36"/>
    </row>
    <row r="370" ht="12.75" customHeight="1">
      <c r="A370" s="274">
        <f>Stocks!A166</f>
        <v>42633</v>
      </c>
      <c r="B370" s="287">
        <f>Bonds!V348/100</f>
        <v>0.0009</v>
      </c>
      <c r="C370" s="288">
        <f>Bonds!X348/100</f>
        <v>0.0006</v>
      </c>
      <c r="D370" s="288">
        <f>Bonds!Z348/100</f>
        <v>0.0004</v>
      </c>
      <c r="E370" s="288">
        <f>Bonds!AE348/100</f>
        <v>0.0002</v>
      </c>
      <c r="F370" s="289">
        <f>Bonds!AO348/100</f>
        <v>-0.0001</v>
      </c>
      <c r="G370" s="3"/>
      <c r="H370" s="3"/>
      <c r="I370" s="3"/>
      <c r="J370" s="3"/>
      <c r="K370" s="3"/>
      <c r="L370" s="3"/>
      <c r="N370" s="3"/>
      <c r="O370" s="3"/>
      <c r="P370" s="3"/>
      <c r="Q370" s="3"/>
      <c r="R370" s="3"/>
      <c r="S370" s="3"/>
      <c r="T370" s="36"/>
    </row>
    <row r="371" ht="12.75" customHeight="1">
      <c r="A371" s="274">
        <f>Stocks!A165</f>
        <v>42632</v>
      </c>
      <c r="B371" s="287">
        <f>Bonds!V349/100</f>
        <v>0.0002</v>
      </c>
      <c r="C371" s="288">
        <f>Bonds!X349/100</f>
        <v>0.0008</v>
      </c>
      <c r="D371" s="288">
        <f>Bonds!Z349/100</f>
        <v>0.0005</v>
      </c>
      <c r="E371" s="288">
        <f>Bonds!AE349/100</f>
        <v>0</v>
      </c>
      <c r="F371" s="289">
        <f>Bonds!AO349/100</f>
        <v>-0.0004</v>
      </c>
      <c r="G371" s="3"/>
      <c r="H371" s="3"/>
      <c r="I371" s="3"/>
      <c r="J371" s="3"/>
      <c r="K371" s="3"/>
      <c r="L371" s="3"/>
      <c r="N371" s="3"/>
      <c r="O371" s="3"/>
      <c r="P371" s="3"/>
      <c r="Q371" s="3"/>
      <c r="R371" s="3"/>
      <c r="S371" s="3"/>
      <c r="T371" s="36"/>
    </row>
    <row r="372" ht="12.75" customHeight="1">
      <c r="A372" s="274">
        <f>Stocks!A164</f>
        <v>42629</v>
      </c>
      <c r="B372" s="287">
        <f>Bonds!V350/100</f>
        <v>0.0018</v>
      </c>
      <c r="C372" s="288">
        <f>Bonds!X350/100</f>
        <v>0.0014</v>
      </c>
      <c r="D372" s="288">
        <f>Bonds!Z350/100</f>
        <v>0.0015</v>
      </c>
      <c r="E372" s="288">
        <f>Bonds!AE350/100</f>
        <v>0.0011</v>
      </c>
      <c r="F372" s="289">
        <f>Bonds!AO350/100</f>
        <v>0.0008</v>
      </c>
      <c r="G372" s="3"/>
      <c r="H372" s="3"/>
      <c r="I372" s="3"/>
      <c r="J372" s="3"/>
      <c r="K372" s="3"/>
      <c r="L372" s="3"/>
      <c r="N372" s="3"/>
      <c r="O372" s="3"/>
      <c r="P372" s="3"/>
      <c r="Q372" s="3"/>
      <c r="R372" s="3"/>
      <c r="S372" s="3"/>
      <c r="T372" s="36"/>
    </row>
    <row r="373" ht="12.75" customHeight="1">
      <c r="A373" s="274">
        <f>Stocks!A163</f>
        <v>42628</v>
      </c>
      <c r="B373" s="287">
        <f>Bonds!V351/100</f>
        <v>0.0002</v>
      </c>
      <c r="C373" s="288">
        <f>Bonds!X351/100</f>
        <v>0.0002</v>
      </c>
      <c r="D373" s="288">
        <f>Bonds!Z351/100</f>
        <v>-0.0001</v>
      </c>
      <c r="E373" s="288">
        <f>Bonds!AE351/100</f>
        <v>0</v>
      </c>
      <c r="F373" s="289">
        <f>Bonds!AO351/100</f>
        <v>-0.0001</v>
      </c>
      <c r="G373" s="3"/>
      <c r="H373" s="3"/>
      <c r="I373" s="3"/>
      <c r="J373" s="3"/>
      <c r="K373" s="3"/>
      <c r="L373" s="3"/>
      <c r="N373" s="3"/>
      <c r="O373" s="3"/>
      <c r="P373" s="3"/>
      <c r="Q373" s="3"/>
      <c r="R373" s="3"/>
      <c r="S373" s="3"/>
      <c r="T373" s="36"/>
    </row>
    <row r="374" ht="12.75" customHeight="1">
      <c r="A374" s="274">
        <f>Stocks!A162</f>
        <v>42627</v>
      </c>
      <c r="B374" s="287">
        <f>Bonds!V352/100</f>
        <v>-0.0004</v>
      </c>
      <c r="C374" s="288">
        <f>Bonds!X352/100</f>
        <v>-0.0006</v>
      </c>
      <c r="D374" s="288">
        <f>Bonds!Z352/100</f>
        <v>-0.0002</v>
      </c>
      <c r="E374" s="288">
        <f>Bonds!AE352/100</f>
        <v>0.0003</v>
      </c>
      <c r="F374" s="289">
        <f>Bonds!AO352/100</f>
        <v>0.0002</v>
      </c>
      <c r="G374" s="3"/>
      <c r="H374" s="3"/>
      <c r="I374" s="3"/>
      <c r="J374" s="3"/>
      <c r="K374" s="3"/>
      <c r="L374" s="3"/>
      <c r="N374" s="3"/>
      <c r="O374" s="3"/>
      <c r="P374" s="3"/>
      <c r="Q374" s="3"/>
      <c r="R374" s="3"/>
      <c r="S374" s="3"/>
      <c r="T374" s="36"/>
    </row>
    <row r="375" ht="12.75" customHeight="1">
      <c r="A375" s="274">
        <f>Stocks!A161</f>
        <v>42626</v>
      </c>
      <c r="B375" s="287">
        <f>Bonds!V353/100</f>
        <v>-0.0007</v>
      </c>
      <c r="C375" s="288">
        <f>Bonds!X353/100</f>
        <v>-0.0004</v>
      </c>
      <c r="D375" s="288">
        <f>Bonds!Z353/100</f>
        <v>0</v>
      </c>
      <c r="E375" s="288">
        <f>Bonds!AE353/100</f>
        <v>0.0003</v>
      </c>
      <c r="F375" s="289">
        <f>Bonds!AO353/100</f>
        <v>0.0001</v>
      </c>
      <c r="G375" s="3"/>
      <c r="H375" s="3"/>
      <c r="I375" s="3"/>
      <c r="J375" s="3"/>
      <c r="K375" s="3"/>
      <c r="L375" s="3"/>
      <c r="N375" s="3"/>
      <c r="O375" s="3"/>
      <c r="P375" s="3"/>
      <c r="Q375" s="3"/>
      <c r="R375" s="3"/>
      <c r="S375" s="3"/>
      <c r="T375" s="36"/>
    </row>
    <row r="376" ht="12.75" customHeight="1">
      <c r="A376" s="274">
        <f>Stocks!A160</f>
        <v>42625</v>
      </c>
      <c r="B376" s="287">
        <f>Bonds!V354/100</f>
        <v>-0.0002</v>
      </c>
      <c r="C376" s="288">
        <f>Bonds!X354/100</f>
        <v>-0.0002</v>
      </c>
      <c r="D376" s="288">
        <f>Bonds!Z354/100</f>
        <v>-0.0002</v>
      </c>
      <c r="E376" s="288">
        <f>Bonds!AE354/100</f>
        <v>-0.0001</v>
      </c>
      <c r="F376" s="289">
        <f>Bonds!AO354/100</f>
        <v>-0.0002</v>
      </c>
      <c r="G376" s="3"/>
      <c r="H376" s="3"/>
      <c r="I376" s="3"/>
      <c r="J376" s="3"/>
      <c r="K376" s="3"/>
      <c r="L376" s="3"/>
      <c r="N376" s="3"/>
      <c r="O376" s="3"/>
      <c r="P376" s="3"/>
      <c r="Q376" s="3"/>
      <c r="R376" s="3"/>
      <c r="S376" s="3"/>
      <c r="T376" s="36"/>
    </row>
    <row r="377" ht="12.75" customHeight="1">
      <c r="A377" s="274">
        <f>Stocks!A159</f>
        <v>42622</v>
      </c>
      <c r="B377" s="287">
        <f>Bonds!V355/100</f>
        <v>0.0001</v>
      </c>
      <c r="C377" s="288">
        <f>Bonds!X355/100</f>
        <v>0.0012</v>
      </c>
      <c r="D377" s="288">
        <f>Bonds!Z355/100</f>
        <v>0.0015</v>
      </c>
      <c r="E377" s="288">
        <f>Bonds!AE355/100</f>
        <v>0.0015</v>
      </c>
      <c r="F377" s="289">
        <f>Bonds!AO355/100</f>
        <v>0.0013</v>
      </c>
      <c r="G377" s="3"/>
      <c r="H377" s="3"/>
      <c r="I377" s="3"/>
      <c r="J377" s="3"/>
      <c r="K377" s="3"/>
      <c r="L377" s="3"/>
      <c r="N377" s="3"/>
      <c r="O377" s="3"/>
      <c r="P377" s="3"/>
      <c r="Q377" s="3"/>
      <c r="R377" s="3"/>
      <c r="S377" s="3"/>
      <c r="T377" s="36"/>
    </row>
    <row r="378" ht="12.75" customHeight="1">
      <c r="A378" s="274">
        <f>Stocks!A158</f>
        <v>42621</v>
      </c>
      <c r="B378" s="287">
        <f>Bonds!V356/100</f>
        <v>0.0001</v>
      </c>
      <c r="C378" s="288">
        <f>Bonds!X356/100</f>
        <v>-0.0006</v>
      </c>
      <c r="D378" s="288">
        <f>Bonds!Z356/100</f>
        <v>-0.0009</v>
      </c>
      <c r="E378" s="288">
        <f>Bonds!AE356/100</f>
        <v>-0.0007</v>
      </c>
      <c r="F378" s="289">
        <f>Bonds!AO356/100</f>
        <v>-0.0003</v>
      </c>
      <c r="G378" s="3"/>
      <c r="H378" s="3"/>
      <c r="I378" s="3"/>
      <c r="J378" s="3"/>
      <c r="K378" s="3"/>
      <c r="L378" s="3"/>
      <c r="N378" s="3"/>
      <c r="O378" s="3"/>
      <c r="P378" s="3"/>
      <c r="Q378" s="3"/>
      <c r="R378" s="3"/>
      <c r="S378" s="3"/>
      <c r="T378" s="36"/>
    </row>
    <row r="379" ht="12.75" customHeight="1">
      <c r="A379" s="274">
        <f>Stocks!A157</f>
        <v>42620</v>
      </c>
      <c r="B379" s="287">
        <f>Bonds!V357/100</f>
        <v>-0.0004</v>
      </c>
      <c r="C379" s="288">
        <f>Bonds!X357/100</f>
        <v>-0.0005</v>
      </c>
      <c r="D379" s="288">
        <f>Bonds!Z357/100</f>
        <v>-0.0005</v>
      </c>
      <c r="E379" s="288">
        <f>Bonds!AE357/100</f>
        <v>-0.0003</v>
      </c>
      <c r="F379" s="289">
        <f>Bonds!AO357/100</f>
        <v>-0.0002</v>
      </c>
      <c r="G379" s="3"/>
      <c r="H379" s="3"/>
      <c r="I379" s="3"/>
      <c r="J379" s="3"/>
      <c r="K379" s="3"/>
      <c r="L379" s="3"/>
      <c r="N379" s="3"/>
      <c r="O379" s="3"/>
      <c r="P379" s="3"/>
      <c r="Q379" s="3"/>
      <c r="R379" s="3"/>
      <c r="S379" s="3"/>
      <c r="T379" s="36"/>
    </row>
    <row r="380" ht="12.75" customHeight="1">
      <c r="A380" s="274">
        <f>Stocks!A156</f>
        <v>42619</v>
      </c>
      <c r="B380" s="287">
        <f>Bonds!V358/100</f>
        <v>-0.0001</v>
      </c>
      <c r="C380" s="288">
        <f>Bonds!X358/100</f>
        <v>-0.0007</v>
      </c>
      <c r="D380" s="288">
        <f>Bonds!Z358/100</f>
        <v>-0.0007</v>
      </c>
      <c r="E380" s="288">
        <f>Bonds!AE358/100</f>
        <v>-0.0006</v>
      </c>
      <c r="F380" s="289">
        <f>Bonds!AO358/100</f>
        <v>-0.0002</v>
      </c>
      <c r="G380" s="3"/>
      <c r="H380" s="3"/>
      <c r="I380" s="3"/>
      <c r="J380" s="3"/>
      <c r="K380" s="3"/>
      <c r="L380" s="3"/>
      <c r="N380" s="3"/>
      <c r="O380" s="3"/>
      <c r="P380" s="3"/>
      <c r="Q380" s="3"/>
      <c r="R380" s="3"/>
      <c r="S380" s="3"/>
      <c r="T380" s="36"/>
    </row>
    <row r="381" ht="12.75" customHeight="1">
      <c r="A381" s="274">
        <f>Stocks!A155</f>
        <v>42615</v>
      </c>
      <c r="B381" s="287">
        <f>Bonds!V359/100</f>
        <v>0.0003</v>
      </c>
      <c r="C381" s="288">
        <f>Bonds!X359/100</f>
        <v>-0.0007</v>
      </c>
      <c r="D381" s="288">
        <f>Bonds!Z359/100</f>
        <v>-0.0006</v>
      </c>
      <c r="E381" s="288">
        <f>Bonds!AE359/100</f>
        <v>-0.0002</v>
      </c>
      <c r="F381" s="289">
        <f>Bonds!AO359/100</f>
        <v>0.0001</v>
      </c>
      <c r="G381" s="3"/>
      <c r="H381" s="3"/>
      <c r="I381" s="3"/>
      <c r="J381" s="3"/>
      <c r="K381" s="3"/>
      <c r="L381" s="3"/>
      <c r="N381" s="3"/>
      <c r="O381" s="3"/>
      <c r="P381" s="3"/>
      <c r="Q381" s="3"/>
      <c r="R381" s="3"/>
      <c r="S381" s="3"/>
      <c r="T381" s="36"/>
    </row>
    <row r="382" ht="12.75" customHeight="1">
      <c r="A382" s="274">
        <f>Stocks!A154</f>
        <v>42614</v>
      </c>
      <c r="B382" s="287">
        <f>Bonds!V360/100</f>
        <v>0.0001</v>
      </c>
      <c r="C382" s="288">
        <f>Bonds!X360/100</f>
        <v>-0.0006</v>
      </c>
      <c r="D382" s="288">
        <f>Bonds!Z360/100</f>
        <v>-0.0005</v>
      </c>
      <c r="E382" s="288">
        <f>Bonds!AE360/100</f>
        <v>-0.0004</v>
      </c>
      <c r="F382" s="289">
        <f>Bonds!AO360/100</f>
        <v>0.0001</v>
      </c>
      <c r="G382" s="3"/>
      <c r="H382" s="3"/>
      <c r="I382" s="3"/>
      <c r="J382" s="3"/>
      <c r="K382" s="3"/>
      <c r="L382" s="3"/>
      <c r="N382" s="3"/>
      <c r="O382" s="3"/>
      <c r="P382" s="3"/>
      <c r="Q382" s="3"/>
      <c r="R382" s="3"/>
      <c r="S382" s="3"/>
      <c r="T382" s="36"/>
    </row>
    <row r="383" ht="12.75" customHeight="1">
      <c r="A383" s="274">
        <f>Stocks!A153</f>
        <v>42613</v>
      </c>
      <c r="B383" s="287">
        <f>Bonds!V361/100</f>
        <v>-0.0003</v>
      </c>
      <c r="C383" s="288">
        <f>Bonds!X361/100</f>
        <v>-0.0001</v>
      </c>
      <c r="D383" s="288">
        <f>Bonds!Z361/100</f>
        <v>-0.0001</v>
      </c>
      <c r="E383" s="288">
        <f>Bonds!AE361/100</f>
        <v>-0.0001</v>
      </c>
      <c r="F383" s="289">
        <f>Bonds!AO361/100</f>
        <v>0.0003</v>
      </c>
      <c r="G383" s="3"/>
      <c r="H383" s="3"/>
      <c r="I383" s="3"/>
      <c r="J383" s="3"/>
      <c r="K383" s="3"/>
      <c r="L383" s="3"/>
      <c r="N383" s="3"/>
      <c r="O383" s="3"/>
      <c r="P383" s="3"/>
      <c r="Q383" s="3"/>
      <c r="R383" s="3"/>
      <c r="S383" s="3"/>
      <c r="T383" s="36"/>
    </row>
    <row r="384" ht="12.75" customHeight="1">
      <c r="A384" s="274">
        <f>Stocks!A152</f>
        <v>42612</v>
      </c>
      <c r="B384" s="287">
        <f>Bonds!V362/100</f>
        <v>-0.0006</v>
      </c>
      <c r="C384" s="288">
        <f>Bonds!X362/100</f>
        <v>-0.0009</v>
      </c>
      <c r="D384" s="288">
        <f>Bonds!Z362/100</f>
        <v>-0.0008</v>
      </c>
      <c r="E384" s="288">
        <f>Bonds!AE362/100</f>
        <v>-0.0005</v>
      </c>
      <c r="F384" s="289">
        <f>Bonds!AO362/100</f>
        <v>-0.0002</v>
      </c>
      <c r="G384" s="3"/>
      <c r="H384" s="3"/>
      <c r="I384" s="3"/>
      <c r="J384" s="3"/>
      <c r="K384" s="3"/>
      <c r="L384" s="3"/>
      <c r="N384" s="3"/>
      <c r="O384" s="3"/>
      <c r="P384" s="3"/>
      <c r="Q384" s="3"/>
      <c r="R384" s="3"/>
      <c r="S384" s="3"/>
      <c r="T384" s="36"/>
    </row>
    <row r="385" ht="12.75" customHeight="1">
      <c r="A385" s="274">
        <f>Stocks!A151</f>
        <v>42611</v>
      </c>
      <c r="B385" s="287">
        <f>Bonds!V363/100</f>
        <v>-0.0003</v>
      </c>
      <c r="C385" s="288">
        <f>Bonds!X363/100</f>
        <v>-0.0002</v>
      </c>
      <c r="D385" s="288">
        <f>Bonds!Z363/100</f>
        <v>-0.0003</v>
      </c>
      <c r="E385" s="288">
        <f>Bonds!AE363/100</f>
        <v>-0.0002</v>
      </c>
      <c r="F385" s="289">
        <f>Bonds!AO363/100</f>
        <v>0.0001</v>
      </c>
      <c r="G385" s="3"/>
      <c r="H385" s="3"/>
      <c r="I385" s="3"/>
      <c r="J385" s="3"/>
      <c r="K385" s="3"/>
      <c r="L385" s="3"/>
      <c r="N385" s="3"/>
      <c r="O385" s="3"/>
      <c r="P385" s="3"/>
      <c r="Q385" s="3"/>
      <c r="R385" s="3"/>
      <c r="S385" s="3"/>
      <c r="T385" s="36"/>
    </row>
    <row r="386" ht="12.75" customHeight="1">
      <c r="A386" s="274">
        <f>Stocks!A150</f>
        <v>42608</v>
      </c>
      <c r="B386" s="287">
        <f>Bonds!V364/100</f>
        <v>-0.0001</v>
      </c>
      <c r="C386" s="288">
        <f>Bonds!X364/100</f>
        <v>0</v>
      </c>
      <c r="D386" s="288">
        <f>Bonds!Z364/100</f>
        <v>0.0001</v>
      </c>
      <c r="E386" s="288">
        <f>Bonds!AE364/100</f>
        <v>0.0001</v>
      </c>
      <c r="F386" s="289">
        <f>Bonds!AO364/100</f>
        <v>-0.0001</v>
      </c>
      <c r="G386" s="3"/>
      <c r="H386" s="3"/>
      <c r="I386" s="3"/>
      <c r="J386" s="3"/>
      <c r="K386" s="3"/>
      <c r="L386" s="3"/>
      <c r="N386" s="3"/>
      <c r="O386" s="3"/>
      <c r="P386" s="3"/>
      <c r="Q386" s="3"/>
      <c r="R386" s="3"/>
      <c r="S386" s="3"/>
      <c r="T386" s="36"/>
    </row>
    <row r="387" ht="12.75" customHeight="1">
      <c r="A387" s="274">
        <f>Stocks!A149</f>
        <v>42607</v>
      </c>
      <c r="B387" s="287">
        <f>Bonds!V365/100</f>
        <v>-0.0008</v>
      </c>
      <c r="C387" s="288">
        <f>Bonds!X365/100</f>
        <v>-0.0003</v>
      </c>
      <c r="D387" s="288">
        <f>Bonds!Z365/100</f>
        <v>-0.0004</v>
      </c>
      <c r="E387" s="288">
        <f>Bonds!AE365/100</f>
        <v>-0.0003</v>
      </c>
      <c r="F387" s="289">
        <f>Bonds!AO365/100</f>
        <v>0</v>
      </c>
      <c r="G387" s="3"/>
      <c r="H387" s="3"/>
      <c r="I387" s="3"/>
      <c r="J387" s="3"/>
      <c r="K387" s="3"/>
      <c r="L387" s="3"/>
      <c r="N387" s="3"/>
      <c r="O387" s="3"/>
      <c r="P387" s="3"/>
      <c r="Q387" s="3"/>
      <c r="R387" s="3"/>
      <c r="S387" s="3"/>
      <c r="T387" s="36"/>
    </row>
    <row r="388" ht="12.75" customHeight="1">
      <c r="A388" s="274">
        <f>Stocks!A148</f>
        <v>42606</v>
      </c>
      <c r="B388" s="287">
        <f>Bonds!V366/100</f>
        <v>-0.0006</v>
      </c>
      <c r="C388" s="288">
        <f>Bonds!X366/100</f>
        <v>-0.0002</v>
      </c>
      <c r="D388" s="288">
        <f>Bonds!Z366/100</f>
        <v>-0.0003</v>
      </c>
      <c r="E388" s="288">
        <f>Bonds!AE366/100</f>
        <v>-0.0004</v>
      </c>
      <c r="F388" s="289">
        <f>Bonds!AO366/100</f>
        <v>-0.0007</v>
      </c>
      <c r="G388" s="3"/>
      <c r="H388" s="3"/>
      <c r="I388" s="3"/>
      <c r="J388" s="3"/>
      <c r="K388" s="3"/>
      <c r="L388" s="3"/>
      <c r="N388" s="3"/>
      <c r="O388" s="3"/>
      <c r="P388" s="3"/>
      <c r="Q388" s="3"/>
      <c r="R388" s="3"/>
      <c r="S388" s="3"/>
      <c r="T388" s="36"/>
    </row>
    <row r="389" ht="12.75" customHeight="1">
      <c r="A389" s="274">
        <f>Stocks!A147</f>
        <v>42605</v>
      </c>
      <c r="B389" s="287">
        <f>Bonds!V367/100</f>
        <v>-0.0003</v>
      </c>
      <c r="C389" s="288">
        <f>Bonds!X367/100</f>
        <v>-0.0002</v>
      </c>
      <c r="D389" s="288">
        <f>Bonds!Z367/100</f>
        <v>0.0003</v>
      </c>
      <c r="E389" s="288">
        <f>Bonds!AE367/100</f>
        <v>0.0005</v>
      </c>
      <c r="F389" s="289">
        <f>Bonds!AO367/100</f>
        <v>0.0006</v>
      </c>
      <c r="G389" s="3"/>
      <c r="H389" s="3"/>
      <c r="I389" s="3"/>
      <c r="J389" s="3"/>
      <c r="K389" s="3"/>
      <c r="L389" s="3"/>
      <c r="N389" s="3"/>
      <c r="O389" s="3"/>
      <c r="P389" s="3"/>
      <c r="Q389" s="3"/>
      <c r="R389" s="3"/>
      <c r="S389" s="3"/>
      <c r="T389" s="36"/>
    </row>
    <row r="390" ht="12.75" customHeight="1">
      <c r="A390" s="274">
        <f>Stocks!A146</f>
        <v>42604</v>
      </c>
      <c r="B390" s="287">
        <f>Bonds!V368/100</f>
        <v>0.0001</v>
      </c>
      <c r="C390" s="288">
        <f>Bonds!X368/100</f>
        <v>-0.0002</v>
      </c>
      <c r="D390" s="288">
        <f>Bonds!Z368/100</f>
        <v>-0.0004</v>
      </c>
      <c r="E390" s="288">
        <f>Bonds!AE368/100</f>
        <v>-0.0005</v>
      </c>
      <c r="F390" s="289">
        <f>Bonds!AO368/100</f>
        <v>-0.0006</v>
      </c>
      <c r="G390" s="3"/>
      <c r="H390" s="3"/>
      <c r="I390" s="3"/>
      <c r="J390" s="3"/>
      <c r="K390" s="3"/>
      <c r="L390" s="3"/>
      <c r="N390" s="3"/>
      <c r="O390" s="3"/>
      <c r="P390" s="3"/>
      <c r="Q390" s="3"/>
      <c r="R390" s="3"/>
      <c r="S390" s="3"/>
      <c r="T390" s="36"/>
    </row>
    <row r="391" ht="12.75" customHeight="1">
      <c r="A391" s="274">
        <f>Stocks!A145</f>
        <v>42601</v>
      </c>
      <c r="B391" s="287">
        <f>Bonds!V369/100</f>
        <v>0</v>
      </c>
      <c r="C391" s="288">
        <f>Bonds!X369/100</f>
        <v>0.0001</v>
      </c>
      <c r="D391" s="288">
        <f>Bonds!Z369/100</f>
        <v>0.0003</v>
      </c>
      <c r="E391" s="288">
        <f>Bonds!AE369/100</f>
        <v>0.0003</v>
      </c>
      <c r="F391" s="289">
        <f>Bonds!AO369/100</f>
        <v>0.0001</v>
      </c>
      <c r="G391" s="3"/>
      <c r="H391" s="3"/>
      <c r="I391" s="3"/>
      <c r="J391" s="3"/>
      <c r="K391" s="3"/>
      <c r="L391" s="3"/>
      <c r="N391" s="3"/>
      <c r="O391" s="3"/>
      <c r="P391" s="3"/>
      <c r="Q391" s="3"/>
      <c r="R391" s="3"/>
      <c r="S391" s="3"/>
      <c r="T391" s="36"/>
    </row>
    <row r="392" ht="12.75" customHeight="1">
      <c r="A392" s="274">
        <f>Stocks!A144</f>
        <v>42600</v>
      </c>
      <c r="B392" s="287">
        <f>Bonds!V370/100</f>
        <v>-0.0004</v>
      </c>
      <c r="C392" s="288">
        <f>Bonds!X370/100</f>
        <v>-0.0002</v>
      </c>
      <c r="D392" s="288">
        <f>Bonds!Z370/100</f>
        <v>-0.0003</v>
      </c>
      <c r="E392" s="288">
        <f>Bonds!AE370/100</f>
        <v>0.0001</v>
      </c>
      <c r="F392" s="289">
        <f>Bonds!AO370/100</f>
        <v>0.0003</v>
      </c>
      <c r="G392" s="3"/>
      <c r="H392" s="3"/>
      <c r="I392" s="3"/>
      <c r="J392" s="3"/>
      <c r="K392" s="3"/>
      <c r="L392" s="3"/>
      <c r="N392" s="3"/>
      <c r="O392" s="3"/>
      <c r="P392" s="3"/>
      <c r="Q392" s="3"/>
      <c r="R392" s="3"/>
      <c r="S392" s="3"/>
      <c r="T392" s="36"/>
    </row>
    <row r="393" ht="12.75" customHeight="1">
      <c r="A393" s="274">
        <f>Stocks!A143</f>
        <v>42599</v>
      </c>
      <c r="B393" s="287">
        <f>Bonds!V371/100</f>
        <v>0.0001</v>
      </c>
      <c r="C393" s="288">
        <f>Bonds!X371/100</f>
        <v>-0.0006</v>
      </c>
      <c r="D393" s="288">
        <f>Bonds!Z371/100</f>
        <v>-0.0006</v>
      </c>
      <c r="E393" s="288">
        <f>Bonds!AE371/100</f>
        <v>-0.0004</v>
      </c>
      <c r="F393" s="289">
        <f>Bonds!AO371/100</f>
        <v>0.0002</v>
      </c>
      <c r="G393" s="3"/>
      <c r="H393" s="3"/>
      <c r="I393" s="3"/>
      <c r="J393" s="3"/>
      <c r="K393" s="3"/>
      <c r="L393" s="3"/>
      <c r="N393" s="3"/>
      <c r="O393" s="3"/>
      <c r="P393" s="3"/>
      <c r="Q393" s="3"/>
      <c r="R393" s="3"/>
      <c r="S393" s="3"/>
      <c r="T393" s="36"/>
    </row>
    <row r="394" ht="12.75" customHeight="1">
      <c r="A394" s="274">
        <f>Stocks!A142</f>
        <v>42598</v>
      </c>
      <c r="B394" s="287">
        <f>Bonds!V372/100</f>
        <v>0</v>
      </c>
      <c r="C394" s="288">
        <f>Bonds!X372/100</f>
        <v>0</v>
      </c>
      <c r="D394" s="288">
        <f>Bonds!Z372/100</f>
        <v>0.0005</v>
      </c>
      <c r="E394" s="288">
        <f>Bonds!AE372/100</f>
        <v>0.0004</v>
      </c>
      <c r="F394" s="289">
        <f>Bonds!AO372/100</f>
        <v>0.0001</v>
      </c>
      <c r="G394" s="3"/>
      <c r="H394" s="3"/>
      <c r="I394" s="3"/>
      <c r="J394" s="3"/>
      <c r="K394" s="3"/>
      <c r="L394" s="3"/>
      <c r="N394" s="3"/>
      <c r="O394" s="3"/>
      <c r="P394" s="3"/>
      <c r="Q394" s="3"/>
      <c r="R394" s="3"/>
      <c r="S394" s="3"/>
      <c r="T394" s="36"/>
    </row>
    <row r="395" ht="12.75" customHeight="1">
      <c r="A395" s="274">
        <f>Stocks!A141</f>
        <v>42597</v>
      </c>
      <c r="B395" s="287">
        <f>Bonds!V373/100</f>
        <v>0</v>
      </c>
      <c r="C395" s="288">
        <f>Bonds!X373/100</f>
        <v>0.0003</v>
      </c>
      <c r="D395" s="288">
        <f>Bonds!Z373/100</f>
        <v>0</v>
      </c>
      <c r="E395" s="288">
        <f>Bonds!AE373/100</f>
        <v>-0.0001</v>
      </c>
      <c r="F395" s="289">
        <f>Bonds!AO373/100</f>
        <v>-0.0002</v>
      </c>
      <c r="G395" s="3"/>
      <c r="H395" s="3"/>
      <c r="I395" s="3"/>
      <c r="J395" s="3"/>
      <c r="K395" s="3"/>
      <c r="L395" s="3"/>
      <c r="N395" s="3"/>
      <c r="O395" s="3"/>
      <c r="P395" s="3"/>
      <c r="Q395" s="3"/>
      <c r="R395" s="3"/>
      <c r="S395" s="3"/>
      <c r="T395" s="36"/>
    </row>
    <row r="396" ht="12.75" customHeight="1">
      <c r="A396" s="274">
        <f>Stocks!A140</f>
        <v>42594</v>
      </c>
      <c r="B396" s="287">
        <f>Bonds!V374/100</f>
        <v>-0.0003</v>
      </c>
      <c r="C396" s="288">
        <f>Bonds!X374/100</f>
        <v>-0.0001</v>
      </c>
      <c r="D396" s="288">
        <f>Bonds!Z374/100</f>
        <v>-0.0001</v>
      </c>
      <c r="E396" s="288">
        <f>Bonds!AE374/100</f>
        <v>-0.0004</v>
      </c>
      <c r="F396" s="289">
        <f>Bonds!AO374/100</f>
        <v>-0.0008</v>
      </c>
      <c r="G396" s="3"/>
      <c r="H396" s="3"/>
      <c r="I396" s="3"/>
      <c r="J396" s="3"/>
      <c r="K396" s="3"/>
      <c r="L396" s="3"/>
      <c r="N396" s="3"/>
      <c r="O396" s="3"/>
      <c r="P396" s="3"/>
      <c r="Q396" s="3"/>
      <c r="R396" s="3"/>
      <c r="S396" s="3"/>
      <c r="T396" s="36"/>
    </row>
    <row r="397" ht="12.75" customHeight="1">
      <c r="A397" s="274">
        <f>Stocks!A139</f>
        <v>42593</v>
      </c>
      <c r="B397" s="287">
        <f>Bonds!V375/100</f>
        <v>0.0001</v>
      </c>
      <c r="C397" s="288">
        <f>Bonds!X375/100</f>
        <v>0.0007</v>
      </c>
      <c r="D397" s="288">
        <f>Bonds!Z375/100</f>
        <v>0.0009</v>
      </c>
      <c r="E397" s="288">
        <f>Bonds!AE375/100</f>
        <v>0.0008</v>
      </c>
      <c r="F397" s="289">
        <f>Bonds!AO375/100</f>
        <v>0.001</v>
      </c>
      <c r="G397" s="3"/>
      <c r="H397" s="3"/>
      <c r="I397" s="3"/>
      <c r="J397" s="3"/>
      <c r="K397" s="3"/>
      <c r="L397" s="3"/>
      <c r="N397" s="3"/>
      <c r="O397" s="3"/>
      <c r="P397" s="3"/>
      <c r="Q397" s="3"/>
      <c r="R397" s="3"/>
      <c r="S397" s="3"/>
      <c r="T397" s="36"/>
    </row>
    <row r="398" ht="12.75" customHeight="1">
      <c r="A398" s="274">
        <f>Stocks!A138</f>
        <v>42592</v>
      </c>
      <c r="B398" s="287">
        <f>Bonds!V376/100</f>
        <v>0.0002</v>
      </c>
      <c r="C398" s="288">
        <f>Bonds!X376/100</f>
        <v>0</v>
      </c>
      <c r="D398" s="288">
        <f>Bonds!Z376/100</f>
        <v>0</v>
      </c>
      <c r="E398" s="288">
        <f>Bonds!AE376/100</f>
        <v>0</v>
      </c>
      <c r="F398" s="289">
        <f>Bonds!AO376/100</f>
        <v>0</v>
      </c>
      <c r="G398" s="3"/>
      <c r="H398" s="3"/>
      <c r="I398" s="3"/>
      <c r="J398" s="3"/>
      <c r="K398" s="3"/>
      <c r="L398" s="3"/>
      <c r="N398" s="3"/>
      <c r="O398" s="3"/>
      <c r="P398" s="3"/>
      <c r="Q398" s="3"/>
      <c r="R398" s="3"/>
      <c r="S398" s="3"/>
      <c r="T398" s="36"/>
    </row>
    <row r="399" ht="12.75" customHeight="1">
      <c r="A399" s="274">
        <f>Stocks!A137</f>
        <v>42591</v>
      </c>
      <c r="B399" s="287">
        <f>Bonds!V377/100</f>
        <v>-0.0001</v>
      </c>
      <c r="C399" s="288">
        <f>Bonds!X377/100</f>
        <v>-0.0004</v>
      </c>
      <c r="D399" s="288">
        <f>Bonds!Z377/100</f>
        <v>-0.0001</v>
      </c>
      <c r="E399" s="288">
        <f>Bonds!AE377/100</f>
        <v>0</v>
      </c>
      <c r="F399" s="289">
        <f>Bonds!AO377/100</f>
        <v>0.0003</v>
      </c>
      <c r="G399" s="3"/>
      <c r="H399" s="3"/>
      <c r="I399" s="3"/>
      <c r="J399" s="3"/>
      <c r="K399" s="3"/>
      <c r="L399" s="3"/>
      <c r="N399" s="3"/>
      <c r="O399" s="3"/>
      <c r="P399" s="3"/>
      <c r="Q399" s="3"/>
      <c r="R399" s="3"/>
      <c r="S399" s="3"/>
      <c r="T399" s="36"/>
    </row>
    <row r="400" ht="12.75" customHeight="1">
      <c r="A400" s="274">
        <f>Stocks!A136</f>
        <v>42590</v>
      </c>
      <c r="B400" s="287">
        <f>Bonds!V378/100</f>
        <v>0.0002</v>
      </c>
      <c r="C400" s="288">
        <f>Bonds!X378/100</f>
        <v>-0.0003</v>
      </c>
      <c r="D400" s="288">
        <f>Bonds!Z378/100</f>
        <v>-0.0006</v>
      </c>
      <c r="E400" s="288">
        <f>Bonds!AE378/100</f>
        <v>-0.0006</v>
      </c>
      <c r="F400" s="289">
        <f>Bonds!AO378/100</f>
        <v>-0.0002</v>
      </c>
      <c r="G400" s="3"/>
      <c r="H400" s="3"/>
      <c r="I400" s="3"/>
      <c r="J400" s="3"/>
      <c r="K400" s="3"/>
      <c r="L400" s="3"/>
      <c r="N400" s="3"/>
      <c r="O400" s="3"/>
      <c r="P400" s="3"/>
      <c r="Q400" s="3"/>
      <c r="R400" s="3"/>
      <c r="S400" s="3"/>
      <c r="T400" s="36"/>
    </row>
    <row r="401" ht="12.75" customHeight="1">
      <c r="A401" s="274">
        <f>Stocks!A135</f>
        <v>42587</v>
      </c>
      <c r="B401" s="287">
        <f>Bonds!V379/100</f>
        <v>0.0001</v>
      </c>
      <c r="C401" s="288">
        <f>Bonds!X379/100</f>
        <v>-0.0004</v>
      </c>
      <c r="D401" s="288">
        <f>Bonds!Z379/100</f>
        <v>-0.0005</v>
      </c>
      <c r="E401" s="288">
        <f>Bonds!AE379/100</f>
        <v>-0.0007</v>
      </c>
      <c r="F401" s="289">
        <f>Bonds!AO379/100</f>
        <v>-0.001</v>
      </c>
      <c r="G401" s="3"/>
      <c r="H401" s="3"/>
      <c r="I401" s="3"/>
      <c r="J401" s="3"/>
      <c r="K401" s="3"/>
      <c r="L401" s="3"/>
      <c r="N401" s="3"/>
      <c r="O401" s="3"/>
      <c r="P401" s="3"/>
      <c r="Q401" s="3"/>
      <c r="R401" s="3"/>
      <c r="S401" s="3"/>
      <c r="T401" s="36"/>
    </row>
    <row r="402" ht="12.75" customHeight="1">
      <c r="A402" s="274">
        <f>Stocks!A134</f>
        <v>42586</v>
      </c>
      <c r="B402" s="287">
        <f>Bonds!V380/100</f>
        <v>-0.0006</v>
      </c>
      <c r="C402" s="288">
        <f>Bonds!X380/100</f>
        <v>-0.0005</v>
      </c>
      <c r="D402" s="288">
        <f>Bonds!Z380/100</f>
        <v>-0.0005</v>
      </c>
      <c r="E402" s="288">
        <f>Bonds!AE380/100</f>
        <v>-0.0007</v>
      </c>
      <c r="F402" s="289">
        <f>Bonds!AO380/100</f>
        <v>-0.0009</v>
      </c>
      <c r="G402" s="3"/>
      <c r="H402" s="3"/>
      <c r="I402" s="3"/>
      <c r="J402" s="3"/>
      <c r="K402" s="3"/>
      <c r="L402" s="3"/>
      <c r="N402" s="3"/>
      <c r="O402" s="3"/>
      <c r="P402" s="3"/>
      <c r="Q402" s="3"/>
      <c r="R402" s="3"/>
      <c r="S402" s="3"/>
      <c r="T402" s="36"/>
    </row>
    <row r="403" ht="12.75" customHeight="1">
      <c r="A403" s="274">
        <f>Stocks!A133</f>
        <v>42585</v>
      </c>
      <c r="B403" s="287">
        <f>Bonds!V381/100</f>
        <v>-0.0007</v>
      </c>
      <c r="C403" s="288">
        <f>Bonds!X381/100</f>
        <v>-0.0002</v>
      </c>
      <c r="D403" s="288">
        <f>Bonds!Z381/100</f>
        <v>-0.0005</v>
      </c>
      <c r="E403" s="288">
        <f>Bonds!AE381/100</f>
        <v>-0.0005</v>
      </c>
      <c r="F403" s="289">
        <f>Bonds!AO381/100</f>
        <v>0</v>
      </c>
      <c r="G403" s="3"/>
      <c r="H403" s="3"/>
      <c r="I403" s="3"/>
      <c r="J403" s="3"/>
      <c r="K403" s="3"/>
      <c r="L403" s="3"/>
      <c r="N403" s="3"/>
      <c r="O403" s="3"/>
      <c r="P403" s="3"/>
      <c r="Q403" s="3"/>
      <c r="R403" s="3"/>
      <c r="S403" s="3"/>
      <c r="T403" s="36"/>
    </row>
    <row r="404" ht="12.75" customHeight="1">
      <c r="A404" s="274">
        <f>Stocks!A132</f>
        <v>42584</v>
      </c>
      <c r="B404" s="287">
        <f>Bonds!V382/100</f>
        <v>-0.0008</v>
      </c>
      <c r="C404" s="288">
        <f>Bonds!X382/100</f>
        <v>0.0005</v>
      </c>
      <c r="D404" s="288">
        <f>Bonds!Z382/100</f>
        <v>0.0005</v>
      </c>
      <c r="E404" s="288">
        <f>Bonds!AE382/100</f>
        <v>0.0003</v>
      </c>
      <c r="F404" s="289">
        <f>Bonds!AO382/100</f>
        <v>0</v>
      </c>
      <c r="G404" s="3"/>
      <c r="H404" s="3"/>
      <c r="I404" s="3"/>
      <c r="J404" s="3"/>
      <c r="K404" s="3"/>
      <c r="L404" s="3"/>
      <c r="N404" s="3"/>
      <c r="O404" s="3"/>
      <c r="P404" s="3"/>
      <c r="Q404" s="3"/>
      <c r="R404" s="3"/>
      <c r="S404" s="3"/>
      <c r="T404" s="36"/>
    </row>
    <row r="405" ht="12.75" customHeight="1">
      <c r="A405" s="274">
        <f>Stocks!A131</f>
        <v>42583</v>
      </c>
      <c r="B405" s="287">
        <f>Bonds!V383/100</f>
        <v>0.0001</v>
      </c>
      <c r="C405" s="288">
        <f>Bonds!X383/100</f>
        <v>0.0003</v>
      </c>
      <c r="D405" s="288">
        <f>Bonds!Z383/100</f>
        <v>0.0004</v>
      </c>
      <c r="E405" s="288">
        <f>Bonds!AE383/100</f>
        <v>0.0004</v>
      </c>
      <c r="F405" s="289">
        <f>Bonds!AO383/100</f>
        <v>0</v>
      </c>
      <c r="G405" s="3"/>
      <c r="H405" s="3"/>
      <c r="I405" s="3"/>
      <c r="J405" s="3"/>
      <c r="K405" s="3"/>
      <c r="L405" s="3"/>
      <c r="N405" s="3"/>
      <c r="O405" s="3"/>
      <c r="P405" s="3"/>
      <c r="Q405" s="3"/>
      <c r="R405" s="3"/>
      <c r="S405" s="3"/>
      <c r="T405" s="36"/>
    </row>
    <row r="406" ht="12.75" customHeight="1">
      <c r="A406" s="274">
        <f>Stocks!A130</f>
        <v>42580</v>
      </c>
      <c r="B406" s="287">
        <f>Bonds!V384/100</f>
        <v>0.0002</v>
      </c>
      <c r="C406" s="288">
        <f>Bonds!X384/100</f>
        <v>0.0005</v>
      </c>
      <c r="D406" s="288">
        <f>Bonds!Z384/100</f>
        <v>0.0002</v>
      </c>
      <c r="E406" s="288">
        <f>Bonds!AE384/100</f>
        <v>-0.0005</v>
      </c>
      <c r="F406" s="289">
        <f>Bonds!AO384/100</f>
        <v>-0.0009</v>
      </c>
      <c r="G406" s="3"/>
      <c r="H406" s="3"/>
      <c r="I406" s="3"/>
      <c r="J406" s="3"/>
      <c r="K406" s="3"/>
      <c r="L406" s="3"/>
      <c r="N406" s="3"/>
      <c r="O406" s="3"/>
      <c r="P406" s="3"/>
      <c r="Q406" s="3"/>
      <c r="R406" s="3"/>
      <c r="S406" s="3"/>
      <c r="T406" s="36"/>
    </row>
    <row r="407" ht="12.75" customHeight="1">
      <c r="A407" s="274">
        <f>Stocks!A129</f>
        <v>42579</v>
      </c>
      <c r="B407" s="287">
        <f>Bonds!V385/100</f>
        <v>-0.0007</v>
      </c>
      <c r="C407" s="288">
        <f>Bonds!X385/100</f>
        <v>-0.0004</v>
      </c>
      <c r="D407" s="288">
        <f>Bonds!Z385/100</f>
        <v>-0.0005</v>
      </c>
      <c r="E407" s="288">
        <f>Bonds!AE385/100</f>
        <v>-0.001</v>
      </c>
      <c r="F407" s="289">
        <f>Bonds!AO385/100</f>
        <v>-0.0012</v>
      </c>
      <c r="G407" s="3"/>
      <c r="H407" s="3"/>
      <c r="I407" s="3"/>
      <c r="J407" s="3"/>
      <c r="K407" s="3"/>
      <c r="L407" s="3"/>
      <c r="N407" s="3"/>
      <c r="O407" s="3"/>
      <c r="P407" s="3"/>
      <c r="Q407" s="3"/>
      <c r="R407" s="3"/>
      <c r="S407" s="3"/>
      <c r="T407" s="36"/>
    </row>
    <row r="408" ht="12.75" customHeight="1">
      <c r="A408" s="274">
        <f>Stocks!A128</f>
        <v>42578</v>
      </c>
      <c r="B408" s="287">
        <f>Bonds!V386/100</f>
        <v>-0.0005</v>
      </c>
      <c r="C408" s="288">
        <f>Bonds!X386/100</f>
        <v>-0.001</v>
      </c>
      <c r="D408" s="288">
        <f>Bonds!Z386/100</f>
        <v>-0.0008</v>
      </c>
      <c r="E408" s="288">
        <f>Bonds!AE386/100</f>
        <v>-0.0003</v>
      </c>
      <c r="F408" s="289">
        <f>Bonds!AO386/100</f>
        <v>-0.0001</v>
      </c>
      <c r="G408" s="3"/>
      <c r="H408" s="3"/>
      <c r="I408" s="3"/>
      <c r="J408" s="3"/>
      <c r="K408" s="3"/>
      <c r="L408" s="3"/>
      <c r="N408" s="3"/>
      <c r="O408" s="3"/>
      <c r="P408" s="3"/>
      <c r="Q408" s="3"/>
      <c r="R408" s="3"/>
      <c r="S408" s="3"/>
      <c r="T408" s="36"/>
    </row>
    <row r="409" ht="12.75" customHeight="1">
      <c r="A409" s="274">
        <f>Stocks!A127</f>
        <v>42577</v>
      </c>
      <c r="B409" s="287">
        <f>Bonds!V387/100</f>
        <v>-0.0002</v>
      </c>
      <c r="C409" s="288">
        <f>Bonds!X387/100</f>
        <v>-0.0002</v>
      </c>
      <c r="D409" s="288">
        <f>Bonds!Z387/100</f>
        <v>-0.0003</v>
      </c>
      <c r="E409" s="288">
        <f>Bonds!AE387/100</f>
        <v>-0.0007</v>
      </c>
      <c r="F409" s="289">
        <f>Bonds!AO387/100</f>
        <v>-0.0009</v>
      </c>
      <c r="G409" s="3"/>
      <c r="H409" s="3"/>
      <c r="I409" s="3"/>
      <c r="J409" s="3"/>
      <c r="K409" s="3"/>
      <c r="L409" s="3"/>
      <c r="N409" s="3"/>
      <c r="O409" s="3"/>
      <c r="P409" s="3"/>
      <c r="Q409" s="3"/>
      <c r="R409" s="3"/>
      <c r="S409" s="3"/>
      <c r="T409" s="36"/>
    </row>
    <row r="410" ht="12.75" customHeight="1">
      <c r="A410" s="274">
        <f>Stocks!A126</f>
        <v>42576</v>
      </c>
      <c r="B410" s="287">
        <f>Bonds!V388/100</f>
        <v>-0.0002</v>
      </c>
      <c r="C410" s="288">
        <f>Bonds!X388/100</f>
        <v>0.0005</v>
      </c>
      <c r="D410" s="288">
        <f>Bonds!Z388/100</f>
        <v>0.0005</v>
      </c>
      <c r="E410" s="288">
        <f>Bonds!AE388/100</f>
        <v>0.0005</v>
      </c>
      <c r="F410" s="289">
        <f>Bonds!AO388/100</f>
        <v>0.0005</v>
      </c>
      <c r="G410" s="3"/>
      <c r="H410" s="3"/>
      <c r="I410" s="3"/>
      <c r="J410" s="3"/>
      <c r="K410" s="3"/>
      <c r="L410" s="3"/>
      <c r="N410" s="3"/>
      <c r="O410" s="3"/>
      <c r="P410" s="3"/>
      <c r="Q410" s="3"/>
      <c r="R410" s="3"/>
      <c r="S410" s="3"/>
      <c r="T410" s="36"/>
    </row>
    <row r="411" ht="12.75" customHeight="1">
      <c r="A411" s="274">
        <f>Stocks!A125</f>
        <v>42573</v>
      </c>
      <c r="B411" s="287">
        <f>Bonds!V389/100</f>
        <v>0</v>
      </c>
      <c r="C411" s="288">
        <f>Bonds!X389/100</f>
        <v>-0.0005</v>
      </c>
      <c r="D411" s="288">
        <f>Bonds!Z389/100</f>
        <v>-0.0004</v>
      </c>
      <c r="E411" s="288">
        <f>Bonds!AE389/100</f>
        <v>0.0001</v>
      </c>
      <c r="F411" s="289">
        <f>Bonds!AO389/100</f>
        <v>0.0002</v>
      </c>
      <c r="G411" s="3"/>
      <c r="H411" s="3"/>
      <c r="I411" s="3"/>
      <c r="J411" s="3"/>
      <c r="K411" s="3"/>
      <c r="L411" s="3"/>
      <c r="N411" s="3"/>
      <c r="O411" s="3"/>
      <c r="P411" s="3"/>
      <c r="Q411" s="3"/>
      <c r="R411" s="3"/>
      <c r="S411" s="3"/>
      <c r="T411" s="36"/>
    </row>
    <row r="412" ht="12.75" customHeight="1">
      <c r="A412" s="274">
        <f>Stocks!A124</f>
        <v>42572</v>
      </c>
      <c r="B412" s="287">
        <f>Bonds!V390/100</f>
        <v>0.0003</v>
      </c>
      <c r="C412" s="288">
        <f>Bonds!X390/100</f>
        <v>0.0005</v>
      </c>
      <c r="D412" s="288">
        <f>Bonds!Z390/100</f>
        <v>0.0005</v>
      </c>
      <c r="E412" s="288">
        <f>Bonds!AE390/100</f>
        <v>0.0005</v>
      </c>
      <c r="F412" s="289">
        <f>Bonds!AO390/100</f>
        <v>0.0004</v>
      </c>
      <c r="G412" s="3"/>
      <c r="H412" s="3"/>
      <c r="I412" s="3"/>
      <c r="J412" s="3"/>
      <c r="K412" s="3"/>
      <c r="L412" s="3"/>
      <c r="N412" s="3"/>
      <c r="O412" s="3"/>
      <c r="P412" s="3"/>
      <c r="Q412" s="3"/>
      <c r="R412" s="3"/>
      <c r="S412" s="3"/>
      <c r="T412" s="36"/>
    </row>
    <row r="413" ht="12.75" customHeight="1">
      <c r="A413" s="274">
        <f>Stocks!A123</f>
        <v>42571</v>
      </c>
      <c r="B413" s="287">
        <f>Bonds!V391/100</f>
        <v>0</v>
      </c>
      <c r="C413" s="288">
        <f>Bonds!X391/100</f>
        <v>0.0005</v>
      </c>
      <c r="D413" s="288">
        <f>Bonds!Z391/100</f>
        <v>0.0005</v>
      </c>
      <c r="E413" s="288">
        <f>Bonds!AE391/100</f>
        <v>0.0003</v>
      </c>
      <c r="F413" s="289">
        <f>Bonds!AO391/100</f>
        <v>0.0002</v>
      </c>
      <c r="G413" s="3"/>
      <c r="H413" s="3"/>
      <c r="I413" s="3"/>
      <c r="J413" s="3"/>
      <c r="K413" s="3"/>
      <c r="L413" s="3"/>
      <c r="N413" s="3"/>
      <c r="O413" s="3"/>
      <c r="P413" s="3"/>
      <c r="Q413" s="3"/>
      <c r="R413" s="3"/>
      <c r="S413" s="3"/>
      <c r="T413" s="36"/>
    </row>
    <row r="414" ht="12.75" customHeight="1">
      <c r="A414" s="274">
        <f>Stocks!A122</f>
        <v>42570</v>
      </c>
      <c r="B414" s="287">
        <f>Bonds!V392/100</f>
        <v>-0.0001</v>
      </c>
      <c r="C414" s="288">
        <f>Bonds!X392/100</f>
        <v>-0.0002</v>
      </c>
      <c r="D414" s="288">
        <f>Bonds!Z392/100</f>
        <v>0.0001</v>
      </c>
      <c r="E414" s="288">
        <f>Bonds!AE392/100</f>
        <v>0.0003</v>
      </c>
      <c r="F414" s="289">
        <f>Bonds!AO392/100</f>
        <v>0.0003</v>
      </c>
      <c r="G414" s="3"/>
      <c r="H414" s="3"/>
      <c r="I414" s="3"/>
      <c r="J414" s="3"/>
      <c r="K414" s="3"/>
      <c r="L414" s="3"/>
      <c r="N414" s="3"/>
      <c r="O414" s="3"/>
      <c r="P414" s="3"/>
      <c r="Q414" s="3"/>
      <c r="R414" s="3"/>
      <c r="S414" s="3"/>
      <c r="T414" s="36"/>
    </row>
    <row r="415" ht="12.75" customHeight="1">
      <c r="A415" s="274">
        <f>Stocks!A121</f>
        <v>42569</v>
      </c>
      <c r="B415" s="287">
        <f>Bonds!V393/100</f>
        <v>-0.0001</v>
      </c>
      <c r="C415" s="288">
        <f>Bonds!X393/100</f>
        <v>0.0008</v>
      </c>
      <c r="D415" s="288">
        <f>Bonds!Z393/100</f>
        <v>0.0004</v>
      </c>
      <c r="E415" s="288">
        <f>Bonds!AE393/100</f>
        <v>-0.0002</v>
      </c>
      <c r="F415" s="289">
        <f>Bonds!AO393/100</f>
        <v>-0.0005</v>
      </c>
      <c r="G415" s="3"/>
      <c r="H415" s="3"/>
      <c r="I415" s="3"/>
      <c r="J415" s="3"/>
      <c r="K415" s="3"/>
      <c r="L415" s="3"/>
      <c r="N415" s="3"/>
      <c r="O415" s="3"/>
      <c r="P415" s="3"/>
      <c r="Q415" s="3"/>
      <c r="R415" s="3"/>
      <c r="S415" s="3"/>
      <c r="T415" s="36"/>
    </row>
    <row r="416" ht="12.75" customHeight="1">
      <c r="A416" s="274">
        <f>Stocks!A120</f>
        <v>42566</v>
      </c>
      <c r="B416" s="287">
        <f>Bonds!V394/100</f>
        <v>0</v>
      </c>
      <c r="C416" s="288">
        <f>Bonds!X394/100</f>
        <v>0</v>
      </c>
      <c r="D416" s="288">
        <f>Bonds!Z394/100</f>
        <v>0.0002</v>
      </c>
      <c r="E416" s="288">
        <f>Bonds!AE394/100</f>
        <v>0.0008</v>
      </c>
      <c r="F416" s="289">
        <f>Bonds!AO394/100</f>
        <v>0.001</v>
      </c>
      <c r="G416" s="3"/>
      <c r="H416" s="3"/>
      <c r="I416" s="3"/>
      <c r="J416" s="3"/>
      <c r="K416" s="3"/>
      <c r="L416" s="3"/>
      <c r="N416" s="3"/>
      <c r="O416" s="3"/>
      <c r="P416" s="3"/>
      <c r="Q416" s="3"/>
      <c r="R416" s="3"/>
      <c r="S416" s="3"/>
      <c r="T416" s="36"/>
    </row>
    <row r="417" ht="12.75" customHeight="1">
      <c r="A417" s="274">
        <f>Stocks!A119</f>
        <v>42565</v>
      </c>
      <c r="B417" s="287">
        <f>Bonds!V395/100</f>
        <v>0</v>
      </c>
      <c r="C417" s="288">
        <f>Bonds!X395/100</f>
        <v>0.0001</v>
      </c>
      <c r="D417" s="288">
        <f>Bonds!Z395/100</f>
        <v>0.0004</v>
      </c>
      <c r="E417" s="288">
        <f>Bonds!AE395/100</f>
        <v>0.0004</v>
      </c>
      <c r="F417" s="289">
        <f>Bonds!AO395/100</f>
        <v>0.0003</v>
      </c>
      <c r="G417" s="3"/>
      <c r="H417" s="3"/>
      <c r="I417" s="3"/>
      <c r="J417" s="3"/>
      <c r="K417" s="3"/>
      <c r="L417" s="3"/>
      <c r="N417" s="3"/>
      <c r="O417" s="3"/>
      <c r="P417" s="3"/>
      <c r="Q417" s="3"/>
      <c r="R417" s="3"/>
      <c r="S417" s="3"/>
      <c r="T417" s="36"/>
    </row>
    <row r="418" ht="12.75" customHeight="1">
      <c r="A418" s="274">
        <f>Stocks!A118</f>
        <v>42564</v>
      </c>
      <c r="B418" s="287">
        <f>Bonds!V396/100</f>
        <v>0.0001</v>
      </c>
      <c r="C418" s="288">
        <f>Bonds!X396/100</f>
        <v>-0.001</v>
      </c>
      <c r="D418" s="288">
        <f>Bonds!Z396/100</f>
        <v>-0.0008</v>
      </c>
      <c r="E418" s="288">
        <f>Bonds!AE396/100</f>
        <v>0.0002</v>
      </c>
      <c r="F418" s="289">
        <f>Bonds!AO396/100</f>
        <v>0.0007</v>
      </c>
      <c r="G418" s="3"/>
      <c r="H418" s="3"/>
      <c r="I418" s="3"/>
      <c r="J418" s="3"/>
      <c r="K418" s="3"/>
      <c r="L418" s="3"/>
      <c r="N418" s="3"/>
      <c r="O418" s="3"/>
      <c r="P418" s="3"/>
      <c r="Q418" s="3"/>
      <c r="R418" s="3"/>
      <c r="S418" s="3"/>
      <c r="T418" s="36"/>
    </row>
    <row r="419" ht="12.75" customHeight="1">
      <c r="A419" s="274">
        <f>Stocks!A117</f>
        <v>42563</v>
      </c>
      <c r="B419" s="287">
        <f>Bonds!V397/100</f>
        <v>0.0001</v>
      </c>
      <c r="C419" s="288">
        <f>Bonds!X397/100</f>
        <v>0.0005</v>
      </c>
      <c r="D419" s="288">
        <f>Bonds!Z397/100</f>
        <v>0.0007</v>
      </c>
      <c r="E419" s="288">
        <f>Bonds!AE397/100</f>
        <v>0.0007</v>
      </c>
      <c r="F419" s="289">
        <f>Bonds!AO397/100</f>
        <v>0.0006</v>
      </c>
      <c r="G419" s="3"/>
      <c r="H419" s="3"/>
      <c r="I419" s="3"/>
      <c r="J419" s="3"/>
      <c r="K419" s="3"/>
      <c r="L419" s="3"/>
      <c r="N419" s="3"/>
      <c r="O419" s="3"/>
      <c r="P419" s="3"/>
      <c r="Q419" s="3"/>
      <c r="R419" s="3"/>
      <c r="S419" s="3"/>
      <c r="T419" s="36"/>
    </row>
    <row r="420" ht="12.75" customHeight="1">
      <c r="A420" s="274">
        <f>Stocks!A116</f>
        <v>42562</v>
      </c>
      <c r="B420" s="287">
        <f>Bonds!V398/100</f>
        <v>-0.0001</v>
      </c>
      <c r="C420" s="288">
        <f>Bonds!X398/100</f>
        <v>-0.0009</v>
      </c>
      <c r="D420" s="288">
        <f>Bonds!Z398/100</f>
        <v>-0.0009</v>
      </c>
      <c r="E420" s="288">
        <f>Bonds!AE398/100</f>
        <v>-0.0002</v>
      </c>
      <c r="F420" s="289">
        <f>Bonds!AO398/100</f>
        <v>0.0007</v>
      </c>
      <c r="G420" s="3"/>
      <c r="H420" s="3"/>
      <c r="I420" s="3"/>
      <c r="J420" s="3"/>
      <c r="K420" s="3"/>
      <c r="L420" s="3"/>
      <c r="N420" s="3"/>
      <c r="O420" s="3"/>
      <c r="P420" s="3"/>
      <c r="Q420" s="3"/>
      <c r="R420" s="3"/>
      <c r="S420" s="3"/>
      <c r="T420" s="36"/>
    </row>
    <row r="421" ht="12.75" customHeight="1">
      <c r="A421" s="274">
        <f>Stocks!A115</f>
        <v>42559</v>
      </c>
      <c r="B421" s="287">
        <f>Bonds!V399/100</f>
        <v>-0.0001</v>
      </c>
      <c r="C421" s="288">
        <f>Bonds!X399/100</f>
        <v>-0.0008</v>
      </c>
      <c r="D421" s="288">
        <f>Bonds!Z399/100</f>
        <v>-0.0008</v>
      </c>
      <c r="E421" s="288">
        <f>Bonds!AE399/100</f>
        <v>-0.0004</v>
      </c>
      <c r="F421" s="289">
        <f>Bonds!AO399/100</f>
        <v>0</v>
      </c>
      <c r="G421" s="3"/>
      <c r="H421" s="3"/>
      <c r="I421" s="3"/>
      <c r="J421" s="3"/>
      <c r="K421" s="3"/>
      <c r="L421" s="3"/>
      <c r="N421" s="3"/>
      <c r="O421" s="3"/>
      <c r="P421" s="3"/>
      <c r="Q421" s="3"/>
      <c r="R421" s="3"/>
      <c r="S421" s="3"/>
      <c r="T421" s="36"/>
    </row>
    <row r="422" ht="12.75" customHeight="1">
      <c r="A422" s="274">
        <f>Stocks!A114</f>
        <v>42558</v>
      </c>
      <c r="B422" s="287">
        <f>Bonds!V400/100</f>
        <v>0</v>
      </c>
      <c r="C422" s="288">
        <f>Bonds!X400/100</f>
        <v>0</v>
      </c>
      <c r="D422" s="288">
        <f>Bonds!Z400/100</f>
        <v>-0.0001</v>
      </c>
      <c r="E422" s="288">
        <f>Bonds!AE400/100</f>
        <v>0.0003</v>
      </c>
      <c r="F422" s="289">
        <f>Bonds!AO400/100</f>
        <v>0.0012</v>
      </c>
      <c r="G422" s="3"/>
      <c r="H422" s="3"/>
      <c r="I422" s="3"/>
      <c r="J422" s="3"/>
      <c r="K422" s="3"/>
      <c r="L422" s="3"/>
      <c r="N422" s="3"/>
      <c r="O422" s="3"/>
      <c r="P422" s="3"/>
      <c r="Q422" s="3"/>
      <c r="R422" s="3"/>
      <c r="S422" s="3"/>
      <c r="T422" s="36"/>
    </row>
    <row r="423" ht="12.75" customHeight="1">
      <c r="A423" s="274">
        <f>Stocks!A113</f>
        <v>42557</v>
      </c>
      <c r="B423" s="287">
        <f>Bonds!V401/100</f>
        <v>-0.0007</v>
      </c>
      <c r="C423" s="288">
        <f>Bonds!X401/100</f>
        <v>0.0007</v>
      </c>
      <c r="D423" s="288">
        <f>Bonds!Z401/100</f>
        <v>0.0007</v>
      </c>
      <c r="E423" s="288">
        <f>Bonds!AE401/100</f>
        <v>-0.0002</v>
      </c>
      <c r="F423" s="289">
        <f>Bonds!AO401/100</f>
        <v>-0.0011</v>
      </c>
      <c r="G423" s="3"/>
      <c r="H423" s="3"/>
      <c r="I423" s="3"/>
      <c r="J423" s="3"/>
      <c r="K423" s="3"/>
      <c r="L423" s="3"/>
      <c r="N423" s="3"/>
      <c r="O423" s="3"/>
      <c r="P423" s="3"/>
      <c r="Q423" s="3"/>
      <c r="R423" s="3"/>
      <c r="S423" s="3"/>
      <c r="T423" s="36"/>
    </row>
    <row r="424" ht="12.75" customHeight="1">
      <c r="A424" s="274">
        <f>Stocks!A112</f>
        <v>42556</v>
      </c>
      <c r="B424" s="287">
        <f>Bonds!V402/100</f>
        <v>-0.0002</v>
      </c>
      <c r="C424" s="288">
        <f>Bonds!X402/100</f>
        <v>0.0007</v>
      </c>
      <c r="D424" s="288">
        <f>Bonds!Z402/100</f>
        <v>0.0007</v>
      </c>
      <c r="E424" s="288">
        <f>Bonds!AE402/100</f>
        <v>0</v>
      </c>
      <c r="F424" s="289">
        <f>Bonds!AO402/100</f>
        <v>-0.0005</v>
      </c>
      <c r="G424" s="3"/>
      <c r="H424" s="3"/>
      <c r="I424" s="3"/>
      <c r="J424" s="3"/>
      <c r="K424" s="3"/>
      <c r="L424" s="3"/>
      <c r="N424" s="3"/>
      <c r="O424" s="3"/>
      <c r="P424" s="3"/>
      <c r="Q424" s="3"/>
      <c r="R424" s="3"/>
      <c r="S424" s="3"/>
      <c r="T424" s="36"/>
    </row>
    <row r="425" ht="12.75" customHeight="1">
      <c r="A425" s="274">
        <f>Stocks!A111</f>
        <v>42552</v>
      </c>
      <c r="B425" s="287">
        <f>Bonds!V403/100</f>
        <v>0.0003</v>
      </c>
      <c r="C425" s="288">
        <f>Bonds!X403/100</f>
        <v>0.0005</v>
      </c>
      <c r="D425" s="288">
        <f>Bonds!Z403/100</f>
        <v>0.001</v>
      </c>
      <c r="E425" s="288">
        <f>Bonds!AE403/100</f>
        <v>0.0013</v>
      </c>
      <c r="F425" s="289">
        <f>Bonds!AO403/100</f>
        <v>0.0015</v>
      </c>
      <c r="G425" s="3"/>
      <c r="H425" s="3"/>
      <c r="I425" s="3"/>
      <c r="J425" s="3"/>
      <c r="K425" s="3"/>
      <c r="L425" s="3"/>
      <c r="N425" s="3"/>
      <c r="O425" s="3"/>
      <c r="P425" s="3"/>
      <c r="Q425" s="3"/>
      <c r="R425" s="3"/>
      <c r="S425" s="3"/>
      <c r="T425" s="36"/>
    </row>
    <row r="426" ht="12.75" customHeight="1">
      <c r="A426" s="274">
        <f>Stocks!A110</f>
        <v>42551</v>
      </c>
      <c r="B426" s="287">
        <f>Bonds!V404/100</f>
        <v>0.0001</v>
      </c>
      <c r="C426" s="288">
        <f>Bonds!X404/100</f>
        <v>0.0002</v>
      </c>
      <c r="D426" s="288">
        <f>Bonds!Z404/100</f>
        <v>0.0004</v>
      </c>
      <c r="E426" s="288">
        <f>Bonds!AE404/100</f>
        <v>0.0002</v>
      </c>
      <c r="F426" s="289">
        <f>Bonds!AO404/100</f>
        <v>0</v>
      </c>
      <c r="G426" s="3"/>
      <c r="H426" s="3"/>
      <c r="I426" s="3"/>
      <c r="J426" s="3"/>
      <c r="K426" s="3"/>
      <c r="L426" s="3"/>
      <c r="N426" s="3"/>
      <c r="O426" s="3"/>
      <c r="P426" s="3"/>
      <c r="Q426" s="3"/>
      <c r="R426" s="3"/>
      <c r="S426" s="3"/>
      <c r="T426" s="36"/>
    </row>
    <row r="427" ht="12.75" customHeight="1">
      <c r="A427" s="274">
        <f>Stocks!A109</f>
        <v>42550</v>
      </c>
      <c r="B427" s="287">
        <f>Bonds!V405/100</f>
        <v>0</v>
      </c>
      <c r="C427" s="288">
        <f>Bonds!X405/100</f>
        <v>-0.0004</v>
      </c>
      <c r="D427" s="288">
        <f>Bonds!Z405/100</f>
        <v>-0.0004</v>
      </c>
      <c r="E427" s="288">
        <f>Bonds!AE405/100</f>
        <v>-0.0005</v>
      </c>
      <c r="F427" s="289">
        <f>Bonds!AO405/100</f>
        <v>0.0003</v>
      </c>
      <c r="G427" s="3"/>
      <c r="H427" s="3"/>
      <c r="I427" s="3"/>
      <c r="J427" s="3"/>
      <c r="K427" s="3"/>
      <c r="L427" s="3"/>
      <c r="N427" s="3"/>
      <c r="O427" s="3"/>
      <c r="P427" s="3"/>
      <c r="Q427" s="3"/>
      <c r="R427" s="3"/>
      <c r="S427" s="3"/>
      <c r="T427" s="36"/>
    </row>
    <row r="428" ht="12.75" customHeight="1">
      <c r="A428" s="274">
        <f>Stocks!A108</f>
        <v>42549</v>
      </c>
      <c r="B428" s="287">
        <f>Bonds!V406/100</f>
        <v>-0.0001</v>
      </c>
      <c r="C428" s="288">
        <f>Bonds!X406/100</f>
        <v>-0.0005</v>
      </c>
      <c r="D428" s="288">
        <f>Bonds!Z406/100</f>
        <v>-0.0008</v>
      </c>
      <c r="E428" s="288">
        <f>Bonds!AE406/100</f>
        <v>-0.0014</v>
      </c>
      <c r="F428" s="289">
        <f>Bonds!AO406/100</f>
        <v>-0.0012</v>
      </c>
      <c r="G428" s="3"/>
      <c r="H428" s="3"/>
      <c r="I428" s="3"/>
      <c r="J428" s="3"/>
      <c r="K428" s="3"/>
      <c r="L428" s="3"/>
      <c r="N428" s="3"/>
      <c r="O428" s="3"/>
      <c r="P428" s="3"/>
      <c r="Q428" s="3"/>
      <c r="R428" s="3"/>
      <c r="S428" s="3"/>
      <c r="T428" s="36"/>
    </row>
    <row r="429" ht="12.75" customHeight="1">
      <c r="A429" s="274">
        <f>Stocks!A107</f>
        <v>42548</v>
      </c>
      <c r="B429" s="287">
        <f>Bonds!V407/100</f>
        <v>0</v>
      </c>
      <c r="C429" s="288">
        <f>Bonds!X407/100</f>
        <v>0.0004</v>
      </c>
      <c r="D429" s="288">
        <f>Bonds!Z407/100</f>
        <v>-0.0002</v>
      </c>
      <c r="E429" s="288">
        <f>Bonds!AE407/100</f>
        <v>-0.0002</v>
      </c>
      <c r="F429" s="289">
        <f>Bonds!AO407/100</f>
        <v>0</v>
      </c>
      <c r="G429" s="3"/>
      <c r="H429" s="3"/>
      <c r="I429" s="3"/>
      <c r="J429" s="3"/>
      <c r="K429" s="3"/>
      <c r="L429" s="3"/>
      <c r="N429" s="3"/>
      <c r="O429" s="3"/>
      <c r="P429" s="3"/>
      <c r="Q429" s="3"/>
      <c r="R429" s="3"/>
      <c r="S429" s="3"/>
      <c r="T429" s="36"/>
    </row>
    <row r="430" ht="12.75" customHeight="1">
      <c r="A430" s="274">
        <f>Stocks!A106</f>
        <v>42545</v>
      </c>
      <c r="B430" s="287">
        <f>Bonds!V408/100</f>
        <v>-0.0006</v>
      </c>
      <c r="C430" s="288">
        <f>Bonds!X408/100</f>
        <v>-0.0007</v>
      </c>
      <c r="D430" s="288">
        <f>Bonds!Z408/100</f>
        <v>-0.0008</v>
      </c>
      <c r="E430" s="288">
        <f>Bonds!AE408/100</f>
        <v>-0.001</v>
      </c>
      <c r="F430" s="289">
        <f>Bonds!AO408/100</f>
        <v>-0.0008</v>
      </c>
      <c r="G430" s="3"/>
      <c r="H430" s="3"/>
      <c r="I430" s="3"/>
      <c r="J430" s="3"/>
      <c r="K430" s="3"/>
      <c r="L430" s="3"/>
      <c r="N430" s="3"/>
      <c r="O430" s="3"/>
      <c r="P430" s="3"/>
      <c r="Q430" s="3"/>
      <c r="R430" s="3"/>
      <c r="S430" s="3"/>
      <c r="T430" s="36"/>
    </row>
    <row r="431" ht="12.75" customHeight="1">
      <c r="A431" s="274">
        <f>Stocks!A105</f>
        <v>42544</v>
      </c>
      <c r="B431" s="287">
        <f>Bonds!V409/100</f>
        <v>-0.001</v>
      </c>
      <c r="C431" s="288">
        <f>Bonds!X409/100</f>
        <v>-0.0002</v>
      </c>
      <c r="D431" s="288">
        <f>Bonds!Z409/100</f>
        <v>-0.0007</v>
      </c>
      <c r="E431" s="288">
        <f>Bonds!AE409/100</f>
        <v>-0.0011</v>
      </c>
      <c r="F431" s="289">
        <f>Bonds!AO409/100</f>
        <v>-0.0008</v>
      </c>
      <c r="G431" s="3"/>
      <c r="H431" s="3"/>
      <c r="I431" s="3"/>
      <c r="J431" s="3"/>
      <c r="K431" s="3"/>
      <c r="L431" s="3"/>
      <c r="N431" s="3"/>
      <c r="O431" s="3"/>
      <c r="P431" s="3"/>
      <c r="Q431" s="3"/>
      <c r="R431" s="3"/>
      <c r="S431" s="3"/>
      <c r="T431" s="36"/>
    </row>
    <row r="432" ht="12.75" customHeight="1">
      <c r="A432" s="274">
        <f>Stocks!A104</f>
        <v>42543</v>
      </c>
      <c r="B432" s="287">
        <f>Bonds!V410/100</f>
        <v>0.0006</v>
      </c>
      <c r="C432" s="288">
        <f>Bonds!X410/100</f>
        <v>0.0007</v>
      </c>
      <c r="D432" s="288">
        <f>Bonds!Z410/100</f>
        <v>0.0007</v>
      </c>
      <c r="E432" s="288">
        <f>Bonds!AE410/100</f>
        <v>0.0008</v>
      </c>
      <c r="F432" s="289">
        <f>Bonds!AO410/100</f>
        <v>0.0008</v>
      </c>
      <c r="G432" s="3"/>
      <c r="H432" s="3"/>
      <c r="I432" s="3"/>
      <c r="J432" s="3"/>
      <c r="K432" s="3"/>
      <c r="L432" s="3"/>
      <c r="N432" s="3"/>
      <c r="O432" s="3"/>
      <c r="P432" s="3"/>
      <c r="Q432" s="3"/>
      <c r="R432" s="3"/>
      <c r="S432" s="3"/>
      <c r="T432" s="36"/>
    </row>
    <row r="433" ht="12.75" customHeight="1">
      <c r="A433" s="274">
        <f>Stocks!A103</f>
        <v>42542</v>
      </c>
      <c r="B433" s="287">
        <f>Bonds!V411/100</f>
        <v>0.0003</v>
      </c>
      <c r="C433" s="288">
        <f>Bonds!X411/100</f>
        <v>-0.0013</v>
      </c>
      <c r="D433" s="288">
        <f>Bonds!Z411/100</f>
        <v>-0.0008</v>
      </c>
      <c r="E433" s="288">
        <f>Bonds!AE411/100</f>
        <v>0</v>
      </c>
      <c r="F433" s="289">
        <f>Bonds!AO411/100</f>
        <v>0.0006</v>
      </c>
      <c r="G433" s="3"/>
      <c r="H433" s="3"/>
      <c r="I433" s="3"/>
      <c r="J433" s="3"/>
      <c r="K433" s="3"/>
      <c r="L433" s="3"/>
      <c r="N433" s="3"/>
      <c r="O433" s="3"/>
      <c r="P433" s="3"/>
      <c r="Q433" s="3"/>
      <c r="R433" s="3"/>
      <c r="S433" s="3"/>
      <c r="T433" s="36"/>
    </row>
    <row r="434" ht="12.75" customHeight="1">
      <c r="A434" s="274">
        <f>Stocks!A102</f>
        <v>42541</v>
      </c>
      <c r="B434" s="287">
        <f>Bonds!V412/100</f>
        <v>-0.0003</v>
      </c>
      <c r="C434" s="288">
        <f>Bonds!X412/100</f>
        <v>-0.0001</v>
      </c>
      <c r="D434" s="288">
        <f>Bonds!Z412/100</f>
        <v>-0.0003</v>
      </c>
      <c r="E434" s="288">
        <f>Bonds!AE412/100</f>
        <v>-0.0002</v>
      </c>
      <c r="F434" s="289">
        <f>Bonds!AO412/100</f>
        <v>-0.0003</v>
      </c>
      <c r="G434" s="3"/>
      <c r="H434" s="3"/>
      <c r="I434" s="3"/>
      <c r="J434" s="3"/>
      <c r="K434" s="3"/>
      <c r="L434" s="3"/>
      <c r="N434" s="3"/>
      <c r="O434" s="3"/>
      <c r="P434" s="3"/>
      <c r="Q434" s="3"/>
      <c r="R434" s="3"/>
      <c r="S434" s="3"/>
      <c r="T434" s="36"/>
    </row>
    <row r="435" ht="12.75" customHeight="1">
      <c r="A435" s="274">
        <f>Stocks!A101</f>
        <v>42538</v>
      </c>
      <c r="B435" s="287">
        <f>Bonds!V413/100</f>
        <v>-0.0001</v>
      </c>
      <c r="C435" s="288">
        <f>Bonds!X413/100</f>
        <v>0.0004</v>
      </c>
      <c r="D435" s="288">
        <f>Bonds!Z413/100</f>
        <v>0.0001</v>
      </c>
      <c r="E435" s="288">
        <f>Bonds!AE413/100</f>
        <v>0</v>
      </c>
      <c r="F435" s="289">
        <f>Bonds!AO413/100</f>
        <v>-0.0001</v>
      </c>
      <c r="G435" s="3"/>
      <c r="H435" s="3"/>
      <c r="I435" s="3"/>
      <c r="J435" s="3"/>
      <c r="K435" s="3"/>
      <c r="L435" s="3"/>
      <c r="N435" s="3"/>
      <c r="O435" s="3"/>
      <c r="P435" s="3"/>
      <c r="Q435" s="3"/>
      <c r="R435" s="3"/>
      <c r="S435" s="3"/>
      <c r="T435" s="36"/>
    </row>
    <row r="436" ht="12.75" customHeight="1">
      <c r="A436" s="274">
        <f>Stocks!A100</f>
        <v>42537</v>
      </c>
      <c r="B436" s="287">
        <f>Bonds!V414/100</f>
        <v>-0.0007</v>
      </c>
      <c r="C436" s="288">
        <f>Bonds!X414/100</f>
        <v>-0.001</v>
      </c>
      <c r="D436" s="288">
        <f>Bonds!Z414/100</f>
        <v>-0.0012</v>
      </c>
      <c r="E436" s="288">
        <f>Bonds!AE414/100</f>
        <v>-0.0008</v>
      </c>
      <c r="F436" s="289">
        <f>Bonds!AO414/100</f>
        <v>-0.0009</v>
      </c>
      <c r="G436" s="3"/>
      <c r="H436" s="3"/>
      <c r="I436" s="3"/>
      <c r="J436" s="3"/>
      <c r="K436" s="3"/>
      <c r="L436" s="3"/>
      <c r="N436" s="3"/>
      <c r="O436" s="3"/>
      <c r="P436" s="3"/>
      <c r="Q436" s="3"/>
      <c r="R436" s="3"/>
      <c r="S436" s="3"/>
      <c r="T436" s="36"/>
    </row>
    <row r="437" ht="12.75" customHeight="1">
      <c r="A437" s="274">
        <f>Stocks!A99</f>
        <v>42536</v>
      </c>
      <c r="B437" s="287">
        <f>Bonds!V415/100</f>
        <v>0.0007</v>
      </c>
      <c r="C437" s="288">
        <f>Bonds!X415/100</f>
        <v>-0.0004</v>
      </c>
      <c r="D437" s="288">
        <f>Bonds!Z415/100</f>
        <v>-0.0005</v>
      </c>
      <c r="E437" s="288">
        <f>Bonds!AE415/100</f>
        <v>-0.0007</v>
      </c>
      <c r="F437" s="289">
        <f>Bonds!AO415/100</f>
        <v>-0.0009</v>
      </c>
      <c r="G437" s="3"/>
      <c r="H437" s="3"/>
      <c r="I437" s="3"/>
      <c r="J437" s="3"/>
      <c r="K437" s="3"/>
      <c r="L437" s="3"/>
      <c r="N437" s="3"/>
      <c r="O437" s="3"/>
      <c r="P437" s="3"/>
      <c r="Q437" s="3"/>
      <c r="R437" s="3"/>
      <c r="S437" s="3"/>
      <c r="T437" s="36"/>
    </row>
    <row r="438" ht="12.75" customHeight="1">
      <c r="A438" s="274">
        <f>Stocks!A98</f>
        <v>42535</v>
      </c>
      <c r="B438" s="287">
        <f>Bonds!V416/100</f>
        <v>-0.0003</v>
      </c>
      <c r="C438" s="288">
        <f>Bonds!X416/100</f>
        <v>0.0003</v>
      </c>
      <c r="D438" s="288">
        <f>Bonds!Z416/100</f>
        <v>0.0007</v>
      </c>
      <c r="E438" s="288">
        <f>Bonds!AE416/100</f>
        <v>0.0006</v>
      </c>
      <c r="F438" s="289">
        <f>Bonds!AO416/100</f>
        <v>0.0008</v>
      </c>
      <c r="G438" s="3"/>
      <c r="H438" s="3"/>
      <c r="I438" s="3"/>
      <c r="J438" s="3"/>
      <c r="K438" s="3"/>
      <c r="L438" s="3"/>
      <c r="N438" s="3"/>
      <c r="O438" s="3"/>
      <c r="P438" s="3"/>
      <c r="Q438" s="3"/>
      <c r="R438" s="3"/>
      <c r="S438" s="3"/>
      <c r="T438" s="36"/>
    </row>
    <row r="439" ht="12.75" customHeight="1">
      <c r="A439" s="274">
        <f>Stocks!A97</f>
        <v>42534</v>
      </c>
      <c r="B439" s="287">
        <f>Bonds!V417/100</f>
        <v>0.0012</v>
      </c>
      <c r="C439" s="288">
        <f>Bonds!X417/100</f>
        <v>0.0001</v>
      </c>
      <c r="D439" s="288">
        <f>Bonds!Z417/100</f>
        <v>-0.0004</v>
      </c>
      <c r="E439" s="288">
        <f>Bonds!AE417/100</f>
        <v>-0.0002</v>
      </c>
      <c r="F439" s="289">
        <f>Bonds!AO417/100</f>
        <v>0.0008</v>
      </c>
      <c r="G439" s="3"/>
      <c r="H439" s="3"/>
      <c r="I439" s="3"/>
      <c r="J439" s="3"/>
      <c r="K439" s="3"/>
      <c r="L439" s="3"/>
      <c r="N439" s="3"/>
      <c r="O439" s="3"/>
      <c r="P439" s="3"/>
      <c r="Q439" s="3"/>
      <c r="R439" s="3"/>
      <c r="S439" s="3"/>
      <c r="T439" s="36"/>
    </row>
    <row r="440" ht="12.75" customHeight="1">
      <c r="A440" s="274">
        <f>Stocks!A96</f>
        <v>42531</v>
      </c>
      <c r="B440" s="287">
        <f>Bonds!V418/100</f>
        <v>0.0003</v>
      </c>
      <c r="C440" s="288">
        <f>Bonds!X418/100</f>
        <v>0.0003</v>
      </c>
      <c r="D440" s="288">
        <f>Bonds!Z418/100</f>
        <v>0.0007</v>
      </c>
      <c r="E440" s="288">
        <f>Bonds!AE418/100</f>
        <v>0.0012</v>
      </c>
      <c r="F440" s="289">
        <f>Bonds!AO418/100</f>
        <v>0.0012</v>
      </c>
      <c r="G440" s="3"/>
      <c r="H440" s="3"/>
      <c r="I440" s="3"/>
      <c r="J440" s="3"/>
      <c r="K440" s="3"/>
      <c r="L440" s="3"/>
      <c r="N440" s="3"/>
      <c r="O440" s="3"/>
      <c r="P440" s="3"/>
      <c r="Q440" s="3"/>
      <c r="R440" s="3"/>
      <c r="S440" s="3"/>
      <c r="T440" s="36"/>
    </row>
    <row r="441" ht="12.75" customHeight="1">
      <c r="A441" s="274">
        <f>Stocks!A95</f>
        <v>42530</v>
      </c>
      <c r="B441" s="287">
        <f>Bonds!V419/100</f>
        <v>-0.001</v>
      </c>
      <c r="C441" s="288">
        <f>Bonds!X419/100</f>
        <v>-0.0007</v>
      </c>
      <c r="D441" s="288">
        <f>Bonds!Z419/100</f>
        <v>-0.0005</v>
      </c>
      <c r="E441" s="288">
        <f>Bonds!AE419/100</f>
        <v>-0.0007</v>
      </c>
      <c r="F441" s="289">
        <f>Bonds!AO419/100</f>
        <v>-0.0011</v>
      </c>
      <c r="G441" s="3"/>
      <c r="H441" s="3"/>
      <c r="I441" s="3"/>
      <c r="J441" s="3"/>
      <c r="K441" s="3"/>
      <c r="L441" s="3"/>
      <c r="N441" s="3"/>
      <c r="O441" s="3"/>
      <c r="P441" s="3"/>
      <c r="Q441" s="3"/>
      <c r="R441" s="3"/>
      <c r="S441" s="3"/>
      <c r="T441" s="36"/>
    </row>
    <row r="442" ht="12.75" customHeight="1">
      <c r="A442" s="274">
        <f>Stocks!A94</f>
        <v>42529</v>
      </c>
      <c r="B442" s="287">
        <f>Bonds!V420/100</f>
        <v>0</v>
      </c>
      <c r="C442" s="288">
        <f>Bonds!X420/100</f>
        <v>-0.0002</v>
      </c>
      <c r="D442" s="288">
        <f>Bonds!Z420/100</f>
        <v>0</v>
      </c>
      <c r="E442" s="288">
        <f>Bonds!AE420/100</f>
        <v>0.0005</v>
      </c>
      <c r="F442" s="289">
        <f>Bonds!AO420/100</f>
        <v>0.0007</v>
      </c>
      <c r="G442" s="3"/>
      <c r="H442" s="3"/>
      <c r="I442" s="3"/>
      <c r="J442" s="3"/>
      <c r="K442" s="3"/>
      <c r="L442" s="3"/>
      <c r="N442" s="3"/>
      <c r="O442" s="3"/>
      <c r="P442" s="3"/>
      <c r="Q442" s="3"/>
      <c r="R442" s="3"/>
      <c r="S442" s="3"/>
      <c r="T442" s="36"/>
    </row>
    <row r="443" ht="12.75" customHeight="1">
      <c r="A443" s="274">
        <f>Stocks!A93</f>
        <v>42528</v>
      </c>
      <c r="B443" s="287">
        <f>Bonds!V421/100</f>
        <v>-0.0001</v>
      </c>
      <c r="C443" s="288">
        <f>Bonds!X421/100</f>
        <v>-0.0004</v>
      </c>
      <c r="D443" s="288">
        <f>Bonds!Z421/100</f>
        <v>-0.0006</v>
      </c>
      <c r="E443" s="288">
        <f>Bonds!AE421/100</f>
        <v>-0.0003</v>
      </c>
      <c r="F443" s="289">
        <f>Bonds!AO421/100</f>
        <v>0.0002</v>
      </c>
      <c r="G443" s="3"/>
      <c r="H443" s="3"/>
      <c r="I443" s="3"/>
      <c r="J443" s="3"/>
      <c r="K443" s="3"/>
      <c r="L443" s="3"/>
      <c r="N443" s="3"/>
      <c r="O443" s="3"/>
      <c r="P443" s="3"/>
      <c r="Q443" s="3"/>
      <c r="R443" s="3"/>
      <c r="S443" s="3"/>
      <c r="T443" s="36"/>
    </row>
    <row r="444" ht="12.75" customHeight="1">
      <c r="A444" s="274">
        <f>Stocks!A92</f>
        <v>42527</v>
      </c>
      <c r="B444" s="287">
        <f>Bonds!V422/100</f>
        <v>0.0002</v>
      </c>
      <c r="C444" s="288">
        <f>Bonds!X422/100</f>
        <v>-0.0002</v>
      </c>
      <c r="D444" s="288">
        <f>Bonds!Z422/100</f>
        <v>-0.0003</v>
      </c>
      <c r="E444" s="288">
        <f>Bonds!AE422/100</f>
        <v>-0.0006</v>
      </c>
      <c r="F444" s="289">
        <f>Bonds!AO422/100</f>
        <v>-0.0014</v>
      </c>
      <c r="G444" s="3"/>
      <c r="H444" s="3"/>
      <c r="I444" s="3"/>
      <c r="J444" s="3"/>
      <c r="K444" s="3"/>
      <c r="L444" s="3"/>
      <c r="N444" s="3"/>
      <c r="O444" s="3"/>
      <c r="P444" s="3"/>
      <c r="Q444" s="3"/>
      <c r="R444" s="3"/>
      <c r="S444" s="3"/>
      <c r="T444" s="36"/>
    </row>
    <row r="445" ht="12.75" customHeight="1">
      <c r="A445" s="274">
        <f>Stocks!A91</f>
        <v>42524</v>
      </c>
      <c r="B445" s="287">
        <f>Bonds!V423/100</f>
        <v>-0.0004</v>
      </c>
      <c r="C445" s="288">
        <f>Bonds!X423/100</f>
        <v>-0.0006</v>
      </c>
      <c r="D445" s="288">
        <f>Bonds!Z423/100</f>
        <v>-0.0012</v>
      </c>
      <c r="E445" s="288">
        <f>Bonds!AE423/100</f>
        <v>-0.0016</v>
      </c>
      <c r="F445" s="289">
        <f>Bonds!AO423/100</f>
        <v>-0.002</v>
      </c>
      <c r="G445" s="3"/>
      <c r="H445" s="3"/>
      <c r="I445" s="3"/>
      <c r="J445" s="3"/>
      <c r="K445" s="3"/>
      <c r="L445" s="3"/>
      <c r="N445" s="3"/>
      <c r="O445" s="3"/>
      <c r="P445" s="3"/>
      <c r="Q445" s="3"/>
      <c r="R445" s="3"/>
      <c r="S445" s="3"/>
      <c r="T445" s="36"/>
    </row>
    <row r="446" ht="12.75" customHeight="1">
      <c r="A446" s="274">
        <f>Stocks!A90</f>
        <v>42523</v>
      </c>
      <c r="B446" s="287">
        <f>Bonds!V424/100</f>
        <v>0.0002</v>
      </c>
      <c r="C446" s="288">
        <f>Bonds!X424/100</f>
        <v>-0.0007</v>
      </c>
      <c r="D446" s="288">
        <f>Bonds!Z424/100</f>
        <v>-0.0006</v>
      </c>
      <c r="E446" s="288">
        <f>Bonds!AE424/100</f>
        <v>-0.0011</v>
      </c>
      <c r="F446" s="289">
        <f>Bonds!AO424/100</f>
        <v>-0.0015</v>
      </c>
      <c r="G446" s="3"/>
      <c r="H446" s="3"/>
      <c r="I446" s="3"/>
      <c r="J446" s="3"/>
      <c r="K446" s="3"/>
      <c r="L446" s="3"/>
      <c r="N446" s="3"/>
      <c r="O446" s="3"/>
      <c r="P446" s="3"/>
      <c r="Q446" s="3"/>
      <c r="R446" s="3"/>
      <c r="S446" s="3"/>
      <c r="T446" s="36"/>
    </row>
    <row r="447" ht="12.75" customHeight="1">
      <c r="A447" s="274">
        <f>Stocks!A89</f>
        <v>42522</v>
      </c>
      <c r="B447" s="287">
        <f>Bonds!V425/100</f>
        <v>-0.0003</v>
      </c>
      <c r="C447" s="288">
        <f>Bonds!X425/100</f>
        <v>0</v>
      </c>
      <c r="D447" s="288">
        <f>Bonds!Z425/100</f>
        <v>-0.0002</v>
      </c>
      <c r="E447" s="288">
        <f>Bonds!AE425/100</f>
        <v>0.0001</v>
      </c>
      <c r="F447" s="289">
        <f>Bonds!AO425/100</f>
        <v>0.0005</v>
      </c>
      <c r="G447" s="3"/>
      <c r="H447" s="3"/>
      <c r="I447" s="3"/>
      <c r="J447" s="3"/>
      <c r="K447" s="3"/>
      <c r="L447" s="3"/>
      <c r="N447" s="3"/>
      <c r="O447" s="3"/>
      <c r="P447" s="3"/>
      <c r="Q447" s="3"/>
      <c r="R447" s="3"/>
      <c r="S447" s="3"/>
      <c r="T447" s="36"/>
    </row>
    <row r="448" ht="12.75" customHeight="1">
      <c r="A448" s="274">
        <f>Stocks!A88</f>
        <v>42521</v>
      </c>
      <c r="B448" s="287">
        <f>Bonds!V426/100</f>
        <v>0.0009</v>
      </c>
      <c r="C448" s="288">
        <f>Bonds!X426/100</f>
        <v>0.001</v>
      </c>
      <c r="D448" s="288">
        <f>Bonds!Z426/100</f>
        <v>0.001</v>
      </c>
      <c r="E448" s="288">
        <f>Bonds!AE426/100</f>
        <v>0.0011</v>
      </c>
      <c r="F448" s="289">
        <f>Bonds!AO426/100</f>
        <v>0.0016</v>
      </c>
      <c r="G448" s="3"/>
      <c r="H448" s="3"/>
      <c r="I448" s="3"/>
      <c r="J448" s="3"/>
      <c r="K448" s="3"/>
      <c r="L448" s="3"/>
      <c r="N448" s="3"/>
      <c r="O448" s="3"/>
      <c r="P448" s="3"/>
      <c r="Q448" s="3"/>
      <c r="R448" s="3"/>
      <c r="S448" s="3"/>
      <c r="T448" s="36"/>
    </row>
    <row r="449" ht="12.75" customHeight="1">
      <c r="A449" s="274">
        <f>Stocks!A87</f>
        <v>42517</v>
      </c>
      <c r="B449" s="287">
        <f>Bonds!V427/100</f>
        <v>0.0011</v>
      </c>
      <c r="C449" s="288">
        <f>Bonds!X427/100</f>
        <v>-0.0003</v>
      </c>
      <c r="D449" s="288">
        <f>Bonds!Z427/100</f>
        <v>0</v>
      </c>
      <c r="E449" s="288">
        <f>Bonds!AE427/100</f>
        <v>-0.0002</v>
      </c>
      <c r="F449" s="289">
        <f>Bonds!AO427/100</f>
        <v>-0.0004</v>
      </c>
      <c r="G449" s="3"/>
      <c r="H449" s="3"/>
      <c r="I449" s="3"/>
      <c r="J449" s="3"/>
      <c r="K449" s="3"/>
      <c r="L449" s="3"/>
      <c r="N449" s="3"/>
      <c r="O449" s="3"/>
      <c r="P449" s="3"/>
      <c r="Q449" s="3"/>
      <c r="R449" s="3"/>
      <c r="S449" s="3"/>
      <c r="T449" s="36"/>
    </row>
    <row r="450" ht="12.75" customHeight="1">
      <c r="A450" s="274">
        <f>Stocks!A86</f>
        <v>42516</v>
      </c>
      <c r="B450" s="287">
        <f>Bonds!V428/100</f>
        <v>0</v>
      </c>
      <c r="C450" s="288">
        <f>Bonds!X428/100</f>
        <v>0.0004</v>
      </c>
      <c r="D450" s="288">
        <f>Bonds!Z428/100</f>
        <v>0.0001</v>
      </c>
      <c r="E450" s="288">
        <f>Bonds!AE428/100</f>
        <v>0</v>
      </c>
      <c r="F450" s="289">
        <f>Bonds!AO428/100</f>
        <v>0.0006</v>
      </c>
      <c r="G450" s="3"/>
      <c r="H450" s="3"/>
      <c r="I450" s="3"/>
      <c r="J450" s="3"/>
      <c r="K450" s="3"/>
      <c r="L450" s="3"/>
      <c r="N450" s="3"/>
      <c r="O450" s="3"/>
      <c r="P450" s="3"/>
      <c r="Q450" s="3"/>
      <c r="R450" s="3"/>
      <c r="S450" s="3"/>
      <c r="T450" s="36"/>
    </row>
    <row r="451" ht="12.75" customHeight="1">
      <c r="A451" s="274">
        <f>Stocks!A85</f>
        <v>42515</v>
      </c>
      <c r="B451" s="287">
        <f>Bonds!V429/100</f>
        <v>0.0007</v>
      </c>
      <c r="C451" s="288">
        <f>Bonds!X429/100</f>
        <v>0</v>
      </c>
      <c r="D451" s="288">
        <f>Bonds!Z429/100</f>
        <v>0.0001</v>
      </c>
      <c r="E451" s="288">
        <f>Bonds!AE429/100</f>
        <v>0.0003</v>
      </c>
      <c r="F451" s="289">
        <f>Bonds!AO429/100</f>
        <v>0.0004</v>
      </c>
      <c r="G451" s="3"/>
      <c r="H451" s="3"/>
      <c r="I451" s="3"/>
      <c r="J451" s="3"/>
      <c r="K451" s="3"/>
      <c r="L451" s="3"/>
      <c r="N451" s="3"/>
      <c r="O451" s="3"/>
      <c r="P451" s="3"/>
      <c r="Q451" s="3"/>
      <c r="R451" s="3"/>
      <c r="S451" s="3"/>
      <c r="T451" s="36"/>
    </row>
    <row r="452" ht="12.75" customHeight="1">
      <c r="A452" s="274">
        <f>Stocks!A84</f>
        <v>42514</v>
      </c>
      <c r="B452" s="287">
        <f>Bonds!V430/100</f>
        <v>-0.0001</v>
      </c>
      <c r="C452" s="288">
        <f>Bonds!X430/100</f>
        <v>-0.0001</v>
      </c>
      <c r="D452" s="288">
        <f>Bonds!Z430/100</f>
        <v>0.0003</v>
      </c>
      <c r="E452" s="288">
        <f>Bonds!AE430/100</f>
        <v>0.0003</v>
      </c>
      <c r="F452" s="289">
        <f>Bonds!AO430/100</f>
        <v>0.0001</v>
      </c>
      <c r="G452" s="3"/>
      <c r="H452" s="3"/>
      <c r="I452" s="3"/>
      <c r="J452" s="3"/>
      <c r="K452" s="3"/>
      <c r="L452" s="3"/>
      <c r="N452" s="3"/>
      <c r="O452" s="3"/>
      <c r="P452" s="3"/>
      <c r="Q452" s="3"/>
      <c r="R452" s="3"/>
      <c r="S452" s="3"/>
      <c r="T452" s="36"/>
    </row>
    <row r="453" ht="12.75" customHeight="1">
      <c r="A453" s="274">
        <f>Stocks!A83</f>
        <v>42513</v>
      </c>
      <c r="B453" s="287">
        <f>Bonds!V431/100</f>
        <v>0.0004</v>
      </c>
      <c r="C453" s="288">
        <f>Bonds!X431/100</f>
        <v>0.0002</v>
      </c>
      <c r="D453" s="288">
        <f>Bonds!Z431/100</f>
        <v>-0.0003</v>
      </c>
      <c r="E453" s="288">
        <f>Bonds!AE431/100</f>
        <v>-0.0006</v>
      </c>
      <c r="F453" s="289">
        <f>Bonds!AO431/100</f>
        <v>-0.0008</v>
      </c>
      <c r="G453" s="3"/>
      <c r="H453" s="3"/>
      <c r="I453" s="3"/>
      <c r="J453" s="3"/>
      <c r="K453" s="3"/>
      <c r="L453" s="3"/>
      <c r="N453" s="3"/>
      <c r="O453" s="3"/>
      <c r="P453" s="3"/>
      <c r="Q453" s="3"/>
      <c r="R453" s="3"/>
      <c r="S453" s="3"/>
      <c r="T453" s="36"/>
    </row>
    <row r="454" ht="12.75" customHeight="1">
      <c r="A454" s="274">
        <f>Stocks!A82</f>
        <v>42510</v>
      </c>
      <c r="B454" s="287">
        <f>Bonds!V432/100</f>
        <v>0</v>
      </c>
      <c r="C454" s="288">
        <f>Bonds!X432/100</f>
        <v>-0.0003</v>
      </c>
      <c r="D454" s="288">
        <f>Bonds!Z432/100</f>
        <v>-0.0002</v>
      </c>
      <c r="E454" s="288">
        <f>Bonds!AE432/100</f>
        <v>-0.0002</v>
      </c>
      <c r="F454" s="289">
        <f>Bonds!AO432/100</f>
        <v>-0.0001</v>
      </c>
      <c r="G454" s="3"/>
      <c r="H454" s="3"/>
      <c r="I454" s="3"/>
      <c r="J454" s="3"/>
      <c r="K454" s="3"/>
      <c r="L454" s="3"/>
      <c r="N454" s="3"/>
      <c r="O454" s="3"/>
      <c r="P454" s="3"/>
      <c r="Q454" s="3"/>
      <c r="R454" s="3"/>
      <c r="S454" s="3"/>
      <c r="T454" s="36"/>
    </row>
    <row r="455" ht="12.75" customHeight="1">
      <c r="A455" s="274">
        <f>Stocks!A81</f>
        <v>42509</v>
      </c>
      <c r="B455" s="287">
        <f>Bonds!V433/100</f>
        <v>-0.0002</v>
      </c>
      <c r="C455" s="288">
        <f>Bonds!X433/100</f>
        <v>0.0004</v>
      </c>
      <c r="D455" s="288">
        <f>Bonds!Z433/100</f>
        <v>0.0004</v>
      </c>
      <c r="E455" s="288">
        <f>Bonds!AE433/100</f>
        <v>0.0003</v>
      </c>
      <c r="F455" s="289">
        <f>Bonds!AO433/100</f>
        <v>0.0002</v>
      </c>
      <c r="G455" s="3"/>
      <c r="H455" s="3"/>
      <c r="I455" s="3"/>
      <c r="J455" s="3"/>
      <c r="K455" s="3"/>
      <c r="L455" s="3"/>
      <c r="N455" s="3"/>
      <c r="O455" s="3"/>
      <c r="P455" s="3"/>
      <c r="Q455" s="3"/>
      <c r="R455" s="3"/>
      <c r="S455" s="3"/>
      <c r="T455" s="36"/>
    </row>
    <row r="456" ht="12.75" customHeight="1">
      <c r="A456" s="274">
        <f>Stocks!A80</f>
        <v>42508</v>
      </c>
      <c r="B456" s="287">
        <f>Bonds!V434/100</f>
        <v>0</v>
      </c>
      <c r="C456" s="288">
        <f>Bonds!X434/100</f>
        <v>-0.0001</v>
      </c>
      <c r="D456" s="288">
        <f>Bonds!Z434/100</f>
        <v>-0.0004</v>
      </c>
      <c r="E456" s="288">
        <f>Bonds!AE434/100</f>
        <v>-0.0007</v>
      </c>
      <c r="F456" s="289">
        <f>Bonds!AO434/100</f>
        <v>-0.0007</v>
      </c>
      <c r="G456" s="3"/>
      <c r="H456" s="3"/>
      <c r="I456" s="3"/>
      <c r="J456" s="3"/>
      <c r="K456" s="3"/>
      <c r="L456" s="3"/>
      <c r="N456" s="3"/>
      <c r="O456" s="3"/>
      <c r="P456" s="3"/>
      <c r="Q456" s="3"/>
      <c r="R456" s="3"/>
      <c r="S456" s="3"/>
      <c r="T456" s="36"/>
    </row>
    <row r="457" ht="12.75" customHeight="1">
      <c r="A457" s="274">
        <f>Stocks!A79</f>
        <v>42507</v>
      </c>
      <c r="B457" s="287">
        <f>Bonds!V435/100</f>
        <v>0.0002</v>
      </c>
      <c r="C457" s="288">
        <f>Bonds!X435/100</f>
        <v>0.0006</v>
      </c>
      <c r="D457" s="288">
        <f>Bonds!Z435/100</f>
        <v>0.0009</v>
      </c>
      <c r="E457" s="288">
        <f>Bonds!AE435/100</f>
        <v>0.001</v>
      </c>
      <c r="F457" s="289">
        <f>Bonds!AO435/100</f>
        <v>0.0007</v>
      </c>
      <c r="G457" s="3"/>
      <c r="H457" s="3"/>
      <c r="I457" s="3"/>
      <c r="J457" s="3"/>
      <c r="K457" s="3"/>
      <c r="L457" s="3"/>
      <c r="N457" s="3"/>
      <c r="O457" s="3"/>
      <c r="P457" s="3"/>
      <c r="Q457" s="3"/>
      <c r="R457" s="3"/>
      <c r="S457" s="3"/>
      <c r="T457" s="36"/>
    </row>
    <row r="458" ht="12.75" customHeight="1">
      <c r="A458" s="274">
        <f>Stocks!A78</f>
        <v>42506</v>
      </c>
      <c r="B458" s="287">
        <f>Bonds!V436/100</f>
        <v>0.0003</v>
      </c>
      <c r="C458" s="288">
        <f>Bonds!X436/100</f>
        <v>0.0004</v>
      </c>
      <c r="D458" s="288">
        <f>Bonds!Z436/100</f>
        <v>0.0005</v>
      </c>
      <c r="E458" s="288">
        <f>Bonds!AE436/100</f>
        <v>0.0004</v>
      </c>
      <c r="F458" s="289">
        <f>Bonds!AO436/100</f>
        <v>0.0002</v>
      </c>
      <c r="G458" s="3"/>
      <c r="H458" s="3"/>
      <c r="I458" s="3"/>
      <c r="J458" s="3"/>
      <c r="K458" s="3"/>
      <c r="L458" s="3"/>
      <c r="N458" s="3"/>
      <c r="O458" s="3"/>
      <c r="P458" s="3"/>
      <c r="Q458" s="3"/>
      <c r="R458" s="3"/>
      <c r="S458" s="3"/>
      <c r="T458" s="36"/>
    </row>
    <row r="459" ht="12.75" customHeight="1">
      <c r="A459" s="274">
        <f>Stocks!A77</f>
        <v>42503</v>
      </c>
      <c r="B459" s="287">
        <f>Bonds!V437/100</f>
        <v>0.0001</v>
      </c>
      <c r="C459" s="288">
        <f>Bonds!X437/100</f>
        <v>0.0002</v>
      </c>
      <c r="D459" s="288">
        <f>Bonds!Z437/100</f>
        <v>0.0002</v>
      </c>
      <c r="E459" s="288">
        <f>Bonds!AE437/100</f>
        <v>0.0001</v>
      </c>
      <c r="F459" s="289">
        <f>Bonds!AO437/100</f>
        <v>0.0002</v>
      </c>
      <c r="G459" s="3"/>
      <c r="H459" s="3"/>
      <c r="I459" s="3"/>
      <c r="J459" s="3"/>
      <c r="K459" s="3"/>
      <c r="L459" s="3"/>
      <c r="N459" s="3"/>
      <c r="O459" s="3"/>
      <c r="P459" s="3"/>
      <c r="Q459" s="3"/>
      <c r="R459" s="3"/>
      <c r="S459" s="3"/>
      <c r="T459" s="36"/>
    </row>
    <row r="460" ht="12.75" customHeight="1">
      <c r="A460" s="274">
        <f>Stocks!A76</f>
        <v>42502</v>
      </c>
      <c r="B460" s="287">
        <f>Bonds!V438/100</f>
        <v>-0.0003</v>
      </c>
      <c r="C460" s="288">
        <f>Bonds!X438/100</f>
        <v>-0.0001</v>
      </c>
      <c r="D460" s="288">
        <f>Bonds!Z438/100</f>
        <v>0.0001</v>
      </c>
      <c r="E460" s="288">
        <f>Bonds!AE438/100</f>
        <v>0</v>
      </c>
      <c r="F460" s="289">
        <f>Bonds!AO438/100</f>
        <v>-0.0003</v>
      </c>
      <c r="G460" s="3"/>
      <c r="H460" s="3"/>
      <c r="I460" s="3"/>
      <c r="J460" s="3"/>
      <c r="K460" s="3"/>
      <c r="L460" s="3"/>
      <c r="N460" s="3"/>
      <c r="O460" s="3"/>
      <c r="P460" s="3"/>
      <c r="Q460" s="3"/>
      <c r="R460" s="3"/>
      <c r="S460" s="3"/>
      <c r="T460" s="36"/>
    </row>
    <row r="461" ht="12.75" customHeight="1">
      <c r="A461" s="274">
        <f>Stocks!A75</f>
        <v>42501</v>
      </c>
      <c r="B461" s="287">
        <f>Bonds!V439/100</f>
        <v>0.0001</v>
      </c>
      <c r="C461" s="288">
        <f>Bonds!X439/100</f>
        <v>0</v>
      </c>
      <c r="D461" s="288">
        <f>Bonds!Z439/100</f>
        <v>-0.0002</v>
      </c>
      <c r="E461" s="288">
        <f>Bonds!AE439/100</f>
        <v>-0.0003</v>
      </c>
      <c r="F461" s="289">
        <f>Bonds!AO439/100</f>
        <v>0</v>
      </c>
      <c r="G461" s="3"/>
      <c r="H461" s="3"/>
      <c r="I461" s="3"/>
      <c r="J461" s="3"/>
      <c r="K461" s="3"/>
      <c r="L461" s="3"/>
      <c r="N461" s="3"/>
      <c r="O461" s="3"/>
      <c r="P461" s="3"/>
      <c r="Q461" s="3"/>
      <c r="R461" s="3"/>
      <c r="S461" s="3"/>
      <c r="T461" s="36"/>
    </row>
    <row r="462" ht="12.75" customHeight="1">
      <c r="A462" s="274">
        <f>Stocks!A74</f>
        <v>42500</v>
      </c>
      <c r="B462" s="287">
        <f>Bonds!V440/100</f>
        <v>-0.0004</v>
      </c>
      <c r="C462" s="288">
        <f>Bonds!X440/100</f>
        <v>0</v>
      </c>
      <c r="D462" s="288">
        <f>Bonds!Z440/100</f>
        <v>0.0001</v>
      </c>
      <c r="E462" s="288">
        <f>Bonds!AE440/100</f>
        <v>-0.0002</v>
      </c>
      <c r="F462" s="289">
        <f>Bonds!AO440/100</f>
        <v>-0.0006</v>
      </c>
      <c r="G462" s="3"/>
      <c r="H462" s="3"/>
      <c r="I462" s="3"/>
      <c r="J462" s="3"/>
      <c r="K462" s="3"/>
      <c r="L462" s="3"/>
      <c r="N462" s="3"/>
      <c r="O462" s="3"/>
      <c r="P462" s="3"/>
      <c r="Q462" s="3"/>
      <c r="R462" s="3"/>
      <c r="S462" s="3"/>
      <c r="T462" s="36"/>
    </row>
    <row r="463" ht="12.75" customHeight="1">
      <c r="A463" s="274">
        <f>Stocks!A73</f>
        <v>42499</v>
      </c>
      <c r="B463" s="287">
        <f>Bonds!V441/100</f>
        <v>-0.0004</v>
      </c>
      <c r="C463" s="288">
        <f>Bonds!X441/100</f>
        <v>-0.0008</v>
      </c>
      <c r="D463" s="288">
        <f>Bonds!Z441/100</f>
        <v>-0.0012</v>
      </c>
      <c r="E463" s="288">
        <f>Bonds!AE441/100</f>
        <v>-0.0013</v>
      </c>
      <c r="F463" s="289">
        <f>Bonds!AO441/100</f>
        <v>-0.001</v>
      </c>
      <c r="G463" s="3"/>
      <c r="H463" s="3"/>
      <c r="I463" s="3"/>
      <c r="J463" s="3"/>
      <c r="K463" s="3"/>
      <c r="L463" s="3"/>
      <c r="N463" s="3"/>
      <c r="O463" s="3"/>
      <c r="P463" s="3"/>
      <c r="Q463" s="3"/>
      <c r="R463" s="3"/>
      <c r="S463" s="3"/>
      <c r="T463" s="36"/>
    </row>
    <row r="464" ht="12.75" customHeight="1">
      <c r="A464" s="274">
        <f>Stocks!A72</f>
        <v>42496</v>
      </c>
      <c r="B464" s="287">
        <f>Bonds!V442/100</f>
        <v>0.0005</v>
      </c>
      <c r="C464" s="288">
        <f>Bonds!X442/100</f>
        <v>0.0002</v>
      </c>
      <c r="D464" s="288">
        <f>Bonds!Z442/100</f>
        <v>0.0001</v>
      </c>
      <c r="E464" s="288">
        <f>Bonds!AE442/100</f>
        <v>0.0003</v>
      </c>
      <c r="F464" s="289">
        <f>Bonds!AO442/100</f>
        <v>0</v>
      </c>
      <c r="G464" s="3"/>
      <c r="H464" s="3"/>
      <c r="I464" s="3"/>
      <c r="J464" s="3"/>
      <c r="K464" s="3"/>
      <c r="L464" s="3"/>
      <c r="N464" s="3"/>
      <c r="O464" s="3"/>
      <c r="P464" s="3"/>
      <c r="Q464" s="3"/>
      <c r="R464" s="3"/>
      <c r="S464" s="3"/>
      <c r="T464" s="36"/>
    </row>
    <row r="465" ht="12.75" customHeight="1">
      <c r="A465" s="274">
        <f>Stocks!A71</f>
        <v>42495</v>
      </c>
      <c r="B465" s="287">
        <f>Bonds!V443/100</f>
        <v>-0.0006</v>
      </c>
      <c r="C465" s="288">
        <f>Bonds!X443/100</f>
        <v>-0.0003</v>
      </c>
      <c r="D465" s="288">
        <f>Bonds!Z443/100</f>
        <v>0</v>
      </c>
      <c r="E465" s="288">
        <f>Bonds!AE443/100</f>
        <v>-0.0003</v>
      </c>
      <c r="F465" s="289">
        <f>Bonds!AO443/100</f>
        <v>-0.0003</v>
      </c>
      <c r="G465" s="3"/>
      <c r="H465" s="3"/>
      <c r="I465" s="3"/>
      <c r="J465" s="3"/>
      <c r="K465" s="3"/>
      <c r="L465" s="3"/>
      <c r="N465" s="3"/>
      <c r="O465" s="3"/>
      <c r="P465" s="3"/>
      <c r="Q465" s="3"/>
      <c r="R465" s="3"/>
      <c r="S465" s="3"/>
      <c r="T465" s="36"/>
    </row>
    <row r="466" ht="12.75" customHeight="1">
      <c r="A466" s="274">
        <f>Stocks!A70</f>
        <v>42494</v>
      </c>
      <c r="B466" s="287">
        <f>Bonds!V444/100</f>
        <v>-0.0009</v>
      </c>
      <c r="C466" s="288">
        <f>Bonds!X444/100</f>
        <v>0</v>
      </c>
      <c r="D466" s="288">
        <f>Bonds!Z444/100</f>
        <v>-0.0004</v>
      </c>
      <c r="E466" s="288">
        <f>Bonds!AE444/100</f>
        <v>-0.0003</v>
      </c>
      <c r="F466" s="289">
        <f>Bonds!AO444/100</f>
        <v>-0.0002</v>
      </c>
      <c r="G466" s="3"/>
      <c r="H466" s="3"/>
      <c r="I466" s="3"/>
      <c r="J466" s="3"/>
      <c r="K466" s="3"/>
      <c r="L466" s="3"/>
      <c r="N466" s="3"/>
      <c r="O466" s="3"/>
      <c r="P466" s="3"/>
      <c r="Q466" s="3"/>
      <c r="R466" s="3"/>
      <c r="S466" s="3"/>
      <c r="T466" s="36"/>
    </row>
    <row r="467" ht="12.75" customHeight="1">
      <c r="A467" s="274">
        <f>Stocks!A69</f>
        <v>42493</v>
      </c>
      <c r="B467" s="287">
        <f>Bonds!V445/100</f>
        <v>0.0006</v>
      </c>
      <c r="C467" s="288">
        <f>Bonds!X445/100</f>
        <v>0.0005</v>
      </c>
      <c r="D467" s="288">
        <f>Bonds!Z445/100</f>
        <v>0.0013</v>
      </c>
      <c r="E467" s="288">
        <f>Bonds!AE445/100</f>
        <v>0.0013</v>
      </c>
      <c r="F467" s="289">
        <f>Bonds!AO445/100</f>
        <v>0.001</v>
      </c>
      <c r="G467" s="3"/>
      <c r="H467" s="3"/>
      <c r="I467" s="3"/>
      <c r="J467" s="3"/>
      <c r="K467" s="3"/>
      <c r="L467" s="3"/>
      <c r="N467" s="3"/>
      <c r="O467" s="3"/>
      <c r="P467" s="3"/>
      <c r="Q467" s="3"/>
      <c r="R467" s="3"/>
      <c r="S467" s="3"/>
      <c r="T467" s="36"/>
    </row>
    <row r="468" ht="12.75" customHeight="1">
      <c r="A468" s="274">
        <f>Stocks!A68</f>
        <v>42492</v>
      </c>
      <c r="B468" s="287">
        <f>Bonds!V446/100</f>
        <v>-0.0004</v>
      </c>
      <c r="C468" s="288">
        <f>Bonds!X446/100</f>
        <v>-0.0005</v>
      </c>
      <c r="D468" s="288">
        <f>Bonds!Z446/100</f>
        <v>-0.0013</v>
      </c>
      <c r="E468" s="288">
        <f>Bonds!AE446/100</f>
        <v>-0.0018</v>
      </c>
      <c r="F468" s="289">
        <f>Bonds!AO446/100</f>
        <v>-0.0023</v>
      </c>
      <c r="G468" s="3"/>
      <c r="H468" s="3"/>
      <c r="I468" s="3"/>
      <c r="J468" s="3"/>
      <c r="K468" s="3"/>
      <c r="L468" s="3"/>
      <c r="N468" s="3"/>
      <c r="O468" s="3"/>
      <c r="P468" s="3"/>
      <c r="Q468" s="3"/>
      <c r="R468" s="3"/>
      <c r="S468" s="3"/>
      <c r="T468" s="36"/>
    </row>
    <row r="469" ht="12.75" customHeight="1">
      <c r="A469" s="274">
        <f>Stocks!A67</f>
        <v>42489</v>
      </c>
      <c r="B469" s="287">
        <f>Bonds!V447/100</f>
        <v>-0.0002</v>
      </c>
      <c r="C469" s="288">
        <f>Bonds!X447/100</f>
        <v>-0.0008</v>
      </c>
      <c r="D469" s="288">
        <f>Bonds!Z447/100</f>
        <v>-0.0014</v>
      </c>
      <c r="E469" s="288">
        <f>Bonds!AE447/100</f>
        <v>-0.0017</v>
      </c>
      <c r="F469" s="289">
        <f>Bonds!AO447/100</f>
        <v>-0.0018</v>
      </c>
      <c r="G469" s="3"/>
      <c r="H469" s="3"/>
      <c r="I469" s="3"/>
      <c r="J469" s="3"/>
      <c r="K469" s="3"/>
      <c r="L469" s="3"/>
      <c r="N469" s="3"/>
      <c r="O469" s="3"/>
      <c r="P469" s="3"/>
      <c r="Q469" s="3"/>
      <c r="R469" s="3"/>
      <c r="S469" s="3"/>
      <c r="T469" s="36"/>
    </row>
    <row r="470" ht="12.75" customHeight="1">
      <c r="A470" s="274">
        <f>Stocks!A66</f>
        <v>42488</v>
      </c>
      <c r="B470" s="287">
        <f>Bonds!V448/100</f>
        <v>-0.0003</v>
      </c>
      <c r="C470" s="288">
        <f>Bonds!X448/100</f>
        <v>0</v>
      </c>
      <c r="D470" s="288">
        <f>Bonds!Z448/100</f>
        <v>-0.0002</v>
      </c>
      <c r="E470" s="288">
        <f>Bonds!AE448/100</f>
        <v>-0.0005</v>
      </c>
      <c r="F470" s="289">
        <f>Bonds!AO448/100</f>
        <v>-0.0004</v>
      </c>
      <c r="G470" s="3"/>
      <c r="H470" s="3"/>
      <c r="I470" s="3"/>
      <c r="J470" s="3"/>
      <c r="K470" s="3"/>
      <c r="L470" s="3"/>
      <c r="N470" s="3"/>
      <c r="O470" s="3"/>
      <c r="P470" s="3"/>
      <c r="Q470" s="3"/>
      <c r="R470" s="3"/>
      <c r="S470" s="3"/>
      <c r="T470" s="36"/>
    </row>
    <row r="471" ht="12.75" customHeight="1">
      <c r="A471" s="274">
        <f>Stocks!A65</f>
        <v>42487</v>
      </c>
      <c r="B471" s="287">
        <f>Bonds!V449/100</f>
        <v>0.0003</v>
      </c>
      <c r="C471" s="288">
        <f>Bonds!X449/100</f>
        <v>-0.0001</v>
      </c>
      <c r="D471" s="288">
        <f>Bonds!Z449/100</f>
        <v>0</v>
      </c>
      <c r="E471" s="288">
        <f>Bonds!AE449/100</f>
        <v>0.0001</v>
      </c>
      <c r="F471" s="289">
        <f>Bonds!AO449/100</f>
        <v>0.0001</v>
      </c>
      <c r="G471" s="3"/>
      <c r="H471" s="3"/>
      <c r="I471" s="3"/>
      <c r="J471" s="3"/>
      <c r="K471" s="3"/>
      <c r="L471" s="3"/>
      <c r="N471" s="3"/>
      <c r="O471" s="3"/>
      <c r="P471" s="3"/>
      <c r="Q471" s="3"/>
      <c r="R471" s="3"/>
      <c r="S471" s="3"/>
      <c r="T471" s="36"/>
    </row>
    <row r="472" ht="12.75" customHeight="1">
      <c r="A472" s="274">
        <f>Stocks!A64</f>
        <v>42486</v>
      </c>
      <c r="B472" s="287">
        <f>Bonds!V450/100</f>
        <v>0.0005</v>
      </c>
      <c r="C472" s="288">
        <f>Bonds!X450/100</f>
        <v>0.0003</v>
      </c>
      <c r="D472" s="288">
        <f>Bonds!Z450/100</f>
        <v>0.0002</v>
      </c>
      <c r="E472" s="288">
        <f>Bonds!AE450/100</f>
        <v>0.0004</v>
      </c>
      <c r="F472" s="289">
        <f>Bonds!AO450/100</f>
        <v>0.0004</v>
      </c>
      <c r="G472" s="3"/>
      <c r="H472" s="3"/>
      <c r="I472" s="3"/>
      <c r="J472" s="3"/>
      <c r="K472" s="3"/>
      <c r="L472" s="3"/>
      <c r="N472" s="3"/>
      <c r="O472" s="3"/>
      <c r="P472" s="3"/>
      <c r="Q472" s="3"/>
      <c r="R472" s="3"/>
      <c r="S472" s="3"/>
      <c r="T472" s="36"/>
    </row>
    <row r="473" ht="12.75" customHeight="1">
      <c r="A473" s="274">
        <f>Stocks!A63</f>
        <v>42485</v>
      </c>
      <c r="B473" s="287">
        <f>Bonds!V451/100</f>
        <v>0.0003</v>
      </c>
      <c r="C473" s="288">
        <f>Bonds!X451/100</f>
        <v>-0.0001</v>
      </c>
      <c r="D473" s="288">
        <f>Bonds!Z451/100</f>
        <v>0.0003</v>
      </c>
      <c r="E473" s="288">
        <f>Bonds!AE451/100</f>
        <v>0.0004</v>
      </c>
      <c r="F473" s="289">
        <f>Bonds!AO451/100</f>
        <v>0.0005</v>
      </c>
      <c r="G473" s="3"/>
      <c r="H473" s="3"/>
      <c r="I473" s="3"/>
      <c r="J473" s="3"/>
      <c r="K473" s="3"/>
      <c r="L473" s="3"/>
      <c r="N473" s="3"/>
      <c r="O473" s="3"/>
      <c r="P473" s="3"/>
      <c r="Q473" s="3"/>
      <c r="R473" s="3"/>
      <c r="S473" s="3"/>
      <c r="T473" s="36"/>
    </row>
    <row r="474" ht="12.75" customHeight="1">
      <c r="A474" s="274">
        <f>Stocks!A62</f>
        <v>42482</v>
      </c>
      <c r="B474" s="287">
        <f>Bonds!V452/100</f>
        <v>0.0002</v>
      </c>
      <c r="C474" s="288">
        <f>Bonds!X452/100</f>
        <v>0.0008</v>
      </c>
      <c r="D474" s="288">
        <f>Bonds!Z452/100</f>
        <v>0.0006</v>
      </c>
      <c r="E474" s="288">
        <f>Bonds!AE452/100</f>
        <v>0.0005</v>
      </c>
      <c r="F474" s="289">
        <f>Bonds!AO452/100</f>
        <v>0.0002</v>
      </c>
      <c r="G474" s="3"/>
      <c r="H474" s="3"/>
      <c r="I474" s="3"/>
      <c r="J474" s="3"/>
      <c r="K474" s="3"/>
      <c r="L474" s="3"/>
      <c r="N474" s="3"/>
      <c r="O474" s="3"/>
      <c r="P474" s="3"/>
      <c r="Q474" s="3"/>
      <c r="R474" s="3"/>
      <c r="S474" s="3"/>
      <c r="T474" s="36"/>
    </row>
    <row r="475" ht="12.75" customHeight="1">
      <c r="A475" s="274">
        <f>Stocks!A61</f>
        <v>42481</v>
      </c>
      <c r="B475" s="287">
        <f>Bonds!V453/100</f>
        <v>-0.0011</v>
      </c>
      <c r="C475" s="288">
        <f>Bonds!X453/100</f>
        <v>-0.0007</v>
      </c>
      <c r="D475" s="288">
        <f>Bonds!Z453/100</f>
        <v>-0.0007</v>
      </c>
      <c r="E475" s="288">
        <f>Bonds!AE453/100</f>
        <v>-0.0008</v>
      </c>
      <c r="F475" s="289">
        <f>Bonds!AO453/100</f>
        <v>-0.0004</v>
      </c>
      <c r="G475" s="3"/>
      <c r="H475" s="3"/>
      <c r="I475" s="3"/>
      <c r="J475" s="3"/>
      <c r="K475" s="3"/>
      <c r="L475" s="3"/>
      <c r="N475" s="3"/>
      <c r="O475" s="3"/>
      <c r="P475" s="3"/>
      <c r="Q475" s="3"/>
      <c r="R475" s="3"/>
      <c r="S475" s="3"/>
      <c r="T475" s="36"/>
    </row>
    <row r="476" ht="12.75" customHeight="1">
      <c r="A476" s="274">
        <f>Stocks!A60</f>
        <v>42480</v>
      </c>
      <c r="B476" s="287">
        <f>Bonds!V454/100</f>
        <v>-0.0004</v>
      </c>
      <c r="C476" s="288">
        <f>Bonds!X454/100</f>
        <v>-0.0005</v>
      </c>
      <c r="D476" s="288">
        <f>Bonds!Z454/100</f>
        <v>-0.0006</v>
      </c>
      <c r="E476" s="288">
        <f>Bonds!AE454/100</f>
        <v>-0.0004</v>
      </c>
      <c r="F476" s="289">
        <f>Bonds!AO454/100</f>
        <v>-0.0007</v>
      </c>
      <c r="G476" s="3"/>
      <c r="H476" s="3"/>
      <c r="I476" s="3"/>
      <c r="J476" s="3"/>
      <c r="K476" s="3"/>
      <c r="L476" s="3"/>
      <c r="N476" s="3"/>
      <c r="O476" s="3"/>
      <c r="P476" s="3"/>
      <c r="Q476" s="3"/>
      <c r="R476" s="3"/>
      <c r="S476" s="3"/>
      <c r="T476" s="36"/>
    </row>
    <row r="477" ht="12.75" customHeight="1">
      <c r="A477" s="274">
        <f>Stocks!A59</f>
        <v>42479</v>
      </c>
      <c r="B477" s="287">
        <f>Bonds!V455/100</f>
        <v>-0.0004</v>
      </c>
      <c r="C477" s="288">
        <f>Bonds!X455/100</f>
        <v>0</v>
      </c>
      <c r="D477" s="288">
        <f>Bonds!Z455/100</f>
        <v>0.0003</v>
      </c>
      <c r="E477" s="288">
        <f>Bonds!AE455/100</f>
        <v>0</v>
      </c>
      <c r="F477" s="289">
        <f>Bonds!AO455/100</f>
        <v>0.0002</v>
      </c>
      <c r="G477" s="3"/>
      <c r="H477" s="3"/>
      <c r="I477" s="3"/>
      <c r="J477" s="3"/>
      <c r="K477" s="3"/>
      <c r="L477" s="3"/>
      <c r="N477" s="3"/>
      <c r="O477" s="3"/>
      <c r="P477" s="3"/>
      <c r="Q477" s="3"/>
      <c r="R477" s="3"/>
      <c r="S477" s="3"/>
      <c r="T477" s="36"/>
    </row>
    <row r="478" ht="12.75" customHeight="1">
      <c r="A478" s="274">
        <f>Stocks!A58</f>
        <v>42478</v>
      </c>
      <c r="B478" s="287">
        <f>Bonds!V456/100</f>
        <v>0.0005</v>
      </c>
      <c r="C478" s="288">
        <f>Bonds!X456/100</f>
        <v>0.0001</v>
      </c>
      <c r="D478" s="288">
        <f>Bonds!Z456/100</f>
        <v>-0.0002</v>
      </c>
      <c r="E478" s="288">
        <f>Bonds!AE456/100</f>
        <v>0</v>
      </c>
      <c r="F478" s="289">
        <f>Bonds!AO456/100</f>
        <v>0</v>
      </c>
      <c r="G478" s="3"/>
      <c r="H478" s="3"/>
      <c r="I478" s="3"/>
      <c r="J478" s="3"/>
      <c r="K478" s="3"/>
      <c r="L478" s="3"/>
      <c r="N478" s="3"/>
      <c r="O478" s="3"/>
      <c r="P478" s="3"/>
      <c r="Q478" s="3"/>
      <c r="R478" s="3"/>
      <c r="S478" s="3"/>
      <c r="T478" s="36"/>
    </row>
    <row r="479" ht="12.75" customHeight="1">
      <c r="A479" s="274">
        <f>Stocks!A57</f>
        <v>42475</v>
      </c>
      <c r="B479" s="287">
        <f>Bonds!V457/100</f>
        <v>0</v>
      </c>
      <c r="C479" s="288">
        <f>Bonds!X457/100</f>
        <v>-0.0001</v>
      </c>
      <c r="D479" s="288">
        <f>Bonds!Z457/100</f>
        <v>0.0001</v>
      </c>
      <c r="E479" s="288">
        <f>Bonds!AE457/100</f>
        <v>0.0001</v>
      </c>
      <c r="F479" s="289">
        <f>Bonds!AO457/100</f>
        <v>0.0002</v>
      </c>
      <c r="G479" s="3"/>
      <c r="H479" s="3"/>
      <c r="I479" s="3"/>
      <c r="J479" s="3"/>
      <c r="K479" s="3"/>
      <c r="L479" s="3"/>
      <c r="N479" s="3"/>
      <c r="O479" s="3"/>
      <c r="P479" s="3"/>
      <c r="Q479" s="3"/>
      <c r="R479" s="3"/>
      <c r="S479" s="3"/>
      <c r="T479" s="36"/>
    </row>
    <row r="480" ht="12.75" customHeight="1">
      <c r="A480" s="274">
        <f>Stocks!A56</f>
        <v>42474</v>
      </c>
      <c r="B480" s="287">
        <f>Bonds!V458/100</f>
        <v>0.0001</v>
      </c>
      <c r="C480" s="288">
        <f>Bonds!X458/100</f>
        <v>0.0005</v>
      </c>
      <c r="D480" s="288">
        <f>Bonds!Z458/100</f>
        <v>0.0004</v>
      </c>
      <c r="E480" s="288">
        <f>Bonds!AE458/100</f>
        <v>0.0004</v>
      </c>
      <c r="F480" s="289">
        <f>Bonds!AO458/100</f>
        <v>0.0006</v>
      </c>
      <c r="G480" s="3"/>
      <c r="H480" s="3"/>
      <c r="I480" s="3"/>
      <c r="J480" s="3"/>
      <c r="K480" s="3"/>
      <c r="L480" s="3"/>
      <c r="N480" s="3"/>
      <c r="O480" s="3"/>
      <c r="P480" s="3"/>
      <c r="Q480" s="3"/>
      <c r="R480" s="3"/>
      <c r="S480" s="3"/>
      <c r="T480" s="36"/>
    </row>
    <row r="481" ht="12.75" customHeight="1">
      <c r="A481" s="274">
        <f>Stocks!A55</f>
        <v>42473</v>
      </c>
      <c r="B481" s="287">
        <f>Bonds!V459/100</f>
        <v>0.0003</v>
      </c>
      <c r="C481" s="288">
        <f>Bonds!X459/100</f>
        <v>-0.0003</v>
      </c>
      <c r="D481" s="288">
        <f>Bonds!Z459/100</f>
        <v>-0.0002</v>
      </c>
      <c r="E481" s="288">
        <f>Bonds!AE459/100</f>
        <v>0</v>
      </c>
      <c r="F481" s="289">
        <f>Bonds!AO459/100</f>
        <v>-0.0003</v>
      </c>
      <c r="G481" s="3"/>
      <c r="H481" s="3"/>
      <c r="I481" s="3"/>
      <c r="J481" s="3"/>
      <c r="K481" s="3"/>
      <c r="L481" s="3"/>
      <c r="N481" s="3"/>
      <c r="O481" s="3"/>
      <c r="P481" s="3"/>
      <c r="Q481" s="3"/>
      <c r="R481" s="3"/>
      <c r="S481" s="3"/>
      <c r="T481" s="36"/>
    </row>
    <row r="482" ht="12.75" customHeight="1">
      <c r="A482" s="274">
        <f>Stocks!A54</f>
        <v>42472</v>
      </c>
      <c r="B482" s="287">
        <f>Bonds!V460/100</f>
        <v>-0.0011</v>
      </c>
      <c r="C482" s="288">
        <f>Bonds!X460/100</f>
        <v>-0.0004</v>
      </c>
      <c r="D482" s="288">
        <f>Bonds!Z460/100</f>
        <v>-0.0004</v>
      </c>
      <c r="E482" s="288">
        <f>Bonds!AE460/100</f>
        <v>-0.0005</v>
      </c>
      <c r="F482" s="289">
        <f>Bonds!AO460/100</f>
        <v>-0.0003</v>
      </c>
      <c r="G482" s="3"/>
      <c r="H482" s="3"/>
      <c r="I482" s="3"/>
      <c r="J482" s="3"/>
      <c r="K482" s="3"/>
      <c r="L482" s="3"/>
      <c r="N482" s="3"/>
      <c r="O482" s="3"/>
      <c r="P482" s="3"/>
      <c r="Q482" s="3"/>
      <c r="R482" s="3"/>
      <c r="S482" s="3"/>
      <c r="T482" s="36"/>
    </row>
    <row r="483" ht="12.75" customHeight="1">
      <c r="A483" s="274">
        <f>Stocks!A53</f>
        <v>42471</v>
      </c>
      <c r="B483" s="287">
        <f>Bonds!V461/100</f>
        <v>0</v>
      </c>
      <c r="C483" s="288">
        <f>Bonds!X461/100</f>
        <v>-0.0001</v>
      </c>
      <c r="D483" s="288">
        <f>Bonds!Z461/100</f>
        <v>-0.0005</v>
      </c>
      <c r="E483" s="288">
        <f>Bonds!AE461/100</f>
        <v>-0.0011</v>
      </c>
      <c r="F483" s="289">
        <f>Bonds!AO461/100</f>
        <v>-0.001</v>
      </c>
      <c r="G483" s="3"/>
      <c r="H483" s="3"/>
      <c r="I483" s="3"/>
      <c r="J483" s="3"/>
      <c r="K483" s="3"/>
      <c r="L483" s="3"/>
      <c r="N483" s="3"/>
      <c r="O483" s="3"/>
      <c r="P483" s="3"/>
      <c r="Q483" s="3"/>
      <c r="R483" s="3"/>
      <c r="S483" s="3"/>
      <c r="T483" s="36"/>
    </row>
    <row r="484" ht="12.75" customHeight="1">
      <c r="A484" s="274">
        <f>Stocks!A52</f>
        <v>42468</v>
      </c>
      <c r="B484" s="287">
        <f>Bonds!V462/100</f>
        <v>-0.0003</v>
      </c>
      <c r="C484" s="288">
        <f>Bonds!X462/100</f>
        <v>0.0007</v>
      </c>
      <c r="D484" s="288">
        <f>Bonds!Z462/100</f>
        <v>0.001</v>
      </c>
      <c r="E484" s="288">
        <f>Bonds!AE462/100</f>
        <v>0.0016</v>
      </c>
      <c r="F484" s="289">
        <f>Bonds!AO462/100</f>
        <v>0.0013</v>
      </c>
      <c r="G484" s="3"/>
      <c r="H484" s="3"/>
      <c r="I484" s="3"/>
      <c r="J484" s="3"/>
      <c r="K484" s="3"/>
      <c r="L484" s="3"/>
      <c r="N484" s="3"/>
      <c r="O484" s="3"/>
      <c r="P484" s="3"/>
      <c r="Q484" s="3"/>
      <c r="R484" s="3"/>
      <c r="S484" s="3"/>
      <c r="T484" s="36"/>
    </row>
    <row r="485" ht="12.75" customHeight="1">
      <c r="A485" s="274">
        <f>Stocks!A51</f>
        <v>42467</v>
      </c>
      <c r="B485" s="287">
        <f>Bonds!V463/100</f>
        <v>-0.0003</v>
      </c>
      <c r="C485" s="288">
        <f>Bonds!X463/100</f>
        <v>-0.0001</v>
      </c>
      <c r="D485" s="288">
        <f>Bonds!Z463/100</f>
        <v>-0.0002</v>
      </c>
      <c r="E485" s="288">
        <f>Bonds!AE463/100</f>
        <v>-0.0005</v>
      </c>
      <c r="F485" s="289">
        <f>Bonds!AO463/100</f>
        <v>-0.0002</v>
      </c>
      <c r="G485" s="3"/>
      <c r="H485" s="3"/>
      <c r="I485" s="3"/>
      <c r="J485" s="3"/>
      <c r="K485" s="3"/>
      <c r="L485" s="3"/>
      <c r="N485" s="3"/>
      <c r="O485" s="3"/>
      <c r="P485" s="3"/>
      <c r="Q485" s="3"/>
      <c r="R485" s="3"/>
      <c r="S485" s="3"/>
      <c r="T485" s="36"/>
    </row>
    <row r="486" ht="12.75" customHeight="1">
      <c r="A486" s="274">
        <f>Stocks!A50</f>
        <v>42466</v>
      </c>
      <c r="B486" s="287">
        <f>Bonds!V464/100</f>
        <v>-0.0002</v>
      </c>
      <c r="C486" s="288">
        <f>Bonds!X464/100</f>
        <v>0.0001</v>
      </c>
      <c r="D486" s="288">
        <f>Bonds!Z464/100</f>
        <v>0.0007</v>
      </c>
      <c r="E486" s="288">
        <f>Bonds!AE464/100</f>
        <v>0.0009</v>
      </c>
      <c r="F486" s="289">
        <f>Bonds!AO464/100</f>
        <v>0.001</v>
      </c>
      <c r="G486" s="3"/>
      <c r="H486" s="3"/>
      <c r="I486" s="3"/>
      <c r="J486" s="3"/>
      <c r="K486" s="3"/>
      <c r="L486" s="3"/>
      <c r="N486" s="3"/>
      <c r="O486" s="3"/>
      <c r="P486" s="3"/>
      <c r="Q486" s="3"/>
      <c r="R486" s="3"/>
      <c r="S486" s="3"/>
      <c r="T486" s="36"/>
    </row>
    <row r="487" ht="12.75" customHeight="1">
      <c r="A487" s="274">
        <f>Stocks!A49</f>
        <v>42465</v>
      </c>
      <c r="B487" s="287">
        <f>Bonds!V465/100</f>
        <v>0.0001</v>
      </c>
      <c r="C487" s="288">
        <f>Bonds!X465/100</f>
        <v>0.0006</v>
      </c>
      <c r="D487" s="288">
        <f>Bonds!Z465/100</f>
        <v>0.0001</v>
      </c>
      <c r="E487" s="288">
        <f>Bonds!AE465/100</f>
        <v>0</v>
      </c>
      <c r="F487" s="289">
        <f>Bonds!AO465/100</f>
        <v>0.0001</v>
      </c>
      <c r="G487" s="3"/>
      <c r="H487" s="3"/>
      <c r="I487" s="3"/>
      <c r="J487" s="3"/>
      <c r="K487" s="3"/>
      <c r="L487" s="3"/>
      <c r="N487" s="3"/>
      <c r="O487" s="3"/>
      <c r="P487" s="3"/>
      <c r="Q487" s="3"/>
      <c r="R487" s="3"/>
      <c r="S487" s="3"/>
      <c r="T487" s="36"/>
    </row>
    <row r="488" ht="12.75" customHeight="1">
      <c r="A488" s="274">
        <f>Stocks!A48</f>
        <v>42464</v>
      </c>
      <c r="B488" s="287">
        <f>Bonds!V466/100</f>
        <v>-0.0004</v>
      </c>
      <c r="C488" s="288">
        <f>Bonds!X466/100</f>
        <v>0.0002</v>
      </c>
      <c r="D488" s="288">
        <f>Bonds!Z466/100</f>
        <v>0.0006</v>
      </c>
      <c r="E488" s="288">
        <f>Bonds!AE466/100</f>
        <v>0.0007</v>
      </c>
      <c r="F488" s="289">
        <f>Bonds!AO466/100</f>
        <v>0.0003</v>
      </c>
      <c r="G488" s="3"/>
      <c r="H488" s="3"/>
      <c r="I488" s="3"/>
      <c r="J488" s="3"/>
      <c r="K488" s="3"/>
      <c r="L488" s="3"/>
      <c r="N488" s="3"/>
      <c r="O488" s="3"/>
      <c r="P488" s="3"/>
      <c r="Q488" s="3"/>
      <c r="R488" s="3"/>
      <c r="S488" s="3"/>
      <c r="T488" s="36"/>
    </row>
    <row r="489" ht="12.75" customHeight="1">
      <c r="A489" s="274">
        <f>Stocks!A47</f>
        <v>42461</v>
      </c>
      <c r="B489" s="287">
        <f>Bonds!V467/100</f>
        <v>0.0021</v>
      </c>
      <c r="C489" s="288">
        <f>Bonds!X467/100</f>
        <v>0.0001</v>
      </c>
      <c r="D489" s="288">
        <f>Bonds!Z467/100</f>
        <v>-0.0004</v>
      </c>
      <c r="E489" s="288">
        <f>Bonds!AE467/100</f>
        <v>-0.0004</v>
      </c>
      <c r="F489" s="289">
        <f>Bonds!AO467/100</f>
        <v>-0.0004</v>
      </c>
      <c r="G489" s="3"/>
      <c r="H489" s="3"/>
      <c r="I489" s="3"/>
      <c r="J489" s="3"/>
      <c r="K489" s="3"/>
      <c r="L489" s="3"/>
      <c r="N489" s="3"/>
      <c r="O489" s="3"/>
      <c r="P489" s="3"/>
      <c r="Q489" s="3"/>
      <c r="R489" s="3"/>
      <c r="S489" s="3"/>
      <c r="T489" s="36"/>
    </row>
    <row r="490" ht="12.75" customHeight="1">
      <c r="A490" s="274">
        <f>Stocks!A46</f>
        <v>42460</v>
      </c>
      <c r="B490" s="287">
        <f>Bonds!V468/100</f>
        <v>0.0001</v>
      </c>
      <c r="C490" s="288">
        <f>Bonds!X468/100</f>
        <v>-0.0008</v>
      </c>
      <c r="D490" s="288">
        <f>Bonds!Z468/100</f>
        <v>-0.0012</v>
      </c>
      <c r="E490" s="288">
        <f>Bonds!AE468/100</f>
        <v>-0.0014</v>
      </c>
      <c r="F490" s="289">
        <f>Bonds!AO468/100</f>
        <v>-0.0014</v>
      </c>
      <c r="G490" s="3"/>
      <c r="H490" s="3"/>
      <c r="I490" s="3"/>
      <c r="J490" s="3"/>
      <c r="K490" s="3"/>
      <c r="L490" s="3"/>
      <c r="N490" s="3"/>
      <c r="O490" s="3"/>
      <c r="P490" s="3"/>
      <c r="Q490" s="3"/>
      <c r="R490" s="3"/>
      <c r="S490" s="3"/>
      <c r="T490" s="36"/>
    </row>
    <row r="491" ht="12.75" customHeight="1">
      <c r="A491" s="274">
        <f>Stocks!A45</f>
        <v>42459</v>
      </c>
      <c r="B491" s="287">
        <f>Bonds!V469/100</f>
        <v>0.0003</v>
      </c>
      <c r="C491" s="288">
        <f>Bonds!X469/100</f>
        <v>0.0003</v>
      </c>
      <c r="D491" s="288">
        <f>Bonds!Z469/100</f>
        <v>0.0003</v>
      </c>
      <c r="E491" s="288">
        <f>Bonds!AE469/100</f>
        <v>0.0004</v>
      </c>
      <c r="F491" s="289">
        <f>Bonds!AO469/100</f>
        <v>0.0006</v>
      </c>
      <c r="G491" s="3"/>
      <c r="H491" s="3"/>
      <c r="I491" s="3"/>
      <c r="J491" s="3"/>
      <c r="K491" s="3"/>
      <c r="L491" s="3"/>
      <c r="N491" s="3"/>
      <c r="O491" s="3"/>
      <c r="P491" s="3"/>
      <c r="Q491" s="3"/>
      <c r="R491" s="3"/>
      <c r="S491" s="3"/>
      <c r="T491" s="36"/>
    </row>
    <row r="492" ht="12.75" customHeight="1">
      <c r="A492" s="274">
        <f>Stocks!A44</f>
        <v>42458</v>
      </c>
      <c r="B492" s="287">
        <f>Bonds!V470/100</f>
        <v>-0.0001</v>
      </c>
      <c r="C492" s="288">
        <f>Bonds!X470/100</f>
        <v>0</v>
      </c>
      <c r="D492" s="288">
        <f>Bonds!Z470/100</f>
        <v>0.0004</v>
      </c>
      <c r="E492" s="288">
        <f>Bonds!AE470/100</f>
        <v>0.0002</v>
      </c>
      <c r="F492" s="289">
        <f>Bonds!AO470/100</f>
        <v>-0.0001</v>
      </c>
      <c r="G492" s="3"/>
      <c r="H492" s="3"/>
      <c r="I492" s="3"/>
      <c r="J492" s="3"/>
      <c r="K492" s="3"/>
      <c r="L492" s="3"/>
      <c r="N492" s="3"/>
      <c r="O492" s="3"/>
      <c r="P492" s="3"/>
      <c r="Q492" s="3"/>
      <c r="R492" s="3"/>
      <c r="S492" s="3"/>
      <c r="T492" s="36"/>
    </row>
    <row r="493" ht="12.75" customHeight="1">
      <c r="A493" s="274">
        <f>Stocks!A43</f>
        <v>42457</v>
      </c>
      <c r="B493" s="287">
        <f>Bonds!V471/100</f>
        <v>0.0001</v>
      </c>
      <c r="C493" s="288">
        <f>Bonds!X471/100</f>
        <v>-0.0003</v>
      </c>
      <c r="D493" s="288">
        <f>Bonds!Z471/100</f>
        <v>-0.0005</v>
      </c>
      <c r="E493" s="288">
        <f>Bonds!AE471/100</f>
        <v>-0.0009</v>
      </c>
      <c r="F493" s="289">
        <f>Bonds!AO471/100</f>
        <v>-0.0009</v>
      </c>
      <c r="G493" s="3"/>
      <c r="H493" s="3"/>
      <c r="I493" s="3"/>
      <c r="J493" s="3"/>
      <c r="K493" s="3"/>
      <c r="L493" s="3"/>
      <c r="N493" s="3"/>
      <c r="O493" s="3"/>
      <c r="P493" s="3"/>
      <c r="Q493" s="3"/>
      <c r="R493" s="3"/>
      <c r="S493" s="3"/>
      <c r="T493" s="36"/>
    </row>
    <row r="494" ht="12.75" customHeight="1">
      <c r="A494" s="274">
        <f>Stocks!A42</f>
        <v>42453</v>
      </c>
      <c r="B494" s="287">
        <f>Bonds!V472/100</f>
        <v>0.0002</v>
      </c>
      <c r="C494" s="288">
        <f>Bonds!X472/100</f>
        <v>0.0007</v>
      </c>
      <c r="D494" s="288">
        <f>Bonds!Z472/100</f>
        <v>0.0006</v>
      </c>
      <c r="E494" s="288">
        <f>Bonds!AE472/100</f>
        <v>0.0005</v>
      </c>
      <c r="F494" s="289">
        <f>Bonds!AO472/100</f>
        <v>0.0007</v>
      </c>
      <c r="G494" s="3"/>
      <c r="H494" s="3"/>
      <c r="I494" s="3"/>
      <c r="J494" s="3"/>
      <c r="K494" s="3"/>
      <c r="L494" s="3"/>
      <c r="N494" s="3"/>
      <c r="O494" s="3"/>
      <c r="P494" s="3"/>
      <c r="Q494" s="3"/>
      <c r="R494" s="3"/>
      <c r="S494" s="3"/>
      <c r="T494" s="36"/>
    </row>
    <row r="495" ht="12.75" customHeight="1">
      <c r="A495" s="274">
        <f>Stocks!A41</f>
        <v>42452</v>
      </c>
      <c r="B495" s="287">
        <f>Bonds!V473/100</f>
        <v>0.0013</v>
      </c>
      <c r="C495" s="288">
        <f>Bonds!X473/100</f>
        <v>0.0009</v>
      </c>
      <c r="D495" s="288">
        <f>Bonds!Z473/100</f>
        <v>0.0014</v>
      </c>
      <c r="E495" s="288">
        <f>Bonds!AE473/100</f>
        <v>0.0019</v>
      </c>
      <c r="F495" s="289">
        <f>Bonds!AO473/100</f>
        <v>0.0019</v>
      </c>
      <c r="G495" s="3"/>
      <c r="H495" s="3"/>
      <c r="I495" s="3"/>
      <c r="J495" s="3"/>
      <c r="K495" s="3"/>
      <c r="L495" s="3"/>
      <c r="N495" s="3"/>
      <c r="O495" s="3"/>
      <c r="P495" s="3"/>
      <c r="Q495" s="3"/>
      <c r="R495" s="3"/>
      <c r="S495" s="3"/>
      <c r="T495" s="36"/>
    </row>
    <row r="496" ht="12.75" customHeight="1">
      <c r="A496" s="274">
        <f>Stocks!A40</f>
        <v>42451</v>
      </c>
      <c r="B496" s="287">
        <f>Bonds!V474/100</f>
        <v>0.0003</v>
      </c>
      <c r="C496" s="288">
        <f>Bonds!X474/100</f>
        <v>0.0002</v>
      </c>
      <c r="D496" s="288">
        <f>Bonds!Z474/100</f>
        <v>0.0001</v>
      </c>
      <c r="E496" s="288">
        <f>Bonds!AE474/100</f>
        <v>0</v>
      </c>
      <c r="F496" s="289">
        <f>Bonds!AO474/100</f>
        <v>-0.0003</v>
      </c>
      <c r="G496" s="3"/>
      <c r="H496" s="3"/>
      <c r="I496" s="3"/>
      <c r="J496" s="3"/>
      <c r="K496" s="3"/>
      <c r="L496" s="3"/>
      <c r="N496" s="3"/>
      <c r="O496" s="3"/>
      <c r="P496" s="3"/>
      <c r="Q496" s="3"/>
      <c r="R496" s="3"/>
      <c r="S496" s="3"/>
      <c r="T496" s="36"/>
    </row>
    <row r="497" ht="12.75" customHeight="1">
      <c r="A497" s="274">
        <f>Stocks!A39</f>
        <v>42450</v>
      </c>
      <c r="B497" s="287">
        <f>Bonds!V475/100</f>
        <v>0.0008</v>
      </c>
      <c r="C497" s="288">
        <f>Bonds!X475/100</f>
        <v>0.0004</v>
      </c>
      <c r="D497" s="288">
        <f>Bonds!Z475/100</f>
        <v>0.0003</v>
      </c>
      <c r="E497" s="288">
        <f>Bonds!AE475/100</f>
        <v>0.0002</v>
      </c>
      <c r="F497" s="289">
        <f>Bonds!AO475/100</f>
        <v>0.0006</v>
      </c>
      <c r="G497" s="3"/>
      <c r="H497" s="3"/>
      <c r="I497" s="3"/>
      <c r="J497" s="3"/>
      <c r="K497" s="3"/>
      <c r="L497" s="3"/>
      <c r="N497" s="3"/>
      <c r="O497" s="3"/>
      <c r="P497" s="3"/>
      <c r="Q497" s="3"/>
      <c r="R497" s="3"/>
      <c r="S497" s="3"/>
      <c r="T497" s="36"/>
    </row>
    <row r="498" ht="12.75" customHeight="1">
      <c r="A498" s="274">
        <f>Stocks!A38</f>
        <v>42447</v>
      </c>
      <c r="B498" s="287">
        <f>Bonds!V476/100</f>
        <v>-0.0004</v>
      </c>
      <c r="C498" s="288">
        <f>Bonds!X476/100</f>
        <v>-0.0004</v>
      </c>
      <c r="D498" s="288">
        <f>Bonds!Z476/100</f>
        <v>-0.0011</v>
      </c>
      <c r="E498" s="288">
        <f>Bonds!AE476/100</f>
        <v>-0.0011</v>
      </c>
      <c r="F498" s="289">
        <f>Bonds!AO476/100</f>
        <v>-0.0018</v>
      </c>
      <c r="G498" s="3"/>
      <c r="H498" s="3"/>
      <c r="I498" s="3"/>
      <c r="J498" s="3"/>
      <c r="K498" s="3"/>
      <c r="L498" s="3"/>
      <c r="N498" s="3"/>
      <c r="O498" s="3"/>
      <c r="P498" s="3"/>
      <c r="Q498" s="3"/>
      <c r="R498" s="3"/>
      <c r="S498" s="3"/>
      <c r="T498" s="36"/>
    </row>
    <row r="499" ht="12.75" customHeight="1">
      <c r="A499" s="274">
        <f>Stocks!A37</f>
        <v>42446</v>
      </c>
      <c r="B499" s="287">
        <f>Bonds!V477/100</f>
        <v>-0.0012</v>
      </c>
      <c r="C499" s="288">
        <f>Bonds!X477/100</f>
        <v>-0.0031</v>
      </c>
      <c r="D499" s="288">
        <f>Bonds!Z477/100</f>
        <v>-0.0032</v>
      </c>
      <c r="E499" s="288">
        <f>Bonds!AE477/100</f>
        <v>-0.003</v>
      </c>
      <c r="F499" s="289">
        <f>Bonds!AO477/100</f>
        <v>-0.0027</v>
      </c>
      <c r="G499" s="3"/>
      <c r="H499" s="3"/>
      <c r="I499" s="3"/>
      <c r="J499" s="3"/>
      <c r="K499" s="3"/>
      <c r="L499" s="3"/>
      <c r="N499" s="3"/>
      <c r="O499" s="3"/>
      <c r="P499" s="3"/>
      <c r="Q499" s="3"/>
      <c r="R499" s="3"/>
      <c r="S499" s="3"/>
      <c r="T499" s="36"/>
    </row>
    <row r="500" ht="12.75" customHeight="1">
      <c r="A500" s="274">
        <f>Stocks!A36</f>
        <v>42445</v>
      </c>
      <c r="B500" s="287">
        <f>Bonds!V478/100</f>
        <v>-0.0001</v>
      </c>
      <c r="C500" s="288">
        <f>Bonds!X478/100</f>
        <v>-0.0005</v>
      </c>
      <c r="D500" s="288">
        <f>Bonds!Z478/100</f>
        <v>-0.001</v>
      </c>
      <c r="E500" s="288">
        <f>Bonds!AE478/100</f>
        <v>-0.001</v>
      </c>
      <c r="F500" s="289">
        <f>Bonds!AO478/100</f>
        <v>-0.0004</v>
      </c>
      <c r="G500" s="3"/>
      <c r="H500" s="3"/>
      <c r="I500" s="3"/>
      <c r="J500" s="3"/>
      <c r="K500" s="3"/>
      <c r="L500" s="3"/>
      <c r="N500" s="3"/>
      <c r="O500" s="3"/>
      <c r="P500" s="3"/>
      <c r="Q500" s="3"/>
      <c r="R500" s="3"/>
      <c r="S500" s="3"/>
      <c r="T500" s="36"/>
    </row>
    <row r="501" ht="12.75" customHeight="1">
      <c r="A501" s="274">
        <f>Stocks!A35</f>
        <v>42444</v>
      </c>
      <c r="B501" s="287">
        <f>Bonds!V479/100</f>
        <v>0.0008</v>
      </c>
      <c r="C501" s="288">
        <f>Bonds!X479/100</f>
        <v>0.0011</v>
      </c>
      <c r="D501" s="288">
        <f>Bonds!Z479/100</f>
        <v>0.0009</v>
      </c>
      <c r="E501" s="288">
        <f>Bonds!AE479/100</f>
        <v>0.0009</v>
      </c>
      <c r="F501" s="289">
        <f>Bonds!AO479/100</f>
        <v>0.001</v>
      </c>
      <c r="G501" s="3"/>
      <c r="H501" s="3"/>
      <c r="I501" s="3"/>
      <c r="J501" s="3"/>
      <c r="K501" s="3"/>
      <c r="L501" s="3"/>
      <c r="N501" s="3"/>
      <c r="O501" s="3"/>
      <c r="P501" s="3"/>
      <c r="Q501" s="3"/>
      <c r="R501" s="3"/>
      <c r="S501" s="3"/>
      <c r="T501" s="36"/>
    </row>
    <row r="502" ht="12.75" customHeight="1">
      <c r="A502" s="274">
        <f>Stocks!A34</f>
        <v>42443</v>
      </c>
      <c r="B502" s="287">
        <f>Bonds!V480/100</f>
        <v>0.001</v>
      </c>
      <c r="C502" s="288">
        <f>Bonds!X480/100</f>
        <v>0.0013</v>
      </c>
      <c r="D502" s="288">
        <f>Bonds!Z480/100</f>
        <v>0.0009</v>
      </c>
      <c r="E502" s="288">
        <f>Bonds!AE480/100</f>
        <v>0.0008</v>
      </c>
      <c r="F502" s="289">
        <f>Bonds!AO480/100</f>
        <v>0.001</v>
      </c>
      <c r="G502" s="3"/>
      <c r="H502" s="3"/>
      <c r="I502" s="3"/>
      <c r="J502" s="3"/>
      <c r="K502" s="3"/>
      <c r="L502" s="3"/>
      <c r="N502" s="3"/>
      <c r="O502" s="3"/>
      <c r="P502" s="3"/>
      <c r="Q502" s="3"/>
      <c r="R502" s="3"/>
      <c r="S502" s="3"/>
      <c r="T502" s="36"/>
    </row>
    <row r="503" ht="12.75" customHeight="1">
      <c r="A503" s="274">
        <f>Stocks!A33</f>
        <v>42440</v>
      </c>
      <c r="B503" s="287">
        <f>Bonds!V481/100</f>
        <v>-0.0006</v>
      </c>
      <c r="C503" s="288">
        <f>Bonds!X481/100</f>
        <v>-0.0003</v>
      </c>
      <c r="D503" s="288">
        <f>Bonds!Z481/100</f>
        <v>0.0005</v>
      </c>
      <c r="E503" s="288">
        <f>Bonds!AE481/100</f>
        <v>0.0007</v>
      </c>
      <c r="F503" s="289">
        <f>Bonds!AO481/100</f>
        <v>0.0005</v>
      </c>
      <c r="G503" s="3"/>
      <c r="H503" s="3"/>
      <c r="I503" s="3"/>
      <c r="J503" s="3"/>
      <c r="K503" s="3"/>
      <c r="L503" s="3"/>
      <c r="N503" s="3"/>
      <c r="O503" s="3"/>
      <c r="P503" s="3"/>
      <c r="Q503" s="3"/>
      <c r="R503" s="3"/>
      <c r="S503" s="3"/>
      <c r="T503" s="36"/>
    </row>
    <row r="504" ht="12.75" customHeight="1">
      <c r="A504" s="274">
        <f>Stocks!A32</f>
        <v>42439</v>
      </c>
      <c r="B504" s="287">
        <f>Bonds!V482/100</f>
        <v>0.0002</v>
      </c>
      <c r="C504" s="288">
        <f>Bonds!X482/100</f>
        <v>0.0003</v>
      </c>
      <c r="D504" s="288">
        <f>Bonds!Z482/100</f>
        <v>0.0005</v>
      </c>
      <c r="E504" s="288">
        <f>Bonds!AE482/100</f>
        <v>0.0008</v>
      </c>
      <c r="F504" s="289">
        <f>Bonds!AO482/100</f>
        <v>0.0004</v>
      </c>
      <c r="G504" s="3"/>
      <c r="H504" s="3"/>
      <c r="I504" s="3"/>
      <c r="J504" s="3"/>
      <c r="K504" s="3"/>
      <c r="L504" s="3"/>
      <c r="N504" s="3"/>
      <c r="O504" s="3"/>
      <c r="P504" s="3"/>
      <c r="Q504" s="3"/>
      <c r="R504" s="3"/>
      <c r="S504" s="3"/>
      <c r="T504" s="36"/>
    </row>
    <row r="505" ht="12.75" customHeight="1">
      <c r="A505" s="274">
        <f>Stocks!A31</f>
        <v>42438</v>
      </c>
      <c r="B505" s="287">
        <f>Bonds!V483/100</f>
        <v>0.0001</v>
      </c>
      <c r="C505" s="288">
        <f>Bonds!X483/100</f>
        <v>0.0004</v>
      </c>
      <c r="D505" s="288">
        <f>Bonds!Z483/100</f>
        <v>0.0002</v>
      </c>
      <c r="E505" s="288">
        <f>Bonds!AE483/100</f>
        <v>0.0002</v>
      </c>
      <c r="F505" s="289">
        <f>Bonds!AO483/100</f>
        <v>0.0001</v>
      </c>
      <c r="G505" s="3"/>
      <c r="H505" s="3"/>
      <c r="I505" s="3"/>
      <c r="J505" s="3"/>
      <c r="K505" s="3"/>
      <c r="L505" s="3"/>
      <c r="N505" s="3"/>
      <c r="O505" s="3"/>
      <c r="P505" s="3"/>
      <c r="Q505" s="3"/>
      <c r="R505" s="3"/>
      <c r="S505" s="3"/>
      <c r="T505" s="36"/>
    </row>
    <row r="506" ht="12.75" customHeight="1">
      <c r="A506" s="274">
        <f>Stocks!A30</f>
        <v>42437</v>
      </c>
      <c r="B506" s="287">
        <f>Bonds!V484/100</f>
        <v>0.001</v>
      </c>
      <c r="C506" s="288">
        <f>Bonds!X484/100</f>
        <v>-0.0003</v>
      </c>
      <c r="D506" s="288">
        <f>Bonds!Z484/100</f>
        <v>-0.0004</v>
      </c>
      <c r="E506" s="288">
        <f>Bonds!AE484/100</f>
        <v>-0.0003</v>
      </c>
      <c r="F506" s="289">
        <f>Bonds!AO484/100</f>
        <v>-0.0001</v>
      </c>
      <c r="G506" s="3"/>
      <c r="H506" s="3"/>
      <c r="I506" s="3"/>
      <c r="J506" s="3"/>
      <c r="K506" s="3"/>
      <c r="L506" s="3"/>
      <c r="N506" s="3"/>
      <c r="O506" s="3"/>
      <c r="P506" s="3"/>
      <c r="Q506" s="3"/>
      <c r="R506" s="3"/>
      <c r="S506" s="3"/>
      <c r="T506" s="36"/>
    </row>
    <row r="507" ht="12.75" customHeight="1">
      <c r="A507" s="274">
        <f>Stocks!A29</f>
        <v>42436</v>
      </c>
      <c r="B507" s="287">
        <f>Bonds!V485/100</f>
        <v>-0.0008</v>
      </c>
      <c r="C507" s="288">
        <f>Bonds!X485/100</f>
        <v>-0.0008</v>
      </c>
      <c r="D507" s="288">
        <f>Bonds!Z485/100</f>
        <v>-0.0006</v>
      </c>
      <c r="E507" s="288">
        <f>Bonds!AE485/100</f>
        <v>-0.0009</v>
      </c>
      <c r="F507" s="289">
        <f>Bonds!AO485/100</f>
        <v>-0.0009</v>
      </c>
      <c r="G507" s="3"/>
      <c r="H507" s="3"/>
      <c r="I507" s="3"/>
      <c r="J507" s="3"/>
      <c r="K507" s="3"/>
      <c r="L507" s="3"/>
      <c r="N507" s="3"/>
      <c r="O507" s="3"/>
      <c r="P507" s="3"/>
      <c r="Q507" s="3"/>
      <c r="R507" s="3"/>
      <c r="S507" s="3"/>
      <c r="T507" s="36"/>
    </row>
    <row r="508" ht="12.75" customHeight="1">
      <c r="A508" s="274">
        <f>Stocks!A28</f>
        <v>42433</v>
      </c>
      <c r="B508" s="287">
        <f>Bonds!V486/100</f>
        <v>-0.001</v>
      </c>
      <c r="C508" s="288">
        <f>Bonds!X486/100</f>
        <v>-0.0009</v>
      </c>
      <c r="D508" s="288">
        <f>Bonds!Z486/100</f>
        <v>-0.0008</v>
      </c>
      <c r="E508" s="288">
        <f>Bonds!AE486/100</f>
        <v>-0.0003</v>
      </c>
      <c r="F508" s="289">
        <f>Bonds!AO486/100</f>
        <v>-0.0004</v>
      </c>
      <c r="G508" s="3"/>
      <c r="H508" s="3"/>
      <c r="I508" s="3"/>
      <c r="J508" s="3"/>
      <c r="K508" s="3"/>
      <c r="L508" s="3"/>
      <c r="N508" s="3"/>
      <c r="O508" s="3"/>
      <c r="P508" s="3"/>
      <c r="Q508" s="3"/>
      <c r="R508" s="3"/>
      <c r="S508" s="3"/>
      <c r="T508" s="36"/>
    </row>
    <row r="509" ht="12.75" customHeight="1">
      <c r="A509" s="274">
        <f>Stocks!A27</f>
        <v>42432</v>
      </c>
      <c r="B509" s="287">
        <f>Bonds!V487/100</f>
        <v>0</v>
      </c>
      <c r="C509" s="288">
        <f>Bonds!X487/100</f>
        <v>-0.0004</v>
      </c>
      <c r="D509" s="288">
        <f>Bonds!Z487/100</f>
        <v>-0.0001</v>
      </c>
      <c r="E509" s="288">
        <f>Bonds!AE487/100</f>
        <v>0.0002</v>
      </c>
      <c r="F509" s="289">
        <f>Bonds!AO487/100</f>
        <v>0</v>
      </c>
      <c r="G509" s="3"/>
      <c r="H509" s="3"/>
      <c r="I509" s="3"/>
      <c r="J509" s="3"/>
      <c r="K509" s="3"/>
      <c r="L509" s="3"/>
      <c r="N509" s="3"/>
      <c r="O509" s="3"/>
      <c r="P509" s="3"/>
      <c r="Q509" s="3"/>
      <c r="R509" s="3"/>
      <c r="S509" s="3"/>
      <c r="T509" s="36"/>
    </row>
    <row r="510" ht="12.75" customHeight="1">
      <c r="A510" s="274">
        <f>Stocks!A26</f>
        <v>42431</v>
      </c>
      <c r="B510" s="287">
        <f>Bonds!V488/100</f>
        <v>-0.0017</v>
      </c>
      <c r="C510" s="288">
        <f>Bonds!X488/100</f>
        <v>-0.0019</v>
      </c>
      <c r="D510" s="288">
        <f>Bonds!Z488/100</f>
        <v>-0.0028</v>
      </c>
      <c r="E510" s="288">
        <f>Bonds!AE488/100</f>
        <v>-0.003</v>
      </c>
      <c r="F510" s="289">
        <f>Bonds!AO488/100</f>
        <v>-0.0023</v>
      </c>
      <c r="G510" s="3"/>
      <c r="H510" s="3"/>
      <c r="I510" s="3"/>
      <c r="J510" s="3"/>
      <c r="K510" s="3"/>
      <c r="L510" s="3"/>
      <c r="N510" s="3"/>
      <c r="O510" s="3"/>
      <c r="P510" s="3"/>
      <c r="Q510" s="3"/>
      <c r="R510" s="3"/>
      <c r="S510" s="3"/>
      <c r="T510" s="36"/>
    </row>
    <row r="511" ht="12.75" customHeight="1">
      <c r="A511" s="274">
        <f>Stocks!A25</f>
        <v>42430</v>
      </c>
      <c r="B511" s="287">
        <f>Bonds!V489/100</f>
        <v>-0.0011</v>
      </c>
      <c r="C511" s="288">
        <f>Bonds!X489/100</f>
        <v>-0.0001</v>
      </c>
      <c r="D511" s="288">
        <f>Bonds!Z489/100</f>
        <v>0.0002</v>
      </c>
      <c r="E511" s="288">
        <f>Bonds!AE489/100</f>
        <v>0.0002</v>
      </c>
      <c r="F511" s="289">
        <f>Bonds!AO489/100</f>
        <v>0</v>
      </c>
      <c r="G511" s="3"/>
      <c r="H511" s="3"/>
      <c r="I511" s="3"/>
      <c r="J511" s="3"/>
      <c r="K511" s="3"/>
      <c r="L511" s="3"/>
      <c r="N511" s="3"/>
      <c r="O511" s="3"/>
      <c r="P511" s="3"/>
      <c r="Q511" s="3"/>
      <c r="R511" s="3"/>
      <c r="S511" s="3"/>
      <c r="T511" s="36"/>
    </row>
    <row r="512" ht="12.75" customHeight="1">
      <c r="A512" s="274">
        <f>Stocks!A24</f>
        <v>42429</v>
      </c>
      <c r="B512" s="287">
        <f>Bonds!V490/100</f>
        <v>-0.0009</v>
      </c>
      <c r="C512" s="288">
        <f>Bonds!X490/100</f>
        <v>-0.0011</v>
      </c>
      <c r="D512" s="288">
        <f>Bonds!Z490/100</f>
        <v>-0.001</v>
      </c>
      <c r="E512" s="288">
        <f>Bonds!AE490/100</f>
        <v>-0.0007</v>
      </c>
      <c r="F512" s="289">
        <f>Bonds!AO490/100</f>
        <v>-0.001</v>
      </c>
      <c r="G512" s="3"/>
      <c r="H512" s="3"/>
      <c r="I512" s="3"/>
      <c r="J512" s="3"/>
      <c r="K512" s="3"/>
      <c r="L512" s="3"/>
      <c r="N512" s="3"/>
      <c r="O512" s="3"/>
      <c r="P512" s="3"/>
      <c r="Q512" s="3"/>
      <c r="R512" s="3"/>
      <c r="S512" s="3"/>
      <c r="T512" s="36"/>
    </row>
    <row r="513" ht="12.75" customHeight="1">
      <c r="A513" s="274">
        <f>Stocks!A23</f>
        <v>42426</v>
      </c>
      <c r="B513" s="287">
        <f>Bonds!V491/100</f>
        <v>-0.0006</v>
      </c>
      <c r="C513" s="288">
        <f>Bonds!X491/100</f>
        <v>-0.0018</v>
      </c>
      <c r="D513" s="288">
        <f>Bonds!Z491/100</f>
        <v>-0.0019</v>
      </c>
      <c r="E513" s="288">
        <f>Bonds!AE491/100</f>
        <v>-0.002</v>
      </c>
      <c r="F513" s="289">
        <f>Bonds!AO491/100</f>
        <v>-0.002</v>
      </c>
      <c r="G513" s="3"/>
      <c r="H513" s="3"/>
      <c r="I513" s="3"/>
      <c r="J513" s="3"/>
      <c r="K513" s="3"/>
      <c r="L513" s="3"/>
      <c r="N513" s="3"/>
      <c r="O513" s="3"/>
      <c r="P513" s="3"/>
      <c r="Q513" s="3"/>
      <c r="R513" s="3"/>
      <c r="S513" s="3"/>
      <c r="T513" s="36"/>
    </row>
    <row r="514" ht="12.75" customHeight="1">
      <c r="A514" s="274">
        <f>Stocks!A22</f>
        <v>42425</v>
      </c>
      <c r="B514" s="287">
        <f>Bonds!V492/100</f>
        <v>0.0021</v>
      </c>
      <c r="C514" s="288">
        <f>Bonds!X492/100</f>
        <v>-0.0001</v>
      </c>
      <c r="D514" s="288">
        <f>Bonds!Z492/100</f>
        <v>-0.0001</v>
      </c>
      <c r="E514" s="288">
        <f>Bonds!AE492/100</f>
        <v>-0.0001</v>
      </c>
      <c r="F514" s="289">
        <f>Bonds!AO492/100</f>
        <v>-0.0001</v>
      </c>
      <c r="G514" s="3"/>
      <c r="H514" s="3"/>
      <c r="I514" s="3"/>
      <c r="J514" s="3"/>
      <c r="K514" s="3"/>
      <c r="L514" s="3"/>
      <c r="N514" s="3"/>
      <c r="O514" s="3"/>
      <c r="P514" s="3"/>
      <c r="Q514" s="3"/>
      <c r="R514" s="3"/>
      <c r="S514" s="3"/>
      <c r="T514" s="36"/>
    </row>
    <row r="515" ht="12.75" customHeight="1">
      <c r="A515" s="274">
        <f>Stocks!A21</f>
        <v>42424</v>
      </c>
      <c r="B515" s="287">
        <f>Bonds!V493/100</f>
        <v>-0.0012</v>
      </c>
      <c r="C515" s="288">
        <f>Bonds!X493/100</f>
        <v>-0.0004</v>
      </c>
      <c r="D515" s="288">
        <f>Bonds!Z493/100</f>
        <v>0.0001</v>
      </c>
      <c r="E515" s="288">
        <f>Bonds!AE493/100</f>
        <v>-0.0006</v>
      </c>
      <c r="F515" s="289">
        <f>Bonds!AO493/100</f>
        <v>-0.0009</v>
      </c>
      <c r="G515" s="3"/>
      <c r="H515" s="3"/>
      <c r="I515" s="3"/>
      <c r="J515" s="3"/>
      <c r="K515" s="3"/>
      <c r="L515" s="3"/>
      <c r="N515" s="3"/>
      <c r="O515" s="3"/>
      <c r="P515" s="3"/>
      <c r="Q515" s="3"/>
      <c r="R515" s="3"/>
      <c r="S515" s="3"/>
      <c r="T515" s="36"/>
    </row>
    <row r="516" ht="12.75" customHeight="1">
      <c r="A516" s="274">
        <f>Stocks!A20</f>
        <v>42423</v>
      </c>
      <c r="B516" s="287">
        <f>Bonds!V494/100</f>
        <v>-0.0007</v>
      </c>
      <c r="C516" s="288">
        <f>Bonds!X494/100</f>
        <v>-0.0002</v>
      </c>
      <c r="D516" s="288">
        <f>Bonds!Z494/100</f>
        <v>-0.0007</v>
      </c>
      <c r="E516" s="288">
        <f>Bonds!AE494/100</f>
        <v>-0.0005</v>
      </c>
      <c r="F516" s="289">
        <f>Bonds!AO494/100</f>
        <v>-0.0001</v>
      </c>
      <c r="G516" s="3"/>
      <c r="H516" s="3"/>
      <c r="I516" s="3"/>
      <c r="J516" s="3"/>
      <c r="K516" s="3"/>
      <c r="L516" s="3"/>
      <c r="N516" s="3"/>
      <c r="O516" s="3"/>
      <c r="P516" s="3"/>
      <c r="Q516" s="3"/>
      <c r="R516" s="3"/>
      <c r="S516" s="3"/>
      <c r="T516" s="36"/>
    </row>
    <row r="517" ht="12.75" customHeight="1">
      <c r="A517" s="274">
        <f>Stocks!A19</f>
        <v>42422</v>
      </c>
      <c r="B517" s="287">
        <f>Bonds!V495/100</f>
        <v>-0.0002</v>
      </c>
      <c r="C517" s="288">
        <f>Bonds!X495/100</f>
        <v>-0.0005</v>
      </c>
      <c r="D517" s="288">
        <f>Bonds!Z495/100</f>
        <v>-0.0001</v>
      </c>
      <c r="E517" s="288">
        <f>Bonds!AE495/100</f>
        <v>0.0006</v>
      </c>
      <c r="F517" s="289">
        <f>Bonds!AO495/100</f>
        <v>0.0004</v>
      </c>
      <c r="G517" s="3"/>
      <c r="H517" s="3"/>
      <c r="I517" s="3"/>
      <c r="J517" s="3"/>
      <c r="K517" s="3"/>
      <c r="L517" s="3"/>
      <c r="N517" s="3"/>
      <c r="O517" s="3"/>
      <c r="P517" s="3"/>
      <c r="Q517" s="3"/>
      <c r="R517" s="3"/>
      <c r="S517" s="3"/>
      <c r="T517" s="36"/>
    </row>
    <row r="518" ht="12.75" customHeight="1">
      <c r="A518" s="274">
        <f>Stocks!A18</f>
        <v>42419</v>
      </c>
      <c r="B518" s="287">
        <f>Bonds!V496/100</f>
        <v>-0.0013</v>
      </c>
      <c r="C518" s="288">
        <f>Bonds!X496/100</f>
        <v>-0.001</v>
      </c>
      <c r="D518" s="288">
        <f>Bonds!Z496/100</f>
        <v>-0.0016</v>
      </c>
      <c r="E518" s="288">
        <f>Bonds!AE496/100</f>
        <v>-0.0019</v>
      </c>
      <c r="F518" s="289">
        <f>Bonds!AO496/100</f>
        <v>-0.0017</v>
      </c>
      <c r="G518" s="3"/>
      <c r="H518" s="3"/>
      <c r="I518" s="3"/>
      <c r="J518" s="3"/>
      <c r="K518" s="3"/>
      <c r="L518" s="3"/>
      <c r="N518" s="3"/>
      <c r="O518" s="3"/>
      <c r="P518" s="3"/>
      <c r="Q518" s="3"/>
      <c r="R518" s="3"/>
      <c r="S518" s="3"/>
      <c r="T518" s="36"/>
    </row>
    <row r="519" ht="12.75" customHeight="1">
      <c r="A519" s="274">
        <f>Stocks!A17</f>
        <v>42418</v>
      </c>
      <c r="B519" s="287">
        <f>Bonds!V497/100</f>
        <v>0.0004</v>
      </c>
      <c r="C519" s="288">
        <f>Bonds!X497/100</f>
        <v>-0.0006</v>
      </c>
      <c r="D519" s="288">
        <f>Bonds!Z497/100</f>
        <v>-0.0009</v>
      </c>
      <c r="E519" s="288">
        <f>Bonds!AE497/100</f>
        <v>-0.0009</v>
      </c>
      <c r="F519" s="289">
        <f>Bonds!AO497/100</f>
        <v>-0.0006</v>
      </c>
      <c r="G519" s="3"/>
      <c r="H519" s="3"/>
      <c r="I519" s="3"/>
      <c r="J519" s="3"/>
      <c r="K519" s="3"/>
      <c r="L519" s="3"/>
      <c r="N519" s="3"/>
      <c r="O519" s="3"/>
      <c r="P519" s="3"/>
      <c r="Q519" s="3"/>
      <c r="R519" s="3"/>
      <c r="S519" s="3"/>
      <c r="T519" s="36"/>
    </row>
    <row r="520" ht="12.75" customHeight="1">
      <c r="A520" s="274">
        <f>Stocks!A16</f>
        <v>42417</v>
      </c>
      <c r="B520" s="287">
        <f>Bonds!V498/100</f>
        <v>0.0002</v>
      </c>
      <c r="C520" s="288">
        <f>Bonds!X498/100</f>
        <v>-0.0004</v>
      </c>
      <c r="D520" s="288">
        <f>Bonds!Z498/100</f>
        <v>0.0002</v>
      </c>
      <c r="E520" s="288">
        <f>Bonds!AE498/100</f>
        <v>0.0007</v>
      </c>
      <c r="F520" s="289">
        <f>Bonds!AO498/100</f>
        <v>0.0005</v>
      </c>
      <c r="G520" s="3"/>
      <c r="H520" s="3"/>
      <c r="I520" s="3"/>
      <c r="J520" s="3"/>
      <c r="K520" s="3"/>
      <c r="L520" s="3"/>
      <c r="N520" s="3"/>
      <c r="O520" s="3"/>
      <c r="P520" s="3"/>
      <c r="Q520" s="3"/>
      <c r="R520" s="3"/>
      <c r="S520" s="3"/>
      <c r="T520" s="36"/>
    </row>
    <row r="521" ht="12.75" customHeight="1">
      <c r="A521" s="274">
        <f>Stocks!A15</f>
        <v>42416</v>
      </c>
      <c r="B521" s="287">
        <f>Bonds!V499/100</f>
        <v>-0.0007</v>
      </c>
      <c r="C521" s="288">
        <f>Bonds!X499/100</f>
        <v>-0.0002</v>
      </c>
      <c r="D521" s="288">
        <f>Bonds!Z499/100</f>
        <v>-0.0006</v>
      </c>
      <c r="E521" s="288">
        <f>Bonds!AE499/100</f>
        <v>-0.0013</v>
      </c>
      <c r="F521" s="289">
        <f>Bonds!AO499/100</f>
        <v>-0.0013</v>
      </c>
      <c r="G521" s="3"/>
      <c r="H521" s="3"/>
      <c r="I521" s="3"/>
      <c r="J521" s="3"/>
      <c r="K521" s="3"/>
      <c r="L521" s="3"/>
      <c r="N521" s="3"/>
      <c r="O521" s="3"/>
      <c r="P521" s="3"/>
      <c r="Q521" s="3"/>
      <c r="R521" s="3"/>
      <c r="S521" s="3"/>
      <c r="T521" s="36"/>
    </row>
    <row r="522" ht="12.75" customHeight="1">
      <c r="A522" s="274">
        <f>Stocks!A14</f>
        <v>42412</v>
      </c>
      <c r="B522" s="287">
        <f>Bonds!V500/100</f>
        <v>0.0005</v>
      </c>
      <c r="C522" s="288">
        <f>Bonds!X500/100</f>
        <v>-0.0008</v>
      </c>
      <c r="D522" s="288">
        <f>Bonds!Z500/100</f>
        <v>-0.0008</v>
      </c>
      <c r="E522" s="288">
        <f>Bonds!AE500/100</f>
        <v>-0.0003</v>
      </c>
      <c r="F522" s="289">
        <f>Bonds!AO500/100</f>
        <v>-0.0002</v>
      </c>
      <c r="G522" s="3"/>
      <c r="H522" s="3"/>
      <c r="I522" s="3"/>
      <c r="J522" s="3"/>
      <c r="K522" s="3"/>
      <c r="L522" s="3"/>
      <c r="N522" s="3"/>
      <c r="O522" s="3"/>
      <c r="P522" s="3"/>
      <c r="Q522" s="3"/>
      <c r="R522" s="3"/>
      <c r="S522" s="3"/>
      <c r="T522" s="36"/>
    </row>
    <row r="523" ht="12.75" customHeight="1">
      <c r="A523" s="274">
        <f>Stocks!A13</f>
        <v>42411</v>
      </c>
      <c r="B523" s="287">
        <f>Bonds!V501/100</f>
        <v>-0.0003</v>
      </c>
      <c r="C523" s="288">
        <f>Bonds!X501/100</f>
        <v>0.0011</v>
      </c>
      <c r="D523" s="288">
        <f>Bonds!Z501/100</f>
        <v>0.0012</v>
      </c>
      <c r="E523" s="288">
        <f>Bonds!AE501/100</f>
        <v>0.0009</v>
      </c>
      <c r="F523" s="289">
        <f>Bonds!AO501/100</f>
        <v>0.0007</v>
      </c>
      <c r="G523" s="3"/>
      <c r="H523" s="3"/>
      <c r="I523" s="3"/>
      <c r="J523" s="3"/>
      <c r="K523" s="3"/>
      <c r="L523" s="3"/>
      <c r="N523" s="3"/>
      <c r="O523" s="3"/>
      <c r="P523" s="3"/>
      <c r="Q523" s="3"/>
      <c r="R523" s="3"/>
      <c r="S523" s="3"/>
      <c r="T523" s="36"/>
    </row>
    <row r="524" ht="12.75" customHeight="1">
      <c r="A524" s="274">
        <f>Stocks!A12</f>
        <v>42410</v>
      </c>
      <c r="B524" s="287">
        <f>Bonds!V502/100</f>
        <v>0.0001</v>
      </c>
      <c r="C524" s="288">
        <f>Bonds!X502/100</f>
        <v>-0.0008</v>
      </c>
      <c r="D524" s="288">
        <f>Bonds!Z502/100</f>
        <v>-0.0012</v>
      </c>
      <c r="E524" s="288">
        <f>Bonds!AE502/100</f>
        <v>-0.0016</v>
      </c>
      <c r="F524" s="289">
        <f>Bonds!AO502/100</f>
        <v>-0.0015</v>
      </c>
      <c r="G524" s="3"/>
      <c r="H524" s="3"/>
      <c r="I524" s="3"/>
      <c r="J524" s="3"/>
      <c r="K524" s="3"/>
      <c r="L524" s="3"/>
      <c r="N524" s="3"/>
      <c r="O524" s="3"/>
      <c r="P524" s="3"/>
      <c r="Q524" s="3"/>
      <c r="R524" s="3"/>
      <c r="S524" s="3"/>
      <c r="T524" s="36"/>
    </row>
    <row r="525" ht="12.75" customHeight="1">
      <c r="A525" s="274">
        <f>Stocks!A11</f>
        <v>42409</v>
      </c>
      <c r="B525" s="287">
        <f>Bonds!V503/100</f>
        <v>0.0002</v>
      </c>
      <c r="C525" s="288">
        <f>Bonds!X503/100</f>
        <v>0.0002</v>
      </c>
      <c r="D525" s="288">
        <f>Bonds!Z503/100</f>
        <v>0.0006</v>
      </c>
      <c r="E525" s="288">
        <f>Bonds!AE503/100</f>
        <v>0.0009</v>
      </c>
      <c r="F525" s="289">
        <f>Bonds!AO503/100</f>
        <v>0.001</v>
      </c>
      <c r="G525" s="3"/>
      <c r="H525" s="3"/>
      <c r="I525" s="3"/>
      <c r="J525" s="3"/>
      <c r="K525" s="3"/>
      <c r="L525" s="3"/>
      <c r="N525" s="3"/>
      <c r="O525" s="3"/>
      <c r="P525" s="3"/>
      <c r="Q525" s="3"/>
      <c r="R525" s="3"/>
      <c r="S525" s="3"/>
      <c r="T525" s="36"/>
    </row>
    <row r="526" ht="12.75" customHeight="1">
      <c r="A526" s="274">
        <f>Stocks!A10</f>
        <v>42408</v>
      </c>
      <c r="B526" s="287">
        <f>Bonds!V504/100</f>
        <v>0</v>
      </c>
      <c r="C526" s="288">
        <f>Bonds!X504/100</f>
        <v>0.0008</v>
      </c>
      <c r="D526" s="288">
        <f>Bonds!Z504/100</f>
        <v>0.0009</v>
      </c>
      <c r="E526" s="288">
        <f>Bonds!AE504/100</f>
        <v>0.0009</v>
      </c>
      <c r="F526" s="289">
        <f>Bonds!AO504/100</f>
        <v>0.0009</v>
      </c>
      <c r="G526" s="3"/>
      <c r="H526" s="3"/>
      <c r="I526" s="3"/>
      <c r="J526" s="3"/>
      <c r="K526" s="3"/>
      <c r="L526" s="3"/>
      <c r="N526" s="3"/>
      <c r="O526" s="3"/>
      <c r="P526" s="3"/>
      <c r="Q526" s="3"/>
      <c r="R526" s="3"/>
      <c r="S526" s="3"/>
      <c r="T526" s="36"/>
    </row>
    <row r="527" ht="12.75" customHeight="1">
      <c r="A527" s="274">
        <f>Stocks!A9</f>
        <v>42405</v>
      </c>
      <c r="B527" s="287">
        <f>Bonds!V505/100</f>
        <v>-0.0001</v>
      </c>
      <c r="C527" s="288">
        <f>Bonds!X505/100</f>
        <v>0.0003</v>
      </c>
      <c r="D527" s="288">
        <f>Bonds!Z505/100</f>
        <v>0.0004</v>
      </c>
      <c r="E527" s="288">
        <f>Bonds!AE505/100</f>
        <v>0.0003</v>
      </c>
      <c r="F527" s="289">
        <f>Bonds!AO505/100</f>
        <v>-0.0001</v>
      </c>
      <c r="G527" s="3"/>
      <c r="H527" s="3"/>
      <c r="I527" s="3"/>
      <c r="J527" s="3"/>
      <c r="K527" s="3"/>
      <c r="L527" s="3"/>
      <c r="N527" s="3"/>
      <c r="O527" s="3"/>
      <c r="P527" s="3"/>
      <c r="Q527" s="3"/>
      <c r="R527" s="3"/>
      <c r="S527" s="3"/>
      <c r="T527" s="36"/>
    </row>
    <row r="528" ht="12.75" customHeight="1">
      <c r="A528" s="274">
        <f>Stocks!A8</f>
        <v>42404</v>
      </c>
      <c r="B528" s="287">
        <f>Bonds!V506/100</f>
        <v>0.0005</v>
      </c>
      <c r="C528" s="288">
        <f>Bonds!X506/100</f>
        <v>-0.0018</v>
      </c>
      <c r="D528" s="288">
        <f>Bonds!Z506/100</f>
        <v>-0.0016</v>
      </c>
      <c r="E528" s="288">
        <f>Bonds!AE506/100</f>
        <v>-0.0018</v>
      </c>
      <c r="F528" s="289">
        <f>Bonds!AO506/100</f>
        <v>-0.0017</v>
      </c>
      <c r="G528" s="3"/>
      <c r="H528" s="3"/>
      <c r="I528" s="3"/>
      <c r="J528" s="3"/>
      <c r="K528" s="3"/>
      <c r="L528" s="3"/>
      <c r="N528" s="3"/>
      <c r="O528" s="3"/>
      <c r="P528" s="3"/>
      <c r="Q528" s="3"/>
      <c r="R528" s="3"/>
      <c r="S528" s="3"/>
      <c r="T528" s="36"/>
    </row>
    <row r="529" ht="12.75" customHeight="1">
      <c r="A529" s="274">
        <f>Stocks!A7</f>
        <v>42403</v>
      </c>
      <c r="B529" s="287">
        <f>Bonds!V507/100</f>
        <v>-0.001</v>
      </c>
      <c r="C529" s="288">
        <f>Bonds!X507/100</f>
        <v>-0.0004</v>
      </c>
      <c r="D529" s="288">
        <f>Bonds!Z507/100</f>
        <v>-0.0008</v>
      </c>
      <c r="E529" s="288">
        <f>Bonds!AE507/100</f>
        <v>-0.0005</v>
      </c>
      <c r="F529" s="289">
        <f>Bonds!AO507/100</f>
        <v>-0.0005</v>
      </c>
      <c r="G529" s="3"/>
      <c r="H529" s="3"/>
      <c r="I529" s="3"/>
      <c r="J529" s="3"/>
      <c r="K529" s="3"/>
      <c r="L529" s="3"/>
      <c r="N529" s="3"/>
      <c r="O529" s="3"/>
      <c r="P529" s="3"/>
      <c r="Q529" s="3"/>
      <c r="R529" s="3"/>
      <c r="S529" s="3"/>
      <c r="T529" s="36"/>
    </row>
    <row r="530" ht="12.75" customHeight="1">
      <c r="A530" s="274">
        <f>Stocks!A6</f>
        <v>42402</v>
      </c>
      <c r="B530" s="287">
        <f>Bonds!V508/100</f>
        <v>-0.0005</v>
      </c>
      <c r="C530" s="288">
        <f>Bonds!X508/100</f>
        <v>0.0011</v>
      </c>
      <c r="D530" s="288">
        <f>Bonds!Z508/100</f>
        <v>0.0012</v>
      </c>
      <c r="E530" s="288">
        <f>Bonds!AE508/100</f>
        <v>0.0008</v>
      </c>
      <c r="F530" s="289">
        <f>Bonds!AO508/100</f>
        <v>0.0007</v>
      </c>
      <c r="G530" s="3"/>
      <c r="H530" s="3"/>
      <c r="I530" s="3"/>
      <c r="J530" s="3"/>
      <c r="K530" s="3"/>
      <c r="L530" s="3"/>
      <c r="N530" s="3"/>
      <c r="O530" s="3"/>
      <c r="P530" s="3"/>
      <c r="Q530" s="3"/>
      <c r="R530" s="3"/>
      <c r="S530" s="3"/>
      <c r="T530" s="36"/>
    </row>
    <row r="531" ht="12.75" customHeight="1">
      <c r="A531" s="274">
        <f>Stocks!A5</f>
        <v>42401</v>
      </c>
      <c r="B531" s="287">
        <f>Bonds!V509/100</f>
        <v>0</v>
      </c>
      <c r="C531" s="288">
        <f>Bonds!X509/100</f>
        <v>0</v>
      </c>
      <c r="D531" s="288">
        <f>Bonds!Z509/100</f>
        <v>0</v>
      </c>
      <c r="E531" s="288">
        <f>Bonds!AE509/100</f>
        <v>0</v>
      </c>
      <c r="F531" s="289">
        <f>Bonds!AO509/100</f>
        <v>0</v>
      </c>
      <c r="G531" s="3"/>
      <c r="H531" s="3"/>
      <c r="I531" s="3"/>
      <c r="J531" s="3"/>
      <c r="K531" s="3"/>
      <c r="L531" s="3"/>
      <c r="N531" s="3"/>
      <c r="T531" s="36"/>
    </row>
    <row r="532" ht="12.75" customHeight="1">
      <c r="A532" s="278"/>
      <c r="B532" s="290"/>
      <c r="C532" s="290"/>
      <c r="D532" s="290"/>
      <c r="E532" s="290"/>
      <c r="F532" s="291"/>
      <c r="K532" s="3"/>
    </row>
    <row r="533" ht="12.75" customHeight="1">
      <c r="A533" s="278"/>
      <c r="B533" s="290"/>
      <c r="C533" s="290"/>
      <c r="D533" s="290"/>
      <c r="E533" s="290"/>
      <c r="F533" s="290"/>
      <c r="K533" s="3"/>
    </row>
    <row r="534" ht="12.75" customHeight="1">
      <c r="A534" s="278"/>
      <c r="B534" s="290"/>
      <c r="C534" s="290"/>
      <c r="D534" s="290"/>
      <c r="E534" s="290"/>
      <c r="F534" s="290"/>
      <c r="K534" s="3"/>
    </row>
    <row r="535" ht="12.75" customHeight="1">
      <c r="A535" s="278"/>
      <c r="B535" s="290"/>
      <c r="C535" s="290"/>
      <c r="D535" s="290"/>
      <c r="E535" s="290"/>
      <c r="F535" s="290"/>
      <c r="K535" s="3"/>
    </row>
    <row r="536" ht="12.75" customHeight="1">
      <c r="A536" s="278"/>
      <c r="B536" s="290"/>
      <c r="C536" s="290"/>
      <c r="D536" s="290"/>
      <c r="E536" s="290"/>
      <c r="F536" s="290"/>
      <c r="K536" s="3"/>
    </row>
    <row r="537" ht="12.75" customHeight="1">
      <c r="A537" s="278"/>
      <c r="B537" s="290"/>
      <c r="C537" s="290"/>
      <c r="D537" s="290"/>
      <c r="E537" s="290"/>
      <c r="F537" s="290"/>
      <c r="K537" s="3"/>
    </row>
    <row r="538" ht="12.75" customHeight="1">
      <c r="A538" s="278"/>
      <c r="B538" s="290"/>
      <c r="C538" s="290"/>
      <c r="D538" s="290"/>
      <c r="E538" s="290"/>
      <c r="F538" s="290"/>
      <c r="K538" s="3"/>
    </row>
    <row r="539" ht="12.75" customHeight="1">
      <c r="A539" s="278"/>
      <c r="B539" s="290"/>
      <c r="C539" s="290"/>
      <c r="D539" s="290"/>
      <c r="E539" s="290"/>
      <c r="F539" s="290"/>
      <c r="K539" s="3"/>
    </row>
    <row r="540" ht="12.75" customHeight="1">
      <c r="A540" s="278"/>
      <c r="B540" s="290"/>
      <c r="C540" s="290"/>
      <c r="D540" s="290"/>
      <c r="E540" s="290"/>
      <c r="F540" s="290"/>
      <c r="K540" s="3"/>
    </row>
    <row r="541" ht="12.75" customHeight="1">
      <c r="A541" s="278"/>
      <c r="B541" s="290"/>
      <c r="C541" s="290"/>
      <c r="D541" s="290"/>
      <c r="E541" s="290"/>
      <c r="F541" s="290"/>
      <c r="K541" s="3"/>
    </row>
    <row r="542" ht="12.75" customHeight="1">
      <c r="A542" s="278"/>
      <c r="B542" s="290"/>
      <c r="C542" s="290"/>
      <c r="D542" s="290"/>
      <c r="E542" s="290"/>
      <c r="F542" s="290"/>
      <c r="K542" s="3"/>
    </row>
    <row r="543" ht="12.75" customHeight="1">
      <c r="A543" s="278"/>
      <c r="B543" s="290"/>
      <c r="C543" s="290"/>
      <c r="D543" s="290"/>
      <c r="E543" s="290"/>
      <c r="F543" s="290"/>
      <c r="K543" s="3"/>
    </row>
    <row r="544" ht="12.75" customHeight="1">
      <c r="A544" s="278"/>
      <c r="B544" s="290"/>
      <c r="C544" s="290"/>
      <c r="D544" s="290"/>
      <c r="E544" s="290"/>
      <c r="F544" s="290"/>
      <c r="K544" s="3"/>
    </row>
    <row r="545" ht="12.75" customHeight="1">
      <c r="A545" s="278"/>
      <c r="B545" s="290"/>
      <c r="C545" s="290"/>
      <c r="D545" s="290"/>
      <c r="E545" s="290"/>
      <c r="F545" s="290"/>
      <c r="K545" s="3"/>
    </row>
    <row r="546" ht="12.75" customHeight="1">
      <c r="A546" s="278"/>
      <c r="B546" s="290"/>
      <c r="C546" s="290"/>
      <c r="D546" s="290"/>
      <c r="E546" s="290"/>
      <c r="F546" s="290"/>
      <c r="K546" s="3"/>
    </row>
    <row r="547" ht="12.75" customHeight="1">
      <c r="A547" s="278"/>
      <c r="B547" s="290"/>
      <c r="C547" s="290"/>
      <c r="D547" s="290"/>
      <c r="E547" s="290"/>
      <c r="F547" s="290"/>
      <c r="K547" s="3"/>
    </row>
    <row r="548" ht="12.75" customHeight="1">
      <c r="A548" s="278"/>
      <c r="B548" s="290"/>
      <c r="C548" s="290"/>
      <c r="D548" s="290"/>
      <c r="E548" s="290"/>
      <c r="F548" s="290"/>
      <c r="K548" s="3"/>
    </row>
    <row r="549" ht="12.75" customHeight="1">
      <c r="A549" s="278"/>
      <c r="B549" s="290"/>
      <c r="C549" s="290"/>
      <c r="D549" s="290"/>
      <c r="E549" s="290"/>
      <c r="F549" s="290"/>
      <c r="K549" s="3"/>
    </row>
    <row r="550" ht="12.75" customHeight="1">
      <c r="A550" s="278"/>
      <c r="B550" s="290"/>
      <c r="C550" s="290"/>
      <c r="D550" s="290"/>
      <c r="E550" s="290"/>
      <c r="F550" s="290"/>
      <c r="K550" s="3"/>
    </row>
    <row r="551" ht="12.75" customHeight="1">
      <c r="A551" s="278"/>
      <c r="B551" s="290"/>
      <c r="C551" s="290"/>
      <c r="D551" s="290"/>
      <c r="E551" s="290"/>
      <c r="F551" s="290"/>
      <c r="K551" s="3"/>
    </row>
    <row r="552" ht="12.75" customHeight="1">
      <c r="A552" s="278"/>
      <c r="B552" s="290"/>
      <c r="C552" s="290"/>
      <c r="D552" s="290"/>
      <c r="E552" s="290"/>
      <c r="F552" s="290"/>
      <c r="K552" s="3"/>
    </row>
    <row r="553" ht="12.75" customHeight="1">
      <c r="A553" s="278"/>
      <c r="B553" s="290"/>
      <c r="C553" s="290"/>
      <c r="D553" s="290"/>
      <c r="E553" s="290"/>
      <c r="F553" s="290"/>
      <c r="K553" s="3"/>
    </row>
    <row r="554" ht="12.75" customHeight="1">
      <c r="A554" s="278"/>
      <c r="B554" s="290"/>
      <c r="C554" s="290"/>
      <c r="D554" s="290"/>
      <c r="E554" s="290"/>
      <c r="F554" s="290"/>
      <c r="K554" s="3"/>
    </row>
    <row r="555" ht="12.75" customHeight="1">
      <c r="A555" s="278"/>
      <c r="B555" s="290"/>
      <c r="C555" s="290"/>
      <c r="D555" s="290"/>
      <c r="E555" s="290"/>
      <c r="F555" s="290"/>
      <c r="K555" s="3"/>
    </row>
    <row r="556" ht="12.75" customHeight="1">
      <c r="A556" s="278"/>
      <c r="B556" s="290"/>
      <c r="C556" s="290"/>
      <c r="D556" s="290"/>
      <c r="E556" s="290"/>
      <c r="F556" s="290"/>
      <c r="K556" s="3"/>
    </row>
    <row r="557" ht="12.75" customHeight="1">
      <c r="A557" s="278"/>
      <c r="B557" s="290"/>
      <c r="C557" s="290"/>
      <c r="D557" s="290"/>
      <c r="E557" s="290"/>
      <c r="F557" s="290"/>
      <c r="K557" s="3"/>
    </row>
    <row r="558" ht="12.75" customHeight="1">
      <c r="A558" s="278"/>
      <c r="B558" s="290"/>
      <c r="C558" s="290"/>
      <c r="D558" s="290"/>
      <c r="E558" s="290"/>
      <c r="F558" s="290"/>
      <c r="K558" s="3"/>
    </row>
    <row r="559" ht="12.75" customHeight="1">
      <c r="A559" s="278"/>
      <c r="B559" s="290"/>
      <c r="C559" s="290"/>
      <c r="D559" s="290"/>
      <c r="E559" s="290"/>
      <c r="F559" s="290"/>
      <c r="K559" s="3"/>
    </row>
    <row r="560" ht="12.75" customHeight="1">
      <c r="B560" s="290"/>
      <c r="C560" s="290"/>
      <c r="D560" s="290"/>
      <c r="E560" s="290"/>
      <c r="F560" s="290"/>
      <c r="K560" s="3"/>
    </row>
    <row r="561" ht="12.75" customHeight="1">
      <c r="B561" s="290"/>
      <c r="C561" s="290"/>
      <c r="D561" s="290"/>
      <c r="E561" s="290"/>
      <c r="F561" s="290"/>
      <c r="K561" s="3"/>
    </row>
    <row r="562" ht="12.75" customHeight="1">
      <c r="B562" s="290"/>
      <c r="C562" s="290"/>
      <c r="D562" s="290"/>
      <c r="E562" s="290"/>
      <c r="F562" s="290"/>
      <c r="K562" s="3"/>
    </row>
    <row r="563" ht="12.75" customHeight="1">
      <c r="B563" s="290"/>
      <c r="C563" s="290"/>
      <c r="D563" s="290"/>
      <c r="E563" s="290"/>
      <c r="F563" s="290"/>
      <c r="K563" s="3"/>
    </row>
    <row r="564" ht="12.75" customHeight="1">
      <c r="B564" s="290"/>
      <c r="C564" s="290"/>
      <c r="D564" s="290"/>
      <c r="E564" s="290"/>
      <c r="F564" s="290"/>
      <c r="K564" s="3"/>
    </row>
    <row r="565" ht="12.75" customHeight="1">
      <c r="B565" s="290"/>
      <c r="C565" s="290"/>
      <c r="D565" s="290"/>
      <c r="E565" s="290"/>
      <c r="F565" s="290"/>
      <c r="K565" s="3"/>
    </row>
    <row r="566" ht="12.75" customHeight="1">
      <c r="B566" s="290"/>
      <c r="C566" s="290"/>
      <c r="D566" s="290"/>
      <c r="E566" s="290"/>
      <c r="F566" s="290"/>
      <c r="K566" s="3"/>
    </row>
    <row r="567" ht="12.75" customHeight="1">
      <c r="B567" s="290"/>
      <c r="C567" s="290"/>
      <c r="D567" s="290"/>
      <c r="E567" s="290"/>
      <c r="F567" s="290"/>
      <c r="K567" s="3"/>
    </row>
    <row r="568" ht="12.75" customHeight="1">
      <c r="B568" s="290"/>
      <c r="C568" s="290"/>
      <c r="D568" s="290"/>
      <c r="E568" s="290"/>
      <c r="F568" s="290"/>
      <c r="K568" s="3"/>
    </row>
    <row r="569" ht="12.75" customHeight="1">
      <c r="B569" s="290"/>
      <c r="C569" s="290"/>
      <c r="D569" s="290"/>
      <c r="E569" s="290"/>
      <c r="F569" s="290"/>
      <c r="K569" s="3"/>
    </row>
    <row r="570" ht="12.75" customHeight="1">
      <c r="B570" s="290"/>
      <c r="C570" s="290"/>
      <c r="D570" s="290"/>
      <c r="E570" s="290"/>
      <c r="F570" s="290"/>
      <c r="K570" s="3"/>
    </row>
    <row r="571" ht="12.75" customHeight="1">
      <c r="B571" s="290"/>
      <c r="C571" s="290"/>
      <c r="D571" s="290"/>
      <c r="E571" s="290"/>
      <c r="F571" s="290"/>
      <c r="K571" s="3"/>
    </row>
    <row r="572" ht="12.75" customHeight="1">
      <c r="B572" s="290"/>
      <c r="C572" s="290"/>
      <c r="D572" s="290"/>
      <c r="E572" s="290"/>
      <c r="F572" s="290"/>
      <c r="K572" s="3"/>
    </row>
    <row r="573" ht="12.75" customHeight="1">
      <c r="B573" s="290"/>
      <c r="C573" s="290"/>
      <c r="D573" s="290"/>
      <c r="E573" s="290"/>
      <c r="F573" s="290"/>
      <c r="K573" s="3"/>
    </row>
    <row r="574" ht="12.75" customHeight="1">
      <c r="B574" s="290"/>
      <c r="C574" s="290"/>
      <c r="D574" s="290"/>
      <c r="E574" s="290"/>
      <c r="F574" s="290"/>
      <c r="K574" s="3"/>
    </row>
    <row r="575" ht="12.75" customHeight="1">
      <c r="B575" s="290"/>
      <c r="C575" s="290"/>
      <c r="D575" s="290"/>
      <c r="E575" s="290"/>
      <c r="F575" s="290"/>
      <c r="K575" s="3"/>
    </row>
    <row r="576" ht="12.75" customHeight="1">
      <c r="B576" s="290"/>
      <c r="C576" s="290"/>
      <c r="D576" s="290"/>
      <c r="E576" s="290"/>
      <c r="F576" s="290"/>
      <c r="K576" s="3"/>
    </row>
    <row r="577" ht="12.75" customHeight="1">
      <c r="B577" s="290"/>
      <c r="C577" s="290"/>
      <c r="D577" s="290"/>
      <c r="E577" s="290"/>
      <c r="F577" s="290"/>
      <c r="K577" s="3"/>
    </row>
    <row r="578" ht="12.75" customHeight="1">
      <c r="B578" s="290"/>
      <c r="C578" s="290"/>
      <c r="D578" s="290"/>
      <c r="E578" s="290"/>
      <c r="F578" s="290"/>
      <c r="K578" s="3"/>
    </row>
    <row r="579" ht="12.75" customHeight="1">
      <c r="B579" s="290"/>
      <c r="C579" s="290"/>
      <c r="D579" s="290"/>
      <c r="E579" s="290"/>
      <c r="F579" s="290"/>
      <c r="K579" s="3"/>
    </row>
    <row r="580" ht="12.75" customHeight="1">
      <c r="B580" s="290"/>
      <c r="C580" s="290"/>
      <c r="D580" s="290"/>
      <c r="E580" s="290"/>
      <c r="F580" s="290"/>
      <c r="K580" s="3"/>
    </row>
    <row r="581" ht="12.75" customHeight="1">
      <c r="B581" s="290"/>
      <c r="C581" s="290"/>
      <c r="D581" s="290"/>
      <c r="E581" s="290"/>
      <c r="F581" s="290"/>
      <c r="K581" s="3"/>
    </row>
    <row r="582" ht="12.75" customHeight="1">
      <c r="B582" s="290"/>
      <c r="C582" s="290"/>
      <c r="D582" s="290"/>
      <c r="E582" s="290"/>
      <c r="F582" s="290"/>
      <c r="K582" s="3"/>
    </row>
    <row r="583" ht="12.75" customHeight="1">
      <c r="B583" s="290"/>
      <c r="C583" s="290"/>
      <c r="D583" s="290"/>
      <c r="E583" s="290"/>
      <c r="F583" s="290"/>
      <c r="K583" s="3"/>
    </row>
    <row r="584" ht="12.75" customHeight="1">
      <c r="B584" s="290"/>
      <c r="C584" s="290"/>
      <c r="D584" s="290"/>
      <c r="E584" s="290"/>
      <c r="F584" s="290"/>
      <c r="K584" s="3"/>
    </row>
    <row r="585" ht="12.75" customHeight="1">
      <c r="B585" s="290"/>
      <c r="C585" s="290"/>
      <c r="D585" s="290"/>
      <c r="E585" s="290"/>
      <c r="F585" s="290"/>
      <c r="K585" s="3"/>
    </row>
    <row r="586" ht="12.75" customHeight="1">
      <c r="B586" s="290"/>
      <c r="C586" s="290"/>
      <c r="D586" s="290"/>
      <c r="E586" s="290"/>
      <c r="F586" s="290"/>
      <c r="K586" s="3"/>
    </row>
    <row r="587" ht="12.75" customHeight="1">
      <c r="B587" s="290"/>
      <c r="C587" s="290"/>
      <c r="D587" s="290"/>
      <c r="E587" s="290"/>
      <c r="F587" s="290"/>
      <c r="K587" s="3"/>
    </row>
    <row r="588" ht="12.75" customHeight="1">
      <c r="B588" s="290"/>
      <c r="C588" s="290"/>
      <c r="D588" s="290"/>
      <c r="E588" s="290"/>
      <c r="F588" s="290"/>
      <c r="K588" s="3"/>
    </row>
    <row r="589" ht="12.75" customHeight="1">
      <c r="B589" s="290"/>
      <c r="C589" s="290"/>
      <c r="D589" s="290"/>
      <c r="E589" s="290"/>
      <c r="F589" s="290"/>
      <c r="K589" s="3"/>
    </row>
    <row r="590" ht="12.75" customHeight="1">
      <c r="B590" s="290"/>
      <c r="C590" s="290"/>
      <c r="D590" s="290"/>
      <c r="E590" s="290"/>
      <c r="F590" s="290"/>
      <c r="K590" s="3"/>
    </row>
    <row r="591" ht="12.75" customHeight="1">
      <c r="B591" s="290"/>
      <c r="C591" s="290"/>
      <c r="D591" s="290"/>
      <c r="E591" s="290"/>
      <c r="F591" s="290"/>
      <c r="K591" s="3"/>
    </row>
    <row r="592" ht="12.75" customHeight="1">
      <c r="B592" s="290"/>
      <c r="C592" s="290"/>
      <c r="D592" s="290"/>
      <c r="E592" s="290"/>
      <c r="F592" s="290"/>
      <c r="K592" s="3"/>
    </row>
    <row r="593" ht="12.75" customHeight="1">
      <c r="B593" s="290"/>
      <c r="C593" s="290"/>
      <c r="D593" s="290"/>
      <c r="E593" s="290"/>
      <c r="F593" s="290"/>
      <c r="K593" s="3"/>
    </row>
    <row r="594" ht="12.75" customHeight="1">
      <c r="B594" s="290"/>
      <c r="C594" s="290"/>
      <c r="D594" s="290"/>
      <c r="E594" s="290"/>
      <c r="F594" s="290"/>
      <c r="K594" s="3"/>
    </row>
    <row r="595" ht="12.75" customHeight="1">
      <c r="B595" s="290"/>
      <c r="C595" s="290"/>
      <c r="D595" s="290"/>
      <c r="E595" s="290"/>
      <c r="F595" s="290"/>
      <c r="K595" s="3"/>
    </row>
    <row r="596" ht="12.75" customHeight="1">
      <c r="B596" s="290"/>
      <c r="C596" s="290"/>
      <c r="D596" s="290"/>
      <c r="E596" s="290"/>
      <c r="F596" s="290"/>
      <c r="K596" s="3"/>
    </row>
    <row r="597" ht="12.75" customHeight="1">
      <c r="B597" s="290"/>
      <c r="C597" s="290"/>
      <c r="D597" s="290"/>
      <c r="E597" s="290"/>
      <c r="F597" s="290"/>
      <c r="K597" s="3"/>
    </row>
    <row r="598" ht="12.75" customHeight="1">
      <c r="B598" s="290"/>
      <c r="C598" s="290"/>
      <c r="D598" s="290"/>
      <c r="E598" s="290"/>
      <c r="F598" s="290"/>
      <c r="K598" s="3"/>
    </row>
    <row r="599" ht="12.75" customHeight="1">
      <c r="B599" s="290"/>
      <c r="C599" s="290"/>
      <c r="D599" s="290"/>
      <c r="E599" s="290"/>
      <c r="F599" s="290"/>
      <c r="K599" s="3"/>
    </row>
    <row r="600" ht="12.75" customHeight="1">
      <c r="B600" s="290"/>
      <c r="C600" s="290"/>
      <c r="D600" s="290"/>
      <c r="E600" s="290"/>
      <c r="F600" s="290"/>
      <c r="K600" s="3"/>
    </row>
    <row r="601" ht="12.75" customHeight="1">
      <c r="B601" s="290"/>
      <c r="C601" s="290"/>
      <c r="D601" s="290"/>
      <c r="E601" s="290"/>
      <c r="F601" s="290"/>
      <c r="K601" s="3"/>
    </row>
    <row r="602" ht="12.75" customHeight="1">
      <c r="B602" s="290"/>
      <c r="C602" s="290"/>
      <c r="D602" s="290"/>
      <c r="E602" s="290"/>
      <c r="F602" s="290"/>
      <c r="K602" s="3"/>
    </row>
    <row r="603" ht="12.75" customHeight="1">
      <c r="B603" s="290"/>
      <c r="C603" s="290"/>
      <c r="D603" s="290"/>
      <c r="E603" s="290"/>
      <c r="F603" s="290"/>
      <c r="K603" s="3"/>
    </row>
    <row r="604" ht="12.75" customHeight="1">
      <c r="B604" s="290"/>
      <c r="C604" s="290"/>
      <c r="D604" s="290"/>
      <c r="E604" s="290"/>
      <c r="F604" s="290"/>
      <c r="K604" s="3"/>
    </row>
    <row r="605" ht="12.75" customHeight="1">
      <c r="B605" s="290"/>
      <c r="C605" s="290"/>
      <c r="D605" s="290"/>
      <c r="E605" s="290"/>
      <c r="F605" s="290"/>
      <c r="K605" s="3"/>
    </row>
    <row r="606" ht="12.75" customHeight="1">
      <c r="B606" s="290"/>
      <c r="C606" s="290"/>
      <c r="D606" s="290"/>
      <c r="E606" s="290"/>
      <c r="F606" s="290"/>
      <c r="K606" s="3"/>
    </row>
    <row r="607" ht="12.75" customHeight="1">
      <c r="B607" s="290"/>
      <c r="C607" s="290"/>
      <c r="D607" s="290"/>
      <c r="E607" s="290"/>
      <c r="F607" s="290"/>
      <c r="K607" s="3"/>
    </row>
    <row r="608" ht="12.75" customHeight="1">
      <c r="B608" s="290"/>
      <c r="C608" s="290"/>
      <c r="D608" s="290"/>
      <c r="E608" s="290"/>
      <c r="F608" s="290"/>
      <c r="K608" s="3"/>
    </row>
    <row r="609" ht="12.75" customHeight="1">
      <c r="B609" s="290"/>
      <c r="C609" s="290"/>
      <c r="D609" s="290"/>
      <c r="E609" s="290"/>
      <c r="F609" s="290"/>
      <c r="K609" s="3"/>
    </row>
    <row r="610" ht="12.75" customHeight="1">
      <c r="B610" s="290"/>
      <c r="C610" s="290"/>
      <c r="D610" s="290"/>
      <c r="E610" s="290"/>
      <c r="F610" s="290"/>
      <c r="K610" s="3"/>
    </row>
    <row r="611" ht="12.75" customHeight="1">
      <c r="B611" s="290"/>
      <c r="C611" s="290"/>
      <c r="D611" s="290"/>
      <c r="E611" s="290"/>
      <c r="F611" s="290"/>
      <c r="K611" s="3"/>
    </row>
    <row r="612" ht="12.75" customHeight="1">
      <c r="B612" s="290"/>
      <c r="C612" s="290"/>
      <c r="D612" s="290"/>
      <c r="E612" s="290"/>
      <c r="F612" s="290"/>
      <c r="K612" s="3"/>
    </row>
    <row r="613" ht="12.75" customHeight="1">
      <c r="B613" s="290"/>
      <c r="C613" s="290"/>
      <c r="D613" s="290"/>
      <c r="E613" s="290"/>
      <c r="F613" s="290"/>
      <c r="K613" s="3"/>
    </row>
    <row r="614" ht="12.75" customHeight="1">
      <c r="B614" s="290"/>
      <c r="C614" s="290"/>
      <c r="D614" s="290"/>
      <c r="E614" s="290"/>
      <c r="F614" s="290"/>
      <c r="K614" s="3"/>
    </row>
    <row r="615" ht="12.75" customHeight="1">
      <c r="B615" s="290"/>
      <c r="C615" s="290"/>
      <c r="D615" s="290"/>
      <c r="E615" s="290"/>
      <c r="F615" s="290"/>
      <c r="K615" s="3"/>
    </row>
    <row r="616" ht="12.75" customHeight="1">
      <c r="B616" s="290"/>
      <c r="C616" s="290"/>
      <c r="D616" s="290"/>
      <c r="E616" s="290"/>
      <c r="F616" s="290"/>
      <c r="K616" s="3"/>
    </row>
    <row r="617" ht="12.75" customHeight="1">
      <c r="B617" s="290"/>
      <c r="C617" s="290"/>
      <c r="D617" s="290"/>
      <c r="E617" s="290"/>
      <c r="F617" s="290"/>
      <c r="K617" s="3"/>
    </row>
    <row r="618" ht="12.75" customHeight="1">
      <c r="B618" s="290"/>
      <c r="C618" s="290"/>
      <c r="D618" s="290"/>
      <c r="E618" s="290"/>
      <c r="F618" s="290"/>
      <c r="K618" s="3"/>
    </row>
    <row r="619" ht="12.75" customHeight="1">
      <c r="B619" s="290"/>
      <c r="C619" s="290"/>
      <c r="D619" s="290"/>
      <c r="E619" s="290"/>
      <c r="F619" s="290"/>
      <c r="K619" s="3"/>
    </row>
    <row r="620" ht="12.75" customHeight="1">
      <c r="B620" s="290"/>
      <c r="C620" s="290"/>
      <c r="D620" s="290"/>
      <c r="E620" s="290"/>
      <c r="F620" s="290"/>
      <c r="K620" s="3"/>
    </row>
    <row r="621" ht="12.75" customHeight="1">
      <c r="B621" s="290"/>
      <c r="C621" s="290"/>
      <c r="D621" s="290"/>
      <c r="E621" s="290"/>
      <c r="F621" s="290"/>
      <c r="K621" s="3"/>
    </row>
    <row r="622" ht="12.75" customHeight="1">
      <c r="B622" s="290"/>
      <c r="C622" s="290"/>
      <c r="D622" s="290"/>
      <c r="E622" s="290"/>
      <c r="F622" s="290"/>
      <c r="K622" s="3"/>
    </row>
    <row r="623" ht="12.75" customHeight="1">
      <c r="B623" s="290"/>
      <c r="C623" s="290"/>
      <c r="D623" s="290"/>
      <c r="E623" s="290"/>
      <c r="F623" s="290"/>
      <c r="K623" s="3"/>
    </row>
    <row r="624" ht="12.75" customHeight="1">
      <c r="B624" s="290"/>
      <c r="C624" s="290"/>
      <c r="D624" s="290"/>
      <c r="E624" s="290"/>
      <c r="F624" s="290"/>
      <c r="K624" s="3"/>
    </row>
    <row r="625" ht="12.75" customHeight="1">
      <c r="B625" s="290"/>
      <c r="C625" s="290"/>
      <c r="D625" s="290"/>
      <c r="E625" s="290"/>
      <c r="F625" s="290"/>
      <c r="K625" s="3"/>
    </row>
    <row r="626" ht="12.75" customHeight="1">
      <c r="B626" s="290"/>
      <c r="C626" s="290"/>
      <c r="D626" s="290"/>
      <c r="E626" s="290"/>
      <c r="F626" s="290"/>
      <c r="K626" s="3"/>
    </row>
    <row r="627" ht="12.75" customHeight="1">
      <c r="B627" s="290"/>
      <c r="C627" s="290"/>
      <c r="D627" s="290"/>
      <c r="E627" s="290"/>
      <c r="F627" s="290"/>
      <c r="K627" s="3"/>
    </row>
    <row r="628" ht="12.75" customHeight="1">
      <c r="B628" s="290"/>
      <c r="C628" s="290"/>
      <c r="D628" s="290"/>
      <c r="E628" s="290"/>
      <c r="F628" s="290"/>
      <c r="K628" s="3"/>
    </row>
    <row r="629" ht="12.75" customHeight="1">
      <c r="B629" s="290"/>
      <c r="C629" s="290"/>
      <c r="D629" s="290"/>
      <c r="E629" s="290"/>
      <c r="F629" s="290"/>
      <c r="K629" s="3"/>
    </row>
    <row r="630" ht="12.75" customHeight="1">
      <c r="B630" s="290"/>
      <c r="C630" s="290"/>
      <c r="D630" s="290"/>
      <c r="E630" s="290"/>
      <c r="F630" s="290"/>
      <c r="K630" s="3"/>
    </row>
    <row r="631" ht="12.75" customHeight="1">
      <c r="B631" s="290"/>
      <c r="C631" s="290"/>
      <c r="D631" s="290"/>
      <c r="E631" s="290"/>
      <c r="F631" s="290"/>
      <c r="K631" s="3"/>
    </row>
    <row r="632" ht="12.75" customHeight="1">
      <c r="B632" s="290"/>
      <c r="C632" s="290"/>
      <c r="D632" s="290"/>
      <c r="E632" s="290"/>
      <c r="F632" s="290"/>
      <c r="K632" s="3"/>
    </row>
    <row r="633" ht="12.75" customHeight="1">
      <c r="B633" s="290"/>
      <c r="C633" s="290"/>
      <c r="D633" s="290"/>
      <c r="E633" s="290"/>
      <c r="F633" s="290"/>
      <c r="K633" s="3"/>
    </row>
    <row r="634" ht="12.75" customHeight="1">
      <c r="B634" s="290"/>
      <c r="C634" s="290"/>
      <c r="D634" s="290"/>
      <c r="E634" s="290"/>
      <c r="F634" s="290"/>
      <c r="K634" s="3"/>
    </row>
    <row r="635" ht="12.75" customHeight="1">
      <c r="B635" s="290"/>
      <c r="C635" s="290"/>
      <c r="D635" s="290"/>
      <c r="E635" s="290"/>
      <c r="F635" s="290"/>
      <c r="K635" s="3"/>
    </row>
    <row r="636" ht="12.75" customHeight="1">
      <c r="B636" s="290"/>
      <c r="C636" s="290"/>
      <c r="D636" s="290"/>
      <c r="E636" s="290"/>
      <c r="F636" s="290"/>
      <c r="K636" s="3"/>
    </row>
    <row r="637" ht="12.75" customHeight="1">
      <c r="B637" s="290"/>
      <c r="C637" s="290"/>
      <c r="D637" s="290"/>
      <c r="E637" s="290"/>
      <c r="F637" s="290"/>
      <c r="K637" s="3"/>
    </row>
    <row r="638" ht="12.75" customHeight="1">
      <c r="B638" s="290"/>
      <c r="C638" s="290"/>
      <c r="D638" s="290"/>
      <c r="E638" s="290"/>
      <c r="F638" s="290"/>
      <c r="K638" s="3"/>
    </row>
    <row r="639" ht="12.75" customHeight="1">
      <c r="B639" s="290"/>
      <c r="C639" s="290"/>
      <c r="D639" s="290"/>
      <c r="E639" s="290"/>
      <c r="F639" s="290"/>
      <c r="K639" s="3"/>
    </row>
    <row r="640" ht="12.75" customHeight="1">
      <c r="B640" s="290"/>
      <c r="C640" s="290"/>
      <c r="D640" s="290"/>
      <c r="E640" s="290"/>
      <c r="F640" s="290"/>
      <c r="K640" s="3"/>
    </row>
    <row r="641" ht="12.75" customHeight="1">
      <c r="B641" s="290"/>
      <c r="C641" s="290"/>
      <c r="D641" s="290"/>
      <c r="E641" s="290"/>
      <c r="F641" s="290"/>
      <c r="K641" s="3"/>
    </row>
    <row r="642" ht="12.75" customHeight="1">
      <c r="B642" s="290"/>
      <c r="C642" s="290"/>
      <c r="D642" s="290"/>
      <c r="E642" s="290"/>
      <c r="F642" s="290"/>
      <c r="K642" s="3"/>
    </row>
    <row r="643" ht="12.75" customHeight="1">
      <c r="B643" s="290"/>
      <c r="C643" s="290"/>
      <c r="D643" s="290"/>
      <c r="E643" s="290"/>
      <c r="F643" s="290"/>
      <c r="K643" s="3"/>
    </row>
    <row r="644" ht="12.75" customHeight="1">
      <c r="B644" s="290"/>
      <c r="C644" s="290"/>
      <c r="D644" s="290"/>
      <c r="E644" s="290"/>
      <c r="F644" s="290"/>
      <c r="K644" s="3"/>
    </row>
    <row r="645" ht="12.75" customHeight="1">
      <c r="B645" s="290"/>
      <c r="C645" s="290"/>
      <c r="D645" s="290"/>
      <c r="E645" s="290"/>
      <c r="F645" s="290"/>
      <c r="K645" s="3"/>
    </row>
    <row r="646" ht="12.75" customHeight="1">
      <c r="B646" s="290"/>
      <c r="C646" s="290"/>
      <c r="D646" s="290"/>
      <c r="E646" s="290"/>
      <c r="F646" s="290"/>
      <c r="K646" s="3"/>
    </row>
    <row r="647" ht="12.75" customHeight="1">
      <c r="B647" s="290"/>
      <c r="C647" s="290"/>
      <c r="D647" s="290"/>
      <c r="E647" s="290"/>
      <c r="F647" s="290"/>
      <c r="K647" s="3"/>
    </row>
    <row r="648" ht="12.75" customHeight="1">
      <c r="B648" s="290"/>
      <c r="C648" s="290"/>
      <c r="D648" s="290"/>
      <c r="E648" s="290"/>
      <c r="F648" s="290"/>
      <c r="K648" s="3"/>
    </row>
    <row r="649" ht="12.75" customHeight="1">
      <c r="B649" s="290"/>
      <c r="C649" s="290"/>
      <c r="D649" s="290"/>
      <c r="E649" s="290"/>
      <c r="F649" s="290"/>
      <c r="K649" s="3"/>
    </row>
    <row r="650" ht="12.75" customHeight="1">
      <c r="B650" s="290"/>
      <c r="C650" s="290"/>
      <c r="D650" s="290"/>
      <c r="E650" s="290"/>
      <c r="F650" s="290"/>
      <c r="K650" s="3"/>
    </row>
    <row r="651" ht="12.75" customHeight="1">
      <c r="B651" s="290"/>
      <c r="C651" s="290"/>
      <c r="D651" s="290"/>
      <c r="E651" s="290"/>
      <c r="F651" s="290"/>
      <c r="K651" s="3"/>
    </row>
    <row r="652" ht="12.75" customHeight="1">
      <c r="B652" s="290"/>
      <c r="C652" s="290"/>
      <c r="D652" s="290"/>
      <c r="E652" s="290"/>
      <c r="F652" s="290"/>
      <c r="K652" s="3"/>
    </row>
    <row r="653" ht="12.75" customHeight="1">
      <c r="B653" s="290"/>
      <c r="C653" s="290"/>
      <c r="D653" s="290"/>
      <c r="E653" s="290"/>
      <c r="F653" s="290"/>
      <c r="K653" s="3"/>
    </row>
    <row r="654" ht="12.75" customHeight="1">
      <c r="B654" s="290"/>
      <c r="C654" s="290"/>
      <c r="D654" s="290"/>
      <c r="E654" s="290"/>
      <c r="F654" s="290"/>
      <c r="K654" s="3"/>
    </row>
    <row r="655" ht="12.75" customHeight="1">
      <c r="B655" s="290"/>
      <c r="C655" s="290"/>
      <c r="D655" s="290"/>
      <c r="E655" s="290"/>
      <c r="F655" s="290"/>
      <c r="K655" s="3"/>
    </row>
    <row r="656" ht="12.75" customHeight="1">
      <c r="B656" s="290"/>
      <c r="C656" s="290"/>
      <c r="D656" s="290"/>
      <c r="E656" s="290"/>
      <c r="F656" s="290"/>
      <c r="K656" s="3"/>
    </row>
    <row r="657" ht="12.75" customHeight="1">
      <c r="B657" s="290"/>
      <c r="C657" s="290"/>
      <c r="D657" s="290"/>
      <c r="E657" s="290"/>
      <c r="F657" s="290"/>
      <c r="K657" s="3"/>
    </row>
    <row r="658" ht="12.75" customHeight="1">
      <c r="B658" s="290"/>
      <c r="C658" s="290"/>
      <c r="D658" s="290"/>
      <c r="E658" s="290"/>
      <c r="F658" s="290"/>
      <c r="K658" s="3"/>
    </row>
    <row r="659" ht="12.75" customHeight="1">
      <c r="B659" s="290"/>
      <c r="C659" s="290"/>
      <c r="D659" s="290"/>
      <c r="E659" s="290"/>
      <c r="F659" s="290"/>
      <c r="K659" s="3"/>
    </row>
    <row r="660" ht="12.75" customHeight="1">
      <c r="B660" s="290"/>
      <c r="C660" s="290"/>
      <c r="D660" s="290"/>
      <c r="E660" s="290"/>
      <c r="F660" s="290"/>
      <c r="K660" s="3"/>
    </row>
    <row r="661" ht="12.75" customHeight="1">
      <c r="B661" s="290"/>
      <c r="C661" s="290"/>
      <c r="D661" s="290"/>
      <c r="E661" s="290"/>
      <c r="F661" s="290"/>
      <c r="K661" s="3"/>
    </row>
    <row r="662" ht="12.75" customHeight="1">
      <c r="B662" s="290"/>
      <c r="C662" s="290"/>
      <c r="D662" s="290"/>
      <c r="E662" s="290"/>
      <c r="F662" s="290"/>
      <c r="K662" s="3"/>
    </row>
    <row r="663" ht="12.75" customHeight="1">
      <c r="B663" s="290"/>
      <c r="C663" s="290"/>
      <c r="D663" s="290"/>
      <c r="E663" s="290"/>
      <c r="F663" s="290"/>
      <c r="K663" s="3"/>
    </row>
    <row r="664" ht="12.75" customHeight="1">
      <c r="B664" s="290"/>
      <c r="C664" s="290"/>
      <c r="D664" s="290"/>
      <c r="E664" s="290"/>
      <c r="F664" s="290"/>
      <c r="K664" s="3"/>
    </row>
    <row r="665" ht="12.75" customHeight="1">
      <c r="B665" s="290"/>
      <c r="C665" s="290"/>
      <c r="D665" s="290"/>
      <c r="E665" s="290"/>
      <c r="F665" s="290"/>
      <c r="K665" s="3"/>
    </row>
    <row r="666" ht="12.75" customHeight="1">
      <c r="B666" s="290"/>
      <c r="C666" s="290"/>
      <c r="D666" s="290"/>
      <c r="E666" s="290"/>
      <c r="F666" s="290"/>
      <c r="K666" s="3"/>
    </row>
    <row r="667" ht="12.75" customHeight="1">
      <c r="B667" s="290"/>
      <c r="C667" s="290"/>
      <c r="D667" s="290"/>
      <c r="E667" s="290"/>
      <c r="F667" s="290"/>
      <c r="K667" s="3"/>
    </row>
    <row r="668" ht="12.75" customHeight="1">
      <c r="B668" s="290"/>
      <c r="C668" s="290"/>
      <c r="D668" s="290"/>
      <c r="E668" s="290"/>
      <c r="F668" s="290"/>
      <c r="K668" s="3"/>
    </row>
    <row r="669" ht="12.75" customHeight="1">
      <c r="B669" s="290"/>
      <c r="C669" s="290"/>
      <c r="D669" s="290"/>
      <c r="E669" s="290"/>
      <c r="F669" s="290"/>
      <c r="K669" s="3"/>
    </row>
    <row r="670" ht="12.75" customHeight="1">
      <c r="B670" s="290"/>
      <c r="C670" s="290"/>
      <c r="D670" s="290"/>
      <c r="E670" s="290"/>
      <c r="F670" s="290"/>
      <c r="K670" s="3"/>
    </row>
    <row r="671" ht="12.75" customHeight="1">
      <c r="B671" s="290"/>
      <c r="C671" s="290"/>
      <c r="D671" s="290"/>
      <c r="E671" s="290"/>
      <c r="F671" s="290"/>
      <c r="K671" s="3"/>
    </row>
    <row r="672" ht="12.75" customHeight="1">
      <c r="B672" s="290"/>
      <c r="C672" s="290"/>
      <c r="D672" s="290"/>
      <c r="E672" s="290"/>
      <c r="F672" s="290"/>
      <c r="K672" s="3"/>
    </row>
    <row r="673" ht="12.75" customHeight="1">
      <c r="B673" s="290"/>
      <c r="C673" s="290"/>
      <c r="D673" s="290"/>
      <c r="E673" s="290"/>
      <c r="F673" s="290"/>
      <c r="K673" s="3"/>
    </row>
    <row r="674" ht="12.75" customHeight="1">
      <c r="B674" s="290"/>
      <c r="C674" s="290"/>
      <c r="D674" s="290"/>
      <c r="E674" s="290"/>
      <c r="F674" s="290"/>
      <c r="K674" s="3"/>
    </row>
    <row r="675" ht="12.75" customHeight="1">
      <c r="B675" s="290"/>
      <c r="C675" s="290"/>
      <c r="D675" s="290"/>
      <c r="E675" s="290"/>
      <c r="F675" s="290"/>
      <c r="K675" s="3"/>
    </row>
    <row r="676" ht="12.75" customHeight="1">
      <c r="B676" s="290"/>
      <c r="C676" s="290"/>
      <c r="D676" s="290"/>
      <c r="E676" s="290"/>
      <c r="F676" s="290"/>
      <c r="K676" s="3"/>
    </row>
    <row r="677" ht="12.75" customHeight="1">
      <c r="B677" s="290"/>
      <c r="C677" s="290"/>
      <c r="D677" s="290"/>
      <c r="E677" s="290"/>
      <c r="F677" s="290"/>
      <c r="K677" s="3"/>
    </row>
    <row r="678" ht="12.75" customHeight="1">
      <c r="B678" s="290"/>
      <c r="C678" s="290"/>
      <c r="D678" s="290"/>
      <c r="E678" s="290"/>
      <c r="F678" s="290"/>
      <c r="K678" s="3"/>
    </row>
    <row r="679" ht="12.75" customHeight="1">
      <c r="B679" s="290"/>
      <c r="C679" s="290"/>
      <c r="D679" s="290"/>
      <c r="E679" s="290"/>
      <c r="F679" s="290"/>
      <c r="K679" s="3"/>
    </row>
    <row r="680" ht="12.75" customHeight="1">
      <c r="B680" s="290"/>
      <c r="C680" s="290"/>
      <c r="D680" s="290"/>
      <c r="E680" s="290"/>
      <c r="F680" s="290"/>
      <c r="K680" s="3"/>
    </row>
    <row r="681" ht="12.75" customHeight="1">
      <c r="B681" s="290"/>
      <c r="C681" s="290"/>
      <c r="D681" s="290"/>
      <c r="E681" s="290"/>
      <c r="F681" s="290"/>
      <c r="K681" s="3"/>
    </row>
    <row r="682" ht="12.75" customHeight="1">
      <c r="B682" s="290"/>
      <c r="C682" s="290"/>
      <c r="D682" s="290"/>
      <c r="E682" s="290"/>
      <c r="F682" s="290"/>
      <c r="K682" s="3"/>
    </row>
    <row r="683" ht="12.75" customHeight="1">
      <c r="B683" s="290"/>
      <c r="C683" s="290"/>
      <c r="D683" s="290"/>
      <c r="E683" s="290"/>
      <c r="F683" s="290"/>
      <c r="K683" s="3"/>
    </row>
    <row r="684" ht="12.75" customHeight="1">
      <c r="B684" s="290"/>
      <c r="C684" s="290"/>
      <c r="D684" s="290"/>
      <c r="E684" s="290"/>
      <c r="F684" s="290"/>
      <c r="K684" s="3"/>
    </row>
    <row r="685" ht="12.75" customHeight="1">
      <c r="B685" s="290"/>
      <c r="C685" s="290"/>
      <c r="D685" s="290"/>
      <c r="E685" s="290"/>
      <c r="F685" s="290"/>
      <c r="K685" s="3"/>
    </row>
    <row r="686" ht="12.75" customHeight="1">
      <c r="B686" s="290"/>
      <c r="C686" s="290"/>
      <c r="D686" s="290"/>
      <c r="E686" s="290"/>
      <c r="F686" s="290"/>
      <c r="K686" s="3"/>
    </row>
    <row r="687" ht="12.75" customHeight="1">
      <c r="B687" s="290"/>
      <c r="C687" s="290"/>
      <c r="D687" s="290"/>
      <c r="E687" s="290"/>
      <c r="F687" s="290"/>
      <c r="K687" s="3"/>
    </row>
    <row r="688" ht="12.75" customHeight="1">
      <c r="B688" s="290"/>
      <c r="C688" s="290"/>
      <c r="D688" s="290"/>
      <c r="E688" s="290"/>
      <c r="F688" s="290"/>
      <c r="K688" s="3"/>
    </row>
    <row r="689" ht="12.75" customHeight="1">
      <c r="B689" s="290"/>
      <c r="C689" s="290"/>
      <c r="D689" s="290"/>
      <c r="E689" s="290"/>
      <c r="F689" s="290"/>
      <c r="K689" s="3"/>
    </row>
    <row r="690" ht="12.75" customHeight="1">
      <c r="B690" s="290"/>
      <c r="C690" s="290"/>
      <c r="D690" s="290"/>
      <c r="E690" s="290"/>
      <c r="F690" s="290"/>
      <c r="K690" s="3"/>
    </row>
    <row r="691" ht="12.75" customHeight="1">
      <c r="B691" s="290"/>
      <c r="C691" s="290"/>
      <c r="D691" s="290"/>
      <c r="E691" s="290"/>
      <c r="F691" s="290"/>
      <c r="K691" s="3"/>
    </row>
    <row r="692" ht="12.75" customHeight="1">
      <c r="B692" s="290"/>
      <c r="C692" s="290"/>
      <c r="D692" s="290"/>
      <c r="E692" s="290"/>
      <c r="F692" s="290"/>
      <c r="K692" s="3"/>
    </row>
    <row r="693" ht="12.75" customHeight="1">
      <c r="B693" s="290"/>
      <c r="C693" s="290"/>
      <c r="D693" s="290"/>
      <c r="E693" s="290"/>
      <c r="F693" s="290"/>
      <c r="K693" s="3"/>
    </row>
    <row r="694" ht="12.75" customHeight="1">
      <c r="B694" s="290"/>
      <c r="C694" s="290"/>
      <c r="D694" s="290"/>
      <c r="E694" s="290"/>
      <c r="F694" s="290"/>
      <c r="K694" s="3"/>
    </row>
    <row r="695" ht="12.75" customHeight="1">
      <c r="B695" s="290"/>
      <c r="C695" s="290"/>
      <c r="D695" s="290"/>
      <c r="E695" s="290"/>
      <c r="F695" s="290"/>
      <c r="K695" s="3"/>
    </row>
    <row r="696" ht="12.75" customHeight="1">
      <c r="B696" s="290"/>
      <c r="C696" s="290"/>
      <c r="D696" s="290"/>
      <c r="E696" s="290"/>
      <c r="F696" s="290"/>
      <c r="K696" s="3"/>
    </row>
    <row r="697" ht="12.75" customHeight="1">
      <c r="B697" s="290"/>
      <c r="C697" s="290"/>
      <c r="D697" s="290"/>
      <c r="E697" s="290"/>
      <c r="F697" s="290"/>
      <c r="K697" s="3"/>
    </row>
    <row r="698" ht="12.75" customHeight="1">
      <c r="B698" s="290"/>
      <c r="C698" s="290"/>
      <c r="D698" s="290"/>
      <c r="E698" s="290"/>
      <c r="F698" s="290"/>
      <c r="K698" s="3"/>
    </row>
    <row r="699" ht="12.75" customHeight="1">
      <c r="B699" s="290"/>
      <c r="C699" s="290"/>
      <c r="D699" s="290"/>
      <c r="E699" s="290"/>
      <c r="F699" s="290"/>
      <c r="K699" s="3"/>
    </row>
    <row r="700" ht="12.75" customHeight="1">
      <c r="B700" s="290"/>
      <c r="C700" s="290"/>
      <c r="D700" s="290"/>
      <c r="E700" s="290"/>
      <c r="F700" s="290"/>
      <c r="K700" s="3"/>
    </row>
    <row r="701" ht="12.75" customHeight="1">
      <c r="B701" s="290"/>
      <c r="C701" s="290"/>
      <c r="D701" s="290"/>
      <c r="E701" s="290"/>
      <c r="F701" s="290"/>
      <c r="K701" s="3"/>
    </row>
    <row r="702" ht="12.75" customHeight="1">
      <c r="B702" s="290"/>
      <c r="C702" s="290"/>
      <c r="D702" s="290"/>
      <c r="E702" s="290"/>
      <c r="F702" s="290"/>
      <c r="K702" s="3"/>
    </row>
    <row r="703" ht="12.75" customHeight="1">
      <c r="B703" s="290"/>
      <c r="C703" s="290"/>
      <c r="D703" s="290"/>
      <c r="E703" s="290"/>
      <c r="F703" s="290"/>
      <c r="K703" s="3"/>
    </row>
    <row r="704" ht="12.75" customHeight="1">
      <c r="B704" s="290"/>
      <c r="C704" s="290"/>
      <c r="D704" s="290"/>
      <c r="E704" s="290"/>
      <c r="F704" s="290"/>
      <c r="K704" s="3"/>
    </row>
    <row r="705" ht="12.75" customHeight="1">
      <c r="B705" s="290"/>
      <c r="C705" s="290"/>
      <c r="D705" s="290"/>
      <c r="E705" s="290"/>
      <c r="F705" s="290"/>
      <c r="K705" s="3"/>
    </row>
    <row r="706" ht="12.75" customHeight="1">
      <c r="B706" s="290"/>
      <c r="C706" s="290"/>
      <c r="D706" s="290"/>
      <c r="E706" s="290"/>
      <c r="F706" s="290"/>
      <c r="K706" s="3"/>
    </row>
    <row r="707" ht="12.75" customHeight="1">
      <c r="B707" s="290"/>
      <c r="C707" s="290"/>
      <c r="D707" s="290"/>
      <c r="E707" s="290"/>
      <c r="F707" s="290"/>
      <c r="K707" s="3"/>
    </row>
    <row r="708" ht="12.75" customHeight="1">
      <c r="B708" s="290"/>
      <c r="C708" s="290"/>
      <c r="D708" s="290"/>
      <c r="E708" s="290"/>
      <c r="F708" s="290"/>
      <c r="K708" s="3"/>
    </row>
    <row r="709" ht="12.75" customHeight="1">
      <c r="B709" s="290"/>
      <c r="C709" s="290"/>
      <c r="D709" s="290"/>
      <c r="E709" s="290"/>
      <c r="F709" s="290"/>
      <c r="K709" s="3"/>
    </row>
    <row r="710" ht="12.75" customHeight="1">
      <c r="B710" s="290"/>
      <c r="C710" s="290"/>
      <c r="D710" s="290"/>
      <c r="E710" s="290"/>
      <c r="F710" s="290"/>
      <c r="K710" s="3"/>
    </row>
    <row r="711" ht="12.75" customHeight="1">
      <c r="B711" s="290"/>
      <c r="C711" s="290"/>
      <c r="D711" s="290"/>
      <c r="E711" s="290"/>
      <c r="F711" s="290"/>
      <c r="K711" s="3"/>
    </row>
    <row r="712" ht="12.75" customHeight="1">
      <c r="B712" s="290"/>
      <c r="C712" s="290"/>
      <c r="D712" s="290"/>
      <c r="E712" s="290"/>
      <c r="F712" s="290"/>
      <c r="K712" s="3"/>
    </row>
    <row r="713" ht="12.75" customHeight="1">
      <c r="B713" s="290"/>
      <c r="C713" s="290"/>
      <c r="D713" s="290"/>
      <c r="E713" s="290"/>
      <c r="F713" s="290"/>
      <c r="K713" s="3"/>
    </row>
    <row r="714" ht="12.75" customHeight="1">
      <c r="B714" s="290"/>
      <c r="C714" s="290"/>
      <c r="D714" s="290"/>
      <c r="E714" s="290"/>
      <c r="F714" s="290"/>
      <c r="K714" s="3"/>
    </row>
    <row r="715" ht="12.75" customHeight="1">
      <c r="B715" s="290"/>
      <c r="C715" s="290"/>
      <c r="D715" s="290"/>
      <c r="E715" s="290"/>
      <c r="F715" s="290"/>
      <c r="K715" s="3"/>
    </row>
    <row r="716" ht="12.75" customHeight="1">
      <c r="B716" s="290"/>
      <c r="C716" s="290"/>
      <c r="D716" s="290"/>
      <c r="E716" s="290"/>
      <c r="F716" s="290"/>
      <c r="K716" s="3"/>
    </row>
    <row r="717" ht="12.75" customHeight="1">
      <c r="B717" s="290"/>
      <c r="C717" s="290"/>
      <c r="D717" s="290"/>
      <c r="E717" s="290"/>
      <c r="F717" s="290"/>
      <c r="K717" s="3"/>
    </row>
    <row r="718" ht="12.75" customHeight="1">
      <c r="B718" s="290"/>
      <c r="C718" s="290"/>
      <c r="D718" s="290"/>
      <c r="E718" s="290"/>
      <c r="F718" s="290"/>
      <c r="K718" s="3"/>
    </row>
    <row r="719" ht="12.75" customHeight="1">
      <c r="B719" s="290"/>
      <c r="C719" s="290"/>
      <c r="D719" s="290"/>
      <c r="E719" s="290"/>
      <c r="F719" s="290"/>
      <c r="K719" s="3"/>
    </row>
    <row r="720" ht="12.75" customHeight="1">
      <c r="B720" s="290"/>
      <c r="C720" s="290"/>
      <c r="D720" s="290"/>
      <c r="E720" s="290"/>
      <c r="F720" s="290"/>
      <c r="K720" s="3"/>
    </row>
    <row r="721" ht="12.75" customHeight="1">
      <c r="B721" s="290"/>
      <c r="C721" s="290"/>
      <c r="D721" s="290"/>
      <c r="E721" s="290"/>
      <c r="F721" s="290"/>
      <c r="K721" s="3"/>
    </row>
    <row r="722" ht="12.75" customHeight="1">
      <c r="B722" s="290"/>
      <c r="C722" s="290"/>
      <c r="D722" s="290"/>
      <c r="E722" s="290"/>
      <c r="F722" s="290"/>
      <c r="K722" s="3"/>
    </row>
    <row r="723" ht="12.75" customHeight="1">
      <c r="B723" s="290"/>
      <c r="C723" s="290"/>
      <c r="D723" s="290"/>
      <c r="E723" s="290"/>
      <c r="F723" s="290"/>
      <c r="K723" s="3"/>
    </row>
    <row r="724" ht="12.75" customHeight="1">
      <c r="B724" s="290"/>
      <c r="C724" s="290"/>
      <c r="D724" s="290"/>
      <c r="E724" s="290"/>
      <c r="F724" s="290"/>
      <c r="K724" s="3"/>
    </row>
    <row r="725" ht="12.75" customHeight="1">
      <c r="B725" s="290"/>
      <c r="C725" s="290"/>
      <c r="D725" s="290"/>
      <c r="E725" s="290"/>
      <c r="F725" s="290"/>
      <c r="K725" s="3"/>
    </row>
    <row r="726" ht="12.75" customHeight="1">
      <c r="B726" s="290"/>
      <c r="C726" s="290"/>
      <c r="D726" s="290"/>
      <c r="E726" s="290"/>
      <c r="F726" s="290"/>
      <c r="K726" s="3"/>
    </row>
    <row r="727" ht="12.75" customHeight="1">
      <c r="B727" s="290"/>
      <c r="C727" s="290"/>
      <c r="D727" s="290"/>
      <c r="E727" s="290"/>
      <c r="F727" s="290"/>
      <c r="K727" s="3"/>
    </row>
    <row r="728" ht="12.75" customHeight="1">
      <c r="B728" s="290"/>
      <c r="C728" s="290"/>
      <c r="D728" s="290"/>
      <c r="E728" s="290"/>
      <c r="F728" s="290"/>
      <c r="K728" s="3"/>
    </row>
    <row r="729" ht="12.75" customHeight="1">
      <c r="B729" s="290"/>
      <c r="C729" s="290"/>
      <c r="D729" s="290"/>
      <c r="E729" s="290"/>
      <c r="F729" s="290"/>
      <c r="K729" s="3"/>
    </row>
    <row r="730" ht="12.75" customHeight="1">
      <c r="B730" s="290"/>
      <c r="C730" s="290"/>
      <c r="D730" s="290"/>
      <c r="E730" s="290"/>
      <c r="F730" s="290"/>
      <c r="K730" s="3"/>
    </row>
    <row r="731" ht="12.75" customHeight="1">
      <c r="B731" s="290"/>
      <c r="C731" s="290"/>
      <c r="D731" s="290"/>
      <c r="E731" s="290"/>
      <c r="F731" s="290"/>
      <c r="K731" s="3"/>
    </row>
    <row r="732" ht="12.75" customHeight="1">
      <c r="B732" s="290"/>
      <c r="C732" s="290"/>
      <c r="D732" s="290"/>
      <c r="E732" s="290"/>
      <c r="F732" s="290"/>
      <c r="K732" s="3"/>
    </row>
    <row r="733" ht="12.75" customHeight="1">
      <c r="B733" s="290"/>
      <c r="C733" s="290"/>
      <c r="D733" s="290"/>
      <c r="E733" s="290"/>
      <c r="F733" s="290"/>
      <c r="K733" s="3"/>
    </row>
    <row r="734" ht="12.75" customHeight="1">
      <c r="B734" s="290"/>
      <c r="C734" s="290"/>
      <c r="D734" s="290"/>
      <c r="E734" s="290"/>
      <c r="F734" s="290"/>
      <c r="K734" s="3"/>
    </row>
    <row r="735" ht="12.75" customHeight="1">
      <c r="B735" s="290"/>
      <c r="C735" s="290"/>
      <c r="D735" s="290"/>
      <c r="E735" s="290"/>
      <c r="F735" s="290"/>
      <c r="K735" s="3"/>
    </row>
    <row r="736" ht="12.75" customHeight="1">
      <c r="B736" s="290"/>
      <c r="C736" s="290"/>
      <c r="D736" s="290"/>
      <c r="E736" s="290"/>
      <c r="F736" s="290"/>
      <c r="K736" s="3"/>
    </row>
    <row r="737" ht="12.75" customHeight="1">
      <c r="B737" s="290"/>
      <c r="C737" s="290"/>
      <c r="D737" s="290"/>
      <c r="E737" s="290"/>
      <c r="F737" s="290"/>
      <c r="K737" s="3"/>
    </row>
    <row r="738" ht="12.75" customHeight="1">
      <c r="B738" s="290"/>
      <c r="C738" s="290"/>
      <c r="D738" s="290"/>
      <c r="E738" s="290"/>
      <c r="F738" s="290"/>
      <c r="K738" s="3"/>
    </row>
    <row r="739" ht="12.75" customHeight="1">
      <c r="B739" s="290"/>
      <c r="C739" s="290"/>
      <c r="D739" s="290"/>
      <c r="E739" s="290"/>
      <c r="F739" s="290"/>
      <c r="K739" s="3"/>
    </row>
    <row r="740" ht="12.75" customHeight="1">
      <c r="B740" s="290"/>
      <c r="C740" s="290"/>
      <c r="D740" s="290"/>
      <c r="E740" s="290"/>
      <c r="F740" s="290"/>
      <c r="K740" s="3"/>
    </row>
    <row r="741" ht="12.75" customHeight="1">
      <c r="B741" s="290"/>
      <c r="C741" s="290"/>
      <c r="D741" s="290"/>
      <c r="E741" s="290"/>
      <c r="F741" s="290"/>
      <c r="K741" s="3"/>
    </row>
    <row r="742" ht="12.75" customHeight="1">
      <c r="B742" s="290"/>
      <c r="C742" s="290"/>
      <c r="D742" s="290"/>
      <c r="E742" s="290"/>
      <c r="F742" s="290"/>
      <c r="K742" s="3"/>
    </row>
    <row r="743" ht="12.75" customHeight="1">
      <c r="B743" s="290"/>
      <c r="C743" s="290"/>
      <c r="D743" s="290"/>
      <c r="E743" s="290"/>
      <c r="F743" s="290"/>
      <c r="K743" s="3"/>
    </row>
    <row r="744" ht="12.75" customHeight="1">
      <c r="B744" s="290"/>
      <c r="C744" s="290"/>
      <c r="D744" s="290"/>
      <c r="E744" s="290"/>
      <c r="F744" s="290"/>
      <c r="K744" s="3"/>
    </row>
    <row r="745" ht="12.75" customHeight="1">
      <c r="B745" s="290"/>
      <c r="C745" s="290"/>
      <c r="D745" s="290"/>
      <c r="E745" s="290"/>
      <c r="F745" s="290"/>
      <c r="K745" s="3"/>
    </row>
    <row r="746" ht="12.75" customHeight="1">
      <c r="B746" s="290"/>
      <c r="C746" s="290"/>
      <c r="D746" s="290"/>
      <c r="E746" s="290"/>
      <c r="F746" s="290"/>
      <c r="K746" s="3"/>
    </row>
    <row r="747" ht="12.75" customHeight="1">
      <c r="B747" s="290"/>
      <c r="C747" s="290"/>
      <c r="D747" s="290"/>
      <c r="E747" s="290"/>
      <c r="F747" s="290"/>
      <c r="K747" s="3"/>
    </row>
    <row r="748" ht="12.75" customHeight="1">
      <c r="B748" s="290"/>
      <c r="C748" s="290"/>
      <c r="D748" s="290"/>
      <c r="E748" s="290"/>
      <c r="F748" s="290"/>
      <c r="K748" s="3"/>
    </row>
    <row r="749" ht="12.75" customHeight="1">
      <c r="B749" s="290"/>
      <c r="C749" s="290"/>
      <c r="D749" s="290"/>
      <c r="E749" s="290"/>
      <c r="F749" s="290"/>
      <c r="K749" s="3"/>
    </row>
    <row r="750" ht="12.75" customHeight="1">
      <c r="B750" s="290"/>
      <c r="C750" s="290"/>
      <c r="D750" s="290"/>
      <c r="E750" s="290"/>
      <c r="F750" s="290"/>
      <c r="K750" s="3"/>
    </row>
    <row r="751" ht="12.75" customHeight="1">
      <c r="B751" s="290"/>
      <c r="C751" s="290"/>
      <c r="D751" s="290"/>
      <c r="E751" s="290"/>
      <c r="F751" s="290"/>
      <c r="K751" s="3"/>
    </row>
    <row r="752" ht="12.75" customHeight="1">
      <c r="B752" s="290"/>
      <c r="C752" s="290"/>
      <c r="D752" s="290"/>
      <c r="E752" s="290"/>
      <c r="F752" s="290"/>
      <c r="K752" s="3"/>
    </row>
    <row r="753" ht="12.75" customHeight="1">
      <c r="B753" s="290"/>
      <c r="C753" s="290"/>
      <c r="D753" s="290"/>
      <c r="E753" s="290"/>
      <c r="F753" s="290"/>
      <c r="K753" s="3"/>
    </row>
    <row r="754" ht="12.75" customHeight="1">
      <c r="B754" s="290"/>
      <c r="C754" s="290"/>
      <c r="D754" s="290"/>
      <c r="E754" s="290"/>
      <c r="F754" s="290"/>
      <c r="K754" s="3"/>
    </row>
    <row r="755" ht="12.75" customHeight="1">
      <c r="B755" s="290"/>
      <c r="C755" s="290"/>
      <c r="D755" s="290"/>
      <c r="E755" s="290"/>
      <c r="F755" s="290"/>
      <c r="K755" s="3"/>
    </row>
    <row r="756" ht="12.75" customHeight="1">
      <c r="B756" s="290"/>
      <c r="C756" s="290"/>
      <c r="D756" s="290"/>
      <c r="E756" s="290"/>
      <c r="F756" s="290"/>
      <c r="K756" s="3"/>
    </row>
    <row r="757" ht="12.75" customHeight="1">
      <c r="B757" s="290"/>
      <c r="C757" s="290"/>
      <c r="D757" s="290"/>
      <c r="E757" s="290"/>
      <c r="F757" s="290"/>
      <c r="K757" s="3"/>
    </row>
    <row r="758" ht="12.75" customHeight="1">
      <c r="B758" s="290"/>
      <c r="C758" s="290"/>
      <c r="D758" s="290"/>
      <c r="E758" s="290"/>
      <c r="F758" s="290"/>
      <c r="K758" s="3"/>
    </row>
    <row r="759" ht="12.75" customHeight="1">
      <c r="B759" s="290"/>
      <c r="C759" s="290"/>
      <c r="D759" s="290"/>
      <c r="E759" s="290"/>
      <c r="F759" s="290"/>
      <c r="K759" s="3"/>
    </row>
    <row r="760" ht="12.75" customHeight="1">
      <c r="B760" s="290"/>
      <c r="C760" s="290"/>
      <c r="D760" s="290"/>
      <c r="E760" s="290"/>
      <c r="F760" s="290"/>
      <c r="K760" s="3"/>
    </row>
    <row r="761" ht="12.75" customHeight="1">
      <c r="B761" s="290"/>
      <c r="C761" s="290"/>
      <c r="D761" s="290"/>
      <c r="E761" s="290"/>
      <c r="F761" s="290"/>
      <c r="K761" s="3"/>
    </row>
    <row r="762" ht="12.75" customHeight="1">
      <c r="B762" s="290"/>
      <c r="C762" s="290"/>
      <c r="D762" s="290"/>
      <c r="E762" s="290"/>
      <c r="F762" s="290"/>
      <c r="K762" s="3"/>
    </row>
    <row r="763" ht="12.75" customHeight="1">
      <c r="B763" s="290"/>
      <c r="C763" s="290"/>
      <c r="D763" s="290"/>
      <c r="E763" s="290"/>
      <c r="F763" s="290"/>
      <c r="K763" s="3"/>
    </row>
    <row r="764" ht="12.75" customHeight="1">
      <c r="B764" s="290"/>
      <c r="C764" s="290"/>
      <c r="D764" s="290"/>
      <c r="E764" s="290"/>
      <c r="F764" s="290"/>
      <c r="K764" s="3"/>
    </row>
    <row r="765" ht="12.75" customHeight="1">
      <c r="B765" s="290"/>
      <c r="C765" s="290"/>
      <c r="D765" s="290"/>
      <c r="E765" s="290"/>
      <c r="F765" s="290"/>
      <c r="K765" s="3"/>
    </row>
    <row r="766" ht="12.75" customHeight="1">
      <c r="B766" s="290"/>
      <c r="C766" s="290"/>
      <c r="D766" s="290"/>
      <c r="E766" s="290"/>
      <c r="F766" s="290"/>
      <c r="K766" s="3"/>
    </row>
    <row r="767" ht="12.75" customHeight="1">
      <c r="B767" s="290"/>
      <c r="C767" s="290"/>
      <c r="D767" s="290"/>
      <c r="E767" s="290"/>
      <c r="F767" s="290"/>
      <c r="K767" s="3"/>
    </row>
    <row r="768" ht="12.75" customHeight="1">
      <c r="B768" s="290"/>
      <c r="C768" s="290"/>
      <c r="D768" s="290"/>
      <c r="E768" s="290"/>
      <c r="F768" s="290"/>
      <c r="K768" s="3"/>
    </row>
    <row r="769" ht="12.75" customHeight="1">
      <c r="B769" s="290"/>
      <c r="C769" s="290"/>
      <c r="D769" s="290"/>
      <c r="E769" s="290"/>
      <c r="F769" s="290"/>
      <c r="K769" s="3"/>
    </row>
    <row r="770" ht="12.75" customHeight="1">
      <c r="B770" s="290"/>
      <c r="C770" s="290"/>
      <c r="D770" s="290"/>
      <c r="E770" s="290"/>
      <c r="F770" s="290"/>
      <c r="K770" s="3"/>
    </row>
    <row r="771" ht="12.75" customHeight="1">
      <c r="B771" s="290"/>
      <c r="C771" s="290"/>
      <c r="D771" s="290"/>
      <c r="E771" s="290"/>
      <c r="F771" s="290"/>
      <c r="K771" s="3"/>
    </row>
    <row r="772" ht="12.75" customHeight="1">
      <c r="B772" s="290"/>
      <c r="C772" s="290"/>
      <c r="D772" s="290"/>
      <c r="E772" s="290"/>
      <c r="F772" s="290"/>
      <c r="K772" s="3"/>
    </row>
    <row r="773" ht="12.75" customHeight="1">
      <c r="B773" s="290"/>
      <c r="C773" s="290"/>
      <c r="D773" s="290"/>
      <c r="E773" s="290"/>
      <c r="F773" s="290"/>
      <c r="K773" s="3"/>
    </row>
    <row r="774" ht="12.75" customHeight="1">
      <c r="B774" s="290"/>
      <c r="C774" s="290"/>
      <c r="D774" s="290"/>
      <c r="E774" s="290"/>
      <c r="F774" s="290"/>
      <c r="K774" s="3"/>
    </row>
    <row r="775" ht="12.75" customHeight="1">
      <c r="B775" s="290"/>
      <c r="C775" s="290"/>
      <c r="D775" s="290"/>
      <c r="E775" s="290"/>
      <c r="F775" s="290"/>
      <c r="K775" s="3"/>
    </row>
    <row r="776" ht="12.75" customHeight="1">
      <c r="B776" s="290"/>
      <c r="C776" s="290"/>
      <c r="D776" s="290"/>
      <c r="E776" s="290"/>
      <c r="F776" s="290"/>
      <c r="K776" s="3"/>
    </row>
    <row r="777" ht="12.75" customHeight="1">
      <c r="B777" s="290"/>
      <c r="C777" s="290"/>
      <c r="D777" s="290"/>
      <c r="E777" s="290"/>
      <c r="F777" s="290"/>
      <c r="K777" s="3"/>
    </row>
    <row r="778" ht="12.75" customHeight="1">
      <c r="B778" s="290"/>
      <c r="C778" s="290"/>
      <c r="D778" s="290"/>
      <c r="E778" s="290"/>
      <c r="F778" s="290"/>
      <c r="K778" s="3"/>
    </row>
    <row r="779" ht="12.75" customHeight="1">
      <c r="B779" s="290"/>
      <c r="C779" s="290"/>
      <c r="D779" s="290"/>
      <c r="E779" s="290"/>
      <c r="F779" s="290"/>
      <c r="K779" s="3"/>
    </row>
    <row r="780" ht="12.75" customHeight="1">
      <c r="B780" s="290"/>
      <c r="C780" s="290"/>
      <c r="D780" s="290"/>
      <c r="E780" s="290"/>
      <c r="F780" s="290"/>
      <c r="K780" s="3"/>
    </row>
    <row r="781" ht="12.75" customHeight="1">
      <c r="B781" s="290"/>
      <c r="C781" s="290"/>
      <c r="D781" s="290"/>
      <c r="E781" s="290"/>
      <c r="F781" s="290"/>
      <c r="K781" s="3"/>
    </row>
    <row r="782" ht="12.75" customHeight="1">
      <c r="B782" s="290"/>
      <c r="C782" s="290"/>
      <c r="D782" s="290"/>
      <c r="E782" s="290"/>
      <c r="F782" s="290"/>
      <c r="K782" s="3"/>
    </row>
    <row r="783" ht="12.75" customHeight="1">
      <c r="B783" s="290"/>
      <c r="C783" s="290"/>
      <c r="D783" s="290"/>
      <c r="E783" s="290"/>
      <c r="F783" s="290"/>
      <c r="K783" s="3"/>
    </row>
    <row r="784" ht="12.75" customHeight="1">
      <c r="B784" s="290"/>
      <c r="C784" s="290"/>
      <c r="D784" s="290"/>
      <c r="E784" s="290"/>
      <c r="F784" s="290"/>
      <c r="K784" s="3"/>
    </row>
    <row r="785" ht="12.75" customHeight="1">
      <c r="B785" s="290"/>
      <c r="C785" s="290"/>
      <c r="D785" s="290"/>
      <c r="E785" s="290"/>
      <c r="F785" s="290"/>
      <c r="K785" s="3"/>
    </row>
    <row r="786" ht="12.75" customHeight="1">
      <c r="B786" s="290"/>
      <c r="C786" s="290"/>
      <c r="D786" s="290"/>
      <c r="E786" s="290"/>
      <c r="F786" s="290"/>
      <c r="K786" s="3"/>
    </row>
    <row r="787" ht="12.75" customHeight="1">
      <c r="B787" s="290"/>
      <c r="C787" s="290"/>
      <c r="D787" s="290"/>
      <c r="E787" s="290"/>
      <c r="F787" s="290"/>
      <c r="K787" s="3"/>
    </row>
    <row r="788" ht="12.75" customHeight="1">
      <c r="B788" s="290"/>
      <c r="C788" s="290"/>
      <c r="D788" s="290"/>
      <c r="E788" s="290"/>
      <c r="F788" s="290"/>
      <c r="K788" s="3"/>
    </row>
    <row r="789" ht="12.75" customHeight="1">
      <c r="B789" s="290"/>
      <c r="C789" s="290"/>
      <c r="D789" s="290"/>
      <c r="E789" s="290"/>
      <c r="F789" s="290"/>
      <c r="K789" s="3"/>
    </row>
    <row r="790" ht="12.75" customHeight="1">
      <c r="B790" s="290"/>
      <c r="C790" s="290"/>
      <c r="D790" s="290"/>
      <c r="E790" s="290"/>
      <c r="F790" s="290"/>
      <c r="K790" s="3"/>
    </row>
    <row r="791" ht="12.75" customHeight="1">
      <c r="B791" s="290"/>
      <c r="C791" s="290"/>
      <c r="D791" s="290"/>
      <c r="E791" s="290"/>
      <c r="F791" s="290"/>
      <c r="K791" s="3"/>
    </row>
    <row r="792" ht="12.75" customHeight="1">
      <c r="B792" s="290"/>
      <c r="C792" s="290"/>
      <c r="D792" s="290"/>
      <c r="E792" s="290"/>
      <c r="F792" s="290"/>
      <c r="K792" s="3"/>
    </row>
    <row r="793" ht="12.75" customHeight="1">
      <c r="B793" s="290"/>
      <c r="C793" s="290"/>
      <c r="D793" s="290"/>
      <c r="E793" s="290"/>
      <c r="F793" s="290"/>
      <c r="K793" s="3"/>
    </row>
    <row r="794" ht="12.75" customHeight="1">
      <c r="B794" s="290"/>
      <c r="C794" s="290"/>
      <c r="D794" s="290"/>
      <c r="E794" s="290"/>
      <c r="F794" s="290"/>
      <c r="K794" s="3"/>
    </row>
    <row r="795" ht="12.75" customHeight="1">
      <c r="B795" s="290"/>
      <c r="C795" s="290"/>
      <c r="D795" s="290"/>
      <c r="E795" s="290"/>
      <c r="F795" s="290"/>
      <c r="K795" s="3"/>
    </row>
    <row r="796" ht="12.75" customHeight="1">
      <c r="B796" s="290"/>
      <c r="C796" s="290"/>
      <c r="D796" s="290"/>
      <c r="E796" s="290"/>
      <c r="F796" s="290"/>
      <c r="K796" s="3"/>
    </row>
    <row r="797" ht="12.75" customHeight="1">
      <c r="B797" s="290"/>
      <c r="C797" s="290"/>
      <c r="D797" s="290"/>
      <c r="E797" s="290"/>
      <c r="F797" s="290"/>
      <c r="K797" s="3"/>
    </row>
    <row r="798" ht="12.75" customHeight="1">
      <c r="B798" s="290"/>
      <c r="C798" s="290"/>
      <c r="D798" s="290"/>
      <c r="E798" s="290"/>
      <c r="F798" s="290"/>
      <c r="K798" s="3"/>
    </row>
    <row r="799" ht="12.75" customHeight="1">
      <c r="B799" s="290"/>
      <c r="C799" s="290"/>
      <c r="D799" s="290"/>
      <c r="E799" s="290"/>
      <c r="F799" s="290"/>
      <c r="K799" s="3"/>
    </row>
    <row r="800" ht="12.75" customHeight="1">
      <c r="B800" s="290"/>
      <c r="C800" s="290"/>
      <c r="D800" s="290"/>
      <c r="E800" s="290"/>
      <c r="F800" s="290"/>
      <c r="K800" s="3"/>
    </row>
    <row r="801" ht="12.75" customHeight="1">
      <c r="B801" s="290"/>
      <c r="C801" s="290"/>
      <c r="D801" s="290"/>
      <c r="E801" s="290"/>
      <c r="F801" s="290"/>
      <c r="K801" s="3"/>
    </row>
    <row r="802" ht="12.75" customHeight="1">
      <c r="B802" s="290"/>
      <c r="C802" s="290"/>
      <c r="D802" s="290"/>
      <c r="E802" s="290"/>
      <c r="F802" s="290"/>
      <c r="K802" s="3"/>
    </row>
    <row r="803" ht="12.75" customHeight="1">
      <c r="B803" s="290"/>
      <c r="C803" s="290"/>
      <c r="D803" s="290"/>
      <c r="E803" s="290"/>
      <c r="F803" s="290"/>
      <c r="K803" s="3"/>
    </row>
    <row r="804" ht="12.75" customHeight="1">
      <c r="B804" s="290"/>
      <c r="C804" s="290"/>
      <c r="D804" s="290"/>
      <c r="E804" s="290"/>
      <c r="F804" s="290"/>
      <c r="K804" s="3"/>
    </row>
    <row r="805" ht="12.75" customHeight="1">
      <c r="B805" s="290"/>
      <c r="C805" s="290"/>
      <c r="D805" s="290"/>
      <c r="E805" s="290"/>
      <c r="F805" s="290"/>
      <c r="K805" s="3"/>
    </row>
    <row r="806" ht="12.75" customHeight="1">
      <c r="B806" s="290"/>
      <c r="C806" s="290"/>
      <c r="D806" s="290"/>
      <c r="E806" s="290"/>
      <c r="F806" s="290"/>
      <c r="K806" s="3"/>
    </row>
    <row r="807" ht="12.75" customHeight="1">
      <c r="B807" s="290"/>
      <c r="C807" s="290"/>
      <c r="D807" s="290"/>
      <c r="E807" s="290"/>
      <c r="F807" s="290"/>
      <c r="K807" s="3"/>
    </row>
    <row r="808" ht="12.75" customHeight="1">
      <c r="B808" s="290"/>
      <c r="C808" s="290"/>
      <c r="D808" s="290"/>
      <c r="E808" s="290"/>
      <c r="F808" s="290"/>
      <c r="K808" s="3"/>
    </row>
    <row r="809" ht="12.75" customHeight="1">
      <c r="B809" s="290"/>
      <c r="C809" s="290"/>
      <c r="D809" s="290"/>
      <c r="E809" s="290"/>
      <c r="F809" s="290"/>
      <c r="K809" s="3"/>
    </row>
    <row r="810" ht="12.75" customHeight="1">
      <c r="B810" s="290"/>
      <c r="C810" s="290"/>
      <c r="D810" s="290"/>
      <c r="E810" s="290"/>
      <c r="F810" s="290"/>
      <c r="K810" s="3"/>
    </row>
    <row r="811" ht="12.75" customHeight="1">
      <c r="B811" s="290"/>
      <c r="C811" s="290"/>
      <c r="D811" s="290"/>
      <c r="E811" s="290"/>
      <c r="F811" s="290"/>
      <c r="K811" s="3"/>
    </row>
    <row r="812" ht="12.75" customHeight="1">
      <c r="B812" s="290"/>
      <c r="C812" s="290"/>
      <c r="D812" s="290"/>
      <c r="E812" s="290"/>
      <c r="F812" s="290"/>
      <c r="K812" s="3"/>
    </row>
    <row r="813" ht="12.75" customHeight="1">
      <c r="B813" s="290"/>
      <c r="C813" s="290"/>
      <c r="D813" s="290"/>
      <c r="E813" s="290"/>
      <c r="F813" s="290"/>
      <c r="K813" s="3"/>
    </row>
    <row r="814" ht="12.75" customHeight="1">
      <c r="B814" s="290"/>
      <c r="C814" s="290"/>
      <c r="D814" s="290"/>
      <c r="E814" s="290"/>
      <c r="F814" s="290"/>
      <c r="K814" s="3"/>
    </row>
    <row r="815" ht="12.75" customHeight="1">
      <c r="B815" s="290"/>
      <c r="C815" s="290"/>
      <c r="D815" s="290"/>
      <c r="E815" s="290"/>
      <c r="F815" s="290"/>
      <c r="K815" s="3"/>
    </row>
    <row r="816" ht="12.75" customHeight="1">
      <c r="B816" s="290"/>
      <c r="C816" s="290"/>
      <c r="D816" s="290"/>
      <c r="E816" s="290"/>
      <c r="F816" s="290"/>
      <c r="K816" s="3"/>
    </row>
    <row r="817" ht="12.75" customHeight="1">
      <c r="B817" s="290"/>
      <c r="C817" s="290"/>
      <c r="D817" s="290"/>
      <c r="E817" s="290"/>
      <c r="F817" s="290"/>
      <c r="K817" s="3"/>
    </row>
    <row r="818" ht="12.75" customHeight="1">
      <c r="B818" s="290"/>
      <c r="C818" s="290"/>
      <c r="D818" s="290"/>
      <c r="E818" s="290"/>
      <c r="F818" s="290"/>
      <c r="K818" s="3"/>
    </row>
    <row r="819" ht="12.75" customHeight="1">
      <c r="B819" s="290"/>
      <c r="C819" s="290"/>
      <c r="D819" s="290"/>
      <c r="E819" s="290"/>
      <c r="F819" s="290"/>
      <c r="K819" s="3"/>
    </row>
    <row r="820" ht="12.75" customHeight="1">
      <c r="B820" s="290"/>
      <c r="C820" s="290"/>
      <c r="D820" s="290"/>
      <c r="E820" s="290"/>
      <c r="F820" s="290"/>
      <c r="K820" s="3"/>
    </row>
    <row r="821" ht="12.75" customHeight="1">
      <c r="B821" s="290"/>
      <c r="C821" s="290"/>
      <c r="D821" s="290"/>
      <c r="E821" s="290"/>
      <c r="F821" s="290"/>
      <c r="K821" s="3"/>
    </row>
    <row r="822" ht="12.75" customHeight="1">
      <c r="B822" s="290"/>
      <c r="C822" s="290"/>
      <c r="D822" s="290"/>
      <c r="E822" s="290"/>
      <c r="F822" s="290"/>
      <c r="K822" s="3"/>
    </row>
    <row r="823" ht="12.75" customHeight="1">
      <c r="B823" s="290"/>
      <c r="C823" s="290"/>
      <c r="D823" s="290"/>
      <c r="E823" s="290"/>
      <c r="F823" s="290"/>
      <c r="K823" s="3"/>
    </row>
    <row r="824" ht="12.75" customHeight="1">
      <c r="B824" s="290"/>
      <c r="C824" s="290"/>
      <c r="D824" s="290"/>
      <c r="E824" s="290"/>
      <c r="F824" s="290"/>
      <c r="K824" s="3"/>
    </row>
    <row r="825" ht="12.75" customHeight="1">
      <c r="B825" s="290"/>
      <c r="C825" s="290"/>
      <c r="D825" s="290"/>
      <c r="E825" s="290"/>
      <c r="F825" s="290"/>
      <c r="K825" s="3"/>
    </row>
    <row r="826" ht="12.75" customHeight="1">
      <c r="B826" s="290"/>
      <c r="C826" s="290"/>
      <c r="D826" s="290"/>
      <c r="E826" s="290"/>
      <c r="F826" s="290"/>
      <c r="K826" s="3"/>
    </row>
    <row r="827" ht="12.75" customHeight="1">
      <c r="B827" s="290"/>
      <c r="C827" s="290"/>
      <c r="D827" s="290"/>
      <c r="E827" s="290"/>
      <c r="F827" s="290"/>
      <c r="K827" s="3"/>
    </row>
    <row r="828" ht="12.75" customHeight="1">
      <c r="B828" s="290"/>
      <c r="C828" s="290"/>
      <c r="D828" s="290"/>
      <c r="E828" s="290"/>
      <c r="F828" s="290"/>
      <c r="K828" s="3"/>
    </row>
    <row r="829" ht="12.75" customHeight="1">
      <c r="B829" s="290"/>
      <c r="C829" s="290"/>
      <c r="D829" s="290"/>
      <c r="E829" s="290"/>
      <c r="F829" s="290"/>
      <c r="K829" s="3"/>
    </row>
    <row r="830" ht="12.75" customHeight="1">
      <c r="B830" s="290"/>
      <c r="C830" s="290"/>
      <c r="D830" s="290"/>
      <c r="E830" s="290"/>
      <c r="F830" s="290"/>
      <c r="K830" s="3"/>
    </row>
    <row r="831" ht="12.75" customHeight="1">
      <c r="B831" s="290"/>
      <c r="C831" s="290"/>
      <c r="D831" s="290"/>
      <c r="E831" s="290"/>
      <c r="F831" s="290"/>
      <c r="K831" s="3"/>
    </row>
    <row r="832" ht="12.75" customHeight="1">
      <c r="B832" s="290"/>
      <c r="C832" s="290"/>
      <c r="D832" s="290"/>
      <c r="E832" s="290"/>
      <c r="F832" s="290"/>
      <c r="K832" s="3"/>
    </row>
    <row r="833" ht="12.75" customHeight="1">
      <c r="B833" s="290"/>
      <c r="C833" s="290"/>
      <c r="D833" s="290"/>
      <c r="E833" s="290"/>
      <c r="F833" s="290"/>
      <c r="K833" s="3"/>
    </row>
    <row r="834" ht="12.75" customHeight="1">
      <c r="B834" s="290"/>
      <c r="C834" s="290"/>
      <c r="D834" s="290"/>
      <c r="E834" s="290"/>
      <c r="F834" s="290"/>
      <c r="K834" s="3"/>
    </row>
    <row r="835" ht="12.75" customHeight="1">
      <c r="B835" s="290"/>
      <c r="C835" s="290"/>
      <c r="D835" s="290"/>
      <c r="E835" s="290"/>
      <c r="F835" s="290"/>
      <c r="K835" s="3"/>
    </row>
    <row r="836" ht="12.75" customHeight="1">
      <c r="B836" s="290"/>
      <c r="C836" s="290"/>
      <c r="D836" s="290"/>
      <c r="E836" s="290"/>
      <c r="F836" s="290"/>
      <c r="K836" s="3"/>
    </row>
    <row r="837" ht="12.75" customHeight="1">
      <c r="B837" s="290"/>
      <c r="C837" s="290"/>
      <c r="D837" s="290"/>
      <c r="E837" s="290"/>
      <c r="F837" s="290"/>
      <c r="K837" s="3"/>
    </row>
    <row r="838" ht="12.75" customHeight="1">
      <c r="B838" s="290"/>
      <c r="C838" s="290"/>
      <c r="D838" s="290"/>
      <c r="E838" s="290"/>
      <c r="F838" s="290"/>
      <c r="K838" s="3"/>
    </row>
    <row r="839" ht="12.75" customHeight="1">
      <c r="B839" s="290"/>
      <c r="C839" s="290"/>
      <c r="D839" s="290"/>
      <c r="E839" s="290"/>
      <c r="F839" s="290"/>
      <c r="K839" s="3"/>
    </row>
    <row r="840" ht="12.75" customHeight="1">
      <c r="B840" s="290"/>
      <c r="C840" s="290"/>
      <c r="D840" s="290"/>
      <c r="E840" s="290"/>
      <c r="F840" s="290"/>
      <c r="K840" s="3"/>
    </row>
    <row r="841" ht="12.75" customHeight="1">
      <c r="B841" s="290"/>
      <c r="C841" s="290"/>
      <c r="D841" s="290"/>
      <c r="E841" s="290"/>
      <c r="F841" s="290"/>
      <c r="K841" s="3"/>
    </row>
    <row r="842" ht="12.75" customHeight="1">
      <c r="B842" s="290"/>
      <c r="C842" s="290"/>
      <c r="D842" s="290"/>
      <c r="E842" s="290"/>
      <c r="F842" s="290"/>
      <c r="K842" s="3"/>
    </row>
    <row r="843" ht="12.75" customHeight="1">
      <c r="B843" s="290"/>
      <c r="C843" s="290"/>
      <c r="D843" s="290"/>
      <c r="E843" s="290"/>
      <c r="F843" s="290"/>
      <c r="K843" s="3"/>
    </row>
    <row r="844" ht="12.75" customHeight="1">
      <c r="B844" s="290"/>
      <c r="C844" s="290"/>
      <c r="D844" s="290"/>
      <c r="E844" s="290"/>
      <c r="F844" s="290"/>
      <c r="K844" s="3"/>
    </row>
    <row r="845" ht="12.75" customHeight="1">
      <c r="B845" s="290"/>
      <c r="C845" s="290"/>
      <c r="D845" s="290"/>
      <c r="E845" s="290"/>
      <c r="F845" s="290"/>
      <c r="K845" s="3"/>
    </row>
    <row r="846" ht="12.75" customHeight="1">
      <c r="B846" s="290"/>
      <c r="C846" s="290"/>
      <c r="D846" s="290"/>
      <c r="E846" s="290"/>
      <c r="F846" s="290"/>
      <c r="K846" s="3"/>
    </row>
    <row r="847" ht="12.75" customHeight="1">
      <c r="B847" s="290"/>
      <c r="C847" s="290"/>
      <c r="D847" s="290"/>
      <c r="E847" s="290"/>
      <c r="F847" s="290"/>
      <c r="K847" s="3"/>
    </row>
    <row r="848" ht="12.75" customHeight="1">
      <c r="B848" s="290"/>
      <c r="C848" s="290"/>
      <c r="D848" s="290"/>
      <c r="E848" s="290"/>
      <c r="F848" s="290"/>
      <c r="K848" s="3"/>
    </row>
    <row r="849" ht="12.75" customHeight="1">
      <c r="B849" s="290"/>
      <c r="C849" s="290"/>
      <c r="D849" s="290"/>
      <c r="E849" s="290"/>
      <c r="F849" s="290"/>
      <c r="K849" s="3"/>
    </row>
    <row r="850" ht="12.75" customHeight="1">
      <c r="B850" s="290"/>
      <c r="C850" s="290"/>
      <c r="D850" s="290"/>
      <c r="E850" s="290"/>
      <c r="F850" s="290"/>
      <c r="K850" s="3"/>
    </row>
    <row r="851" ht="12.75" customHeight="1">
      <c r="B851" s="290"/>
      <c r="C851" s="290"/>
      <c r="D851" s="290"/>
      <c r="E851" s="290"/>
      <c r="F851" s="290"/>
      <c r="K851" s="3"/>
    </row>
    <row r="852" ht="12.75" customHeight="1">
      <c r="B852" s="290"/>
      <c r="C852" s="290"/>
      <c r="D852" s="290"/>
      <c r="E852" s="290"/>
      <c r="F852" s="290"/>
      <c r="K852" s="3"/>
    </row>
    <row r="853" ht="12.75" customHeight="1">
      <c r="B853" s="290"/>
      <c r="C853" s="290"/>
      <c r="D853" s="290"/>
      <c r="E853" s="290"/>
      <c r="F853" s="290"/>
      <c r="K853" s="3"/>
    </row>
    <row r="854" ht="12.75" customHeight="1">
      <c r="B854" s="290"/>
      <c r="C854" s="290"/>
      <c r="D854" s="290"/>
      <c r="E854" s="290"/>
      <c r="F854" s="290"/>
      <c r="K854" s="3"/>
    </row>
    <row r="855" ht="12.75" customHeight="1">
      <c r="B855" s="290"/>
      <c r="C855" s="290"/>
      <c r="D855" s="290"/>
      <c r="E855" s="290"/>
      <c r="F855" s="290"/>
      <c r="K855" s="3"/>
    </row>
    <row r="856" ht="12.75" customHeight="1">
      <c r="B856" s="290"/>
      <c r="C856" s="290"/>
      <c r="D856" s="290"/>
      <c r="E856" s="290"/>
      <c r="F856" s="290"/>
      <c r="K856" s="3"/>
    </row>
    <row r="857" ht="12.75" customHeight="1">
      <c r="B857" s="290"/>
      <c r="C857" s="290"/>
      <c r="D857" s="290"/>
      <c r="E857" s="290"/>
      <c r="F857" s="290"/>
      <c r="K857" s="3"/>
    </row>
    <row r="858" ht="12.75" customHeight="1">
      <c r="B858" s="290"/>
      <c r="C858" s="290"/>
      <c r="D858" s="290"/>
      <c r="E858" s="290"/>
      <c r="F858" s="290"/>
      <c r="K858" s="3"/>
    </row>
    <row r="859" ht="12.75" customHeight="1">
      <c r="B859" s="290"/>
      <c r="C859" s="290"/>
      <c r="D859" s="290"/>
      <c r="E859" s="290"/>
      <c r="F859" s="290"/>
      <c r="K859" s="3"/>
    </row>
    <row r="860" ht="12.75" customHeight="1">
      <c r="B860" s="290"/>
      <c r="C860" s="290"/>
      <c r="D860" s="290"/>
      <c r="E860" s="290"/>
      <c r="F860" s="290"/>
      <c r="K860" s="3"/>
    </row>
    <row r="861" ht="12.75" customHeight="1">
      <c r="B861" s="290"/>
      <c r="C861" s="290"/>
      <c r="D861" s="290"/>
      <c r="E861" s="290"/>
      <c r="F861" s="290"/>
      <c r="K861" s="3"/>
    </row>
    <row r="862" ht="12.75" customHeight="1">
      <c r="B862" s="290"/>
      <c r="C862" s="290"/>
      <c r="D862" s="290"/>
      <c r="E862" s="290"/>
      <c r="F862" s="290"/>
      <c r="K862" s="3"/>
    </row>
    <row r="863" ht="12.75" customHeight="1">
      <c r="B863" s="290"/>
      <c r="C863" s="290"/>
      <c r="D863" s="290"/>
      <c r="E863" s="290"/>
      <c r="F863" s="290"/>
      <c r="K863" s="3"/>
    </row>
    <row r="864" ht="12.75" customHeight="1">
      <c r="B864" s="290"/>
      <c r="C864" s="290"/>
      <c r="D864" s="290"/>
      <c r="E864" s="290"/>
      <c r="F864" s="290"/>
      <c r="K864" s="3"/>
    </row>
    <row r="865" ht="12.75" customHeight="1">
      <c r="B865" s="290"/>
      <c r="C865" s="290"/>
      <c r="D865" s="290"/>
      <c r="E865" s="290"/>
      <c r="F865" s="290"/>
      <c r="K865" s="3"/>
    </row>
    <row r="866" ht="12.75" customHeight="1">
      <c r="B866" s="290"/>
      <c r="C866" s="290"/>
      <c r="D866" s="290"/>
      <c r="E866" s="290"/>
      <c r="F866" s="290"/>
      <c r="K866" s="3"/>
    </row>
    <row r="867" ht="12.75" customHeight="1">
      <c r="B867" s="290"/>
      <c r="C867" s="290"/>
      <c r="D867" s="290"/>
      <c r="E867" s="290"/>
      <c r="F867" s="290"/>
      <c r="K867" s="3"/>
    </row>
    <row r="868" ht="12.75" customHeight="1">
      <c r="B868" s="290"/>
      <c r="C868" s="290"/>
      <c r="D868" s="290"/>
      <c r="E868" s="290"/>
      <c r="F868" s="290"/>
      <c r="K868" s="3"/>
    </row>
    <row r="869" ht="12.75" customHeight="1">
      <c r="B869" s="290"/>
      <c r="C869" s="290"/>
      <c r="D869" s="290"/>
      <c r="E869" s="290"/>
      <c r="F869" s="290"/>
      <c r="K869" s="3"/>
    </row>
    <row r="870" ht="12.75" customHeight="1">
      <c r="B870" s="290"/>
      <c r="C870" s="290"/>
      <c r="D870" s="290"/>
      <c r="E870" s="290"/>
      <c r="F870" s="290"/>
      <c r="K870" s="3"/>
    </row>
    <row r="871" ht="12.75" customHeight="1">
      <c r="B871" s="290"/>
      <c r="C871" s="290"/>
      <c r="D871" s="290"/>
      <c r="E871" s="290"/>
      <c r="F871" s="290"/>
      <c r="K871" s="3"/>
    </row>
    <row r="872" ht="12.75" customHeight="1">
      <c r="B872" s="290"/>
      <c r="C872" s="290"/>
      <c r="D872" s="290"/>
      <c r="E872" s="290"/>
      <c r="F872" s="290"/>
      <c r="K872" s="3"/>
    </row>
    <row r="873" ht="12.75" customHeight="1">
      <c r="B873" s="290"/>
      <c r="C873" s="290"/>
      <c r="D873" s="290"/>
      <c r="E873" s="290"/>
      <c r="F873" s="290"/>
      <c r="K873" s="3"/>
    </row>
    <row r="874" ht="12.75" customHeight="1">
      <c r="B874" s="290"/>
      <c r="C874" s="290"/>
      <c r="D874" s="290"/>
      <c r="E874" s="290"/>
      <c r="F874" s="290"/>
      <c r="K874" s="3"/>
    </row>
    <row r="875" ht="12.75" customHeight="1">
      <c r="B875" s="290"/>
      <c r="C875" s="290"/>
      <c r="D875" s="290"/>
      <c r="E875" s="290"/>
      <c r="F875" s="290"/>
      <c r="K875" s="3"/>
    </row>
    <row r="876" ht="12.75" customHeight="1">
      <c r="B876" s="290"/>
      <c r="C876" s="290"/>
      <c r="D876" s="290"/>
      <c r="E876" s="290"/>
      <c r="F876" s="290"/>
      <c r="K876" s="3"/>
    </row>
    <row r="877" ht="12.75" customHeight="1">
      <c r="B877" s="290"/>
      <c r="C877" s="290"/>
      <c r="D877" s="290"/>
      <c r="E877" s="290"/>
      <c r="F877" s="290"/>
      <c r="K877" s="3"/>
    </row>
    <row r="878" ht="12.75" customHeight="1">
      <c r="B878" s="290"/>
      <c r="C878" s="290"/>
      <c r="D878" s="290"/>
      <c r="E878" s="290"/>
      <c r="F878" s="290"/>
      <c r="K878" s="3"/>
    </row>
    <row r="879" ht="12.75" customHeight="1">
      <c r="B879" s="290"/>
      <c r="C879" s="290"/>
      <c r="D879" s="290"/>
      <c r="E879" s="290"/>
      <c r="F879" s="290"/>
      <c r="K879" s="3"/>
    </row>
    <row r="880" ht="12.75" customHeight="1">
      <c r="B880" s="290"/>
      <c r="C880" s="290"/>
      <c r="D880" s="290"/>
      <c r="E880" s="290"/>
      <c r="F880" s="290"/>
      <c r="K880" s="3"/>
    </row>
    <row r="881" ht="12.75" customHeight="1">
      <c r="B881" s="290"/>
      <c r="C881" s="290"/>
      <c r="D881" s="290"/>
      <c r="E881" s="290"/>
      <c r="F881" s="290"/>
      <c r="K881" s="3"/>
    </row>
    <row r="882" ht="12.75" customHeight="1">
      <c r="B882" s="290"/>
      <c r="C882" s="290"/>
      <c r="D882" s="290"/>
      <c r="E882" s="290"/>
      <c r="F882" s="290"/>
      <c r="K882" s="3"/>
    </row>
    <row r="883" ht="12.75" customHeight="1">
      <c r="B883" s="290"/>
      <c r="C883" s="290"/>
      <c r="D883" s="290"/>
      <c r="E883" s="290"/>
      <c r="F883" s="290"/>
      <c r="K883" s="3"/>
    </row>
    <row r="884" ht="12.75" customHeight="1">
      <c r="B884" s="290"/>
      <c r="C884" s="290"/>
      <c r="D884" s="290"/>
      <c r="E884" s="290"/>
      <c r="F884" s="290"/>
      <c r="K884" s="3"/>
    </row>
    <row r="885" ht="12.75" customHeight="1">
      <c r="B885" s="290"/>
      <c r="C885" s="290"/>
      <c r="D885" s="290"/>
      <c r="E885" s="290"/>
      <c r="F885" s="290"/>
      <c r="K885" s="3"/>
    </row>
    <row r="886" ht="12.75" customHeight="1">
      <c r="B886" s="290"/>
      <c r="C886" s="290"/>
      <c r="D886" s="290"/>
      <c r="E886" s="290"/>
      <c r="F886" s="290"/>
      <c r="K886" s="3"/>
    </row>
    <row r="887" ht="12.75" customHeight="1">
      <c r="B887" s="290"/>
      <c r="C887" s="290"/>
      <c r="D887" s="290"/>
      <c r="E887" s="290"/>
      <c r="F887" s="290"/>
      <c r="K887" s="3"/>
    </row>
    <row r="888" ht="12.75" customHeight="1">
      <c r="B888" s="290"/>
      <c r="C888" s="290"/>
      <c r="D888" s="290"/>
      <c r="E888" s="290"/>
      <c r="F888" s="290"/>
      <c r="K888" s="3"/>
    </row>
    <row r="889" ht="12.75" customHeight="1">
      <c r="B889" s="290"/>
      <c r="C889" s="290"/>
      <c r="D889" s="290"/>
      <c r="E889" s="290"/>
      <c r="F889" s="290"/>
      <c r="K889" s="3"/>
    </row>
    <row r="890" ht="12.75" customHeight="1">
      <c r="B890" s="290"/>
      <c r="C890" s="290"/>
      <c r="D890" s="290"/>
      <c r="E890" s="290"/>
      <c r="F890" s="290"/>
      <c r="K890" s="3"/>
    </row>
    <row r="891" ht="12.75" customHeight="1">
      <c r="B891" s="290"/>
      <c r="C891" s="290"/>
      <c r="D891" s="290"/>
      <c r="E891" s="290"/>
      <c r="F891" s="290"/>
      <c r="K891" s="3"/>
    </row>
    <row r="892" ht="12.75" customHeight="1">
      <c r="B892" s="290"/>
      <c r="C892" s="290"/>
      <c r="D892" s="290"/>
      <c r="E892" s="290"/>
      <c r="F892" s="290"/>
      <c r="K892" s="3"/>
    </row>
    <row r="893" ht="12.75" customHeight="1">
      <c r="B893" s="290"/>
      <c r="C893" s="290"/>
      <c r="D893" s="290"/>
      <c r="E893" s="290"/>
      <c r="F893" s="290"/>
      <c r="K893" s="3"/>
    </row>
    <row r="894" ht="12.75" customHeight="1">
      <c r="B894" s="290"/>
      <c r="C894" s="290"/>
      <c r="D894" s="290"/>
      <c r="E894" s="290"/>
      <c r="F894" s="290"/>
      <c r="K894" s="3"/>
    </row>
    <row r="895" ht="12.75" customHeight="1">
      <c r="B895" s="290"/>
      <c r="C895" s="290"/>
      <c r="D895" s="290"/>
      <c r="E895" s="290"/>
      <c r="F895" s="290"/>
      <c r="K895" s="3"/>
    </row>
    <row r="896" ht="12.75" customHeight="1">
      <c r="B896" s="290"/>
      <c r="C896" s="290"/>
      <c r="D896" s="290"/>
      <c r="E896" s="290"/>
      <c r="F896" s="290"/>
      <c r="K896" s="3"/>
    </row>
    <row r="897" ht="12.75" customHeight="1">
      <c r="B897" s="290"/>
      <c r="C897" s="290"/>
      <c r="D897" s="290"/>
      <c r="E897" s="290"/>
      <c r="F897" s="290"/>
      <c r="K897" s="3"/>
    </row>
    <row r="898" ht="12.75" customHeight="1">
      <c r="B898" s="290"/>
      <c r="C898" s="290"/>
      <c r="D898" s="290"/>
      <c r="E898" s="290"/>
      <c r="F898" s="290"/>
      <c r="K898" s="3"/>
    </row>
    <row r="899" ht="12.75" customHeight="1">
      <c r="B899" s="290"/>
      <c r="C899" s="290"/>
      <c r="D899" s="290"/>
      <c r="E899" s="290"/>
      <c r="F899" s="290"/>
      <c r="K899" s="3"/>
    </row>
    <row r="900" ht="12.75" customHeight="1">
      <c r="B900" s="290"/>
      <c r="C900" s="290"/>
      <c r="D900" s="290"/>
      <c r="E900" s="290"/>
      <c r="F900" s="290"/>
      <c r="K900" s="3"/>
    </row>
    <row r="901" ht="12.75" customHeight="1">
      <c r="B901" s="290"/>
      <c r="C901" s="290"/>
      <c r="D901" s="290"/>
      <c r="E901" s="290"/>
      <c r="F901" s="290"/>
      <c r="K901" s="3"/>
    </row>
    <row r="902" ht="12.75" customHeight="1">
      <c r="B902" s="290"/>
      <c r="C902" s="290"/>
      <c r="D902" s="290"/>
      <c r="E902" s="290"/>
      <c r="F902" s="290"/>
      <c r="K902" s="3"/>
    </row>
    <row r="903" ht="12.75" customHeight="1">
      <c r="B903" s="290"/>
      <c r="C903" s="290"/>
      <c r="D903" s="290"/>
      <c r="E903" s="290"/>
      <c r="F903" s="290"/>
      <c r="K903" s="3"/>
    </row>
    <row r="904" ht="12.75" customHeight="1">
      <c r="B904" s="290"/>
      <c r="C904" s="290"/>
      <c r="D904" s="290"/>
      <c r="E904" s="290"/>
      <c r="F904" s="290"/>
      <c r="K904" s="3"/>
    </row>
    <row r="905" ht="12.75" customHeight="1">
      <c r="B905" s="290"/>
      <c r="C905" s="290"/>
      <c r="D905" s="290"/>
      <c r="E905" s="290"/>
      <c r="F905" s="290"/>
      <c r="K905" s="3"/>
    </row>
    <row r="906" ht="12.75" customHeight="1">
      <c r="B906" s="290"/>
      <c r="C906" s="290"/>
      <c r="D906" s="290"/>
      <c r="E906" s="290"/>
      <c r="F906" s="290"/>
      <c r="K906" s="3"/>
    </row>
    <row r="907" ht="12.75" customHeight="1">
      <c r="B907" s="290"/>
      <c r="C907" s="290"/>
      <c r="D907" s="290"/>
      <c r="E907" s="290"/>
      <c r="F907" s="290"/>
      <c r="K907" s="3"/>
    </row>
    <row r="908" ht="12.75" customHeight="1">
      <c r="B908" s="290"/>
      <c r="C908" s="290"/>
      <c r="D908" s="290"/>
      <c r="E908" s="290"/>
      <c r="F908" s="290"/>
      <c r="K908" s="3"/>
    </row>
    <row r="909" ht="12.75" customHeight="1">
      <c r="B909" s="290"/>
      <c r="C909" s="290"/>
      <c r="D909" s="290"/>
      <c r="E909" s="290"/>
      <c r="F909" s="290"/>
      <c r="K909" s="3"/>
    </row>
    <row r="910" ht="12.75" customHeight="1">
      <c r="B910" s="290"/>
      <c r="C910" s="290"/>
      <c r="D910" s="290"/>
      <c r="E910" s="290"/>
      <c r="F910" s="290"/>
      <c r="K910" s="3"/>
    </row>
    <row r="911" ht="12.75" customHeight="1">
      <c r="B911" s="290"/>
      <c r="C911" s="290"/>
      <c r="D911" s="290"/>
      <c r="E911" s="290"/>
      <c r="F911" s="290"/>
      <c r="K911" s="3"/>
    </row>
    <row r="912" ht="12.75" customHeight="1">
      <c r="B912" s="290"/>
      <c r="C912" s="290"/>
      <c r="D912" s="290"/>
      <c r="E912" s="290"/>
      <c r="F912" s="290"/>
      <c r="K912" s="3"/>
    </row>
    <row r="913" ht="12.75" customHeight="1">
      <c r="B913" s="290"/>
      <c r="C913" s="290"/>
      <c r="D913" s="290"/>
      <c r="E913" s="290"/>
      <c r="F913" s="290"/>
      <c r="K913" s="3"/>
    </row>
    <row r="914" ht="12.75" customHeight="1">
      <c r="B914" s="290"/>
      <c r="C914" s="290"/>
      <c r="D914" s="290"/>
      <c r="E914" s="290"/>
      <c r="F914" s="290"/>
      <c r="K914" s="3"/>
    </row>
    <row r="915" ht="12.75" customHeight="1">
      <c r="B915" s="290"/>
      <c r="C915" s="290"/>
      <c r="D915" s="290"/>
      <c r="E915" s="290"/>
      <c r="F915" s="290"/>
      <c r="K915" s="3"/>
    </row>
    <row r="916" ht="12.75" customHeight="1">
      <c r="B916" s="290"/>
      <c r="C916" s="290"/>
      <c r="D916" s="290"/>
      <c r="E916" s="290"/>
      <c r="F916" s="290"/>
      <c r="K916" s="3"/>
    </row>
    <row r="917" ht="12.75" customHeight="1">
      <c r="B917" s="290"/>
      <c r="C917" s="290"/>
      <c r="D917" s="290"/>
      <c r="E917" s="290"/>
      <c r="F917" s="290"/>
      <c r="K917" s="3"/>
    </row>
    <row r="918" ht="12.75" customHeight="1">
      <c r="B918" s="290"/>
      <c r="C918" s="290"/>
      <c r="D918" s="290"/>
      <c r="E918" s="290"/>
      <c r="F918" s="290"/>
      <c r="K918" s="3"/>
    </row>
    <row r="919" ht="12.75" customHeight="1">
      <c r="B919" s="290"/>
      <c r="C919" s="290"/>
      <c r="D919" s="290"/>
      <c r="E919" s="290"/>
      <c r="F919" s="290"/>
      <c r="K919" s="3"/>
    </row>
    <row r="920" ht="12.75" customHeight="1">
      <c r="B920" s="290"/>
      <c r="C920" s="290"/>
      <c r="D920" s="290"/>
      <c r="E920" s="290"/>
      <c r="F920" s="290"/>
      <c r="K920" s="3"/>
    </row>
    <row r="921" ht="12.75" customHeight="1">
      <c r="B921" s="290"/>
      <c r="C921" s="290"/>
      <c r="D921" s="290"/>
      <c r="E921" s="290"/>
      <c r="F921" s="290"/>
      <c r="K921" s="3"/>
    </row>
    <row r="922" ht="12.75" customHeight="1">
      <c r="B922" s="290"/>
      <c r="C922" s="290"/>
      <c r="D922" s="290"/>
      <c r="E922" s="290"/>
      <c r="F922" s="290"/>
      <c r="K922" s="3"/>
    </row>
    <row r="923" ht="12.75" customHeight="1">
      <c r="B923" s="290"/>
      <c r="C923" s="290"/>
      <c r="D923" s="290"/>
      <c r="E923" s="290"/>
      <c r="F923" s="290"/>
      <c r="K923" s="3"/>
    </row>
    <row r="924" ht="12.75" customHeight="1">
      <c r="B924" s="290"/>
      <c r="C924" s="290"/>
      <c r="D924" s="290"/>
      <c r="E924" s="290"/>
      <c r="F924" s="290"/>
      <c r="K924" s="3"/>
    </row>
    <row r="925" ht="12.75" customHeight="1">
      <c r="B925" s="290"/>
      <c r="C925" s="290"/>
      <c r="D925" s="290"/>
      <c r="E925" s="290"/>
      <c r="F925" s="290"/>
      <c r="K925" s="3"/>
    </row>
    <row r="926" ht="12.75" customHeight="1">
      <c r="B926" s="290"/>
      <c r="C926" s="290"/>
      <c r="D926" s="290"/>
      <c r="E926" s="290"/>
      <c r="F926" s="290"/>
      <c r="K926" s="3"/>
    </row>
    <row r="927" ht="12.75" customHeight="1">
      <c r="B927" s="290"/>
      <c r="C927" s="290"/>
      <c r="D927" s="290"/>
      <c r="E927" s="290"/>
      <c r="F927" s="290"/>
      <c r="K927" s="3"/>
    </row>
    <row r="928" ht="12.75" customHeight="1">
      <c r="B928" s="290"/>
      <c r="C928" s="290"/>
      <c r="D928" s="290"/>
      <c r="E928" s="290"/>
      <c r="F928" s="290"/>
      <c r="K928" s="3"/>
    </row>
    <row r="929" ht="12.75" customHeight="1">
      <c r="B929" s="290"/>
      <c r="C929" s="290"/>
      <c r="D929" s="290"/>
      <c r="E929" s="290"/>
      <c r="F929" s="290"/>
      <c r="K929" s="3"/>
    </row>
    <row r="930" ht="12.75" customHeight="1">
      <c r="B930" s="290"/>
      <c r="C930" s="290"/>
      <c r="D930" s="290"/>
      <c r="E930" s="290"/>
      <c r="F930" s="290"/>
      <c r="K930" s="3"/>
    </row>
    <row r="931" ht="12.75" customHeight="1">
      <c r="B931" s="290"/>
      <c r="C931" s="290"/>
      <c r="D931" s="290"/>
      <c r="E931" s="290"/>
      <c r="F931" s="290"/>
      <c r="K931" s="3"/>
    </row>
    <row r="932" ht="12.75" customHeight="1">
      <c r="B932" s="290"/>
      <c r="C932" s="290"/>
      <c r="D932" s="290"/>
      <c r="E932" s="290"/>
      <c r="F932" s="290"/>
      <c r="K932" s="3"/>
    </row>
    <row r="933" ht="12.75" customHeight="1">
      <c r="B933" s="290"/>
      <c r="C933" s="290"/>
      <c r="D933" s="290"/>
      <c r="E933" s="290"/>
      <c r="F933" s="290"/>
      <c r="K933" s="3"/>
    </row>
    <row r="934" ht="12.75" customHeight="1">
      <c r="B934" s="290"/>
      <c r="C934" s="290"/>
      <c r="D934" s="290"/>
      <c r="E934" s="290"/>
      <c r="F934" s="290"/>
      <c r="K934" s="3"/>
    </row>
    <row r="935" ht="12.75" customHeight="1">
      <c r="B935" s="290"/>
      <c r="C935" s="290"/>
      <c r="D935" s="290"/>
      <c r="E935" s="290"/>
      <c r="F935" s="290"/>
      <c r="K935" s="3"/>
    </row>
    <row r="936" ht="12.75" customHeight="1">
      <c r="B936" s="290"/>
      <c r="C936" s="290"/>
      <c r="D936" s="290"/>
      <c r="E936" s="290"/>
      <c r="F936" s="290"/>
      <c r="K936" s="3"/>
    </row>
    <row r="937" ht="12.75" customHeight="1">
      <c r="B937" s="290"/>
      <c r="C937" s="290"/>
      <c r="D937" s="290"/>
      <c r="E937" s="290"/>
      <c r="F937" s="290"/>
      <c r="K937" s="3"/>
    </row>
    <row r="938" ht="12.75" customHeight="1">
      <c r="B938" s="290"/>
      <c r="C938" s="290"/>
      <c r="D938" s="290"/>
      <c r="E938" s="290"/>
      <c r="F938" s="290"/>
      <c r="K938" s="3"/>
    </row>
    <row r="939" ht="12.75" customHeight="1">
      <c r="B939" s="290"/>
      <c r="C939" s="290"/>
      <c r="D939" s="290"/>
      <c r="E939" s="290"/>
      <c r="F939" s="290"/>
      <c r="K939" s="3"/>
    </row>
    <row r="940" ht="12.75" customHeight="1">
      <c r="B940" s="290"/>
      <c r="C940" s="290"/>
      <c r="D940" s="290"/>
      <c r="E940" s="290"/>
      <c r="F940" s="290"/>
      <c r="K940" s="3"/>
    </row>
    <row r="941" ht="12.75" customHeight="1">
      <c r="B941" s="290"/>
      <c r="C941" s="290"/>
      <c r="D941" s="290"/>
      <c r="E941" s="290"/>
      <c r="F941" s="290"/>
      <c r="K941" s="3"/>
    </row>
    <row r="942" ht="12.75" customHeight="1">
      <c r="B942" s="290"/>
      <c r="C942" s="290"/>
      <c r="D942" s="290"/>
      <c r="E942" s="290"/>
      <c r="F942" s="290"/>
      <c r="K942" s="3"/>
    </row>
    <row r="943" ht="12.75" customHeight="1">
      <c r="B943" s="290"/>
      <c r="C943" s="290"/>
      <c r="D943" s="290"/>
      <c r="E943" s="290"/>
      <c r="F943" s="290"/>
      <c r="K943" s="3"/>
    </row>
    <row r="944" ht="12.75" customHeight="1">
      <c r="B944" s="290"/>
      <c r="C944" s="290"/>
      <c r="D944" s="290"/>
      <c r="E944" s="290"/>
      <c r="F944" s="290"/>
      <c r="K944" s="3"/>
    </row>
    <row r="945" ht="12.75" customHeight="1">
      <c r="B945" s="290"/>
      <c r="C945" s="290"/>
      <c r="D945" s="290"/>
      <c r="E945" s="290"/>
      <c r="F945" s="290"/>
      <c r="K945" s="3"/>
    </row>
    <row r="946" ht="12.75" customHeight="1">
      <c r="B946" s="290"/>
      <c r="C946" s="290"/>
      <c r="D946" s="290"/>
      <c r="E946" s="290"/>
      <c r="F946" s="290"/>
      <c r="K946" s="3"/>
    </row>
    <row r="947" ht="12.75" customHeight="1">
      <c r="B947" s="290"/>
      <c r="C947" s="290"/>
      <c r="D947" s="290"/>
      <c r="E947" s="290"/>
      <c r="F947" s="290"/>
      <c r="K947" s="3"/>
    </row>
    <row r="948" ht="12.75" customHeight="1">
      <c r="B948" s="290"/>
      <c r="C948" s="290"/>
      <c r="D948" s="290"/>
      <c r="E948" s="290"/>
      <c r="F948" s="290"/>
      <c r="K948" s="3"/>
    </row>
    <row r="949" ht="12.75" customHeight="1">
      <c r="B949" s="290"/>
      <c r="C949" s="290"/>
      <c r="D949" s="290"/>
      <c r="E949" s="290"/>
      <c r="F949" s="290"/>
      <c r="K949" s="3"/>
    </row>
    <row r="950" ht="12.75" customHeight="1">
      <c r="B950" s="290"/>
      <c r="C950" s="290"/>
      <c r="D950" s="290"/>
      <c r="E950" s="290"/>
      <c r="F950" s="290"/>
      <c r="K950" s="3"/>
    </row>
    <row r="951" ht="12.75" customHeight="1">
      <c r="B951" s="290"/>
      <c r="C951" s="290"/>
      <c r="D951" s="290"/>
      <c r="E951" s="290"/>
      <c r="F951" s="290"/>
      <c r="K951" s="3"/>
    </row>
    <row r="952" ht="12.75" customHeight="1">
      <c r="B952" s="290"/>
      <c r="C952" s="290"/>
      <c r="D952" s="290"/>
      <c r="E952" s="290"/>
      <c r="F952" s="290"/>
      <c r="K952" s="3"/>
    </row>
    <row r="953" ht="12.75" customHeight="1">
      <c r="B953" s="290"/>
      <c r="C953" s="290"/>
      <c r="D953" s="290"/>
      <c r="E953" s="290"/>
      <c r="F953" s="290"/>
      <c r="K953" s="3"/>
    </row>
    <row r="954" ht="12.75" customHeight="1">
      <c r="B954" s="290"/>
      <c r="C954" s="290"/>
      <c r="D954" s="290"/>
      <c r="E954" s="290"/>
      <c r="F954" s="290"/>
      <c r="K954" s="3"/>
    </row>
    <row r="955" ht="12.75" customHeight="1">
      <c r="B955" s="290"/>
      <c r="C955" s="290"/>
      <c r="D955" s="290"/>
      <c r="E955" s="290"/>
      <c r="F955" s="290"/>
      <c r="K955" s="3"/>
    </row>
    <row r="956" ht="12.75" customHeight="1">
      <c r="B956" s="290"/>
      <c r="C956" s="290"/>
      <c r="D956" s="290"/>
      <c r="E956" s="290"/>
      <c r="F956" s="290"/>
      <c r="K956" s="3"/>
    </row>
    <row r="957" ht="12.75" customHeight="1">
      <c r="B957" s="290"/>
      <c r="C957" s="290"/>
      <c r="D957" s="290"/>
      <c r="E957" s="290"/>
      <c r="F957" s="290"/>
      <c r="K957" s="3"/>
    </row>
    <row r="958" ht="12.75" customHeight="1">
      <c r="B958" s="290"/>
      <c r="C958" s="290"/>
      <c r="D958" s="290"/>
      <c r="E958" s="290"/>
      <c r="F958" s="290"/>
      <c r="K958" s="3"/>
    </row>
    <row r="959" ht="12.75" customHeight="1">
      <c r="B959" s="290"/>
      <c r="C959" s="290"/>
      <c r="D959" s="290"/>
      <c r="E959" s="290"/>
      <c r="F959" s="290"/>
      <c r="K959" s="3"/>
    </row>
    <row r="960" ht="12.75" customHeight="1">
      <c r="B960" s="290"/>
      <c r="C960" s="290"/>
      <c r="D960" s="290"/>
      <c r="E960" s="290"/>
      <c r="F960" s="290"/>
      <c r="K960" s="3"/>
    </row>
    <row r="961" ht="12.75" customHeight="1">
      <c r="B961" s="290"/>
      <c r="C961" s="290"/>
      <c r="D961" s="290"/>
      <c r="E961" s="290"/>
      <c r="F961" s="290"/>
      <c r="K961" s="3"/>
    </row>
    <row r="962" ht="12.75" customHeight="1">
      <c r="B962" s="290"/>
      <c r="C962" s="290"/>
      <c r="D962" s="290"/>
      <c r="E962" s="290"/>
      <c r="F962" s="290"/>
      <c r="K962" s="3"/>
    </row>
    <row r="963" ht="12.75" customHeight="1">
      <c r="B963" s="290"/>
      <c r="C963" s="290"/>
      <c r="D963" s="290"/>
      <c r="E963" s="290"/>
      <c r="F963" s="290"/>
      <c r="K963" s="3"/>
    </row>
    <row r="964" ht="12.75" customHeight="1">
      <c r="B964" s="290"/>
      <c r="C964" s="290"/>
      <c r="D964" s="290"/>
      <c r="E964" s="290"/>
      <c r="F964" s="290"/>
      <c r="K964" s="3"/>
    </row>
    <row r="965" ht="12.75" customHeight="1">
      <c r="B965" s="290"/>
      <c r="C965" s="290"/>
      <c r="D965" s="290"/>
      <c r="E965" s="290"/>
      <c r="F965" s="290"/>
      <c r="K965" s="3"/>
    </row>
    <row r="966" ht="12.75" customHeight="1">
      <c r="B966" s="290"/>
      <c r="C966" s="290"/>
      <c r="D966" s="290"/>
      <c r="E966" s="290"/>
      <c r="F966" s="290"/>
      <c r="K966" s="3"/>
    </row>
    <row r="967" ht="12.75" customHeight="1">
      <c r="B967" s="290"/>
      <c r="C967" s="290"/>
      <c r="D967" s="290"/>
      <c r="E967" s="290"/>
      <c r="F967" s="290"/>
      <c r="K967" s="3"/>
    </row>
    <row r="968" ht="12.75" customHeight="1">
      <c r="B968" s="290"/>
      <c r="C968" s="290"/>
      <c r="D968" s="290"/>
      <c r="E968" s="290"/>
      <c r="F968" s="290"/>
      <c r="K968" s="3"/>
    </row>
    <row r="969" ht="12.75" customHeight="1">
      <c r="B969" s="290"/>
      <c r="C969" s="290"/>
      <c r="D969" s="290"/>
      <c r="E969" s="290"/>
      <c r="F969" s="290"/>
      <c r="K969" s="3"/>
    </row>
    <row r="970" ht="12.75" customHeight="1">
      <c r="B970" s="290"/>
      <c r="C970" s="290"/>
      <c r="D970" s="290"/>
      <c r="E970" s="290"/>
      <c r="F970" s="290"/>
      <c r="K970" s="3"/>
    </row>
    <row r="971" ht="12.75" customHeight="1">
      <c r="B971" s="290"/>
      <c r="C971" s="290"/>
      <c r="D971" s="290"/>
      <c r="E971" s="290"/>
      <c r="F971" s="290"/>
      <c r="K971" s="3"/>
    </row>
    <row r="972" ht="12.75" customHeight="1">
      <c r="B972" s="290"/>
      <c r="C972" s="290"/>
      <c r="D972" s="290"/>
      <c r="E972" s="290"/>
      <c r="F972" s="290"/>
      <c r="K972" s="3"/>
    </row>
    <row r="973" ht="12.75" customHeight="1">
      <c r="B973" s="290"/>
      <c r="C973" s="290"/>
      <c r="D973" s="290"/>
      <c r="E973" s="290"/>
      <c r="F973" s="290"/>
      <c r="K973" s="3"/>
    </row>
    <row r="974" ht="12.75" customHeight="1">
      <c r="B974" s="290"/>
      <c r="C974" s="290"/>
      <c r="D974" s="290"/>
      <c r="E974" s="290"/>
      <c r="F974" s="290"/>
      <c r="K974" s="3"/>
    </row>
    <row r="975" ht="12.75" customHeight="1">
      <c r="B975" s="290"/>
      <c r="C975" s="290"/>
      <c r="D975" s="290"/>
      <c r="E975" s="290"/>
      <c r="F975" s="290"/>
      <c r="K975" s="3"/>
    </row>
    <row r="976" ht="12.75" customHeight="1">
      <c r="B976" s="290"/>
      <c r="C976" s="290"/>
      <c r="D976" s="290"/>
      <c r="E976" s="290"/>
      <c r="F976" s="290"/>
      <c r="K976" s="3"/>
    </row>
    <row r="977" ht="12.75" customHeight="1">
      <c r="B977" s="290"/>
      <c r="C977" s="290"/>
      <c r="D977" s="290"/>
      <c r="E977" s="290"/>
      <c r="F977" s="290"/>
      <c r="K977" s="3"/>
    </row>
    <row r="978" ht="12.75" customHeight="1">
      <c r="B978" s="290"/>
      <c r="C978" s="290"/>
      <c r="D978" s="290"/>
      <c r="E978" s="290"/>
      <c r="F978" s="290"/>
      <c r="K978" s="3"/>
    </row>
    <row r="979" ht="12.75" customHeight="1">
      <c r="B979" s="290"/>
      <c r="C979" s="290"/>
      <c r="D979" s="290"/>
      <c r="E979" s="290"/>
      <c r="F979" s="290"/>
      <c r="K979" s="3"/>
    </row>
    <row r="980" ht="12.75" customHeight="1">
      <c r="B980" s="290"/>
      <c r="C980" s="290"/>
      <c r="D980" s="290"/>
      <c r="E980" s="290"/>
      <c r="F980" s="290"/>
      <c r="K980" s="3"/>
    </row>
    <row r="981" ht="12.75" customHeight="1">
      <c r="B981" s="290"/>
      <c r="C981" s="290"/>
      <c r="D981" s="290"/>
      <c r="E981" s="290"/>
      <c r="F981" s="290"/>
      <c r="K981" s="3"/>
    </row>
    <row r="982" ht="12.75" customHeight="1">
      <c r="B982" s="290"/>
      <c r="C982" s="290"/>
      <c r="D982" s="290"/>
      <c r="E982" s="290"/>
      <c r="F982" s="290"/>
      <c r="K982" s="3"/>
    </row>
    <row r="983" ht="12.75" customHeight="1">
      <c r="B983" s="290"/>
      <c r="C983" s="290"/>
      <c r="D983" s="290"/>
      <c r="E983" s="290"/>
      <c r="F983" s="290"/>
      <c r="K983" s="3"/>
    </row>
    <row r="984" ht="12.75" customHeight="1">
      <c r="B984" s="290"/>
      <c r="C984" s="290"/>
      <c r="D984" s="290"/>
      <c r="E984" s="290"/>
      <c r="F984" s="290"/>
      <c r="K984" s="3"/>
    </row>
    <row r="985" ht="12.75" customHeight="1">
      <c r="B985" s="290"/>
      <c r="C985" s="290"/>
      <c r="D985" s="290"/>
      <c r="E985" s="290"/>
      <c r="F985" s="290"/>
      <c r="K985" s="3"/>
    </row>
    <row r="986" ht="12.75" customHeight="1">
      <c r="B986" s="290"/>
      <c r="C986" s="290"/>
      <c r="D986" s="290"/>
      <c r="E986" s="290"/>
      <c r="F986" s="290"/>
      <c r="K986" s="3"/>
    </row>
    <row r="987" ht="12.75" customHeight="1">
      <c r="B987" s="290"/>
      <c r="C987" s="290"/>
      <c r="D987" s="290"/>
      <c r="E987" s="290"/>
      <c r="F987" s="290"/>
      <c r="K987" s="3"/>
    </row>
    <row r="988" ht="12.75" customHeight="1">
      <c r="B988" s="290"/>
      <c r="C988" s="290"/>
      <c r="D988" s="290"/>
      <c r="E988" s="290"/>
      <c r="F988" s="290"/>
      <c r="K988" s="3"/>
    </row>
    <row r="989" ht="12.75" customHeight="1">
      <c r="B989" s="290"/>
      <c r="C989" s="290"/>
      <c r="D989" s="290"/>
      <c r="E989" s="290"/>
      <c r="F989" s="290"/>
      <c r="K989" s="3"/>
    </row>
    <row r="990" ht="12.75" customHeight="1">
      <c r="B990" s="290"/>
      <c r="C990" s="290"/>
      <c r="D990" s="290"/>
      <c r="E990" s="290"/>
      <c r="F990" s="290"/>
      <c r="K990" s="3"/>
    </row>
    <row r="991" ht="12.75" customHeight="1">
      <c r="B991" s="290"/>
      <c r="C991" s="290"/>
      <c r="D991" s="290"/>
      <c r="E991" s="290"/>
      <c r="F991" s="290"/>
      <c r="K991" s="3"/>
    </row>
    <row r="992" ht="12.75" customHeight="1">
      <c r="B992" s="290"/>
      <c r="C992" s="290"/>
      <c r="D992" s="290"/>
      <c r="E992" s="290"/>
      <c r="F992" s="290"/>
      <c r="K992" s="3"/>
    </row>
    <row r="993" ht="12.75" customHeight="1">
      <c r="B993" s="290"/>
      <c r="C993" s="290"/>
      <c r="D993" s="290"/>
      <c r="E993" s="290"/>
      <c r="F993" s="290"/>
      <c r="K993" s="3"/>
    </row>
    <row r="994" ht="12.75" customHeight="1">
      <c r="B994" s="290"/>
      <c r="C994" s="290"/>
      <c r="D994" s="290"/>
      <c r="E994" s="290"/>
      <c r="F994" s="290"/>
      <c r="K994" s="3"/>
    </row>
    <row r="995" ht="12.75" customHeight="1">
      <c r="B995" s="290"/>
      <c r="C995" s="290"/>
      <c r="D995" s="290"/>
      <c r="E995" s="290"/>
      <c r="F995" s="290"/>
      <c r="K995" s="3"/>
    </row>
    <row r="996" ht="12.75" customHeight="1">
      <c r="B996" s="290"/>
      <c r="C996" s="290"/>
      <c r="D996" s="290"/>
      <c r="E996" s="290"/>
      <c r="F996" s="290"/>
      <c r="K996" s="3"/>
    </row>
    <row r="997" ht="12.75" customHeight="1">
      <c r="B997" s="290"/>
      <c r="C997" s="290"/>
      <c r="D997" s="290"/>
      <c r="E997" s="290"/>
      <c r="F997" s="290"/>
      <c r="K997" s="3"/>
    </row>
    <row r="998" ht="12.75" customHeight="1">
      <c r="B998" s="290"/>
      <c r="C998" s="290"/>
      <c r="D998" s="290"/>
      <c r="E998" s="290"/>
      <c r="F998" s="290"/>
      <c r="K998" s="3"/>
    </row>
    <row r="999" ht="12.75" customHeight="1">
      <c r="B999" s="290"/>
      <c r="C999" s="290"/>
      <c r="D999" s="290"/>
      <c r="E999" s="290"/>
      <c r="F999" s="290"/>
      <c r="K999" s="3"/>
    </row>
    <row r="1000" ht="12.75" customHeight="1">
      <c r="B1000" s="290"/>
      <c r="C1000" s="290"/>
      <c r="D1000" s="290"/>
      <c r="E1000" s="290"/>
      <c r="F1000" s="290"/>
      <c r="K1000" s="3"/>
    </row>
    <row r="1001" ht="12.75" customHeight="1">
      <c r="B1001" s="290"/>
      <c r="C1001" s="290"/>
      <c r="D1001" s="290"/>
      <c r="E1001" s="290"/>
      <c r="F1001" s="290"/>
      <c r="K1001" s="3"/>
    </row>
    <row r="1002" ht="12.75" customHeight="1">
      <c r="B1002" s="290"/>
      <c r="C1002" s="290"/>
      <c r="D1002" s="290"/>
      <c r="E1002" s="290"/>
      <c r="F1002" s="290"/>
      <c r="K1002" s="3"/>
    </row>
    <row r="1003" ht="12.75" customHeight="1">
      <c r="B1003" s="290"/>
      <c r="C1003" s="290"/>
      <c r="D1003" s="290"/>
      <c r="E1003" s="290"/>
      <c r="F1003" s="290"/>
      <c r="K1003" s="3"/>
    </row>
    <row r="1004" ht="12.75" customHeight="1">
      <c r="B1004" s="290"/>
      <c r="C1004" s="290"/>
      <c r="D1004" s="290"/>
      <c r="E1004" s="290"/>
      <c r="F1004" s="290"/>
      <c r="K1004" s="3"/>
    </row>
    <row r="1005" ht="12.75" customHeight="1">
      <c r="B1005" s="290"/>
      <c r="C1005" s="290"/>
      <c r="D1005" s="290"/>
      <c r="E1005" s="290"/>
      <c r="F1005" s="290"/>
      <c r="K1005" s="3"/>
    </row>
    <row r="1006" ht="12.75" customHeight="1">
      <c r="B1006" s="290"/>
      <c r="C1006" s="290"/>
      <c r="D1006" s="290"/>
      <c r="E1006" s="290"/>
      <c r="F1006" s="290"/>
      <c r="K1006" s="3"/>
    </row>
  </sheetData>
  <mergeCells count="15">
    <mergeCell ref="G20:G25"/>
    <mergeCell ref="A3:B3"/>
    <mergeCell ref="H14:J16"/>
    <mergeCell ref="B25:F25"/>
    <mergeCell ref="D4:I4"/>
    <mergeCell ref="D5:I12"/>
    <mergeCell ref="A1:G1"/>
    <mergeCell ref="I20:I25"/>
    <mergeCell ref="M19:M25"/>
    <mergeCell ref="N19:N25"/>
    <mergeCell ref="T19:T25"/>
    <mergeCell ref="K19:K25"/>
    <mergeCell ref="L19:L25"/>
    <mergeCell ref="L13:N16"/>
    <mergeCell ref="O25:S25"/>
  </mergeCells>
  <conditionalFormatting sqref="H27:H278">
    <cfRule type="containsText" dxfId="0" priority="1" operator="containsText" text="1">
      <formula>NOT(ISERROR(SEARCH(("1"),(H27))))</formula>
    </cfRule>
  </conditionalFormatting>
  <conditionalFormatting sqref="J27:J278">
    <cfRule type="containsText" dxfId="0" priority="2" operator="containsText" text="1">
      <formula>NOT(ISERROR(SEARCH(("1"),(J27))))</formula>
    </cfRule>
  </conditionalFormatting>
  <drawing r:id="rId2"/>
  <legacyDrawing r:id="rId3"/>
</worksheet>
</file>